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drawings/drawing11.xml" ContentType="application/vnd.openxmlformats-officedocument.drawing+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4.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5.xml" ContentType="application/vnd.openxmlformats-officedocument.drawing+xml"/>
  <Override PartName="/xl/comments1.xml" ContentType="application/vnd.openxmlformats-officedocument.spreadsheetml.comment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6.xml" ContentType="application/vnd.openxmlformats-officedocument.drawing+xml"/>
  <Override PartName="/xl/charts/chart4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charts/chart46.xml" ContentType="application/vnd.openxmlformats-officedocument.drawingml.chart+xml"/>
  <Override PartName="/xl/drawings/drawing18.xml" ContentType="application/vnd.openxmlformats-officedocument.drawingml.chartshapes+xml"/>
  <Override PartName="/xl/charts/chart4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9.xml" ContentType="application/vnd.openxmlformats-officedocument.drawingml.chartshapes+xml"/>
  <Override PartName="/xl/charts/chart4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9.xml" ContentType="application/vnd.openxmlformats-officedocument.drawingml.chart+xml"/>
  <Override PartName="/xl/charts/style5.xml" ContentType="application/vnd.ms-office.chartstyle+xml"/>
  <Override PartName="/xl/charts/colors5.xml" ContentType="application/vnd.ms-office.chartcolorstyle+xml"/>
  <Override PartName="/xl/charts/chart50.xml" ContentType="application/vnd.openxmlformats-officedocument.drawingml.chart+xml"/>
  <Override PartName="/xl/charts/style6.xml" ContentType="application/vnd.ms-office.chartstyle+xml"/>
  <Override PartName="/xl/charts/colors6.xml" ContentType="application/vnd.ms-office.chartcolorstyle+xml"/>
  <Override PartName="/xl/charts/chart5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2.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25.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26.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28.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codeName="ThisWorkbook"/>
  <mc:AlternateContent xmlns:mc="http://schemas.openxmlformats.org/markup-compatibility/2006">
    <mc:Choice Requires="x15">
      <x15ac:absPath xmlns:x15ac="http://schemas.microsoft.com/office/spreadsheetml/2010/11/ac" url="/Users/lwanchoo/Documents/files/esdis/Annual_reports/FY22AnnualReport/"/>
    </mc:Choice>
  </mc:AlternateContent>
  <xr:revisionPtr revIDLastSave="0" documentId="13_ncr:1_{1AA5CF94-D0EF-4A42-AB28-7DB2D25F1771}" xr6:coauthVersionLast="47" xr6:coauthVersionMax="47" xr10:uidLastSave="{00000000-0000-0000-0000-000000000000}"/>
  <bookViews>
    <workbookView xWindow="-49180" yWindow="1940" windowWidth="46800" windowHeight="26760" tabRatio="948" xr2:uid="{00000000-000D-0000-FFFF-FFFF00000000}"/>
  </bookViews>
  <sheets>
    <sheet name="Cover" sheetId="1" r:id="rId1"/>
    <sheet name="Preface" sheetId="2" r:id="rId2"/>
    <sheet name="Introduction" sheetId="3" r:id="rId3"/>
    <sheet name="Notes" sheetId="6" r:id="rId4"/>
    <sheet name="EOSDIS_Summary" sheetId="4" r:id="rId5"/>
    <sheet name="LANCE_Summary" sheetId="5" r:id="rId6"/>
    <sheet name="Ingest" sheetId="7" r:id="rId7"/>
    <sheet name="Archive" sheetId="8" r:id="rId8"/>
    <sheet name="Total Archive Size" sheetId="9" r:id="rId9"/>
    <sheet name="Distribution" sheetId="49" r:id="rId10"/>
    <sheet name="Distribution_bots" sheetId="50" r:id="rId11"/>
    <sheet name="Foreign Distribution " sheetId="51" r:id="rId12"/>
    <sheet name="Top 20 Countries - Dist" sheetId="52" r:id="rId13"/>
    <sheet name="Data Users" sheetId="53" r:id="rId14"/>
    <sheet name="Top_10_country_with_NRT" sheetId="54" r:id="rId15"/>
    <sheet name="Unique Product Counts" sheetId="55" r:id="rId16"/>
    <sheet name="Distribution_Mission_Instrument" sheetId="56" r:id="rId17"/>
    <sheet name="Distribution_Mission_Domain" sheetId="57" r:id="rId18"/>
    <sheet name="Distribution_Mission_Level" sheetId="58" r:id="rId19"/>
    <sheet name="NRT" sheetId="13" r:id="rId20"/>
    <sheet name="doi_summary" sheetId="60" r:id="rId21"/>
    <sheet name="Total_Users" sheetId="24" r:id="rId22"/>
    <sheet name="Top_10_Products_Dist" sheetId="59" r:id="rId23"/>
    <sheet name="Earthdata_cloud" sheetId="61" r:id="rId24"/>
    <sheet name="Total Archive Trend" sheetId="27" r:id="rId25"/>
    <sheet name="Product Distribution Trend" sheetId="28" r:id="rId26"/>
    <sheet name="Volume Distribution Trend" sheetId="29" r:id="rId27"/>
    <sheet name="Product_level_Trend" sheetId="30" r:id="rId28"/>
    <sheet name="Top 10 Product Trend" sheetId="31" r:id="rId29"/>
    <sheet name="US - Foreign Trend" sheetId="32" r:id="rId30"/>
    <sheet name="Public - Science User Trend" sheetId="33" r:id="rId31"/>
    <sheet name="data_availability" sheetId="47" r:id="rId32"/>
    <sheet name="Definitions" sheetId="36" r:id="rId33"/>
  </sheets>
  <definedNames>
    <definedName name="_xlnm.Print_Area" localSheetId="7">Archive!$A$1:$M$53</definedName>
    <definedName name="_xlnm.Print_Area" localSheetId="0">Cover!$A$1:$A$3</definedName>
    <definedName name="_xlnm.Print_Area" localSheetId="32">Definitions!$A$1:$B$35</definedName>
    <definedName name="_xlnm.Print_Area" localSheetId="4">EOSDIS_Summary!$A$1:$C$14</definedName>
    <definedName name="_xlnm.Print_Area" localSheetId="6">Ingest!$A$1:$J$48</definedName>
    <definedName name="_xlnm.Print_Area" localSheetId="2">Introduction!$A$1:$B$12</definedName>
    <definedName name="_xlnm.Print_Area" localSheetId="19">NRT!$A$1:$J$21</definedName>
    <definedName name="_xlnm.Print_Area" localSheetId="1">Preface!$A$1:$A$3</definedName>
    <definedName name="_xlnm.Print_Area" localSheetId="25">'Product Distribution Trend'!$A$1:$T$101</definedName>
    <definedName name="_xlnm.Print_Area" localSheetId="27">Product_level_Trend!$A$11:$K$28</definedName>
    <definedName name="_xlnm.Print_Area" localSheetId="30">'Public - Science User Trend'!$A$3:$K$39</definedName>
    <definedName name="_xlnm.Print_Area" localSheetId="12">'Top 20 Countries - Dist'!$A$1:$G$34</definedName>
    <definedName name="_xlnm.Print_Area" localSheetId="8">'Total Archive Size'!$A$1:$O$47</definedName>
    <definedName name="_xlnm.Print_Area" localSheetId="21">Total_Users!$A$1:$G$28</definedName>
    <definedName name="_xlnm.Print_Area" localSheetId="26">'Volume Distribution Trend'!#REF!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72" i="49" l="1"/>
  <c r="N235" i="49"/>
  <c r="BZ29" i="57"/>
  <c r="BZ30" i="57"/>
  <c r="BZ31" i="57"/>
  <c r="BZ32" i="57"/>
  <c r="BZ33" i="57"/>
  <c r="BZ34" i="57"/>
  <c r="BZ35" i="57"/>
  <c r="P80" i="49" l="1"/>
  <c r="Q78" i="49"/>
  <c r="P78" i="49"/>
  <c r="C4" i="4"/>
  <c r="S155" i="49"/>
  <c r="M40" i="9"/>
  <c r="L40" i="9"/>
  <c r="B27" i="27"/>
  <c r="C27" i="27" s="1"/>
  <c r="B26" i="27"/>
  <c r="C26" i="27" s="1"/>
  <c r="B85" i="27" l="1"/>
  <c r="U42" i="60" l="1"/>
  <c r="U43" i="60"/>
  <c r="U44" i="60"/>
  <c r="U45" i="60"/>
  <c r="U46" i="60"/>
  <c r="U47" i="60"/>
  <c r="U48" i="60"/>
  <c r="U49" i="60"/>
  <c r="U50" i="60"/>
  <c r="U51" i="60"/>
  <c r="U52" i="60"/>
  <c r="U53" i="60"/>
  <c r="U54" i="60"/>
  <c r="U55" i="60"/>
  <c r="U56" i="60"/>
  <c r="U57" i="60"/>
  <c r="U58" i="60"/>
  <c r="U59" i="60"/>
  <c r="U60" i="60"/>
  <c r="U61" i="60"/>
  <c r="U62" i="60"/>
  <c r="U41" i="60"/>
  <c r="T63" i="60"/>
  <c r="D5" i="60"/>
  <c r="D6" i="60" s="1"/>
  <c r="D7" i="60" s="1"/>
  <c r="D8" i="60" s="1"/>
  <c r="D9" i="60" s="1"/>
  <c r="D10" i="60" s="1"/>
  <c r="D11" i="60" s="1"/>
  <c r="D12" i="60" s="1"/>
  <c r="D13" i="60" s="1"/>
  <c r="D14" i="60" s="1"/>
  <c r="D15" i="60" s="1"/>
  <c r="D16" i="60" s="1"/>
  <c r="D17" i="60" s="1"/>
  <c r="D18" i="60" s="1"/>
  <c r="D19" i="60" s="1"/>
  <c r="D20" i="60" s="1"/>
  <c r="D21" i="60" s="1"/>
  <c r="D22" i="60" s="1"/>
  <c r="D23" i="60" s="1"/>
  <c r="D24" i="60" s="1"/>
  <c r="D25" i="60" s="1"/>
  <c r="D26" i="60" s="1"/>
  <c r="D27" i="60" s="1"/>
  <c r="D28" i="60" s="1"/>
  <c r="D29" i="60" s="1"/>
  <c r="D30" i="60" s="1"/>
  <c r="D31" i="60" s="1"/>
  <c r="D32" i="60" s="1"/>
  <c r="D33" i="60" s="1"/>
  <c r="D34" i="60" s="1"/>
  <c r="D35" i="60" s="1"/>
  <c r="D36" i="60" s="1"/>
  <c r="D37" i="60" s="1"/>
  <c r="D38" i="60" s="1"/>
  <c r="D39" i="60" s="1"/>
  <c r="D40" i="60" s="1"/>
  <c r="D41" i="60" s="1"/>
  <c r="D42" i="60" s="1"/>
  <c r="D43" i="60" s="1"/>
  <c r="D44" i="60" s="1"/>
  <c r="D45" i="60" s="1"/>
  <c r="D46" i="60" s="1"/>
  <c r="D47" i="60" s="1"/>
  <c r="D48" i="60" s="1"/>
  <c r="D49" i="60" s="1"/>
  <c r="D50" i="60" s="1"/>
  <c r="D51" i="60" s="1"/>
  <c r="D52" i="60" s="1"/>
  <c r="D53" i="60" s="1"/>
  <c r="D54" i="60" s="1"/>
  <c r="D55" i="60" s="1"/>
  <c r="D56" i="60" s="1"/>
  <c r="D57" i="60" s="1"/>
  <c r="D58" i="60" s="1"/>
  <c r="D59" i="60" s="1"/>
  <c r="D60" i="60" s="1"/>
  <c r="D61" i="60" s="1"/>
  <c r="D62" i="60" s="1"/>
  <c r="D63" i="60" s="1"/>
  <c r="D64" i="60" s="1"/>
  <c r="D65" i="60" s="1"/>
  <c r="D66" i="60" s="1"/>
  <c r="D67" i="60" s="1"/>
  <c r="D68" i="60" s="1"/>
  <c r="D69" i="60" s="1"/>
  <c r="D70" i="60" s="1"/>
  <c r="D71" i="60" s="1"/>
  <c r="D72" i="60" s="1"/>
  <c r="D73" i="60" s="1"/>
  <c r="D74" i="60" s="1"/>
  <c r="D75" i="60" s="1"/>
  <c r="D76" i="60" s="1"/>
  <c r="D77" i="60" s="1"/>
  <c r="D78" i="60" s="1"/>
  <c r="D79" i="60" s="1"/>
  <c r="D80" i="60" s="1"/>
  <c r="D81" i="60" s="1"/>
  <c r="D82" i="60" s="1"/>
  <c r="D83" i="60" s="1"/>
  <c r="D84" i="60" s="1"/>
  <c r="D85" i="60" s="1"/>
  <c r="D86" i="60" s="1"/>
  <c r="D87" i="60" s="1"/>
  <c r="D88" i="60" s="1"/>
  <c r="D89" i="60" s="1"/>
  <c r="D90" i="60" s="1"/>
  <c r="D91" i="60" s="1"/>
  <c r="D92" i="60" s="1"/>
  <c r="D93" i="60" s="1"/>
  <c r="D94" i="60" s="1"/>
  <c r="D95" i="60" s="1"/>
  <c r="D96" i="60" s="1"/>
  <c r="D97" i="60" s="1"/>
  <c r="D98" i="60" s="1"/>
  <c r="D99" i="60" s="1"/>
  <c r="D100" i="60" s="1"/>
  <c r="D101" i="60" s="1"/>
  <c r="D102" i="60" s="1"/>
  <c r="D103" i="60" s="1"/>
  <c r="D104" i="60" s="1"/>
  <c r="D105" i="60" s="1"/>
  <c r="D106" i="60" s="1"/>
  <c r="D107" i="60" s="1"/>
  <c r="D108" i="60" s="1"/>
  <c r="D109" i="60" s="1"/>
  <c r="D110" i="60" s="1"/>
  <c r="D111" i="60" s="1"/>
  <c r="D112" i="60" s="1"/>
  <c r="D113" i="60" s="1"/>
  <c r="D114" i="60" s="1"/>
  <c r="D115" i="60" s="1"/>
  <c r="D116" i="60" s="1"/>
  <c r="D117" i="60" s="1"/>
  <c r="D118" i="60" s="1"/>
  <c r="D119" i="60" s="1"/>
  <c r="D120" i="60" s="1"/>
  <c r="D121" i="60" s="1"/>
  <c r="D122" i="60" s="1"/>
  <c r="D123" i="60" s="1"/>
  <c r="D124" i="60" s="1"/>
  <c r="D125" i="60" s="1"/>
  <c r="D126" i="60" s="1"/>
  <c r="D127" i="60" s="1"/>
  <c r="D128" i="60" s="1"/>
  <c r="D129" i="60" s="1"/>
  <c r="D130" i="60" s="1"/>
  <c r="D131" i="60" s="1"/>
  <c r="D132" i="60" s="1"/>
  <c r="U63" i="60" l="1"/>
  <c r="P20" i="32"/>
  <c r="P19" i="32"/>
  <c r="P18" i="32"/>
  <c r="P17" i="32"/>
  <c r="P22" i="32" s="1"/>
  <c r="P14" i="32"/>
  <c r="H66" i="30"/>
  <c r="G39" i="30"/>
  <c r="F39" i="30"/>
  <c r="E39" i="30"/>
  <c r="D39" i="30"/>
  <c r="C39" i="30"/>
  <c r="B39" i="30"/>
  <c r="H39" i="30" s="1"/>
  <c r="E60" i="29"/>
  <c r="E61" i="29"/>
  <c r="E62" i="29"/>
  <c r="E63" i="29"/>
  <c r="E64" i="29"/>
  <c r="E65" i="29"/>
  <c r="E66" i="29"/>
  <c r="E67" i="29"/>
  <c r="E68" i="29"/>
  <c r="E69" i="29"/>
  <c r="E70" i="29"/>
  <c r="E71" i="29"/>
  <c r="E72" i="29"/>
  <c r="E73" i="29"/>
  <c r="E74" i="29"/>
  <c r="E75" i="29"/>
  <c r="E76" i="29"/>
  <c r="E77" i="29"/>
  <c r="E78" i="29"/>
  <c r="E79" i="29"/>
  <c r="E80" i="29"/>
  <c r="E81" i="29"/>
  <c r="E59" i="29"/>
  <c r="AH108" i="29"/>
  <c r="M80" i="29"/>
  <c r="L80" i="29"/>
  <c r="K80" i="29"/>
  <c r="J80" i="29"/>
  <c r="I80" i="29"/>
  <c r="H80" i="29"/>
  <c r="G80" i="29"/>
  <c r="F80" i="29"/>
  <c r="D80" i="29"/>
  <c r="C80" i="29"/>
  <c r="B80" i="29"/>
  <c r="C51" i="29"/>
  <c r="E60" i="28"/>
  <c r="E61" i="28"/>
  <c r="E62" i="28"/>
  <c r="E63" i="28"/>
  <c r="E64" i="28"/>
  <c r="E65" i="28"/>
  <c r="E66" i="28"/>
  <c r="E67" i="28"/>
  <c r="E68" i="28"/>
  <c r="E69" i="28"/>
  <c r="E70" i="28"/>
  <c r="E71" i="28"/>
  <c r="E72" i="28"/>
  <c r="E73" i="28"/>
  <c r="E74" i="28"/>
  <c r="E75" i="28"/>
  <c r="E76" i="28"/>
  <c r="E77" i="28"/>
  <c r="E78" i="28"/>
  <c r="E79" i="28"/>
  <c r="E80" i="28"/>
  <c r="E81" i="28"/>
  <c r="E59" i="28"/>
  <c r="AH109" i="28"/>
  <c r="M80" i="28"/>
  <c r="L80" i="28"/>
  <c r="K80" i="28"/>
  <c r="J80" i="28"/>
  <c r="I80" i="28"/>
  <c r="H80" i="28"/>
  <c r="G80" i="28"/>
  <c r="F80" i="28"/>
  <c r="D80" i="28"/>
  <c r="C80" i="28"/>
  <c r="B80" i="28"/>
  <c r="C49" i="28"/>
  <c r="D65" i="61"/>
  <c r="E65" i="61"/>
  <c r="F65" i="61"/>
  <c r="G65" i="61"/>
  <c r="H65" i="61"/>
  <c r="I65" i="61"/>
  <c r="J65" i="61"/>
  <c r="K65" i="61"/>
  <c r="L65" i="61"/>
  <c r="M65" i="61"/>
  <c r="N65" i="61"/>
  <c r="C65" i="61"/>
  <c r="N46" i="61"/>
  <c r="M46" i="61"/>
  <c r="L46" i="61"/>
  <c r="K46" i="61"/>
  <c r="J46" i="61"/>
  <c r="I46" i="61"/>
  <c r="H46" i="61"/>
  <c r="G46" i="61"/>
  <c r="F46" i="61"/>
  <c r="E46" i="61"/>
  <c r="D46" i="61"/>
  <c r="C46" i="61"/>
  <c r="N45" i="61"/>
  <c r="M45" i="61"/>
  <c r="L45" i="61"/>
  <c r="K45" i="61"/>
  <c r="J45" i="61"/>
  <c r="I45" i="61"/>
  <c r="H45" i="61"/>
  <c r="G45" i="61"/>
  <c r="F45" i="61"/>
  <c r="E45" i="61"/>
  <c r="D45" i="61"/>
  <c r="C45" i="61"/>
  <c r="N44" i="61"/>
  <c r="M44" i="61"/>
  <c r="L44" i="61"/>
  <c r="K44" i="61"/>
  <c r="J44" i="61"/>
  <c r="I44" i="61"/>
  <c r="H44" i="61"/>
  <c r="G44" i="61"/>
  <c r="F44" i="61"/>
  <c r="E44" i="61"/>
  <c r="D44" i="61"/>
  <c r="C44" i="61"/>
  <c r="N43" i="61"/>
  <c r="M43" i="61"/>
  <c r="L43" i="61"/>
  <c r="K43" i="61"/>
  <c r="J43" i="61"/>
  <c r="I43" i="61"/>
  <c r="H43" i="61"/>
  <c r="G43" i="61"/>
  <c r="F43" i="61"/>
  <c r="E43" i="61"/>
  <c r="D43" i="61"/>
  <c r="C43" i="61"/>
  <c r="N42" i="61"/>
  <c r="M42" i="61"/>
  <c r="L42" i="61"/>
  <c r="K42" i="61"/>
  <c r="J42" i="61"/>
  <c r="I42" i="61"/>
  <c r="H42" i="61"/>
  <c r="G42" i="61"/>
  <c r="F42" i="61"/>
  <c r="E42" i="61"/>
  <c r="D42" i="61"/>
  <c r="C42" i="61"/>
  <c r="N41" i="61"/>
  <c r="M41" i="61"/>
  <c r="L41" i="61"/>
  <c r="K41" i="61"/>
  <c r="J41" i="61"/>
  <c r="I41" i="61"/>
  <c r="H41" i="61"/>
  <c r="G41" i="61"/>
  <c r="F41" i="61"/>
  <c r="E41" i="61"/>
  <c r="D41" i="61"/>
  <c r="C41" i="61"/>
  <c r="N40" i="61"/>
  <c r="M40" i="61"/>
  <c r="L40" i="61"/>
  <c r="K40" i="61"/>
  <c r="J40" i="61"/>
  <c r="I40" i="61"/>
  <c r="H40" i="61"/>
  <c r="G40" i="61"/>
  <c r="F40" i="61"/>
  <c r="E40" i="61"/>
  <c r="D40" i="61"/>
  <c r="C40" i="61"/>
  <c r="N39" i="61"/>
  <c r="M39" i="61"/>
  <c r="L39" i="61"/>
  <c r="K39" i="61"/>
  <c r="J39" i="61"/>
  <c r="I39" i="61"/>
  <c r="H39" i="61"/>
  <c r="G39" i="61"/>
  <c r="F39" i="61"/>
  <c r="E39" i="61"/>
  <c r="D39" i="61"/>
  <c r="C39" i="61"/>
  <c r="N38" i="61"/>
  <c r="M38" i="61"/>
  <c r="L38" i="61"/>
  <c r="K38" i="61"/>
  <c r="J38" i="61"/>
  <c r="I38" i="61"/>
  <c r="I47" i="61" s="1"/>
  <c r="H38" i="61"/>
  <c r="G38" i="61"/>
  <c r="F38" i="61"/>
  <c r="E38" i="61"/>
  <c r="D38" i="61"/>
  <c r="C38" i="61"/>
  <c r="N37" i="61"/>
  <c r="M37" i="61"/>
  <c r="L37" i="61"/>
  <c r="K37" i="61"/>
  <c r="J37" i="61"/>
  <c r="I37" i="61"/>
  <c r="H37" i="61"/>
  <c r="G37" i="61"/>
  <c r="F37" i="61"/>
  <c r="E37" i="61"/>
  <c r="D37" i="61"/>
  <c r="C37" i="61"/>
  <c r="C19" i="61"/>
  <c r="D19" i="61"/>
  <c r="E19" i="61"/>
  <c r="F19" i="61"/>
  <c r="G19" i="61"/>
  <c r="H19" i="61"/>
  <c r="I19" i="61"/>
  <c r="J19" i="61"/>
  <c r="K19" i="61"/>
  <c r="L19" i="61"/>
  <c r="M19" i="61"/>
  <c r="N19" i="61"/>
  <c r="H47" i="61" l="1"/>
  <c r="C47" i="61"/>
  <c r="K47" i="61"/>
  <c r="J47" i="61"/>
  <c r="L47" i="61"/>
  <c r="M47" i="61"/>
  <c r="F47" i="61"/>
  <c r="N47" i="61"/>
  <c r="D47" i="61"/>
  <c r="E47" i="61"/>
  <c r="G47" i="61"/>
  <c r="N80" i="29"/>
  <c r="B51" i="29" s="1"/>
  <c r="D51" i="29" s="1"/>
  <c r="N80" i="28"/>
  <c r="B49" i="28" s="1"/>
  <c r="F17" i="53" l="1"/>
  <c r="G17" i="53"/>
  <c r="H17" i="53"/>
  <c r="N17" i="53" s="1"/>
  <c r="I17" i="53"/>
  <c r="J17" i="53"/>
  <c r="K17" i="53"/>
  <c r="L17" i="53"/>
  <c r="M17" i="53"/>
  <c r="F18" i="53"/>
  <c r="G18" i="53"/>
  <c r="N18" i="53" s="1"/>
  <c r="H18" i="53"/>
  <c r="I18" i="53"/>
  <c r="J18" i="53"/>
  <c r="K18" i="53"/>
  <c r="L18" i="53"/>
  <c r="M18" i="53"/>
  <c r="F19" i="53"/>
  <c r="G19" i="53"/>
  <c r="H19" i="53"/>
  <c r="I19" i="53"/>
  <c r="J19" i="53"/>
  <c r="K19" i="53"/>
  <c r="L19" i="53"/>
  <c r="M19" i="53"/>
  <c r="N19" i="53"/>
  <c r="F20" i="53"/>
  <c r="G20" i="53"/>
  <c r="N20" i="53" s="1"/>
  <c r="H20" i="53"/>
  <c r="I20" i="53"/>
  <c r="J20" i="53"/>
  <c r="K20" i="53"/>
  <c r="L20" i="53"/>
  <c r="M20" i="53"/>
  <c r="F21" i="53"/>
  <c r="G21" i="53"/>
  <c r="N21" i="53" s="1"/>
  <c r="H21" i="53"/>
  <c r="I21" i="53"/>
  <c r="J21" i="53"/>
  <c r="K21" i="53"/>
  <c r="L21" i="53"/>
  <c r="M21" i="53"/>
  <c r="F22" i="53"/>
  <c r="G22" i="53"/>
  <c r="H22" i="53"/>
  <c r="I22" i="53"/>
  <c r="J22" i="53"/>
  <c r="N22" i="53" s="1"/>
  <c r="K22" i="53"/>
  <c r="L22" i="53"/>
  <c r="M22" i="53"/>
  <c r="M16" i="53"/>
  <c r="L16" i="53"/>
  <c r="K16" i="53"/>
  <c r="J16" i="53"/>
  <c r="I16" i="53"/>
  <c r="H16" i="53"/>
  <c r="G16" i="53"/>
  <c r="F16" i="53"/>
  <c r="E17" i="53"/>
  <c r="E18" i="53"/>
  <c r="E19" i="53"/>
  <c r="E20" i="53"/>
  <c r="E21" i="53"/>
  <c r="E22" i="53"/>
  <c r="E16" i="53"/>
  <c r="D17" i="53"/>
  <c r="D18" i="53"/>
  <c r="D19" i="53"/>
  <c r="D20" i="53"/>
  <c r="D21" i="53"/>
  <c r="D22" i="53"/>
  <c r="D16" i="53"/>
  <c r="B17" i="53"/>
  <c r="B18" i="53"/>
  <c r="B19" i="53"/>
  <c r="B20" i="53"/>
  <c r="B21" i="53"/>
  <c r="B22" i="53"/>
  <c r="B16" i="53"/>
  <c r="C16" i="53"/>
  <c r="C17" i="53"/>
  <c r="C18" i="53"/>
  <c r="C19" i="53"/>
  <c r="C20" i="53"/>
  <c r="C21" i="53"/>
  <c r="C22" i="53"/>
  <c r="Z37" i="53"/>
  <c r="Z36" i="53"/>
  <c r="Z35" i="53"/>
  <c r="Z34" i="53"/>
  <c r="Z33" i="53"/>
  <c r="Z32" i="53"/>
  <c r="Z31" i="53"/>
  <c r="Z30" i="53"/>
  <c r="M63" i="53"/>
  <c r="L63" i="53"/>
  <c r="K63" i="53"/>
  <c r="J63" i="53"/>
  <c r="I63" i="53"/>
  <c r="H63" i="53"/>
  <c r="G63" i="53"/>
  <c r="F63" i="53"/>
  <c r="E63" i="53"/>
  <c r="D63" i="53"/>
  <c r="C63" i="53"/>
  <c r="B63" i="53"/>
  <c r="M62" i="53"/>
  <c r="L62" i="53"/>
  <c r="K62" i="53"/>
  <c r="J62" i="53"/>
  <c r="I62" i="53"/>
  <c r="H62" i="53"/>
  <c r="G62" i="53"/>
  <c r="F62" i="53"/>
  <c r="E62" i="53"/>
  <c r="D62" i="53"/>
  <c r="C62" i="53"/>
  <c r="B62" i="53"/>
  <c r="M61" i="53"/>
  <c r="L61" i="53"/>
  <c r="K61" i="53"/>
  <c r="J61" i="53"/>
  <c r="I61" i="53"/>
  <c r="H61" i="53"/>
  <c r="G61" i="53"/>
  <c r="F61" i="53"/>
  <c r="E61" i="53"/>
  <c r="D61" i="53"/>
  <c r="C61" i="53"/>
  <c r="B61" i="53"/>
  <c r="M60" i="53"/>
  <c r="L60" i="53"/>
  <c r="K60" i="53"/>
  <c r="J60" i="53"/>
  <c r="I60" i="53"/>
  <c r="H60" i="53"/>
  <c r="G60" i="53"/>
  <c r="F60" i="53"/>
  <c r="E60" i="53"/>
  <c r="D60" i="53"/>
  <c r="C60" i="53"/>
  <c r="B60" i="53"/>
  <c r="M59" i="53"/>
  <c r="L59" i="53"/>
  <c r="K59" i="53"/>
  <c r="J59" i="53"/>
  <c r="I59" i="53"/>
  <c r="H59" i="53"/>
  <c r="G59" i="53"/>
  <c r="F59" i="53"/>
  <c r="E59" i="53"/>
  <c r="D59" i="53"/>
  <c r="C59" i="53"/>
  <c r="B59" i="53"/>
  <c r="M58" i="53"/>
  <c r="L58" i="53"/>
  <c r="K58" i="53"/>
  <c r="J58" i="53"/>
  <c r="I58" i="53"/>
  <c r="H58" i="53"/>
  <c r="G58" i="53"/>
  <c r="F58" i="53"/>
  <c r="E58" i="53"/>
  <c r="D58" i="53"/>
  <c r="C58" i="53"/>
  <c r="B58" i="53"/>
  <c r="M57" i="53"/>
  <c r="L57" i="53"/>
  <c r="K57" i="53"/>
  <c r="J57" i="53"/>
  <c r="I57" i="53"/>
  <c r="H57" i="53"/>
  <c r="G57" i="53"/>
  <c r="F57" i="53"/>
  <c r="E57" i="53"/>
  <c r="D57" i="53"/>
  <c r="C57" i="53"/>
  <c r="B57" i="53"/>
  <c r="B78" i="53"/>
  <c r="C78" i="53"/>
  <c r="D78" i="53"/>
  <c r="E78" i="53"/>
  <c r="F78" i="53"/>
  <c r="G78" i="53"/>
  <c r="H78" i="53"/>
  <c r="I78" i="53"/>
  <c r="J78" i="53"/>
  <c r="K78" i="53"/>
  <c r="L78" i="53"/>
  <c r="M78" i="53"/>
  <c r="N78" i="53"/>
  <c r="O78" i="53"/>
  <c r="P78" i="53"/>
  <c r="Q78" i="53"/>
  <c r="R78" i="53"/>
  <c r="S78" i="53"/>
  <c r="T78" i="53"/>
  <c r="U78" i="53"/>
  <c r="V78" i="53"/>
  <c r="W78" i="53"/>
  <c r="X78" i="53"/>
  <c r="Y78" i="53"/>
  <c r="Z78" i="53"/>
  <c r="Z77" i="53"/>
  <c r="Z76" i="53"/>
  <c r="Z75" i="53"/>
  <c r="Z74" i="53"/>
  <c r="Z73" i="53"/>
  <c r="Z72" i="53"/>
  <c r="Z71" i="53"/>
  <c r="D8" i="51"/>
  <c r="C8" i="51"/>
  <c r="B8" i="51"/>
  <c r="AN172" i="13"/>
  <c r="AA172" i="13"/>
  <c r="N172" i="13"/>
  <c r="AN171" i="13"/>
  <c r="AA171" i="13"/>
  <c r="N171" i="13"/>
  <c r="AN170" i="13"/>
  <c r="AA170" i="13"/>
  <c r="AA173" i="13" s="1"/>
  <c r="N170" i="13"/>
  <c r="AN169" i="13"/>
  <c r="AA169" i="13"/>
  <c r="N169" i="13"/>
  <c r="AN168" i="13"/>
  <c r="AA168" i="13"/>
  <c r="N168" i="13"/>
  <c r="N173" i="13" s="1"/>
  <c r="AN167" i="13"/>
  <c r="AN173" i="13" s="1"/>
  <c r="AA167" i="13"/>
  <c r="N167" i="13"/>
  <c r="AN166" i="13"/>
  <c r="AA166" i="13"/>
  <c r="N166" i="13"/>
  <c r="B173" i="13"/>
  <c r="C173" i="13"/>
  <c r="D173" i="13"/>
  <c r="E173" i="13"/>
  <c r="F173" i="13"/>
  <c r="G173" i="13"/>
  <c r="H173" i="13"/>
  <c r="I173" i="13"/>
  <c r="J173" i="13"/>
  <c r="K173" i="13"/>
  <c r="L173" i="13"/>
  <c r="M173" i="13"/>
  <c r="O173" i="13"/>
  <c r="P173" i="13"/>
  <c r="Q173" i="13"/>
  <c r="R173" i="13"/>
  <c r="S173" i="13"/>
  <c r="T173" i="13"/>
  <c r="U173" i="13"/>
  <c r="V173" i="13"/>
  <c r="W173" i="13"/>
  <c r="X173" i="13"/>
  <c r="Y173" i="13"/>
  <c r="Z173" i="13"/>
  <c r="AB173" i="13"/>
  <c r="AC173" i="13"/>
  <c r="AD173" i="13"/>
  <c r="AE173" i="13"/>
  <c r="AF173" i="13"/>
  <c r="AG173" i="13"/>
  <c r="AH173" i="13"/>
  <c r="AI173" i="13"/>
  <c r="AJ173" i="13"/>
  <c r="AK173" i="13"/>
  <c r="AL173" i="13"/>
  <c r="AM173" i="13"/>
  <c r="E158" i="13"/>
  <c r="D158" i="13"/>
  <c r="C158" i="13"/>
  <c r="B158" i="13"/>
  <c r="AA115" i="13"/>
  <c r="N115" i="13"/>
  <c r="AA114" i="13"/>
  <c r="N114" i="13"/>
  <c r="AA113" i="13"/>
  <c r="N113" i="13"/>
  <c r="AA112" i="13"/>
  <c r="N112" i="13"/>
  <c r="AA111" i="13"/>
  <c r="N111" i="13"/>
  <c r="AA110" i="13"/>
  <c r="N110" i="13"/>
  <c r="A61" i="13"/>
  <c r="A60" i="13"/>
  <c r="A59" i="13"/>
  <c r="A58" i="13"/>
  <c r="A57" i="13"/>
  <c r="A56" i="13"/>
  <c r="A55" i="13"/>
  <c r="A54" i="13"/>
  <c r="A53" i="13"/>
  <c r="A52" i="13"/>
  <c r="A51" i="13"/>
  <c r="Y47" i="13"/>
  <c r="X47" i="13"/>
  <c r="W47" i="13"/>
  <c r="V47" i="13"/>
  <c r="U47" i="13"/>
  <c r="T47" i="13"/>
  <c r="S47" i="13"/>
  <c r="R47" i="13"/>
  <c r="Q47" i="13"/>
  <c r="P47" i="13"/>
  <c r="O47" i="13"/>
  <c r="N47" i="13"/>
  <c r="M47" i="13"/>
  <c r="L47" i="13"/>
  <c r="K47" i="13"/>
  <c r="J47" i="13"/>
  <c r="I47" i="13"/>
  <c r="H47" i="13"/>
  <c r="G47" i="13"/>
  <c r="F47" i="13"/>
  <c r="E47" i="13"/>
  <c r="D47" i="13"/>
  <c r="C47" i="13"/>
  <c r="B47" i="13"/>
  <c r="N16" i="53" l="1"/>
  <c r="AX48" i="58" l="1"/>
  <c r="AW48" i="58"/>
  <c r="AV48" i="58"/>
  <c r="AU48" i="58"/>
  <c r="AT48" i="58"/>
  <c r="AS48" i="58"/>
  <c r="AR48" i="58"/>
  <c r="AQ48" i="58"/>
  <c r="AP48" i="58"/>
  <c r="AO48" i="58"/>
  <c r="AN48" i="58"/>
  <c r="AM48" i="58"/>
  <c r="AL48" i="58"/>
  <c r="AK48" i="58"/>
  <c r="AJ48" i="58"/>
  <c r="AI48" i="58"/>
  <c r="AX60" i="58"/>
  <c r="AW60" i="58"/>
  <c r="AV60" i="58"/>
  <c r="AU60" i="58"/>
  <c r="AT60" i="58"/>
  <c r="AS60" i="58"/>
  <c r="AR60" i="58"/>
  <c r="AQ60" i="58"/>
  <c r="AP60" i="58"/>
  <c r="AO60" i="58"/>
  <c r="AN60" i="58"/>
  <c r="AM60" i="58"/>
  <c r="AL60" i="58"/>
  <c r="AK60" i="58"/>
  <c r="AJ60" i="58"/>
  <c r="AI60" i="58"/>
  <c r="AX52" i="57"/>
  <c r="AW52" i="57"/>
  <c r="AV52" i="57"/>
  <c r="AU52" i="57"/>
  <c r="AT52" i="57"/>
  <c r="AS52" i="57"/>
  <c r="AS65" i="57" s="1"/>
  <c r="AR52" i="57"/>
  <c r="AQ52" i="57"/>
  <c r="AP52" i="57"/>
  <c r="AO52" i="57"/>
  <c r="AN52" i="57"/>
  <c r="AM52" i="57"/>
  <c r="AL52" i="57"/>
  <c r="AL65" i="57" s="1"/>
  <c r="AK52" i="57"/>
  <c r="AJ52" i="57"/>
  <c r="AI52" i="57"/>
  <c r="AI65" i="57" s="1"/>
  <c r="AX65" i="57"/>
  <c r="AW65" i="57"/>
  <c r="AV65" i="57"/>
  <c r="AU65" i="57"/>
  <c r="AT65" i="57"/>
  <c r="AR65" i="57"/>
  <c r="AQ65" i="57"/>
  <c r="AP65" i="57"/>
  <c r="AO65" i="57"/>
  <c r="AN65" i="57"/>
  <c r="AM65" i="57"/>
  <c r="AK65" i="57"/>
  <c r="AJ65" i="57"/>
  <c r="BL125" i="56" l="1"/>
  <c r="BI125" i="56"/>
  <c r="BG125" i="56"/>
  <c r="BG58" i="56"/>
  <c r="BG59" i="56"/>
  <c r="BG60" i="56"/>
  <c r="BG44" i="56" s="1"/>
  <c r="BG61" i="56"/>
  <c r="BG45" i="56" s="1"/>
  <c r="BG62" i="56"/>
  <c r="BG63" i="56"/>
  <c r="BG64" i="56"/>
  <c r="BG48" i="56" s="1"/>
  <c r="BG65" i="56"/>
  <c r="BG49" i="56" s="1"/>
  <c r="BG66" i="56"/>
  <c r="BG67" i="56"/>
  <c r="BG68" i="56"/>
  <c r="BG52" i="56" s="1"/>
  <c r="BG69" i="56"/>
  <c r="BG53" i="56" s="1"/>
  <c r="BD125" i="56"/>
  <c r="BX58" i="56"/>
  <c r="BX59" i="56"/>
  <c r="BX60" i="56"/>
  <c r="BX61" i="56"/>
  <c r="BX62" i="56"/>
  <c r="BX63" i="56"/>
  <c r="BX64" i="56"/>
  <c r="BX65" i="56"/>
  <c r="BX66" i="56"/>
  <c r="BX67" i="56"/>
  <c r="BX68" i="56"/>
  <c r="BX69" i="56"/>
  <c r="AX121" i="56"/>
  <c r="AX120" i="56"/>
  <c r="AX119" i="56"/>
  <c r="AX118" i="56"/>
  <c r="AX117" i="56"/>
  <c r="AX116" i="56"/>
  <c r="AX115" i="56"/>
  <c r="AX114" i="56"/>
  <c r="AX113" i="56"/>
  <c r="AX112" i="56"/>
  <c r="AX111" i="56"/>
  <c r="AX110" i="56"/>
  <c r="AE125" i="56"/>
  <c r="AU124" i="56"/>
  <c r="AT124" i="56"/>
  <c r="AS124" i="56"/>
  <c r="AR124" i="56"/>
  <c r="AQ124" i="56"/>
  <c r="AP124" i="56"/>
  <c r="AO124" i="56"/>
  <c r="AN124" i="56"/>
  <c r="AM124" i="56"/>
  <c r="AL124" i="56"/>
  <c r="AK124" i="56"/>
  <c r="AJ124" i="56"/>
  <c r="AI124" i="56"/>
  <c r="AH124" i="56"/>
  <c r="AG124" i="56"/>
  <c r="AF124" i="56"/>
  <c r="AE121" i="56"/>
  <c r="AE120" i="56"/>
  <c r="AE119" i="56"/>
  <c r="AE118" i="56"/>
  <c r="AE117" i="56"/>
  <c r="AE116" i="56"/>
  <c r="AE115" i="56"/>
  <c r="AE114" i="56"/>
  <c r="AE113" i="56"/>
  <c r="AE112" i="56"/>
  <c r="AE111" i="56"/>
  <c r="AE110" i="56"/>
  <c r="AC111" i="56"/>
  <c r="AC112" i="56"/>
  <c r="AC113" i="56"/>
  <c r="AC114" i="56"/>
  <c r="AC115" i="56"/>
  <c r="AC116" i="56"/>
  <c r="AC117" i="56"/>
  <c r="AC118" i="56"/>
  <c r="AC119" i="56"/>
  <c r="AC120" i="56"/>
  <c r="AC121" i="56"/>
  <c r="AC110" i="56"/>
  <c r="AC125" i="56"/>
  <c r="P121" i="56"/>
  <c r="P120" i="56"/>
  <c r="P119" i="56"/>
  <c r="P118" i="56"/>
  <c r="P117" i="56"/>
  <c r="P116" i="56"/>
  <c r="P115" i="56"/>
  <c r="P114" i="56"/>
  <c r="P113" i="56"/>
  <c r="P112" i="56"/>
  <c r="P111" i="56"/>
  <c r="P110" i="56"/>
  <c r="I121" i="56"/>
  <c r="I120" i="56"/>
  <c r="I119" i="56"/>
  <c r="I118" i="56"/>
  <c r="I117" i="56"/>
  <c r="I116" i="56"/>
  <c r="I115" i="56"/>
  <c r="I114" i="56"/>
  <c r="I113" i="56"/>
  <c r="I112" i="56"/>
  <c r="I111" i="56"/>
  <c r="I110" i="56"/>
  <c r="I42" i="56"/>
  <c r="J42" i="56"/>
  <c r="K42" i="56"/>
  <c r="L42" i="56"/>
  <c r="M42" i="56"/>
  <c r="I43" i="56"/>
  <c r="J43" i="56"/>
  <c r="K43" i="56"/>
  <c r="L43" i="56"/>
  <c r="M43" i="56"/>
  <c r="I44" i="56"/>
  <c r="J44" i="56"/>
  <c r="K44" i="56"/>
  <c r="L44" i="56"/>
  <c r="M44" i="56"/>
  <c r="I45" i="56"/>
  <c r="J45" i="56"/>
  <c r="K45" i="56"/>
  <c r="L45" i="56"/>
  <c r="M45" i="56"/>
  <c r="I46" i="56"/>
  <c r="J46" i="56"/>
  <c r="K46" i="56"/>
  <c r="L46" i="56"/>
  <c r="M46" i="56"/>
  <c r="I47" i="56"/>
  <c r="J47" i="56"/>
  <c r="K47" i="56"/>
  <c r="L47" i="56"/>
  <c r="M47" i="56"/>
  <c r="I48" i="56"/>
  <c r="J48" i="56"/>
  <c r="N48" i="56" s="1"/>
  <c r="K48" i="56"/>
  <c r="L48" i="56"/>
  <c r="M48" i="56"/>
  <c r="I49" i="56"/>
  <c r="J49" i="56"/>
  <c r="K49" i="56"/>
  <c r="L49" i="56"/>
  <c r="M49" i="56"/>
  <c r="N49" i="56" s="1"/>
  <c r="I50" i="56"/>
  <c r="J50" i="56"/>
  <c r="K50" i="56"/>
  <c r="L50" i="56"/>
  <c r="M50" i="56"/>
  <c r="I51" i="56"/>
  <c r="J51" i="56"/>
  <c r="K51" i="56"/>
  <c r="L51" i="56"/>
  <c r="M51" i="56"/>
  <c r="I52" i="56"/>
  <c r="J52" i="56"/>
  <c r="K52" i="56"/>
  <c r="L52" i="56"/>
  <c r="M52" i="56"/>
  <c r="I53" i="56"/>
  <c r="J53" i="56"/>
  <c r="K53" i="56"/>
  <c r="L53" i="56"/>
  <c r="M53" i="56"/>
  <c r="N53" i="56"/>
  <c r="N50" i="56"/>
  <c r="M54" i="56"/>
  <c r="D21" i="56" s="1"/>
  <c r="E7" i="56"/>
  <c r="E9" i="56"/>
  <c r="E13" i="56"/>
  <c r="F18" i="56"/>
  <c r="F19" i="56"/>
  <c r="F20" i="56"/>
  <c r="F21" i="56"/>
  <c r="F22" i="56"/>
  <c r="F23" i="56"/>
  <c r="F24" i="56"/>
  <c r="F25" i="56"/>
  <c r="F26" i="56"/>
  <c r="F27" i="56"/>
  <c r="F28" i="56"/>
  <c r="F29" i="56"/>
  <c r="F30" i="56"/>
  <c r="F31" i="56"/>
  <c r="F32" i="56"/>
  <c r="F33" i="56"/>
  <c r="F34" i="56"/>
  <c r="AF41" i="56"/>
  <c r="AG41" i="56"/>
  <c r="AH41" i="56"/>
  <c r="AI41" i="56"/>
  <c r="AJ41" i="56"/>
  <c r="AK41" i="56"/>
  <c r="AL41" i="56"/>
  <c r="AM41" i="56"/>
  <c r="AN41" i="56"/>
  <c r="AO41" i="56"/>
  <c r="AP41" i="56"/>
  <c r="AQ41" i="56"/>
  <c r="AR41" i="56"/>
  <c r="AS41" i="56"/>
  <c r="AT41" i="56"/>
  <c r="AU41" i="56"/>
  <c r="P42" i="56"/>
  <c r="Q42" i="56"/>
  <c r="R42" i="56"/>
  <c r="S42" i="56"/>
  <c r="T42" i="56"/>
  <c r="U42" i="56"/>
  <c r="X42" i="56"/>
  <c r="Y42" i="56"/>
  <c r="AC42" i="56" s="1"/>
  <c r="Z42" i="56"/>
  <c r="AA42" i="56"/>
  <c r="AB42" i="56"/>
  <c r="AE42" i="56"/>
  <c r="AF42" i="56"/>
  <c r="AG42" i="56"/>
  <c r="AH42" i="56"/>
  <c r="AI42" i="56"/>
  <c r="AJ42" i="56"/>
  <c r="AK42" i="56"/>
  <c r="AL42" i="56"/>
  <c r="AL54" i="56" s="1"/>
  <c r="D49" i="56" s="1"/>
  <c r="AM42" i="56"/>
  <c r="AN42" i="56"/>
  <c r="AO42" i="56"/>
  <c r="AP42" i="56"/>
  <c r="AP54" i="56" s="1"/>
  <c r="D53" i="56" s="1"/>
  <c r="AQ42" i="56"/>
  <c r="AQ54" i="56" s="1"/>
  <c r="D54" i="56" s="1"/>
  <c r="AR42" i="56"/>
  <c r="AS42" i="56"/>
  <c r="AT42" i="56"/>
  <c r="AT54" i="56" s="1"/>
  <c r="D57" i="56" s="1"/>
  <c r="AU42" i="56"/>
  <c r="AX42" i="56"/>
  <c r="AY42" i="56"/>
  <c r="BB42" i="56"/>
  <c r="BE42" i="56"/>
  <c r="BF42" i="56"/>
  <c r="BJ42" i="56"/>
  <c r="BM42" i="56"/>
  <c r="BQ42" i="56"/>
  <c r="BR42" i="56"/>
  <c r="BS42" i="56"/>
  <c r="BT42" i="56"/>
  <c r="BU42" i="56"/>
  <c r="BV42" i="56"/>
  <c r="BW42" i="56"/>
  <c r="F43" i="56"/>
  <c r="P43" i="56"/>
  <c r="Q43" i="56"/>
  <c r="R43" i="56"/>
  <c r="S43" i="56"/>
  <c r="T43" i="56"/>
  <c r="U43" i="56"/>
  <c r="X43" i="56"/>
  <c r="Y43" i="56"/>
  <c r="Z43" i="56"/>
  <c r="AA43" i="56"/>
  <c r="AB43" i="56"/>
  <c r="AC43" i="56" s="1"/>
  <c r="AE43" i="56"/>
  <c r="AF43" i="56"/>
  <c r="AG43" i="56"/>
  <c r="AH43" i="56"/>
  <c r="AI43" i="56"/>
  <c r="AI54" i="56" s="1"/>
  <c r="D46" i="56" s="1"/>
  <c r="AJ43" i="56"/>
  <c r="AK43" i="56"/>
  <c r="AL43" i="56"/>
  <c r="AM43" i="56"/>
  <c r="AN43" i="56"/>
  <c r="AO43" i="56"/>
  <c r="AO54" i="56" s="1"/>
  <c r="D52" i="56" s="1"/>
  <c r="AP43" i="56"/>
  <c r="AQ43" i="56"/>
  <c r="AR43" i="56"/>
  <c r="AS43" i="56"/>
  <c r="AT43" i="56"/>
  <c r="AU43" i="56"/>
  <c r="AX43" i="56"/>
  <c r="AY43" i="56"/>
  <c r="BB43" i="56"/>
  <c r="BE43" i="56"/>
  <c r="BF43" i="56"/>
  <c r="BJ43" i="56"/>
  <c r="BM43" i="56"/>
  <c r="BQ43" i="56"/>
  <c r="BR43" i="56"/>
  <c r="BS43" i="56"/>
  <c r="BT43" i="56"/>
  <c r="BU43" i="56"/>
  <c r="BV43" i="56"/>
  <c r="BW43" i="56"/>
  <c r="F44" i="56"/>
  <c r="P44" i="56"/>
  <c r="Q44" i="56"/>
  <c r="R44" i="56"/>
  <c r="S44" i="56"/>
  <c r="T44" i="56"/>
  <c r="U44" i="56"/>
  <c r="X44" i="56"/>
  <c r="Y44" i="56"/>
  <c r="AC44" i="56" s="1"/>
  <c r="Z44" i="56"/>
  <c r="AA44" i="56"/>
  <c r="AB44" i="56"/>
  <c r="AE44" i="56"/>
  <c r="AF44" i="56"/>
  <c r="AF54" i="56" s="1"/>
  <c r="D43" i="56" s="1"/>
  <c r="AG44" i="56"/>
  <c r="AH44" i="56"/>
  <c r="AI44" i="56"/>
  <c r="AJ44" i="56"/>
  <c r="AK44" i="56"/>
  <c r="AL44" i="56"/>
  <c r="AM44" i="56"/>
  <c r="AN44" i="56"/>
  <c r="AO44" i="56"/>
  <c r="AP44" i="56"/>
  <c r="AQ44" i="56"/>
  <c r="AR44" i="56"/>
  <c r="AS44" i="56"/>
  <c r="AT44" i="56"/>
  <c r="AU44" i="56"/>
  <c r="AX44" i="56"/>
  <c r="AY44" i="56"/>
  <c r="BB44" i="56"/>
  <c r="BE44" i="56"/>
  <c r="BF44" i="56"/>
  <c r="BJ44" i="56"/>
  <c r="BM44" i="56"/>
  <c r="BQ44" i="56"/>
  <c r="BR44" i="56"/>
  <c r="BS44" i="56"/>
  <c r="BT44" i="56"/>
  <c r="BU44" i="56"/>
  <c r="BV44" i="56"/>
  <c r="BW44" i="56"/>
  <c r="F45" i="56"/>
  <c r="N45" i="56"/>
  <c r="P45" i="56"/>
  <c r="Q45" i="56"/>
  <c r="R45" i="56"/>
  <c r="S45" i="56"/>
  <c r="T45" i="56"/>
  <c r="U45" i="56"/>
  <c r="X45" i="56"/>
  <c r="Y45" i="56"/>
  <c r="Z45" i="56"/>
  <c r="AA45" i="56"/>
  <c r="AB45" i="56"/>
  <c r="AC45" i="56"/>
  <c r="AE45" i="56"/>
  <c r="AF45" i="56"/>
  <c r="AG45" i="56"/>
  <c r="AH45" i="56"/>
  <c r="AI45" i="56"/>
  <c r="AJ45" i="56"/>
  <c r="AK45" i="56"/>
  <c r="AL45" i="56"/>
  <c r="AM45" i="56"/>
  <c r="AN45" i="56"/>
  <c r="AO45" i="56"/>
  <c r="AP45" i="56"/>
  <c r="AQ45" i="56"/>
  <c r="AR45" i="56"/>
  <c r="AS45" i="56"/>
  <c r="AT45" i="56"/>
  <c r="AU45" i="56"/>
  <c r="AX45" i="56"/>
  <c r="AY45" i="56"/>
  <c r="BB45" i="56"/>
  <c r="BE45" i="56"/>
  <c r="BF45" i="56"/>
  <c r="BJ45" i="56"/>
  <c r="BM45" i="56"/>
  <c r="BQ45" i="56"/>
  <c r="BR45" i="56"/>
  <c r="BS45" i="56"/>
  <c r="BT45" i="56"/>
  <c r="BU45" i="56"/>
  <c r="BV45" i="56"/>
  <c r="BW45" i="56"/>
  <c r="F46" i="56"/>
  <c r="P46" i="56"/>
  <c r="Q46" i="56"/>
  <c r="R46" i="56"/>
  <c r="S46" i="56"/>
  <c r="T46" i="56"/>
  <c r="U46" i="56"/>
  <c r="X46" i="56"/>
  <c r="Y46" i="56"/>
  <c r="AC46" i="56" s="1"/>
  <c r="Z46" i="56"/>
  <c r="AA46" i="56"/>
  <c r="AB46" i="56"/>
  <c r="AE46" i="56"/>
  <c r="AF46" i="56"/>
  <c r="AG46" i="56"/>
  <c r="AH46" i="56"/>
  <c r="AI46" i="56"/>
  <c r="AJ46" i="56"/>
  <c r="AK46" i="56"/>
  <c r="AL46" i="56"/>
  <c r="AM46" i="56"/>
  <c r="AN46" i="56"/>
  <c r="AO46" i="56"/>
  <c r="AP46" i="56"/>
  <c r="AQ46" i="56"/>
  <c r="AR46" i="56"/>
  <c r="AS46" i="56"/>
  <c r="AT46" i="56"/>
  <c r="AU46" i="56"/>
  <c r="AX46" i="56"/>
  <c r="AY46" i="56"/>
  <c r="BB46" i="56"/>
  <c r="BE46" i="56"/>
  <c r="BF46" i="56"/>
  <c r="BG46" i="56"/>
  <c r="BJ46" i="56"/>
  <c r="BM46" i="56"/>
  <c r="BQ46" i="56"/>
  <c r="BR46" i="56"/>
  <c r="BS46" i="56"/>
  <c r="BT46" i="56"/>
  <c r="BU46" i="56"/>
  <c r="BV46" i="56"/>
  <c r="BW46" i="56"/>
  <c r="F47" i="56"/>
  <c r="P47" i="56"/>
  <c r="Q47" i="56"/>
  <c r="R47" i="56"/>
  <c r="S47" i="56"/>
  <c r="T47" i="56"/>
  <c r="U47" i="56"/>
  <c r="X47" i="56"/>
  <c r="Y47" i="56"/>
  <c r="Z47" i="56"/>
  <c r="AA47" i="56"/>
  <c r="AB47" i="56"/>
  <c r="AC47" i="56"/>
  <c r="AE47" i="56"/>
  <c r="AF47" i="56"/>
  <c r="AG47" i="56"/>
  <c r="AH47" i="56"/>
  <c r="AI47" i="56"/>
  <c r="AJ47" i="56"/>
  <c r="AK47" i="56"/>
  <c r="AL47" i="56"/>
  <c r="AM47" i="56"/>
  <c r="AN47" i="56"/>
  <c r="AO47" i="56"/>
  <c r="AP47" i="56"/>
  <c r="AQ47" i="56"/>
  <c r="AR47" i="56"/>
  <c r="AS47" i="56"/>
  <c r="AT47" i="56"/>
  <c r="AU47" i="56"/>
  <c r="AX47" i="56"/>
  <c r="AY47" i="56"/>
  <c r="BB47" i="56"/>
  <c r="BE47" i="56"/>
  <c r="BF47" i="56"/>
  <c r="BG47" i="56"/>
  <c r="BJ47" i="56"/>
  <c r="BM47" i="56"/>
  <c r="BQ47" i="56"/>
  <c r="BR47" i="56"/>
  <c r="BS47" i="56"/>
  <c r="BS54" i="56" s="1"/>
  <c r="D38" i="56" s="1"/>
  <c r="BT47" i="56"/>
  <c r="BU47" i="56"/>
  <c r="BV47" i="56"/>
  <c r="BW47" i="56"/>
  <c r="F48" i="56"/>
  <c r="P48" i="56"/>
  <c r="Q48" i="56"/>
  <c r="R48" i="56"/>
  <c r="S48" i="56"/>
  <c r="T48" i="56"/>
  <c r="U48" i="56"/>
  <c r="X48" i="56"/>
  <c r="Y48" i="56"/>
  <c r="AC48" i="56" s="1"/>
  <c r="Z48" i="56"/>
  <c r="AA48" i="56"/>
  <c r="AB48" i="56"/>
  <c r="AE48" i="56"/>
  <c r="AF48" i="56"/>
  <c r="AG48" i="56"/>
  <c r="AH48" i="56"/>
  <c r="AI48" i="56"/>
  <c r="AJ48" i="56"/>
  <c r="AK48" i="56"/>
  <c r="AL48" i="56"/>
  <c r="AM48" i="56"/>
  <c r="AN48" i="56"/>
  <c r="AO48" i="56"/>
  <c r="AP48" i="56"/>
  <c r="AQ48" i="56"/>
  <c r="AR48" i="56"/>
  <c r="AS48" i="56"/>
  <c r="AT48" i="56"/>
  <c r="AU48" i="56"/>
  <c r="AX48" i="56"/>
  <c r="AY48" i="56"/>
  <c r="BB48" i="56"/>
  <c r="BE48" i="56"/>
  <c r="BF48" i="56"/>
  <c r="BJ48" i="56"/>
  <c r="BM48" i="56"/>
  <c r="BQ48" i="56"/>
  <c r="BR48" i="56"/>
  <c r="BS48" i="56"/>
  <c r="BT48" i="56"/>
  <c r="BU48" i="56"/>
  <c r="BV48" i="56"/>
  <c r="BW48" i="56"/>
  <c r="F49" i="56"/>
  <c r="P49" i="56"/>
  <c r="Q49" i="56"/>
  <c r="R49" i="56"/>
  <c r="S49" i="56"/>
  <c r="T49" i="56"/>
  <c r="U49" i="56"/>
  <c r="X49" i="56"/>
  <c r="Y49" i="56"/>
  <c r="Z49" i="56"/>
  <c r="AA49" i="56"/>
  <c r="AB49" i="56"/>
  <c r="AC49" i="56"/>
  <c r="AE49" i="56"/>
  <c r="AF49" i="56"/>
  <c r="AG49" i="56"/>
  <c r="AH49" i="56"/>
  <c r="AI49" i="56"/>
  <c r="AJ49" i="56"/>
  <c r="AK49" i="56"/>
  <c r="AL49" i="56"/>
  <c r="AM49" i="56"/>
  <c r="AN49" i="56"/>
  <c r="AO49" i="56"/>
  <c r="AP49" i="56"/>
  <c r="AQ49" i="56"/>
  <c r="AR49" i="56"/>
  <c r="AS49" i="56"/>
  <c r="AT49" i="56"/>
  <c r="AU49" i="56"/>
  <c r="AX49" i="56"/>
  <c r="AY49" i="56"/>
  <c r="BB49" i="56"/>
  <c r="BE49" i="56"/>
  <c r="BF49" i="56"/>
  <c r="BJ49" i="56"/>
  <c r="BM49" i="56"/>
  <c r="BQ49" i="56"/>
  <c r="BR49" i="56"/>
  <c r="BS49" i="56"/>
  <c r="BT49" i="56"/>
  <c r="BU49" i="56"/>
  <c r="BV49" i="56"/>
  <c r="BW49" i="56"/>
  <c r="F50" i="56"/>
  <c r="P50" i="56"/>
  <c r="Q50" i="56"/>
  <c r="R50" i="56"/>
  <c r="S50" i="56"/>
  <c r="T50" i="56"/>
  <c r="U50" i="56"/>
  <c r="X50" i="56"/>
  <c r="Y50" i="56"/>
  <c r="AC50" i="56" s="1"/>
  <c r="Z50" i="56"/>
  <c r="AA50" i="56"/>
  <c r="AB50" i="56"/>
  <c r="AE50" i="56"/>
  <c r="AF50" i="56"/>
  <c r="AG50" i="56"/>
  <c r="AH50" i="56"/>
  <c r="AI50" i="56"/>
  <c r="AJ50" i="56"/>
  <c r="AK50" i="56"/>
  <c r="AL50" i="56"/>
  <c r="AM50" i="56"/>
  <c r="AN50" i="56"/>
  <c r="AO50" i="56"/>
  <c r="AP50" i="56"/>
  <c r="AQ50" i="56"/>
  <c r="AR50" i="56"/>
  <c r="AS50" i="56"/>
  <c r="AT50" i="56"/>
  <c r="AU50" i="56"/>
  <c r="AX50" i="56"/>
  <c r="AY50" i="56"/>
  <c r="BB50" i="56"/>
  <c r="BE50" i="56"/>
  <c r="BF50" i="56"/>
  <c r="BG50" i="56"/>
  <c r="BJ50" i="56"/>
  <c r="BM50" i="56"/>
  <c r="BQ50" i="56"/>
  <c r="BR50" i="56"/>
  <c r="BS50" i="56"/>
  <c r="BT50" i="56"/>
  <c r="BU50" i="56"/>
  <c r="BV50" i="56"/>
  <c r="BW50" i="56"/>
  <c r="F51" i="56"/>
  <c r="P51" i="56"/>
  <c r="Q51" i="56"/>
  <c r="R51" i="56"/>
  <c r="S51" i="56"/>
  <c r="T51" i="56"/>
  <c r="U51" i="56"/>
  <c r="X51" i="56"/>
  <c r="Y51" i="56"/>
  <c r="AC51" i="56" s="1"/>
  <c r="Z51" i="56"/>
  <c r="AA51" i="56"/>
  <c r="AB51" i="56"/>
  <c r="AE51" i="56"/>
  <c r="AF51" i="56"/>
  <c r="AG51" i="56"/>
  <c r="AH51" i="56"/>
  <c r="AI51" i="56"/>
  <c r="AJ51" i="56"/>
  <c r="AK51" i="56"/>
  <c r="AL51" i="56"/>
  <c r="AM51" i="56"/>
  <c r="AN51" i="56"/>
  <c r="AO51" i="56"/>
  <c r="AP51" i="56"/>
  <c r="AQ51" i="56"/>
  <c r="AR51" i="56"/>
  <c r="AS51" i="56"/>
  <c r="AT51" i="56"/>
  <c r="AU51" i="56"/>
  <c r="AX51" i="56"/>
  <c r="AY51" i="56"/>
  <c r="BB51" i="56"/>
  <c r="BE51" i="56"/>
  <c r="BF51" i="56"/>
  <c r="BG51" i="56"/>
  <c r="BJ51" i="56"/>
  <c r="BM51" i="56"/>
  <c r="BQ51" i="56"/>
  <c r="BR51" i="56"/>
  <c r="BS51" i="56"/>
  <c r="BT51" i="56"/>
  <c r="BU51" i="56"/>
  <c r="BV51" i="56"/>
  <c r="BW51" i="56"/>
  <c r="F52" i="56"/>
  <c r="P52" i="56"/>
  <c r="Q52" i="56"/>
  <c r="R52" i="56"/>
  <c r="S52" i="56"/>
  <c r="T52" i="56"/>
  <c r="U52" i="56"/>
  <c r="X52" i="56"/>
  <c r="Y52" i="56"/>
  <c r="Z52" i="56"/>
  <c r="AA52" i="56"/>
  <c r="AB52" i="56"/>
  <c r="AC52" i="56"/>
  <c r="AE52" i="56"/>
  <c r="AF52" i="56"/>
  <c r="AG52" i="56"/>
  <c r="AH52" i="56"/>
  <c r="AI52" i="56"/>
  <c r="AJ52" i="56"/>
  <c r="AK52" i="56"/>
  <c r="AL52" i="56"/>
  <c r="AM52" i="56"/>
  <c r="AN52" i="56"/>
  <c r="AO52" i="56"/>
  <c r="AP52" i="56"/>
  <c r="AQ52" i="56"/>
  <c r="AR52" i="56"/>
  <c r="AS52" i="56"/>
  <c r="AT52" i="56"/>
  <c r="AU52" i="56"/>
  <c r="AX52" i="56"/>
  <c r="AY52" i="56"/>
  <c r="BB52" i="56"/>
  <c r="BE52" i="56"/>
  <c r="BF52" i="56"/>
  <c r="BJ52" i="56"/>
  <c r="BM52" i="56"/>
  <c r="BQ52" i="56"/>
  <c r="BR52" i="56"/>
  <c r="BS52" i="56"/>
  <c r="BT52" i="56"/>
  <c r="BU52" i="56"/>
  <c r="BV52" i="56"/>
  <c r="BW52" i="56"/>
  <c r="F53" i="56"/>
  <c r="P53" i="56"/>
  <c r="Q53" i="56"/>
  <c r="R53" i="56"/>
  <c r="S53" i="56"/>
  <c r="T53" i="56"/>
  <c r="U53" i="56"/>
  <c r="X53" i="56"/>
  <c r="Y53" i="56"/>
  <c r="AC53" i="56" s="1"/>
  <c r="Z53" i="56"/>
  <c r="AA53" i="56"/>
  <c r="AB53" i="56"/>
  <c r="AE53" i="56"/>
  <c r="AF53" i="56"/>
  <c r="AG53" i="56"/>
  <c r="AH53" i="56"/>
  <c r="AI53" i="56"/>
  <c r="AJ53" i="56"/>
  <c r="AK53" i="56"/>
  <c r="AL53" i="56"/>
  <c r="AM53" i="56"/>
  <c r="AN53" i="56"/>
  <c r="AO53" i="56"/>
  <c r="AP53" i="56"/>
  <c r="AQ53" i="56"/>
  <c r="AR53" i="56"/>
  <c r="AS53" i="56"/>
  <c r="AT53" i="56"/>
  <c r="AU53" i="56"/>
  <c r="AX53" i="56"/>
  <c r="AY53" i="56"/>
  <c r="BB53" i="56"/>
  <c r="BE53" i="56"/>
  <c r="BF53" i="56"/>
  <c r="BJ53" i="56"/>
  <c r="BM53" i="56"/>
  <c r="BQ53" i="56"/>
  <c r="BR53" i="56"/>
  <c r="BS53" i="56"/>
  <c r="BT53" i="56"/>
  <c r="BU53" i="56"/>
  <c r="BV53" i="56"/>
  <c r="BW53" i="56"/>
  <c r="F54" i="56"/>
  <c r="AG54" i="56"/>
  <c r="D44" i="56" s="1"/>
  <c r="AH54" i="56"/>
  <c r="D45" i="56" s="1"/>
  <c r="AN54" i="56"/>
  <c r="D51" i="56" s="1"/>
  <c r="AY54" i="56"/>
  <c r="C13" i="56" s="1"/>
  <c r="BB54" i="56"/>
  <c r="D31" i="56" s="1"/>
  <c r="F55" i="56"/>
  <c r="F56" i="56"/>
  <c r="F57" i="56"/>
  <c r="F58" i="56"/>
  <c r="N58" i="56"/>
  <c r="V58" i="56"/>
  <c r="AC58" i="56"/>
  <c r="AV58" i="56"/>
  <c r="BG42" i="56"/>
  <c r="F59" i="56"/>
  <c r="N59" i="56"/>
  <c r="V59" i="56"/>
  <c r="AC59" i="56"/>
  <c r="AV59" i="56"/>
  <c r="N60" i="56"/>
  <c r="V60" i="56"/>
  <c r="AC60" i="56"/>
  <c r="AV60" i="56"/>
  <c r="N61" i="56"/>
  <c r="V61" i="56"/>
  <c r="AC61" i="56"/>
  <c r="AV61" i="56"/>
  <c r="N62" i="56"/>
  <c r="V62" i="56"/>
  <c r="AC62" i="56"/>
  <c r="AV62" i="56"/>
  <c r="N63" i="56"/>
  <c r="V63" i="56"/>
  <c r="AC63" i="56"/>
  <c r="AV63" i="56"/>
  <c r="N64" i="56"/>
  <c r="V64" i="56"/>
  <c r="AC64" i="56"/>
  <c r="AV64" i="56"/>
  <c r="N65" i="56"/>
  <c r="V65" i="56"/>
  <c r="AC65" i="56"/>
  <c r="AV65" i="56"/>
  <c r="N66" i="56"/>
  <c r="V66" i="56"/>
  <c r="AC66" i="56"/>
  <c r="AV66" i="56"/>
  <c r="N67" i="56"/>
  <c r="V67" i="56"/>
  <c r="AC67" i="56"/>
  <c r="AV67" i="56"/>
  <c r="N68" i="56"/>
  <c r="V68" i="56"/>
  <c r="AC68" i="56"/>
  <c r="AV68" i="56"/>
  <c r="N69" i="56"/>
  <c r="V69" i="56"/>
  <c r="AC69" i="56"/>
  <c r="AV69" i="56"/>
  <c r="J70" i="56"/>
  <c r="K70" i="56"/>
  <c r="L70" i="56"/>
  <c r="M70" i="56"/>
  <c r="Q70" i="56"/>
  <c r="R70" i="56"/>
  <c r="S70" i="56"/>
  <c r="T70" i="56"/>
  <c r="U70" i="56"/>
  <c r="Y70" i="56"/>
  <c r="Z70" i="56"/>
  <c r="AA70" i="56"/>
  <c r="AB70" i="56"/>
  <c r="AC70" i="56"/>
  <c r="AF70" i="56"/>
  <c r="AG70" i="56"/>
  <c r="AH70" i="56"/>
  <c r="AI70" i="56"/>
  <c r="AJ70" i="56"/>
  <c r="AK70" i="56"/>
  <c r="AL70" i="56"/>
  <c r="AM70" i="56"/>
  <c r="AN70" i="56"/>
  <c r="AO70" i="56"/>
  <c r="AP70" i="56"/>
  <c r="AQ70" i="56"/>
  <c r="AR70" i="56"/>
  <c r="AS70" i="56"/>
  <c r="AT70" i="56"/>
  <c r="AU70" i="56"/>
  <c r="AY70" i="56"/>
  <c r="BB70" i="56"/>
  <c r="BE70" i="56"/>
  <c r="BF70" i="56"/>
  <c r="BJ70" i="56"/>
  <c r="BM70" i="56"/>
  <c r="BQ70" i="56"/>
  <c r="BR70" i="56"/>
  <c r="BS70" i="56"/>
  <c r="BT70" i="56"/>
  <c r="BU70" i="56"/>
  <c r="BV70" i="56"/>
  <c r="BW70" i="56"/>
  <c r="AF75" i="56"/>
  <c r="AG75" i="56"/>
  <c r="AH75" i="56"/>
  <c r="AI75" i="56"/>
  <c r="AJ75" i="56"/>
  <c r="AK75" i="56"/>
  <c r="AL75" i="56"/>
  <c r="AM75" i="56"/>
  <c r="AN75" i="56"/>
  <c r="AO75" i="56"/>
  <c r="AP75" i="56"/>
  <c r="AQ75" i="56"/>
  <c r="AR75" i="56"/>
  <c r="AS75" i="56"/>
  <c r="AT75" i="56"/>
  <c r="AU75" i="56"/>
  <c r="I76" i="56"/>
  <c r="J76" i="56"/>
  <c r="K76" i="56"/>
  <c r="L76" i="56"/>
  <c r="M76" i="56"/>
  <c r="P76" i="56"/>
  <c r="Q76" i="56"/>
  <c r="R76" i="56"/>
  <c r="S76" i="56"/>
  <c r="T76" i="56"/>
  <c r="U76" i="56"/>
  <c r="X76" i="56"/>
  <c r="Y76" i="56"/>
  <c r="Z76" i="56"/>
  <c r="AA76" i="56"/>
  <c r="AB76" i="56"/>
  <c r="AE76" i="56"/>
  <c r="AF76" i="56"/>
  <c r="AG76" i="56"/>
  <c r="AH76" i="56"/>
  <c r="AI76" i="56"/>
  <c r="AJ76" i="56"/>
  <c r="AK76" i="56"/>
  <c r="AL76" i="56"/>
  <c r="AM76" i="56"/>
  <c r="AN76" i="56"/>
  <c r="AO76" i="56"/>
  <c r="AP76" i="56"/>
  <c r="AQ76" i="56"/>
  <c r="AR76" i="56"/>
  <c r="AS76" i="56"/>
  <c r="AS88" i="56" s="1"/>
  <c r="E56" i="56" s="1"/>
  <c r="AT76" i="56"/>
  <c r="AU76" i="56"/>
  <c r="AX76" i="56"/>
  <c r="AY76" i="56"/>
  <c r="BA76" i="56"/>
  <c r="BB76" i="56"/>
  <c r="BD76" i="56"/>
  <c r="BE76" i="56"/>
  <c r="BF76" i="56"/>
  <c r="BI76" i="56"/>
  <c r="BJ76" i="56"/>
  <c r="BL76" i="56"/>
  <c r="BM76" i="56"/>
  <c r="BQ76" i="56"/>
  <c r="BR76" i="56"/>
  <c r="BS76" i="56"/>
  <c r="BT76" i="56"/>
  <c r="BU76" i="56"/>
  <c r="BV76" i="56"/>
  <c r="BW76" i="56"/>
  <c r="I77" i="56"/>
  <c r="J77" i="56"/>
  <c r="K77" i="56"/>
  <c r="L77" i="56"/>
  <c r="M77" i="56"/>
  <c r="N77" i="56" s="1"/>
  <c r="P77" i="56"/>
  <c r="Q77" i="56"/>
  <c r="R77" i="56"/>
  <c r="S77" i="56"/>
  <c r="T77" i="56"/>
  <c r="U77" i="56"/>
  <c r="X77" i="56"/>
  <c r="Y77" i="56"/>
  <c r="Z77" i="56"/>
  <c r="AA77" i="56"/>
  <c r="AA88" i="56" s="1"/>
  <c r="E29" i="56" s="1"/>
  <c r="AB77" i="56"/>
  <c r="AE77" i="56"/>
  <c r="AF77" i="56"/>
  <c r="AG77" i="56"/>
  <c r="AH77" i="56"/>
  <c r="AI77" i="56"/>
  <c r="AJ77" i="56"/>
  <c r="AK77" i="56"/>
  <c r="AL77" i="56"/>
  <c r="AM77" i="56"/>
  <c r="AN77" i="56"/>
  <c r="AO77" i="56"/>
  <c r="AP77" i="56"/>
  <c r="AQ77" i="56"/>
  <c r="AR77" i="56"/>
  <c r="AS77" i="56"/>
  <c r="AT77" i="56"/>
  <c r="AU77" i="56"/>
  <c r="AX77" i="56"/>
  <c r="AY77" i="56"/>
  <c r="BA77" i="56"/>
  <c r="BB77" i="56"/>
  <c r="BD77" i="56"/>
  <c r="BE77" i="56"/>
  <c r="BF77" i="56"/>
  <c r="BI77" i="56"/>
  <c r="BJ77" i="56"/>
  <c r="BL77" i="56"/>
  <c r="BM77" i="56"/>
  <c r="BQ77" i="56"/>
  <c r="BR77" i="56"/>
  <c r="BS77" i="56"/>
  <c r="BT77" i="56"/>
  <c r="BX77" i="56" s="1"/>
  <c r="BU77" i="56"/>
  <c r="BV77" i="56"/>
  <c r="BW77" i="56"/>
  <c r="I78" i="56"/>
  <c r="J78" i="56"/>
  <c r="K78" i="56"/>
  <c r="L78" i="56"/>
  <c r="M78" i="56"/>
  <c r="N78" i="56"/>
  <c r="P78" i="56"/>
  <c r="Q78" i="56"/>
  <c r="R78" i="56"/>
  <c r="S78" i="56"/>
  <c r="T78" i="56"/>
  <c r="U78" i="56"/>
  <c r="X78" i="56"/>
  <c r="Y78" i="56"/>
  <c r="Z78" i="56"/>
  <c r="AA78" i="56"/>
  <c r="AB78" i="56"/>
  <c r="AE78" i="56"/>
  <c r="AF78" i="56"/>
  <c r="AG78" i="56"/>
  <c r="AH78" i="56"/>
  <c r="AI78" i="56"/>
  <c r="AJ78" i="56"/>
  <c r="AK78" i="56"/>
  <c r="AL78" i="56"/>
  <c r="AM78" i="56"/>
  <c r="AN78" i="56"/>
  <c r="AO78" i="56"/>
  <c r="AP78" i="56"/>
  <c r="AQ78" i="56"/>
  <c r="AR78" i="56"/>
  <c r="AS78" i="56"/>
  <c r="AT78" i="56"/>
  <c r="AU78" i="56"/>
  <c r="AX78" i="56"/>
  <c r="AY78" i="56"/>
  <c r="BA78" i="56"/>
  <c r="BB78" i="56"/>
  <c r="BD78" i="56"/>
  <c r="BE78" i="56"/>
  <c r="BF78" i="56"/>
  <c r="BI78" i="56"/>
  <c r="BJ78" i="56"/>
  <c r="BL78" i="56"/>
  <c r="BM78" i="56"/>
  <c r="BQ78" i="56"/>
  <c r="BR78" i="56"/>
  <c r="BS78" i="56"/>
  <c r="BT78" i="56"/>
  <c r="BU78" i="56"/>
  <c r="BV78" i="56"/>
  <c r="BW78" i="56"/>
  <c r="I79" i="56"/>
  <c r="J79" i="56"/>
  <c r="K79" i="56"/>
  <c r="L79" i="56"/>
  <c r="M79" i="56"/>
  <c r="P79" i="56"/>
  <c r="Q79" i="56"/>
  <c r="V79" i="56" s="1"/>
  <c r="R79" i="56"/>
  <c r="S79" i="56"/>
  <c r="T79" i="56"/>
  <c r="U79" i="56"/>
  <c r="X79" i="56"/>
  <c r="Y79" i="56"/>
  <c r="Z79" i="56"/>
  <c r="AA79" i="56"/>
  <c r="AB79" i="56"/>
  <c r="AE79" i="56"/>
  <c r="AF79" i="56"/>
  <c r="AG79" i="56"/>
  <c r="AH79" i="56"/>
  <c r="AI79" i="56"/>
  <c r="AJ79" i="56"/>
  <c r="AK79" i="56"/>
  <c r="AL79" i="56"/>
  <c r="AM79" i="56"/>
  <c r="AN79" i="56"/>
  <c r="AO79" i="56"/>
  <c r="AP79" i="56"/>
  <c r="AQ79" i="56"/>
  <c r="AR79" i="56"/>
  <c r="AS79" i="56"/>
  <c r="AT79" i="56"/>
  <c r="AU79" i="56"/>
  <c r="AX79" i="56"/>
  <c r="AY79" i="56"/>
  <c r="BA79" i="56"/>
  <c r="BB79" i="56"/>
  <c r="BD79" i="56"/>
  <c r="BE79" i="56"/>
  <c r="BF79" i="56"/>
  <c r="BI79" i="56"/>
  <c r="BJ79" i="56"/>
  <c r="BL79" i="56"/>
  <c r="BM79" i="56"/>
  <c r="BQ79" i="56"/>
  <c r="BR79" i="56"/>
  <c r="BS79" i="56"/>
  <c r="BT79" i="56"/>
  <c r="BU79" i="56"/>
  <c r="BV79" i="56"/>
  <c r="BW79" i="56"/>
  <c r="I80" i="56"/>
  <c r="J80" i="56"/>
  <c r="K80" i="56"/>
  <c r="L80" i="56"/>
  <c r="M80" i="56"/>
  <c r="N80" i="56"/>
  <c r="P80" i="56"/>
  <c r="Q80" i="56"/>
  <c r="V80" i="56" s="1"/>
  <c r="R80" i="56"/>
  <c r="S80" i="56"/>
  <c r="T80" i="56"/>
  <c r="U80" i="56"/>
  <c r="X80" i="56"/>
  <c r="Y80" i="56"/>
  <c r="AC80" i="56" s="1"/>
  <c r="Z80" i="56"/>
  <c r="AA80" i="56"/>
  <c r="AB80" i="56"/>
  <c r="AE80" i="56"/>
  <c r="AF80" i="56"/>
  <c r="AG80" i="56"/>
  <c r="AH80" i="56"/>
  <c r="AI80" i="56"/>
  <c r="AJ80" i="56"/>
  <c r="AK80" i="56"/>
  <c r="AL80" i="56"/>
  <c r="AM80" i="56"/>
  <c r="AN80" i="56"/>
  <c r="AO80" i="56"/>
  <c r="AP80" i="56"/>
  <c r="AQ80" i="56"/>
  <c r="AR80" i="56"/>
  <c r="AS80" i="56"/>
  <c r="AT80" i="56"/>
  <c r="AU80" i="56"/>
  <c r="AX80" i="56"/>
  <c r="AY80" i="56"/>
  <c r="BA80" i="56"/>
  <c r="BB80" i="56"/>
  <c r="BD80" i="56"/>
  <c r="BE80" i="56"/>
  <c r="BF80" i="56"/>
  <c r="BI80" i="56"/>
  <c r="BJ80" i="56"/>
  <c r="BL80" i="56"/>
  <c r="BM80" i="56"/>
  <c r="BQ80" i="56"/>
  <c r="BR80" i="56"/>
  <c r="BS80" i="56"/>
  <c r="BT80" i="56"/>
  <c r="BU80" i="56"/>
  <c r="BV80" i="56"/>
  <c r="BW80" i="56"/>
  <c r="I81" i="56"/>
  <c r="J81" i="56"/>
  <c r="N81" i="56" s="1"/>
  <c r="K81" i="56"/>
  <c r="L81" i="56"/>
  <c r="M81" i="56"/>
  <c r="P81" i="56"/>
  <c r="Q81" i="56"/>
  <c r="R81" i="56"/>
  <c r="S81" i="56"/>
  <c r="T81" i="56"/>
  <c r="U81" i="56"/>
  <c r="V81" i="56" s="1"/>
  <c r="X81" i="56"/>
  <c r="Y81" i="56"/>
  <c r="Z81" i="56"/>
  <c r="AA81" i="56"/>
  <c r="AB81" i="56"/>
  <c r="AC81" i="56" s="1"/>
  <c r="AE81" i="56"/>
  <c r="AF81" i="56"/>
  <c r="AG81" i="56"/>
  <c r="AV81" i="56" s="1"/>
  <c r="AH81" i="56"/>
  <c r="AI81" i="56"/>
  <c r="AJ81" i="56"/>
  <c r="AK81" i="56"/>
  <c r="AL81" i="56"/>
  <c r="AM81" i="56"/>
  <c r="AN81" i="56"/>
  <c r="AO81" i="56"/>
  <c r="AP81" i="56"/>
  <c r="AQ81" i="56"/>
  <c r="AR81" i="56"/>
  <c r="AS81" i="56"/>
  <c r="AT81" i="56"/>
  <c r="AU81" i="56"/>
  <c r="AX81" i="56"/>
  <c r="AY81" i="56"/>
  <c r="BA81" i="56"/>
  <c r="BB81" i="56"/>
  <c r="BD81" i="56"/>
  <c r="BE81" i="56"/>
  <c r="BF81" i="56"/>
  <c r="BI81" i="56"/>
  <c r="BJ81" i="56"/>
  <c r="BL81" i="56"/>
  <c r="BM81" i="56"/>
  <c r="BQ81" i="56"/>
  <c r="BR81" i="56"/>
  <c r="BS81" i="56"/>
  <c r="BT81" i="56"/>
  <c r="BU81" i="56"/>
  <c r="BV81" i="56"/>
  <c r="BW81" i="56"/>
  <c r="I82" i="56"/>
  <c r="J82" i="56"/>
  <c r="N82" i="56" s="1"/>
  <c r="K82" i="56"/>
  <c r="L82" i="56"/>
  <c r="M82" i="56"/>
  <c r="P82" i="56"/>
  <c r="Q82" i="56"/>
  <c r="R82" i="56"/>
  <c r="S82" i="56"/>
  <c r="T82" i="56"/>
  <c r="U82" i="56"/>
  <c r="X82" i="56"/>
  <c r="Y82" i="56"/>
  <c r="AC82" i="56" s="1"/>
  <c r="Z82" i="56"/>
  <c r="AA82" i="56"/>
  <c r="AB82" i="56"/>
  <c r="AE82" i="56"/>
  <c r="AF82" i="56"/>
  <c r="AG82" i="56"/>
  <c r="AH82" i="56"/>
  <c r="AI82" i="56"/>
  <c r="AJ82" i="56"/>
  <c r="AK82" i="56"/>
  <c r="AL82" i="56"/>
  <c r="AM82" i="56"/>
  <c r="AN82" i="56"/>
  <c r="AO82" i="56"/>
  <c r="AP82" i="56"/>
  <c r="AQ82" i="56"/>
  <c r="AR82" i="56"/>
  <c r="AS82" i="56"/>
  <c r="AT82" i="56"/>
  <c r="AU82" i="56"/>
  <c r="AX82" i="56"/>
  <c r="AY82" i="56"/>
  <c r="BA82" i="56"/>
  <c r="BB82" i="56"/>
  <c r="BD82" i="56"/>
  <c r="BE82" i="56"/>
  <c r="BF82" i="56"/>
  <c r="BI82" i="56"/>
  <c r="BJ82" i="56"/>
  <c r="BL82" i="56"/>
  <c r="BM82" i="56"/>
  <c r="BQ82" i="56"/>
  <c r="BR82" i="56"/>
  <c r="BS82" i="56"/>
  <c r="BT82" i="56"/>
  <c r="BU82" i="56"/>
  <c r="BV82" i="56"/>
  <c r="BW82" i="56"/>
  <c r="I83" i="56"/>
  <c r="J83" i="56"/>
  <c r="K83" i="56"/>
  <c r="L83" i="56"/>
  <c r="M83" i="56"/>
  <c r="P83" i="56"/>
  <c r="Q83" i="56"/>
  <c r="R83" i="56"/>
  <c r="S83" i="56"/>
  <c r="T83" i="56"/>
  <c r="U83" i="56"/>
  <c r="X83" i="56"/>
  <c r="Y83" i="56"/>
  <c r="AC83" i="56" s="1"/>
  <c r="Z83" i="56"/>
  <c r="AA83" i="56"/>
  <c r="AB83" i="56"/>
  <c r="AE83" i="56"/>
  <c r="AF83" i="56"/>
  <c r="AG83" i="56"/>
  <c r="AH83" i="56"/>
  <c r="AV83" i="56" s="1"/>
  <c r="AI83" i="56"/>
  <c r="AJ83" i="56"/>
  <c r="AK83" i="56"/>
  <c r="AL83" i="56"/>
  <c r="AM83" i="56"/>
  <c r="AN83" i="56"/>
  <c r="AO83" i="56"/>
  <c r="AP83" i="56"/>
  <c r="AQ83" i="56"/>
  <c r="AR83" i="56"/>
  <c r="AS83" i="56"/>
  <c r="AT83" i="56"/>
  <c r="AU83" i="56"/>
  <c r="AX83" i="56"/>
  <c r="AY83" i="56"/>
  <c r="BA83" i="56"/>
  <c r="BB83" i="56"/>
  <c r="BD83" i="56"/>
  <c r="BE83" i="56"/>
  <c r="BF83" i="56"/>
  <c r="BI83" i="56"/>
  <c r="BJ83" i="56"/>
  <c r="BL83" i="56"/>
  <c r="BM83" i="56"/>
  <c r="BQ83" i="56"/>
  <c r="BR83" i="56"/>
  <c r="BS83" i="56"/>
  <c r="BT83" i="56"/>
  <c r="BU83" i="56"/>
  <c r="BV83" i="56"/>
  <c r="BW83" i="56"/>
  <c r="I84" i="56"/>
  <c r="J84" i="56"/>
  <c r="N84" i="56" s="1"/>
  <c r="K84" i="56"/>
  <c r="L84" i="56"/>
  <c r="M84" i="56"/>
  <c r="P84" i="56"/>
  <c r="Q84" i="56"/>
  <c r="R84" i="56"/>
  <c r="S84" i="56"/>
  <c r="T84" i="56"/>
  <c r="U84" i="56"/>
  <c r="X84" i="56"/>
  <c r="Y84" i="56"/>
  <c r="Z84" i="56"/>
  <c r="AA84" i="56"/>
  <c r="AB84" i="56"/>
  <c r="AE84" i="56"/>
  <c r="AF84" i="56"/>
  <c r="AG84" i="56"/>
  <c r="AH84" i="56"/>
  <c r="AI84" i="56"/>
  <c r="AJ84" i="56"/>
  <c r="AK84" i="56"/>
  <c r="AL84" i="56"/>
  <c r="AM84" i="56"/>
  <c r="AN84" i="56"/>
  <c r="AO84" i="56"/>
  <c r="AP84" i="56"/>
  <c r="AQ84" i="56"/>
  <c r="AR84" i="56"/>
  <c r="AS84" i="56"/>
  <c r="AT84" i="56"/>
  <c r="AU84" i="56"/>
  <c r="AX84" i="56"/>
  <c r="AY84" i="56"/>
  <c r="BA84" i="56"/>
  <c r="BB84" i="56"/>
  <c r="BD84" i="56"/>
  <c r="BE84" i="56"/>
  <c r="BF84" i="56"/>
  <c r="BI84" i="56"/>
  <c r="BJ84" i="56"/>
  <c r="BL84" i="56"/>
  <c r="BM84" i="56"/>
  <c r="BQ84" i="56"/>
  <c r="BR84" i="56"/>
  <c r="BS84" i="56"/>
  <c r="BT84" i="56"/>
  <c r="BU84" i="56"/>
  <c r="BV84" i="56"/>
  <c r="BW84" i="56"/>
  <c r="I85" i="56"/>
  <c r="J85" i="56"/>
  <c r="K85" i="56"/>
  <c r="L85" i="56"/>
  <c r="M85" i="56"/>
  <c r="N85" i="56" s="1"/>
  <c r="P85" i="56"/>
  <c r="Q85" i="56"/>
  <c r="R85" i="56"/>
  <c r="S85" i="56"/>
  <c r="T85" i="56"/>
  <c r="U85" i="56"/>
  <c r="X85" i="56"/>
  <c r="Y85" i="56"/>
  <c r="Z85" i="56"/>
  <c r="AA85" i="56"/>
  <c r="AB85" i="56"/>
  <c r="AE85" i="56"/>
  <c r="AF85" i="56"/>
  <c r="AG85" i="56"/>
  <c r="AH85" i="56"/>
  <c r="AI85" i="56"/>
  <c r="AJ85" i="56"/>
  <c r="AK85" i="56"/>
  <c r="AL85" i="56"/>
  <c r="AM85" i="56"/>
  <c r="AN85" i="56"/>
  <c r="AO85" i="56"/>
  <c r="AP85" i="56"/>
  <c r="AQ85" i="56"/>
  <c r="AR85" i="56"/>
  <c r="AS85" i="56"/>
  <c r="AT85" i="56"/>
  <c r="AU85" i="56"/>
  <c r="AX85" i="56"/>
  <c r="AY85" i="56"/>
  <c r="BA85" i="56"/>
  <c r="BB85" i="56"/>
  <c r="BD85" i="56"/>
  <c r="BE85" i="56"/>
  <c r="BF85" i="56"/>
  <c r="BI85" i="56"/>
  <c r="BJ85" i="56"/>
  <c r="BL85" i="56"/>
  <c r="BM85" i="56"/>
  <c r="BQ85" i="56"/>
  <c r="BX85" i="56" s="1"/>
  <c r="BR85" i="56"/>
  <c r="BS85" i="56"/>
  <c r="BT85" i="56"/>
  <c r="BU85" i="56"/>
  <c r="BV85" i="56"/>
  <c r="BW85" i="56"/>
  <c r="I86" i="56"/>
  <c r="J86" i="56"/>
  <c r="N86" i="56" s="1"/>
  <c r="K86" i="56"/>
  <c r="L86" i="56"/>
  <c r="M86" i="56"/>
  <c r="P86" i="56"/>
  <c r="Q86" i="56"/>
  <c r="R86" i="56"/>
  <c r="S86" i="56"/>
  <c r="T86" i="56"/>
  <c r="U86" i="56"/>
  <c r="X86" i="56"/>
  <c r="Y86" i="56"/>
  <c r="AC86" i="56" s="1"/>
  <c r="Z86" i="56"/>
  <c r="AA86" i="56"/>
  <c r="AB86" i="56"/>
  <c r="AE86" i="56"/>
  <c r="AF86" i="56"/>
  <c r="AG86" i="56"/>
  <c r="AH86" i="56"/>
  <c r="AI86" i="56"/>
  <c r="AJ86" i="56"/>
  <c r="AK86" i="56"/>
  <c r="AL86" i="56"/>
  <c r="AM86" i="56"/>
  <c r="AN86" i="56"/>
  <c r="AO86" i="56"/>
  <c r="AP86" i="56"/>
  <c r="AQ86" i="56"/>
  <c r="AR86" i="56"/>
  <c r="AS86" i="56"/>
  <c r="AT86" i="56"/>
  <c r="AU86" i="56"/>
  <c r="AX86" i="56"/>
  <c r="AY86" i="56"/>
  <c r="BA86" i="56"/>
  <c r="BB86" i="56"/>
  <c r="BD86" i="56"/>
  <c r="BE86" i="56"/>
  <c r="BF86" i="56"/>
  <c r="BI86" i="56"/>
  <c r="BJ86" i="56"/>
  <c r="BL86" i="56"/>
  <c r="BM86" i="56"/>
  <c r="BQ86" i="56"/>
  <c r="BR86" i="56"/>
  <c r="BS86" i="56"/>
  <c r="BT86" i="56"/>
  <c r="BU86" i="56"/>
  <c r="BV86" i="56"/>
  <c r="BW86" i="56"/>
  <c r="I87" i="56"/>
  <c r="J87" i="56"/>
  <c r="K87" i="56"/>
  <c r="L87" i="56"/>
  <c r="M87" i="56"/>
  <c r="N87" i="56" s="1"/>
  <c r="P87" i="56"/>
  <c r="Q87" i="56"/>
  <c r="R87" i="56"/>
  <c r="S87" i="56"/>
  <c r="T87" i="56"/>
  <c r="U87" i="56"/>
  <c r="V87" i="56" s="1"/>
  <c r="X87" i="56"/>
  <c r="Y87" i="56"/>
  <c r="Z87" i="56"/>
  <c r="AA87" i="56"/>
  <c r="AB87" i="56"/>
  <c r="AE87" i="56"/>
  <c r="AF87" i="56"/>
  <c r="AG87" i="56"/>
  <c r="AH87" i="56"/>
  <c r="AI87" i="56"/>
  <c r="AJ87" i="56"/>
  <c r="AK87" i="56"/>
  <c r="AL87" i="56"/>
  <c r="AM87" i="56"/>
  <c r="AN87" i="56"/>
  <c r="AO87" i="56"/>
  <c r="AP87" i="56"/>
  <c r="AQ87" i="56"/>
  <c r="AR87" i="56"/>
  <c r="AS87" i="56"/>
  <c r="AT87" i="56"/>
  <c r="AU87" i="56"/>
  <c r="AX87" i="56"/>
  <c r="AY87" i="56"/>
  <c r="BA87" i="56"/>
  <c r="BB87" i="56"/>
  <c r="BD87" i="56"/>
  <c r="BE87" i="56"/>
  <c r="BF87" i="56"/>
  <c r="BG87" i="56"/>
  <c r="BI87" i="56"/>
  <c r="BJ87" i="56"/>
  <c r="BL87" i="56"/>
  <c r="BM87" i="56"/>
  <c r="BQ87" i="56"/>
  <c r="BR87" i="56"/>
  <c r="BS87" i="56"/>
  <c r="BT87" i="56"/>
  <c r="BU87" i="56"/>
  <c r="BV87" i="56"/>
  <c r="BW87" i="56"/>
  <c r="Q88" i="56"/>
  <c r="E22" i="56" s="1"/>
  <c r="AK88" i="56"/>
  <c r="E48" i="56" s="1"/>
  <c r="BV88" i="56"/>
  <c r="E41" i="56" s="1"/>
  <c r="N92" i="56"/>
  <c r="N104" i="56" s="1"/>
  <c r="V92" i="56"/>
  <c r="AC92" i="56"/>
  <c r="AV92" i="56"/>
  <c r="BG92" i="56"/>
  <c r="BG76" i="56" s="1"/>
  <c r="BX92" i="56"/>
  <c r="N93" i="56"/>
  <c r="V93" i="56"/>
  <c r="AC93" i="56"/>
  <c r="AV93" i="56"/>
  <c r="BG93" i="56"/>
  <c r="BG77" i="56" s="1"/>
  <c r="BX93" i="56"/>
  <c r="N94" i="56"/>
  <c r="V94" i="56"/>
  <c r="AC94" i="56"/>
  <c r="AV94" i="56"/>
  <c r="BG94" i="56"/>
  <c r="BG78" i="56" s="1"/>
  <c r="BX94" i="56"/>
  <c r="N95" i="56"/>
  <c r="V95" i="56"/>
  <c r="AC95" i="56"/>
  <c r="AV95" i="56"/>
  <c r="BG95" i="56"/>
  <c r="BG79" i="56" s="1"/>
  <c r="BX95" i="56"/>
  <c r="N96" i="56"/>
  <c r="V96" i="56"/>
  <c r="AC96" i="56"/>
  <c r="AV96" i="56"/>
  <c r="BG96" i="56"/>
  <c r="BG80" i="56" s="1"/>
  <c r="BX96" i="56"/>
  <c r="N97" i="56"/>
  <c r="V97" i="56"/>
  <c r="AC97" i="56"/>
  <c r="AV97" i="56"/>
  <c r="BG97" i="56"/>
  <c r="BG81" i="56" s="1"/>
  <c r="BX97" i="56"/>
  <c r="N98" i="56"/>
  <c r="V98" i="56"/>
  <c r="AC98" i="56"/>
  <c r="AV98" i="56"/>
  <c r="BG98" i="56"/>
  <c r="BG82" i="56" s="1"/>
  <c r="BX98" i="56"/>
  <c r="N99" i="56"/>
  <c r="V99" i="56"/>
  <c r="AC99" i="56"/>
  <c r="AV99" i="56"/>
  <c r="BG99" i="56"/>
  <c r="BG83" i="56" s="1"/>
  <c r="BX99" i="56"/>
  <c r="N100" i="56"/>
  <c r="V100" i="56"/>
  <c r="AC100" i="56"/>
  <c r="AV100" i="56"/>
  <c r="BG100" i="56"/>
  <c r="BG84" i="56" s="1"/>
  <c r="BX100" i="56"/>
  <c r="N101" i="56"/>
  <c r="V101" i="56"/>
  <c r="AC101" i="56"/>
  <c r="AV101" i="56"/>
  <c r="BG101" i="56"/>
  <c r="BG85" i="56" s="1"/>
  <c r="BX101" i="56"/>
  <c r="N102" i="56"/>
  <c r="V102" i="56"/>
  <c r="AC102" i="56"/>
  <c r="AV102" i="56"/>
  <c r="BG102" i="56"/>
  <c r="BG86" i="56" s="1"/>
  <c r="BX102" i="56"/>
  <c r="N103" i="56"/>
  <c r="V103" i="56"/>
  <c r="AC103" i="56"/>
  <c r="AV103" i="56"/>
  <c r="BG103" i="56"/>
  <c r="BX103" i="56"/>
  <c r="J104" i="56"/>
  <c r="K104" i="56"/>
  <c r="L104" i="56"/>
  <c r="M104" i="56"/>
  <c r="Q104" i="56"/>
  <c r="R104" i="56"/>
  <c r="S104" i="56"/>
  <c r="T104" i="56"/>
  <c r="U104" i="56"/>
  <c r="Y104" i="56"/>
  <c r="Z104" i="56"/>
  <c r="AA104" i="56"/>
  <c r="AB104" i="56"/>
  <c r="AF104" i="56"/>
  <c r="AG104" i="56"/>
  <c r="AH104" i="56"/>
  <c r="AI104" i="56"/>
  <c r="AJ104" i="56"/>
  <c r="AK104" i="56"/>
  <c r="AL104" i="56"/>
  <c r="AM104" i="56"/>
  <c r="AN104" i="56"/>
  <c r="AO104" i="56"/>
  <c r="AP104" i="56"/>
  <c r="AQ104" i="56"/>
  <c r="AR104" i="56"/>
  <c r="AS104" i="56"/>
  <c r="AT104" i="56"/>
  <c r="AU104" i="56"/>
  <c r="AY104" i="56"/>
  <c r="BB104" i="56"/>
  <c r="BE104" i="56"/>
  <c r="BF104" i="56"/>
  <c r="BJ104" i="56"/>
  <c r="BM104" i="56"/>
  <c r="BQ104" i="56"/>
  <c r="BR104" i="56"/>
  <c r="BS104" i="56"/>
  <c r="BT104" i="56"/>
  <c r="BU104" i="56"/>
  <c r="BV104" i="56"/>
  <c r="BW104" i="56"/>
  <c r="N110" i="56"/>
  <c r="V110" i="56"/>
  <c r="AC122" i="56"/>
  <c r="AV110" i="56"/>
  <c r="BG110" i="56"/>
  <c r="BX110" i="56"/>
  <c r="N111" i="56"/>
  <c r="V111" i="56"/>
  <c r="AV111" i="56"/>
  <c r="BG111" i="56"/>
  <c r="BX111" i="56"/>
  <c r="N112" i="56"/>
  <c r="V112" i="56"/>
  <c r="AV112" i="56"/>
  <c r="BG112" i="56"/>
  <c r="BX112" i="56"/>
  <c r="N113" i="56"/>
  <c r="V113" i="56"/>
  <c r="AV113" i="56"/>
  <c r="BG113" i="56"/>
  <c r="BX113" i="56"/>
  <c r="N114" i="56"/>
  <c r="V114" i="56"/>
  <c r="AV114" i="56"/>
  <c r="BG114" i="56"/>
  <c r="BX114" i="56"/>
  <c r="N115" i="56"/>
  <c r="V115" i="56"/>
  <c r="AV115" i="56"/>
  <c r="BG115" i="56"/>
  <c r="BX115" i="56"/>
  <c r="N116" i="56"/>
  <c r="V116" i="56"/>
  <c r="AV116" i="56"/>
  <c r="BG116" i="56"/>
  <c r="BX116" i="56"/>
  <c r="N117" i="56"/>
  <c r="V117" i="56"/>
  <c r="AV117" i="56"/>
  <c r="BG117" i="56"/>
  <c r="BX117" i="56"/>
  <c r="N118" i="56"/>
  <c r="V118" i="56"/>
  <c r="AV118" i="56"/>
  <c r="BG118" i="56"/>
  <c r="BX118" i="56"/>
  <c r="N119" i="56"/>
  <c r="V119" i="56"/>
  <c r="AV119" i="56"/>
  <c r="BG119" i="56"/>
  <c r="BX119" i="56"/>
  <c r="N120" i="56"/>
  <c r="V120" i="56"/>
  <c r="AV120" i="56"/>
  <c r="BG120" i="56"/>
  <c r="BX120" i="56"/>
  <c r="N121" i="56"/>
  <c r="V121" i="56"/>
  <c r="AV121" i="56"/>
  <c r="BG121" i="56"/>
  <c r="BX121" i="56"/>
  <c r="J122" i="56"/>
  <c r="K122" i="56"/>
  <c r="L122" i="56"/>
  <c r="M122" i="56"/>
  <c r="Q122" i="56"/>
  <c r="R122" i="56"/>
  <c r="S122" i="56"/>
  <c r="T122" i="56"/>
  <c r="U122" i="56"/>
  <c r="Y122" i="56"/>
  <c r="Z122" i="56"/>
  <c r="AA122" i="56"/>
  <c r="AB122" i="56"/>
  <c r="AF122" i="56"/>
  <c r="AG122" i="56"/>
  <c r="AH122" i="56"/>
  <c r="AI122" i="56"/>
  <c r="AJ122" i="56"/>
  <c r="AK122" i="56"/>
  <c r="AL122" i="56"/>
  <c r="AM122" i="56"/>
  <c r="AN122" i="56"/>
  <c r="AO122" i="56"/>
  <c r="AP122" i="56"/>
  <c r="AQ122" i="56"/>
  <c r="AR122" i="56"/>
  <c r="AS122" i="56"/>
  <c r="AT122" i="56"/>
  <c r="AU122" i="56"/>
  <c r="AY122" i="56"/>
  <c r="BB122" i="56"/>
  <c r="BE122" i="56"/>
  <c r="BF122" i="56"/>
  <c r="BJ122" i="56"/>
  <c r="BM122" i="56"/>
  <c r="E10" i="56" s="1"/>
  <c r="BQ122" i="56"/>
  <c r="F36" i="56" s="1"/>
  <c r="BR122" i="56"/>
  <c r="F37" i="56" s="1"/>
  <c r="BS122" i="56"/>
  <c r="F38" i="56" s="1"/>
  <c r="BT122" i="56"/>
  <c r="F39" i="56" s="1"/>
  <c r="BU122" i="56"/>
  <c r="F40" i="56" s="1"/>
  <c r="BV122" i="56"/>
  <c r="F41" i="56" s="1"/>
  <c r="BW122" i="56"/>
  <c r="F42" i="56" s="1"/>
  <c r="N125" i="56"/>
  <c r="E4" i="56" s="1"/>
  <c r="V125" i="56"/>
  <c r="E5" i="56" s="1"/>
  <c r="E6" i="56"/>
  <c r="AV125" i="56"/>
  <c r="E12" i="56" s="1"/>
  <c r="AX125" i="56"/>
  <c r="BA125" i="56"/>
  <c r="E8" i="56"/>
  <c r="BX125" i="56"/>
  <c r="Y42" i="55"/>
  <c r="L37" i="55"/>
  <c r="K37" i="55"/>
  <c r="J37" i="55"/>
  <c r="I37" i="55"/>
  <c r="H37" i="55"/>
  <c r="G37" i="55"/>
  <c r="F37" i="55"/>
  <c r="E37" i="55"/>
  <c r="D37" i="55"/>
  <c r="C37" i="55"/>
  <c r="B37" i="55"/>
  <c r="A37" i="55"/>
  <c r="M37" i="55" s="1"/>
  <c r="M26" i="50"/>
  <c r="L26" i="50"/>
  <c r="K26" i="50"/>
  <c r="I26" i="50"/>
  <c r="H26" i="50"/>
  <c r="G26" i="50"/>
  <c r="F26" i="50"/>
  <c r="E26" i="50"/>
  <c r="D26" i="50"/>
  <c r="C26" i="50"/>
  <c r="N26" i="50" s="1"/>
  <c r="S29" i="50"/>
  <c r="M39" i="50"/>
  <c r="L39" i="50"/>
  <c r="K39" i="50"/>
  <c r="J39" i="50"/>
  <c r="I39" i="50"/>
  <c r="H39" i="50"/>
  <c r="G39" i="50"/>
  <c r="F39" i="50"/>
  <c r="E39" i="50"/>
  <c r="D39" i="50"/>
  <c r="C39" i="50"/>
  <c r="B39" i="50"/>
  <c r="N39" i="50" s="1"/>
  <c r="Z42" i="50"/>
  <c r="M75" i="50"/>
  <c r="L75" i="50"/>
  <c r="K75" i="50"/>
  <c r="I75" i="50"/>
  <c r="H75" i="50"/>
  <c r="G75" i="50"/>
  <c r="F75" i="50"/>
  <c r="E75" i="50"/>
  <c r="D75" i="50"/>
  <c r="C75" i="50"/>
  <c r="S79" i="50"/>
  <c r="M87" i="50"/>
  <c r="L87" i="50"/>
  <c r="K87" i="50"/>
  <c r="J87" i="50"/>
  <c r="I87" i="50"/>
  <c r="H87" i="50"/>
  <c r="G87" i="50"/>
  <c r="F87" i="50"/>
  <c r="E87" i="50"/>
  <c r="D87" i="50"/>
  <c r="C87" i="50"/>
  <c r="B87" i="50"/>
  <c r="Z90" i="50"/>
  <c r="Y54" i="49"/>
  <c r="X54" i="49"/>
  <c r="W54" i="49"/>
  <c r="V54" i="49"/>
  <c r="U54" i="49"/>
  <c r="T54" i="49"/>
  <c r="S54" i="49"/>
  <c r="R54" i="49"/>
  <c r="Q54" i="49"/>
  <c r="P54" i="49"/>
  <c r="O54" i="49"/>
  <c r="N54" i="49"/>
  <c r="M54" i="49"/>
  <c r="L54" i="49"/>
  <c r="K54" i="49"/>
  <c r="J54" i="49"/>
  <c r="I54" i="49"/>
  <c r="H54" i="49"/>
  <c r="G54" i="49"/>
  <c r="F54" i="49"/>
  <c r="E54" i="49"/>
  <c r="D54" i="49"/>
  <c r="C54" i="49"/>
  <c r="B54" i="49"/>
  <c r="Z53" i="49"/>
  <c r="Z52" i="49"/>
  <c r="Z51" i="49"/>
  <c r="Z50" i="49"/>
  <c r="Z49" i="49"/>
  <c r="Z48" i="49"/>
  <c r="Z47" i="49"/>
  <c r="Z46" i="49"/>
  <c r="Z45" i="49"/>
  <c r="Z44" i="49"/>
  <c r="Z43" i="49"/>
  <c r="Z42" i="49"/>
  <c r="Z54" i="49" s="1"/>
  <c r="G94" i="49"/>
  <c r="M93" i="49"/>
  <c r="L93" i="49"/>
  <c r="K93" i="49"/>
  <c r="J93" i="49"/>
  <c r="I93" i="49"/>
  <c r="H93" i="49"/>
  <c r="G93" i="49"/>
  <c r="F93" i="49"/>
  <c r="E93" i="49"/>
  <c r="D93" i="49"/>
  <c r="N93" i="49" s="1"/>
  <c r="C93" i="49"/>
  <c r="B93" i="49"/>
  <c r="A93" i="49"/>
  <c r="M92" i="49"/>
  <c r="L92" i="49"/>
  <c r="K92" i="49"/>
  <c r="J92" i="49"/>
  <c r="I92" i="49"/>
  <c r="H92" i="49"/>
  <c r="G92" i="49"/>
  <c r="F92" i="49"/>
  <c r="E92" i="49"/>
  <c r="D92" i="49"/>
  <c r="C92" i="49"/>
  <c r="B92" i="49"/>
  <c r="N92" i="49" s="1"/>
  <c r="A92" i="49"/>
  <c r="M91" i="49"/>
  <c r="L91" i="49"/>
  <c r="K91" i="49"/>
  <c r="J91" i="49"/>
  <c r="I91" i="49"/>
  <c r="H91" i="49"/>
  <c r="G91" i="49"/>
  <c r="F91" i="49"/>
  <c r="E91" i="49"/>
  <c r="D91" i="49"/>
  <c r="C91" i="49"/>
  <c r="B91" i="49"/>
  <c r="N91" i="49" s="1"/>
  <c r="A91" i="49"/>
  <c r="M90" i="49"/>
  <c r="L90" i="49"/>
  <c r="K90" i="49"/>
  <c r="J90" i="49"/>
  <c r="I90" i="49"/>
  <c r="H90" i="49"/>
  <c r="G90" i="49"/>
  <c r="F90" i="49"/>
  <c r="N90" i="49" s="1"/>
  <c r="E90" i="49"/>
  <c r="D90" i="49"/>
  <c r="C90" i="49"/>
  <c r="B90" i="49"/>
  <c r="A90" i="49"/>
  <c r="M89" i="49"/>
  <c r="L89" i="49"/>
  <c r="K89" i="49"/>
  <c r="J89" i="49"/>
  <c r="I89" i="49"/>
  <c r="H89" i="49"/>
  <c r="G89" i="49"/>
  <c r="F89" i="49"/>
  <c r="E89" i="49"/>
  <c r="D89" i="49"/>
  <c r="N89" i="49" s="1"/>
  <c r="C89" i="49"/>
  <c r="B89" i="49"/>
  <c r="A89" i="49"/>
  <c r="M88" i="49"/>
  <c r="L88" i="49"/>
  <c r="K88" i="49"/>
  <c r="J88" i="49"/>
  <c r="I88" i="49"/>
  <c r="H88" i="49"/>
  <c r="G88" i="49"/>
  <c r="F88" i="49"/>
  <c r="E88" i="49"/>
  <c r="D88" i="49"/>
  <c r="C88" i="49"/>
  <c r="B88" i="49"/>
  <c r="N88" i="49" s="1"/>
  <c r="A88" i="49"/>
  <c r="M87" i="49"/>
  <c r="L87" i="49"/>
  <c r="K87" i="49"/>
  <c r="J87" i="49"/>
  <c r="I87" i="49"/>
  <c r="H87" i="49"/>
  <c r="G87" i="49"/>
  <c r="F87" i="49"/>
  <c r="E87" i="49"/>
  <c r="D87" i="49"/>
  <c r="C87" i="49"/>
  <c r="B87" i="49"/>
  <c r="N87" i="49" s="1"/>
  <c r="A87" i="49"/>
  <c r="N86" i="49"/>
  <c r="M86" i="49"/>
  <c r="L86" i="49"/>
  <c r="K86" i="49"/>
  <c r="J86" i="49"/>
  <c r="I86" i="49"/>
  <c r="H86" i="49"/>
  <c r="G86" i="49"/>
  <c r="F86" i="49"/>
  <c r="E86" i="49"/>
  <c r="D86" i="49"/>
  <c r="C86" i="49"/>
  <c r="B86" i="49"/>
  <c r="A86" i="49"/>
  <c r="M85" i="49"/>
  <c r="L85" i="49"/>
  <c r="K85" i="49"/>
  <c r="J85" i="49"/>
  <c r="I85" i="49"/>
  <c r="H85" i="49"/>
  <c r="G85" i="49"/>
  <c r="F85" i="49"/>
  <c r="E85" i="49"/>
  <c r="D85" i="49"/>
  <c r="N85" i="49" s="1"/>
  <c r="C85" i="49"/>
  <c r="B85" i="49"/>
  <c r="A85" i="49"/>
  <c r="M84" i="49"/>
  <c r="L84" i="49"/>
  <c r="K84" i="49"/>
  <c r="J84" i="49"/>
  <c r="I84" i="49"/>
  <c r="H84" i="49"/>
  <c r="G84" i="49"/>
  <c r="F84" i="49"/>
  <c r="E84" i="49"/>
  <c r="D84" i="49"/>
  <c r="C84" i="49"/>
  <c r="B84" i="49"/>
  <c r="N84" i="49" s="1"/>
  <c r="A84" i="49"/>
  <c r="M83" i="49"/>
  <c r="M94" i="49" s="1"/>
  <c r="L83" i="49"/>
  <c r="K83" i="49"/>
  <c r="K94" i="49" s="1"/>
  <c r="J83" i="49"/>
  <c r="J94" i="49" s="1"/>
  <c r="I83" i="49"/>
  <c r="I94" i="49" s="1"/>
  <c r="H83" i="49"/>
  <c r="H94" i="49" s="1"/>
  <c r="G83" i="49"/>
  <c r="F83" i="49"/>
  <c r="E83" i="49"/>
  <c r="E94" i="49" s="1"/>
  <c r="D83" i="49"/>
  <c r="C83" i="49"/>
  <c r="C94" i="49" s="1"/>
  <c r="B83" i="49"/>
  <c r="N83" i="49" s="1"/>
  <c r="A83" i="49"/>
  <c r="N82" i="49"/>
  <c r="M82" i="49"/>
  <c r="L82" i="49"/>
  <c r="L94" i="49" s="1"/>
  <c r="K82" i="49"/>
  <c r="J82" i="49"/>
  <c r="I82" i="49"/>
  <c r="H82" i="49"/>
  <c r="G82" i="49"/>
  <c r="F82" i="49"/>
  <c r="F94" i="49" s="1"/>
  <c r="E82" i="49"/>
  <c r="D82" i="49"/>
  <c r="D94" i="49" s="1"/>
  <c r="C82" i="49"/>
  <c r="B82" i="49"/>
  <c r="A82" i="49"/>
  <c r="Y110" i="49"/>
  <c r="X110" i="49"/>
  <c r="W110" i="49"/>
  <c r="V110" i="49"/>
  <c r="U110" i="49"/>
  <c r="T110" i="49"/>
  <c r="S110" i="49"/>
  <c r="R110" i="49"/>
  <c r="Q110" i="49"/>
  <c r="P110" i="49"/>
  <c r="O110" i="49"/>
  <c r="N110" i="49"/>
  <c r="M110" i="49"/>
  <c r="L110" i="49"/>
  <c r="K110" i="49"/>
  <c r="J110" i="49"/>
  <c r="I110" i="49"/>
  <c r="H110" i="49"/>
  <c r="G110" i="49"/>
  <c r="F110" i="49"/>
  <c r="E110" i="49"/>
  <c r="D110" i="49"/>
  <c r="C110" i="49"/>
  <c r="B110" i="49"/>
  <c r="Z109" i="49"/>
  <c r="Z108" i="49"/>
  <c r="Z107" i="49"/>
  <c r="Z106" i="49"/>
  <c r="Z105" i="49"/>
  <c r="Z104" i="49"/>
  <c r="Z103" i="49"/>
  <c r="Z102" i="49"/>
  <c r="Z101" i="49"/>
  <c r="Z100" i="49"/>
  <c r="Z99" i="49"/>
  <c r="Z98" i="49"/>
  <c r="Z110" i="49" s="1"/>
  <c r="G140" i="49"/>
  <c r="M139" i="49"/>
  <c r="L139" i="49"/>
  <c r="K139" i="49"/>
  <c r="J139" i="49"/>
  <c r="I139" i="49"/>
  <c r="H139" i="49"/>
  <c r="G139" i="49"/>
  <c r="F139" i="49"/>
  <c r="E139" i="49"/>
  <c r="D139" i="49"/>
  <c r="N139" i="49" s="1"/>
  <c r="C139" i="49"/>
  <c r="B139" i="49"/>
  <c r="M138" i="49"/>
  <c r="L138" i="49"/>
  <c r="K138" i="49"/>
  <c r="J138" i="49"/>
  <c r="I138" i="49"/>
  <c r="H138" i="49"/>
  <c r="G138" i="49"/>
  <c r="F138" i="49"/>
  <c r="E138" i="49"/>
  <c r="D138" i="49"/>
  <c r="C138" i="49"/>
  <c r="B138" i="49"/>
  <c r="N138" i="49" s="1"/>
  <c r="N137" i="49"/>
  <c r="M137" i="49"/>
  <c r="L137" i="49"/>
  <c r="K137" i="49"/>
  <c r="J137" i="49"/>
  <c r="I137" i="49"/>
  <c r="H137" i="49"/>
  <c r="G137" i="49"/>
  <c r="F137" i="49"/>
  <c r="E137" i="49"/>
  <c r="D137" i="49"/>
  <c r="C137" i="49"/>
  <c r="B137" i="49"/>
  <c r="M136" i="49"/>
  <c r="L136" i="49"/>
  <c r="K136" i="49"/>
  <c r="J136" i="49"/>
  <c r="I136" i="49"/>
  <c r="H136" i="49"/>
  <c r="G136" i="49"/>
  <c r="F136" i="49"/>
  <c r="E136" i="49"/>
  <c r="D136" i="49"/>
  <c r="C136" i="49"/>
  <c r="N136" i="49" s="1"/>
  <c r="B136" i="49"/>
  <c r="M135" i="49"/>
  <c r="L135" i="49"/>
  <c r="K135" i="49"/>
  <c r="J135" i="49"/>
  <c r="I135" i="49"/>
  <c r="I140" i="49" s="1"/>
  <c r="H135" i="49"/>
  <c r="H140" i="49" s="1"/>
  <c r="G135" i="49"/>
  <c r="F135" i="49"/>
  <c r="E135" i="49"/>
  <c r="D135" i="49"/>
  <c r="C135" i="49"/>
  <c r="B135" i="49"/>
  <c r="N135" i="49" s="1"/>
  <c r="M134" i="49"/>
  <c r="L134" i="49"/>
  <c r="K134" i="49"/>
  <c r="J134" i="49"/>
  <c r="I134" i="49"/>
  <c r="H134" i="49"/>
  <c r="G134" i="49"/>
  <c r="F134" i="49"/>
  <c r="E134" i="49"/>
  <c r="N134" i="49" s="1"/>
  <c r="D134" i="49"/>
  <c r="C134" i="49"/>
  <c r="B134" i="49"/>
  <c r="M133" i="49"/>
  <c r="M140" i="49" s="1"/>
  <c r="L133" i="49"/>
  <c r="L140" i="49" s="1"/>
  <c r="K133" i="49"/>
  <c r="K140" i="49" s="1"/>
  <c r="J133" i="49"/>
  <c r="J140" i="49" s="1"/>
  <c r="I133" i="49"/>
  <c r="H133" i="49"/>
  <c r="G133" i="49"/>
  <c r="F133" i="49"/>
  <c r="F140" i="49" s="1"/>
  <c r="E133" i="49"/>
  <c r="E140" i="49" s="1"/>
  <c r="D133" i="49"/>
  <c r="D140" i="49" s="1"/>
  <c r="C133" i="49"/>
  <c r="C140" i="49" s="1"/>
  <c r="B133" i="49"/>
  <c r="N133" i="49" s="1"/>
  <c r="Y152" i="49"/>
  <c r="X152" i="49"/>
  <c r="W152" i="49"/>
  <c r="V152" i="49"/>
  <c r="U152" i="49"/>
  <c r="T152" i="49"/>
  <c r="S152" i="49"/>
  <c r="R152" i="49"/>
  <c r="Q152" i="49"/>
  <c r="P152" i="49"/>
  <c r="O152" i="49"/>
  <c r="N152" i="49"/>
  <c r="M152" i="49"/>
  <c r="L152" i="49"/>
  <c r="K152" i="49"/>
  <c r="J152" i="49"/>
  <c r="I152" i="49"/>
  <c r="H152" i="49"/>
  <c r="G152" i="49"/>
  <c r="F152" i="49"/>
  <c r="E152" i="49"/>
  <c r="D152" i="49"/>
  <c r="C152" i="49"/>
  <c r="B152" i="49"/>
  <c r="Z151" i="49"/>
  <c r="Z150" i="49"/>
  <c r="Z149" i="49"/>
  <c r="Z148" i="49"/>
  <c r="Z147" i="49"/>
  <c r="Z146" i="49"/>
  <c r="Z145" i="49"/>
  <c r="Z152" i="49" s="1"/>
  <c r="G186" i="49"/>
  <c r="M185" i="49"/>
  <c r="L185" i="49"/>
  <c r="K185" i="49"/>
  <c r="J185" i="49"/>
  <c r="I185" i="49"/>
  <c r="H185" i="49"/>
  <c r="G185" i="49"/>
  <c r="F185" i="49"/>
  <c r="E185" i="49"/>
  <c r="D185" i="49"/>
  <c r="N185" i="49" s="1"/>
  <c r="C185" i="49"/>
  <c r="B185" i="49"/>
  <c r="M184" i="49"/>
  <c r="L184" i="49"/>
  <c r="K184" i="49"/>
  <c r="J184" i="49"/>
  <c r="I184" i="49"/>
  <c r="H184" i="49"/>
  <c r="G184" i="49"/>
  <c r="F184" i="49"/>
  <c r="E184" i="49"/>
  <c r="D184" i="49"/>
  <c r="C184" i="49"/>
  <c r="B184" i="49"/>
  <c r="N184" i="49" s="1"/>
  <c r="N183" i="49"/>
  <c r="M183" i="49"/>
  <c r="L183" i="49"/>
  <c r="K183" i="49"/>
  <c r="J183" i="49"/>
  <c r="I183" i="49"/>
  <c r="H183" i="49"/>
  <c r="G183" i="49"/>
  <c r="F183" i="49"/>
  <c r="E183" i="49"/>
  <c r="D183" i="49"/>
  <c r="C183" i="49"/>
  <c r="B183" i="49"/>
  <c r="M182" i="49"/>
  <c r="L182" i="49"/>
  <c r="K182" i="49"/>
  <c r="J182" i="49"/>
  <c r="I182" i="49"/>
  <c r="H182" i="49"/>
  <c r="G182" i="49"/>
  <c r="F182" i="49"/>
  <c r="E182" i="49"/>
  <c r="D182" i="49"/>
  <c r="C182" i="49"/>
  <c r="N182" i="49" s="1"/>
  <c r="B182" i="49"/>
  <c r="M181" i="49"/>
  <c r="L181" i="49"/>
  <c r="K181" i="49"/>
  <c r="J181" i="49"/>
  <c r="I181" i="49"/>
  <c r="H181" i="49"/>
  <c r="G181" i="49"/>
  <c r="F181" i="49"/>
  <c r="E181" i="49"/>
  <c r="D181" i="49"/>
  <c r="C181" i="49"/>
  <c r="B181" i="49"/>
  <c r="N181" i="49" s="1"/>
  <c r="M180" i="49"/>
  <c r="L180" i="49"/>
  <c r="K180" i="49"/>
  <c r="J180" i="49"/>
  <c r="I180" i="49"/>
  <c r="I186" i="49" s="1"/>
  <c r="H180" i="49"/>
  <c r="H186" i="49" s="1"/>
  <c r="G180" i="49"/>
  <c r="F180" i="49"/>
  <c r="E180" i="49"/>
  <c r="N180" i="49" s="1"/>
  <c r="D180" i="49"/>
  <c r="C180" i="49"/>
  <c r="B180" i="49"/>
  <c r="M179" i="49"/>
  <c r="M186" i="49" s="1"/>
  <c r="L179" i="49"/>
  <c r="L186" i="49" s="1"/>
  <c r="K179" i="49"/>
  <c r="K186" i="49" s="1"/>
  <c r="J179" i="49"/>
  <c r="J186" i="49" s="1"/>
  <c r="I179" i="49"/>
  <c r="H179" i="49"/>
  <c r="G179" i="49"/>
  <c r="F179" i="49"/>
  <c r="F186" i="49" s="1"/>
  <c r="E179" i="49"/>
  <c r="E186" i="49" s="1"/>
  <c r="D179" i="49"/>
  <c r="D186" i="49" s="1"/>
  <c r="C179" i="49"/>
  <c r="C186" i="49" s="1"/>
  <c r="B179" i="49"/>
  <c r="N179" i="49" s="1"/>
  <c r="Y198" i="49"/>
  <c r="X198" i="49"/>
  <c r="W198" i="49"/>
  <c r="V198" i="49"/>
  <c r="U198" i="49"/>
  <c r="T198" i="49"/>
  <c r="S198" i="49"/>
  <c r="R198" i="49"/>
  <c r="Q198" i="49"/>
  <c r="P198" i="49"/>
  <c r="O198" i="49"/>
  <c r="N198" i="49"/>
  <c r="M198" i="49"/>
  <c r="L198" i="49"/>
  <c r="K198" i="49"/>
  <c r="J198" i="49"/>
  <c r="I198" i="49"/>
  <c r="H198" i="49"/>
  <c r="G198" i="49"/>
  <c r="F198" i="49"/>
  <c r="E198" i="49"/>
  <c r="D198" i="49"/>
  <c r="C198" i="49"/>
  <c r="B198" i="49"/>
  <c r="Z197" i="49"/>
  <c r="Z196" i="49"/>
  <c r="Z195" i="49"/>
  <c r="Z194" i="49"/>
  <c r="Z193" i="49"/>
  <c r="Z192" i="49"/>
  <c r="Z191" i="49"/>
  <c r="Z198" i="49" s="1"/>
  <c r="H226" i="49"/>
  <c r="M225" i="49"/>
  <c r="L225" i="49"/>
  <c r="K225" i="49"/>
  <c r="J225" i="49"/>
  <c r="I225" i="49"/>
  <c r="H225" i="49"/>
  <c r="G225" i="49"/>
  <c r="F225" i="49"/>
  <c r="E225" i="49"/>
  <c r="D225" i="49"/>
  <c r="C225" i="49"/>
  <c r="B225" i="49"/>
  <c r="M224" i="49"/>
  <c r="L224" i="49"/>
  <c r="K224" i="49"/>
  <c r="J224" i="49"/>
  <c r="I224" i="49"/>
  <c r="H224" i="49"/>
  <c r="G224" i="49"/>
  <c r="F224" i="49"/>
  <c r="E224" i="49"/>
  <c r="D224" i="49"/>
  <c r="C224" i="49"/>
  <c r="B224" i="49"/>
  <c r="N224" i="49" s="1"/>
  <c r="M223" i="49"/>
  <c r="L223" i="49"/>
  <c r="K223" i="49"/>
  <c r="J223" i="49"/>
  <c r="I223" i="49"/>
  <c r="H223" i="49"/>
  <c r="G223" i="49"/>
  <c r="F223" i="49"/>
  <c r="N223" i="49" s="1"/>
  <c r="E223" i="49"/>
  <c r="D223" i="49"/>
  <c r="C223" i="49"/>
  <c r="B223" i="49"/>
  <c r="M222" i="49"/>
  <c r="L222" i="49"/>
  <c r="K222" i="49"/>
  <c r="J222" i="49"/>
  <c r="I222" i="49"/>
  <c r="H222" i="49"/>
  <c r="G222" i="49"/>
  <c r="F222" i="49"/>
  <c r="E222" i="49"/>
  <c r="D222" i="49"/>
  <c r="C222" i="49"/>
  <c r="B222" i="49"/>
  <c r="N222" i="49" s="1"/>
  <c r="M221" i="49"/>
  <c r="L221" i="49"/>
  <c r="K221" i="49"/>
  <c r="J221" i="49"/>
  <c r="I221" i="49"/>
  <c r="H221" i="49"/>
  <c r="G221" i="49"/>
  <c r="F221" i="49"/>
  <c r="E221" i="49"/>
  <c r="D221" i="49"/>
  <c r="C221" i="49"/>
  <c r="B221" i="49"/>
  <c r="N221" i="49" s="1"/>
  <c r="M220" i="49"/>
  <c r="M226" i="49" s="1"/>
  <c r="L220" i="49"/>
  <c r="L226" i="49" s="1"/>
  <c r="K220" i="49"/>
  <c r="K226" i="49" s="1"/>
  <c r="J220" i="49"/>
  <c r="J226" i="49" s="1"/>
  <c r="I220" i="49"/>
  <c r="I226" i="49" s="1"/>
  <c r="H220" i="49"/>
  <c r="G220" i="49"/>
  <c r="F220" i="49"/>
  <c r="F226" i="49" s="1"/>
  <c r="E220" i="49"/>
  <c r="E226" i="49" s="1"/>
  <c r="D220" i="49"/>
  <c r="D226" i="49" s="1"/>
  <c r="C220" i="49"/>
  <c r="C226" i="49" s="1"/>
  <c r="B220" i="49"/>
  <c r="B226" i="49" s="1"/>
  <c r="G262" i="49"/>
  <c r="M261" i="49"/>
  <c r="L261" i="49"/>
  <c r="K261" i="49"/>
  <c r="J261" i="49"/>
  <c r="I261" i="49"/>
  <c r="H261" i="49"/>
  <c r="G261" i="49"/>
  <c r="F261" i="49"/>
  <c r="E261" i="49"/>
  <c r="D261" i="49"/>
  <c r="N261" i="49" s="1"/>
  <c r="C261" i="49"/>
  <c r="B261" i="49"/>
  <c r="M260" i="49"/>
  <c r="L260" i="49"/>
  <c r="K260" i="49"/>
  <c r="J260" i="49"/>
  <c r="I260" i="49"/>
  <c r="H260" i="49"/>
  <c r="G260" i="49"/>
  <c r="F260" i="49"/>
  <c r="E260" i="49"/>
  <c r="D260" i="49"/>
  <c r="C260" i="49"/>
  <c r="B260" i="49"/>
  <c r="N260" i="49" s="1"/>
  <c r="N259" i="49"/>
  <c r="M259" i="49"/>
  <c r="L259" i="49"/>
  <c r="K259" i="49"/>
  <c r="J259" i="49"/>
  <c r="I259" i="49"/>
  <c r="H259" i="49"/>
  <c r="G259" i="49"/>
  <c r="F259" i="49"/>
  <c r="E259" i="49"/>
  <c r="D259" i="49"/>
  <c r="C259" i="49"/>
  <c r="B259" i="49"/>
  <c r="M258" i="49"/>
  <c r="L258" i="49"/>
  <c r="K258" i="49"/>
  <c r="J258" i="49"/>
  <c r="I258" i="49"/>
  <c r="H258" i="49"/>
  <c r="G258" i="49"/>
  <c r="F258" i="49"/>
  <c r="E258" i="49"/>
  <c r="D258" i="49"/>
  <c r="C258" i="49"/>
  <c r="N258" i="49" s="1"/>
  <c r="B258" i="49"/>
  <c r="M257" i="49"/>
  <c r="L257" i="49"/>
  <c r="L262" i="49" s="1"/>
  <c r="K257" i="49"/>
  <c r="K262" i="49" s="1"/>
  <c r="J257" i="49"/>
  <c r="J262" i="49" s="1"/>
  <c r="I257" i="49"/>
  <c r="I262" i="49" s="1"/>
  <c r="H257" i="49"/>
  <c r="G257" i="49"/>
  <c r="F257" i="49"/>
  <c r="E257" i="49"/>
  <c r="D257" i="49"/>
  <c r="D262" i="49" s="1"/>
  <c r="C257" i="49"/>
  <c r="C262" i="49" s="1"/>
  <c r="B257" i="49"/>
  <c r="N257" i="49" s="1"/>
  <c r="M256" i="49"/>
  <c r="M262" i="49" s="1"/>
  <c r="L256" i="49"/>
  <c r="K256" i="49"/>
  <c r="J256" i="49"/>
  <c r="I256" i="49"/>
  <c r="H256" i="49"/>
  <c r="H262" i="49" s="1"/>
  <c r="G256" i="49"/>
  <c r="F256" i="49"/>
  <c r="F262" i="49" s="1"/>
  <c r="E256" i="49"/>
  <c r="E262" i="49" s="1"/>
  <c r="D256" i="49"/>
  <c r="C256" i="49"/>
  <c r="B256" i="49"/>
  <c r="G226" i="49" l="1"/>
  <c r="N225" i="49"/>
  <c r="BX82" i="56"/>
  <c r="BT88" i="56"/>
  <c r="E39" i="56" s="1"/>
  <c r="BX104" i="56"/>
  <c r="BX86" i="56"/>
  <c r="BX79" i="56"/>
  <c r="BX84" i="56"/>
  <c r="BX81" i="56"/>
  <c r="BU88" i="56"/>
  <c r="E40" i="56" s="1"/>
  <c r="BX78" i="56"/>
  <c r="BW88" i="56"/>
  <c r="E42" i="56" s="1"/>
  <c r="BR88" i="56"/>
  <c r="E37" i="56" s="1"/>
  <c r="BQ88" i="56"/>
  <c r="E36" i="56" s="1"/>
  <c r="BX87" i="56"/>
  <c r="BS88" i="56"/>
  <c r="E38" i="56" s="1"/>
  <c r="BX80" i="56"/>
  <c r="BX52" i="56"/>
  <c r="BX50" i="56"/>
  <c r="BX48" i="56"/>
  <c r="BT54" i="56"/>
  <c r="D39" i="56" s="1"/>
  <c r="BX46" i="56"/>
  <c r="BR54" i="56"/>
  <c r="D37" i="56" s="1"/>
  <c r="BM54" i="56"/>
  <c r="C10" i="56" s="1"/>
  <c r="BJ54" i="56"/>
  <c r="BJ88" i="56"/>
  <c r="BM88" i="56"/>
  <c r="BG122" i="56"/>
  <c r="BG104" i="56"/>
  <c r="BE88" i="56"/>
  <c r="E32" i="56" s="1"/>
  <c r="BF88" i="56"/>
  <c r="E33" i="56" s="1"/>
  <c r="BG70" i="56"/>
  <c r="BB88" i="56"/>
  <c r="BX47" i="56"/>
  <c r="BX44" i="56"/>
  <c r="BX53" i="56"/>
  <c r="BX51" i="56"/>
  <c r="BX49" i="56"/>
  <c r="BX45" i="56"/>
  <c r="BX43" i="56"/>
  <c r="BX70" i="56"/>
  <c r="BE54" i="56"/>
  <c r="D32" i="56" s="1"/>
  <c r="BQ54" i="56"/>
  <c r="D36" i="56" s="1"/>
  <c r="BX42" i="56"/>
  <c r="BV54" i="56"/>
  <c r="D41" i="56" s="1"/>
  <c r="BF54" i="56"/>
  <c r="D33" i="56" s="1"/>
  <c r="BU54" i="56"/>
  <c r="D40" i="56" s="1"/>
  <c r="BW54" i="56"/>
  <c r="D42" i="56" s="1"/>
  <c r="D59" i="56"/>
  <c r="AY88" i="56"/>
  <c r="AV122" i="56"/>
  <c r="AV104" i="56"/>
  <c r="AV87" i="56"/>
  <c r="AV85" i="56"/>
  <c r="AV77" i="56"/>
  <c r="AJ88" i="56"/>
  <c r="E47" i="56" s="1"/>
  <c r="AH88" i="56"/>
  <c r="E45" i="56" s="1"/>
  <c r="AV82" i="56"/>
  <c r="AQ88" i="56"/>
  <c r="E54" i="56" s="1"/>
  <c r="AI88" i="56"/>
  <c r="E46" i="56" s="1"/>
  <c r="AN88" i="56"/>
  <c r="E51" i="56" s="1"/>
  <c r="AF88" i="56"/>
  <c r="E43" i="56" s="1"/>
  <c r="AP88" i="56"/>
  <c r="E53" i="56" s="1"/>
  <c r="AT88" i="56"/>
  <c r="E57" i="56" s="1"/>
  <c r="AL88" i="56"/>
  <c r="E49" i="56" s="1"/>
  <c r="AO88" i="56"/>
  <c r="E52" i="56" s="1"/>
  <c r="AG88" i="56"/>
  <c r="E44" i="56" s="1"/>
  <c r="AR88" i="56"/>
  <c r="E55" i="56" s="1"/>
  <c r="AV84" i="56"/>
  <c r="AV78" i="56"/>
  <c r="AV76" i="56"/>
  <c r="AV86" i="56"/>
  <c r="AU88" i="56"/>
  <c r="E58" i="56" s="1"/>
  <c r="AM88" i="56"/>
  <c r="E50" i="56" s="1"/>
  <c r="AV49" i="56"/>
  <c r="AV47" i="56"/>
  <c r="AV45" i="56"/>
  <c r="AV43" i="56"/>
  <c r="AV53" i="56"/>
  <c r="AV51" i="56"/>
  <c r="AS54" i="56"/>
  <c r="D56" i="56" s="1"/>
  <c r="AK54" i="56"/>
  <c r="D48" i="56" s="1"/>
  <c r="AV42" i="56"/>
  <c r="AV70" i="56"/>
  <c r="AV52" i="56"/>
  <c r="AV48" i="56"/>
  <c r="AV50" i="56"/>
  <c r="AR54" i="56"/>
  <c r="D55" i="56" s="1"/>
  <c r="AJ54" i="56"/>
  <c r="D47" i="56" s="1"/>
  <c r="AV46" i="56"/>
  <c r="AV54" i="56" s="1"/>
  <c r="C12" i="56" s="1"/>
  <c r="AV44" i="56"/>
  <c r="AU54" i="56"/>
  <c r="D58" i="56" s="1"/>
  <c r="AM54" i="56"/>
  <c r="D50" i="56" s="1"/>
  <c r="V82" i="56"/>
  <c r="R88" i="56"/>
  <c r="E23" i="56" s="1"/>
  <c r="V84" i="56"/>
  <c r="V77" i="56"/>
  <c r="V86" i="56"/>
  <c r="S88" i="56"/>
  <c r="E24" i="56" s="1"/>
  <c r="V83" i="56"/>
  <c r="V88" i="56" s="1"/>
  <c r="D5" i="56" s="1"/>
  <c r="U88" i="56"/>
  <c r="E26" i="56" s="1"/>
  <c r="V78" i="56"/>
  <c r="V76" i="56"/>
  <c r="T88" i="56"/>
  <c r="E25" i="56" s="1"/>
  <c r="V104" i="56"/>
  <c r="V85" i="56"/>
  <c r="V50" i="56"/>
  <c r="V46" i="56"/>
  <c r="T54" i="56"/>
  <c r="D25" i="56" s="1"/>
  <c r="S54" i="56"/>
  <c r="D24" i="56" s="1"/>
  <c r="U54" i="56"/>
  <c r="D26" i="56" s="1"/>
  <c r="V52" i="56"/>
  <c r="R54" i="56"/>
  <c r="D23" i="56" s="1"/>
  <c r="V43" i="56"/>
  <c r="V54" i="56" s="1"/>
  <c r="C5" i="56" s="1"/>
  <c r="V70" i="56"/>
  <c r="V42" i="56"/>
  <c r="V48" i="56"/>
  <c r="V44" i="56"/>
  <c r="V53" i="56"/>
  <c r="V51" i="56"/>
  <c r="V49" i="56"/>
  <c r="V47" i="56"/>
  <c r="V45" i="56"/>
  <c r="AC54" i="56"/>
  <c r="C6" i="56" s="1"/>
  <c r="AA54" i="56"/>
  <c r="D29" i="56" s="1"/>
  <c r="Z54" i="56"/>
  <c r="D28" i="56" s="1"/>
  <c r="Y54" i="56"/>
  <c r="D27" i="56" s="1"/>
  <c r="AB54" i="56"/>
  <c r="D30" i="56" s="1"/>
  <c r="AC87" i="56"/>
  <c r="AC77" i="56"/>
  <c r="AB88" i="56"/>
  <c r="E30" i="56" s="1"/>
  <c r="AC104" i="56"/>
  <c r="AC85" i="56"/>
  <c r="AC79" i="56"/>
  <c r="Z88" i="56"/>
  <c r="E28" i="56" s="1"/>
  <c r="AC78" i="56"/>
  <c r="AC88" i="56" s="1"/>
  <c r="D6" i="56" s="1"/>
  <c r="AC76" i="56"/>
  <c r="AC84" i="56"/>
  <c r="V122" i="56"/>
  <c r="N122" i="56"/>
  <c r="K88" i="56"/>
  <c r="E19" i="56" s="1"/>
  <c r="N83" i="56"/>
  <c r="M88" i="56"/>
  <c r="E21" i="56" s="1"/>
  <c r="L88" i="56"/>
  <c r="E20" i="56" s="1"/>
  <c r="J88" i="56"/>
  <c r="E18" i="56" s="1"/>
  <c r="N79" i="56"/>
  <c r="N51" i="56"/>
  <c r="N70" i="56"/>
  <c r="N52" i="56"/>
  <c r="N44" i="56"/>
  <c r="L54" i="56"/>
  <c r="D20" i="56" s="1"/>
  <c r="N47" i="56"/>
  <c r="N46" i="56"/>
  <c r="K54" i="56"/>
  <c r="D19" i="56" s="1"/>
  <c r="N43" i="56"/>
  <c r="N54" i="56" s="1"/>
  <c r="C4" i="56" s="1"/>
  <c r="N42" i="56"/>
  <c r="D34" i="56"/>
  <c r="C9" i="56"/>
  <c r="D9" i="56"/>
  <c r="E34" i="56"/>
  <c r="BG88" i="56"/>
  <c r="D8" i="56" s="1"/>
  <c r="E31" i="56"/>
  <c r="D7" i="56"/>
  <c r="F60" i="56"/>
  <c r="E59" i="56"/>
  <c r="D13" i="56"/>
  <c r="D10" i="56"/>
  <c r="E35" i="56"/>
  <c r="AV80" i="56"/>
  <c r="BX76" i="56"/>
  <c r="BG43" i="56"/>
  <c r="BG54" i="56" s="1"/>
  <c r="C8" i="56" s="1"/>
  <c r="F35" i="56"/>
  <c r="Y88" i="56"/>
  <c r="E27" i="56" s="1"/>
  <c r="BX83" i="56"/>
  <c r="AV79" i="56"/>
  <c r="AV88" i="56" s="1"/>
  <c r="D12" i="56" s="1"/>
  <c r="J54" i="56"/>
  <c r="D18" i="56" s="1"/>
  <c r="D35" i="56"/>
  <c r="BX122" i="56"/>
  <c r="E11" i="56" s="1"/>
  <c r="E14" i="56" s="1"/>
  <c r="N76" i="56"/>
  <c r="N88" i="56" s="1"/>
  <c r="D4" i="56" s="1"/>
  <c r="Q54" i="56"/>
  <c r="D22" i="56" s="1"/>
  <c r="C7" i="56"/>
  <c r="N75" i="50"/>
  <c r="N87" i="50"/>
  <c r="N94" i="49"/>
  <c r="B94" i="49"/>
  <c r="N140" i="49"/>
  <c r="B140" i="49"/>
  <c r="N186" i="49"/>
  <c r="B186" i="49"/>
  <c r="N220" i="49"/>
  <c r="N226" i="49" s="1"/>
  <c r="N256" i="49"/>
  <c r="N262" i="49" s="1"/>
  <c r="B262" i="49"/>
  <c r="D32" i="9"/>
  <c r="D22" i="9"/>
  <c r="C32" i="9"/>
  <c r="C22" i="9"/>
  <c r="D23" i="8"/>
  <c r="C23" i="8"/>
  <c r="BX88" i="56" l="1"/>
  <c r="D11" i="56" s="1"/>
  <c r="BX54" i="56"/>
  <c r="C11" i="56" s="1"/>
  <c r="E60" i="56"/>
  <c r="D14" i="56"/>
  <c r="C14" i="56"/>
  <c r="D60" i="56"/>
  <c r="D24" i="13" l="1"/>
  <c r="C24" i="13"/>
  <c r="E25" i="13" s="1"/>
  <c r="XFD24" i="13"/>
  <c r="XFC24" i="13"/>
  <c r="XFB24" i="13"/>
  <c r="XFA24" i="13"/>
  <c r="XEZ24" i="13"/>
  <c r="XEY24" i="13"/>
  <c r="XEX24" i="13"/>
  <c r="XEW24" i="13"/>
  <c r="XEV24" i="13"/>
  <c r="XEU24" i="13"/>
  <c r="XET24" i="13"/>
  <c r="XES24" i="13"/>
  <c r="XER24" i="13"/>
  <c r="XEQ24" i="13"/>
  <c r="XEP24" i="13"/>
  <c r="XEO24" i="13"/>
  <c r="XEN24" i="13"/>
  <c r="XEM24" i="13"/>
  <c r="XEL24" i="13"/>
  <c r="XEK24" i="13"/>
  <c r="XEJ24" i="13"/>
  <c r="XEI24" i="13"/>
  <c r="XEH24" i="13"/>
  <c r="XEG24" i="13"/>
  <c r="XEF24" i="13"/>
  <c r="XEE24" i="13"/>
  <c r="XED24" i="13"/>
  <c r="XEC24" i="13"/>
  <c r="XEB24" i="13"/>
  <c r="XEA24" i="13"/>
  <c r="XDZ24" i="13"/>
  <c r="XDY24" i="13"/>
  <c r="XDX24" i="13"/>
  <c r="XDW24" i="13"/>
  <c r="XDV24" i="13"/>
  <c r="XDU24" i="13"/>
  <c r="XDT24" i="13"/>
  <c r="XDS24" i="13"/>
  <c r="XDR24" i="13"/>
  <c r="XDQ24" i="13"/>
  <c r="XDP24" i="13"/>
  <c r="XDO24" i="13"/>
  <c r="XDN24" i="13"/>
  <c r="XDM24" i="13"/>
  <c r="XDL24" i="13"/>
  <c r="XDK24" i="13"/>
  <c r="XDJ24" i="13"/>
  <c r="XDI24" i="13"/>
  <c r="XDH24" i="13"/>
  <c r="XDG24" i="13"/>
  <c r="XDF24" i="13"/>
  <c r="XDE24" i="13"/>
  <c r="XDD24" i="13"/>
  <c r="XDC24" i="13"/>
  <c r="XDB24" i="13"/>
  <c r="XDA24" i="13"/>
  <c r="XCZ24" i="13"/>
  <c r="XCY24" i="13"/>
  <c r="XCX24" i="13"/>
  <c r="XCW24" i="13"/>
  <c r="XCV24" i="13"/>
  <c r="XCU24" i="13"/>
  <c r="XCT24" i="13"/>
  <c r="XCS24" i="13"/>
  <c r="XCR24" i="13"/>
  <c r="XCQ24" i="13"/>
  <c r="XCP24" i="13"/>
  <c r="XCO24" i="13"/>
  <c r="XCN24" i="13"/>
  <c r="XCM24" i="13"/>
  <c r="XCL24" i="13"/>
  <c r="XCK24" i="13"/>
  <c r="XCJ24" i="13"/>
  <c r="XCI24" i="13"/>
  <c r="XCH24" i="13"/>
  <c r="XCG24" i="13"/>
  <c r="XCF24" i="13"/>
  <c r="XCE24" i="13"/>
  <c r="XCD24" i="13"/>
  <c r="XCC24" i="13"/>
  <c r="XCB24" i="13"/>
  <c r="XCA24" i="13"/>
  <c r="XBZ24" i="13"/>
  <c r="XBY24" i="13"/>
  <c r="XBX24" i="13"/>
  <c r="XBW24" i="13"/>
  <c r="XBV24" i="13"/>
  <c r="XBU24" i="13"/>
  <c r="XBT24" i="13"/>
  <c r="XBS24" i="13"/>
  <c r="XBR24" i="13"/>
  <c r="XBQ24" i="13"/>
  <c r="XBP24" i="13"/>
  <c r="XBO24" i="13"/>
  <c r="XBN24" i="13"/>
  <c r="XBM24" i="13"/>
  <c r="XBL24" i="13"/>
  <c r="XBK24" i="13"/>
  <c r="XBJ24" i="13"/>
  <c r="XBI24" i="13"/>
  <c r="XBH24" i="13"/>
  <c r="XBG24" i="13"/>
  <c r="XBF24" i="13"/>
  <c r="XBE24" i="13"/>
  <c r="XBD24" i="13"/>
  <c r="XBC24" i="13"/>
  <c r="XBB24" i="13"/>
  <c r="XBA24" i="13"/>
  <c r="XAZ24" i="13"/>
  <c r="XAY24" i="13"/>
  <c r="XAX24" i="13"/>
  <c r="XAW24" i="13"/>
  <c r="XAV24" i="13"/>
  <c r="XAU24" i="13"/>
  <c r="XAT24" i="13"/>
  <c r="XAS24" i="13"/>
  <c r="XAR24" i="13"/>
  <c r="XAQ24" i="13"/>
  <c r="XAP24" i="13"/>
  <c r="XAO24" i="13"/>
  <c r="XAN24" i="13"/>
  <c r="XAM24" i="13"/>
  <c r="XAL24" i="13"/>
  <c r="XAK24" i="13"/>
  <c r="XAJ24" i="13"/>
  <c r="XAI24" i="13"/>
  <c r="XAH24" i="13"/>
  <c r="XAG24" i="13"/>
  <c r="XAF24" i="13"/>
  <c r="XAE24" i="13"/>
  <c r="XAD24" i="13"/>
  <c r="XAC24" i="13"/>
  <c r="XAB24" i="13"/>
  <c r="XAA24" i="13"/>
  <c r="WZZ24" i="13"/>
  <c r="WZY24" i="13"/>
  <c r="WZX24" i="13"/>
  <c r="WZW24" i="13"/>
  <c r="WZV24" i="13"/>
  <c r="WZU24" i="13"/>
  <c r="WZT24" i="13"/>
  <c r="WZS24" i="13"/>
  <c r="WZR24" i="13"/>
  <c r="WZQ24" i="13"/>
  <c r="WZP24" i="13"/>
  <c r="WZO24" i="13"/>
  <c r="WZN24" i="13"/>
  <c r="WZM24" i="13"/>
  <c r="WZL24" i="13"/>
  <c r="WZK24" i="13"/>
  <c r="WZJ24" i="13"/>
  <c r="WZI24" i="13"/>
  <c r="WZH24" i="13"/>
  <c r="WZG24" i="13"/>
  <c r="WZF24" i="13"/>
  <c r="WZE24" i="13"/>
  <c r="WZD24" i="13"/>
  <c r="WZC24" i="13"/>
  <c r="WZB24" i="13"/>
  <c r="WZA24" i="13"/>
  <c r="WYZ24" i="13"/>
  <c r="WYY24" i="13"/>
  <c r="WYX24" i="13"/>
  <c r="WYW24" i="13"/>
  <c r="WYV24" i="13"/>
  <c r="WYU24" i="13"/>
  <c r="WYT24" i="13"/>
  <c r="WYS24" i="13"/>
  <c r="WYR24" i="13"/>
  <c r="WYQ24" i="13"/>
  <c r="WYP24" i="13"/>
  <c r="WYO24" i="13"/>
  <c r="WYN24" i="13"/>
  <c r="WYM24" i="13"/>
  <c r="WYL24" i="13"/>
  <c r="WYK24" i="13"/>
  <c r="WYJ24" i="13"/>
  <c r="WYI24" i="13"/>
  <c r="WYH24" i="13"/>
  <c r="WYG24" i="13"/>
  <c r="WYF24" i="13"/>
  <c r="WYE24" i="13"/>
  <c r="WYD24" i="13"/>
  <c r="WYC24" i="13"/>
  <c r="WYB24" i="13"/>
  <c r="WYA24" i="13"/>
  <c r="WXZ24" i="13"/>
  <c r="WXY24" i="13"/>
  <c r="WXX24" i="13"/>
  <c r="WXW24" i="13"/>
  <c r="WXV24" i="13"/>
  <c r="WXU24" i="13"/>
  <c r="WXT24" i="13"/>
  <c r="WXS24" i="13"/>
  <c r="WXR24" i="13"/>
  <c r="WXQ24" i="13"/>
  <c r="WXP24" i="13"/>
  <c r="WXO24" i="13"/>
  <c r="WXN24" i="13"/>
  <c r="WXM24" i="13"/>
  <c r="WXL24" i="13"/>
  <c r="WXK24" i="13"/>
  <c r="WXJ24" i="13"/>
  <c r="WXI24" i="13"/>
  <c r="WXH24" i="13"/>
  <c r="WXG24" i="13"/>
  <c r="WXF24" i="13"/>
  <c r="WXE24" i="13"/>
  <c r="WXD24" i="13"/>
  <c r="WXC24" i="13"/>
  <c r="WXB24" i="13"/>
  <c r="WXA24" i="13"/>
  <c r="WWZ24" i="13"/>
  <c r="WWY24" i="13"/>
  <c r="WWX24" i="13"/>
  <c r="WWW24" i="13"/>
  <c r="WWV24" i="13"/>
  <c r="WWU24" i="13"/>
  <c r="WWT24" i="13"/>
  <c r="WWS24" i="13"/>
  <c r="WWR24" i="13"/>
  <c r="WWQ24" i="13"/>
  <c r="WWP24" i="13"/>
  <c r="WWO24" i="13"/>
  <c r="WWN24" i="13"/>
  <c r="WWM24" i="13"/>
  <c r="WWL24" i="13"/>
  <c r="WWK24" i="13"/>
  <c r="WWJ24" i="13"/>
  <c r="WWI24" i="13"/>
  <c r="WWH24" i="13"/>
  <c r="WWG24" i="13"/>
  <c r="WWF24" i="13"/>
  <c r="WWE24" i="13"/>
  <c r="WWD24" i="13"/>
  <c r="WWC24" i="13"/>
  <c r="WWB24" i="13"/>
  <c r="WWA24" i="13"/>
  <c r="WVZ24" i="13"/>
  <c r="WVY24" i="13"/>
  <c r="WVX24" i="13"/>
  <c r="WVW24" i="13"/>
  <c r="WVV24" i="13"/>
  <c r="WVU24" i="13"/>
  <c r="WVT24" i="13"/>
  <c r="WVS24" i="13"/>
  <c r="WVR24" i="13"/>
  <c r="WVQ24" i="13"/>
  <c r="WVP24" i="13"/>
  <c r="WVO24" i="13"/>
  <c r="WVN24" i="13"/>
  <c r="WVM24" i="13"/>
  <c r="WVL24" i="13"/>
  <c r="WVK24" i="13"/>
  <c r="WVJ24" i="13"/>
  <c r="WVI24" i="13"/>
  <c r="WVH24" i="13"/>
  <c r="WVG24" i="13"/>
  <c r="WVF24" i="13"/>
  <c r="WVE24" i="13"/>
  <c r="WVD24" i="13"/>
  <c r="WVC24" i="13"/>
  <c r="WVB24" i="13"/>
  <c r="WVA24" i="13"/>
  <c r="WUZ24" i="13"/>
  <c r="WUY24" i="13"/>
  <c r="WUX24" i="13"/>
  <c r="WUW24" i="13"/>
  <c r="WUV24" i="13"/>
  <c r="WUU24" i="13"/>
  <c r="WUT24" i="13"/>
  <c r="WUS24" i="13"/>
  <c r="WUR24" i="13"/>
  <c r="WUQ24" i="13"/>
  <c r="WUP24" i="13"/>
  <c r="WUO24" i="13"/>
  <c r="WUN24" i="13"/>
  <c r="WUM24" i="13"/>
  <c r="WUL24" i="13"/>
  <c r="WUK24" i="13"/>
  <c r="WUJ24" i="13"/>
  <c r="WUI24" i="13"/>
  <c r="WUH24" i="13"/>
  <c r="WUG24" i="13"/>
  <c r="WUF24" i="13"/>
  <c r="WUE24" i="13"/>
  <c r="WUD24" i="13"/>
  <c r="WUC24" i="13"/>
  <c r="WUB24" i="13"/>
  <c r="WUA24" i="13"/>
  <c r="WTZ24" i="13"/>
  <c r="WTY24" i="13"/>
  <c r="WTX24" i="13"/>
  <c r="WTW24" i="13"/>
  <c r="WTV24" i="13"/>
  <c r="WTU24" i="13"/>
  <c r="WTT24" i="13"/>
  <c r="WTS24" i="13"/>
  <c r="WTR24" i="13"/>
  <c r="WTQ24" i="13"/>
  <c r="WTP24" i="13"/>
  <c r="WTO24" i="13"/>
  <c r="WTN24" i="13"/>
  <c r="WTM24" i="13"/>
  <c r="WTL24" i="13"/>
  <c r="WTK24" i="13"/>
  <c r="WTJ24" i="13"/>
  <c r="WTI24" i="13"/>
  <c r="WTH24" i="13"/>
  <c r="WTG24" i="13"/>
  <c r="WTF24" i="13"/>
  <c r="WTE24" i="13"/>
  <c r="WTD24" i="13"/>
  <c r="WTC24" i="13"/>
  <c r="WTB24" i="13"/>
  <c r="WTA24" i="13"/>
  <c r="WSZ24" i="13"/>
  <c r="WSY24" i="13"/>
  <c r="WSX24" i="13"/>
  <c r="WSW24" i="13"/>
  <c r="WSV24" i="13"/>
  <c r="WSU24" i="13"/>
  <c r="WST24" i="13"/>
  <c r="WSS24" i="13"/>
  <c r="WSR24" i="13"/>
  <c r="WSQ24" i="13"/>
  <c r="WSP24" i="13"/>
  <c r="WSO24" i="13"/>
  <c r="WSN24" i="13"/>
  <c r="WSM24" i="13"/>
  <c r="WSL24" i="13"/>
  <c r="WSK24" i="13"/>
  <c r="WSJ24" i="13"/>
  <c r="WSI24" i="13"/>
  <c r="WSH24" i="13"/>
  <c r="WSG24" i="13"/>
  <c r="WSF24" i="13"/>
  <c r="WSE24" i="13"/>
  <c r="WSD24" i="13"/>
  <c r="WSC24" i="13"/>
  <c r="WSB24" i="13"/>
  <c r="WSA24" i="13"/>
  <c r="WRZ24" i="13"/>
  <c r="WRY24" i="13"/>
  <c r="WRX24" i="13"/>
  <c r="WRW24" i="13"/>
  <c r="WRV24" i="13"/>
  <c r="WRU24" i="13"/>
  <c r="WRT24" i="13"/>
  <c r="WRS24" i="13"/>
  <c r="WRR24" i="13"/>
  <c r="WRQ24" i="13"/>
  <c r="WRP24" i="13"/>
  <c r="WRO24" i="13"/>
  <c r="WRN24" i="13"/>
  <c r="WRM24" i="13"/>
  <c r="WRL24" i="13"/>
  <c r="WRK24" i="13"/>
  <c r="WRJ24" i="13"/>
  <c r="WRI24" i="13"/>
  <c r="WRH24" i="13"/>
  <c r="WRG24" i="13"/>
  <c r="WRF24" i="13"/>
  <c r="WRE24" i="13"/>
  <c r="WRD24" i="13"/>
  <c r="WRC24" i="13"/>
  <c r="WRB24" i="13"/>
  <c r="WRA24" i="13"/>
  <c r="WQZ24" i="13"/>
  <c r="WQY24" i="13"/>
  <c r="WQX24" i="13"/>
  <c r="WQW24" i="13"/>
  <c r="WQV24" i="13"/>
  <c r="WQU24" i="13"/>
  <c r="WQT24" i="13"/>
  <c r="WQS24" i="13"/>
  <c r="WQR24" i="13"/>
  <c r="WQQ24" i="13"/>
  <c r="WQP24" i="13"/>
  <c r="WQO24" i="13"/>
  <c r="WQN24" i="13"/>
  <c r="WQM24" i="13"/>
  <c r="WQL24" i="13"/>
  <c r="WQK24" i="13"/>
  <c r="WQJ24" i="13"/>
  <c r="WQI24" i="13"/>
  <c r="WQH24" i="13"/>
  <c r="WQG24" i="13"/>
  <c r="WQF24" i="13"/>
  <c r="WQE24" i="13"/>
  <c r="WQD24" i="13"/>
  <c r="WQC24" i="13"/>
  <c r="WQB24" i="13"/>
  <c r="WQA24" i="13"/>
  <c r="WPZ24" i="13"/>
  <c r="WPY24" i="13"/>
  <c r="WPX24" i="13"/>
  <c r="WPW24" i="13"/>
  <c r="WPV24" i="13"/>
  <c r="WPU24" i="13"/>
  <c r="WPT24" i="13"/>
  <c r="WPS24" i="13"/>
  <c r="WPR24" i="13"/>
  <c r="WPQ24" i="13"/>
  <c r="WPP24" i="13"/>
  <c r="WPO24" i="13"/>
  <c r="WPN24" i="13"/>
  <c r="WPM24" i="13"/>
  <c r="WPL24" i="13"/>
  <c r="WPK24" i="13"/>
  <c r="WPJ24" i="13"/>
  <c r="WPI24" i="13"/>
  <c r="WPH24" i="13"/>
  <c r="WPG24" i="13"/>
  <c r="WPF24" i="13"/>
  <c r="WPE24" i="13"/>
  <c r="WPD24" i="13"/>
  <c r="WPC24" i="13"/>
  <c r="WPB24" i="13"/>
  <c r="WPA24" i="13"/>
  <c r="WOZ24" i="13"/>
  <c r="WOY24" i="13"/>
  <c r="WOX24" i="13"/>
  <c r="WOW24" i="13"/>
  <c r="WOV24" i="13"/>
  <c r="WOU24" i="13"/>
  <c r="WOT24" i="13"/>
  <c r="WOS24" i="13"/>
  <c r="WOR24" i="13"/>
  <c r="WOQ24" i="13"/>
  <c r="WOP24" i="13"/>
  <c r="WOO24" i="13"/>
  <c r="WON24" i="13"/>
  <c r="WOM24" i="13"/>
  <c r="WOL24" i="13"/>
  <c r="WOK24" i="13"/>
  <c r="WOJ24" i="13"/>
  <c r="WOI24" i="13"/>
  <c r="WOH24" i="13"/>
  <c r="WOG24" i="13"/>
  <c r="WOF24" i="13"/>
  <c r="WOE24" i="13"/>
  <c r="WOD24" i="13"/>
  <c r="WOC24" i="13"/>
  <c r="WOB24" i="13"/>
  <c r="WOA24" i="13"/>
  <c r="WNZ24" i="13"/>
  <c r="WNY24" i="13"/>
  <c r="WNX24" i="13"/>
  <c r="WNW24" i="13"/>
  <c r="WNV24" i="13"/>
  <c r="WNU24" i="13"/>
  <c r="WNT24" i="13"/>
  <c r="WNS24" i="13"/>
  <c r="WNR24" i="13"/>
  <c r="WNQ24" i="13"/>
  <c r="WNP24" i="13"/>
  <c r="WNO24" i="13"/>
  <c r="WNN24" i="13"/>
  <c r="WNM24" i="13"/>
  <c r="WNL24" i="13"/>
  <c r="WNK24" i="13"/>
  <c r="WNJ24" i="13"/>
  <c r="WNI24" i="13"/>
  <c r="WNH24" i="13"/>
  <c r="WNG24" i="13"/>
  <c r="WNF24" i="13"/>
  <c r="WNE24" i="13"/>
  <c r="WND24" i="13"/>
  <c r="WNC24" i="13"/>
  <c r="WNB24" i="13"/>
  <c r="WNA24" i="13"/>
  <c r="WMZ24" i="13"/>
  <c r="WMY24" i="13"/>
  <c r="WMX24" i="13"/>
  <c r="WMW24" i="13"/>
  <c r="WMV24" i="13"/>
  <c r="WMU24" i="13"/>
  <c r="WMT24" i="13"/>
  <c r="WMS24" i="13"/>
  <c r="WMR24" i="13"/>
  <c r="WMQ24" i="13"/>
  <c r="WMP24" i="13"/>
  <c r="WMO24" i="13"/>
  <c r="WMN24" i="13"/>
  <c r="WMM24" i="13"/>
  <c r="WML24" i="13"/>
  <c r="WMK24" i="13"/>
  <c r="WMJ24" i="13"/>
  <c r="WMI24" i="13"/>
  <c r="WMH24" i="13"/>
  <c r="WMG24" i="13"/>
  <c r="WMF24" i="13"/>
  <c r="WME24" i="13"/>
  <c r="WMD24" i="13"/>
  <c r="WMC24" i="13"/>
  <c r="WMB24" i="13"/>
  <c r="WMA24" i="13"/>
  <c r="WLZ24" i="13"/>
  <c r="WLY24" i="13"/>
  <c r="WLX24" i="13"/>
  <c r="WLW24" i="13"/>
  <c r="WLV24" i="13"/>
  <c r="WLU24" i="13"/>
  <c r="WLT24" i="13"/>
  <c r="WLS24" i="13"/>
  <c r="WLR24" i="13"/>
  <c r="WLQ24" i="13"/>
  <c r="WLP24" i="13"/>
  <c r="WLO24" i="13"/>
  <c r="WLN24" i="13"/>
  <c r="WLM24" i="13"/>
  <c r="WLL24" i="13"/>
  <c r="WLK24" i="13"/>
  <c r="WLJ24" i="13"/>
  <c r="WLI24" i="13"/>
  <c r="WLH24" i="13"/>
  <c r="WLG24" i="13"/>
  <c r="WLF24" i="13"/>
  <c r="WLE24" i="13"/>
  <c r="WLD24" i="13"/>
  <c r="WLC24" i="13"/>
  <c r="WLB24" i="13"/>
  <c r="WLA24" i="13"/>
  <c r="WKZ24" i="13"/>
  <c r="WKY24" i="13"/>
  <c r="WKX24" i="13"/>
  <c r="WKW24" i="13"/>
  <c r="WKV24" i="13"/>
  <c r="WKU24" i="13"/>
  <c r="WKT24" i="13"/>
  <c r="WKS24" i="13"/>
  <c r="WKR24" i="13"/>
  <c r="WKQ24" i="13"/>
  <c r="WKP24" i="13"/>
  <c r="WKO24" i="13"/>
  <c r="WKN24" i="13"/>
  <c r="WKM24" i="13"/>
  <c r="WKL24" i="13"/>
  <c r="WKK24" i="13"/>
  <c r="WKJ24" i="13"/>
  <c r="WKI24" i="13"/>
  <c r="WKH24" i="13"/>
  <c r="WKG24" i="13"/>
  <c r="WKF24" i="13"/>
  <c r="WKE24" i="13"/>
  <c r="WKD24" i="13"/>
  <c r="WKC24" i="13"/>
  <c r="WKB24" i="13"/>
  <c r="WKA24" i="13"/>
  <c r="WJZ24" i="13"/>
  <c r="WJY24" i="13"/>
  <c r="WJX24" i="13"/>
  <c r="WJW24" i="13"/>
  <c r="WJV24" i="13"/>
  <c r="WJU24" i="13"/>
  <c r="WJT24" i="13"/>
  <c r="WJS24" i="13"/>
  <c r="WJR24" i="13"/>
  <c r="WJQ24" i="13"/>
  <c r="WJP24" i="13"/>
  <c r="WJO24" i="13"/>
  <c r="WJN24" i="13"/>
  <c r="WJM24" i="13"/>
  <c r="WJL24" i="13"/>
  <c r="WJK24" i="13"/>
  <c r="WJJ24" i="13"/>
  <c r="WJI24" i="13"/>
  <c r="WJH24" i="13"/>
  <c r="WJG24" i="13"/>
  <c r="WJF24" i="13"/>
  <c r="WJE24" i="13"/>
  <c r="WJD24" i="13"/>
  <c r="WJC24" i="13"/>
  <c r="WJB24" i="13"/>
  <c r="WJA24" i="13"/>
  <c r="WIZ24" i="13"/>
  <c r="WIY24" i="13"/>
  <c r="WIX24" i="13"/>
  <c r="WIW24" i="13"/>
  <c r="WIV24" i="13"/>
  <c r="WIU24" i="13"/>
  <c r="WIT24" i="13"/>
  <c r="WIS24" i="13"/>
  <c r="WIR24" i="13"/>
  <c r="WIQ24" i="13"/>
  <c r="WIP24" i="13"/>
  <c r="WIO24" i="13"/>
  <c r="WIN24" i="13"/>
  <c r="WIM24" i="13"/>
  <c r="WIL24" i="13"/>
  <c r="WIK24" i="13"/>
  <c r="WIJ24" i="13"/>
  <c r="WII24" i="13"/>
  <c r="WIH24" i="13"/>
  <c r="WIG24" i="13"/>
  <c r="WIF24" i="13"/>
  <c r="WIE24" i="13"/>
  <c r="WID24" i="13"/>
  <c r="WIC24" i="13"/>
  <c r="WIB24" i="13"/>
  <c r="WIA24" i="13"/>
  <c r="WHZ24" i="13"/>
  <c r="WHY24" i="13"/>
  <c r="WHX24" i="13"/>
  <c r="WHW24" i="13"/>
  <c r="WHV24" i="13"/>
  <c r="WHU24" i="13"/>
  <c r="WHT24" i="13"/>
  <c r="WHS24" i="13"/>
  <c r="WHR24" i="13"/>
  <c r="WHQ24" i="13"/>
  <c r="WHP24" i="13"/>
  <c r="WHO24" i="13"/>
  <c r="WHN24" i="13"/>
  <c r="WHM24" i="13"/>
  <c r="WHL24" i="13"/>
  <c r="WHK24" i="13"/>
  <c r="WHJ24" i="13"/>
  <c r="WHI24" i="13"/>
  <c r="WHH24" i="13"/>
  <c r="WHG24" i="13"/>
  <c r="WHF24" i="13"/>
  <c r="WHE24" i="13"/>
  <c r="WHD24" i="13"/>
  <c r="WHC24" i="13"/>
  <c r="WHB24" i="13"/>
  <c r="WHA24" i="13"/>
  <c r="WGZ24" i="13"/>
  <c r="WGY24" i="13"/>
  <c r="WGX24" i="13"/>
  <c r="WGW24" i="13"/>
  <c r="WGV24" i="13"/>
  <c r="WGU24" i="13"/>
  <c r="WGT24" i="13"/>
  <c r="WGS24" i="13"/>
  <c r="WGR24" i="13"/>
  <c r="WGQ24" i="13"/>
  <c r="WGP24" i="13"/>
  <c r="WGO24" i="13"/>
  <c r="WGN24" i="13"/>
  <c r="WGM24" i="13"/>
  <c r="WGL24" i="13"/>
  <c r="WGK24" i="13"/>
  <c r="WGJ24" i="13"/>
  <c r="WGI24" i="13"/>
  <c r="WGH24" i="13"/>
  <c r="WGG24" i="13"/>
  <c r="WGF24" i="13"/>
  <c r="WGE24" i="13"/>
  <c r="WGD24" i="13"/>
  <c r="WGC24" i="13"/>
  <c r="WGB24" i="13"/>
  <c r="WGA24" i="13"/>
  <c r="WFZ24" i="13"/>
  <c r="WFY24" i="13"/>
  <c r="WFX24" i="13"/>
  <c r="WFW24" i="13"/>
  <c r="WFV24" i="13"/>
  <c r="WFU24" i="13"/>
  <c r="WFT24" i="13"/>
  <c r="WFS24" i="13"/>
  <c r="WFR24" i="13"/>
  <c r="WFQ24" i="13"/>
  <c r="WFP24" i="13"/>
  <c r="WFO24" i="13"/>
  <c r="WFN24" i="13"/>
  <c r="WFM24" i="13"/>
  <c r="WFL24" i="13"/>
  <c r="WFK24" i="13"/>
  <c r="WFJ24" i="13"/>
  <c r="WFI24" i="13"/>
  <c r="WFH24" i="13"/>
  <c r="WFG24" i="13"/>
  <c r="WFF24" i="13"/>
  <c r="WFE24" i="13"/>
  <c r="WFD24" i="13"/>
  <c r="WFC24" i="13"/>
  <c r="WFB24" i="13"/>
  <c r="WFA24" i="13"/>
  <c r="WEZ24" i="13"/>
  <c r="WEY24" i="13"/>
  <c r="WEX24" i="13"/>
  <c r="WEW24" i="13"/>
  <c r="WEV24" i="13"/>
  <c r="WEU24" i="13"/>
  <c r="WET24" i="13"/>
  <c r="WES24" i="13"/>
  <c r="WER24" i="13"/>
  <c r="WEQ24" i="13"/>
  <c r="WEP24" i="13"/>
  <c r="WEO24" i="13"/>
  <c r="WEN24" i="13"/>
  <c r="WEM24" i="13"/>
  <c r="WEL24" i="13"/>
  <c r="WEK24" i="13"/>
  <c r="WEJ24" i="13"/>
  <c r="WEI24" i="13"/>
  <c r="WEH24" i="13"/>
  <c r="WEG24" i="13"/>
  <c r="WEF24" i="13"/>
  <c r="WEE24" i="13"/>
  <c r="WED24" i="13"/>
  <c r="WEC24" i="13"/>
  <c r="WEB24" i="13"/>
  <c r="WEA24" i="13"/>
  <c r="WDZ24" i="13"/>
  <c r="WDY24" i="13"/>
  <c r="WDX24" i="13"/>
  <c r="WDW24" i="13"/>
  <c r="WDV24" i="13"/>
  <c r="WDU24" i="13"/>
  <c r="WDT24" i="13"/>
  <c r="WDS24" i="13"/>
  <c r="WDR24" i="13"/>
  <c r="WDQ24" i="13"/>
  <c r="WDP24" i="13"/>
  <c r="WDO24" i="13"/>
  <c r="WDN24" i="13"/>
  <c r="WDM24" i="13"/>
  <c r="WDL24" i="13"/>
  <c r="WDK24" i="13"/>
  <c r="WDJ24" i="13"/>
  <c r="WDI24" i="13"/>
  <c r="WDH24" i="13"/>
  <c r="WDG24" i="13"/>
  <c r="WDF24" i="13"/>
  <c r="WDE24" i="13"/>
  <c r="WDD24" i="13"/>
  <c r="WDC24" i="13"/>
  <c r="WDB24" i="13"/>
  <c r="WDA24" i="13"/>
  <c r="WCZ24" i="13"/>
  <c r="WCY24" i="13"/>
  <c r="WCX24" i="13"/>
  <c r="WCW24" i="13"/>
  <c r="WCV24" i="13"/>
  <c r="WCU24" i="13"/>
  <c r="WCT24" i="13"/>
  <c r="WCS24" i="13"/>
  <c r="WCR24" i="13"/>
  <c r="WCQ24" i="13"/>
  <c r="WCP24" i="13"/>
  <c r="WCO24" i="13"/>
  <c r="WCN24" i="13"/>
  <c r="WCM24" i="13"/>
  <c r="WCL24" i="13"/>
  <c r="WCK24" i="13"/>
  <c r="WCJ24" i="13"/>
  <c r="WCI24" i="13"/>
  <c r="WCH24" i="13"/>
  <c r="WCG24" i="13"/>
  <c r="WCF24" i="13"/>
  <c r="WCE24" i="13"/>
  <c r="WCD24" i="13"/>
  <c r="WCC24" i="13"/>
  <c r="WCB24" i="13"/>
  <c r="WCA24" i="13"/>
  <c r="WBZ24" i="13"/>
  <c r="WBY24" i="13"/>
  <c r="WBX24" i="13"/>
  <c r="WBW24" i="13"/>
  <c r="WBV24" i="13"/>
  <c r="WBU24" i="13"/>
  <c r="WBT24" i="13"/>
  <c r="WBS24" i="13"/>
  <c r="WBR24" i="13"/>
  <c r="WBQ24" i="13"/>
  <c r="WBP24" i="13"/>
  <c r="WBO24" i="13"/>
  <c r="WBN24" i="13"/>
  <c r="WBM24" i="13"/>
  <c r="WBL24" i="13"/>
  <c r="WBK24" i="13"/>
  <c r="WBJ24" i="13"/>
  <c r="WBI24" i="13"/>
  <c r="WBH24" i="13"/>
  <c r="WBG24" i="13"/>
  <c r="WBF24" i="13"/>
  <c r="WBE24" i="13"/>
  <c r="WBD24" i="13"/>
  <c r="WBC24" i="13"/>
  <c r="WBB24" i="13"/>
  <c r="WBA24" i="13"/>
  <c r="WAZ24" i="13"/>
  <c r="WAY24" i="13"/>
  <c r="WAX24" i="13"/>
  <c r="WAW24" i="13"/>
  <c r="WAV24" i="13"/>
  <c r="WAU24" i="13"/>
  <c r="WAT24" i="13"/>
  <c r="WAS24" i="13"/>
  <c r="WAR24" i="13"/>
  <c r="WAQ24" i="13"/>
  <c r="WAP24" i="13"/>
  <c r="WAO24" i="13"/>
  <c r="WAN24" i="13"/>
  <c r="WAM24" i="13"/>
  <c r="WAL24" i="13"/>
  <c r="WAK24" i="13"/>
  <c r="WAJ24" i="13"/>
  <c r="WAI24" i="13"/>
  <c r="WAH24" i="13"/>
  <c r="WAG24" i="13"/>
  <c r="WAF24" i="13"/>
  <c r="WAE24" i="13"/>
  <c r="WAD24" i="13"/>
  <c r="WAC24" i="13"/>
  <c r="WAB24" i="13"/>
  <c r="WAA24" i="13"/>
  <c r="VZZ24" i="13"/>
  <c r="VZY24" i="13"/>
  <c r="VZX24" i="13"/>
  <c r="VZW24" i="13"/>
  <c r="VZV24" i="13"/>
  <c r="VZU24" i="13"/>
  <c r="VZT24" i="13"/>
  <c r="VZS24" i="13"/>
  <c r="VZR24" i="13"/>
  <c r="VZQ24" i="13"/>
  <c r="VZP24" i="13"/>
  <c r="VZO24" i="13"/>
  <c r="VZN24" i="13"/>
  <c r="VZM24" i="13"/>
  <c r="VZL24" i="13"/>
  <c r="VZK24" i="13"/>
  <c r="VZJ24" i="13"/>
  <c r="VZI24" i="13"/>
  <c r="VZH24" i="13"/>
  <c r="VZG24" i="13"/>
  <c r="VZF24" i="13"/>
  <c r="VZE24" i="13"/>
  <c r="VZD24" i="13"/>
  <c r="VZC24" i="13"/>
  <c r="VZB24" i="13"/>
  <c r="VZA24" i="13"/>
  <c r="VYZ24" i="13"/>
  <c r="VYY24" i="13"/>
  <c r="VYX24" i="13"/>
  <c r="VYW24" i="13"/>
  <c r="VYV24" i="13"/>
  <c r="VYU24" i="13"/>
  <c r="VYT24" i="13"/>
  <c r="VYS24" i="13"/>
  <c r="VYR24" i="13"/>
  <c r="VYQ24" i="13"/>
  <c r="VYP24" i="13"/>
  <c r="VYO24" i="13"/>
  <c r="VYN24" i="13"/>
  <c r="VYM24" i="13"/>
  <c r="VYL24" i="13"/>
  <c r="VYK24" i="13"/>
  <c r="VYJ24" i="13"/>
  <c r="VYI24" i="13"/>
  <c r="VYH24" i="13"/>
  <c r="VYG24" i="13"/>
  <c r="VYF24" i="13"/>
  <c r="VYE24" i="13"/>
  <c r="VYD24" i="13"/>
  <c r="VYC24" i="13"/>
  <c r="VYB24" i="13"/>
  <c r="VYA24" i="13"/>
  <c r="VXZ24" i="13"/>
  <c r="VXY24" i="13"/>
  <c r="VXX24" i="13"/>
  <c r="VXW24" i="13"/>
  <c r="VXV24" i="13"/>
  <c r="VXU24" i="13"/>
  <c r="VXT24" i="13"/>
  <c r="VXS24" i="13"/>
  <c r="VXR24" i="13"/>
  <c r="VXQ24" i="13"/>
  <c r="VXP24" i="13"/>
  <c r="VXO24" i="13"/>
  <c r="VXN24" i="13"/>
  <c r="VXM24" i="13"/>
  <c r="VXL24" i="13"/>
  <c r="VXK24" i="13"/>
  <c r="VXJ24" i="13"/>
  <c r="VXI24" i="13"/>
  <c r="VXH24" i="13"/>
  <c r="VXG24" i="13"/>
  <c r="VXF24" i="13"/>
  <c r="VXE24" i="13"/>
  <c r="VXD24" i="13"/>
  <c r="VXC24" i="13"/>
  <c r="VXB24" i="13"/>
  <c r="VXA24" i="13"/>
  <c r="VWZ24" i="13"/>
  <c r="VWY24" i="13"/>
  <c r="VWX24" i="13"/>
  <c r="VWW24" i="13"/>
  <c r="VWV24" i="13"/>
  <c r="VWU24" i="13"/>
  <c r="VWT24" i="13"/>
  <c r="VWS24" i="13"/>
  <c r="VWR24" i="13"/>
  <c r="VWQ24" i="13"/>
  <c r="VWP24" i="13"/>
  <c r="VWO24" i="13"/>
  <c r="VWN24" i="13"/>
  <c r="VWM24" i="13"/>
  <c r="VWL24" i="13"/>
  <c r="VWK24" i="13"/>
  <c r="VWJ24" i="13"/>
  <c r="VWI24" i="13"/>
  <c r="VWH24" i="13"/>
  <c r="VWG24" i="13"/>
  <c r="VWF24" i="13"/>
  <c r="VWE24" i="13"/>
  <c r="VWD24" i="13"/>
  <c r="VWC24" i="13"/>
  <c r="VWB24" i="13"/>
  <c r="VWA24" i="13"/>
  <c r="VVZ24" i="13"/>
  <c r="VVY24" i="13"/>
  <c r="VVX24" i="13"/>
  <c r="VVW24" i="13"/>
  <c r="VVV24" i="13"/>
  <c r="VVU24" i="13"/>
  <c r="VVT24" i="13"/>
  <c r="VVS24" i="13"/>
  <c r="VVR24" i="13"/>
  <c r="VVQ24" i="13"/>
  <c r="VVP24" i="13"/>
  <c r="VVO24" i="13"/>
  <c r="VVN24" i="13"/>
  <c r="VVM24" i="13"/>
  <c r="VVL24" i="13"/>
  <c r="VVK24" i="13"/>
  <c r="VVJ24" i="13"/>
  <c r="VVI24" i="13"/>
  <c r="VVH24" i="13"/>
  <c r="VVG24" i="13"/>
  <c r="VVF24" i="13"/>
  <c r="VVE24" i="13"/>
  <c r="VVD24" i="13"/>
  <c r="VVC24" i="13"/>
  <c r="VVB24" i="13"/>
  <c r="VVA24" i="13"/>
  <c r="VUZ24" i="13"/>
  <c r="VUY24" i="13"/>
  <c r="VUX24" i="13"/>
  <c r="VUW24" i="13"/>
  <c r="VUV24" i="13"/>
  <c r="VUU24" i="13"/>
  <c r="VUT24" i="13"/>
  <c r="VUS24" i="13"/>
  <c r="VUR24" i="13"/>
  <c r="VUQ24" i="13"/>
  <c r="VUP24" i="13"/>
  <c r="VUO24" i="13"/>
  <c r="VUN24" i="13"/>
  <c r="VUM24" i="13"/>
  <c r="VUL24" i="13"/>
  <c r="VUK24" i="13"/>
  <c r="VUJ24" i="13"/>
  <c r="VUI24" i="13"/>
  <c r="VUH24" i="13"/>
  <c r="VUG24" i="13"/>
  <c r="VUF24" i="13"/>
  <c r="VUE24" i="13"/>
  <c r="VUD24" i="13"/>
  <c r="VUC24" i="13"/>
  <c r="VUB24" i="13"/>
  <c r="VUA24" i="13"/>
  <c r="VTZ24" i="13"/>
  <c r="VTY24" i="13"/>
  <c r="VTX24" i="13"/>
  <c r="VTW24" i="13"/>
  <c r="VTV24" i="13"/>
  <c r="VTU24" i="13"/>
  <c r="VTT24" i="13"/>
  <c r="VTS24" i="13"/>
  <c r="VTR24" i="13"/>
  <c r="VTQ24" i="13"/>
  <c r="VTP24" i="13"/>
  <c r="VTO24" i="13"/>
  <c r="VTN24" i="13"/>
  <c r="VTM24" i="13"/>
  <c r="VTL24" i="13"/>
  <c r="VTK24" i="13"/>
  <c r="VTJ24" i="13"/>
  <c r="VTI24" i="13"/>
  <c r="VTH24" i="13"/>
  <c r="VTG24" i="13"/>
  <c r="VTF24" i="13"/>
  <c r="VTE24" i="13"/>
  <c r="VTD24" i="13"/>
  <c r="VTC24" i="13"/>
  <c r="VTB24" i="13"/>
  <c r="VTA24" i="13"/>
  <c r="VSZ24" i="13"/>
  <c r="VSY24" i="13"/>
  <c r="VSX24" i="13"/>
  <c r="VSW24" i="13"/>
  <c r="VSV24" i="13"/>
  <c r="VSU24" i="13"/>
  <c r="VST24" i="13"/>
  <c r="VSS24" i="13"/>
  <c r="VSR24" i="13"/>
  <c r="VSQ24" i="13"/>
  <c r="VSP24" i="13"/>
  <c r="VSO24" i="13"/>
  <c r="VSN24" i="13"/>
  <c r="VSM24" i="13"/>
  <c r="VSL24" i="13"/>
  <c r="VSK24" i="13"/>
  <c r="VSJ24" i="13"/>
  <c r="VSI24" i="13"/>
  <c r="VSH24" i="13"/>
  <c r="VSG24" i="13"/>
  <c r="VSF24" i="13"/>
  <c r="VSE24" i="13"/>
  <c r="VSD24" i="13"/>
  <c r="VSC24" i="13"/>
  <c r="VSB24" i="13"/>
  <c r="VSA24" i="13"/>
  <c r="VRZ24" i="13"/>
  <c r="VRY24" i="13"/>
  <c r="VRX24" i="13"/>
  <c r="VRW24" i="13"/>
  <c r="VRV24" i="13"/>
  <c r="VRU24" i="13"/>
  <c r="VRT24" i="13"/>
  <c r="VRS24" i="13"/>
  <c r="VRR24" i="13"/>
  <c r="VRQ24" i="13"/>
  <c r="VRP24" i="13"/>
  <c r="VRO24" i="13"/>
  <c r="VRN24" i="13"/>
  <c r="VRM24" i="13"/>
  <c r="VRL24" i="13"/>
  <c r="VRK24" i="13"/>
  <c r="VRJ24" i="13"/>
  <c r="VRI24" i="13"/>
  <c r="VRH24" i="13"/>
  <c r="VRG24" i="13"/>
  <c r="VRF24" i="13"/>
  <c r="VRE24" i="13"/>
  <c r="VRD24" i="13"/>
  <c r="VRC24" i="13"/>
  <c r="VRB24" i="13"/>
  <c r="VRA24" i="13"/>
  <c r="VQZ24" i="13"/>
  <c r="VQY24" i="13"/>
  <c r="VQX24" i="13"/>
  <c r="VQW24" i="13"/>
  <c r="VQV24" i="13"/>
  <c r="VQU24" i="13"/>
  <c r="VQT24" i="13"/>
  <c r="VQS24" i="13"/>
  <c r="VQR24" i="13"/>
  <c r="VQQ24" i="13"/>
  <c r="VQP24" i="13"/>
  <c r="VQO24" i="13"/>
  <c r="VQN24" i="13"/>
  <c r="VQM24" i="13"/>
  <c r="VQL24" i="13"/>
  <c r="VQK24" i="13"/>
  <c r="VQJ24" i="13"/>
  <c r="VQI24" i="13"/>
  <c r="VQH24" i="13"/>
  <c r="VQG24" i="13"/>
  <c r="VQF24" i="13"/>
  <c r="VQE24" i="13"/>
  <c r="VQD24" i="13"/>
  <c r="VQC24" i="13"/>
  <c r="VQB24" i="13"/>
  <c r="VQA24" i="13"/>
  <c r="VPZ24" i="13"/>
  <c r="VPY24" i="13"/>
  <c r="VPX24" i="13"/>
  <c r="VPW24" i="13"/>
  <c r="VPV24" i="13"/>
  <c r="VPU24" i="13"/>
  <c r="VPT24" i="13"/>
  <c r="VPS24" i="13"/>
  <c r="VPR24" i="13"/>
  <c r="VPQ24" i="13"/>
  <c r="VPP24" i="13"/>
  <c r="VPO24" i="13"/>
  <c r="VPN24" i="13"/>
  <c r="VPM24" i="13"/>
  <c r="VPL24" i="13"/>
  <c r="VPK24" i="13"/>
  <c r="VPJ24" i="13"/>
  <c r="VPI24" i="13"/>
  <c r="VPH24" i="13"/>
  <c r="VPG24" i="13"/>
  <c r="VPF24" i="13"/>
  <c r="VPE24" i="13"/>
  <c r="VPD24" i="13"/>
  <c r="VPC24" i="13"/>
  <c r="VPB24" i="13"/>
  <c r="VPA24" i="13"/>
  <c r="VOZ24" i="13"/>
  <c r="VOY24" i="13"/>
  <c r="VOX24" i="13"/>
  <c r="VOW24" i="13"/>
  <c r="VOV24" i="13"/>
  <c r="VOU24" i="13"/>
  <c r="VOT24" i="13"/>
  <c r="VOS24" i="13"/>
  <c r="VOR24" i="13"/>
  <c r="VOQ24" i="13"/>
  <c r="VOP24" i="13"/>
  <c r="VOO24" i="13"/>
  <c r="VON24" i="13"/>
  <c r="VOM24" i="13"/>
  <c r="VOL24" i="13"/>
  <c r="VOK24" i="13"/>
  <c r="VOJ24" i="13"/>
  <c r="VOI24" i="13"/>
  <c r="VOH24" i="13"/>
  <c r="VOG24" i="13"/>
  <c r="VOF24" i="13"/>
  <c r="VOE24" i="13"/>
  <c r="VOD24" i="13"/>
  <c r="VOC24" i="13"/>
  <c r="VOB24" i="13"/>
  <c r="VOA24" i="13"/>
  <c r="VNZ24" i="13"/>
  <c r="VNY24" i="13"/>
  <c r="VNX24" i="13"/>
  <c r="VNW24" i="13"/>
  <c r="VNV24" i="13"/>
  <c r="VNU24" i="13"/>
  <c r="VNT24" i="13"/>
  <c r="VNS24" i="13"/>
  <c r="VNR24" i="13"/>
  <c r="VNQ24" i="13"/>
  <c r="VNP24" i="13"/>
  <c r="VNO24" i="13"/>
  <c r="VNN24" i="13"/>
  <c r="VNM24" i="13"/>
  <c r="VNL24" i="13"/>
  <c r="VNK24" i="13"/>
  <c r="VNJ24" i="13"/>
  <c r="VNI24" i="13"/>
  <c r="VNH24" i="13"/>
  <c r="VNG24" i="13"/>
  <c r="VNF24" i="13"/>
  <c r="VNE24" i="13"/>
  <c r="VND24" i="13"/>
  <c r="VNC24" i="13"/>
  <c r="VNB24" i="13"/>
  <c r="VNA24" i="13"/>
  <c r="VMZ24" i="13"/>
  <c r="VMY24" i="13"/>
  <c r="VMX24" i="13"/>
  <c r="VMW24" i="13"/>
  <c r="VMV24" i="13"/>
  <c r="VMU24" i="13"/>
  <c r="VMT24" i="13"/>
  <c r="VMS24" i="13"/>
  <c r="VMR24" i="13"/>
  <c r="VMQ24" i="13"/>
  <c r="VMP24" i="13"/>
  <c r="VMO24" i="13"/>
  <c r="VMN24" i="13"/>
  <c r="VMM24" i="13"/>
  <c r="VML24" i="13"/>
  <c r="VMK24" i="13"/>
  <c r="VMJ24" i="13"/>
  <c r="VMI24" i="13"/>
  <c r="VMH24" i="13"/>
  <c r="VMG24" i="13"/>
  <c r="VMF24" i="13"/>
  <c r="VME24" i="13"/>
  <c r="VMD24" i="13"/>
  <c r="VMC24" i="13"/>
  <c r="VMB24" i="13"/>
  <c r="VMA24" i="13"/>
  <c r="VLZ24" i="13"/>
  <c r="VLY24" i="13"/>
  <c r="VLX24" i="13"/>
  <c r="VLW24" i="13"/>
  <c r="VLV24" i="13"/>
  <c r="VLU24" i="13"/>
  <c r="VLT24" i="13"/>
  <c r="VLS24" i="13"/>
  <c r="VLR24" i="13"/>
  <c r="VLQ24" i="13"/>
  <c r="VLP24" i="13"/>
  <c r="VLO24" i="13"/>
  <c r="VLN24" i="13"/>
  <c r="VLM24" i="13"/>
  <c r="VLL24" i="13"/>
  <c r="VLK24" i="13"/>
  <c r="VLJ24" i="13"/>
  <c r="VLI24" i="13"/>
  <c r="VLH24" i="13"/>
  <c r="VLG24" i="13"/>
  <c r="VLF24" i="13"/>
  <c r="VLE24" i="13"/>
  <c r="VLD24" i="13"/>
  <c r="VLC24" i="13"/>
  <c r="VLB24" i="13"/>
  <c r="VLA24" i="13"/>
  <c r="VKZ24" i="13"/>
  <c r="VKY24" i="13"/>
  <c r="VKX24" i="13"/>
  <c r="VKW24" i="13"/>
  <c r="VKV24" i="13"/>
  <c r="VKU24" i="13"/>
  <c r="VKT24" i="13"/>
  <c r="VKS24" i="13"/>
  <c r="VKR24" i="13"/>
  <c r="VKQ24" i="13"/>
  <c r="VKP24" i="13"/>
  <c r="VKO24" i="13"/>
  <c r="VKN24" i="13"/>
  <c r="VKM24" i="13"/>
  <c r="VKL24" i="13"/>
  <c r="VKK24" i="13"/>
  <c r="VKJ24" i="13"/>
  <c r="VKI24" i="13"/>
  <c r="VKH24" i="13"/>
  <c r="VKG24" i="13"/>
  <c r="VKF24" i="13"/>
  <c r="VKE24" i="13"/>
  <c r="VKD24" i="13"/>
  <c r="VKC24" i="13"/>
  <c r="VKB24" i="13"/>
  <c r="VKA24" i="13"/>
  <c r="VJZ24" i="13"/>
  <c r="VJY24" i="13"/>
  <c r="VJX24" i="13"/>
  <c r="VJW24" i="13"/>
  <c r="VJV24" i="13"/>
  <c r="VJU24" i="13"/>
  <c r="VJT24" i="13"/>
  <c r="VJS24" i="13"/>
  <c r="VJR24" i="13"/>
  <c r="VJQ24" i="13"/>
  <c r="VJP24" i="13"/>
  <c r="VJO24" i="13"/>
  <c r="VJN24" i="13"/>
  <c r="VJM24" i="13"/>
  <c r="VJL24" i="13"/>
  <c r="VJK24" i="13"/>
  <c r="VJJ24" i="13"/>
  <c r="VJI24" i="13"/>
  <c r="VJH24" i="13"/>
  <c r="VJG24" i="13"/>
  <c r="VJF24" i="13"/>
  <c r="VJE24" i="13"/>
  <c r="VJD24" i="13"/>
  <c r="VJC24" i="13"/>
  <c r="VJB24" i="13"/>
  <c r="VJA24" i="13"/>
  <c r="VIZ24" i="13"/>
  <c r="VIY24" i="13"/>
  <c r="VIX24" i="13"/>
  <c r="VIW24" i="13"/>
  <c r="VIV24" i="13"/>
  <c r="VIU24" i="13"/>
  <c r="VIT24" i="13"/>
  <c r="VIS24" i="13"/>
  <c r="VIR24" i="13"/>
  <c r="VIQ24" i="13"/>
  <c r="VIP24" i="13"/>
  <c r="VIO24" i="13"/>
  <c r="VIN24" i="13"/>
  <c r="VIM24" i="13"/>
  <c r="VIL24" i="13"/>
  <c r="VIK24" i="13"/>
  <c r="VIJ24" i="13"/>
  <c r="VII24" i="13"/>
  <c r="VIH24" i="13"/>
  <c r="VIG24" i="13"/>
  <c r="VIF24" i="13"/>
  <c r="VIE24" i="13"/>
  <c r="VID24" i="13"/>
  <c r="VIC24" i="13"/>
  <c r="VIB24" i="13"/>
  <c r="VIA24" i="13"/>
  <c r="VHZ24" i="13"/>
  <c r="VHY24" i="13"/>
  <c r="VHX24" i="13"/>
  <c r="VHW24" i="13"/>
  <c r="VHV24" i="13"/>
  <c r="VHU24" i="13"/>
  <c r="VHT24" i="13"/>
  <c r="VHS24" i="13"/>
  <c r="VHR24" i="13"/>
  <c r="VHQ24" i="13"/>
  <c r="VHP24" i="13"/>
  <c r="VHO24" i="13"/>
  <c r="VHN24" i="13"/>
  <c r="VHM24" i="13"/>
  <c r="VHL24" i="13"/>
  <c r="VHK24" i="13"/>
  <c r="VHJ24" i="13"/>
  <c r="VHI24" i="13"/>
  <c r="VHH24" i="13"/>
  <c r="VHG24" i="13"/>
  <c r="VHF24" i="13"/>
  <c r="VHE24" i="13"/>
  <c r="VHD24" i="13"/>
  <c r="VHC24" i="13"/>
  <c r="VHB24" i="13"/>
  <c r="VHA24" i="13"/>
  <c r="VGZ24" i="13"/>
  <c r="VGY24" i="13"/>
  <c r="VGX24" i="13"/>
  <c r="VGW24" i="13"/>
  <c r="VGV24" i="13"/>
  <c r="VGU24" i="13"/>
  <c r="VGT24" i="13"/>
  <c r="VGS24" i="13"/>
  <c r="VGR24" i="13"/>
  <c r="VGQ24" i="13"/>
  <c r="VGP24" i="13"/>
  <c r="VGO24" i="13"/>
  <c r="VGN24" i="13"/>
  <c r="VGM24" i="13"/>
  <c r="VGL24" i="13"/>
  <c r="VGK24" i="13"/>
  <c r="VGJ24" i="13"/>
  <c r="VGI24" i="13"/>
  <c r="VGH24" i="13"/>
  <c r="VGG24" i="13"/>
  <c r="VGF24" i="13"/>
  <c r="VGE24" i="13"/>
  <c r="VGD24" i="13"/>
  <c r="VGC24" i="13"/>
  <c r="VGB24" i="13"/>
  <c r="VGA24" i="13"/>
  <c r="VFZ24" i="13"/>
  <c r="VFY24" i="13"/>
  <c r="VFX24" i="13"/>
  <c r="VFW24" i="13"/>
  <c r="VFV24" i="13"/>
  <c r="VFU24" i="13"/>
  <c r="VFT24" i="13"/>
  <c r="VFS24" i="13"/>
  <c r="VFR24" i="13"/>
  <c r="VFQ24" i="13"/>
  <c r="VFP24" i="13"/>
  <c r="VFO24" i="13"/>
  <c r="VFN24" i="13"/>
  <c r="VFM24" i="13"/>
  <c r="VFL24" i="13"/>
  <c r="VFK24" i="13"/>
  <c r="VFJ24" i="13"/>
  <c r="VFI24" i="13"/>
  <c r="VFH24" i="13"/>
  <c r="VFG24" i="13"/>
  <c r="VFF24" i="13"/>
  <c r="VFE24" i="13"/>
  <c r="VFD24" i="13"/>
  <c r="VFC24" i="13"/>
  <c r="VFB24" i="13"/>
  <c r="VFA24" i="13"/>
  <c r="VEZ24" i="13"/>
  <c r="VEY24" i="13"/>
  <c r="VEX24" i="13"/>
  <c r="VEW24" i="13"/>
  <c r="VEV24" i="13"/>
  <c r="VEU24" i="13"/>
  <c r="VET24" i="13"/>
  <c r="VES24" i="13"/>
  <c r="VER24" i="13"/>
  <c r="VEQ24" i="13"/>
  <c r="VEP24" i="13"/>
  <c r="VEO24" i="13"/>
  <c r="VEN24" i="13"/>
  <c r="VEM24" i="13"/>
  <c r="VEL24" i="13"/>
  <c r="VEK24" i="13"/>
  <c r="VEJ24" i="13"/>
  <c r="VEI24" i="13"/>
  <c r="VEH24" i="13"/>
  <c r="VEG24" i="13"/>
  <c r="VEF24" i="13"/>
  <c r="VEE24" i="13"/>
  <c r="VED24" i="13"/>
  <c r="VEC24" i="13"/>
  <c r="VEB24" i="13"/>
  <c r="VEA24" i="13"/>
  <c r="VDZ24" i="13"/>
  <c r="VDY24" i="13"/>
  <c r="VDX24" i="13"/>
  <c r="VDW24" i="13"/>
  <c r="VDV24" i="13"/>
  <c r="VDU24" i="13"/>
  <c r="VDT24" i="13"/>
  <c r="VDS24" i="13"/>
  <c r="VDR24" i="13"/>
  <c r="VDQ24" i="13"/>
  <c r="VDP24" i="13"/>
  <c r="VDO24" i="13"/>
  <c r="VDN24" i="13"/>
  <c r="VDM24" i="13"/>
  <c r="VDL24" i="13"/>
  <c r="VDK24" i="13"/>
  <c r="VDJ24" i="13"/>
  <c r="VDI24" i="13"/>
  <c r="VDH24" i="13"/>
  <c r="VDG24" i="13"/>
  <c r="VDF24" i="13"/>
  <c r="VDE24" i="13"/>
  <c r="VDD24" i="13"/>
  <c r="VDC24" i="13"/>
  <c r="VDB24" i="13"/>
  <c r="VDA24" i="13"/>
  <c r="VCZ24" i="13"/>
  <c r="VCY24" i="13"/>
  <c r="VCX24" i="13"/>
  <c r="VCW24" i="13"/>
  <c r="VCV24" i="13"/>
  <c r="VCU24" i="13"/>
  <c r="VCT24" i="13"/>
  <c r="VCS24" i="13"/>
  <c r="VCR24" i="13"/>
  <c r="VCQ24" i="13"/>
  <c r="VCP24" i="13"/>
  <c r="VCO24" i="13"/>
  <c r="VCN24" i="13"/>
  <c r="VCM24" i="13"/>
  <c r="VCL24" i="13"/>
  <c r="VCK24" i="13"/>
  <c r="VCJ24" i="13"/>
  <c r="VCI24" i="13"/>
  <c r="VCH24" i="13"/>
  <c r="VCG24" i="13"/>
  <c r="VCF24" i="13"/>
  <c r="VCE24" i="13"/>
  <c r="VCD24" i="13"/>
  <c r="VCC24" i="13"/>
  <c r="VCB24" i="13"/>
  <c r="VCA24" i="13"/>
  <c r="VBZ24" i="13"/>
  <c r="VBY24" i="13"/>
  <c r="VBX24" i="13"/>
  <c r="VBW24" i="13"/>
  <c r="VBV24" i="13"/>
  <c r="VBU24" i="13"/>
  <c r="VBT24" i="13"/>
  <c r="VBS24" i="13"/>
  <c r="VBR24" i="13"/>
  <c r="VBQ24" i="13"/>
  <c r="VBP24" i="13"/>
  <c r="VBO24" i="13"/>
  <c r="VBN24" i="13"/>
  <c r="VBM24" i="13"/>
  <c r="VBL24" i="13"/>
  <c r="VBK24" i="13"/>
  <c r="VBJ24" i="13"/>
  <c r="VBI24" i="13"/>
  <c r="VBH24" i="13"/>
  <c r="VBG24" i="13"/>
  <c r="VBF24" i="13"/>
  <c r="VBE24" i="13"/>
  <c r="VBD24" i="13"/>
  <c r="VBC24" i="13"/>
  <c r="VBB24" i="13"/>
  <c r="VBA24" i="13"/>
  <c r="VAZ24" i="13"/>
  <c r="VAY24" i="13"/>
  <c r="VAX24" i="13"/>
  <c r="VAW24" i="13"/>
  <c r="VAV24" i="13"/>
  <c r="VAU24" i="13"/>
  <c r="VAT24" i="13"/>
  <c r="VAS24" i="13"/>
  <c r="VAR24" i="13"/>
  <c r="VAQ24" i="13"/>
  <c r="VAP24" i="13"/>
  <c r="VAO24" i="13"/>
  <c r="VAN24" i="13"/>
  <c r="VAM24" i="13"/>
  <c r="VAL24" i="13"/>
  <c r="VAK24" i="13"/>
  <c r="VAJ24" i="13"/>
  <c r="VAI24" i="13"/>
  <c r="VAH24" i="13"/>
  <c r="VAG24" i="13"/>
  <c r="VAF24" i="13"/>
  <c r="VAE24" i="13"/>
  <c r="VAD24" i="13"/>
  <c r="VAC24" i="13"/>
  <c r="VAB24" i="13"/>
  <c r="VAA24" i="13"/>
  <c r="UZZ24" i="13"/>
  <c r="UZY24" i="13"/>
  <c r="UZX24" i="13"/>
  <c r="UZW24" i="13"/>
  <c r="UZV24" i="13"/>
  <c r="UZU24" i="13"/>
  <c r="UZT24" i="13"/>
  <c r="UZS24" i="13"/>
  <c r="UZR24" i="13"/>
  <c r="UZQ24" i="13"/>
  <c r="UZP24" i="13"/>
  <c r="UZO24" i="13"/>
  <c r="UZN24" i="13"/>
  <c r="UZM24" i="13"/>
  <c r="UZL24" i="13"/>
  <c r="UZK24" i="13"/>
  <c r="UZJ24" i="13"/>
  <c r="UZI24" i="13"/>
  <c r="UZH24" i="13"/>
  <c r="UZG24" i="13"/>
  <c r="UZF24" i="13"/>
  <c r="UZE24" i="13"/>
  <c r="UZD24" i="13"/>
  <c r="UZC24" i="13"/>
  <c r="UZB24" i="13"/>
  <c r="UZA24" i="13"/>
  <c r="UYZ24" i="13"/>
  <c r="UYY24" i="13"/>
  <c r="UYX24" i="13"/>
  <c r="UYW24" i="13"/>
  <c r="UYV24" i="13"/>
  <c r="UYU24" i="13"/>
  <c r="UYT24" i="13"/>
  <c r="UYS24" i="13"/>
  <c r="UYR24" i="13"/>
  <c r="UYQ24" i="13"/>
  <c r="UYP24" i="13"/>
  <c r="UYO24" i="13"/>
  <c r="UYN24" i="13"/>
  <c r="UYM24" i="13"/>
  <c r="UYL24" i="13"/>
  <c r="UYK24" i="13"/>
  <c r="UYJ24" i="13"/>
  <c r="UYI24" i="13"/>
  <c r="UYH24" i="13"/>
  <c r="UYG24" i="13"/>
  <c r="UYF24" i="13"/>
  <c r="UYE24" i="13"/>
  <c r="UYD24" i="13"/>
  <c r="UYC24" i="13"/>
  <c r="UYB24" i="13"/>
  <c r="UYA24" i="13"/>
  <c r="UXZ24" i="13"/>
  <c r="UXY24" i="13"/>
  <c r="UXX24" i="13"/>
  <c r="UXW24" i="13"/>
  <c r="UXV24" i="13"/>
  <c r="UXU24" i="13"/>
  <c r="UXT24" i="13"/>
  <c r="UXS24" i="13"/>
  <c r="UXR24" i="13"/>
  <c r="UXQ24" i="13"/>
  <c r="UXP24" i="13"/>
  <c r="UXO24" i="13"/>
  <c r="UXN24" i="13"/>
  <c r="UXM24" i="13"/>
  <c r="UXL24" i="13"/>
  <c r="UXK24" i="13"/>
  <c r="UXJ24" i="13"/>
  <c r="UXI24" i="13"/>
  <c r="UXH24" i="13"/>
  <c r="UXG24" i="13"/>
  <c r="UXF24" i="13"/>
  <c r="UXE24" i="13"/>
  <c r="UXD24" i="13"/>
  <c r="UXC24" i="13"/>
  <c r="UXB24" i="13"/>
  <c r="UXA24" i="13"/>
  <c r="UWZ24" i="13"/>
  <c r="UWY24" i="13"/>
  <c r="UWX24" i="13"/>
  <c r="UWW24" i="13"/>
  <c r="UWV24" i="13"/>
  <c r="UWU24" i="13"/>
  <c r="UWT24" i="13"/>
  <c r="UWS24" i="13"/>
  <c r="UWR24" i="13"/>
  <c r="UWQ24" i="13"/>
  <c r="UWP24" i="13"/>
  <c r="UWO24" i="13"/>
  <c r="UWN24" i="13"/>
  <c r="UWM24" i="13"/>
  <c r="UWL24" i="13"/>
  <c r="UWK24" i="13"/>
  <c r="UWJ24" i="13"/>
  <c r="UWI24" i="13"/>
  <c r="UWH24" i="13"/>
  <c r="UWG24" i="13"/>
  <c r="UWF24" i="13"/>
  <c r="UWE24" i="13"/>
  <c r="UWD24" i="13"/>
  <c r="UWC24" i="13"/>
  <c r="UWB24" i="13"/>
  <c r="UWA24" i="13"/>
  <c r="UVZ24" i="13"/>
  <c r="UVY24" i="13"/>
  <c r="UVX24" i="13"/>
  <c r="UVW24" i="13"/>
  <c r="UVV24" i="13"/>
  <c r="UVU24" i="13"/>
  <c r="UVT24" i="13"/>
  <c r="UVS24" i="13"/>
  <c r="UVR24" i="13"/>
  <c r="UVQ24" i="13"/>
  <c r="UVP24" i="13"/>
  <c r="UVO24" i="13"/>
  <c r="UVN24" i="13"/>
  <c r="UVM24" i="13"/>
  <c r="UVL24" i="13"/>
  <c r="UVK24" i="13"/>
  <c r="UVJ24" i="13"/>
  <c r="UVI24" i="13"/>
  <c r="UVH24" i="13"/>
  <c r="UVG24" i="13"/>
  <c r="UVF24" i="13"/>
  <c r="UVE24" i="13"/>
  <c r="UVD24" i="13"/>
  <c r="UVC24" i="13"/>
  <c r="UVB24" i="13"/>
  <c r="UVA24" i="13"/>
  <c r="UUZ24" i="13"/>
  <c r="UUY24" i="13"/>
  <c r="UUX24" i="13"/>
  <c r="UUW24" i="13"/>
  <c r="UUV24" i="13"/>
  <c r="UUU24" i="13"/>
  <c r="UUT24" i="13"/>
  <c r="UUS24" i="13"/>
  <c r="UUR24" i="13"/>
  <c r="UUQ24" i="13"/>
  <c r="UUP24" i="13"/>
  <c r="UUO24" i="13"/>
  <c r="UUN24" i="13"/>
  <c r="UUM24" i="13"/>
  <c r="UUL24" i="13"/>
  <c r="UUK24" i="13"/>
  <c r="UUJ24" i="13"/>
  <c r="UUI24" i="13"/>
  <c r="UUH24" i="13"/>
  <c r="UUG24" i="13"/>
  <c r="UUF24" i="13"/>
  <c r="UUE24" i="13"/>
  <c r="UUD24" i="13"/>
  <c r="UUC24" i="13"/>
  <c r="UUB24" i="13"/>
  <c r="UUA24" i="13"/>
  <c r="UTZ24" i="13"/>
  <c r="UTY24" i="13"/>
  <c r="UTX24" i="13"/>
  <c r="UTW24" i="13"/>
  <c r="UTV24" i="13"/>
  <c r="UTU24" i="13"/>
  <c r="UTT24" i="13"/>
  <c r="UTS24" i="13"/>
  <c r="UTR24" i="13"/>
  <c r="UTQ24" i="13"/>
  <c r="UTP24" i="13"/>
  <c r="UTO24" i="13"/>
  <c r="UTN24" i="13"/>
  <c r="UTM24" i="13"/>
  <c r="UTL24" i="13"/>
  <c r="UTK24" i="13"/>
  <c r="UTJ24" i="13"/>
  <c r="UTI24" i="13"/>
  <c r="UTH24" i="13"/>
  <c r="UTG24" i="13"/>
  <c r="UTF24" i="13"/>
  <c r="UTE24" i="13"/>
  <c r="UTD24" i="13"/>
  <c r="UTC24" i="13"/>
  <c r="UTB24" i="13"/>
  <c r="UTA24" i="13"/>
  <c r="USZ24" i="13"/>
  <c r="USY24" i="13"/>
  <c r="USX24" i="13"/>
  <c r="USW24" i="13"/>
  <c r="USV24" i="13"/>
  <c r="USU24" i="13"/>
  <c r="UST24" i="13"/>
  <c r="USS24" i="13"/>
  <c r="USR24" i="13"/>
  <c r="USQ24" i="13"/>
  <c r="USP24" i="13"/>
  <c r="USO24" i="13"/>
  <c r="USN24" i="13"/>
  <c r="USM24" i="13"/>
  <c r="USL24" i="13"/>
  <c r="USK24" i="13"/>
  <c r="USJ24" i="13"/>
  <c r="USI24" i="13"/>
  <c r="USH24" i="13"/>
  <c r="USG24" i="13"/>
  <c r="USF24" i="13"/>
  <c r="USE24" i="13"/>
  <c r="USD24" i="13"/>
  <c r="USC24" i="13"/>
  <c r="USB24" i="13"/>
  <c r="USA24" i="13"/>
  <c r="URZ24" i="13"/>
  <c r="URY24" i="13"/>
  <c r="URX24" i="13"/>
  <c r="URW24" i="13"/>
  <c r="URV24" i="13"/>
  <c r="URU24" i="13"/>
  <c r="URT24" i="13"/>
  <c r="URS24" i="13"/>
  <c r="URR24" i="13"/>
  <c r="URQ24" i="13"/>
  <c r="URP24" i="13"/>
  <c r="URO24" i="13"/>
  <c r="URN24" i="13"/>
  <c r="URM24" i="13"/>
  <c r="URL24" i="13"/>
  <c r="URK24" i="13"/>
  <c r="URJ24" i="13"/>
  <c r="URI24" i="13"/>
  <c r="URH24" i="13"/>
  <c r="URG24" i="13"/>
  <c r="URF24" i="13"/>
  <c r="URE24" i="13"/>
  <c r="URD24" i="13"/>
  <c r="URC24" i="13"/>
  <c r="URB24" i="13"/>
  <c r="URA24" i="13"/>
  <c r="UQZ24" i="13"/>
  <c r="UQY24" i="13"/>
  <c r="UQX24" i="13"/>
  <c r="UQW24" i="13"/>
  <c r="UQV24" i="13"/>
  <c r="UQU24" i="13"/>
  <c r="UQT24" i="13"/>
  <c r="UQS24" i="13"/>
  <c r="UQR24" i="13"/>
  <c r="UQQ24" i="13"/>
  <c r="UQP24" i="13"/>
  <c r="UQO24" i="13"/>
  <c r="UQN24" i="13"/>
  <c r="UQM24" i="13"/>
  <c r="UQL24" i="13"/>
  <c r="UQK24" i="13"/>
  <c r="UQJ24" i="13"/>
  <c r="UQI24" i="13"/>
  <c r="UQH24" i="13"/>
  <c r="UQG24" i="13"/>
  <c r="UQF24" i="13"/>
  <c r="UQE24" i="13"/>
  <c r="UQD24" i="13"/>
  <c r="UQC24" i="13"/>
  <c r="UQB24" i="13"/>
  <c r="UQA24" i="13"/>
  <c r="UPZ24" i="13"/>
  <c r="UPY24" i="13"/>
  <c r="UPX24" i="13"/>
  <c r="UPW24" i="13"/>
  <c r="UPV24" i="13"/>
  <c r="UPU24" i="13"/>
  <c r="UPT24" i="13"/>
  <c r="UPS24" i="13"/>
  <c r="UPR24" i="13"/>
  <c r="UPQ24" i="13"/>
  <c r="UPP24" i="13"/>
  <c r="UPO24" i="13"/>
  <c r="UPN24" i="13"/>
  <c r="UPM24" i="13"/>
  <c r="UPL24" i="13"/>
  <c r="UPK24" i="13"/>
  <c r="UPJ24" i="13"/>
  <c r="UPI24" i="13"/>
  <c r="UPH24" i="13"/>
  <c r="UPG24" i="13"/>
  <c r="UPF24" i="13"/>
  <c r="UPE24" i="13"/>
  <c r="UPD24" i="13"/>
  <c r="UPC24" i="13"/>
  <c r="UPB24" i="13"/>
  <c r="UPA24" i="13"/>
  <c r="UOZ24" i="13"/>
  <c r="UOY24" i="13"/>
  <c r="UOX24" i="13"/>
  <c r="UOW24" i="13"/>
  <c r="UOV24" i="13"/>
  <c r="UOU24" i="13"/>
  <c r="UOT24" i="13"/>
  <c r="UOS24" i="13"/>
  <c r="UOR24" i="13"/>
  <c r="UOQ24" i="13"/>
  <c r="UOP24" i="13"/>
  <c r="UOO24" i="13"/>
  <c r="UON24" i="13"/>
  <c r="UOM24" i="13"/>
  <c r="UOL24" i="13"/>
  <c r="UOK24" i="13"/>
  <c r="UOJ24" i="13"/>
  <c r="UOI24" i="13"/>
  <c r="UOH24" i="13"/>
  <c r="UOG24" i="13"/>
  <c r="UOF24" i="13"/>
  <c r="UOE24" i="13"/>
  <c r="UOD24" i="13"/>
  <c r="UOC24" i="13"/>
  <c r="UOB24" i="13"/>
  <c r="UOA24" i="13"/>
  <c r="UNZ24" i="13"/>
  <c r="UNY24" i="13"/>
  <c r="UNX24" i="13"/>
  <c r="UNW24" i="13"/>
  <c r="UNV24" i="13"/>
  <c r="UNU24" i="13"/>
  <c r="UNT24" i="13"/>
  <c r="UNS24" i="13"/>
  <c r="UNR24" i="13"/>
  <c r="UNQ24" i="13"/>
  <c r="UNP24" i="13"/>
  <c r="UNO24" i="13"/>
  <c r="UNN24" i="13"/>
  <c r="UNM24" i="13"/>
  <c r="UNL24" i="13"/>
  <c r="UNK24" i="13"/>
  <c r="UNJ24" i="13"/>
  <c r="UNI24" i="13"/>
  <c r="UNH24" i="13"/>
  <c r="UNG24" i="13"/>
  <c r="UNF24" i="13"/>
  <c r="UNE24" i="13"/>
  <c r="UND24" i="13"/>
  <c r="UNC24" i="13"/>
  <c r="UNB24" i="13"/>
  <c r="UNA24" i="13"/>
  <c r="UMZ24" i="13"/>
  <c r="UMY24" i="13"/>
  <c r="UMX24" i="13"/>
  <c r="UMW24" i="13"/>
  <c r="UMV24" i="13"/>
  <c r="UMU24" i="13"/>
  <c r="UMT24" i="13"/>
  <c r="UMS24" i="13"/>
  <c r="UMR24" i="13"/>
  <c r="UMQ24" i="13"/>
  <c r="UMP24" i="13"/>
  <c r="UMO24" i="13"/>
  <c r="UMN24" i="13"/>
  <c r="UMM24" i="13"/>
  <c r="UML24" i="13"/>
  <c r="UMK24" i="13"/>
  <c r="UMJ24" i="13"/>
  <c r="UMI24" i="13"/>
  <c r="UMH24" i="13"/>
  <c r="UMG24" i="13"/>
  <c r="UMF24" i="13"/>
  <c r="UME24" i="13"/>
  <c r="UMD24" i="13"/>
  <c r="UMC24" i="13"/>
  <c r="UMB24" i="13"/>
  <c r="UMA24" i="13"/>
  <c r="ULZ24" i="13"/>
  <c r="ULY24" i="13"/>
  <c r="ULX24" i="13"/>
  <c r="ULW24" i="13"/>
  <c r="ULV24" i="13"/>
  <c r="ULU24" i="13"/>
  <c r="ULT24" i="13"/>
  <c r="ULS24" i="13"/>
  <c r="ULR24" i="13"/>
  <c r="ULQ24" i="13"/>
  <c r="ULP24" i="13"/>
  <c r="ULO24" i="13"/>
  <c r="ULN24" i="13"/>
  <c r="ULM24" i="13"/>
  <c r="ULL24" i="13"/>
  <c r="ULK24" i="13"/>
  <c r="ULJ24" i="13"/>
  <c r="ULI24" i="13"/>
  <c r="ULH24" i="13"/>
  <c r="ULG24" i="13"/>
  <c r="ULF24" i="13"/>
  <c r="ULE24" i="13"/>
  <c r="ULD24" i="13"/>
  <c r="ULC24" i="13"/>
  <c r="ULB24" i="13"/>
  <c r="ULA24" i="13"/>
  <c r="UKZ24" i="13"/>
  <c r="UKY24" i="13"/>
  <c r="UKX24" i="13"/>
  <c r="UKW24" i="13"/>
  <c r="UKV24" i="13"/>
  <c r="UKU24" i="13"/>
  <c r="UKT24" i="13"/>
  <c r="UKS24" i="13"/>
  <c r="UKR24" i="13"/>
  <c r="UKQ24" i="13"/>
  <c r="UKP24" i="13"/>
  <c r="UKO24" i="13"/>
  <c r="UKN24" i="13"/>
  <c r="UKM24" i="13"/>
  <c r="UKL24" i="13"/>
  <c r="UKK24" i="13"/>
  <c r="UKJ24" i="13"/>
  <c r="UKI24" i="13"/>
  <c r="UKH24" i="13"/>
  <c r="UKG24" i="13"/>
  <c r="UKF24" i="13"/>
  <c r="UKE24" i="13"/>
  <c r="UKD24" i="13"/>
  <c r="UKC24" i="13"/>
  <c r="UKB24" i="13"/>
  <c r="UKA24" i="13"/>
  <c r="UJZ24" i="13"/>
  <c r="UJY24" i="13"/>
  <c r="UJX24" i="13"/>
  <c r="UJW24" i="13"/>
  <c r="UJV24" i="13"/>
  <c r="UJU24" i="13"/>
  <c r="UJT24" i="13"/>
  <c r="UJS24" i="13"/>
  <c r="UJR24" i="13"/>
  <c r="UJQ24" i="13"/>
  <c r="UJP24" i="13"/>
  <c r="UJO24" i="13"/>
  <c r="UJN24" i="13"/>
  <c r="UJM24" i="13"/>
  <c r="UJL24" i="13"/>
  <c r="UJK24" i="13"/>
  <c r="UJJ24" i="13"/>
  <c r="UJI24" i="13"/>
  <c r="UJH24" i="13"/>
  <c r="UJG24" i="13"/>
  <c r="UJF24" i="13"/>
  <c r="UJE24" i="13"/>
  <c r="UJD24" i="13"/>
  <c r="UJC24" i="13"/>
  <c r="UJB24" i="13"/>
  <c r="UJA24" i="13"/>
  <c r="UIZ24" i="13"/>
  <c r="UIY24" i="13"/>
  <c r="UIX24" i="13"/>
  <c r="UIW24" i="13"/>
  <c r="UIV24" i="13"/>
  <c r="UIU24" i="13"/>
  <c r="UIT24" i="13"/>
  <c r="UIS24" i="13"/>
  <c r="UIR24" i="13"/>
  <c r="UIQ24" i="13"/>
  <c r="UIP24" i="13"/>
  <c r="UIO24" i="13"/>
  <c r="UIN24" i="13"/>
  <c r="UIM24" i="13"/>
  <c r="UIL24" i="13"/>
  <c r="UIK24" i="13"/>
  <c r="UIJ24" i="13"/>
  <c r="UII24" i="13"/>
  <c r="UIH24" i="13"/>
  <c r="UIG24" i="13"/>
  <c r="UIF24" i="13"/>
  <c r="UIE24" i="13"/>
  <c r="UID24" i="13"/>
  <c r="UIC24" i="13"/>
  <c r="UIB24" i="13"/>
  <c r="UIA24" i="13"/>
  <c r="UHZ24" i="13"/>
  <c r="UHY24" i="13"/>
  <c r="UHX24" i="13"/>
  <c r="UHW24" i="13"/>
  <c r="UHV24" i="13"/>
  <c r="UHU24" i="13"/>
  <c r="UHT24" i="13"/>
  <c r="UHS24" i="13"/>
  <c r="UHR24" i="13"/>
  <c r="UHQ24" i="13"/>
  <c r="UHP24" i="13"/>
  <c r="UHO24" i="13"/>
  <c r="UHN24" i="13"/>
  <c r="UHM24" i="13"/>
  <c r="UHL24" i="13"/>
  <c r="UHK24" i="13"/>
  <c r="UHJ24" i="13"/>
  <c r="UHI24" i="13"/>
  <c r="UHH24" i="13"/>
  <c r="UHG24" i="13"/>
  <c r="UHF24" i="13"/>
  <c r="UHE24" i="13"/>
  <c r="UHD24" i="13"/>
  <c r="UHC24" i="13"/>
  <c r="UHB24" i="13"/>
  <c r="UHA24" i="13"/>
  <c r="UGZ24" i="13"/>
  <c r="UGY24" i="13"/>
  <c r="UGX24" i="13"/>
  <c r="UGW24" i="13"/>
  <c r="UGV24" i="13"/>
  <c r="UGU24" i="13"/>
  <c r="UGT24" i="13"/>
  <c r="UGS24" i="13"/>
  <c r="UGR24" i="13"/>
  <c r="UGQ24" i="13"/>
  <c r="UGP24" i="13"/>
  <c r="UGO24" i="13"/>
  <c r="UGN24" i="13"/>
  <c r="UGM24" i="13"/>
  <c r="UGL24" i="13"/>
  <c r="UGK24" i="13"/>
  <c r="UGJ24" i="13"/>
  <c r="UGI24" i="13"/>
  <c r="UGH24" i="13"/>
  <c r="UGG24" i="13"/>
  <c r="UGF24" i="13"/>
  <c r="UGE24" i="13"/>
  <c r="UGD24" i="13"/>
  <c r="UGC24" i="13"/>
  <c r="UGB24" i="13"/>
  <c r="UGA24" i="13"/>
  <c r="UFZ24" i="13"/>
  <c r="UFY24" i="13"/>
  <c r="UFX24" i="13"/>
  <c r="UFW24" i="13"/>
  <c r="UFV24" i="13"/>
  <c r="UFU24" i="13"/>
  <c r="UFT24" i="13"/>
  <c r="UFS24" i="13"/>
  <c r="UFR24" i="13"/>
  <c r="UFQ24" i="13"/>
  <c r="UFP24" i="13"/>
  <c r="UFO24" i="13"/>
  <c r="UFN24" i="13"/>
  <c r="UFM24" i="13"/>
  <c r="UFL24" i="13"/>
  <c r="UFK24" i="13"/>
  <c r="UFJ24" i="13"/>
  <c r="UFI24" i="13"/>
  <c r="UFH24" i="13"/>
  <c r="UFG24" i="13"/>
  <c r="UFF24" i="13"/>
  <c r="UFE24" i="13"/>
  <c r="UFD24" i="13"/>
  <c r="UFC24" i="13"/>
  <c r="UFB24" i="13"/>
  <c r="UFA24" i="13"/>
  <c r="UEZ24" i="13"/>
  <c r="UEY24" i="13"/>
  <c r="UEX24" i="13"/>
  <c r="UEW24" i="13"/>
  <c r="UEV24" i="13"/>
  <c r="UEU24" i="13"/>
  <c r="UET24" i="13"/>
  <c r="UES24" i="13"/>
  <c r="UER24" i="13"/>
  <c r="UEQ24" i="13"/>
  <c r="UEP24" i="13"/>
  <c r="UEO24" i="13"/>
  <c r="UEN24" i="13"/>
  <c r="UEM24" i="13"/>
  <c r="UEL24" i="13"/>
  <c r="UEK24" i="13"/>
  <c r="UEJ24" i="13"/>
  <c r="UEI24" i="13"/>
  <c r="UEH24" i="13"/>
  <c r="UEG24" i="13"/>
  <c r="UEF24" i="13"/>
  <c r="UEE24" i="13"/>
  <c r="UED24" i="13"/>
  <c r="UEC24" i="13"/>
  <c r="UEB24" i="13"/>
  <c r="UEA24" i="13"/>
  <c r="UDZ24" i="13"/>
  <c r="UDY24" i="13"/>
  <c r="UDX24" i="13"/>
  <c r="UDW24" i="13"/>
  <c r="UDV24" i="13"/>
  <c r="UDU24" i="13"/>
  <c r="UDT24" i="13"/>
  <c r="UDS24" i="13"/>
  <c r="UDR24" i="13"/>
  <c r="UDQ24" i="13"/>
  <c r="UDP24" i="13"/>
  <c r="UDO24" i="13"/>
  <c r="UDN24" i="13"/>
  <c r="UDM24" i="13"/>
  <c r="UDL24" i="13"/>
  <c r="UDK24" i="13"/>
  <c r="UDJ24" i="13"/>
  <c r="UDI24" i="13"/>
  <c r="UDH24" i="13"/>
  <c r="UDG24" i="13"/>
  <c r="UDF24" i="13"/>
  <c r="UDE24" i="13"/>
  <c r="UDD24" i="13"/>
  <c r="UDC24" i="13"/>
  <c r="UDB24" i="13"/>
  <c r="UDA24" i="13"/>
  <c r="UCZ24" i="13"/>
  <c r="UCY24" i="13"/>
  <c r="UCX24" i="13"/>
  <c r="UCW24" i="13"/>
  <c r="UCV24" i="13"/>
  <c r="UCU24" i="13"/>
  <c r="UCT24" i="13"/>
  <c r="UCS24" i="13"/>
  <c r="UCR24" i="13"/>
  <c r="UCQ24" i="13"/>
  <c r="UCP24" i="13"/>
  <c r="UCO24" i="13"/>
  <c r="UCN24" i="13"/>
  <c r="UCM24" i="13"/>
  <c r="UCL24" i="13"/>
  <c r="UCK24" i="13"/>
  <c r="UCJ24" i="13"/>
  <c r="UCI24" i="13"/>
  <c r="UCH24" i="13"/>
  <c r="UCG24" i="13"/>
  <c r="UCF24" i="13"/>
  <c r="UCE24" i="13"/>
  <c r="UCD24" i="13"/>
  <c r="UCC24" i="13"/>
  <c r="UCB24" i="13"/>
  <c r="UCA24" i="13"/>
  <c r="UBZ24" i="13"/>
  <c r="UBY24" i="13"/>
  <c r="UBX24" i="13"/>
  <c r="UBW24" i="13"/>
  <c r="UBV24" i="13"/>
  <c r="UBU24" i="13"/>
  <c r="UBT24" i="13"/>
  <c r="UBS24" i="13"/>
  <c r="UBR24" i="13"/>
  <c r="UBQ24" i="13"/>
  <c r="UBP24" i="13"/>
  <c r="UBO24" i="13"/>
  <c r="UBN24" i="13"/>
  <c r="UBM24" i="13"/>
  <c r="UBL24" i="13"/>
  <c r="UBK24" i="13"/>
  <c r="UBJ24" i="13"/>
  <c r="UBI24" i="13"/>
  <c r="UBH24" i="13"/>
  <c r="UBG24" i="13"/>
  <c r="UBF24" i="13"/>
  <c r="UBE24" i="13"/>
  <c r="UBD24" i="13"/>
  <c r="UBC24" i="13"/>
  <c r="UBB24" i="13"/>
  <c r="UBA24" i="13"/>
  <c r="UAZ24" i="13"/>
  <c r="UAY24" i="13"/>
  <c r="UAX24" i="13"/>
  <c r="UAW24" i="13"/>
  <c r="UAV24" i="13"/>
  <c r="UAU24" i="13"/>
  <c r="UAT24" i="13"/>
  <c r="UAS24" i="13"/>
  <c r="UAR24" i="13"/>
  <c r="UAQ24" i="13"/>
  <c r="UAP24" i="13"/>
  <c r="UAO24" i="13"/>
  <c r="UAN24" i="13"/>
  <c r="UAM24" i="13"/>
  <c r="UAL24" i="13"/>
  <c r="UAK24" i="13"/>
  <c r="UAJ24" i="13"/>
  <c r="UAI24" i="13"/>
  <c r="UAH24" i="13"/>
  <c r="UAG24" i="13"/>
  <c r="UAF24" i="13"/>
  <c r="UAE24" i="13"/>
  <c r="UAD24" i="13"/>
  <c r="UAC24" i="13"/>
  <c r="UAB24" i="13"/>
  <c r="UAA24" i="13"/>
  <c r="TZZ24" i="13"/>
  <c r="TZY24" i="13"/>
  <c r="TZX24" i="13"/>
  <c r="TZW24" i="13"/>
  <c r="TZV24" i="13"/>
  <c r="TZU24" i="13"/>
  <c r="TZT24" i="13"/>
  <c r="TZS24" i="13"/>
  <c r="TZR24" i="13"/>
  <c r="TZQ24" i="13"/>
  <c r="TZP24" i="13"/>
  <c r="TZO24" i="13"/>
  <c r="TZN24" i="13"/>
  <c r="TZM24" i="13"/>
  <c r="TZL24" i="13"/>
  <c r="TZK24" i="13"/>
  <c r="TZJ24" i="13"/>
  <c r="TZI24" i="13"/>
  <c r="TZH24" i="13"/>
  <c r="TZG24" i="13"/>
  <c r="TZF24" i="13"/>
  <c r="TZE24" i="13"/>
  <c r="TZD24" i="13"/>
  <c r="TZC24" i="13"/>
  <c r="TZB24" i="13"/>
  <c r="TZA24" i="13"/>
  <c r="TYZ24" i="13"/>
  <c r="TYY24" i="13"/>
  <c r="TYX24" i="13"/>
  <c r="TYW24" i="13"/>
  <c r="TYV24" i="13"/>
  <c r="TYU24" i="13"/>
  <c r="TYT24" i="13"/>
  <c r="TYS24" i="13"/>
  <c r="TYR24" i="13"/>
  <c r="TYQ24" i="13"/>
  <c r="TYP24" i="13"/>
  <c r="TYO24" i="13"/>
  <c r="TYN24" i="13"/>
  <c r="TYM24" i="13"/>
  <c r="TYL24" i="13"/>
  <c r="TYK24" i="13"/>
  <c r="TYJ24" i="13"/>
  <c r="TYI24" i="13"/>
  <c r="TYH24" i="13"/>
  <c r="TYG24" i="13"/>
  <c r="TYF24" i="13"/>
  <c r="TYE24" i="13"/>
  <c r="TYD24" i="13"/>
  <c r="TYC24" i="13"/>
  <c r="TYB24" i="13"/>
  <c r="TYA24" i="13"/>
  <c r="TXZ24" i="13"/>
  <c r="TXY24" i="13"/>
  <c r="TXX24" i="13"/>
  <c r="TXW24" i="13"/>
  <c r="TXV24" i="13"/>
  <c r="TXU24" i="13"/>
  <c r="TXT24" i="13"/>
  <c r="TXS24" i="13"/>
  <c r="TXR24" i="13"/>
  <c r="TXQ24" i="13"/>
  <c r="TXP24" i="13"/>
  <c r="TXO24" i="13"/>
  <c r="TXN24" i="13"/>
  <c r="TXM24" i="13"/>
  <c r="TXL24" i="13"/>
  <c r="TXK24" i="13"/>
  <c r="TXJ24" i="13"/>
  <c r="TXI24" i="13"/>
  <c r="TXH24" i="13"/>
  <c r="TXG24" i="13"/>
  <c r="TXF24" i="13"/>
  <c r="TXE24" i="13"/>
  <c r="TXD24" i="13"/>
  <c r="TXC24" i="13"/>
  <c r="TXB24" i="13"/>
  <c r="TXA24" i="13"/>
  <c r="TWZ24" i="13"/>
  <c r="TWY24" i="13"/>
  <c r="TWX24" i="13"/>
  <c r="TWW24" i="13"/>
  <c r="TWV24" i="13"/>
  <c r="TWU24" i="13"/>
  <c r="TWT24" i="13"/>
  <c r="TWS24" i="13"/>
  <c r="TWR24" i="13"/>
  <c r="TWQ24" i="13"/>
  <c r="TWP24" i="13"/>
  <c r="TWO24" i="13"/>
  <c r="TWN24" i="13"/>
  <c r="TWM24" i="13"/>
  <c r="TWL24" i="13"/>
  <c r="TWK24" i="13"/>
  <c r="TWJ24" i="13"/>
  <c r="TWI24" i="13"/>
  <c r="TWH24" i="13"/>
  <c r="TWG24" i="13"/>
  <c r="TWF24" i="13"/>
  <c r="TWE24" i="13"/>
  <c r="TWD24" i="13"/>
  <c r="TWC24" i="13"/>
  <c r="TWB24" i="13"/>
  <c r="TWA24" i="13"/>
  <c r="TVZ24" i="13"/>
  <c r="TVY24" i="13"/>
  <c r="TVX24" i="13"/>
  <c r="TVW24" i="13"/>
  <c r="TVV24" i="13"/>
  <c r="TVU24" i="13"/>
  <c r="TVT24" i="13"/>
  <c r="TVS24" i="13"/>
  <c r="TVR24" i="13"/>
  <c r="TVQ24" i="13"/>
  <c r="TVP24" i="13"/>
  <c r="TVO24" i="13"/>
  <c r="TVN24" i="13"/>
  <c r="TVM24" i="13"/>
  <c r="TVL24" i="13"/>
  <c r="TVK24" i="13"/>
  <c r="TVJ24" i="13"/>
  <c r="TVI24" i="13"/>
  <c r="TVH24" i="13"/>
  <c r="TVG24" i="13"/>
  <c r="TVF24" i="13"/>
  <c r="TVE24" i="13"/>
  <c r="TVD24" i="13"/>
  <c r="TVC24" i="13"/>
  <c r="TVB24" i="13"/>
  <c r="TVA24" i="13"/>
  <c r="TUZ24" i="13"/>
  <c r="TUY24" i="13"/>
  <c r="TUX24" i="13"/>
  <c r="TUW24" i="13"/>
  <c r="TUV24" i="13"/>
  <c r="TUU24" i="13"/>
  <c r="TUT24" i="13"/>
  <c r="TUS24" i="13"/>
  <c r="TUR24" i="13"/>
  <c r="TUQ24" i="13"/>
  <c r="TUP24" i="13"/>
  <c r="TUO24" i="13"/>
  <c r="TUN24" i="13"/>
  <c r="TUM24" i="13"/>
  <c r="TUL24" i="13"/>
  <c r="TUK24" i="13"/>
  <c r="TUJ24" i="13"/>
  <c r="TUI24" i="13"/>
  <c r="TUH24" i="13"/>
  <c r="TUG24" i="13"/>
  <c r="TUF24" i="13"/>
  <c r="TUE24" i="13"/>
  <c r="TUD24" i="13"/>
  <c r="TUC24" i="13"/>
  <c r="TUB24" i="13"/>
  <c r="TUA24" i="13"/>
  <c r="TTZ24" i="13"/>
  <c r="TTY24" i="13"/>
  <c r="TTX24" i="13"/>
  <c r="TTW24" i="13"/>
  <c r="TTV24" i="13"/>
  <c r="TTU24" i="13"/>
  <c r="TTT24" i="13"/>
  <c r="TTS24" i="13"/>
  <c r="TTR24" i="13"/>
  <c r="TTQ24" i="13"/>
  <c r="TTP24" i="13"/>
  <c r="TTO24" i="13"/>
  <c r="TTN24" i="13"/>
  <c r="TTM24" i="13"/>
  <c r="TTL24" i="13"/>
  <c r="TTK24" i="13"/>
  <c r="TTJ24" i="13"/>
  <c r="TTI24" i="13"/>
  <c r="TTH24" i="13"/>
  <c r="TTG24" i="13"/>
  <c r="TTF24" i="13"/>
  <c r="TTE24" i="13"/>
  <c r="TTD24" i="13"/>
  <c r="TTC24" i="13"/>
  <c r="TTB24" i="13"/>
  <c r="TTA24" i="13"/>
  <c r="TSZ24" i="13"/>
  <c r="TSY24" i="13"/>
  <c r="TSX24" i="13"/>
  <c r="TSW24" i="13"/>
  <c r="TSV24" i="13"/>
  <c r="TSU24" i="13"/>
  <c r="TST24" i="13"/>
  <c r="TSS24" i="13"/>
  <c r="TSR24" i="13"/>
  <c r="TSQ24" i="13"/>
  <c r="TSP24" i="13"/>
  <c r="TSO24" i="13"/>
  <c r="TSN24" i="13"/>
  <c r="TSM24" i="13"/>
  <c r="TSL24" i="13"/>
  <c r="TSK24" i="13"/>
  <c r="TSJ24" i="13"/>
  <c r="TSI24" i="13"/>
  <c r="TSH24" i="13"/>
  <c r="TSG24" i="13"/>
  <c r="TSF24" i="13"/>
  <c r="TSE24" i="13"/>
  <c r="TSD24" i="13"/>
  <c r="TSC24" i="13"/>
  <c r="TSB24" i="13"/>
  <c r="TSA24" i="13"/>
  <c r="TRZ24" i="13"/>
  <c r="TRY24" i="13"/>
  <c r="TRX24" i="13"/>
  <c r="TRW24" i="13"/>
  <c r="TRV24" i="13"/>
  <c r="TRU24" i="13"/>
  <c r="TRT24" i="13"/>
  <c r="TRS24" i="13"/>
  <c r="TRR24" i="13"/>
  <c r="TRQ24" i="13"/>
  <c r="TRP24" i="13"/>
  <c r="TRO24" i="13"/>
  <c r="TRN24" i="13"/>
  <c r="TRM24" i="13"/>
  <c r="TRL24" i="13"/>
  <c r="TRK24" i="13"/>
  <c r="TRJ24" i="13"/>
  <c r="TRI24" i="13"/>
  <c r="TRH24" i="13"/>
  <c r="TRG24" i="13"/>
  <c r="TRF24" i="13"/>
  <c r="TRE24" i="13"/>
  <c r="TRD24" i="13"/>
  <c r="TRC24" i="13"/>
  <c r="TRB24" i="13"/>
  <c r="TRA24" i="13"/>
  <c r="TQZ24" i="13"/>
  <c r="TQY24" i="13"/>
  <c r="TQX24" i="13"/>
  <c r="TQW24" i="13"/>
  <c r="TQV24" i="13"/>
  <c r="TQU24" i="13"/>
  <c r="TQT24" i="13"/>
  <c r="TQS24" i="13"/>
  <c r="TQR24" i="13"/>
  <c r="TQQ24" i="13"/>
  <c r="TQP24" i="13"/>
  <c r="TQO24" i="13"/>
  <c r="TQN24" i="13"/>
  <c r="TQM24" i="13"/>
  <c r="TQL24" i="13"/>
  <c r="TQK24" i="13"/>
  <c r="TQJ24" i="13"/>
  <c r="TQI24" i="13"/>
  <c r="TQH24" i="13"/>
  <c r="TQG24" i="13"/>
  <c r="TQF24" i="13"/>
  <c r="TQE24" i="13"/>
  <c r="TQD24" i="13"/>
  <c r="TQC24" i="13"/>
  <c r="TQB24" i="13"/>
  <c r="TQA24" i="13"/>
  <c r="TPZ24" i="13"/>
  <c r="TPY24" i="13"/>
  <c r="TPX24" i="13"/>
  <c r="TPW24" i="13"/>
  <c r="TPV24" i="13"/>
  <c r="TPU24" i="13"/>
  <c r="TPT24" i="13"/>
  <c r="TPS24" i="13"/>
  <c r="TPR24" i="13"/>
  <c r="TPQ24" i="13"/>
  <c r="TPP24" i="13"/>
  <c r="TPO24" i="13"/>
  <c r="TPN24" i="13"/>
  <c r="TPM24" i="13"/>
  <c r="TPL24" i="13"/>
  <c r="TPK24" i="13"/>
  <c r="TPJ24" i="13"/>
  <c r="TPI24" i="13"/>
  <c r="TPH24" i="13"/>
  <c r="TPG24" i="13"/>
  <c r="TPF24" i="13"/>
  <c r="TPE24" i="13"/>
  <c r="TPD24" i="13"/>
  <c r="TPC24" i="13"/>
  <c r="TPB24" i="13"/>
  <c r="TPA24" i="13"/>
  <c r="TOZ24" i="13"/>
  <c r="TOY24" i="13"/>
  <c r="TOX24" i="13"/>
  <c r="TOW24" i="13"/>
  <c r="TOV24" i="13"/>
  <c r="TOU24" i="13"/>
  <c r="TOT24" i="13"/>
  <c r="TOS24" i="13"/>
  <c r="TOR24" i="13"/>
  <c r="TOQ24" i="13"/>
  <c r="TOP24" i="13"/>
  <c r="TOO24" i="13"/>
  <c r="TON24" i="13"/>
  <c r="TOM24" i="13"/>
  <c r="TOL24" i="13"/>
  <c r="TOK24" i="13"/>
  <c r="TOJ24" i="13"/>
  <c r="TOI24" i="13"/>
  <c r="TOH24" i="13"/>
  <c r="TOG24" i="13"/>
  <c r="TOF24" i="13"/>
  <c r="TOE24" i="13"/>
  <c r="TOD24" i="13"/>
  <c r="TOC24" i="13"/>
  <c r="TOB24" i="13"/>
  <c r="TOA24" i="13"/>
  <c r="TNZ24" i="13"/>
  <c r="TNY24" i="13"/>
  <c r="TNX24" i="13"/>
  <c r="TNW24" i="13"/>
  <c r="TNV24" i="13"/>
  <c r="TNU24" i="13"/>
  <c r="TNT24" i="13"/>
  <c r="TNS24" i="13"/>
  <c r="TNR24" i="13"/>
  <c r="TNQ24" i="13"/>
  <c r="TNP24" i="13"/>
  <c r="TNO24" i="13"/>
  <c r="TNN24" i="13"/>
  <c r="TNM24" i="13"/>
  <c r="TNL24" i="13"/>
  <c r="TNK24" i="13"/>
  <c r="TNJ24" i="13"/>
  <c r="TNI24" i="13"/>
  <c r="TNH24" i="13"/>
  <c r="TNG24" i="13"/>
  <c r="TNF24" i="13"/>
  <c r="TNE24" i="13"/>
  <c r="TND24" i="13"/>
  <c r="TNC24" i="13"/>
  <c r="TNB24" i="13"/>
  <c r="TNA24" i="13"/>
  <c r="TMZ24" i="13"/>
  <c r="TMY24" i="13"/>
  <c r="TMX24" i="13"/>
  <c r="TMW24" i="13"/>
  <c r="TMV24" i="13"/>
  <c r="TMU24" i="13"/>
  <c r="TMT24" i="13"/>
  <c r="TMS24" i="13"/>
  <c r="TMR24" i="13"/>
  <c r="TMQ24" i="13"/>
  <c r="TMP24" i="13"/>
  <c r="TMO24" i="13"/>
  <c r="TMN24" i="13"/>
  <c r="TMM24" i="13"/>
  <c r="TML24" i="13"/>
  <c r="TMK24" i="13"/>
  <c r="TMJ24" i="13"/>
  <c r="TMI24" i="13"/>
  <c r="TMH24" i="13"/>
  <c r="TMG24" i="13"/>
  <c r="TMF24" i="13"/>
  <c r="TME24" i="13"/>
  <c r="TMD24" i="13"/>
  <c r="TMC24" i="13"/>
  <c r="TMB24" i="13"/>
  <c r="TMA24" i="13"/>
  <c r="TLZ24" i="13"/>
  <c r="TLY24" i="13"/>
  <c r="TLX24" i="13"/>
  <c r="TLW24" i="13"/>
  <c r="TLV24" i="13"/>
  <c r="TLU24" i="13"/>
  <c r="TLT24" i="13"/>
  <c r="TLS24" i="13"/>
  <c r="TLR24" i="13"/>
  <c r="TLQ24" i="13"/>
  <c r="TLP24" i="13"/>
  <c r="TLO24" i="13"/>
  <c r="TLN24" i="13"/>
  <c r="TLM24" i="13"/>
  <c r="TLL24" i="13"/>
  <c r="TLK24" i="13"/>
  <c r="TLJ24" i="13"/>
  <c r="TLI24" i="13"/>
  <c r="TLH24" i="13"/>
  <c r="TLG24" i="13"/>
  <c r="TLF24" i="13"/>
  <c r="TLE24" i="13"/>
  <c r="TLD24" i="13"/>
  <c r="TLC24" i="13"/>
  <c r="TLB24" i="13"/>
  <c r="TLA24" i="13"/>
  <c r="TKZ24" i="13"/>
  <c r="TKY24" i="13"/>
  <c r="TKX24" i="13"/>
  <c r="TKW24" i="13"/>
  <c r="TKV24" i="13"/>
  <c r="TKU24" i="13"/>
  <c r="TKT24" i="13"/>
  <c r="TKS24" i="13"/>
  <c r="TKR24" i="13"/>
  <c r="TKQ24" i="13"/>
  <c r="TKP24" i="13"/>
  <c r="TKO24" i="13"/>
  <c r="TKN24" i="13"/>
  <c r="TKM24" i="13"/>
  <c r="TKL24" i="13"/>
  <c r="TKK24" i="13"/>
  <c r="TKJ24" i="13"/>
  <c r="TKI24" i="13"/>
  <c r="TKH24" i="13"/>
  <c r="TKG24" i="13"/>
  <c r="TKF24" i="13"/>
  <c r="TKE24" i="13"/>
  <c r="TKD24" i="13"/>
  <c r="TKC24" i="13"/>
  <c r="TKB24" i="13"/>
  <c r="TKA24" i="13"/>
  <c r="TJZ24" i="13"/>
  <c r="TJY24" i="13"/>
  <c r="TJX24" i="13"/>
  <c r="TJW24" i="13"/>
  <c r="TJV24" i="13"/>
  <c r="TJU24" i="13"/>
  <c r="TJT24" i="13"/>
  <c r="TJS24" i="13"/>
  <c r="TJR24" i="13"/>
  <c r="TJQ24" i="13"/>
  <c r="TJP24" i="13"/>
  <c r="TJO24" i="13"/>
  <c r="TJN24" i="13"/>
  <c r="TJM24" i="13"/>
  <c r="TJL24" i="13"/>
  <c r="TJK24" i="13"/>
  <c r="TJJ24" i="13"/>
  <c r="TJI24" i="13"/>
  <c r="TJH24" i="13"/>
  <c r="TJG24" i="13"/>
  <c r="TJF24" i="13"/>
  <c r="TJE24" i="13"/>
  <c r="TJD24" i="13"/>
  <c r="TJC24" i="13"/>
  <c r="TJB24" i="13"/>
  <c r="TJA24" i="13"/>
  <c r="TIZ24" i="13"/>
  <c r="TIY24" i="13"/>
  <c r="TIX24" i="13"/>
  <c r="TIW24" i="13"/>
  <c r="TIV24" i="13"/>
  <c r="TIU24" i="13"/>
  <c r="TIT24" i="13"/>
  <c r="TIS24" i="13"/>
  <c r="TIR24" i="13"/>
  <c r="TIQ24" i="13"/>
  <c r="TIP24" i="13"/>
  <c r="TIO24" i="13"/>
  <c r="TIN24" i="13"/>
  <c r="TIM24" i="13"/>
  <c r="TIL24" i="13"/>
  <c r="TIK24" i="13"/>
  <c r="TIJ24" i="13"/>
  <c r="TII24" i="13"/>
  <c r="TIH24" i="13"/>
  <c r="TIG24" i="13"/>
  <c r="TIF24" i="13"/>
  <c r="TIE24" i="13"/>
  <c r="TID24" i="13"/>
  <c r="TIC24" i="13"/>
  <c r="TIB24" i="13"/>
  <c r="TIA24" i="13"/>
  <c r="THZ24" i="13"/>
  <c r="THY24" i="13"/>
  <c r="THX24" i="13"/>
  <c r="THW24" i="13"/>
  <c r="THV24" i="13"/>
  <c r="THU24" i="13"/>
  <c r="THT24" i="13"/>
  <c r="THS24" i="13"/>
  <c r="THR24" i="13"/>
  <c r="THQ24" i="13"/>
  <c r="THP24" i="13"/>
  <c r="THO24" i="13"/>
  <c r="THN24" i="13"/>
  <c r="THM24" i="13"/>
  <c r="THL24" i="13"/>
  <c r="THK24" i="13"/>
  <c r="THJ24" i="13"/>
  <c r="THI24" i="13"/>
  <c r="THH24" i="13"/>
  <c r="THG24" i="13"/>
  <c r="THF24" i="13"/>
  <c r="THE24" i="13"/>
  <c r="THD24" i="13"/>
  <c r="THC24" i="13"/>
  <c r="THB24" i="13"/>
  <c r="THA24" i="13"/>
  <c r="TGZ24" i="13"/>
  <c r="TGY24" i="13"/>
  <c r="TGX24" i="13"/>
  <c r="TGW24" i="13"/>
  <c r="TGV24" i="13"/>
  <c r="TGU24" i="13"/>
  <c r="TGT24" i="13"/>
  <c r="TGS24" i="13"/>
  <c r="TGR24" i="13"/>
  <c r="TGQ24" i="13"/>
  <c r="TGP24" i="13"/>
  <c r="TGO24" i="13"/>
  <c r="TGN24" i="13"/>
  <c r="TGM24" i="13"/>
  <c r="TGL24" i="13"/>
  <c r="TGK24" i="13"/>
  <c r="TGJ24" i="13"/>
  <c r="TGI24" i="13"/>
  <c r="TGH24" i="13"/>
  <c r="TGG24" i="13"/>
  <c r="TGF24" i="13"/>
  <c r="TGE24" i="13"/>
  <c r="TGD24" i="13"/>
  <c r="TGC24" i="13"/>
  <c r="TGB24" i="13"/>
  <c r="TGA24" i="13"/>
  <c r="TFZ24" i="13"/>
  <c r="TFY24" i="13"/>
  <c r="TFX24" i="13"/>
  <c r="TFW24" i="13"/>
  <c r="TFV24" i="13"/>
  <c r="TFU24" i="13"/>
  <c r="TFT24" i="13"/>
  <c r="TFS24" i="13"/>
  <c r="TFR24" i="13"/>
  <c r="TFQ24" i="13"/>
  <c r="TFP24" i="13"/>
  <c r="TFO24" i="13"/>
  <c r="TFN24" i="13"/>
  <c r="TFM24" i="13"/>
  <c r="TFL24" i="13"/>
  <c r="TFK24" i="13"/>
  <c r="TFJ24" i="13"/>
  <c r="TFI24" i="13"/>
  <c r="TFH24" i="13"/>
  <c r="TFG24" i="13"/>
  <c r="TFF24" i="13"/>
  <c r="TFE24" i="13"/>
  <c r="TFD24" i="13"/>
  <c r="TFC24" i="13"/>
  <c r="TFB24" i="13"/>
  <c r="TFA24" i="13"/>
  <c r="TEZ24" i="13"/>
  <c r="TEY24" i="13"/>
  <c r="TEX24" i="13"/>
  <c r="TEW24" i="13"/>
  <c r="TEV24" i="13"/>
  <c r="TEU24" i="13"/>
  <c r="TET24" i="13"/>
  <c r="TES24" i="13"/>
  <c r="TER24" i="13"/>
  <c r="TEQ24" i="13"/>
  <c r="TEP24" i="13"/>
  <c r="TEO24" i="13"/>
  <c r="TEN24" i="13"/>
  <c r="TEM24" i="13"/>
  <c r="TEL24" i="13"/>
  <c r="TEK24" i="13"/>
  <c r="TEJ24" i="13"/>
  <c r="TEI24" i="13"/>
  <c r="TEH24" i="13"/>
  <c r="TEG24" i="13"/>
  <c r="TEF24" i="13"/>
  <c r="TEE24" i="13"/>
  <c r="TED24" i="13"/>
  <c r="TEC24" i="13"/>
  <c r="TEB24" i="13"/>
  <c r="TEA24" i="13"/>
  <c r="TDZ24" i="13"/>
  <c r="TDY24" i="13"/>
  <c r="TDX24" i="13"/>
  <c r="TDW24" i="13"/>
  <c r="TDV24" i="13"/>
  <c r="TDU24" i="13"/>
  <c r="TDT24" i="13"/>
  <c r="TDS24" i="13"/>
  <c r="TDR24" i="13"/>
  <c r="TDQ24" i="13"/>
  <c r="TDP24" i="13"/>
  <c r="TDO24" i="13"/>
  <c r="TDN24" i="13"/>
  <c r="TDM24" i="13"/>
  <c r="TDL24" i="13"/>
  <c r="TDK24" i="13"/>
  <c r="TDJ24" i="13"/>
  <c r="TDI24" i="13"/>
  <c r="TDH24" i="13"/>
  <c r="TDG24" i="13"/>
  <c r="TDF24" i="13"/>
  <c r="TDE24" i="13"/>
  <c r="TDD24" i="13"/>
  <c r="TDC24" i="13"/>
  <c r="TDB24" i="13"/>
  <c r="TDA24" i="13"/>
  <c r="TCZ24" i="13"/>
  <c r="TCY24" i="13"/>
  <c r="TCX24" i="13"/>
  <c r="TCW24" i="13"/>
  <c r="TCV24" i="13"/>
  <c r="TCU24" i="13"/>
  <c r="TCT24" i="13"/>
  <c r="TCS24" i="13"/>
  <c r="TCR24" i="13"/>
  <c r="TCQ24" i="13"/>
  <c r="TCP24" i="13"/>
  <c r="TCO24" i="13"/>
  <c r="TCN24" i="13"/>
  <c r="TCM24" i="13"/>
  <c r="TCL24" i="13"/>
  <c r="TCK24" i="13"/>
  <c r="TCJ24" i="13"/>
  <c r="TCI24" i="13"/>
  <c r="TCH24" i="13"/>
  <c r="TCG24" i="13"/>
  <c r="TCF24" i="13"/>
  <c r="TCE24" i="13"/>
  <c r="TCD24" i="13"/>
  <c r="TCC24" i="13"/>
  <c r="TCB24" i="13"/>
  <c r="TCA24" i="13"/>
  <c r="TBZ24" i="13"/>
  <c r="TBY24" i="13"/>
  <c r="TBX24" i="13"/>
  <c r="TBW24" i="13"/>
  <c r="TBV24" i="13"/>
  <c r="TBU24" i="13"/>
  <c r="TBT24" i="13"/>
  <c r="TBS24" i="13"/>
  <c r="TBR24" i="13"/>
  <c r="TBQ24" i="13"/>
  <c r="TBP24" i="13"/>
  <c r="TBO24" i="13"/>
  <c r="TBN24" i="13"/>
  <c r="TBM24" i="13"/>
  <c r="TBL24" i="13"/>
  <c r="TBK24" i="13"/>
  <c r="TBJ24" i="13"/>
  <c r="TBI24" i="13"/>
  <c r="TBH24" i="13"/>
  <c r="TBG24" i="13"/>
  <c r="TBF24" i="13"/>
  <c r="TBE24" i="13"/>
  <c r="TBD24" i="13"/>
  <c r="TBC24" i="13"/>
  <c r="TBB24" i="13"/>
  <c r="TBA24" i="13"/>
  <c r="TAZ24" i="13"/>
  <c r="TAY24" i="13"/>
  <c r="TAX24" i="13"/>
  <c r="TAW24" i="13"/>
  <c r="TAV24" i="13"/>
  <c r="TAU24" i="13"/>
  <c r="TAT24" i="13"/>
  <c r="TAS24" i="13"/>
  <c r="TAR24" i="13"/>
  <c r="TAQ24" i="13"/>
  <c r="TAP24" i="13"/>
  <c r="TAO24" i="13"/>
  <c r="TAN24" i="13"/>
  <c r="TAM24" i="13"/>
  <c r="TAL24" i="13"/>
  <c r="TAK24" i="13"/>
  <c r="TAJ24" i="13"/>
  <c r="TAI24" i="13"/>
  <c r="TAH24" i="13"/>
  <c r="TAG24" i="13"/>
  <c r="TAF24" i="13"/>
  <c r="TAE24" i="13"/>
  <c r="TAD24" i="13"/>
  <c r="TAC24" i="13"/>
  <c r="TAB24" i="13"/>
  <c r="TAA24" i="13"/>
  <c r="SZZ24" i="13"/>
  <c r="SZY24" i="13"/>
  <c r="SZX24" i="13"/>
  <c r="SZW24" i="13"/>
  <c r="SZV24" i="13"/>
  <c r="SZU24" i="13"/>
  <c r="SZT24" i="13"/>
  <c r="SZS24" i="13"/>
  <c r="SZR24" i="13"/>
  <c r="SZQ24" i="13"/>
  <c r="SZP24" i="13"/>
  <c r="SZO24" i="13"/>
  <c r="SZN24" i="13"/>
  <c r="SZM24" i="13"/>
  <c r="SZL24" i="13"/>
  <c r="SZK24" i="13"/>
  <c r="SZJ24" i="13"/>
  <c r="SZI24" i="13"/>
  <c r="SZH24" i="13"/>
  <c r="SZG24" i="13"/>
  <c r="SZF24" i="13"/>
  <c r="SZE24" i="13"/>
  <c r="SZD24" i="13"/>
  <c r="SZC24" i="13"/>
  <c r="SZB24" i="13"/>
  <c r="SZA24" i="13"/>
  <c r="SYZ24" i="13"/>
  <c r="SYY24" i="13"/>
  <c r="SYX24" i="13"/>
  <c r="SYW24" i="13"/>
  <c r="SYV24" i="13"/>
  <c r="SYU24" i="13"/>
  <c r="SYT24" i="13"/>
  <c r="SYS24" i="13"/>
  <c r="SYR24" i="13"/>
  <c r="SYQ24" i="13"/>
  <c r="SYP24" i="13"/>
  <c r="SYO24" i="13"/>
  <c r="SYN24" i="13"/>
  <c r="SYM24" i="13"/>
  <c r="SYL24" i="13"/>
  <c r="SYK24" i="13"/>
  <c r="SYJ24" i="13"/>
  <c r="SYI24" i="13"/>
  <c r="SYH24" i="13"/>
  <c r="SYG24" i="13"/>
  <c r="SYF24" i="13"/>
  <c r="SYE24" i="13"/>
  <c r="SYD24" i="13"/>
  <c r="SYC24" i="13"/>
  <c r="SYB24" i="13"/>
  <c r="SYA24" i="13"/>
  <c r="SXZ24" i="13"/>
  <c r="SXY24" i="13"/>
  <c r="SXX24" i="13"/>
  <c r="SXW24" i="13"/>
  <c r="SXV24" i="13"/>
  <c r="SXU24" i="13"/>
  <c r="SXT24" i="13"/>
  <c r="SXS24" i="13"/>
  <c r="SXR24" i="13"/>
  <c r="SXQ24" i="13"/>
  <c r="SXP24" i="13"/>
  <c r="SXO24" i="13"/>
  <c r="SXN24" i="13"/>
  <c r="SXM24" i="13"/>
  <c r="SXL24" i="13"/>
  <c r="SXK24" i="13"/>
  <c r="SXJ24" i="13"/>
  <c r="SXI24" i="13"/>
  <c r="SXH24" i="13"/>
  <c r="SXG24" i="13"/>
  <c r="SXF24" i="13"/>
  <c r="SXE24" i="13"/>
  <c r="SXD24" i="13"/>
  <c r="SXC24" i="13"/>
  <c r="SXB24" i="13"/>
  <c r="SXA24" i="13"/>
  <c r="SWZ24" i="13"/>
  <c r="SWY24" i="13"/>
  <c r="SWX24" i="13"/>
  <c r="SWW24" i="13"/>
  <c r="SWV24" i="13"/>
  <c r="SWU24" i="13"/>
  <c r="SWT24" i="13"/>
  <c r="SWS24" i="13"/>
  <c r="SWR24" i="13"/>
  <c r="SWQ24" i="13"/>
  <c r="SWP24" i="13"/>
  <c r="SWO24" i="13"/>
  <c r="SWN24" i="13"/>
  <c r="SWM24" i="13"/>
  <c r="SWL24" i="13"/>
  <c r="SWK24" i="13"/>
  <c r="SWJ24" i="13"/>
  <c r="SWI24" i="13"/>
  <c r="SWH24" i="13"/>
  <c r="SWG24" i="13"/>
  <c r="SWF24" i="13"/>
  <c r="SWE24" i="13"/>
  <c r="SWD24" i="13"/>
  <c r="SWC24" i="13"/>
  <c r="SWB24" i="13"/>
  <c r="SWA24" i="13"/>
  <c r="SVZ24" i="13"/>
  <c r="SVY24" i="13"/>
  <c r="SVX24" i="13"/>
  <c r="SVW24" i="13"/>
  <c r="SVV24" i="13"/>
  <c r="SVU24" i="13"/>
  <c r="SVT24" i="13"/>
  <c r="SVS24" i="13"/>
  <c r="SVR24" i="13"/>
  <c r="SVQ24" i="13"/>
  <c r="SVP24" i="13"/>
  <c r="SVO24" i="13"/>
  <c r="SVN24" i="13"/>
  <c r="SVM24" i="13"/>
  <c r="SVL24" i="13"/>
  <c r="SVK24" i="13"/>
  <c r="SVJ24" i="13"/>
  <c r="SVI24" i="13"/>
  <c r="SVH24" i="13"/>
  <c r="SVG24" i="13"/>
  <c r="SVF24" i="13"/>
  <c r="SVE24" i="13"/>
  <c r="SVD24" i="13"/>
  <c r="SVC24" i="13"/>
  <c r="SVB24" i="13"/>
  <c r="SVA24" i="13"/>
  <c r="SUZ24" i="13"/>
  <c r="SUY24" i="13"/>
  <c r="SUX24" i="13"/>
  <c r="SUW24" i="13"/>
  <c r="SUV24" i="13"/>
  <c r="SUU24" i="13"/>
  <c r="SUT24" i="13"/>
  <c r="SUS24" i="13"/>
  <c r="SUR24" i="13"/>
  <c r="SUQ24" i="13"/>
  <c r="SUP24" i="13"/>
  <c r="SUO24" i="13"/>
  <c r="SUN24" i="13"/>
  <c r="SUM24" i="13"/>
  <c r="SUL24" i="13"/>
  <c r="SUK24" i="13"/>
  <c r="SUJ24" i="13"/>
  <c r="SUI24" i="13"/>
  <c r="SUH24" i="13"/>
  <c r="SUG24" i="13"/>
  <c r="SUF24" i="13"/>
  <c r="SUE24" i="13"/>
  <c r="SUD24" i="13"/>
  <c r="SUC24" i="13"/>
  <c r="SUB24" i="13"/>
  <c r="SUA24" i="13"/>
  <c r="STZ24" i="13"/>
  <c r="STY24" i="13"/>
  <c r="STX24" i="13"/>
  <c r="STW24" i="13"/>
  <c r="STV24" i="13"/>
  <c r="STU24" i="13"/>
  <c r="STT24" i="13"/>
  <c r="STS24" i="13"/>
  <c r="STR24" i="13"/>
  <c r="STQ24" i="13"/>
  <c r="STP24" i="13"/>
  <c r="STO24" i="13"/>
  <c r="STN24" i="13"/>
  <c r="STM24" i="13"/>
  <c r="STL24" i="13"/>
  <c r="STK24" i="13"/>
  <c r="STJ24" i="13"/>
  <c r="STI24" i="13"/>
  <c r="STH24" i="13"/>
  <c r="STG24" i="13"/>
  <c r="STF24" i="13"/>
  <c r="STE24" i="13"/>
  <c r="STD24" i="13"/>
  <c r="STC24" i="13"/>
  <c r="STB24" i="13"/>
  <c r="STA24" i="13"/>
  <c r="SSZ24" i="13"/>
  <c r="SSY24" i="13"/>
  <c r="SSX24" i="13"/>
  <c r="SSW24" i="13"/>
  <c r="SSV24" i="13"/>
  <c r="SSU24" i="13"/>
  <c r="SST24" i="13"/>
  <c r="SSS24" i="13"/>
  <c r="SSR24" i="13"/>
  <c r="SSQ24" i="13"/>
  <c r="SSP24" i="13"/>
  <c r="SSO24" i="13"/>
  <c r="SSN24" i="13"/>
  <c r="SSM24" i="13"/>
  <c r="SSL24" i="13"/>
  <c r="SSK24" i="13"/>
  <c r="SSJ24" i="13"/>
  <c r="SSI24" i="13"/>
  <c r="SSH24" i="13"/>
  <c r="SSG24" i="13"/>
  <c r="SSF24" i="13"/>
  <c r="SSE24" i="13"/>
  <c r="SSD24" i="13"/>
  <c r="SSC24" i="13"/>
  <c r="SSB24" i="13"/>
  <c r="SSA24" i="13"/>
  <c r="SRZ24" i="13"/>
  <c r="SRY24" i="13"/>
  <c r="SRX24" i="13"/>
  <c r="SRW24" i="13"/>
  <c r="SRV24" i="13"/>
  <c r="SRU24" i="13"/>
  <c r="SRT24" i="13"/>
  <c r="SRS24" i="13"/>
  <c r="SRR24" i="13"/>
  <c r="SRQ24" i="13"/>
  <c r="SRP24" i="13"/>
  <c r="SRO24" i="13"/>
  <c r="SRN24" i="13"/>
  <c r="SRM24" i="13"/>
  <c r="SRL24" i="13"/>
  <c r="SRK24" i="13"/>
  <c r="SRJ24" i="13"/>
  <c r="SRI24" i="13"/>
  <c r="SRH24" i="13"/>
  <c r="SRG24" i="13"/>
  <c r="SRF24" i="13"/>
  <c r="SRE24" i="13"/>
  <c r="SRD24" i="13"/>
  <c r="SRC24" i="13"/>
  <c r="SRB24" i="13"/>
  <c r="SRA24" i="13"/>
  <c r="SQZ24" i="13"/>
  <c r="SQY24" i="13"/>
  <c r="SQX24" i="13"/>
  <c r="SQW24" i="13"/>
  <c r="SQV24" i="13"/>
  <c r="SQU24" i="13"/>
  <c r="SQT24" i="13"/>
  <c r="SQS24" i="13"/>
  <c r="SQR24" i="13"/>
  <c r="SQQ24" i="13"/>
  <c r="SQP24" i="13"/>
  <c r="SQO24" i="13"/>
  <c r="SQN24" i="13"/>
  <c r="SQM24" i="13"/>
  <c r="SQL24" i="13"/>
  <c r="SQK24" i="13"/>
  <c r="SQJ24" i="13"/>
  <c r="SQI24" i="13"/>
  <c r="SQH24" i="13"/>
  <c r="SQG24" i="13"/>
  <c r="SQF24" i="13"/>
  <c r="SQE24" i="13"/>
  <c r="SQD24" i="13"/>
  <c r="SQC24" i="13"/>
  <c r="SQB24" i="13"/>
  <c r="SQA24" i="13"/>
  <c r="SPZ24" i="13"/>
  <c r="SPY24" i="13"/>
  <c r="SPX24" i="13"/>
  <c r="SPW24" i="13"/>
  <c r="SPV24" i="13"/>
  <c r="SPU24" i="13"/>
  <c r="SPT24" i="13"/>
  <c r="SPS24" i="13"/>
  <c r="SPR24" i="13"/>
  <c r="SPQ24" i="13"/>
  <c r="SPP24" i="13"/>
  <c r="SPO24" i="13"/>
  <c r="SPN24" i="13"/>
  <c r="SPM24" i="13"/>
  <c r="SPL24" i="13"/>
  <c r="SPK24" i="13"/>
  <c r="SPJ24" i="13"/>
  <c r="SPI24" i="13"/>
  <c r="SPH24" i="13"/>
  <c r="SPG24" i="13"/>
  <c r="SPF24" i="13"/>
  <c r="SPE24" i="13"/>
  <c r="SPD24" i="13"/>
  <c r="SPC24" i="13"/>
  <c r="SPB24" i="13"/>
  <c r="SPA24" i="13"/>
  <c r="SOZ24" i="13"/>
  <c r="SOY24" i="13"/>
  <c r="SOX24" i="13"/>
  <c r="SOW24" i="13"/>
  <c r="SOV24" i="13"/>
  <c r="SOU24" i="13"/>
  <c r="SOT24" i="13"/>
  <c r="SOS24" i="13"/>
  <c r="SOR24" i="13"/>
  <c r="SOQ24" i="13"/>
  <c r="SOP24" i="13"/>
  <c r="SOO24" i="13"/>
  <c r="SON24" i="13"/>
  <c r="SOM24" i="13"/>
  <c r="SOL24" i="13"/>
  <c r="SOK24" i="13"/>
  <c r="SOJ24" i="13"/>
  <c r="SOI24" i="13"/>
  <c r="SOH24" i="13"/>
  <c r="SOG24" i="13"/>
  <c r="SOF24" i="13"/>
  <c r="SOE24" i="13"/>
  <c r="SOD24" i="13"/>
  <c r="SOC24" i="13"/>
  <c r="SOB24" i="13"/>
  <c r="SOA24" i="13"/>
  <c r="SNZ24" i="13"/>
  <c r="SNY24" i="13"/>
  <c r="SNX24" i="13"/>
  <c r="SNW24" i="13"/>
  <c r="SNV24" i="13"/>
  <c r="SNU24" i="13"/>
  <c r="SNT24" i="13"/>
  <c r="SNS24" i="13"/>
  <c r="SNR24" i="13"/>
  <c r="SNQ24" i="13"/>
  <c r="SNP24" i="13"/>
  <c r="SNO24" i="13"/>
  <c r="SNN24" i="13"/>
  <c r="SNM24" i="13"/>
  <c r="SNL24" i="13"/>
  <c r="SNK24" i="13"/>
  <c r="SNJ24" i="13"/>
  <c r="SNI24" i="13"/>
  <c r="SNH24" i="13"/>
  <c r="SNG24" i="13"/>
  <c r="SNF24" i="13"/>
  <c r="SNE24" i="13"/>
  <c r="SND24" i="13"/>
  <c r="SNC24" i="13"/>
  <c r="SNB24" i="13"/>
  <c r="SNA24" i="13"/>
  <c r="SMZ24" i="13"/>
  <c r="SMY24" i="13"/>
  <c r="SMX24" i="13"/>
  <c r="SMW24" i="13"/>
  <c r="SMV24" i="13"/>
  <c r="SMU24" i="13"/>
  <c r="SMT24" i="13"/>
  <c r="SMS24" i="13"/>
  <c r="SMR24" i="13"/>
  <c r="SMQ24" i="13"/>
  <c r="SMP24" i="13"/>
  <c r="SMO24" i="13"/>
  <c r="SMN24" i="13"/>
  <c r="SMM24" i="13"/>
  <c r="SML24" i="13"/>
  <c r="SMK24" i="13"/>
  <c r="SMJ24" i="13"/>
  <c r="SMI24" i="13"/>
  <c r="SMH24" i="13"/>
  <c r="SMG24" i="13"/>
  <c r="SMF24" i="13"/>
  <c r="SME24" i="13"/>
  <c r="SMD24" i="13"/>
  <c r="SMC24" i="13"/>
  <c r="SMB24" i="13"/>
  <c r="SMA24" i="13"/>
  <c r="SLZ24" i="13"/>
  <c r="SLY24" i="13"/>
  <c r="SLX24" i="13"/>
  <c r="SLW24" i="13"/>
  <c r="SLV24" i="13"/>
  <c r="SLU24" i="13"/>
  <c r="SLT24" i="13"/>
  <c r="SLS24" i="13"/>
  <c r="SLR24" i="13"/>
  <c r="SLQ24" i="13"/>
  <c r="SLP24" i="13"/>
  <c r="SLO24" i="13"/>
  <c r="SLN24" i="13"/>
  <c r="SLM24" i="13"/>
  <c r="SLL24" i="13"/>
  <c r="SLK24" i="13"/>
  <c r="SLJ24" i="13"/>
  <c r="SLI24" i="13"/>
  <c r="SLH24" i="13"/>
  <c r="SLG24" i="13"/>
  <c r="SLF24" i="13"/>
  <c r="SLE24" i="13"/>
  <c r="SLD24" i="13"/>
  <c r="SLC24" i="13"/>
  <c r="SLB24" i="13"/>
  <c r="SLA24" i="13"/>
  <c r="SKZ24" i="13"/>
  <c r="SKY24" i="13"/>
  <c r="SKX24" i="13"/>
  <c r="SKW24" i="13"/>
  <c r="SKV24" i="13"/>
  <c r="SKU24" i="13"/>
  <c r="SKT24" i="13"/>
  <c r="SKS24" i="13"/>
  <c r="SKR24" i="13"/>
  <c r="SKQ24" i="13"/>
  <c r="SKP24" i="13"/>
  <c r="SKO24" i="13"/>
  <c r="SKN24" i="13"/>
  <c r="SKM24" i="13"/>
  <c r="SKL24" i="13"/>
  <c r="SKK24" i="13"/>
  <c r="SKJ24" i="13"/>
  <c r="SKI24" i="13"/>
  <c r="SKH24" i="13"/>
  <c r="SKG24" i="13"/>
  <c r="SKF24" i="13"/>
  <c r="SKE24" i="13"/>
  <c r="SKD24" i="13"/>
  <c r="SKC24" i="13"/>
  <c r="SKB24" i="13"/>
  <c r="SKA24" i="13"/>
  <c r="SJZ24" i="13"/>
  <c r="SJY24" i="13"/>
  <c r="SJX24" i="13"/>
  <c r="SJW24" i="13"/>
  <c r="SJV24" i="13"/>
  <c r="SJU24" i="13"/>
  <c r="SJT24" i="13"/>
  <c r="SJS24" i="13"/>
  <c r="SJR24" i="13"/>
  <c r="SJQ24" i="13"/>
  <c r="SJP24" i="13"/>
  <c r="SJO24" i="13"/>
  <c r="SJN24" i="13"/>
  <c r="SJM24" i="13"/>
  <c r="SJL24" i="13"/>
  <c r="SJK24" i="13"/>
  <c r="SJJ24" i="13"/>
  <c r="SJI24" i="13"/>
  <c r="SJH24" i="13"/>
  <c r="SJG24" i="13"/>
  <c r="SJF24" i="13"/>
  <c r="SJE24" i="13"/>
  <c r="SJD24" i="13"/>
  <c r="SJC24" i="13"/>
  <c r="SJB24" i="13"/>
  <c r="SJA24" i="13"/>
  <c r="SIZ24" i="13"/>
  <c r="SIY24" i="13"/>
  <c r="SIX24" i="13"/>
  <c r="SIW24" i="13"/>
  <c r="SIV24" i="13"/>
  <c r="SIU24" i="13"/>
  <c r="SIT24" i="13"/>
  <c r="SIS24" i="13"/>
  <c r="SIR24" i="13"/>
  <c r="SIQ24" i="13"/>
  <c r="SIP24" i="13"/>
  <c r="SIO24" i="13"/>
  <c r="SIN24" i="13"/>
  <c r="SIM24" i="13"/>
  <c r="SIL24" i="13"/>
  <c r="SIK24" i="13"/>
  <c r="SIJ24" i="13"/>
  <c r="SII24" i="13"/>
  <c r="SIH24" i="13"/>
  <c r="SIG24" i="13"/>
  <c r="SIF24" i="13"/>
  <c r="SIE24" i="13"/>
  <c r="SID24" i="13"/>
  <c r="SIC24" i="13"/>
  <c r="SIB24" i="13"/>
  <c r="SIA24" i="13"/>
  <c r="SHZ24" i="13"/>
  <c r="SHY24" i="13"/>
  <c r="SHX24" i="13"/>
  <c r="SHW24" i="13"/>
  <c r="SHV24" i="13"/>
  <c r="SHU24" i="13"/>
  <c r="SHT24" i="13"/>
  <c r="SHS24" i="13"/>
  <c r="SHR24" i="13"/>
  <c r="SHQ24" i="13"/>
  <c r="SHP24" i="13"/>
  <c r="SHO24" i="13"/>
  <c r="SHN24" i="13"/>
  <c r="SHM24" i="13"/>
  <c r="SHL24" i="13"/>
  <c r="SHK24" i="13"/>
  <c r="SHJ24" i="13"/>
  <c r="SHI24" i="13"/>
  <c r="SHH24" i="13"/>
  <c r="SHG24" i="13"/>
  <c r="SHF24" i="13"/>
  <c r="SHE24" i="13"/>
  <c r="SHD24" i="13"/>
  <c r="SHC24" i="13"/>
  <c r="SHB24" i="13"/>
  <c r="SHA24" i="13"/>
  <c r="SGZ24" i="13"/>
  <c r="SGY24" i="13"/>
  <c r="SGX24" i="13"/>
  <c r="SGW24" i="13"/>
  <c r="SGV24" i="13"/>
  <c r="SGU24" i="13"/>
  <c r="SGT24" i="13"/>
  <c r="SGS24" i="13"/>
  <c r="SGR24" i="13"/>
  <c r="SGQ24" i="13"/>
  <c r="SGP24" i="13"/>
  <c r="SGO24" i="13"/>
  <c r="SGN24" i="13"/>
  <c r="SGM24" i="13"/>
  <c r="SGL24" i="13"/>
  <c r="SGK24" i="13"/>
  <c r="SGJ24" i="13"/>
  <c r="SGI24" i="13"/>
  <c r="SGH24" i="13"/>
  <c r="SGG24" i="13"/>
  <c r="SGF24" i="13"/>
  <c r="SGE24" i="13"/>
  <c r="SGD24" i="13"/>
  <c r="SGC24" i="13"/>
  <c r="SGB24" i="13"/>
  <c r="SGA24" i="13"/>
  <c r="SFZ24" i="13"/>
  <c r="SFY24" i="13"/>
  <c r="SFX24" i="13"/>
  <c r="SFW24" i="13"/>
  <c r="SFV24" i="13"/>
  <c r="SFU24" i="13"/>
  <c r="SFT24" i="13"/>
  <c r="SFS24" i="13"/>
  <c r="SFR24" i="13"/>
  <c r="SFQ24" i="13"/>
  <c r="SFP24" i="13"/>
  <c r="SFO24" i="13"/>
  <c r="SFN24" i="13"/>
  <c r="SFM24" i="13"/>
  <c r="SFL24" i="13"/>
  <c r="SFK24" i="13"/>
  <c r="SFJ24" i="13"/>
  <c r="SFI24" i="13"/>
  <c r="SFH24" i="13"/>
  <c r="SFG24" i="13"/>
  <c r="SFF24" i="13"/>
  <c r="SFE24" i="13"/>
  <c r="SFD24" i="13"/>
  <c r="SFC24" i="13"/>
  <c r="SFB24" i="13"/>
  <c r="SFA24" i="13"/>
  <c r="SEZ24" i="13"/>
  <c r="SEY24" i="13"/>
  <c r="SEX24" i="13"/>
  <c r="SEW24" i="13"/>
  <c r="SEV24" i="13"/>
  <c r="SEU24" i="13"/>
  <c r="SET24" i="13"/>
  <c r="SES24" i="13"/>
  <c r="SER24" i="13"/>
  <c r="SEQ24" i="13"/>
  <c r="SEP24" i="13"/>
  <c r="SEO24" i="13"/>
  <c r="SEN24" i="13"/>
  <c r="SEM24" i="13"/>
  <c r="SEL24" i="13"/>
  <c r="SEK24" i="13"/>
  <c r="SEJ24" i="13"/>
  <c r="SEI24" i="13"/>
  <c r="SEH24" i="13"/>
  <c r="SEG24" i="13"/>
  <c r="SEF24" i="13"/>
  <c r="SEE24" i="13"/>
  <c r="SED24" i="13"/>
  <c r="SEC24" i="13"/>
  <c r="SEB24" i="13"/>
  <c r="SEA24" i="13"/>
  <c r="SDZ24" i="13"/>
  <c r="SDY24" i="13"/>
  <c r="SDX24" i="13"/>
  <c r="SDW24" i="13"/>
  <c r="SDV24" i="13"/>
  <c r="SDU24" i="13"/>
  <c r="SDT24" i="13"/>
  <c r="SDS24" i="13"/>
  <c r="SDR24" i="13"/>
  <c r="SDQ24" i="13"/>
  <c r="SDP24" i="13"/>
  <c r="SDO24" i="13"/>
  <c r="SDN24" i="13"/>
  <c r="SDM24" i="13"/>
  <c r="SDL24" i="13"/>
  <c r="SDK24" i="13"/>
  <c r="SDJ24" i="13"/>
  <c r="SDI24" i="13"/>
  <c r="SDH24" i="13"/>
  <c r="SDG24" i="13"/>
  <c r="SDF24" i="13"/>
  <c r="SDE24" i="13"/>
  <c r="SDD24" i="13"/>
  <c r="SDC24" i="13"/>
  <c r="SDB24" i="13"/>
  <c r="SDA24" i="13"/>
  <c r="SCZ24" i="13"/>
  <c r="SCY24" i="13"/>
  <c r="SCX24" i="13"/>
  <c r="SCW24" i="13"/>
  <c r="SCV24" i="13"/>
  <c r="SCU24" i="13"/>
  <c r="SCT24" i="13"/>
  <c r="SCS24" i="13"/>
  <c r="SCR24" i="13"/>
  <c r="SCQ24" i="13"/>
  <c r="SCP24" i="13"/>
  <c r="SCO24" i="13"/>
  <c r="SCN24" i="13"/>
  <c r="SCM24" i="13"/>
  <c r="SCL24" i="13"/>
  <c r="SCK24" i="13"/>
  <c r="SCJ24" i="13"/>
  <c r="SCI24" i="13"/>
  <c r="SCH24" i="13"/>
  <c r="SCG24" i="13"/>
  <c r="SCF24" i="13"/>
  <c r="SCE24" i="13"/>
  <c r="SCD24" i="13"/>
  <c r="SCC24" i="13"/>
  <c r="SCB24" i="13"/>
  <c r="SCA24" i="13"/>
  <c r="SBZ24" i="13"/>
  <c r="SBY24" i="13"/>
  <c r="SBX24" i="13"/>
  <c r="SBW24" i="13"/>
  <c r="SBV24" i="13"/>
  <c r="SBU24" i="13"/>
  <c r="SBT24" i="13"/>
  <c r="SBS24" i="13"/>
  <c r="SBR24" i="13"/>
  <c r="SBQ24" i="13"/>
  <c r="SBP24" i="13"/>
  <c r="SBO24" i="13"/>
  <c r="SBN24" i="13"/>
  <c r="SBM24" i="13"/>
  <c r="SBL24" i="13"/>
  <c r="SBK24" i="13"/>
  <c r="SBJ24" i="13"/>
  <c r="SBI24" i="13"/>
  <c r="SBH24" i="13"/>
  <c r="SBG24" i="13"/>
  <c r="SBF24" i="13"/>
  <c r="SBE24" i="13"/>
  <c r="SBD24" i="13"/>
  <c r="SBC24" i="13"/>
  <c r="SBB24" i="13"/>
  <c r="SBA24" i="13"/>
  <c r="SAZ24" i="13"/>
  <c r="SAY24" i="13"/>
  <c r="SAX24" i="13"/>
  <c r="SAW24" i="13"/>
  <c r="SAV24" i="13"/>
  <c r="SAU24" i="13"/>
  <c r="SAT24" i="13"/>
  <c r="SAS24" i="13"/>
  <c r="SAR24" i="13"/>
  <c r="SAQ24" i="13"/>
  <c r="SAP24" i="13"/>
  <c r="SAO24" i="13"/>
  <c r="SAN24" i="13"/>
  <c r="SAM24" i="13"/>
  <c r="SAL24" i="13"/>
  <c r="SAK24" i="13"/>
  <c r="SAJ24" i="13"/>
  <c r="SAI24" i="13"/>
  <c r="SAH24" i="13"/>
  <c r="SAG24" i="13"/>
  <c r="SAF24" i="13"/>
  <c r="SAE24" i="13"/>
  <c r="SAD24" i="13"/>
  <c r="SAC24" i="13"/>
  <c r="SAB24" i="13"/>
  <c r="SAA24" i="13"/>
  <c r="RZZ24" i="13"/>
  <c r="RZY24" i="13"/>
  <c r="RZX24" i="13"/>
  <c r="RZW24" i="13"/>
  <c r="RZV24" i="13"/>
  <c r="RZU24" i="13"/>
  <c r="RZT24" i="13"/>
  <c r="RZS24" i="13"/>
  <c r="RZR24" i="13"/>
  <c r="RZQ24" i="13"/>
  <c r="RZP24" i="13"/>
  <c r="RZO24" i="13"/>
  <c r="RZN24" i="13"/>
  <c r="RZM24" i="13"/>
  <c r="RZL24" i="13"/>
  <c r="RZK24" i="13"/>
  <c r="RZJ24" i="13"/>
  <c r="RZI24" i="13"/>
  <c r="RZH24" i="13"/>
  <c r="RZG24" i="13"/>
  <c r="RZF24" i="13"/>
  <c r="RZE24" i="13"/>
  <c r="RZD24" i="13"/>
  <c r="RZC24" i="13"/>
  <c r="RZB24" i="13"/>
  <c r="RZA24" i="13"/>
  <c r="RYZ24" i="13"/>
  <c r="RYY24" i="13"/>
  <c r="RYX24" i="13"/>
  <c r="RYW24" i="13"/>
  <c r="RYV24" i="13"/>
  <c r="RYU24" i="13"/>
  <c r="RYT24" i="13"/>
  <c r="RYS24" i="13"/>
  <c r="RYR24" i="13"/>
  <c r="RYQ24" i="13"/>
  <c r="RYP24" i="13"/>
  <c r="RYO24" i="13"/>
  <c r="RYN24" i="13"/>
  <c r="RYM24" i="13"/>
  <c r="RYL24" i="13"/>
  <c r="RYK24" i="13"/>
  <c r="RYJ24" i="13"/>
  <c r="RYI24" i="13"/>
  <c r="RYH24" i="13"/>
  <c r="RYG24" i="13"/>
  <c r="RYF24" i="13"/>
  <c r="RYE24" i="13"/>
  <c r="RYD24" i="13"/>
  <c r="RYC24" i="13"/>
  <c r="RYB24" i="13"/>
  <c r="RYA24" i="13"/>
  <c r="RXZ24" i="13"/>
  <c r="RXY24" i="13"/>
  <c r="RXX24" i="13"/>
  <c r="RXW24" i="13"/>
  <c r="RXV24" i="13"/>
  <c r="RXU24" i="13"/>
  <c r="RXT24" i="13"/>
  <c r="RXS24" i="13"/>
  <c r="RXR24" i="13"/>
  <c r="RXQ24" i="13"/>
  <c r="RXP24" i="13"/>
  <c r="RXO24" i="13"/>
  <c r="RXN24" i="13"/>
  <c r="RXM24" i="13"/>
  <c r="RXL24" i="13"/>
  <c r="RXK24" i="13"/>
  <c r="RXJ24" i="13"/>
  <c r="RXI24" i="13"/>
  <c r="RXH24" i="13"/>
  <c r="RXG24" i="13"/>
  <c r="RXF24" i="13"/>
  <c r="RXE24" i="13"/>
  <c r="RXD24" i="13"/>
  <c r="RXC24" i="13"/>
  <c r="RXB24" i="13"/>
  <c r="RXA24" i="13"/>
  <c r="RWZ24" i="13"/>
  <c r="RWY24" i="13"/>
  <c r="RWX24" i="13"/>
  <c r="RWW24" i="13"/>
  <c r="RWV24" i="13"/>
  <c r="RWU24" i="13"/>
  <c r="RWT24" i="13"/>
  <c r="RWS24" i="13"/>
  <c r="RWR24" i="13"/>
  <c r="RWQ24" i="13"/>
  <c r="RWP24" i="13"/>
  <c r="RWO24" i="13"/>
  <c r="RWN24" i="13"/>
  <c r="RWM24" i="13"/>
  <c r="RWL24" i="13"/>
  <c r="RWK24" i="13"/>
  <c r="RWJ24" i="13"/>
  <c r="RWI24" i="13"/>
  <c r="RWH24" i="13"/>
  <c r="RWG24" i="13"/>
  <c r="RWF24" i="13"/>
  <c r="RWE24" i="13"/>
  <c r="RWD24" i="13"/>
  <c r="RWC24" i="13"/>
  <c r="RWB24" i="13"/>
  <c r="RWA24" i="13"/>
  <c r="RVZ24" i="13"/>
  <c r="RVY24" i="13"/>
  <c r="RVX24" i="13"/>
  <c r="RVW24" i="13"/>
  <c r="RVV24" i="13"/>
  <c r="RVU24" i="13"/>
  <c r="RVT24" i="13"/>
  <c r="RVS24" i="13"/>
  <c r="RVR24" i="13"/>
  <c r="RVQ24" i="13"/>
  <c r="RVP24" i="13"/>
  <c r="RVO24" i="13"/>
  <c r="RVN24" i="13"/>
  <c r="RVM24" i="13"/>
  <c r="RVL24" i="13"/>
  <c r="RVK24" i="13"/>
  <c r="RVJ24" i="13"/>
  <c r="RVI24" i="13"/>
  <c r="RVH24" i="13"/>
  <c r="RVG24" i="13"/>
  <c r="RVF24" i="13"/>
  <c r="RVE24" i="13"/>
  <c r="RVD24" i="13"/>
  <c r="RVC24" i="13"/>
  <c r="RVB24" i="13"/>
  <c r="RVA24" i="13"/>
  <c r="RUZ24" i="13"/>
  <c r="RUY24" i="13"/>
  <c r="RUX24" i="13"/>
  <c r="RUW24" i="13"/>
  <c r="RUV24" i="13"/>
  <c r="RUU24" i="13"/>
  <c r="RUT24" i="13"/>
  <c r="RUS24" i="13"/>
  <c r="RUR24" i="13"/>
  <c r="RUQ24" i="13"/>
  <c r="RUP24" i="13"/>
  <c r="RUO24" i="13"/>
  <c r="RUN24" i="13"/>
  <c r="RUM24" i="13"/>
  <c r="RUL24" i="13"/>
  <c r="RUK24" i="13"/>
  <c r="RUJ24" i="13"/>
  <c r="RUI24" i="13"/>
  <c r="RUH24" i="13"/>
  <c r="RUG24" i="13"/>
  <c r="RUF24" i="13"/>
  <c r="RUE24" i="13"/>
  <c r="RUD24" i="13"/>
  <c r="RUC24" i="13"/>
  <c r="RUB24" i="13"/>
  <c r="RUA24" i="13"/>
  <c r="RTZ24" i="13"/>
  <c r="RTY24" i="13"/>
  <c r="RTX24" i="13"/>
  <c r="RTW24" i="13"/>
  <c r="RTV24" i="13"/>
  <c r="RTU24" i="13"/>
  <c r="RTT24" i="13"/>
  <c r="RTS24" i="13"/>
  <c r="RTR24" i="13"/>
  <c r="RTQ24" i="13"/>
  <c r="RTP24" i="13"/>
  <c r="RTO24" i="13"/>
  <c r="RTN24" i="13"/>
  <c r="RTM24" i="13"/>
  <c r="RTL24" i="13"/>
  <c r="RTK24" i="13"/>
  <c r="RTJ24" i="13"/>
  <c r="RTI24" i="13"/>
  <c r="RTH24" i="13"/>
  <c r="RTG24" i="13"/>
  <c r="RTF24" i="13"/>
  <c r="RTE24" i="13"/>
  <c r="RTD24" i="13"/>
  <c r="RTC24" i="13"/>
  <c r="RTB24" i="13"/>
  <c r="RTA24" i="13"/>
  <c r="RSZ24" i="13"/>
  <c r="RSY24" i="13"/>
  <c r="RSX24" i="13"/>
  <c r="RSW24" i="13"/>
  <c r="RSV24" i="13"/>
  <c r="RSU24" i="13"/>
  <c r="RST24" i="13"/>
  <c r="RSS24" i="13"/>
  <c r="RSR24" i="13"/>
  <c r="RSQ24" i="13"/>
  <c r="RSP24" i="13"/>
  <c r="RSO24" i="13"/>
  <c r="RSN24" i="13"/>
  <c r="RSM24" i="13"/>
  <c r="RSL24" i="13"/>
  <c r="RSK24" i="13"/>
  <c r="RSJ24" i="13"/>
  <c r="RSI24" i="13"/>
  <c r="RSH24" i="13"/>
  <c r="RSG24" i="13"/>
  <c r="RSF24" i="13"/>
  <c r="RSE24" i="13"/>
  <c r="RSD24" i="13"/>
  <c r="RSC24" i="13"/>
  <c r="RSB24" i="13"/>
  <c r="RSA24" i="13"/>
  <c r="RRZ24" i="13"/>
  <c r="RRY24" i="13"/>
  <c r="RRX24" i="13"/>
  <c r="RRW24" i="13"/>
  <c r="RRV24" i="13"/>
  <c r="RRU24" i="13"/>
  <c r="RRT24" i="13"/>
  <c r="RRS24" i="13"/>
  <c r="RRR24" i="13"/>
  <c r="RRQ24" i="13"/>
  <c r="RRP24" i="13"/>
  <c r="RRO24" i="13"/>
  <c r="RRN24" i="13"/>
  <c r="RRM24" i="13"/>
  <c r="RRL24" i="13"/>
  <c r="RRK24" i="13"/>
  <c r="RRJ24" i="13"/>
  <c r="RRI24" i="13"/>
  <c r="RRH24" i="13"/>
  <c r="RRG24" i="13"/>
  <c r="RRF24" i="13"/>
  <c r="RRE24" i="13"/>
  <c r="RRD24" i="13"/>
  <c r="RRC24" i="13"/>
  <c r="RRB24" i="13"/>
  <c r="RRA24" i="13"/>
  <c r="RQZ24" i="13"/>
  <c r="RQY24" i="13"/>
  <c r="RQX24" i="13"/>
  <c r="RQW24" i="13"/>
  <c r="RQV24" i="13"/>
  <c r="RQU24" i="13"/>
  <c r="RQT24" i="13"/>
  <c r="RQS24" i="13"/>
  <c r="RQR24" i="13"/>
  <c r="RQQ24" i="13"/>
  <c r="RQP24" i="13"/>
  <c r="RQO24" i="13"/>
  <c r="RQN24" i="13"/>
  <c r="RQM24" i="13"/>
  <c r="RQL24" i="13"/>
  <c r="RQK24" i="13"/>
  <c r="RQJ24" i="13"/>
  <c r="RQI24" i="13"/>
  <c r="RQH24" i="13"/>
  <c r="RQG24" i="13"/>
  <c r="RQF24" i="13"/>
  <c r="RQE24" i="13"/>
  <c r="RQD24" i="13"/>
  <c r="RQC24" i="13"/>
  <c r="RQB24" i="13"/>
  <c r="RQA24" i="13"/>
  <c r="RPZ24" i="13"/>
  <c r="RPY24" i="13"/>
  <c r="RPX24" i="13"/>
  <c r="RPW24" i="13"/>
  <c r="RPV24" i="13"/>
  <c r="RPU24" i="13"/>
  <c r="RPT24" i="13"/>
  <c r="RPS24" i="13"/>
  <c r="RPR24" i="13"/>
  <c r="RPQ24" i="13"/>
  <c r="RPP24" i="13"/>
  <c r="RPO24" i="13"/>
  <c r="RPN24" i="13"/>
  <c r="RPM24" i="13"/>
  <c r="RPL24" i="13"/>
  <c r="RPK24" i="13"/>
  <c r="RPJ24" i="13"/>
  <c r="RPI24" i="13"/>
  <c r="RPH24" i="13"/>
  <c r="RPG24" i="13"/>
  <c r="RPF24" i="13"/>
  <c r="RPE24" i="13"/>
  <c r="RPD24" i="13"/>
  <c r="RPC24" i="13"/>
  <c r="RPB24" i="13"/>
  <c r="RPA24" i="13"/>
  <c r="ROZ24" i="13"/>
  <c r="ROY24" i="13"/>
  <c r="ROX24" i="13"/>
  <c r="ROW24" i="13"/>
  <c r="ROV24" i="13"/>
  <c r="ROU24" i="13"/>
  <c r="ROT24" i="13"/>
  <c r="ROS24" i="13"/>
  <c r="ROR24" i="13"/>
  <c r="ROQ24" i="13"/>
  <c r="ROP24" i="13"/>
  <c r="ROO24" i="13"/>
  <c r="RON24" i="13"/>
  <c r="ROM24" i="13"/>
  <c r="ROL24" i="13"/>
  <c r="ROK24" i="13"/>
  <c r="ROJ24" i="13"/>
  <c r="ROI24" i="13"/>
  <c r="ROH24" i="13"/>
  <c r="ROG24" i="13"/>
  <c r="ROF24" i="13"/>
  <c r="ROE24" i="13"/>
  <c r="ROD24" i="13"/>
  <c r="ROC24" i="13"/>
  <c r="ROB24" i="13"/>
  <c r="ROA24" i="13"/>
  <c r="RNZ24" i="13"/>
  <c r="RNY24" i="13"/>
  <c r="RNX24" i="13"/>
  <c r="RNW24" i="13"/>
  <c r="RNV24" i="13"/>
  <c r="RNU24" i="13"/>
  <c r="RNT24" i="13"/>
  <c r="RNS24" i="13"/>
  <c r="RNR24" i="13"/>
  <c r="RNQ24" i="13"/>
  <c r="RNP24" i="13"/>
  <c r="RNO24" i="13"/>
  <c r="RNN24" i="13"/>
  <c r="RNM24" i="13"/>
  <c r="RNL24" i="13"/>
  <c r="RNK24" i="13"/>
  <c r="RNJ24" i="13"/>
  <c r="RNI24" i="13"/>
  <c r="RNH24" i="13"/>
  <c r="RNG24" i="13"/>
  <c r="RNF24" i="13"/>
  <c r="RNE24" i="13"/>
  <c r="RND24" i="13"/>
  <c r="RNC24" i="13"/>
  <c r="RNB24" i="13"/>
  <c r="RNA24" i="13"/>
  <c r="RMZ24" i="13"/>
  <c r="RMY24" i="13"/>
  <c r="RMX24" i="13"/>
  <c r="RMW24" i="13"/>
  <c r="RMV24" i="13"/>
  <c r="RMU24" i="13"/>
  <c r="RMT24" i="13"/>
  <c r="RMS24" i="13"/>
  <c r="RMR24" i="13"/>
  <c r="RMQ24" i="13"/>
  <c r="RMP24" i="13"/>
  <c r="RMO24" i="13"/>
  <c r="RMN24" i="13"/>
  <c r="RMM24" i="13"/>
  <c r="RML24" i="13"/>
  <c r="RMK24" i="13"/>
  <c r="RMJ24" i="13"/>
  <c r="RMI24" i="13"/>
  <c r="RMH24" i="13"/>
  <c r="RMG24" i="13"/>
  <c r="RMF24" i="13"/>
  <c r="RME24" i="13"/>
  <c r="RMD24" i="13"/>
  <c r="RMC24" i="13"/>
  <c r="RMB24" i="13"/>
  <c r="RMA24" i="13"/>
  <c r="RLZ24" i="13"/>
  <c r="RLY24" i="13"/>
  <c r="RLX24" i="13"/>
  <c r="RLW24" i="13"/>
  <c r="RLV24" i="13"/>
  <c r="RLU24" i="13"/>
  <c r="RLT24" i="13"/>
  <c r="RLS24" i="13"/>
  <c r="RLR24" i="13"/>
  <c r="RLQ24" i="13"/>
  <c r="RLP24" i="13"/>
  <c r="RLO24" i="13"/>
  <c r="RLN24" i="13"/>
  <c r="RLM24" i="13"/>
  <c r="RLL24" i="13"/>
  <c r="RLK24" i="13"/>
  <c r="RLJ24" i="13"/>
  <c r="RLI24" i="13"/>
  <c r="RLH24" i="13"/>
  <c r="RLG24" i="13"/>
  <c r="RLF24" i="13"/>
  <c r="RLE24" i="13"/>
  <c r="RLD24" i="13"/>
  <c r="RLC24" i="13"/>
  <c r="RLB24" i="13"/>
  <c r="RLA24" i="13"/>
  <c r="RKZ24" i="13"/>
  <c r="RKY24" i="13"/>
  <c r="RKX24" i="13"/>
  <c r="RKW24" i="13"/>
  <c r="RKV24" i="13"/>
  <c r="RKU24" i="13"/>
  <c r="RKT24" i="13"/>
  <c r="RKS24" i="13"/>
  <c r="RKR24" i="13"/>
  <c r="RKQ24" i="13"/>
  <c r="RKP24" i="13"/>
  <c r="RKO24" i="13"/>
  <c r="RKN24" i="13"/>
  <c r="RKM24" i="13"/>
  <c r="RKL24" i="13"/>
  <c r="RKK24" i="13"/>
  <c r="RKJ24" i="13"/>
  <c r="RKI24" i="13"/>
  <c r="RKH24" i="13"/>
  <c r="RKG24" i="13"/>
  <c r="RKF24" i="13"/>
  <c r="RKE24" i="13"/>
  <c r="RKD24" i="13"/>
  <c r="RKC24" i="13"/>
  <c r="RKB24" i="13"/>
  <c r="RKA24" i="13"/>
  <c r="RJZ24" i="13"/>
  <c r="RJY24" i="13"/>
  <c r="RJX24" i="13"/>
  <c r="RJW24" i="13"/>
  <c r="RJV24" i="13"/>
  <c r="RJU24" i="13"/>
  <c r="RJT24" i="13"/>
  <c r="RJS24" i="13"/>
  <c r="RJR24" i="13"/>
  <c r="RJQ24" i="13"/>
  <c r="RJP24" i="13"/>
  <c r="RJO24" i="13"/>
  <c r="RJN24" i="13"/>
  <c r="RJM24" i="13"/>
  <c r="RJL24" i="13"/>
  <c r="RJK24" i="13"/>
  <c r="RJJ24" i="13"/>
  <c r="RJI24" i="13"/>
  <c r="RJH24" i="13"/>
  <c r="RJG24" i="13"/>
  <c r="RJF24" i="13"/>
  <c r="RJE24" i="13"/>
  <c r="RJD24" i="13"/>
  <c r="RJC24" i="13"/>
  <c r="RJB24" i="13"/>
  <c r="RJA24" i="13"/>
  <c r="RIZ24" i="13"/>
  <c r="RIY24" i="13"/>
  <c r="RIX24" i="13"/>
  <c r="RIW24" i="13"/>
  <c r="RIV24" i="13"/>
  <c r="RIU24" i="13"/>
  <c r="RIT24" i="13"/>
  <c r="RIS24" i="13"/>
  <c r="RIR24" i="13"/>
  <c r="RIQ24" i="13"/>
  <c r="RIP24" i="13"/>
  <c r="RIO24" i="13"/>
  <c r="RIN24" i="13"/>
  <c r="RIM24" i="13"/>
  <c r="RIL24" i="13"/>
  <c r="RIK24" i="13"/>
  <c r="RIJ24" i="13"/>
  <c r="RII24" i="13"/>
  <c r="RIH24" i="13"/>
  <c r="RIG24" i="13"/>
  <c r="RIF24" i="13"/>
  <c r="RIE24" i="13"/>
  <c r="RID24" i="13"/>
  <c r="RIC24" i="13"/>
  <c r="RIB24" i="13"/>
  <c r="RIA24" i="13"/>
  <c r="RHZ24" i="13"/>
  <c r="RHY24" i="13"/>
  <c r="RHX24" i="13"/>
  <c r="RHW24" i="13"/>
  <c r="RHV24" i="13"/>
  <c r="RHU24" i="13"/>
  <c r="RHT24" i="13"/>
  <c r="RHS24" i="13"/>
  <c r="RHR24" i="13"/>
  <c r="RHQ24" i="13"/>
  <c r="RHP24" i="13"/>
  <c r="RHO24" i="13"/>
  <c r="RHN24" i="13"/>
  <c r="RHM24" i="13"/>
  <c r="RHL24" i="13"/>
  <c r="RHK24" i="13"/>
  <c r="RHJ24" i="13"/>
  <c r="RHI24" i="13"/>
  <c r="RHH24" i="13"/>
  <c r="RHG24" i="13"/>
  <c r="RHF24" i="13"/>
  <c r="RHE24" i="13"/>
  <c r="RHD24" i="13"/>
  <c r="RHC24" i="13"/>
  <c r="RHB24" i="13"/>
  <c r="RHA24" i="13"/>
  <c r="RGZ24" i="13"/>
  <c r="RGY24" i="13"/>
  <c r="RGX24" i="13"/>
  <c r="RGW24" i="13"/>
  <c r="RGV24" i="13"/>
  <c r="RGU24" i="13"/>
  <c r="RGT24" i="13"/>
  <c r="RGS24" i="13"/>
  <c r="RGR24" i="13"/>
  <c r="RGQ24" i="13"/>
  <c r="RGP24" i="13"/>
  <c r="RGO24" i="13"/>
  <c r="RGN24" i="13"/>
  <c r="RGM24" i="13"/>
  <c r="RGL24" i="13"/>
  <c r="RGK24" i="13"/>
  <c r="RGJ24" i="13"/>
  <c r="RGI24" i="13"/>
  <c r="RGH24" i="13"/>
  <c r="RGG24" i="13"/>
  <c r="RGF24" i="13"/>
  <c r="RGE24" i="13"/>
  <c r="RGD24" i="13"/>
  <c r="RGC24" i="13"/>
  <c r="RGB24" i="13"/>
  <c r="RGA24" i="13"/>
  <c r="RFZ24" i="13"/>
  <c r="RFY24" i="13"/>
  <c r="RFX24" i="13"/>
  <c r="RFW24" i="13"/>
  <c r="RFV24" i="13"/>
  <c r="RFU24" i="13"/>
  <c r="RFT24" i="13"/>
  <c r="RFS24" i="13"/>
  <c r="RFR24" i="13"/>
  <c r="RFQ24" i="13"/>
  <c r="RFP24" i="13"/>
  <c r="RFO24" i="13"/>
  <c r="RFN24" i="13"/>
  <c r="RFM24" i="13"/>
  <c r="RFL24" i="13"/>
  <c r="RFK24" i="13"/>
  <c r="RFJ24" i="13"/>
  <c r="RFI24" i="13"/>
  <c r="RFH24" i="13"/>
  <c r="RFG24" i="13"/>
  <c r="RFF24" i="13"/>
  <c r="RFE24" i="13"/>
  <c r="RFD24" i="13"/>
  <c r="RFC24" i="13"/>
  <c r="RFB24" i="13"/>
  <c r="RFA24" i="13"/>
  <c r="REZ24" i="13"/>
  <c r="REY24" i="13"/>
  <c r="REX24" i="13"/>
  <c r="REW24" i="13"/>
  <c r="REV24" i="13"/>
  <c r="REU24" i="13"/>
  <c r="RET24" i="13"/>
  <c r="RES24" i="13"/>
  <c r="RER24" i="13"/>
  <c r="REQ24" i="13"/>
  <c r="REP24" i="13"/>
  <c r="REO24" i="13"/>
  <c r="REN24" i="13"/>
  <c r="REM24" i="13"/>
  <c r="REL24" i="13"/>
  <c r="REK24" i="13"/>
  <c r="REJ24" i="13"/>
  <c r="REI24" i="13"/>
  <c r="REH24" i="13"/>
  <c r="REG24" i="13"/>
  <c r="REF24" i="13"/>
  <c r="REE24" i="13"/>
  <c r="RED24" i="13"/>
  <c r="REC24" i="13"/>
  <c r="REB24" i="13"/>
  <c r="REA24" i="13"/>
  <c r="RDZ24" i="13"/>
  <c r="RDY24" i="13"/>
  <c r="RDX24" i="13"/>
  <c r="RDW24" i="13"/>
  <c r="RDV24" i="13"/>
  <c r="RDU24" i="13"/>
  <c r="RDT24" i="13"/>
  <c r="RDS24" i="13"/>
  <c r="RDR24" i="13"/>
  <c r="RDQ24" i="13"/>
  <c r="RDP24" i="13"/>
  <c r="RDO24" i="13"/>
  <c r="RDN24" i="13"/>
  <c r="RDM24" i="13"/>
  <c r="RDL24" i="13"/>
  <c r="RDK24" i="13"/>
  <c r="RDJ24" i="13"/>
  <c r="RDI24" i="13"/>
  <c r="RDH24" i="13"/>
  <c r="RDG24" i="13"/>
  <c r="RDF24" i="13"/>
  <c r="RDE24" i="13"/>
  <c r="RDD24" i="13"/>
  <c r="RDC24" i="13"/>
  <c r="RDB24" i="13"/>
  <c r="RDA24" i="13"/>
  <c r="RCZ24" i="13"/>
  <c r="RCY24" i="13"/>
  <c r="RCX24" i="13"/>
  <c r="RCW24" i="13"/>
  <c r="RCV24" i="13"/>
  <c r="RCU24" i="13"/>
  <c r="RCT24" i="13"/>
  <c r="RCS24" i="13"/>
  <c r="RCR24" i="13"/>
  <c r="RCQ24" i="13"/>
  <c r="RCP24" i="13"/>
  <c r="RCO24" i="13"/>
  <c r="RCN24" i="13"/>
  <c r="RCM24" i="13"/>
  <c r="RCL24" i="13"/>
  <c r="RCK24" i="13"/>
  <c r="RCJ24" i="13"/>
  <c r="RCI24" i="13"/>
  <c r="RCH24" i="13"/>
  <c r="RCG24" i="13"/>
  <c r="RCF24" i="13"/>
  <c r="RCE24" i="13"/>
  <c r="RCD24" i="13"/>
  <c r="RCC24" i="13"/>
  <c r="RCB24" i="13"/>
  <c r="RCA24" i="13"/>
  <c r="RBZ24" i="13"/>
  <c r="RBY24" i="13"/>
  <c r="RBX24" i="13"/>
  <c r="RBW24" i="13"/>
  <c r="RBV24" i="13"/>
  <c r="RBU24" i="13"/>
  <c r="RBT24" i="13"/>
  <c r="RBS24" i="13"/>
  <c r="RBR24" i="13"/>
  <c r="RBQ24" i="13"/>
  <c r="RBP24" i="13"/>
  <c r="RBO24" i="13"/>
  <c r="RBN24" i="13"/>
  <c r="RBM24" i="13"/>
  <c r="RBL24" i="13"/>
  <c r="RBK24" i="13"/>
  <c r="RBJ24" i="13"/>
  <c r="RBI24" i="13"/>
  <c r="RBH24" i="13"/>
  <c r="RBG24" i="13"/>
  <c r="RBF24" i="13"/>
  <c r="RBE24" i="13"/>
  <c r="RBD24" i="13"/>
  <c r="RBC24" i="13"/>
  <c r="RBB24" i="13"/>
  <c r="RBA24" i="13"/>
  <c r="RAZ24" i="13"/>
  <c r="RAY24" i="13"/>
  <c r="RAX24" i="13"/>
  <c r="RAW24" i="13"/>
  <c r="RAV24" i="13"/>
  <c r="RAU24" i="13"/>
  <c r="RAT24" i="13"/>
  <c r="RAS24" i="13"/>
  <c r="RAR24" i="13"/>
  <c r="RAQ24" i="13"/>
  <c r="RAP24" i="13"/>
  <c r="RAO24" i="13"/>
  <c r="RAN24" i="13"/>
  <c r="RAM24" i="13"/>
  <c r="RAL24" i="13"/>
  <c r="RAK24" i="13"/>
  <c r="RAJ24" i="13"/>
  <c r="RAI24" i="13"/>
  <c r="RAH24" i="13"/>
  <c r="RAG24" i="13"/>
  <c r="RAF24" i="13"/>
  <c r="RAE24" i="13"/>
  <c r="RAD24" i="13"/>
  <c r="RAC24" i="13"/>
  <c r="RAB24" i="13"/>
  <c r="RAA24" i="13"/>
  <c r="QZZ24" i="13"/>
  <c r="QZY24" i="13"/>
  <c r="QZX24" i="13"/>
  <c r="QZW24" i="13"/>
  <c r="QZV24" i="13"/>
  <c r="QZU24" i="13"/>
  <c r="QZT24" i="13"/>
  <c r="QZS24" i="13"/>
  <c r="QZR24" i="13"/>
  <c r="QZQ24" i="13"/>
  <c r="QZP24" i="13"/>
  <c r="QZO24" i="13"/>
  <c r="QZN24" i="13"/>
  <c r="QZM24" i="13"/>
  <c r="QZL24" i="13"/>
  <c r="QZK24" i="13"/>
  <c r="QZJ24" i="13"/>
  <c r="QZI24" i="13"/>
  <c r="QZH24" i="13"/>
  <c r="QZG24" i="13"/>
  <c r="QZF24" i="13"/>
  <c r="QZE24" i="13"/>
  <c r="QZD24" i="13"/>
  <c r="QZC24" i="13"/>
  <c r="QZB24" i="13"/>
  <c r="QZA24" i="13"/>
  <c r="QYZ24" i="13"/>
  <c r="QYY24" i="13"/>
  <c r="QYX24" i="13"/>
  <c r="QYW24" i="13"/>
  <c r="QYV24" i="13"/>
  <c r="QYU24" i="13"/>
  <c r="QYT24" i="13"/>
  <c r="QYS24" i="13"/>
  <c r="QYR24" i="13"/>
  <c r="QYQ24" i="13"/>
  <c r="QYP24" i="13"/>
  <c r="QYO24" i="13"/>
  <c r="QYN24" i="13"/>
  <c r="QYM24" i="13"/>
  <c r="QYL24" i="13"/>
  <c r="QYK24" i="13"/>
  <c r="QYJ24" i="13"/>
  <c r="QYI24" i="13"/>
  <c r="QYH24" i="13"/>
  <c r="QYG24" i="13"/>
  <c r="QYF24" i="13"/>
  <c r="QYE24" i="13"/>
  <c r="QYD24" i="13"/>
  <c r="QYC24" i="13"/>
  <c r="QYB24" i="13"/>
  <c r="QYA24" i="13"/>
  <c r="QXZ24" i="13"/>
  <c r="QXY24" i="13"/>
  <c r="QXX24" i="13"/>
  <c r="QXW24" i="13"/>
  <c r="QXV24" i="13"/>
  <c r="QXU24" i="13"/>
  <c r="QXT24" i="13"/>
  <c r="QXS24" i="13"/>
  <c r="QXR24" i="13"/>
  <c r="QXQ24" i="13"/>
  <c r="QXP24" i="13"/>
  <c r="QXO24" i="13"/>
  <c r="QXN24" i="13"/>
  <c r="QXM24" i="13"/>
  <c r="QXL24" i="13"/>
  <c r="QXK24" i="13"/>
  <c r="QXJ24" i="13"/>
  <c r="QXI24" i="13"/>
  <c r="QXH24" i="13"/>
  <c r="QXG24" i="13"/>
  <c r="QXF24" i="13"/>
  <c r="QXE24" i="13"/>
  <c r="QXD24" i="13"/>
  <c r="QXC24" i="13"/>
  <c r="QXB24" i="13"/>
  <c r="QXA24" i="13"/>
  <c r="QWZ24" i="13"/>
  <c r="QWY24" i="13"/>
  <c r="QWX24" i="13"/>
  <c r="QWW24" i="13"/>
  <c r="QWV24" i="13"/>
  <c r="QWU24" i="13"/>
  <c r="QWT24" i="13"/>
  <c r="QWS24" i="13"/>
  <c r="QWR24" i="13"/>
  <c r="QWQ24" i="13"/>
  <c r="QWP24" i="13"/>
  <c r="QWO24" i="13"/>
  <c r="QWN24" i="13"/>
  <c r="QWM24" i="13"/>
  <c r="QWL24" i="13"/>
  <c r="QWK24" i="13"/>
  <c r="QWJ24" i="13"/>
  <c r="QWI24" i="13"/>
  <c r="QWH24" i="13"/>
  <c r="QWG24" i="13"/>
  <c r="QWF24" i="13"/>
  <c r="QWE24" i="13"/>
  <c r="QWD24" i="13"/>
  <c r="QWC24" i="13"/>
  <c r="QWB24" i="13"/>
  <c r="QWA24" i="13"/>
  <c r="QVZ24" i="13"/>
  <c r="QVY24" i="13"/>
  <c r="QVX24" i="13"/>
  <c r="QVW24" i="13"/>
  <c r="QVV24" i="13"/>
  <c r="QVU24" i="13"/>
  <c r="QVT24" i="13"/>
  <c r="QVS24" i="13"/>
  <c r="QVR24" i="13"/>
  <c r="QVQ24" i="13"/>
  <c r="QVP24" i="13"/>
  <c r="QVO24" i="13"/>
  <c r="QVN24" i="13"/>
  <c r="QVM24" i="13"/>
  <c r="QVL24" i="13"/>
  <c r="QVK24" i="13"/>
  <c r="QVJ24" i="13"/>
  <c r="QVI24" i="13"/>
  <c r="QVH24" i="13"/>
  <c r="QVG24" i="13"/>
  <c r="QVF24" i="13"/>
  <c r="QVE24" i="13"/>
  <c r="QVD24" i="13"/>
  <c r="QVC24" i="13"/>
  <c r="QVB24" i="13"/>
  <c r="QVA24" i="13"/>
  <c r="QUZ24" i="13"/>
  <c r="QUY24" i="13"/>
  <c r="QUX24" i="13"/>
  <c r="QUW24" i="13"/>
  <c r="QUV24" i="13"/>
  <c r="QUU24" i="13"/>
  <c r="QUT24" i="13"/>
  <c r="QUS24" i="13"/>
  <c r="QUR24" i="13"/>
  <c r="QUQ24" i="13"/>
  <c r="QUP24" i="13"/>
  <c r="QUO24" i="13"/>
  <c r="QUN24" i="13"/>
  <c r="QUM24" i="13"/>
  <c r="QUL24" i="13"/>
  <c r="QUK24" i="13"/>
  <c r="QUJ24" i="13"/>
  <c r="QUI24" i="13"/>
  <c r="QUH24" i="13"/>
  <c r="QUG24" i="13"/>
  <c r="QUF24" i="13"/>
  <c r="QUE24" i="13"/>
  <c r="QUD24" i="13"/>
  <c r="QUC24" i="13"/>
  <c r="QUB24" i="13"/>
  <c r="QUA24" i="13"/>
  <c r="QTZ24" i="13"/>
  <c r="QTY24" i="13"/>
  <c r="QTX24" i="13"/>
  <c r="QTW24" i="13"/>
  <c r="QTV24" i="13"/>
  <c r="QTU24" i="13"/>
  <c r="QTT24" i="13"/>
  <c r="QTS24" i="13"/>
  <c r="QTR24" i="13"/>
  <c r="QTQ24" i="13"/>
  <c r="QTP24" i="13"/>
  <c r="QTO24" i="13"/>
  <c r="QTN24" i="13"/>
  <c r="QTM24" i="13"/>
  <c r="QTL24" i="13"/>
  <c r="QTK24" i="13"/>
  <c r="QTJ24" i="13"/>
  <c r="QTI24" i="13"/>
  <c r="QTH24" i="13"/>
  <c r="QTG24" i="13"/>
  <c r="QTF24" i="13"/>
  <c r="QTE24" i="13"/>
  <c r="QTD24" i="13"/>
  <c r="QTC24" i="13"/>
  <c r="QTB24" i="13"/>
  <c r="QTA24" i="13"/>
  <c r="QSZ24" i="13"/>
  <c r="QSY24" i="13"/>
  <c r="QSX24" i="13"/>
  <c r="QSW24" i="13"/>
  <c r="QSV24" i="13"/>
  <c r="QSU24" i="13"/>
  <c r="QST24" i="13"/>
  <c r="QSS24" i="13"/>
  <c r="QSR24" i="13"/>
  <c r="QSQ24" i="13"/>
  <c r="QSP24" i="13"/>
  <c r="QSO24" i="13"/>
  <c r="QSN24" i="13"/>
  <c r="QSM24" i="13"/>
  <c r="QSL24" i="13"/>
  <c r="QSK24" i="13"/>
  <c r="QSJ24" i="13"/>
  <c r="QSI24" i="13"/>
  <c r="QSH24" i="13"/>
  <c r="QSG24" i="13"/>
  <c r="QSF24" i="13"/>
  <c r="QSE24" i="13"/>
  <c r="QSD24" i="13"/>
  <c r="QSC24" i="13"/>
  <c r="QSB24" i="13"/>
  <c r="QSA24" i="13"/>
  <c r="QRZ24" i="13"/>
  <c r="QRY24" i="13"/>
  <c r="QRX24" i="13"/>
  <c r="QRW24" i="13"/>
  <c r="QRV24" i="13"/>
  <c r="QRU24" i="13"/>
  <c r="QRT24" i="13"/>
  <c r="QRS24" i="13"/>
  <c r="QRR24" i="13"/>
  <c r="QRQ24" i="13"/>
  <c r="QRP24" i="13"/>
  <c r="QRO24" i="13"/>
  <c r="QRN24" i="13"/>
  <c r="QRM24" i="13"/>
  <c r="QRL24" i="13"/>
  <c r="QRK24" i="13"/>
  <c r="QRJ24" i="13"/>
  <c r="QRI24" i="13"/>
  <c r="QRH24" i="13"/>
  <c r="QRG24" i="13"/>
  <c r="QRF24" i="13"/>
  <c r="QRE24" i="13"/>
  <c r="QRD24" i="13"/>
  <c r="QRC24" i="13"/>
  <c r="QRB24" i="13"/>
  <c r="QRA24" i="13"/>
  <c r="QQZ24" i="13"/>
  <c r="QQY24" i="13"/>
  <c r="QQX24" i="13"/>
  <c r="QQW24" i="13"/>
  <c r="QQV24" i="13"/>
  <c r="QQU24" i="13"/>
  <c r="QQT24" i="13"/>
  <c r="QQS24" i="13"/>
  <c r="QQR24" i="13"/>
  <c r="QQQ24" i="13"/>
  <c r="QQP24" i="13"/>
  <c r="QQO24" i="13"/>
  <c r="QQN24" i="13"/>
  <c r="QQM24" i="13"/>
  <c r="QQL24" i="13"/>
  <c r="QQK24" i="13"/>
  <c r="QQJ24" i="13"/>
  <c r="QQI24" i="13"/>
  <c r="QQH24" i="13"/>
  <c r="QQG24" i="13"/>
  <c r="QQF24" i="13"/>
  <c r="QQE24" i="13"/>
  <c r="QQD24" i="13"/>
  <c r="QQC24" i="13"/>
  <c r="QQB24" i="13"/>
  <c r="QQA24" i="13"/>
  <c r="QPZ24" i="13"/>
  <c r="QPY24" i="13"/>
  <c r="QPX24" i="13"/>
  <c r="QPW24" i="13"/>
  <c r="QPV24" i="13"/>
  <c r="QPU24" i="13"/>
  <c r="QPT24" i="13"/>
  <c r="QPS24" i="13"/>
  <c r="QPR24" i="13"/>
  <c r="QPQ24" i="13"/>
  <c r="QPP24" i="13"/>
  <c r="QPO24" i="13"/>
  <c r="QPN24" i="13"/>
  <c r="QPM24" i="13"/>
  <c r="QPL24" i="13"/>
  <c r="QPK24" i="13"/>
  <c r="QPJ24" i="13"/>
  <c r="QPI24" i="13"/>
  <c r="QPH24" i="13"/>
  <c r="QPG24" i="13"/>
  <c r="QPF24" i="13"/>
  <c r="QPE24" i="13"/>
  <c r="QPD24" i="13"/>
  <c r="QPC24" i="13"/>
  <c r="QPB24" i="13"/>
  <c r="QPA24" i="13"/>
  <c r="QOZ24" i="13"/>
  <c r="QOY24" i="13"/>
  <c r="QOX24" i="13"/>
  <c r="QOW24" i="13"/>
  <c r="QOV24" i="13"/>
  <c r="QOU24" i="13"/>
  <c r="QOT24" i="13"/>
  <c r="QOS24" i="13"/>
  <c r="QOR24" i="13"/>
  <c r="QOQ24" i="13"/>
  <c r="QOP24" i="13"/>
  <c r="QOO24" i="13"/>
  <c r="QON24" i="13"/>
  <c r="QOM24" i="13"/>
  <c r="QOL24" i="13"/>
  <c r="QOK24" i="13"/>
  <c r="QOJ24" i="13"/>
  <c r="QOI24" i="13"/>
  <c r="QOH24" i="13"/>
  <c r="QOG24" i="13"/>
  <c r="QOF24" i="13"/>
  <c r="QOE24" i="13"/>
  <c r="QOD24" i="13"/>
  <c r="QOC24" i="13"/>
  <c r="QOB24" i="13"/>
  <c r="QOA24" i="13"/>
  <c r="QNZ24" i="13"/>
  <c r="QNY24" i="13"/>
  <c r="QNX24" i="13"/>
  <c r="QNW24" i="13"/>
  <c r="QNV24" i="13"/>
  <c r="QNU24" i="13"/>
  <c r="QNT24" i="13"/>
  <c r="QNS24" i="13"/>
  <c r="QNR24" i="13"/>
  <c r="QNQ24" i="13"/>
  <c r="QNP24" i="13"/>
  <c r="QNO24" i="13"/>
  <c r="QNN24" i="13"/>
  <c r="QNM24" i="13"/>
  <c r="QNL24" i="13"/>
  <c r="QNK24" i="13"/>
  <c r="QNJ24" i="13"/>
  <c r="QNI24" i="13"/>
  <c r="QNH24" i="13"/>
  <c r="QNG24" i="13"/>
  <c r="QNF24" i="13"/>
  <c r="QNE24" i="13"/>
  <c r="QND24" i="13"/>
  <c r="QNC24" i="13"/>
  <c r="QNB24" i="13"/>
  <c r="QNA24" i="13"/>
  <c r="QMZ24" i="13"/>
  <c r="QMY24" i="13"/>
  <c r="QMX24" i="13"/>
  <c r="QMW24" i="13"/>
  <c r="QMV24" i="13"/>
  <c r="QMU24" i="13"/>
  <c r="QMT24" i="13"/>
  <c r="QMS24" i="13"/>
  <c r="QMR24" i="13"/>
  <c r="QMQ24" i="13"/>
  <c r="QMP24" i="13"/>
  <c r="QMO24" i="13"/>
  <c r="QMN24" i="13"/>
  <c r="QMM24" i="13"/>
  <c r="QML24" i="13"/>
  <c r="QMK24" i="13"/>
  <c r="QMJ24" i="13"/>
  <c r="QMI24" i="13"/>
  <c r="QMH24" i="13"/>
  <c r="QMG24" i="13"/>
  <c r="QMF24" i="13"/>
  <c r="QME24" i="13"/>
  <c r="QMD24" i="13"/>
  <c r="QMC24" i="13"/>
  <c r="QMB24" i="13"/>
  <c r="QMA24" i="13"/>
  <c r="QLZ24" i="13"/>
  <c r="QLY24" i="13"/>
  <c r="QLX24" i="13"/>
  <c r="QLW24" i="13"/>
  <c r="QLV24" i="13"/>
  <c r="QLU24" i="13"/>
  <c r="QLT24" i="13"/>
  <c r="QLS24" i="13"/>
  <c r="QLR24" i="13"/>
  <c r="QLQ24" i="13"/>
  <c r="QLP24" i="13"/>
  <c r="QLO24" i="13"/>
  <c r="QLN24" i="13"/>
  <c r="QLM24" i="13"/>
  <c r="QLL24" i="13"/>
  <c r="QLK24" i="13"/>
  <c r="QLJ24" i="13"/>
  <c r="QLI24" i="13"/>
  <c r="QLH24" i="13"/>
  <c r="QLG24" i="13"/>
  <c r="QLF24" i="13"/>
  <c r="QLE24" i="13"/>
  <c r="QLD24" i="13"/>
  <c r="QLC24" i="13"/>
  <c r="QLB24" i="13"/>
  <c r="QLA24" i="13"/>
  <c r="QKZ24" i="13"/>
  <c r="QKY24" i="13"/>
  <c r="QKX24" i="13"/>
  <c r="QKW24" i="13"/>
  <c r="QKV24" i="13"/>
  <c r="QKU24" i="13"/>
  <c r="QKT24" i="13"/>
  <c r="QKS24" i="13"/>
  <c r="QKR24" i="13"/>
  <c r="QKQ24" i="13"/>
  <c r="QKP24" i="13"/>
  <c r="QKO24" i="13"/>
  <c r="QKN24" i="13"/>
  <c r="QKM24" i="13"/>
  <c r="QKL24" i="13"/>
  <c r="QKK24" i="13"/>
  <c r="QKJ24" i="13"/>
  <c r="QKI24" i="13"/>
  <c r="QKH24" i="13"/>
  <c r="QKG24" i="13"/>
  <c r="QKF24" i="13"/>
  <c r="QKE24" i="13"/>
  <c r="QKD24" i="13"/>
  <c r="QKC24" i="13"/>
  <c r="QKB24" i="13"/>
  <c r="QKA24" i="13"/>
  <c r="QJZ24" i="13"/>
  <c r="QJY24" i="13"/>
  <c r="QJX24" i="13"/>
  <c r="QJW24" i="13"/>
  <c r="QJV24" i="13"/>
  <c r="QJU24" i="13"/>
  <c r="QJT24" i="13"/>
  <c r="QJS24" i="13"/>
  <c r="QJR24" i="13"/>
  <c r="QJQ24" i="13"/>
  <c r="QJP24" i="13"/>
  <c r="QJO24" i="13"/>
  <c r="QJN24" i="13"/>
  <c r="QJM24" i="13"/>
  <c r="QJL24" i="13"/>
  <c r="QJK24" i="13"/>
  <c r="QJJ24" i="13"/>
  <c r="QJI24" i="13"/>
  <c r="QJH24" i="13"/>
  <c r="QJG24" i="13"/>
  <c r="QJF24" i="13"/>
  <c r="QJE24" i="13"/>
  <c r="QJD24" i="13"/>
  <c r="QJC24" i="13"/>
  <c r="QJB24" i="13"/>
  <c r="QJA24" i="13"/>
  <c r="QIZ24" i="13"/>
  <c r="QIY24" i="13"/>
  <c r="QIX24" i="13"/>
  <c r="QIW24" i="13"/>
  <c r="QIV24" i="13"/>
  <c r="QIU24" i="13"/>
  <c r="QIT24" i="13"/>
  <c r="QIS24" i="13"/>
  <c r="QIR24" i="13"/>
  <c r="QIQ24" i="13"/>
  <c r="QIP24" i="13"/>
  <c r="QIO24" i="13"/>
  <c r="QIN24" i="13"/>
  <c r="QIM24" i="13"/>
  <c r="QIL24" i="13"/>
  <c r="QIK24" i="13"/>
  <c r="QIJ24" i="13"/>
  <c r="QII24" i="13"/>
  <c r="QIH24" i="13"/>
  <c r="QIG24" i="13"/>
  <c r="QIF24" i="13"/>
  <c r="QIE24" i="13"/>
  <c r="QID24" i="13"/>
  <c r="QIC24" i="13"/>
  <c r="QIB24" i="13"/>
  <c r="QIA24" i="13"/>
  <c r="QHZ24" i="13"/>
  <c r="QHY24" i="13"/>
  <c r="QHX24" i="13"/>
  <c r="QHW24" i="13"/>
  <c r="QHV24" i="13"/>
  <c r="QHU24" i="13"/>
  <c r="QHT24" i="13"/>
  <c r="QHS24" i="13"/>
  <c r="QHR24" i="13"/>
  <c r="QHQ24" i="13"/>
  <c r="QHP24" i="13"/>
  <c r="QHO24" i="13"/>
  <c r="QHN24" i="13"/>
  <c r="QHM24" i="13"/>
  <c r="QHL24" i="13"/>
  <c r="QHK24" i="13"/>
  <c r="QHJ24" i="13"/>
  <c r="QHI24" i="13"/>
  <c r="QHH24" i="13"/>
  <c r="QHG24" i="13"/>
  <c r="QHF24" i="13"/>
  <c r="QHE24" i="13"/>
  <c r="QHD24" i="13"/>
  <c r="QHC24" i="13"/>
  <c r="QHB24" i="13"/>
  <c r="QHA24" i="13"/>
  <c r="QGZ24" i="13"/>
  <c r="QGY24" i="13"/>
  <c r="QGX24" i="13"/>
  <c r="QGW24" i="13"/>
  <c r="QGV24" i="13"/>
  <c r="QGU24" i="13"/>
  <c r="QGT24" i="13"/>
  <c r="QGS24" i="13"/>
  <c r="QGR24" i="13"/>
  <c r="QGQ24" i="13"/>
  <c r="QGP24" i="13"/>
  <c r="QGO24" i="13"/>
  <c r="QGN24" i="13"/>
  <c r="QGM24" i="13"/>
  <c r="QGL24" i="13"/>
  <c r="QGK24" i="13"/>
  <c r="QGJ24" i="13"/>
  <c r="QGI24" i="13"/>
  <c r="QGH24" i="13"/>
  <c r="QGG24" i="13"/>
  <c r="QGF24" i="13"/>
  <c r="QGE24" i="13"/>
  <c r="QGD24" i="13"/>
  <c r="QGC24" i="13"/>
  <c r="QGB24" i="13"/>
  <c r="QGA24" i="13"/>
  <c r="QFZ24" i="13"/>
  <c r="QFY24" i="13"/>
  <c r="QFX24" i="13"/>
  <c r="QFW24" i="13"/>
  <c r="QFV24" i="13"/>
  <c r="QFU24" i="13"/>
  <c r="QFT24" i="13"/>
  <c r="QFS24" i="13"/>
  <c r="QFR24" i="13"/>
  <c r="QFQ24" i="13"/>
  <c r="QFP24" i="13"/>
  <c r="QFO24" i="13"/>
  <c r="QFN24" i="13"/>
  <c r="QFM24" i="13"/>
  <c r="QFL24" i="13"/>
  <c r="QFK24" i="13"/>
  <c r="QFJ24" i="13"/>
  <c r="QFI24" i="13"/>
  <c r="QFH24" i="13"/>
  <c r="QFG24" i="13"/>
  <c r="QFF24" i="13"/>
  <c r="QFE24" i="13"/>
  <c r="QFD24" i="13"/>
  <c r="QFC24" i="13"/>
  <c r="QFB24" i="13"/>
  <c r="QFA24" i="13"/>
  <c r="QEZ24" i="13"/>
  <c r="QEY24" i="13"/>
  <c r="QEX24" i="13"/>
  <c r="QEW24" i="13"/>
  <c r="QEV24" i="13"/>
  <c r="QEU24" i="13"/>
  <c r="QET24" i="13"/>
  <c r="QES24" i="13"/>
  <c r="QER24" i="13"/>
  <c r="QEQ24" i="13"/>
  <c r="QEP24" i="13"/>
  <c r="QEO24" i="13"/>
  <c r="QEN24" i="13"/>
  <c r="QEM24" i="13"/>
  <c r="QEL24" i="13"/>
  <c r="QEK24" i="13"/>
  <c r="QEJ24" i="13"/>
  <c r="QEI24" i="13"/>
  <c r="QEH24" i="13"/>
  <c r="QEG24" i="13"/>
  <c r="QEF24" i="13"/>
  <c r="QEE24" i="13"/>
  <c r="QED24" i="13"/>
  <c r="QEC24" i="13"/>
  <c r="QEB24" i="13"/>
  <c r="QEA24" i="13"/>
  <c r="QDZ24" i="13"/>
  <c r="QDY24" i="13"/>
  <c r="QDX24" i="13"/>
  <c r="QDW24" i="13"/>
  <c r="QDV24" i="13"/>
  <c r="QDU24" i="13"/>
  <c r="QDT24" i="13"/>
  <c r="QDS24" i="13"/>
  <c r="QDR24" i="13"/>
  <c r="QDQ24" i="13"/>
  <c r="QDP24" i="13"/>
  <c r="QDO24" i="13"/>
  <c r="QDN24" i="13"/>
  <c r="QDM24" i="13"/>
  <c r="QDL24" i="13"/>
  <c r="QDK24" i="13"/>
  <c r="QDJ24" i="13"/>
  <c r="QDI24" i="13"/>
  <c r="QDH24" i="13"/>
  <c r="QDG24" i="13"/>
  <c r="QDF24" i="13"/>
  <c r="QDE24" i="13"/>
  <c r="QDD24" i="13"/>
  <c r="QDC24" i="13"/>
  <c r="QDB24" i="13"/>
  <c r="QDA24" i="13"/>
  <c r="QCZ24" i="13"/>
  <c r="QCY24" i="13"/>
  <c r="QCX24" i="13"/>
  <c r="QCW24" i="13"/>
  <c r="QCV24" i="13"/>
  <c r="QCU24" i="13"/>
  <c r="QCT24" i="13"/>
  <c r="QCS24" i="13"/>
  <c r="QCR24" i="13"/>
  <c r="QCQ24" i="13"/>
  <c r="QCP24" i="13"/>
  <c r="QCO24" i="13"/>
  <c r="QCN24" i="13"/>
  <c r="QCM24" i="13"/>
  <c r="QCL24" i="13"/>
  <c r="QCK24" i="13"/>
  <c r="QCJ24" i="13"/>
  <c r="QCI24" i="13"/>
  <c r="QCH24" i="13"/>
  <c r="QCG24" i="13"/>
  <c r="QCF24" i="13"/>
  <c r="QCE24" i="13"/>
  <c r="QCD24" i="13"/>
  <c r="QCC24" i="13"/>
  <c r="QCB24" i="13"/>
  <c r="QCA24" i="13"/>
  <c r="QBZ24" i="13"/>
  <c r="QBY24" i="13"/>
  <c r="QBX24" i="13"/>
  <c r="QBW24" i="13"/>
  <c r="QBV24" i="13"/>
  <c r="QBU24" i="13"/>
  <c r="QBT24" i="13"/>
  <c r="QBS24" i="13"/>
  <c r="QBR24" i="13"/>
  <c r="QBQ24" i="13"/>
  <c r="QBP24" i="13"/>
  <c r="QBO24" i="13"/>
  <c r="QBN24" i="13"/>
  <c r="QBM24" i="13"/>
  <c r="QBL24" i="13"/>
  <c r="QBK24" i="13"/>
  <c r="QBJ24" i="13"/>
  <c r="QBI24" i="13"/>
  <c r="QBH24" i="13"/>
  <c r="QBG24" i="13"/>
  <c r="QBF24" i="13"/>
  <c r="QBE24" i="13"/>
  <c r="QBD24" i="13"/>
  <c r="QBC24" i="13"/>
  <c r="QBB24" i="13"/>
  <c r="QBA24" i="13"/>
  <c r="QAZ24" i="13"/>
  <c r="QAY24" i="13"/>
  <c r="QAX24" i="13"/>
  <c r="QAW24" i="13"/>
  <c r="QAV24" i="13"/>
  <c r="QAU24" i="13"/>
  <c r="QAT24" i="13"/>
  <c r="QAS24" i="13"/>
  <c r="QAR24" i="13"/>
  <c r="QAQ24" i="13"/>
  <c r="QAP24" i="13"/>
  <c r="QAO24" i="13"/>
  <c r="QAN24" i="13"/>
  <c r="QAM24" i="13"/>
  <c r="QAL24" i="13"/>
  <c r="QAK24" i="13"/>
  <c r="QAJ24" i="13"/>
  <c r="QAI24" i="13"/>
  <c r="QAH24" i="13"/>
  <c r="QAG24" i="13"/>
  <c r="QAF24" i="13"/>
  <c r="QAE24" i="13"/>
  <c r="QAD24" i="13"/>
  <c r="QAC24" i="13"/>
  <c r="QAB24" i="13"/>
  <c r="QAA24" i="13"/>
  <c r="PZZ24" i="13"/>
  <c r="PZY24" i="13"/>
  <c r="PZX24" i="13"/>
  <c r="PZW24" i="13"/>
  <c r="PZV24" i="13"/>
  <c r="PZU24" i="13"/>
  <c r="PZT24" i="13"/>
  <c r="PZS24" i="13"/>
  <c r="PZR24" i="13"/>
  <c r="PZQ24" i="13"/>
  <c r="PZP24" i="13"/>
  <c r="PZO24" i="13"/>
  <c r="PZN24" i="13"/>
  <c r="PZM24" i="13"/>
  <c r="PZL24" i="13"/>
  <c r="PZK24" i="13"/>
  <c r="PZJ24" i="13"/>
  <c r="PZI24" i="13"/>
  <c r="PZH24" i="13"/>
  <c r="PZG24" i="13"/>
  <c r="PZF24" i="13"/>
  <c r="PZE24" i="13"/>
  <c r="PZD24" i="13"/>
  <c r="PZC24" i="13"/>
  <c r="PZB24" i="13"/>
  <c r="PZA24" i="13"/>
  <c r="PYZ24" i="13"/>
  <c r="PYY24" i="13"/>
  <c r="PYX24" i="13"/>
  <c r="PYW24" i="13"/>
  <c r="PYV24" i="13"/>
  <c r="PYU24" i="13"/>
  <c r="PYT24" i="13"/>
  <c r="PYS24" i="13"/>
  <c r="PYR24" i="13"/>
  <c r="PYQ24" i="13"/>
  <c r="PYP24" i="13"/>
  <c r="PYO24" i="13"/>
  <c r="PYN24" i="13"/>
  <c r="PYM24" i="13"/>
  <c r="PYL24" i="13"/>
  <c r="PYK24" i="13"/>
  <c r="PYJ24" i="13"/>
  <c r="PYI24" i="13"/>
  <c r="PYH24" i="13"/>
  <c r="PYG24" i="13"/>
  <c r="PYF24" i="13"/>
  <c r="PYE24" i="13"/>
  <c r="PYD24" i="13"/>
  <c r="PYC24" i="13"/>
  <c r="PYB24" i="13"/>
  <c r="PYA24" i="13"/>
  <c r="PXZ24" i="13"/>
  <c r="PXY24" i="13"/>
  <c r="PXX24" i="13"/>
  <c r="PXW24" i="13"/>
  <c r="PXV24" i="13"/>
  <c r="PXU24" i="13"/>
  <c r="PXT24" i="13"/>
  <c r="PXS24" i="13"/>
  <c r="PXR24" i="13"/>
  <c r="PXQ24" i="13"/>
  <c r="PXP24" i="13"/>
  <c r="PXO24" i="13"/>
  <c r="PXN24" i="13"/>
  <c r="PXM24" i="13"/>
  <c r="PXL24" i="13"/>
  <c r="PXK24" i="13"/>
  <c r="PXJ24" i="13"/>
  <c r="PXI24" i="13"/>
  <c r="PXH24" i="13"/>
  <c r="PXG24" i="13"/>
  <c r="PXF24" i="13"/>
  <c r="PXE24" i="13"/>
  <c r="PXD24" i="13"/>
  <c r="PXC24" i="13"/>
  <c r="PXB24" i="13"/>
  <c r="PXA24" i="13"/>
  <c r="PWZ24" i="13"/>
  <c r="PWY24" i="13"/>
  <c r="PWX24" i="13"/>
  <c r="PWW24" i="13"/>
  <c r="PWV24" i="13"/>
  <c r="PWU24" i="13"/>
  <c r="PWT24" i="13"/>
  <c r="PWS24" i="13"/>
  <c r="PWR24" i="13"/>
  <c r="PWQ24" i="13"/>
  <c r="PWP24" i="13"/>
  <c r="PWO24" i="13"/>
  <c r="PWN24" i="13"/>
  <c r="PWM24" i="13"/>
  <c r="PWL24" i="13"/>
  <c r="PWK24" i="13"/>
  <c r="PWJ24" i="13"/>
  <c r="PWI24" i="13"/>
  <c r="PWH24" i="13"/>
  <c r="PWG24" i="13"/>
  <c r="PWF24" i="13"/>
  <c r="PWE24" i="13"/>
  <c r="PWD24" i="13"/>
  <c r="PWC24" i="13"/>
  <c r="PWB24" i="13"/>
  <c r="PWA24" i="13"/>
  <c r="PVZ24" i="13"/>
  <c r="PVY24" i="13"/>
  <c r="PVX24" i="13"/>
  <c r="PVW24" i="13"/>
  <c r="PVV24" i="13"/>
  <c r="PVU24" i="13"/>
  <c r="PVT24" i="13"/>
  <c r="PVS24" i="13"/>
  <c r="PVR24" i="13"/>
  <c r="PVQ24" i="13"/>
  <c r="PVP24" i="13"/>
  <c r="PVO24" i="13"/>
  <c r="PVN24" i="13"/>
  <c r="PVM24" i="13"/>
  <c r="PVL24" i="13"/>
  <c r="PVK24" i="13"/>
  <c r="PVJ24" i="13"/>
  <c r="PVI24" i="13"/>
  <c r="PVH24" i="13"/>
  <c r="PVG24" i="13"/>
  <c r="PVF24" i="13"/>
  <c r="PVE24" i="13"/>
  <c r="PVD24" i="13"/>
  <c r="PVC24" i="13"/>
  <c r="PVB24" i="13"/>
  <c r="PVA24" i="13"/>
  <c r="PUZ24" i="13"/>
  <c r="PUY24" i="13"/>
  <c r="PUX24" i="13"/>
  <c r="PUW24" i="13"/>
  <c r="PUV24" i="13"/>
  <c r="PUU24" i="13"/>
  <c r="PUT24" i="13"/>
  <c r="PUS24" i="13"/>
  <c r="PUR24" i="13"/>
  <c r="PUQ24" i="13"/>
  <c r="PUP24" i="13"/>
  <c r="PUO24" i="13"/>
  <c r="PUN24" i="13"/>
  <c r="PUM24" i="13"/>
  <c r="PUL24" i="13"/>
  <c r="PUK24" i="13"/>
  <c r="PUJ24" i="13"/>
  <c r="PUI24" i="13"/>
  <c r="PUH24" i="13"/>
  <c r="PUG24" i="13"/>
  <c r="PUF24" i="13"/>
  <c r="PUE24" i="13"/>
  <c r="PUD24" i="13"/>
  <c r="PUC24" i="13"/>
  <c r="PUB24" i="13"/>
  <c r="PUA24" i="13"/>
  <c r="PTZ24" i="13"/>
  <c r="PTY24" i="13"/>
  <c r="PTX24" i="13"/>
  <c r="PTW24" i="13"/>
  <c r="PTV24" i="13"/>
  <c r="PTU24" i="13"/>
  <c r="PTT24" i="13"/>
  <c r="PTS24" i="13"/>
  <c r="PTR24" i="13"/>
  <c r="PTQ24" i="13"/>
  <c r="PTP24" i="13"/>
  <c r="PTO24" i="13"/>
  <c r="PTN24" i="13"/>
  <c r="PTM24" i="13"/>
  <c r="PTL24" i="13"/>
  <c r="PTK24" i="13"/>
  <c r="PTJ24" i="13"/>
  <c r="PTI24" i="13"/>
  <c r="PTH24" i="13"/>
  <c r="PTG24" i="13"/>
  <c r="PTF24" i="13"/>
  <c r="PTE24" i="13"/>
  <c r="PTD24" i="13"/>
  <c r="PTC24" i="13"/>
  <c r="PTB24" i="13"/>
  <c r="PTA24" i="13"/>
  <c r="PSZ24" i="13"/>
  <c r="PSY24" i="13"/>
  <c r="PSX24" i="13"/>
  <c r="PSW24" i="13"/>
  <c r="PSV24" i="13"/>
  <c r="PSU24" i="13"/>
  <c r="PST24" i="13"/>
  <c r="PSS24" i="13"/>
  <c r="PSR24" i="13"/>
  <c r="PSQ24" i="13"/>
  <c r="PSP24" i="13"/>
  <c r="PSO24" i="13"/>
  <c r="PSN24" i="13"/>
  <c r="PSM24" i="13"/>
  <c r="PSL24" i="13"/>
  <c r="PSK24" i="13"/>
  <c r="PSJ24" i="13"/>
  <c r="PSI24" i="13"/>
  <c r="PSH24" i="13"/>
  <c r="PSG24" i="13"/>
  <c r="PSF24" i="13"/>
  <c r="PSE24" i="13"/>
  <c r="PSD24" i="13"/>
  <c r="PSC24" i="13"/>
  <c r="PSB24" i="13"/>
  <c r="PSA24" i="13"/>
  <c r="PRZ24" i="13"/>
  <c r="PRY24" i="13"/>
  <c r="PRX24" i="13"/>
  <c r="PRW24" i="13"/>
  <c r="PRV24" i="13"/>
  <c r="PRU24" i="13"/>
  <c r="PRT24" i="13"/>
  <c r="PRS24" i="13"/>
  <c r="PRR24" i="13"/>
  <c r="PRQ24" i="13"/>
  <c r="PRP24" i="13"/>
  <c r="PRO24" i="13"/>
  <c r="PRN24" i="13"/>
  <c r="PRM24" i="13"/>
  <c r="PRL24" i="13"/>
  <c r="PRK24" i="13"/>
  <c r="PRJ24" i="13"/>
  <c r="PRI24" i="13"/>
  <c r="PRH24" i="13"/>
  <c r="PRG24" i="13"/>
  <c r="PRF24" i="13"/>
  <c r="PRE24" i="13"/>
  <c r="PRD24" i="13"/>
  <c r="PRC24" i="13"/>
  <c r="PRB24" i="13"/>
  <c r="PRA24" i="13"/>
  <c r="PQZ24" i="13"/>
  <c r="PQY24" i="13"/>
  <c r="PQX24" i="13"/>
  <c r="PQW24" i="13"/>
  <c r="PQV24" i="13"/>
  <c r="PQU24" i="13"/>
  <c r="PQT24" i="13"/>
  <c r="PQS24" i="13"/>
  <c r="PQR24" i="13"/>
  <c r="PQQ24" i="13"/>
  <c r="PQP24" i="13"/>
  <c r="PQO24" i="13"/>
  <c r="PQN24" i="13"/>
  <c r="PQM24" i="13"/>
  <c r="PQL24" i="13"/>
  <c r="PQK24" i="13"/>
  <c r="PQJ24" i="13"/>
  <c r="PQI24" i="13"/>
  <c r="PQH24" i="13"/>
  <c r="PQG24" i="13"/>
  <c r="PQF24" i="13"/>
  <c r="PQE24" i="13"/>
  <c r="PQD24" i="13"/>
  <c r="PQC24" i="13"/>
  <c r="PQB24" i="13"/>
  <c r="PQA24" i="13"/>
  <c r="PPZ24" i="13"/>
  <c r="PPY24" i="13"/>
  <c r="PPX24" i="13"/>
  <c r="PPW24" i="13"/>
  <c r="PPV24" i="13"/>
  <c r="PPU24" i="13"/>
  <c r="PPT24" i="13"/>
  <c r="PPS24" i="13"/>
  <c r="PPR24" i="13"/>
  <c r="PPQ24" i="13"/>
  <c r="PPP24" i="13"/>
  <c r="PPO24" i="13"/>
  <c r="PPN24" i="13"/>
  <c r="PPM24" i="13"/>
  <c r="PPL24" i="13"/>
  <c r="PPK24" i="13"/>
  <c r="PPJ24" i="13"/>
  <c r="PPI24" i="13"/>
  <c r="PPH24" i="13"/>
  <c r="PPG24" i="13"/>
  <c r="PPF24" i="13"/>
  <c r="PPE24" i="13"/>
  <c r="PPD24" i="13"/>
  <c r="PPC24" i="13"/>
  <c r="PPB24" i="13"/>
  <c r="PPA24" i="13"/>
  <c r="POZ24" i="13"/>
  <c r="POY24" i="13"/>
  <c r="POX24" i="13"/>
  <c r="POW24" i="13"/>
  <c r="POV24" i="13"/>
  <c r="POU24" i="13"/>
  <c r="POT24" i="13"/>
  <c r="POS24" i="13"/>
  <c r="POR24" i="13"/>
  <c r="POQ24" i="13"/>
  <c r="POP24" i="13"/>
  <c r="POO24" i="13"/>
  <c r="PON24" i="13"/>
  <c r="POM24" i="13"/>
  <c r="POL24" i="13"/>
  <c r="POK24" i="13"/>
  <c r="POJ24" i="13"/>
  <c r="POI24" i="13"/>
  <c r="POH24" i="13"/>
  <c r="POG24" i="13"/>
  <c r="POF24" i="13"/>
  <c r="POE24" i="13"/>
  <c r="POD24" i="13"/>
  <c r="POC24" i="13"/>
  <c r="POB24" i="13"/>
  <c r="POA24" i="13"/>
  <c r="PNZ24" i="13"/>
  <c r="PNY24" i="13"/>
  <c r="PNX24" i="13"/>
  <c r="PNW24" i="13"/>
  <c r="PNV24" i="13"/>
  <c r="PNU24" i="13"/>
  <c r="PNT24" i="13"/>
  <c r="PNS24" i="13"/>
  <c r="PNR24" i="13"/>
  <c r="PNQ24" i="13"/>
  <c r="PNP24" i="13"/>
  <c r="PNO24" i="13"/>
  <c r="PNN24" i="13"/>
  <c r="PNM24" i="13"/>
  <c r="PNL24" i="13"/>
  <c r="PNK24" i="13"/>
  <c r="PNJ24" i="13"/>
  <c r="PNI24" i="13"/>
  <c r="PNH24" i="13"/>
  <c r="PNG24" i="13"/>
  <c r="PNF24" i="13"/>
  <c r="PNE24" i="13"/>
  <c r="PND24" i="13"/>
  <c r="PNC24" i="13"/>
  <c r="PNB24" i="13"/>
  <c r="PNA24" i="13"/>
  <c r="PMZ24" i="13"/>
  <c r="PMY24" i="13"/>
  <c r="PMX24" i="13"/>
  <c r="PMW24" i="13"/>
  <c r="PMV24" i="13"/>
  <c r="PMU24" i="13"/>
  <c r="PMT24" i="13"/>
  <c r="PMS24" i="13"/>
  <c r="PMR24" i="13"/>
  <c r="PMQ24" i="13"/>
  <c r="PMP24" i="13"/>
  <c r="PMO24" i="13"/>
  <c r="PMN24" i="13"/>
  <c r="PMM24" i="13"/>
  <c r="PML24" i="13"/>
  <c r="PMK24" i="13"/>
  <c r="PMJ24" i="13"/>
  <c r="PMI24" i="13"/>
  <c r="PMH24" i="13"/>
  <c r="PMG24" i="13"/>
  <c r="PMF24" i="13"/>
  <c r="PME24" i="13"/>
  <c r="PMD24" i="13"/>
  <c r="PMC24" i="13"/>
  <c r="PMB24" i="13"/>
  <c r="PMA24" i="13"/>
  <c r="PLZ24" i="13"/>
  <c r="PLY24" i="13"/>
  <c r="PLX24" i="13"/>
  <c r="PLW24" i="13"/>
  <c r="PLV24" i="13"/>
  <c r="PLU24" i="13"/>
  <c r="PLT24" i="13"/>
  <c r="PLS24" i="13"/>
  <c r="PLR24" i="13"/>
  <c r="PLQ24" i="13"/>
  <c r="PLP24" i="13"/>
  <c r="PLO24" i="13"/>
  <c r="PLN24" i="13"/>
  <c r="PLM24" i="13"/>
  <c r="PLL24" i="13"/>
  <c r="PLK24" i="13"/>
  <c r="PLJ24" i="13"/>
  <c r="PLI24" i="13"/>
  <c r="PLH24" i="13"/>
  <c r="PLG24" i="13"/>
  <c r="PLF24" i="13"/>
  <c r="PLE24" i="13"/>
  <c r="PLD24" i="13"/>
  <c r="PLC24" i="13"/>
  <c r="PLB24" i="13"/>
  <c r="PLA24" i="13"/>
  <c r="PKZ24" i="13"/>
  <c r="PKY24" i="13"/>
  <c r="PKX24" i="13"/>
  <c r="PKW24" i="13"/>
  <c r="PKV24" i="13"/>
  <c r="PKU24" i="13"/>
  <c r="PKT24" i="13"/>
  <c r="PKS24" i="13"/>
  <c r="PKR24" i="13"/>
  <c r="PKQ24" i="13"/>
  <c r="PKP24" i="13"/>
  <c r="PKO24" i="13"/>
  <c r="PKN24" i="13"/>
  <c r="PKM24" i="13"/>
  <c r="PKL24" i="13"/>
  <c r="PKK24" i="13"/>
  <c r="PKJ24" i="13"/>
  <c r="PKI24" i="13"/>
  <c r="PKH24" i="13"/>
  <c r="PKG24" i="13"/>
  <c r="PKF24" i="13"/>
  <c r="PKE24" i="13"/>
  <c r="PKD24" i="13"/>
  <c r="PKC24" i="13"/>
  <c r="PKB24" i="13"/>
  <c r="PKA24" i="13"/>
  <c r="PJZ24" i="13"/>
  <c r="PJY24" i="13"/>
  <c r="PJX24" i="13"/>
  <c r="PJW24" i="13"/>
  <c r="PJV24" i="13"/>
  <c r="PJU24" i="13"/>
  <c r="PJT24" i="13"/>
  <c r="PJS24" i="13"/>
  <c r="PJR24" i="13"/>
  <c r="PJQ24" i="13"/>
  <c r="PJP24" i="13"/>
  <c r="PJO24" i="13"/>
  <c r="PJN24" i="13"/>
  <c r="PJM24" i="13"/>
  <c r="PJL24" i="13"/>
  <c r="PJK24" i="13"/>
  <c r="PJJ24" i="13"/>
  <c r="PJI24" i="13"/>
  <c r="PJH24" i="13"/>
  <c r="PJG24" i="13"/>
  <c r="PJF24" i="13"/>
  <c r="PJE24" i="13"/>
  <c r="PJD24" i="13"/>
  <c r="PJC24" i="13"/>
  <c r="PJB24" i="13"/>
  <c r="PJA24" i="13"/>
  <c r="PIZ24" i="13"/>
  <c r="PIY24" i="13"/>
  <c r="PIX24" i="13"/>
  <c r="PIW24" i="13"/>
  <c r="PIV24" i="13"/>
  <c r="PIU24" i="13"/>
  <c r="PIT24" i="13"/>
  <c r="PIS24" i="13"/>
  <c r="PIR24" i="13"/>
  <c r="PIQ24" i="13"/>
  <c r="PIP24" i="13"/>
  <c r="PIO24" i="13"/>
  <c r="PIN24" i="13"/>
  <c r="PIM24" i="13"/>
  <c r="PIL24" i="13"/>
  <c r="PIK24" i="13"/>
  <c r="PIJ24" i="13"/>
  <c r="PII24" i="13"/>
  <c r="PIH24" i="13"/>
  <c r="PIG24" i="13"/>
  <c r="PIF24" i="13"/>
  <c r="PIE24" i="13"/>
  <c r="PID24" i="13"/>
  <c r="PIC24" i="13"/>
  <c r="PIB24" i="13"/>
  <c r="PIA24" i="13"/>
  <c r="PHZ24" i="13"/>
  <c r="PHY24" i="13"/>
  <c r="PHX24" i="13"/>
  <c r="PHW24" i="13"/>
  <c r="PHV24" i="13"/>
  <c r="PHU24" i="13"/>
  <c r="PHT24" i="13"/>
  <c r="PHS24" i="13"/>
  <c r="PHR24" i="13"/>
  <c r="PHQ24" i="13"/>
  <c r="PHP24" i="13"/>
  <c r="PHO24" i="13"/>
  <c r="PHN24" i="13"/>
  <c r="PHM24" i="13"/>
  <c r="PHL24" i="13"/>
  <c r="PHK24" i="13"/>
  <c r="PHJ24" i="13"/>
  <c r="PHI24" i="13"/>
  <c r="PHH24" i="13"/>
  <c r="PHG24" i="13"/>
  <c r="PHF24" i="13"/>
  <c r="PHE24" i="13"/>
  <c r="PHD24" i="13"/>
  <c r="PHC24" i="13"/>
  <c r="PHB24" i="13"/>
  <c r="PHA24" i="13"/>
  <c r="PGZ24" i="13"/>
  <c r="PGY24" i="13"/>
  <c r="PGX24" i="13"/>
  <c r="PGW24" i="13"/>
  <c r="PGV24" i="13"/>
  <c r="PGU24" i="13"/>
  <c r="PGT24" i="13"/>
  <c r="PGS24" i="13"/>
  <c r="PGR24" i="13"/>
  <c r="PGQ24" i="13"/>
  <c r="PGP24" i="13"/>
  <c r="PGO24" i="13"/>
  <c r="PGN24" i="13"/>
  <c r="PGM24" i="13"/>
  <c r="PGL24" i="13"/>
  <c r="PGK24" i="13"/>
  <c r="PGJ24" i="13"/>
  <c r="PGI24" i="13"/>
  <c r="PGH24" i="13"/>
  <c r="PGG24" i="13"/>
  <c r="PGF24" i="13"/>
  <c r="PGE24" i="13"/>
  <c r="PGD24" i="13"/>
  <c r="PGC24" i="13"/>
  <c r="PGB24" i="13"/>
  <c r="PGA24" i="13"/>
  <c r="PFZ24" i="13"/>
  <c r="PFY24" i="13"/>
  <c r="PFX24" i="13"/>
  <c r="PFW24" i="13"/>
  <c r="PFV24" i="13"/>
  <c r="PFU24" i="13"/>
  <c r="PFT24" i="13"/>
  <c r="PFS24" i="13"/>
  <c r="PFR24" i="13"/>
  <c r="PFQ24" i="13"/>
  <c r="PFP24" i="13"/>
  <c r="PFO24" i="13"/>
  <c r="PFN24" i="13"/>
  <c r="PFM24" i="13"/>
  <c r="PFL24" i="13"/>
  <c r="PFK24" i="13"/>
  <c r="PFJ24" i="13"/>
  <c r="PFI24" i="13"/>
  <c r="PFH24" i="13"/>
  <c r="PFG24" i="13"/>
  <c r="PFF24" i="13"/>
  <c r="PFE24" i="13"/>
  <c r="PFD24" i="13"/>
  <c r="PFC24" i="13"/>
  <c r="PFB24" i="13"/>
  <c r="PFA24" i="13"/>
  <c r="PEZ24" i="13"/>
  <c r="PEY24" i="13"/>
  <c r="PEX24" i="13"/>
  <c r="PEW24" i="13"/>
  <c r="PEV24" i="13"/>
  <c r="PEU24" i="13"/>
  <c r="PET24" i="13"/>
  <c r="PES24" i="13"/>
  <c r="PER24" i="13"/>
  <c r="PEQ24" i="13"/>
  <c r="PEP24" i="13"/>
  <c r="PEO24" i="13"/>
  <c r="PEN24" i="13"/>
  <c r="PEM24" i="13"/>
  <c r="PEL24" i="13"/>
  <c r="PEK24" i="13"/>
  <c r="PEJ24" i="13"/>
  <c r="PEI24" i="13"/>
  <c r="PEH24" i="13"/>
  <c r="PEG24" i="13"/>
  <c r="PEF24" i="13"/>
  <c r="PEE24" i="13"/>
  <c r="PED24" i="13"/>
  <c r="PEC24" i="13"/>
  <c r="PEB24" i="13"/>
  <c r="PEA24" i="13"/>
  <c r="PDZ24" i="13"/>
  <c r="PDY24" i="13"/>
  <c r="PDX24" i="13"/>
  <c r="PDW24" i="13"/>
  <c r="PDV24" i="13"/>
  <c r="PDU24" i="13"/>
  <c r="PDT24" i="13"/>
  <c r="PDS24" i="13"/>
  <c r="PDR24" i="13"/>
  <c r="PDQ24" i="13"/>
  <c r="PDP24" i="13"/>
  <c r="PDO24" i="13"/>
  <c r="PDN24" i="13"/>
  <c r="PDM24" i="13"/>
  <c r="PDL24" i="13"/>
  <c r="PDK24" i="13"/>
  <c r="PDJ24" i="13"/>
  <c r="PDI24" i="13"/>
  <c r="PDH24" i="13"/>
  <c r="PDG24" i="13"/>
  <c r="PDF24" i="13"/>
  <c r="PDE24" i="13"/>
  <c r="PDD24" i="13"/>
  <c r="PDC24" i="13"/>
  <c r="PDB24" i="13"/>
  <c r="PDA24" i="13"/>
  <c r="PCZ24" i="13"/>
  <c r="PCY24" i="13"/>
  <c r="PCX24" i="13"/>
  <c r="PCW24" i="13"/>
  <c r="PCV24" i="13"/>
  <c r="PCU24" i="13"/>
  <c r="PCT24" i="13"/>
  <c r="PCS24" i="13"/>
  <c r="PCR24" i="13"/>
  <c r="PCQ24" i="13"/>
  <c r="PCP24" i="13"/>
  <c r="PCO24" i="13"/>
  <c r="PCN24" i="13"/>
  <c r="PCM24" i="13"/>
  <c r="PCL24" i="13"/>
  <c r="PCK24" i="13"/>
  <c r="PCJ24" i="13"/>
  <c r="PCI24" i="13"/>
  <c r="PCH24" i="13"/>
  <c r="PCG24" i="13"/>
  <c r="PCF24" i="13"/>
  <c r="PCE24" i="13"/>
  <c r="PCD24" i="13"/>
  <c r="PCC24" i="13"/>
  <c r="PCB24" i="13"/>
  <c r="PCA24" i="13"/>
  <c r="PBZ24" i="13"/>
  <c r="PBY24" i="13"/>
  <c r="PBX24" i="13"/>
  <c r="PBW24" i="13"/>
  <c r="PBV24" i="13"/>
  <c r="PBU24" i="13"/>
  <c r="PBT24" i="13"/>
  <c r="PBS24" i="13"/>
  <c r="PBR24" i="13"/>
  <c r="PBQ24" i="13"/>
  <c r="PBP24" i="13"/>
  <c r="PBO24" i="13"/>
  <c r="PBN24" i="13"/>
  <c r="PBM24" i="13"/>
  <c r="PBL24" i="13"/>
  <c r="PBK24" i="13"/>
  <c r="PBJ24" i="13"/>
  <c r="PBI24" i="13"/>
  <c r="PBH24" i="13"/>
  <c r="PBG24" i="13"/>
  <c r="PBF24" i="13"/>
  <c r="PBE24" i="13"/>
  <c r="PBD24" i="13"/>
  <c r="PBC24" i="13"/>
  <c r="PBB24" i="13"/>
  <c r="PBA24" i="13"/>
  <c r="PAZ24" i="13"/>
  <c r="PAY24" i="13"/>
  <c r="PAX24" i="13"/>
  <c r="PAW24" i="13"/>
  <c r="PAV24" i="13"/>
  <c r="PAU24" i="13"/>
  <c r="PAT24" i="13"/>
  <c r="PAS24" i="13"/>
  <c r="PAR24" i="13"/>
  <c r="PAQ24" i="13"/>
  <c r="PAP24" i="13"/>
  <c r="PAO24" i="13"/>
  <c r="PAN24" i="13"/>
  <c r="PAM24" i="13"/>
  <c r="PAL24" i="13"/>
  <c r="PAK24" i="13"/>
  <c r="PAJ24" i="13"/>
  <c r="PAI24" i="13"/>
  <c r="PAH24" i="13"/>
  <c r="PAG24" i="13"/>
  <c r="PAF24" i="13"/>
  <c r="PAE24" i="13"/>
  <c r="PAD24" i="13"/>
  <c r="PAC24" i="13"/>
  <c r="PAB24" i="13"/>
  <c r="PAA24" i="13"/>
  <c r="OZZ24" i="13"/>
  <c r="OZY24" i="13"/>
  <c r="OZX24" i="13"/>
  <c r="OZW24" i="13"/>
  <c r="OZV24" i="13"/>
  <c r="OZU24" i="13"/>
  <c r="OZT24" i="13"/>
  <c r="OZS24" i="13"/>
  <c r="OZR24" i="13"/>
  <c r="OZQ24" i="13"/>
  <c r="OZP24" i="13"/>
  <c r="OZO24" i="13"/>
  <c r="OZN24" i="13"/>
  <c r="OZM24" i="13"/>
  <c r="OZL24" i="13"/>
  <c r="OZK24" i="13"/>
  <c r="OZJ24" i="13"/>
  <c r="OZI24" i="13"/>
  <c r="OZH24" i="13"/>
  <c r="OZG24" i="13"/>
  <c r="OZF24" i="13"/>
  <c r="OZE24" i="13"/>
  <c r="OZD24" i="13"/>
  <c r="OZC24" i="13"/>
  <c r="OZB24" i="13"/>
  <c r="OZA24" i="13"/>
  <c r="OYZ24" i="13"/>
  <c r="OYY24" i="13"/>
  <c r="OYX24" i="13"/>
  <c r="OYW24" i="13"/>
  <c r="OYV24" i="13"/>
  <c r="OYU24" i="13"/>
  <c r="OYT24" i="13"/>
  <c r="OYS24" i="13"/>
  <c r="OYR24" i="13"/>
  <c r="OYQ24" i="13"/>
  <c r="OYP24" i="13"/>
  <c r="OYO24" i="13"/>
  <c r="OYN24" i="13"/>
  <c r="OYM24" i="13"/>
  <c r="OYL24" i="13"/>
  <c r="OYK24" i="13"/>
  <c r="OYJ24" i="13"/>
  <c r="OYI24" i="13"/>
  <c r="OYH24" i="13"/>
  <c r="OYG24" i="13"/>
  <c r="OYF24" i="13"/>
  <c r="OYE24" i="13"/>
  <c r="OYD24" i="13"/>
  <c r="OYC24" i="13"/>
  <c r="OYB24" i="13"/>
  <c r="OYA24" i="13"/>
  <c r="OXZ24" i="13"/>
  <c r="OXY24" i="13"/>
  <c r="OXX24" i="13"/>
  <c r="OXW24" i="13"/>
  <c r="OXV24" i="13"/>
  <c r="OXU24" i="13"/>
  <c r="OXT24" i="13"/>
  <c r="OXS24" i="13"/>
  <c r="OXR24" i="13"/>
  <c r="OXQ24" i="13"/>
  <c r="OXP24" i="13"/>
  <c r="OXO24" i="13"/>
  <c r="OXN24" i="13"/>
  <c r="OXM24" i="13"/>
  <c r="OXL24" i="13"/>
  <c r="OXK24" i="13"/>
  <c r="OXJ24" i="13"/>
  <c r="OXI24" i="13"/>
  <c r="OXH24" i="13"/>
  <c r="OXG24" i="13"/>
  <c r="OXF24" i="13"/>
  <c r="OXE24" i="13"/>
  <c r="OXD24" i="13"/>
  <c r="OXC24" i="13"/>
  <c r="OXB24" i="13"/>
  <c r="OXA24" i="13"/>
  <c r="OWZ24" i="13"/>
  <c r="OWY24" i="13"/>
  <c r="OWX24" i="13"/>
  <c r="OWW24" i="13"/>
  <c r="OWV24" i="13"/>
  <c r="OWU24" i="13"/>
  <c r="OWT24" i="13"/>
  <c r="OWS24" i="13"/>
  <c r="OWR24" i="13"/>
  <c r="OWQ24" i="13"/>
  <c r="OWP24" i="13"/>
  <c r="OWO24" i="13"/>
  <c r="OWN24" i="13"/>
  <c r="OWM24" i="13"/>
  <c r="OWL24" i="13"/>
  <c r="OWK24" i="13"/>
  <c r="OWJ24" i="13"/>
  <c r="OWI24" i="13"/>
  <c r="OWH24" i="13"/>
  <c r="OWG24" i="13"/>
  <c r="OWF24" i="13"/>
  <c r="OWE24" i="13"/>
  <c r="OWD24" i="13"/>
  <c r="OWC24" i="13"/>
  <c r="OWB24" i="13"/>
  <c r="OWA24" i="13"/>
  <c r="OVZ24" i="13"/>
  <c r="OVY24" i="13"/>
  <c r="OVX24" i="13"/>
  <c r="OVW24" i="13"/>
  <c r="OVV24" i="13"/>
  <c r="OVU24" i="13"/>
  <c r="OVT24" i="13"/>
  <c r="OVS24" i="13"/>
  <c r="OVR24" i="13"/>
  <c r="OVQ24" i="13"/>
  <c r="OVP24" i="13"/>
  <c r="OVO24" i="13"/>
  <c r="OVN24" i="13"/>
  <c r="OVM24" i="13"/>
  <c r="OVL24" i="13"/>
  <c r="OVK24" i="13"/>
  <c r="OVJ24" i="13"/>
  <c r="OVI24" i="13"/>
  <c r="OVH24" i="13"/>
  <c r="OVG24" i="13"/>
  <c r="OVF24" i="13"/>
  <c r="OVE24" i="13"/>
  <c r="OVD24" i="13"/>
  <c r="OVC24" i="13"/>
  <c r="OVB24" i="13"/>
  <c r="OVA24" i="13"/>
  <c r="OUZ24" i="13"/>
  <c r="OUY24" i="13"/>
  <c r="OUX24" i="13"/>
  <c r="OUW24" i="13"/>
  <c r="OUV24" i="13"/>
  <c r="OUU24" i="13"/>
  <c r="OUT24" i="13"/>
  <c r="OUS24" i="13"/>
  <c r="OUR24" i="13"/>
  <c r="OUQ24" i="13"/>
  <c r="OUP24" i="13"/>
  <c r="OUO24" i="13"/>
  <c r="OUN24" i="13"/>
  <c r="OUM24" i="13"/>
  <c r="OUL24" i="13"/>
  <c r="OUK24" i="13"/>
  <c r="OUJ24" i="13"/>
  <c r="OUI24" i="13"/>
  <c r="OUH24" i="13"/>
  <c r="OUG24" i="13"/>
  <c r="OUF24" i="13"/>
  <c r="OUE24" i="13"/>
  <c r="OUD24" i="13"/>
  <c r="OUC24" i="13"/>
  <c r="OUB24" i="13"/>
  <c r="OUA24" i="13"/>
  <c r="OTZ24" i="13"/>
  <c r="OTY24" i="13"/>
  <c r="OTX24" i="13"/>
  <c r="OTW24" i="13"/>
  <c r="OTV24" i="13"/>
  <c r="OTU24" i="13"/>
  <c r="OTT24" i="13"/>
  <c r="OTS24" i="13"/>
  <c r="OTR24" i="13"/>
  <c r="OTQ24" i="13"/>
  <c r="OTP24" i="13"/>
  <c r="OTO24" i="13"/>
  <c r="OTN24" i="13"/>
  <c r="OTM24" i="13"/>
  <c r="OTL24" i="13"/>
  <c r="OTK24" i="13"/>
  <c r="OTJ24" i="13"/>
  <c r="OTI24" i="13"/>
  <c r="OTH24" i="13"/>
  <c r="OTG24" i="13"/>
  <c r="OTF24" i="13"/>
  <c r="OTE24" i="13"/>
  <c r="OTD24" i="13"/>
  <c r="OTC24" i="13"/>
  <c r="OTB24" i="13"/>
  <c r="OTA24" i="13"/>
  <c r="OSZ24" i="13"/>
  <c r="OSY24" i="13"/>
  <c r="OSX24" i="13"/>
  <c r="OSW24" i="13"/>
  <c r="OSV24" i="13"/>
  <c r="OSU24" i="13"/>
  <c r="OST24" i="13"/>
  <c r="OSS24" i="13"/>
  <c r="OSR24" i="13"/>
  <c r="OSQ24" i="13"/>
  <c r="OSP24" i="13"/>
  <c r="OSO24" i="13"/>
  <c r="OSN24" i="13"/>
  <c r="OSM24" i="13"/>
  <c r="OSL24" i="13"/>
  <c r="OSK24" i="13"/>
  <c r="OSJ24" i="13"/>
  <c r="OSI24" i="13"/>
  <c r="OSH24" i="13"/>
  <c r="OSG24" i="13"/>
  <c r="OSF24" i="13"/>
  <c r="OSE24" i="13"/>
  <c r="OSD24" i="13"/>
  <c r="OSC24" i="13"/>
  <c r="OSB24" i="13"/>
  <c r="OSA24" i="13"/>
  <c r="ORZ24" i="13"/>
  <c r="ORY24" i="13"/>
  <c r="ORX24" i="13"/>
  <c r="ORW24" i="13"/>
  <c r="ORV24" i="13"/>
  <c r="ORU24" i="13"/>
  <c r="ORT24" i="13"/>
  <c r="ORS24" i="13"/>
  <c r="ORR24" i="13"/>
  <c r="ORQ24" i="13"/>
  <c r="ORP24" i="13"/>
  <c r="ORO24" i="13"/>
  <c r="ORN24" i="13"/>
  <c r="ORM24" i="13"/>
  <c r="ORL24" i="13"/>
  <c r="ORK24" i="13"/>
  <c r="ORJ24" i="13"/>
  <c r="ORI24" i="13"/>
  <c r="ORH24" i="13"/>
  <c r="ORG24" i="13"/>
  <c r="ORF24" i="13"/>
  <c r="ORE24" i="13"/>
  <c r="ORD24" i="13"/>
  <c r="ORC24" i="13"/>
  <c r="ORB24" i="13"/>
  <c r="ORA24" i="13"/>
  <c r="OQZ24" i="13"/>
  <c r="OQY24" i="13"/>
  <c r="OQX24" i="13"/>
  <c r="OQW24" i="13"/>
  <c r="OQV24" i="13"/>
  <c r="OQU24" i="13"/>
  <c r="OQT24" i="13"/>
  <c r="OQS24" i="13"/>
  <c r="OQR24" i="13"/>
  <c r="OQQ24" i="13"/>
  <c r="OQP24" i="13"/>
  <c r="OQO24" i="13"/>
  <c r="OQN24" i="13"/>
  <c r="OQM24" i="13"/>
  <c r="OQL24" i="13"/>
  <c r="OQK24" i="13"/>
  <c r="OQJ24" i="13"/>
  <c r="OQI24" i="13"/>
  <c r="OQH24" i="13"/>
  <c r="OQG24" i="13"/>
  <c r="OQF24" i="13"/>
  <c r="OQE24" i="13"/>
  <c r="OQD24" i="13"/>
  <c r="OQC24" i="13"/>
  <c r="OQB24" i="13"/>
  <c r="OQA24" i="13"/>
  <c r="OPZ24" i="13"/>
  <c r="OPY24" i="13"/>
  <c r="OPX24" i="13"/>
  <c r="OPW24" i="13"/>
  <c r="OPV24" i="13"/>
  <c r="OPU24" i="13"/>
  <c r="OPT24" i="13"/>
  <c r="OPS24" i="13"/>
  <c r="OPR24" i="13"/>
  <c r="OPQ24" i="13"/>
  <c r="OPP24" i="13"/>
  <c r="OPO24" i="13"/>
  <c r="OPN24" i="13"/>
  <c r="OPM24" i="13"/>
  <c r="OPL24" i="13"/>
  <c r="OPK24" i="13"/>
  <c r="OPJ24" i="13"/>
  <c r="OPI24" i="13"/>
  <c r="OPH24" i="13"/>
  <c r="OPG24" i="13"/>
  <c r="OPF24" i="13"/>
  <c r="OPE24" i="13"/>
  <c r="OPD24" i="13"/>
  <c r="OPC24" i="13"/>
  <c r="OPB24" i="13"/>
  <c r="OPA24" i="13"/>
  <c r="OOZ24" i="13"/>
  <c r="OOY24" i="13"/>
  <c r="OOX24" i="13"/>
  <c r="OOW24" i="13"/>
  <c r="OOV24" i="13"/>
  <c r="OOU24" i="13"/>
  <c r="OOT24" i="13"/>
  <c r="OOS24" i="13"/>
  <c r="OOR24" i="13"/>
  <c r="OOQ24" i="13"/>
  <c r="OOP24" i="13"/>
  <c r="OOO24" i="13"/>
  <c r="OON24" i="13"/>
  <c r="OOM24" i="13"/>
  <c r="OOL24" i="13"/>
  <c r="OOK24" i="13"/>
  <c r="OOJ24" i="13"/>
  <c r="OOI24" i="13"/>
  <c r="OOH24" i="13"/>
  <c r="OOG24" i="13"/>
  <c r="OOF24" i="13"/>
  <c r="OOE24" i="13"/>
  <c r="OOD24" i="13"/>
  <c r="OOC24" i="13"/>
  <c r="OOB24" i="13"/>
  <c r="OOA24" i="13"/>
  <c r="ONZ24" i="13"/>
  <c r="ONY24" i="13"/>
  <c r="ONX24" i="13"/>
  <c r="ONW24" i="13"/>
  <c r="ONV24" i="13"/>
  <c r="ONU24" i="13"/>
  <c r="ONT24" i="13"/>
  <c r="ONS24" i="13"/>
  <c r="ONR24" i="13"/>
  <c r="ONQ24" i="13"/>
  <c r="ONP24" i="13"/>
  <c r="ONO24" i="13"/>
  <c r="ONN24" i="13"/>
  <c r="ONM24" i="13"/>
  <c r="ONL24" i="13"/>
  <c r="ONK24" i="13"/>
  <c r="ONJ24" i="13"/>
  <c r="ONI24" i="13"/>
  <c r="ONH24" i="13"/>
  <c r="ONG24" i="13"/>
  <c r="ONF24" i="13"/>
  <c r="ONE24" i="13"/>
  <c r="OND24" i="13"/>
  <c r="ONC24" i="13"/>
  <c r="ONB24" i="13"/>
  <c r="ONA24" i="13"/>
  <c r="OMZ24" i="13"/>
  <c r="OMY24" i="13"/>
  <c r="OMX24" i="13"/>
  <c r="OMW24" i="13"/>
  <c r="OMV24" i="13"/>
  <c r="OMU24" i="13"/>
  <c r="OMT24" i="13"/>
  <c r="OMS24" i="13"/>
  <c r="OMR24" i="13"/>
  <c r="OMQ24" i="13"/>
  <c r="OMP24" i="13"/>
  <c r="OMO24" i="13"/>
  <c r="OMN24" i="13"/>
  <c r="OMM24" i="13"/>
  <c r="OML24" i="13"/>
  <c r="OMK24" i="13"/>
  <c r="OMJ24" i="13"/>
  <c r="OMI24" i="13"/>
  <c r="OMH24" i="13"/>
  <c r="OMG24" i="13"/>
  <c r="OMF24" i="13"/>
  <c r="OME24" i="13"/>
  <c r="OMD24" i="13"/>
  <c r="OMC24" i="13"/>
  <c r="OMB24" i="13"/>
  <c r="OMA24" i="13"/>
  <c r="OLZ24" i="13"/>
  <c r="OLY24" i="13"/>
  <c r="OLX24" i="13"/>
  <c r="OLW24" i="13"/>
  <c r="OLV24" i="13"/>
  <c r="OLU24" i="13"/>
  <c r="OLT24" i="13"/>
  <c r="OLS24" i="13"/>
  <c r="OLR24" i="13"/>
  <c r="OLQ24" i="13"/>
  <c r="OLP24" i="13"/>
  <c r="OLO24" i="13"/>
  <c r="OLN24" i="13"/>
  <c r="OLM24" i="13"/>
  <c r="OLL24" i="13"/>
  <c r="OLK24" i="13"/>
  <c r="OLJ24" i="13"/>
  <c r="OLI24" i="13"/>
  <c r="OLH24" i="13"/>
  <c r="OLG24" i="13"/>
  <c r="OLF24" i="13"/>
  <c r="OLE24" i="13"/>
  <c r="OLD24" i="13"/>
  <c r="OLC24" i="13"/>
  <c r="OLB24" i="13"/>
  <c r="OLA24" i="13"/>
  <c r="OKZ24" i="13"/>
  <c r="OKY24" i="13"/>
  <c r="OKX24" i="13"/>
  <c r="OKW24" i="13"/>
  <c r="OKV24" i="13"/>
  <c r="OKU24" i="13"/>
  <c r="OKT24" i="13"/>
  <c r="OKS24" i="13"/>
  <c r="OKR24" i="13"/>
  <c r="OKQ24" i="13"/>
  <c r="OKP24" i="13"/>
  <c r="OKO24" i="13"/>
  <c r="OKN24" i="13"/>
  <c r="OKM24" i="13"/>
  <c r="OKL24" i="13"/>
  <c r="OKK24" i="13"/>
  <c r="OKJ24" i="13"/>
  <c r="OKI24" i="13"/>
  <c r="OKH24" i="13"/>
  <c r="OKG24" i="13"/>
  <c r="OKF24" i="13"/>
  <c r="OKE24" i="13"/>
  <c r="OKD24" i="13"/>
  <c r="OKC24" i="13"/>
  <c r="OKB24" i="13"/>
  <c r="OKA24" i="13"/>
  <c r="OJZ24" i="13"/>
  <c r="OJY24" i="13"/>
  <c r="OJX24" i="13"/>
  <c r="OJW24" i="13"/>
  <c r="OJV24" i="13"/>
  <c r="OJU24" i="13"/>
  <c r="OJT24" i="13"/>
  <c r="OJS24" i="13"/>
  <c r="OJR24" i="13"/>
  <c r="OJQ24" i="13"/>
  <c r="OJP24" i="13"/>
  <c r="OJO24" i="13"/>
  <c r="OJN24" i="13"/>
  <c r="OJM24" i="13"/>
  <c r="OJL24" i="13"/>
  <c r="OJK24" i="13"/>
  <c r="OJJ24" i="13"/>
  <c r="OJI24" i="13"/>
  <c r="OJH24" i="13"/>
  <c r="OJG24" i="13"/>
  <c r="OJF24" i="13"/>
  <c r="OJE24" i="13"/>
  <c r="OJD24" i="13"/>
  <c r="OJC24" i="13"/>
  <c r="OJB24" i="13"/>
  <c r="OJA24" i="13"/>
  <c r="OIZ24" i="13"/>
  <c r="OIY24" i="13"/>
  <c r="OIX24" i="13"/>
  <c r="OIW24" i="13"/>
  <c r="OIV24" i="13"/>
  <c r="OIU24" i="13"/>
  <c r="OIT24" i="13"/>
  <c r="OIS24" i="13"/>
  <c r="OIR24" i="13"/>
  <c r="OIQ24" i="13"/>
  <c r="OIP24" i="13"/>
  <c r="OIO24" i="13"/>
  <c r="OIN24" i="13"/>
  <c r="OIM24" i="13"/>
  <c r="OIL24" i="13"/>
  <c r="OIK24" i="13"/>
  <c r="OIJ24" i="13"/>
  <c r="OII24" i="13"/>
  <c r="OIH24" i="13"/>
  <c r="OIG24" i="13"/>
  <c r="OIF24" i="13"/>
  <c r="OIE24" i="13"/>
  <c r="OID24" i="13"/>
  <c r="OIC24" i="13"/>
  <c r="OIB24" i="13"/>
  <c r="OIA24" i="13"/>
  <c r="OHZ24" i="13"/>
  <c r="OHY24" i="13"/>
  <c r="OHX24" i="13"/>
  <c r="OHW24" i="13"/>
  <c r="OHV24" i="13"/>
  <c r="OHU24" i="13"/>
  <c r="OHT24" i="13"/>
  <c r="OHS24" i="13"/>
  <c r="OHR24" i="13"/>
  <c r="OHQ24" i="13"/>
  <c r="OHP24" i="13"/>
  <c r="OHO24" i="13"/>
  <c r="OHN24" i="13"/>
  <c r="OHM24" i="13"/>
  <c r="OHL24" i="13"/>
  <c r="OHK24" i="13"/>
  <c r="OHJ24" i="13"/>
  <c r="OHI24" i="13"/>
  <c r="OHH24" i="13"/>
  <c r="OHG24" i="13"/>
  <c r="OHF24" i="13"/>
  <c r="OHE24" i="13"/>
  <c r="OHD24" i="13"/>
  <c r="OHC24" i="13"/>
  <c r="OHB24" i="13"/>
  <c r="OHA24" i="13"/>
  <c r="OGZ24" i="13"/>
  <c r="OGY24" i="13"/>
  <c r="OGX24" i="13"/>
  <c r="OGW24" i="13"/>
  <c r="OGV24" i="13"/>
  <c r="OGU24" i="13"/>
  <c r="OGT24" i="13"/>
  <c r="OGS24" i="13"/>
  <c r="OGR24" i="13"/>
  <c r="OGQ24" i="13"/>
  <c r="OGP24" i="13"/>
  <c r="OGO24" i="13"/>
  <c r="OGN24" i="13"/>
  <c r="OGM24" i="13"/>
  <c r="OGL24" i="13"/>
  <c r="OGK24" i="13"/>
  <c r="OGJ24" i="13"/>
  <c r="OGI24" i="13"/>
  <c r="OGH24" i="13"/>
  <c r="OGG24" i="13"/>
  <c r="OGF24" i="13"/>
  <c r="OGE24" i="13"/>
  <c r="OGD24" i="13"/>
  <c r="OGC24" i="13"/>
  <c r="OGB24" i="13"/>
  <c r="OGA24" i="13"/>
  <c r="OFZ24" i="13"/>
  <c r="OFY24" i="13"/>
  <c r="OFX24" i="13"/>
  <c r="OFW24" i="13"/>
  <c r="OFV24" i="13"/>
  <c r="OFU24" i="13"/>
  <c r="OFT24" i="13"/>
  <c r="OFS24" i="13"/>
  <c r="OFR24" i="13"/>
  <c r="OFQ24" i="13"/>
  <c r="OFP24" i="13"/>
  <c r="OFO24" i="13"/>
  <c r="OFN24" i="13"/>
  <c r="OFM24" i="13"/>
  <c r="OFL24" i="13"/>
  <c r="OFK24" i="13"/>
  <c r="OFJ24" i="13"/>
  <c r="OFI24" i="13"/>
  <c r="OFH24" i="13"/>
  <c r="OFG24" i="13"/>
  <c r="OFF24" i="13"/>
  <c r="OFE24" i="13"/>
  <c r="OFD24" i="13"/>
  <c r="OFC24" i="13"/>
  <c r="OFB24" i="13"/>
  <c r="OFA24" i="13"/>
  <c r="OEZ24" i="13"/>
  <c r="OEY24" i="13"/>
  <c r="OEX24" i="13"/>
  <c r="OEW24" i="13"/>
  <c r="OEV24" i="13"/>
  <c r="OEU24" i="13"/>
  <c r="OET24" i="13"/>
  <c r="OES24" i="13"/>
  <c r="OER24" i="13"/>
  <c r="OEQ24" i="13"/>
  <c r="OEP24" i="13"/>
  <c r="OEO24" i="13"/>
  <c r="OEN24" i="13"/>
  <c r="OEM24" i="13"/>
  <c r="OEL24" i="13"/>
  <c r="OEK24" i="13"/>
  <c r="OEJ24" i="13"/>
  <c r="OEI24" i="13"/>
  <c r="OEH24" i="13"/>
  <c r="OEG24" i="13"/>
  <c r="OEF24" i="13"/>
  <c r="OEE24" i="13"/>
  <c r="OED24" i="13"/>
  <c r="OEC24" i="13"/>
  <c r="OEB24" i="13"/>
  <c r="OEA24" i="13"/>
  <c r="ODZ24" i="13"/>
  <c r="ODY24" i="13"/>
  <c r="ODX24" i="13"/>
  <c r="ODW24" i="13"/>
  <c r="ODV24" i="13"/>
  <c r="ODU24" i="13"/>
  <c r="ODT24" i="13"/>
  <c r="ODS24" i="13"/>
  <c r="ODR24" i="13"/>
  <c r="ODQ24" i="13"/>
  <c r="ODP24" i="13"/>
  <c r="ODO24" i="13"/>
  <c r="ODN24" i="13"/>
  <c r="ODM24" i="13"/>
  <c r="ODL24" i="13"/>
  <c r="ODK24" i="13"/>
  <c r="ODJ24" i="13"/>
  <c r="ODI24" i="13"/>
  <c r="ODH24" i="13"/>
  <c r="ODG24" i="13"/>
  <c r="ODF24" i="13"/>
  <c r="ODE24" i="13"/>
  <c r="ODD24" i="13"/>
  <c r="ODC24" i="13"/>
  <c r="ODB24" i="13"/>
  <c r="ODA24" i="13"/>
  <c r="OCZ24" i="13"/>
  <c r="OCY24" i="13"/>
  <c r="OCX24" i="13"/>
  <c r="OCW24" i="13"/>
  <c r="OCV24" i="13"/>
  <c r="OCU24" i="13"/>
  <c r="OCT24" i="13"/>
  <c r="OCS24" i="13"/>
  <c r="OCR24" i="13"/>
  <c r="OCQ24" i="13"/>
  <c r="OCP24" i="13"/>
  <c r="OCO24" i="13"/>
  <c r="OCN24" i="13"/>
  <c r="OCM24" i="13"/>
  <c r="OCL24" i="13"/>
  <c r="OCK24" i="13"/>
  <c r="OCJ24" i="13"/>
  <c r="OCI24" i="13"/>
  <c r="OCH24" i="13"/>
  <c r="OCG24" i="13"/>
  <c r="OCF24" i="13"/>
  <c r="OCE24" i="13"/>
  <c r="OCD24" i="13"/>
  <c r="OCC24" i="13"/>
  <c r="OCB24" i="13"/>
  <c r="OCA24" i="13"/>
  <c r="OBZ24" i="13"/>
  <c r="OBY24" i="13"/>
  <c r="OBX24" i="13"/>
  <c r="OBW24" i="13"/>
  <c r="OBV24" i="13"/>
  <c r="OBU24" i="13"/>
  <c r="OBT24" i="13"/>
  <c r="OBS24" i="13"/>
  <c r="OBR24" i="13"/>
  <c r="OBQ24" i="13"/>
  <c r="OBP24" i="13"/>
  <c r="OBO24" i="13"/>
  <c r="OBN24" i="13"/>
  <c r="OBM24" i="13"/>
  <c r="OBL24" i="13"/>
  <c r="OBK24" i="13"/>
  <c r="OBJ24" i="13"/>
  <c r="OBI24" i="13"/>
  <c r="OBH24" i="13"/>
  <c r="OBG24" i="13"/>
  <c r="OBF24" i="13"/>
  <c r="OBE24" i="13"/>
  <c r="OBD24" i="13"/>
  <c r="OBC24" i="13"/>
  <c r="OBB24" i="13"/>
  <c r="OBA24" i="13"/>
  <c r="OAZ24" i="13"/>
  <c r="OAY24" i="13"/>
  <c r="OAX24" i="13"/>
  <c r="OAW24" i="13"/>
  <c r="OAV24" i="13"/>
  <c r="OAU24" i="13"/>
  <c r="OAT24" i="13"/>
  <c r="OAS24" i="13"/>
  <c r="OAR24" i="13"/>
  <c r="OAQ24" i="13"/>
  <c r="OAP24" i="13"/>
  <c r="OAO24" i="13"/>
  <c r="OAN24" i="13"/>
  <c r="OAM24" i="13"/>
  <c r="OAL24" i="13"/>
  <c r="OAK24" i="13"/>
  <c r="OAJ24" i="13"/>
  <c r="OAI24" i="13"/>
  <c r="OAH24" i="13"/>
  <c r="OAG24" i="13"/>
  <c r="OAF24" i="13"/>
  <c r="OAE24" i="13"/>
  <c r="OAD24" i="13"/>
  <c r="OAC24" i="13"/>
  <c r="OAB24" i="13"/>
  <c r="OAA24" i="13"/>
  <c r="NZZ24" i="13"/>
  <c r="NZY24" i="13"/>
  <c r="NZX24" i="13"/>
  <c r="NZW24" i="13"/>
  <c r="NZV24" i="13"/>
  <c r="NZU24" i="13"/>
  <c r="NZT24" i="13"/>
  <c r="NZS24" i="13"/>
  <c r="NZR24" i="13"/>
  <c r="NZQ24" i="13"/>
  <c r="NZP24" i="13"/>
  <c r="NZO24" i="13"/>
  <c r="NZN24" i="13"/>
  <c r="NZM24" i="13"/>
  <c r="NZL24" i="13"/>
  <c r="NZK24" i="13"/>
  <c r="NZJ24" i="13"/>
  <c r="NZI24" i="13"/>
  <c r="NZH24" i="13"/>
  <c r="NZG24" i="13"/>
  <c r="NZF24" i="13"/>
  <c r="NZE24" i="13"/>
  <c r="NZD24" i="13"/>
  <c r="NZC24" i="13"/>
  <c r="NZB24" i="13"/>
  <c r="NZA24" i="13"/>
  <c r="NYZ24" i="13"/>
  <c r="NYY24" i="13"/>
  <c r="NYX24" i="13"/>
  <c r="NYW24" i="13"/>
  <c r="NYV24" i="13"/>
  <c r="NYU24" i="13"/>
  <c r="NYT24" i="13"/>
  <c r="NYS24" i="13"/>
  <c r="NYR24" i="13"/>
  <c r="NYQ24" i="13"/>
  <c r="NYP24" i="13"/>
  <c r="NYO24" i="13"/>
  <c r="NYN24" i="13"/>
  <c r="NYM24" i="13"/>
  <c r="NYL24" i="13"/>
  <c r="NYK24" i="13"/>
  <c r="NYJ24" i="13"/>
  <c r="NYI24" i="13"/>
  <c r="NYH24" i="13"/>
  <c r="NYG24" i="13"/>
  <c r="NYF24" i="13"/>
  <c r="NYE24" i="13"/>
  <c r="NYD24" i="13"/>
  <c r="NYC24" i="13"/>
  <c r="NYB24" i="13"/>
  <c r="NYA24" i="13"/>
  <c r="NXZ24" i="13"/>
  <c r="NXY24" i="13"/>
  <c r="NXX24" i="13"/>
  <c r="NXW24" i="13"/>
  <c r="NXV24" i="13"/>
  <c r="NXU24" i="13"/>
  <c r="NXT24" i="13"/>
  <c r="NXS24" i="13"/>
  <c r="NXR24" i="13"/>
  <c r="NXQ24" i="13"/>
  <c r="NXP24" i="13"/>
  <c r="NXO24" i="13"/>
  <c r="NXN24" i="13"/>
  <c r="NXM24" i="13"/>
  <c r="NXL24" i="13"/>
  <c r="NXK24" i="13"/>
  <c r="NXJ24" i="13"/>
  <c r="NXI24" i="13"/>
  <c r="NXH24" i="13"/>
  <c r="NXG24" i="13"/>
  <c r="NXF24" i="13"/>
  <c r="NXE24" i="13"/>
  <c r="NXD24" i="13"/>
  <c r="NXC24" i="13"/>
  <c r="NXB24" i="13"/>
  <c r="NXA24" i="13"/>
  <c r="NWZ24" i="13"/>
  <c r="NWY24" i="13"/>
  <c r="NWX24" i="13"/>
  <c r="NWW24" i="13"/>
  <c r="NWV24" i="13"/>
  <c r="NWU24" i="13"/>
  <c r="NWT24" i="13"/>
  <c r="NWS24" i="13"/>
  <c r="NWR24" i="13"/>
  <c r="NWQ24" i="13"/>
  <c r="NWP24" i="13"/>
  <c r="NWO24" i="13"/>
  <c r="NWN24" i="13"/>
  <c r="NWM24" i="13"/>
  <c r="NWL24" i="13"/>
  <c r="NWK24" i="13"/>
  <c r="NWJ24" i="13"/>
  <c r="NWI24" i="13"/>
  <c r="NWH24" i="13"/>
  <c r="NWG24" i="13"/>
  <c r="NWF24" i="13"/>
  <c r="NWE24" i="13"/>
  <c r="NWD24" i="13"/>
  <c r="NWC24" i="13"/>
  <c r="NWB24" i="13"/>
  <c r="NWA24" i="13"/>
  <c r="NVZ24" i="13"/>
  <c r="NVY24" i="13"/>
  <c r="NVX24" i="13"/>
  <c r="NVW24" i="13"/>
  <c r="NVV24" i="13"/>
  <c r="NVU24" i="13"/>
  <c r="NVT24" i="13"/>
  <c r="NVS24" i="13"/>
  <c r="NVR24" i="13"/>
  <c r="NVQ24" i="13"/>
  <c r="NVP24" i="13"/>
  <c r="NVO24" i="13"/>
  <c r="NVN24" i="13"/>
  <c r="NVM24" i="13"/>
  <c r="NVL24" i="13"/>
  <c r="NVK24" i="13"/>
  <c r="NVJ24" i="13"/>
  <c r="NVI24" i="13"/>
  <c r="NVH24" i="13"/>
  <c r="NVG24" i="13"/>
  <c r="NVF24" i="13"/>
  <c r="NVE24" i="13"/>
  <c r="NVD24" i="13"/>
  <c r="NVC24" i="13"/>
  <c r="NVB24" i="13"/>
  <c r="NVA24" i="13"/>
  <c r="NUZ24" i="13"/>
  <c r="NUY24" i="13"/>
  <c r="NUX24" i="13"/>
  <c r="NUW24" i="13"/>
  <c r="NUV24" i="13"/>
  <c r="NUU24" i="13"/>
  <c r="NUT24" i="13"/>
  <c r="NUS24" i="13"/>
  <c r="NUR24" i="13"/>
  <c r="NUQ24" i="13"/>
  <c r="NUP24" i="13"/>
  <c r="NUO24" i="13"/>
  <c r="NUN24" i="13"/>
  <c r="NUM24" i="13"/>
  <c r="NUL24" i="13"/>
  <c r="NUK24" i="13"/>
  <c r="NUJ24" i="13"/>
  <c r="NUI24" i="13"/>
  <c r="NUH24" i="13"/>
  <c r="NUG24" i="13"/>
  <c r="NUF24" i="13"/>
  <c r="NUE24" i="13"/>
  <c r="NUD24" i="13"/>
  <c r="NUC24" i="13"/>
  <c r="NUB24" i="13"/>
  <c r="NUA24" i="13"/>
  <c r="NTZ24" i="13"/>
  <c r="NTY24" i="13"/>
  <c r="NTX24" i="13"/>
  <c r="NTW24" i="13"/>
  <c r="NTV24" i="13"/>
  <c r="NTU24" i="13"/>
  <c r="NTT24" i="13"/>
  <c r="NTS24" i="13"/>
  <c r="NTR24" i="13"/>
  <c r="NTQ24" i="13"/>
  <c r="NTP24" i="13"/>
  <c r="NTO24" i="13"/>
  <c r="NTN24" i="13"/>
  <c r="NTM24" i="13"/>
  <c r="NTL24" i="13"/>
  <c r="NTK24" i="13"/>
  <c r="NTJ24" i="13"/>
  <c r="NTI24" i="13"/>
  <c r="NTH24" i="13"/>
  <c r="NTG24" i="13"/>
  <c r="NTF24" i="13"/>
  <c r="NTE24" i="13"/>
  <c r="NTD24" i="13"/>
  <c r="NTC24" i="13"/>
  <c r="NTB24" i="13"/>
  <c r="NTA24" i="13"/>
  <c r="NSZ24" i="13"/>
  <c r="NSY24" i="13"/>
  <c r="NSX24" i="13"/>
  <c r="NSW24" i="13"/>
  <c r="NSV24" i="13"/>
  <c r="NSU24" i="13"/>
  <c r="NST24" i="13"/>
  <c r="NSS24" i="13"/>
  <c r="NSR24" i="13"/>
  <c r="NSQ24" i="13"/>
  <c r="NSP24" i="13"/>
  <c r="NSO24" i="13"/>
  <c r="NSN24" i="13"/>
  <c r="NSM24" i="13"/>
  <c r="NSL24" i="13"/>
  <c r="NSK24" i="13"/>
  <c r="NSJ24" i="13"/>
  <c r="NSI24" i="13"/>
  <c r="NSH24" i="13"/>
  <c r="NSG24" i="13"/>
  <c r="NSF24" i="13"/>
  <c r="NSE24" i="13"/>
  <c r="NSD24" i="13"/>
  <c r="NSC24" i="13"/>
  <c r="NSB24" i="13"/>
  <c r="NSA24" i="13"/>
  <c r="NRZ24" i="13"/>
  <c r="NRY24" i="13"/>
  <c r="NRX24" i="13"/>
  <c r="NRW24" i="13"/>
  <c r="NRV24" i="13"/>
  <c r="NRU24" i="13"/>
  <c r="NRT24" i="13"/>
  <c r="NRS24" i="13"/>
  <c r="NRR24" i="13"/>
  <c r="NRQ24" i="13"/>
  <c r="NRP24" i="13"/>
  <c r="NRO24" i="13"/>
  <c r="NRN24" i="13"/>
  <c r="NRM24" i="13"/>
  <c r="NRL24" i="13"/>
  <c r="NRK24" i="13"/>
  <c r="NRJ24" i="13"/>
  <c r="NRI24" i="13"/>
  <c r="NRH24" i="13"/>
  <c r="NRG24" i="13"/>
  <c r="NRF24" i="13"/>
  <c r="NRE24" i="13"/>
  <c r="NRD24" i="13"/>
  <c r="NRC24" i="13"/>
  <c r="NRB24" i="13"/>
  <c r="NRA24" i="13"/>
  <c r="NQZ24" i="13"/>
  <c r="NQY24" i="13"/>
  <c r="NQX24" i="13"/>
  <c r="NQW24" i="13"/>
  <c r="NQV24" i="13"/>
  <c r="NQU24" i="13"/>
  <c r="NQT24" i="13"/>
  <c r="NQS24" i="13"/>
  <c r="NQR24" i="13"/>
  <c r="NQQ24" i="13"/>
  <c r="NQP24" i="13"/>
  <c r="NQO24" i="13"/>
  <c r="NQN24" i="13"/>
  <c r="NQM24" i="13"/>
  <c r="NQL24" i="13"/>
  <c r="NQK24" i="13"/>
  <c r="NQJ24" i="13"/>
  <c r="NQI24" i="13"/>
  <c r="NQH24" i="13"/>
  <c r="NQG24" i="13"/>
  <c r="NQF24" i="13"/>
  <c r="NQE24" i="13"/>
  <c r="NQD24" i="13"/>
  <c r="NQC24" i="13"/>
  <c r="NQB24" i="13"/>
  <c r="NQA24" i="13"/>
  <c r="NPZ24" i="13"/>
  <c r="NPY24" i="13"/>
  <c r="NPX24" i="13"/>
  <c r="NPW24" i="13"/>
  <c r="NPV24" i="13"/>
  <c r="NPU24" i="13"/>
  <c r="NPT24" i="13"/>
  <c r="NPS24" i="13"/>
  <c r="NPR24" i="13"/>
  <c r="NPQ24" i="13"/>
  <c r="NPP24" i="13"/>
  <c r="NPO24" i="13"/>
  <c r="NPN24" i="13"/>
  <c r="NPM24" i="13"/>
  <c r="NPL24" i="13"/>
  <c r="NPK24" i="13"/>
  <c r="NPJ24" i="13"/>
  <c r="NPI24" i="13"/>
  <c r="NPH24" i="13"/>
  <c r="NPG24" i="13"/>
  <c r="NPF24" i="13"/>
  <c r="NPE24" i="13"/>
  <c r="NPD24" i="13"/>
  <c r="NPC24" i="13"/>
  <c r="NPB24" i="13"/>
  <c r="NPA24" i="13"/>
  <c r="NOZ24" i="13"/>
  <c r="NOY24" i="13"/>
  <c r="NOX24" i="13"/>
  <c r="NOW24" i="13"/>
  <c r="NOV24" i="13"/>
  <c r="NOU24" i="13"/>
  <c r="NOT24" i="13"/>
  <c r="NOS24" i="13"/>
  <c r="NOR24" i="13"/>
  <c r="NOQ24" i="13"/>
  <c r="NOP24" i="13"/>
  <c r="NOO24" i="13"/>
  <c r="NON24" i="13"/>
  <c r="NOM24" i="13"/>
  <c r="NOL24" i="13"/>
  <c r="NOK24" i="13"/>
  <c r="NOJ24" i="13"/>
  <c r="NOI24" i="13"/>
  <c r="NOH24" i="13"/>
  <c r="NOG24" i="13"/>
  <c r="NOF24" i="13"/>
  <c r="NOE24" i="13"/>
  <c r="NOD24" i="13"/>
  <c r="NOC24" i="13"/>
  <c r="NOB24" i="13"/>
  <c r="NOA24" i="13"/>
  <c r="NNZ24" i="13"/>
  <c r="NNY24" i="13"/>
  <c r="NNX24" i="13"/>
  <c r="NNW24" i="13"/>
  <c r="NNV24" i="13"/>
  <c r="NNU24" i="13"/>
  <c r="NNT24" i="13"/>
  <c r="NNS24" i="13"/>
  <c r="NNR24" i="13"/>
  <c r="NNQ24" i="13"/>
  <c r="NNP24" i="13"/>
  <c r="NNO24" i="13"/>
  <c r="NNN24" i="13"/>
  <c r="NNM24" i="13"/>
  <c r="NNL24" i="13"/>
  <c r="NNK24" i="13"/>
  <c r="NNJ24" i="13"/>
  <c r="NNI24" i="13"/>
  <c r="NNH24" i="13"/>
  <c r="NNG24" i="13"/>
  <c r="NNF24" i="13"/>
  <c r="NNE24" i="13"/>
  <c r="NND24" i="13"/>
  <c r="NNC24" i="13"/>
  <c r="NNB24" i="13"/>
  <c r="NNA24" i="13"/>
  <c r="NMZ24" i="13"/>
  <c r="NMY24" i="13"/>
  <c r="NMX24" i="13"/>
  <c r="NMW24" i="13"/>
  <c r="NMV24" i="13"/>
  <c r="NMU24" i="13"/>
  <c r="NMT24" i="13"/>
  <c r="NMS24" i="13"/>
  <c r="NMR24" i="13"/>
  <c r="NMQ24" i="13"/>
  <c r="NMP24" i="13"/>
  <c r="NMO24" i="13"/>
  <c r="NMN24" i="13"/>
  <c r="NMM24" i="13"/>
  <c r="NML24" i="13"/>
  <c r="NMK24" i="13"/>
  <c r="NMJ24" i="13"/>
  <c r="NMI24" i="13"/>
  <c r="NMH24" i="13"/>
  <c r="NMG24" i="13"/>
  <c r="NMF24" i="13"/>
  <c r="NME24" i="13"/>
  <c r="NMD24" i="13"/>
  <c r="NMC24" i="13"/>
  <c r="NMB24" i="13"/>
  <c r="NMA24" i="13"/>
  <c r="NLZ24" i="13"/>
  <c r="NLY24" i="13"/>
  <c r="NLX24" i="13"/>
  <c r="NLW24" i="13"/>
  <c r="NLV24" i="13"/>
  <c r="NLU24" i="13"/>
  <c r="NLT24" i="13"/>
  <c r="NLS24" i="13"/>
  <c r="NLR24" i="13"/>
  <c r="NLQ24" i="13"/>
  <c r="NLP24" i="13"/>
  <c r="NLO24" i="13"/>
  <c r="NLN24" i="13"/>
  <c r="NLM24" i="13"/>
  <c r="NLL24" i="13"/>
  <c r="NLK24" i="13"/>
  <c r="NLJ24" i="13"/>
  <c r="NLI24" i="13"/>
  <c r="NLH24" i="13"/>
  <c r="NLG24" i="13"/>
  <c r="NLF24" i="13"/>
  <c r="NLE24" i="13"/>
  <c r="NLD24" i="13"/>
  <c r="NLC24" i="13"/>
  <c r="NLB24" i="13"/>
  <c r="NLA24" i="13"/>
  <c r="NKZ24" i="13"/>
  <c r="NKY24" i="13"/>
  <c r="NKX24" i="13"/>
  <c r="NKW24" i="13"/>
  <c r="NKV24" i="13"/>
  <c r="NKU24" i="13"/>
  <c r="NKT24" i="13"/>
  <c r="NKS24" i="13"/>
  <c r="NKR24" i="13"/>
  <c r="NKQ24" i="13"/>
  <c r="NKP24" i="13"/>
  <c r="NKO24" i="13"/>
  <c r="NKN24" i="13"/>
  <c r="NKM24" i="13"/>
  <c r="NKL24" i="13"/>
  <c r="NKK24" i="13"/>
  <c r="NKJ24" i="13"/>
  <c r="NKI24" i="13"/>
  <c r="NKH24" i="13"/>
  <c r="NKG24" i="13"/>
  <c r="NKF24" i="13"/>
  <c r="NKE24" i="13"/>
  <c r="NKD24" i="13"/>
  <c r="NKC24" i="13"/>
  <c r="NKB24" i="13"/>
  <c r="NKA24" i="13"/>
  <c r="NJZ24" i="13"/>
  <c r="NJY24" i="13"/>
  <c r="NJX24" i="13"/>
  <c r="NJW24" i="13"/>
  <c r="NJV24" i="13"/>
  <c r="NJU24" i="13"/>
  <c r="NJT24" i="13"/>
  <c r="NJS24" i="13"/>
  <c r="NJR24" i="13"/>
  <c r="NJQ24" i="13"/>
  <c r="NJP24" i="13"/>
  <c r="NJO24" i="13"/>
  <c r="NJN24" i="13"/>
  <c r="NJM24" i="13"/>
  <c r="NJL24" i="13"/>
  <c r="NJK24" i="13"/>
  <c r="NJJ24" i="13"/>
  <c r="NJI24" i="13"/>
  <c r="NJH24" i="13"/>
  <c r="NJG24" i="13"/>
  <c r="NJF24" i="13"/>
  <c r="NJE24" i="13"/>
  <c r="NJD24" i="13"/>
  <c r="NJC24" i="13"/>
  <c r="NJB24" i="13"/>
  <c r="NJA24" i="13"/>
  <c r="NIZ24" i="13"/>
  <c r="NIY24" i="13"/>
  <c r="NIX24" i="13"/>
  <c r="NIW24" i="13"/>
  <c r="NIV24" i="13"/>
  <c r="NIU24" i="13"/>
  <c r="NIT24" i="13"/>
  <c r="NIS24" i="13"/>
  <c r="NIR24" i="13"/>
  <c r="NIQ24" i="13"/>
  <c r="NIP24" i="13"/>
  <c r="NIO24" i="13"/>
  <c r="NIN24" i="13"/>
  <c r="NIM24" i="13"/>
  <c r="NIL24" i="13"/>
  <c r="NIK24" i="13"/>
  <c r="NIJ24" i="13"/>
  <c r="NII24" i="13"/>
  <c r="NIH24" i="13"/>
  <c r="NIG24" i="13"/>
  <c r="NIF24" i="13"/>
  <c r="NIE24" i="13"/>
  <c r="NID24" i="13"/>
  <c r="NIC24" i="13"/>
  <c r="NIB24" i="13"/>
  <c r="NIA24" i="13"/>
  <c r="NHZ24" i="13"/>
  <c r="NHY24" i="13"/>
  <c r="NHX24" i="13"/>
  <c r="NHW24" i="13"/>
  <c r="NHV24" i="13"/>
  <c r="NHU24" i="13"/>
  <c r="NHT24" i="13"/>
  <c r="NHS24" i="13"/>
  <c r="NHR24" i="13"/>
  <c r="NHQ24" i="13"/>
  <c r="NHP24" i="13"/>
  <c r="NHO24" i="13"/>
  <c r="NHN24" i="13"/>
  <c r="NHM24" i="13"/>
  <c r="NHL24" i="13"/>
  <c r="NHK24" i="13"/>
  <c r="NHJ24" i="13"/>
  <c r="NHI24" i="13"/>
  <c r="NHH24" i="13"/>
  <c r="NHG24" i="13"/>
  <c r="NHF24" i="13"/>
  <c r="NHE24" i="13"/>
  <c r="NHD24" i="13"/>
  <c r="NHC24" i="13"/>
  <c r="NHB24" i="13"/>
  <c r="NHA24" i="13"/>
  <c r="NGZ24" i="13"/>
  <c r="NGY24" i="13"/>
  <c r="NGX24" i="13"/>
  <c r="NGW24" i="13"/>
  <c r="NGV24" i="13"/>
  <c r="NGU24" i="13"/>
  <c r="NGT24" i="13"/>
  <c r="NGS24" i="13"/>
  <c r="NGR24" i="13"/>
  <c r="NGQ24" i="13"/>
  <c r="NGP24" i="13"/>
  <c r="NGO24" i="13"/>
  <c r="NGN24" i="13"/>
  <c r="NGM24" i="13"/>
  <c r="NGL24" i="13"/>
  <c r="NGK24" i="13"/>
  <c r="NGJ24" i="13"/>
  <c r="NGI24" i="13"/>
  <c r="NGH24" i="13"/>
  <c r="NGG24" i="13"/>
  <c r="NGF24" i="13"/>
  <c r="NGE24" i="13"/>
  <c r="NGD24" i="13"/>
  <c r="NGC24" i="13"/>
  <c r="NGB24" i="13"/>
  <c r="NGA24" i="13"/>
  <c r="NFZ24" i="13"/>
  <c r="NFY24" i="13"/>
  <c r="NFX24" i="13"/>
  <c r="NFW24" i="13"/>
  <c r="NFV24" i="13"/>
  <c r="NFU24" i="13"/>
  <c r="NFT24" i="13"/>
  <c r="NFS24" i="13"/>
  <c r="NFR24" i="13"/>
  <c r="NFQ24" i="13"/>
  <c r="NFP24" i="13"/>
  <c r="NFO24" i="13"/>
  <c r="NFN24" i="13"/>
  <c r="NFM24" i="13"/>
  <c r="NFL24" i="13"/>
  <c r="NFK24" i="13"/>
  <c r="NFJ24" i="13"/>
  <c r="NFI24" i="13"/>
  <c r="NFH24" i="13"/>
  <c r="NFG24" i="13"/>
  <c r="NFF24" i="13"/>
  <c r="NFE24" i="13"/>
  <c r="NFD24" i="13"/>
  <c r="NFC24" i="13"/>
  <c r="NFB24" i="13"/>
  <c r="NFA24" i="13"/>
  <c r="NEZ24" i="13"/>
  <c r="NEY24" i="13"/>
  <c r="NEX24" i="13"/>
  <c r="NEW24" i="13"/>
  <c r="NEV24" i="13"/>
  <c r="NEU24" i="13"/>
  <c r="NET24" i="13"/>
  <c r="NES24" i="13"/>
  <c r="NER24" i="13"/>
  <c r="NEQ24" i="13"/>
  <c r="NEP24" i="13"/>
  <c r="NEO24" i="13"/>
  <c r="NEN24" i="13"/>
  <c r="NEM24" i="13"/>
  <c r="NEL24" i="13"/>
  <c r="NEK24" i="13"/>
  <c r="NEJ24" i="13"/>
  <c r="NEI24" i="13"/>
  <c r="NEH24" i="13"/>
  <c r="NEG24" i="13"/>
  <c r="NEF24" i="13"/>
  <c r="NEE24" i="13"/>
  <c r="NED24" i="13"/>
  <c r="NEC24" i="13"/>
  <c r="NEB24" i="13"/>
  <c r="NEA24" i="13"/>
  <c r="NDZ24" i="13"/>
  <c r="NDY24" i="13"/>
  <c r="NDX24" i="13"/>
  <c r="NDW24" i="13"/>
  <c r="NDV24" i="13"/>
  <c r="NDU24" i="13"/>
  <c r="NDT24" i="13"/>
  <c r="NDS24" i="13"/>
  <c r="NDR24" i="13"/>
  <c r="NDQ24" i="13"/>
  <c r="NDP24" i="13"/>
  <c r="NDO24" i="13"/>
  <c r="NDN24" i="13"/>
  <c r="NDM24" i="13"/>
  <c r="NDL24" i="13"/>
  <c r="NDK24" i="13"/>
  <c r="NDJ24" i="13"/>
  <c r="NDI24" i="13"/>
  <c r="NDH24" i="13"/>
  <c r="NDG24" i="13"/>
  <c r="NDF24" i="13"/>
  <c r="NDE24" i="13"/>
  <c r="NDD24" i="13"/>
  <c r="NDC24" i="13"/>
  <c r="NDB24" i="13"/>
  <c r="NDA24" i="13"/>
  <c r="NCZ24" i="13"/>
  <c r="NCY24" i="13"/>
  <c r="NCX24" i="13"/>
  <c r="NCW24" i="13"/>
  <c r="NCV24" i="13"/>
  <c r="NCU24" i="13"/>
  <c r="NCT24" i="13"/>
  <c r="NCS24" i="13"/>
  <c r="NCR24" i="13"/>
  <c r="NCQ24" i="13"/>
  <c r="NCP24" i="13"/>
  <c r="NCO24" i="13"/>
  <c r="NCN24" i="13"/>
  <c r="NCM24" i="13"/>
  <c r="NCL24" i="13"/>
  <c r="NCK24" i="13"/>
  <c r="NCJ24" i="13"/>
  <c r="NCI24" i="13"/>
  <c r="NCH24" i="13"/>
  <c r="NCG24" i="13"/>
  <c r="NCF24" i="13"/>
  <c r="NCE24" i="13"/>
  <c r="NCD24" i="13"/>
  <c r="NCC24" i="13"/>
  <c r="NCB24" i="13"/>
  <c r="NCA24" i="13"/>
  <c r="NBZ24" i="13"/>
  <c r="NBY24" i="13"/>
  <c r="NBX24" i="13"/>
  <c r="NBW24" i="13"/>
  <c r="NBV24" i="13"/>
  <c r="NBU24" i="13"/>
  <c r="NBT24" i="13"/>
  <c r="NBS24" i="13"/>
  <c r="NBR24" i="13"/>
  <c r="NBQ24" i="13"/>
  <c r="NBP24" i="13"/>
  <c r="NBO24" i="13"/>
  <c r="NBN24" i="13"/>
  <c r="NBM24" i="13"/>
  <c r="NBL24" i="13"/>
  <c r="NBK24" i="13"/>
  <c r="NBJ24" i="13"/>
  <c r="NBI24" i="13"/>
  <c r="NBH24" i="13"/>
  <c r="NBG24" i="13"/>
  <c r="NBF24" i="13"/>
  <c r="NBE24" i="13"/>
  <c r="NBD24" i="13"/>
  <c r="NBC24" i="13"/>
  <c r="NBB24" i="13"/>
  <c r="NBA24" i="13"/>
  <c r="NAZ24" i="13"/>
  <c r="NAY24" i="13"/>
  <c r="NAX24" i="13"/>
  <c r="NAW24" i="13"/>
  <c r="NAV24" i="13"/>
  <c r="NAU24" i="13"/>
  <c r="NAT24" i="13"/>
  <c r="NAS24" i="13"/>
  <c r="NAR24" i="13"/>
  <c r="NAQ24" i="13"/>
  <c r="NAP24" i="13"/>
  <c r="NAO24" i="13"/>
  <c r="NAN24" i="13"/>
  <c r="NAM24" i="13"/>
  <c r="NAL24" i="13"/>
  <c r="NAK24" i="13"/>
  <c r="NAJ24" i="13"/>
  <c r="NAI24" i="13"/>
  <c r="NAH24" i="13"/>
  <c r="NAG24" i="13"/>
  <c r="NAF24" i="13"/>
  <c r="NAE24" i="13"/>
  <c r="NAD24" i="13"/>
  <c r="NAC24" i="13"/>
  <c r="NAB24" i="13"/>
  <c r="NAA24" i="13"/>
  <c r="MZZ24" i="13"/>
  <c r="MZY24" i="13"/>
  <c r="MZX24" i="13"/>
  <c r="MZW24" i="13"/>
  <c r="MZV24" i="13"/>
  <c r="MZU24" i="13"/>
  <c r="MZT24" i="13"/>
  <c r="MZS24" i="13"/>
  <c r="MZR24" i="13"/>
  <c r="MZQ24" i="13"/>
  <c r="MZP24" i="13"/>
  <c r="MZO24" i="13"/>
  <c r="MZN24" i="13"/>
  <c r="MZM24" i="13"/>
  <c r="MZL24" i="13"/>
  <c r="MZK24" i="13"/>
  <c r="MZJ24" i="13"/>
  <c r="MZI24" i="13"/>
  <c r="MZH24" i="13"/>
  <c r="MZG24" i="13"/>
  <c r="MZF24" i="13"/>
  <c r="MZE24" i="13"/>
  <c r="MZD24" i="13"/>
  <c r="MZC24" i="13"/>
  <c r="MZB24" i="13"/>
  <c r="MZA24" i="13"/>
  <c r="MYZ24" i="13"/>
  <c r="MYY24" i="13"/>
  <c r="MYX24" i="13"/>
  <c r="MYW24" i="13"/>
  <c r="MYV24" i="13"/>
  <c r="MYU24" i="13"/>
  <c r="MYT24" i="13"/>
  <c r="MYS24" i="13"/>
  <c r="MYR24" i="13"/>
  <c r="MYQ24" i="13"/>
  <c r="MYP24" i="13"/>
  <c r="MYO24" i="13"/>
  <c r="MYN24" i="13"/>
  <c r="MYM24" i="13"/>
  <c r="MYL24" i="13"/>
  <c r="MYK24" i="13"/>
  <c r="MYJ24" i="13"/>
  <c r="MYI24" i="13"/>
  <c r="MYH24" i="13"/>
  <c r="MYG24" i="13"/>
  <c r="MYF24" i="13"/>
  <c r="MYE24" i="13"/>
  <c r="MYD24" i="13"/>
  <c r="MYC24" i="13"/>
  <c r="MYB24" i="13"/>
  <c r="MYA24" i="13"/>
  <c r="MXZ24" i="13"/>
  <c r="MXY24" i="13"/>
  <c r="MXX24" i="13"/>
  <c r="MXW24" i="13"/>
  <c r="MXV24" i="13"/>
  <c r="MXU24" i="13"/>
  <c r="MXT24" i="13"/>
  <c r="MXS24" i="13"/>
  <c r="MXR24" i="13"/>
  <c r="MXQ24" i="13"/>
  <c r="MXP24" i="13"/>
  <c r="MXO24" i="13"/>
  <c r="MXN24" i="13"/>
  <c r="MXM24" i="13"/>
  <c r="MXL24" i="13"/>
  <c r="MXK24" i="13"/>
  <c r="MXJ24" i="13"/>
  <c r="MXI24" i="13"/>
  <c r="MXH24" i="13"/>
  <c r="MXG24" i="13"/>
  <c r="MXF24" i="13"/>
  <c r="MXE24" i="13"/>
  <c r="MXD24" i="13"/>
  <c r="MXC24" i="13"/>
  <c r="MXB24" i="13"/>
  <c r="MXA24" i="13"/>
  <c r="MWZ24" i="13"/>
  <c r="MWY24" i="13"/>
  <c r="MWX24" i="13"/>
  <c r="MWW24" i="13"/>
  <c r="MWV24" i="13"/>
  <c r="MWU24" i="13"/>
  <c r="MWT24" i="13"/>
  <c r="MWS24" i="13"/>
  <c r="MWR24" i="13"/>
  <c r="MWQ24" i="13"/>
  <c r="MWP24" i="13"/>
  <c r="MWO24" i="13"/>
  <c r="MWN24" i="13"/>
  <c r="MWM24" i="13"/>
  <c r="MWL24" i="13"/>
  <c r="MWK24" i="13"/>
  <c r="MWJ24" i="13"/>
  <c r="MWI24" i="13"/>
  <c r="MWH24" i="13"/>
  <c r="MWG24" i="13"/>
  <c r="MWF24" i="13"/>
  <c r="MWE24" i="13"/>
  <c r="MWD24" i="13"/>
  <c r="MWC24" i="13"/>
  <c r="MWB24" i="13"/>
  <c r="MWA24" i="13"/>
  <c r="MVZ24" i="13"/>
  <c r="MVY24" i="13"/>
  <c r="MVX24" i="13"/>
  <c r="MVW24" i="13"/>
  <c r="MVV24" i="13"/>
  <c r="MVU24" i="13"/>
  <c r="MVT24" i="13"/>
  <c r="MVS24" i="13"/>
  <c r="MVR24" i="13"/>
  <c r="MVQ24" i="13"/>
  <c r="MVP24" i="13"/>
  <c r="MVO24" i="13"/>
  <c r="MVN24" i="13"/>
  <c r="MVM24" i="13"/>
  <c r="MVL24" i="13"/>
  <c r="MVK24" i="13"/>
  <c r="MVJ24" i="13"/>
  <c r="MVI24" i="13"/>
  <c r="MVH24" i="13"/>
  <c r="MVG24" i="13"/>
  <c r="MVF24" i="13"/>
  <c r="MVE24" i="13"/>
  <c r="MVD24" i="13"/>
  <c r="MVC24" i="13"/>
  <c r="MVB24" i="13"/>
  <c r="MVA24" i="13"/>
  <c r="MUZ24" i="13"/>
  <c r="MUY24" i="13"/>
  <c r="MUX24" i="13"/>
  <c r="MUW24" i="13"/>
  <c r="MUV24" i="13"/>
  <c r="MUU24" i="13"/>
  <c r="MUT24" i="13"/>
  <c r="MUS24" i="13"/>
  <c r="MUR24" i="13"/>
  <c r="MUQ24" i="13"/>
  <c r="MUP24" i="13"/>
  <c r="MUO24" i="13"/>
  <c r="MUN24" i="13"/>
  <c r="MUM24" i="13"/>
  <c r="MUL24" i="13"/>
  <c r="MUK24" i="13"/>
  <c r="MUJ24" i="13"/>
  <c r="MUI24" i="13"/>
  <c r="MUH24" i="13"/>
  <c r="MUG24" i="13"/>
  <c r="MUF24" i="13"/>
  <c r="MUE24" i="13"/>
  <c r="MUD24" i="13"/>
  <c r="MUC24" i="13"/>
  <c r="MUB24" i="13"/>
  <c r="MUA24" i="13"/>
  <c r="MTZ24" i="13"/>
  <c r="MTY24" i="13"/>
  <c r="MTX24" i="13"/>
  <c r="MTW24" i="13"/>
  <c r="MTV24" i="13"/>
  <c r="MTU24" i="13"/>
  <c r="MTT24" i="13"/>
  <c r="MTS24" i="13"/>
  <c r="MTR24" i="13"/>
  <c r="MTQ24" i="13"/>
  <c r="MTP24" i="13"/>
  <c r="MTO24" i="13"/>
  <c r="MTN24" i="13"/>
  <c r="MTM24" i="13"/>
  <c r="MTL24" i="13"/>
  <c r="MTK24" i="13"/>
  <c r="MTJ24" i="13"/>
  <c r="MTI24" i="13"/>
  <c r="MTH24" i="13"/>
  <c r="MTG24" i="13"/>
  <c r="MTF24" i="13"/>
  <c r="MTE24" i="13"/>
  <c r="MTD24" i="13"/>
  <c r="MTC24" i="13"/>
  <c r="MTB24" i="13"/>
  <c r="MTA24" i="13"/>
  <c r="MSZ24" i="13"/>
  <c r="MSY24" i="13"/>
  <c r="MSX24" i="13"/>
  <c r="MSW24" i="13"/>
  <c r="MSV24" i="13"/>
  <c r="MSU24" i="13"/>
  <c r="MST24" i="13"/>
  <c r="MSS24" i="13"/>
  <c r="MSR24" i="13"/>
  <c r="MSQ24" i="13"/>
  <c r="MSP24" i="13"/>
  <c r="MSO24" i="13"/>
  <c r="MSN24" i="13"/>
  <c r="MSM24" i="13"/>
  <c r="MSL24" i="13"/>
  <c r="MSK24" i="13"/>
  <c r="MSJ24" i="13"/>
  <c r="MSI24" i="13"/>
  <c r="MSH24" i="13"/>
  <c r="MSG24" i="13"/>
  <c r="MSF24" i="13"/>
  <c r="MSE24" i="13"/>
  <c r="MSD24" i="13"/>
  <c r="MSC24" i="13"/>
  <c r="MSB24" i="13"/>
  <c r="MSA24" i="13"/>
  <c r="MRZ24" i="13"/>
  <c r="MRY24" i="13"/>
  <c r="MRX24" i="13"/>
  <c r="MRW24" i="13"/>
  <c r="MRV24" i="13"/>
  <c r="MRU24" i="13"/>
  <c r="MRT24" i="13"/>
  <c r="MRS24" i="13"/>
  <c r="MRR24" i="13"/>
  <c r="MRQ24" i="13"/>
  <c r="MRP24" i="13"/>
  <c r="MRO24" i="13"/>
  <c r="MRN24" i="13"/>
  <c r="MRM24" i="13"/>
  <c r="MRL24" i="13"/>
  <c r="MRK24" i="13"/>
  <c r="MRJ24" i="13"/>
  <c r="MRI24" i="13"/>
  <c r="MRH24" i="13"/>
  <c r="MRG24" i="13"/>
  <c r="MRF24" i="13"/>
  <c r="MRE24" i="13"/>
  <c r="MRD24" i="13"/>
  <c r="MRC24" i="13"/>
  <c r="MRB24" i="13"/>
  <c r="MRA24" i="13"/>
  <c r="MQZ24" i="13"/>
  <c r="MQY24" i="13"/>
  <c r="MQX24" i="13"/>
  <c r="MQW24" i="13"/>
  <c r="MQV24" i="13"/>
  <c r="MQU24" i="13"/>
  <c r="MQT24" i="13"/>
  <c r="MQS24" i="13"/>
  <c r="MQR24" i="13"/>
  <c r="MQQ24" i="13"/>
  <c r="MQP24" i="13"/>
  <c r="MQO24" i="13"/>
  <c r="MQN24" i="13"/>
  <c r="MQM24" i="13"/>
  <c r="MQL24" i="13"/>
  <c r="MQK24" i="13"/>
  <c r="MQJ24" i="13"/>
  <c r="MQI24" i="13"/>
  <c r="MQH24" i="13"/>
  <c r="MQG24" i="13"/>
  <c r="MQF24" i="13"/>
  <c r="MQE24" i="13"/>
  <c r="MQD24" i="13"/>
  <c r="MQC24" i="13"/>
  <c r="MQB24" i="13"/>
  <c r="MQA24" i="13"/>
  <c r="MPZ24" i="13"/>
  <c r="MPY24" i="13"/>
  <c r="MPX24" i="13"/>
  <c r="MPW24" i="13"/>
  <c r="MPV24" i="13"/>
  <c r="MPU24" i="13"/>
  <c r="MPT24" i="13"/>
  <c r="MPS24" i="13"/>
  <c r="MPR24" i="13"/>
  <c r="MPQ24" i="13"/>
  <c r="MPP24" i="13"/>
  <c r="MPO24" i="13"/>
  <c r="MPN24" i="13"/>
  <c r="MPM24" i="13"/>
  <c r="MPL24" i="13"/>
  <c r="MPK24" i="13"/>
  <c r="MPJ24" i="13"/>
  <c r="MPI24" i="13"/>
  <c r="MPH24" i="13"/>
  <c r="MPG24" i="13"/>
  <c r="MPF24" i="13"/>
  <c r="MPE24" i="13"/>
  <c r="MPD24" i="13"/>
  <c r="MPC24" i="13"/>
  <c r="MPB24" i="13"/>
  <c r="MPA24" i="13"/>
  <c r="MOZ24" i="13"/>
  <c r="MOY24" i="13"/>
  <c r="MOX24" i="13"/>
  <c r="MOW24" i="13"/>
  <c r="MOV24" i="13"/>
  <c r="MOU24" i="13"/>
  <c r="MOT24" i="13"/>
  <c r="MOS24" i="13"/>
  <c r="MOR24" i="13"/>
  <c r="MOQ24" i="13"/>
  <c r="MOP24" i="13"/>
  <c r="MOO24" i="13"/>
  <c r="MON24" i="13"/>
  <c r="MOM24" i="13"/>
  <c r="MOL24" i="13"/>
  <c r="MOK24" i="13"/>
  <c r="MOJ24" i="13"/>
  <c r="MOI24" i="13"/>
  <c r="MOH24" i="13"/>
  <c r="MOG24" i="13"/>
  <c r="MOF24" i="13"/>
  <c r="MOE24" i="13"/>
  <c r="MOD24" i="13"/>
  <c r="MOC24" i="13"/>
  <c r="MOB24" i="13"/>
  <c r="MOA24" i="13"/>
  <c r="MNZ24" i="13"/>
  <c r="MNY24" i="13"/>
  <c r="MNX24" i="13"/>
  <c r="MNW24" i="13"/>
  <c r="MNV24" i="13"/>
  <c r="MNU24" i="13"/>
  <c r="MNT24" i="13"/>
  <c r="MNS24" i="13"/>
  <c r="MNR24" i="13"/>
  <c r="MNQ24" i="13"/>
  <c r="MNP24" i="13"/>
  <c r="MNO24" i="13"/>
  <c r="MNN24" i="13"/>
  <c r="MNM24" i="13"/>
  <c r="MNL24" i="13"/>
  <c r="MNK24" i="13"/>
  <c r="MNJ24" i="13"/>
  <c r="MNI24" i="13"/>
  <c r="MNH24" i="13"/>
  <c r="MNG24" i="13"/>
  <c r="MNF24" i="13"/>
  <c r="MNE24" i="13"/>
  <c r="MND24" i="13"/>
  <c r="MNC24" i="13"/>
  <c r="MNB24" i="13"/>
  <c r="MNA24" i="13"/>
  <c r="MMZ24" i="13"/>
  <c r="MMY24" i="13"/>
  <c r="MMX24" i="13"/>
  <c r="MMW24" i="13"/>
  <c r="MMV24" i="13"/>
  <c r="MMU24" i="13"/>
  <c r="MMT24" i="13"/>
  <c r="MMS24" i="13"/>
  <c r="MMR24" i="13"/>
  <c r="MMQ24" i="13"/>
  <c r="MMP24" i="13"/>
  <c r="MMO24" i="13"/>
  <c r="MMN24" i="13"/>
  <c r="MMM24" i="13"/>
  <c r="MML24" i="13"/>
  <c r="MMK24" i="13"/>
  <c r="MMJ24" i="13"/>
  <c r="MMI24" i="13"/>
  <c r="MMH24" i="13"/>
  <c r="MMG24" i="13"/>
  <c r="MMF24" i="13"/>
  <c r="MME24" i="13"/>
  <c r="MMD24" i="13"/>
  <c r="MMC24" i="13"/>
  <c r="MMB24" i="13"/>
  <c r="MMA24" i="13"/>
  <c r="MLZ24" i="13"/>
  <c r="MLY24" i="13"/>
  <c r="MLX24" i="13"/>
  <c r="MLW24" i="13"/>
  <c r="MLV24" i="13"/>
  <c r="MLU24" i="13"/>
  <c r="MLT24" i="13"/>
  <c r="MLS24" i="13"/>
  <c r="MLR24" i="13"/>
  <c r="MLQ24" i="13"/>
  <c r="MLP24" i="13"/>
  <c r="MLO24" i="13"/>
  <c r="MLN24" i="13"/>
  <c r="MLM24" i="13"/>
  <c r="MLL24" i="13"/>
  <c r="MLK24" i="13"/>
  <c r="MLJ24" i="13"/>
  <c r="MLI24" i="13"/>
  <c r="MLH24" i="13"/>
  <c r="MLG24" i="13"/>
  <c r="MLF24" i="13"/>
  <c r="MLE24" i="13"/>
  <c r="MLD24" i="13"/>
  <c r="MLC24" i="13"/>
  <c r="MLB24" i="13"/>
  <c r="MLA24" i="13"/>
  <c r="MKZ24" i="13"/>
  <c r="MKY24" i="13"/>
  <c r="MKX24" i="13"/>
  <c r="MKW24" i="13"/>
  <c r="MKV24" i="13"/>
  <c r="MKU24" i="13"/>
  <c r="MKT24" i="13"/>
  <c r="MKS24" i="13"/>
  <c r="MKR24" i="13"/>
  <c r="MKQ24" i="13"/>
  <c r="MKP24" i="13"/>
  <c r="MKO24" i="13"/>
  <c r="MKN24" i="13"/>
  <c r="MKM24" i="13"/>
  <c r="MKL24" i="13"/>
  <c r="MKK24" i="13"/>
  <c r="MKJ24" i="13"/>
  <c r="MKI24" i="13"/>
  <c r="MKH24" i="13"/>
  <c r="MKG24" i="13"/>
  <c r="MKF24" i="13"/>
  <c r="MKE24" i="13"/>
  <c r="MKD24" i="13"/>
  <c r="MKC24" i="13"/>
  <c r="MKB24" i="13"/>
  <c r="MKA24" i="13"/>
  <c r="MJZ24" i="13"/>
  <c r="MJY24" i="13"/>
  <c r="MJX24" i="13"/>
  <c r="MJW24" i="13"/>
  <c r="MJV24" i="13"/>
  <c r="MJU24" i="13"/>
  <c r="MJT24" i="13"/>
  <c r="MJS24" i="13"/>
  <c r="MJR24" i="13"/>
  <c r="MJQ24" i="13"/>
  <c r="MJP24" i="13"/>
  <c r="MJO24" i="13"/>
  <c r="MJN24" i="13"/>
  <c r="MJM24" i="13"/>
  <c r="MJL24" i="13"/>
  <c r="MJK24" i="13"/>
  <c r="MJJ24" i="13"/>
  <c r="MJI24" i="13"/>
  <c r="MJH24" i="13"/>
  <c r="MJG24" i="13"/>
  <c r="MJF24" i="13"/>
  <c r="MJE24" i="13"/>
  <c r="MJD24" i="13"/>
  <c r="MJC24" i="13"/>
  <c r="MJB24" i="13"/>
  <c r="MJA24" i="13"/>
  <c r="MIZ24" i="13"/>
  <c r="MIY24" i="13"/>
  <c r="MIX24" i="13"/>
  <c r="MIW24" i="13"/>
  <c r="MIV24" i="13"/>
  <c r="MIU24" i="13"/>
  <c r="MIT24" i="13"/>
  <c r="MIS24" i="13"/>
  <c r="MIR24" i="13"/>
  <c r="MIQ24" i="13"/>
  <c r="MIP24" i="13"/>
  <c r="MIO24" i="13"/>
  <c r="MIN24" i="13"/>
  <c r="MIM24" i="13"/>
  <c r="MIL24" i="13"/>
  <c r="MIK24" i="13"/>
  <c r="MIJ24" i="13"/>
  <c r="MII24" i="13"/>
  <c r="MIH24" i="13"/>
  <c r="MIG24" i="13"/>
  <c r="MIF24" i="13"/>
  <c r="MIE24" i="13"/>
  <c r="MID24" i="13"/>
  <c r="MIC24" i="13"/>
  <c r="MIB24" i="13"/>
  <c r="MIA24" i="13"/>
  <c r="MHZ24" i="13"/>
  <c r="MHY24" i="13"/>
  <c r="MHX24" i="13"/>
  <c r="MHW24" i="13"/>
  <c r="MHV24" i="13"/>
  <c r="MHU24" i="13"/>
  <c r="MHT24" i="13"/>
  <c r="MHS24" i="13"/>
  <c r="MHR24" i="13"/>
  <c r="MHQ24" i="13"/>
  <c r="MHP24" i="13"/>
  <c r="MHO24" i="13"/>
  <c r="MHN24" i="13"/>
  <c r="MHM24" i="13"/>
  <c r="MHL24" i="13"/>
  <c r="MHK24" i="13"/>
  <c r="MHJ24" i="13"/>
  <c r="MHI24" i="13"/>
  <c r="MHH24" i="13"/>
  <c r="MHG24" i="13"/>
  <c r="MHF24" i="13"/>
  <c r="MHE24" i="13"/>
  <c r="MHD24" i="13"/>
  <c r="MHC24" i="13"/>
  <c r="MHB24" i="13"/>
  <c r="MHA24" i="13"/>
  <c r="MGZ24" i="13"/>
  <c r="MGY24" i="13"/>
  <c r="MGX24" i="13"/>
  <c r="MGW24" i="13"/>
  <c r="MGV24" i="13"/>
  <c r="MGU24" i="13"/>
  <c r="MGT24" i="13"/>
  <c r="MGS24" i="13"/>
  <c r="MGR24" i="13"/>
  <c r="MGQ24" i="13"/>
  <c r="MGP24" i="13"/>
  <c r="MGO24" i="13"/>
  <c r="MGN24" i="13"/>
  <c r="MGM24" i="13"/>
  <c r="MGL24" i="13"/>
  <c r="MGK24" i="13"/>
  <c r="MGJ24" i="13"/>
  <c r="MGI24" i="13"/>
  <c r="MGH24" i="13"/>
  <c r="MGG24" i="13"/>
  <c r="MGF24" i="13"/>
  <c r="MGE24" i="13"/>
  <c r="MGD24" i="13"/>
  <c r="MGC24" i="13"/>
  <c r="MGB24" i="13"/>
  <c r="MGA24" i="13"/>
  <c r="MFZ24" i="13"/>
  <c r="MFY24" i="13"/>
  <c r="MFX24" i="13"/>
  <c r="MFW24" i="13"/>
  <c r="MFV24" i="13"/>
  <c r="MFU24" i="13"/>
  <c r="MFT24" i="13"/>
  <c r="MFS24" i="13"/>
  <c r="MFR24" i="13"/>
  <c r="MFQ24" i="13"/>
  <c r="MFP24" i="13"/>
  <c r="MFO24" i="13"/>
  <c r="MFN24" i="13"/>
  <c r="MFM24" i="13"/>
  <c r="MFL24" i="13"/>
  <c r="MFK24" i="13"/>
  <c r="MFJ24" i="13"/>
  <c r="MFI24" i="13"/>
  <c r="MFH24" i="13"/>
  <c r="MFG24" i="13"/>
  <c r="MFF24" i="13"/>
  <c r="MFE24" i="13"/>
  <c r="MFD24" i="13"/>
  <c r="MFC24" i="13"/>
  <c r="MFB24" i="13"/>
  <c r="MFA24" i="13"/>
  <c r="MEZ24" i="13"/>
  <c r="MEY24" i="13"/>
  <c r="MEX24" i="13"/>
  <c r="MEW24" i="13"/>
  <c r="MEV24" i="13"/>
  <c r="MEU24" i="13"/>
  <c r="MET24" i="13"/>
  <c r="MES24" i="13"/>
  <c r="MER24" i="13"/>
  <c r="MEQ24" i="13"/>
  <c r="MEP24" i="13"/>
  <c r="MEO24" i="13"/>
  <c r="MEN24" i="13"/>
  <c r="MEM24" i="13"/>
  <c r="MEL24" i="13"/>
  <c r="MEK24" i="13"/>
  <c r="MEJ24" i="13"/>
  <c r="MEI24" i="13"/>
  <c r="MEH24" i="13"/>
  <c r="MEG24" i="13"/>
  <c r="MEF24" i="13"/>
  <c r="MEE24" i="13"/>
  <c r="MED24" i="13"/>
  <c r="MEC24" i="13"/>
  <c r="MEB24" i="13"/>
  <c r="MEA24" i="13"/>
  <c r="MDZ24" i="13"/>
  <c r="MDY24" i="13"/>
  <c r="MDX24" i="13"/>
  <c r="MDW24" i="13"/>
  <c r="MDV24" i="13"/>
  <c r="MDU24" i="13"/>
  <c r="MDT24" i="13"/>
  <c r="MDS24" i="13"/>
  <c r="MDR24" i="13"/>
  <c r="MDQ24" i="13"/>
  <c r="MDP24" i="13"/>
  <c r="MDO24" i="13"/>
  <c r="MDN24" i="13"/>
  <c r="MDM24" i="13"/>
  <c r="MDL24" i="13"/>
  <c r="MDK24" i="13"/>
  <c r="MDJ24" i="13"/>
  <c r="MDI24" i="13"/>
  <c r="MDH24" i="13"/>
  <c r="MDG24" i="13"/>
  <c r="MDF24" i="13"/>
  <c r="MDE24" i="13"/>
  <c r="MDD24" i="13"/>
  <c r="MDC24" i="13"/>
  <c r="MDB24" i="13"/>
  <c r="MDA24" i="13"/>
  <c r="MCZ24" i="13"/>
  <c r="MCY24" i="13"/>
  <c r="MCX24" i="13"/>
  <c r="MCW24" i="13"/>
  <c r="MCV24" i="13"/>
  <c r="MCU24" i="13"/>
  <c r="MCT24" i="13"/>
  <c r="MCS24" i="13"/>
  <c r="MCR24" i="13"/>
  <c r="MCQ24" i="13"/>
  <c r="MCP24" i="13"/>
  <c r="MCO24" i="13"/>
  <c r="MCN24" i="13"/>
  <c r="MCM24" i="13"/>
  <c r="MCL24" i="13"/>
  <c r="MCK24" i="13"/>
  <c r="MCJ24" i="13"/>
  <c r="MCI24" i="13"/>
  <c r="MCH24" i="13"/>
  <c r="MCG24" i="13"/>
  <c r="MCF24" i="13"/>
  <c r="MCE24" i="13"/>
  <c r="MCD24" i="13"/>
  <c r="MCC24" i="13"/>
  <c r="MCB24" i="13"/>
  <c r="MCA24" i="13"/>
  <c r="MBZ24" i="13"/>
  <c r="MBY24" i="13"/>
  <c r="MBX24" i="13"/>
  <c r="MBW24" i="13"/>
  <c r="MBV24" i="13"/>
  <c r="MBU24" i="13"/>
  <c r="MBT24" i="13"/>
  <c r="MBS24" i="13"/>
  <c r="MBR24" i="13"/>
  <c r="MBQ24" i="13"/>
  <c r="MBP24" i="13"/>
  <c r="MBO24" i="13"/>
  <c r="MBN24" i="13"/>
  <c r="MBM24" i="13"/>
  <c r="MBL24" i="13"/>
  <c r="MBK24" i="13"/>
  <c r="MBJ24" i="13"/>
  <c r="MBI24" i="13"/>
  <c r="MBH24" i="13"/>
  <c r="MBG24" i="13"/>
  <c r="MBF24" i="13"/>
  <c r="MBE24" i="13"/>
  <c r="MBD24" i="13"/>
  <c r="MBC24" i="13"/>
  <c r="MBB24" i="13"/>
  <c r="MBA24" i="13"/>
  <c r="MAZ24" i="13"/>
  <c r="MAY24" i="13"/>
  <c r="MAX24" i="13"/>
  <c r="MAW24" i="13"/>
  <c r="MAV24" i="13"/>
  <c r="MAU24" i="13"/>
  <c r="MAT24" i="13"/>
  <c r="MAS24" i="13"/>
  <c r="MAR24" i="13"/>
  <c r="MAQ24" i="13"/>
  <c r="MAP24" i="13"/>
  <c r="MAO24" i="13"/>
  <c r="MAN24" i="13"/>
  <c r="MAM24" i="13"/>
  <c r="MAL24" i="13"/>
  <c r="MAK24" i="13"/>
  <c r="MAJ24" i="13"/>
  <c r="MAI24" i="13"/>
  <c r="MAH24" i="13"/>
  <c r="MAG24" i="13"/>
  <c r="MAF24" i="13"/>
  <c r="MAE24" i="13"/>
  <c r="MAD24" i="13"/>
  <c r="MAC24" i="13"/>
  <c r="MAB24" i="13"/>
  <c r="MAA24" i="13"/>
  <c r="LZZ24" i="13"/>
  <c r="LZY24" i="13"/>
  <c r="LZX24" i="13"/>
  <c r="LZW24" i="13"/>
  <c r="LZV24" i="13"/>
  <c r="LZU24" i="13"/>
  <c r="LZT24" i="13"/>
  <c r="LZS24" i="13"/>
  <c r="LZR24" i="13"/>
  <c r="LZQ24" i="13"/>
  <c r="LZP24" i="13"/>
  <c r="LZO24" i="13"/>
  <c r="LZN24" i="13"/>
  <c r="LZM24" i="13"/>
  <c r="LZL24" i="13"/>
  <c r="LZK24" i="13"/>
  <c r="LZJ24" i="13"/>
  <c r="LZI24" i="13"/>
  <c r="LZH24" i="13"/>
  <c r="LZG24" i="13"/>
  <c r="LZF24" i="13"/>
  <c r="LZE24" i="13"/>
  <c r="LZD24" i="13"/>
  <c r="LZC24" i="13"/>
  <c r="LZB24" i="13"/>
  <c r="LZA24" i="13"/>
  <c r="LYZ24" i="13"/>
  <c r="LYY24" i="13"/>
  <c r="LYX24" i="13"/>
  <c r="LYW24" i="13"/>
  <c r="LYV24" i="13"/>
  <c r="LYU24" i="13"/>
  <c r="LYT24" i="13"/>
  <c r="LYS24" i="13"/>
  <c r="LYR24" i="13"/>
  <c r="LYQ24" i="13"/>
  <c r="LYP24" i="13"/>
  <c r="LYO24" i="13"/>
  <c r="LYN24" i="13"/>
  <c r="LYM24" i="13"/>
  <c r="LYL24" i="13"/>
  <c r="LYK24" i="13"/>
  <c r="LYJ24" i="13"/>
  <c r="LYI24" i="13"/>
  <c r="LYH24" i="13"/>
  <c r="LYG24" i="13"/>
  <c r="LYF24" i="13"/>
  <c r="LYE24" i="13"/>
  <c r="LYD24" i="13"/>
  <c r="LYC24" i="13"/>
  <c r="LYB24" i="13"/>
  <c r="LYA24" i="13"/>
  <c r="LXZ24" i="13"/>
  <c r="LXY24" i="13"/>
  <c r="LXX24" i="13"/>
  <c r="LXW24" i="13"/>
  <c r="LXV24" i="13"/>
  <c r="LXU24" i="13"/>
  <c r="LXT24" i="13"/>
  <c r="LXS24" i="13"/>
  <c r="LXR24" i="13"/>
  <c r="LXQ24" i="13"/>
  <c r="LXP24" i="13"/>
  <c r="LXO24" i="13"/>
  <c r="LXN24" i="13"/>
  <c r="LXM24" i="13"/>
  <c r="LXL24" i="13"/>
  <c r="LXK24" i="13"/>
  <c r="LXJ24" i="13"/>
  <c r="LXI24" i="13"/>
  <c r="LXH24" i="13"/>
  <c r="LXG24" i="13"/>
  <c r="LXF24" i="13"/>
  <c r="LXE24" i="13"/>
  <c r="LXD24" i="13"/>
  <c r="LXC24" i="13"/>
  <c r="LXB24" i="13"/>
  <c r="LXA24" i="13"/>
  <c r="LWZ24" i="13"/>
  <c r="LWY24" i="13"/>
  <c r="LWX24" i="13"/>
  <c r="LWW24" i="13"/>
  <c r="LWV24" i="13"/>
  <c r="LWU24" i="13"/>
  <c r="LWT24" i="13"/>
  <c r="LWS24" i="13"/>
  <c r="LWR24" i="13"/>
  <c r="LWQ24" i="13"/>
  <c r="LWP24" i="13"/>
  <c r="LWO24" i="13"/>
  <c r="LWN24" i="13"/>
  <c r="LWM24" i="13"/>
  <c r="LWL24" i="13"/>
  <c r="LWK24" i="13"/>
  <c r="LWJ24" i="13"/>
  <c r="LWI24" i="13"/>
  <c r="LWH24" i="13"/>
  <c r="LWG24" i="13"/>
  <c r="LWF24" i="13"/>
  <c r="LWE24" i="13"/>
  <c r="LWD24" i="13"/>
  <c r="LWC24" i="13"/>
  <c r="LWB24" i="13"/>
  <c r="LWA24" i="13"/>
  <c r="LVZ24" i="13"/>
  <c r="LVY24" i="13"/>
  <c r="LVX24" i="13"/>
  <c r="LVW24" i="13"/>
  <c r="LVV24" i="13"/>
  <c r="LVU24" i="13"/>
  <c r="LVT24" i="13"/>
  <c r="LVS24" i="13"/>
  <c r="LVR24" i="13"/>
  <c r="LVQ24" i="13"/>
  <c r="LVP24" i="13"/>
  <c r="LVO24" i="13"/>
  <c r="LVN24" i="13"/>
  <c r="LVM24" i="13"/>
  <c r="LVL24" i="13"/>
  <c r="LVK24" i="13"/>
  <c r="LVJ24" i="13"/>
  <c r="LVI24" i="13"/>
  <c r="LVH24" i="13"/>
  <c r="LVG24" i="13"/>
  <c r="LVF24" i="13"/>
  <c r="LVE24" i="13"/>
  <c r="LVD24" i="13"/>
  <c r="LVC24" i="13"/>
  <c r="LVB24" i="13"/>
  <c r="LVA24" i="13"/>
  <c r="LUZ24" i="13"/>
  <c r="LUY24" i="13"/>
  <c r="LUX24" i="13"/>
  <c r="LUW24" i="13"/>
  <c r="LUV24" i="13"/>
  <c r="LUU24" i="13"/>
  <c r="LUT24" i="13"/>
  <c r="LUS24" i="13"/>
  <c r="LUR24" i="13"/>
  <c r="LUQ24" i="13"/>
  <c r="LUP24" i="13"/>
  <c r="LUO24" i="13"/>
  <c r="LUN24" i="13"/>
  <c r="LUM24" i="13"/>
  <c r="LUL24" i="13"/>
  <c r="LUK24" i="13"/>
  <c r="LUJ24" i="13"/>
  <c r="LUI24" i="13"/>
  <c r="LUH24" i="13"/>
  <c r="LUG24" i="13"/>
  <c r="LUF24" i="13"/>
  <c r="LUE24" i="13"/>
  <c r="LUD24" i="13"/>
  <c r="LUC24" i="13"/>
  <c r="LUB24" i="13"/>
  <c r="LUA24" i="13"/>
  <c r="LTZ24" i="13"/>
  <c r="LTY24" i="13"/>
  <c r="LTX24" i="13"/>
  <c r="LTW24" i="13"/>
  <c r="LTV24" i="13"/>
  <c r="LTU24" i="13"/>
  <c r="LTT24" i="13"/>
  <c r="LTS24" i="13"/>
  <c r="LTR24" i="13"/>
  <c r="LTQ24" i="13"/>
  <c r="LTP24" i="13"/>
  <c r="LTO24" i="13"/>
  <c r="LTN24" i="13"/>
  <c r="LTM24" i="13"/>
  <c r="LTL24" i="13"/>
  <c r="LTK24" i="13"/>
  <c r="LTJ24" i="13"/>
  <c r="LTI24" i="13"/>
  <c r="LTH24" i="13"/>
  <c r="LTG24" i="13"/>
  <c r="LTF24" i="13"/>
  <c r="LTE24" i="13"/>
  <c r="LTD24" i="13"/>
  <c r="LTC24" i="13"/>
  <c r="LTB24" i="13"/>
  <c r="LTA24" i="13"/>
  <c r="LSZ24" i="13"/>
  <c r="LSY24" i="13"/>
  <c r="LSX24" i="13"/>
  <c r="LSW24" i="13"/>
  <c r="LSV24" i="13"/>
  <c r="LSU24" i="13"/>
  <c r="LST24" i="13"/>
  <c r="LSS24" i="13"/>
  <c r="LSR24" i="13"/>
  <c r="LSQ24" i="13"/>
  <c r="LSP24" i="13"/>
  <c r="LSO24" i="13"/>
  <c r="LSN24" i="13"/>
  <c r="LSM24" i="13"/>
  <c r="LSL24" i="13"/>
  <c r="LSK24" i="13"/>
  <c r="LSJ24" i="13"/>
  <c r="LSI24" i="13"/>
  <c r="LSH24" i="13"/>
  <c r="LSG24" i="13"/>
  <c r="LSF24" i="13"/>
  <c r="LSE24" i="13"/>
  <c r="LSD24" i="13"/>
  <c r="LSC24" i="13"/>
  <c r="LSB24" i="13"/>
  <c r="LSA24" i="13"/>
  <c r="LRZ24" i="13"/>
  <c r="LRY24" i="13"/>
  <c r="LRX24" i="13"/>
  <c r="LRW24" i="13"/>
  <c r="LRV24" i="13"/>
  <c r="LRU24" i="13"/>
  <c r="LRT24" i="13"/>
  <c r="LRS24" i="13"/>
  <c r="LRR24" i="13"/>
  <c r="LRQ24" i="13"/>
  <c r="LRP24" i="13"/>
  <c r="LRO24" i="13"/>
  <c r="LRN24" i="13"/>
  <c r="LRM24" i="13"/>
  <c r="LRL24" i="13"/>
  <c r="LRK24" i="13"/>
  <c r="LRJ24" i="13"/>
  <c r="LRI24" i="13"/>
  <c r="LRH24" i="13"/>
  <c r="LRG24" i="13"/>
  <c r="LRF24" i="13"/>
  <c r="LRE24" i="13"/>
  <c r="LRD24" i="13"/>
  <c r="LRC24" i="13"/>
  <c r="LRB24" i="13"/>
  <c r="LRA24" i="13"/>
  <c r="LQZ24" i="13"/>
  <c r="LQY24" i="13"/>
  <c r="LQX24" i="13"/>
  <c r="LQW24" i="13"/>
  <c r="LQV24" i="13"/>
  <c r="LQU24" i="13"/>
  <c r="LQT24" i="13"/>
  <c r="LQS24" i="13"/>
  <c r="LQR24" i="13"/>
  <c r="LQQ24" i="13"/>
  <c r="LQP24" i="13"/>
  <c r="LQO24" i="13"/>
  <c r="LQN24" i="13"/>
  <c r="LQM24" i="13"/>
  <c r="LQL24" i="13"/>
  <c r="LQK24" i="13"/>
  <c r="LQJ24" i="13"/>
  <c r="LQI24" i="13"/>
  <c r="LQH24" i="13"/>
  <c r="LQG24" i="13"/>
  <c r="LQF24" i="13"/>
  <c r="LQE24" i="13"/>
  <c r="LQD24" i="13"/>
  <c r="LQC24" i="13"/>
  <c r="LQB24" i="13"/>
  <c r="LQA24" i="13"/>
  <c r="LPZ24" i="13"/>
  <c r="LPY24" i="13"/>
  <c r="LPX24" i="13"/>
  <c r="LPW24" i="13"/>
  <c r="LPV24" i="13"/>
  <c r="LPU24" i="13"/>
  <c r="LPT24" i="13"/>
  <c r="LPS24" i="13"/>
  <c r="LPR24" i="13"/>
  <c r="LPQ24" i="13"/>
  <c r="LPP24" i="13"/>
  <c r="LPO24" i="13"/>
  <c r="LPN24" i="13"/>
  <c r="LPM24" i="13"/>
  <c r="LPL24" i="13"/>
  <c r="LPK24" i="13"/>
  <c r="LPJ24" i="13"/>
  <c r="LPI24" i="13"/>
  <c r="LPH24" i="13"/>
  <c r="LPG24" i="13"/>
  <c r="LPF24" i="13"/>
  <c r="LPE24" i="13"/>
  <c r="LPD24" i="13"/>
  <c r="LPC24" i="13"/>
  <c r="LPB24" i="13"/>
  <c r="LPA24" i="13"/>
  <c r="LOZ24" i="13"/>
  <c r="LOY24" i="13"/>
  <c r="LOX24" i="13"/>
  <c r="LOW24" i="13"/>
  <c r="LOV24" i="13"/>
  <c r="LOU24" i="13"/>
  <c r="LOT24" i="13"/>
  <c r="LOS24" i="13"/>
  <c r="LOR24" i="13"/>
  <c r="LOQ24" i="13"/>
  <c r="LOP24" i="13"/>
  <c r="LOO24" i="13"/>
  <c r="LON24" i="13"/>
  <c r="LOM24" i="13"/>
  <c r="LOL24" i="13"/>
  <c r="LOK24" i="13"/>
  <c r="LOJ24" i="13"/>
  <c r="LOI24" i="13"/>
  <c r="LOH24" i="13"/>
  <c r="LOG24" i="13"/>
  <c r="LOF24" i="13"/>
  <c r="LOE24" i="13"/>
  <c r="LOD24" i="13"/>
  <c r="LOC24" i="13"/>
  <c r="LOB24" i="13"/>
  <c r="LOA24" i="13"/>
  <c r="LNZ24" i="13"/>
  <c r="LNY24" i="13"/>
  <c r="LNX24" i="13"/>
  <c r="LNW24" i="13"/>
  <c r="LNV24" i="13"/>
  <c r="LNU24" i="13"/>
  <c r="LNT24" i="13"/>
  <c r="LNS24" i="13"/>
  <c r="LNR24" i="13"/>
  <c r="LNQ24" i="13"/>
  <c r="LNP24" i="13"/>
  <c r="LNO24" i="13"/>
  <c r="LNN24" i="13"/>
  <c r="LNM24" i="13"/>
  <c r="LNL24" i="13"/>
  <c r="LNK24" i="13"/>
  <c r="LNJ24" i="13"/>
  <c r="LNI24" i="13"/>
  <c r="LNH24" i="13"/>
  <c r="LNG24" i="13"/>
  <c r="LNF24" i="13"/>
  <c r="LNE24" i="13"/>
  <c r="LND24" i="13"/>
  <c r="LNC24" i="13"/>
  <c r="LNB24" i="13"/>
  <c r="LNA24" i="13"/>
  <c r="LMZ24" i="13"/>
  <c r="LMY24" i="13"/>
  <c r="LMX24" i="13"/>
  <c r="LMW24" i="13"/>
  <c r="LMV24" i="13"/>
  <c r="LMU24" i="13"/>
  <c r="LMT24" i="13"/>
  <c r="LMS24" i="13"/>
  <c r="LMR24" i="13"/>
  <c r="LMQ24" i="13"/>
  <c r="LMP24" i="13"/>
  <c r="LMO24" i="13"/>
  <c r="LMN24" i="13"/>
  <c r="LMM24" i="13"/>
  <c r="LML24" i="13"/>
  <c r="LMK24" i="13"/>
  <c r="LMJ24" i="13"/>
  <c r="LMI24" i="13"/>
  <c r="LMH24" i="13"/>
  <c r="LMG24" i="13"/>
  <c r="LMF24" i="13"/>
  <c r="LME24" i="13"/>
  <c r="LMD24" i="13"/>
  <c r="LMC24" i="13"/>
  <c r="LMB24" i="13"/>
  <c r="LMA24" i="13"/>
  <c r="LLZ24" i="13"/>
  <c r="LLY24" i="13"/>
  <c r="LLX24" i="13"/>
  <c r="LLW24" i="13"/>
  <c r="LLV24" i="13"/>
  <c r="LLU24" i="13"/>
  <c r="LLT24" i="13"/>
  <c r="LLS24" i="13"/>
  <c r="LLR24" i="13"/>
  <c r="LLQ24" i="13"/>
  <c r="LLP24" i="13"/>
  <c r="LLO24" i="13"/>
  <c r="LLN24" i="13"/>
  <c r="LLM24" i="13"/>
  <c r="LLL24" i="13"/>
  <c r="LLK24" i="13"/>
  <c r="LLJ24" i="13"/>
  <c r="LLI24" i="13"/>
  <c r="LLH24" i="13"/>
  <c r="LLG24" i="13"/>
  <c r="LLF24" i="13"/>
  <c r="LLE24" i="13"/>
  <c r="LLD24" i="13"/>
  <c r="LLC24" i="13"/>
  <c r="LLB24" i="13"/>
  <c r="LLA24" i="13"/>
  <c r="LKZ24" i="13"/>
  <c r="LKY24" i="13"/>
  <c r="LKX24" i="13"/>
  <c r="LKW24" i="13"/>
  <c r="LKV24" i="13"/>
  <c r="LKU24" i="13"/>
  <c r="LKT24" i="13"/>
  <c r="LKS24" i="13"/>
  <c r="LKR24" i="13"/>
  <c r="LKQ24" i="13"/>
  <c r="LKP24" i="13"/>
  <c r="LKO24" i="13"/>
  <c r="LKN24" i="13"/>
  <c r="LKM24" i="13"/>
  <c r="LKL24" i="13"/>
  <c r="LKK24" i="13"/>
  <c r="LKJ24" i="13"/>
  <c r="LKI24" i="13"/>
  <c r="LKH24" i="13"/>
  <c r="LKG24" i="13"/>
  <c r="LKF24" i="13"/>
  <c r="LKE24" i="13"/>
  <c r="LKD24" i="13"/>
  <c r="LKC24" i="13"/>
  <c r="LKB24" i="13"/>
  <c r="LKA24" i="13"/>
  <c r="LJZ24" i="13"/>
  <c r="LJY24" i="13"/>
  <c r="LJX24" i="13"/>
  <c r="LJW24" i="13"/>
  <c r="LJV24" i="13"/>
  <c r="LJU24" i="13"/>
  <c r="LJT24" i="13"/>
  <c r="LJS24" i="13"/>
  <c r="LJR24" i="13"/>
  <c r="LJQ24" i="13"/>
  <c r="LJP24" i="13"/>
  <c r="LJO24" i="13"/>
  <c r="LJN24" i="13"/>
  <c r="LJM24" i="13"/>
  <c r="LJL24" i="13"/>
  <c r="LJK24" i="13"/>
  <c r="LJJ24" i="13"/>
  <c r="LJI24" i="13"/>
  <c r="LJH24" i="13"/>
  <c r="LJG24" i="13"/>
  <c r="LJF24" i="13"/>
  <c r="LJE24" i="13"/>
  <c r="LJD24" i="13"/>
  <c r="LJC24" i="13"/>
  <c r="LJB24" i="13"/>
  <c r="LJA24" i="13"/>
  <c r="LIZ24" i="13"/>
  <c r="LIY24" i="13"/>
  <c r="LIX24" i="13"/>
  <c r="LIW24" i="13"/>
  <c r="LIV24" i="13"/>
  <c r="LIU24" i="13"/>
  <c r="LIT24" i="13"/>
  <c r="LIS24" i="13"/>
  <c r="LIR24" i="13"/>
  <c r="LIQ24" i="13"/>
  <c r="LIP24" i="13"/>
  <c r="LIO24" i="13"/>
  <c r="LIN24" i="13"/>
  <c r="LIM24" i="13"/>
  <c r="LIL24" i="13"/>
  <c r="LIK24" i="13"/>
  <c r="LIJ24" i="13"/>
  <c r="LII24" i="13"/>
  <c r="LIH24" i="13"/>
  <c r="LIG24" i="13"/>
  <c r="LIF24" i="13"/>
  <c r="LIE24" i="13"/>
  <c r="LID24" i="13"/>
  <c r="LIC24" i="13"/>
  <c r="LIB24" i="13"/>
  <c r="LIA24" i="13"/>
  <c r="LHZ24" i="13"/>
  <c r="LHY24" i="13"/>
  <c r="LHX24" i="13"/>
  <c r="LHW24" i="13"/>
  <c r="LHV24" i="13"/>
  <c r="LHU24" i="13"/>
  <c r="LHT24" i="13"/>
  <c r="LHS24" i="13"/>
  <c r="LHR24" i="13"/>
  <c r="LHQ24" i="13"/>
  <c r="LHP24" i="13"/>
  <c r="LHO24" i="13"/>
  <c r="LHN24" i="13"/>
  <c r="LHM24" i="13"/>
  <c r="LHL24" i="13"/>
  <c r="LHK24" i="13"/>
  <c r="LHJ24" i="13"/>
  <c r="LHI24" i="13"/>
  <c r="LHH24" i="13"/>
  <c r="LHG24" i="13"/>
  <c r="LHF24" i="13"/>
  <c r="LHE24" i="13"/>
  <c r="LHD24" i="13"/>
  <c r="LHC24" i="13"/>
  <c r="LHB24" i="13"/>
  <c r="LHA24" i="13"/>
  <c r="LGZ24" i="13"/>
  <c r="LGY24" i="13"/>
  <c r="LGX24" i="13"/>
  <c r="LGW24" i="13"/>
  <c r="LGV24" i="13"/>
  <c r="LGU24" i="13"/>
  <c r="LGT24" i="13"/>
  <c r="LGS24" i="13"/>
  <c r="LGR24" i="13"/>
  <c r="LGQ24" i="13"/>
  <c r="LGP24" i="13"/>
  <c r="LGO24" i="13"/>
  <c r="LGN24" i="13"/>
  <c r="LGM24" i="13"/>
  <c r="LGL24" i="13"/>
  <c r="LGK24" i="13"/>
  <c r="LGJ24" i="13"/>
  <c r="LGI24" i="13"/>
  <c r="LGH24" i="13"/>
  <c r="LGG24" i="13"/>
  <c r="LGF24" i="13"/>
  <c r="LGE24" i="13"/>
  <c r="LGD24" i="13"/>
  <c r="LGC24" i="13"/>
  <c r="LGB24" i="13"/>
  <c r="LGA24" i="13"/>
  <c r="LFZ24" i="13"/>
  <c r="LFY24" i="13"/>
  <c r="LFX24" i="13"/>
  <c r="LFW24" i="13"/>
  <c r="LFV24" i="13"/>
  <c r="LFU24" i="13"/>
  <c r="LFT24" i="13"/>
  <c r="LFS24" i="13"/>
  <c r="LFR24" i="13"/>
  <c r="LFQ24" i="13"/>
  <c r="LFP24" i="13"/>
  <c r="LFO24" i="13"/>
  <c r="LFN24" i="13"/>
  <c r="LFM24" i="13"/>
  <c r="LFL24" i="13"/>
  <c r="LFK24" i="13"/>
  <c r="LFJ24" i="13"/>
  <c r="LFI24" i="13"/>
  <c r="LFH24" i="13"/>
  <c r="LFG24" i="13"/>
  <c r="LFF24" i="13"/>
  <c r="LFE24" i="13"/>
  <c r="LFD24" i="13"/>
  <c r="LFC24" i="13"/>
  <c r="LFB24" i="13"/>
  <c r="LFA24" i="13"/>
  <c r="LEZ24" i="13"/>
  <c r="LEY24" i="13"/>
  <c r="LEX24" i="13"/>
  <c r="LEW24" i="13"/>
  <c r="LEV24" i="13"/>
  <c r="LEU24" i="13"/>
  <c r="LET24" i="13"/>
  <c r="LES24" i="13"/>
  <c r="LER24" i="13"/>
  <c r="LEQ24" i="13"/>
  <c r="LEP24" i="13"/>
  <c r="LEO24" i="13"/>
  <c r="LEN24" i="13"/>
  <c r="LEM24" i="13"/>
  <c r="LEL24" i="13"/>
  <c r="LEK24" i="13"/>
  <c r="LEJ24" i="13"/>
  <c r="LEI24" i="13"/>
  <c r="LEH24" i="13"/>
  <c r="LEG24" i="13"/>
  <c r="LEF24" i="13"/>
  <c r="LEE24" i="13"/>
  <c r="LED24" i="13"/>
  <c r="LEC24" i="13"/>
  <c r="LEB24" i="13"/>
  <c r="LEA24" i="13"/>
  <c r="LDZ24" i="13"/>
  <c r="LDY24" i="13"/>
  <c r="LDX24" i="13"/>
  <c r="LDW24" i="13"/>
  <c r="LDV24" i="13"/>
  <c r="LDU24" i="13"/>
  <c r="LDT24" i="13"/>
  <c r="LDS24" i="13"/>
  <c r="LDR24" i="13"/>
  <c r="LDQ24" i="13"/>
  <c r="LDP24" i="13"/>
  <c r="LDO24" i="13"/>
  <c r="LDN24" i="13"/>
  <c r="LDM24" i="13"/>
  <c r="LDL24" i="13"/>
  <c r="LDK24" i="13"/>
  <c r="LDJ24" i="13"/>
  <c r="LDI24" i="13"/>
  <c r="LDH24" i="13"/>
  <c r="LDG24" i="13"/>
  <c r="LDF24" i="13"/>
  <c r="LDE24" i="13"/>
  <c r="LDD24" i="13"/>
  <c r="LDC24" i="13"/>
  <c r="LDB24" i="13"/>
  <c r="LDA24" i="13"/>
  <c r="LCZ24" i="13"/>
  <c r="LCY24" i="13"/>
  <c r="LCX24" i="13"/>
  <c r="LCW24" i="13"/>
  <c r="LCV24" i="13"/>
  <c r="LCU24" i="13"/>
  <c r="LCT24" i="13"/>
  <c r="LCS24" i="13"/>
  <c r="LCR24" i="13"/>
  <c r="LCQ24" i="13"/>
  <c r="LCP24" i="13"/>
  <c r="LCO24" i="13"/>
  <c r="LCN24" i="13"/>
  <c r="LCM24" i="13"/>
  <c r="LCL24" i="13"/>
  <c r="LCK24" i="13"/>
  <c r="LCJ24" i="13"/>
  <c r="LCI24" i="13"/>
  <c r="LCH24" i="13"/>
  <c r="LCG24" i="13"/>
  <c r="LCF24" i="13"/>
  <c r="LCE24" i="13"/>
  <c r="LCD24" i="13"/>
  <c r="LCC24" i="13"/>
  <c r="LCB24" i="13"/>
  <c r="LCA24" i="13"/>
  <c r="LBZ24" i="13"/>
  <c r="LBY24" i="13"/>
  <c r="LBX24" i="13"/>
  <c r="LBW24" i="13"/>
  <c r="LBV24" i="13"/>
  <c r="LBU24" i="13"/>
  <c r="LBT24" i="13"/>
  <c r="LBS24" i="13"/>
  <c r="LBR24" i="13"/>
  <c r="LBQ24" i="13"/>
  <c r="LBP24" i="13"/>
  <c r="LBO24" i="13"/>
  <c r="LBN24" i="13"/>
  <c r="LBM24" i="13"/>
  <c r="LBL24" i="13"/>
  <c r="LBK24" i="13"/>
  <c r="LBJ24" i="13"/>
  <c r="LBI24" i="13"/>
  <c r="LBH24" i="13"/>
  <c r="LBG24" i="13"/>
  <c r="LBF24" i="13"/>
  <c r="LBE24" i="13"/>
  <c r="LBD24" i="13"/>
  <c r="LBC24" i="13"/>
  <c r="LBB24" i="13"/>
  <c r="LBA24" i="13"/>
  <c r="LAZ24" i="13"/>
  <c r="LAY24" i="13"/>
  <c r="LAX24" i="13"/>
  <c r="LAW24" i="13"/>
  <c r="LAV24" i="13"/>
  <c r="LAU24" i="13"/>
  <c r="LAT24" i="13"/>
  <c r="LAS24" i="13"/>
  <c r="LAR24" i="13"/>
  <c r="LAQ24" i="13"/>
  <c r="LAP24" i="13"/>
  <c r="LAO24" i="13"/>
  <c r="LAN24" i="13"/>
  <c r="LAM24" i="13"/>
  <c r="LAL24" i="13"/>
  <c r="LAK24" i="13"/>
  <c r="LAJ24" i="13"/>
  <c r="LAI24" i="13"/>
  <c r="LAH24" i="13"/>
  <c r="LAG24" i="13"/>
  <c r="LAF24" i="13"/>
  <c r="LAE24" i="13"/>
  <c r="LAD24" i="13"/>
  <c r="LAC24" i="13"/>
  <c r="LAB24" i="13"/>
  <c r="LAA24" i="13"/>
  <c r="KZZ24" i="13"/>
  <c r="KZY24" i="13"/>
  <c r="KZX24" i="13"/>
  <c r="KZW24" i="13"/>
  <c r="KZV24" i="13"/>
  <c r="KZU24" i="13"/>
  <c r="KZT24" i="13"/>
  <c r="KZS24" i="13"/>
  <c r="KZR24" i="13"/>
  <c r="KZQ24" i="13"/>
  <c r="KZP24" i="13"/>
  <c r="KZO24" i="13"/>
  <c r="KZN24" i="13"/>
  <c r="KZM24" i="13"/>
  <c r="KZL24" i="13"/>
  <c r="KZK24" i="13"/>
  <c r="KZJ24" i="13"/>
  <c r="KZI24" i="13"/>
  <c r="KZH24" i="13"/>
  <c r="KZG24" i="13"/>
  <c r="KZF24" i="13"/>
  <c r="KZE24" i="13"/>
  <c r="KZD24" i="13"/>
  <c r="KZC24" i="13"/>
  <c r="KZB24" i="13"/>
  <c r="KZA24" i="13"/>
  <c r="KYZ24" i="13"/>
  <c r="KYY24" i="13"/>
  <c r="KYX24" i="13"/>
  <c r="KYW24" i="13"/>
  <c r="KYV24" i="13"/>
  <c r="KYU24" i="13"/>
  <c r="KYT24" i="13"/>
  <c r="KYS24" i="13"/>
  <c r="KYR24" i="13"/>
  <c r="KYQ24" i="13"/>
  <c r="KYP24" i="13"/>
  <c r="KYO24" i="13"/>
  <c r="KYN24" i="13"/>
  <c r="KYM24" i="13"/>
  <c r="KYL24" i="13"/>
  <c r="KYK24" i="13"/>
  <c r="KYJ24" i="13"/>
  <c r="KYI24" i="13"/>
  <c r="KYH24" i="13"/>
  <c r="KYG24" i="13"/>
  <c r="KYF24" i="13"/>
  <c r="KYE24" i="13"/>
  <c r="KYD24" i="13"/>
  <c r="KYC24" i="13"/>
  <c r="KYB24" i="13"/>
  <c r="KYA24" i="13"/>
  <c r="KXZ24" i="13"/>
  <c r="KXY24" i="13"/>
  <c r="KXX24" i="13"/>
  <c r="KXW24" i="13"/>
  <c r="KXV24" i="13"/>
  <c r="KXU24" i="13"/>
  <c r="KXT24" i="13"/>
  <c r="KXS24" i="13"/>
  <c r="KXR24" i="13"/>
  <c r="KXQ24" i="13"/>
  <c r="KXP24" i="13"/>
  <c r="KXO24" i="13"/>
  <c r="KXN24" i="13"/>
  <c r="KXM24" i="13"/>
  <c r="KXL24" i="13"/>
  <c r="KXK24" i="13"/>
  <c r="KXJ24" i="13"/>
  <c r="KXI24" i="13"/>
  <c r="KXH24" i="13"/>
  <c r="KXG24" i="13"/>
  <c r="KXF24" i="13"/>
  <c r="KXE24" i="13"/>
  <c r="KXD24" i="13"/>
  <c r="KXC24" i="13"/>
  <c r="KXB24" i="13"/>
  <c r="KXA24" i="13"/>
  <c r="KWZ24" i="13"/>
  <c r="KWY24" i="13"/>
  <c r="KWX24" i="13"/>
  <c r="KWW24" i="13"/>
  <c r="KWV24" i="13"/>
  <c r="KWU24" i="13"/>
  <c r="KWT24" i="13"/>
  <c r="KWS24" i="13"/>
  <c r="KWR24" i="13"/>
  <c r="KWQ24" i="13"/>
  <c r="KWP24" i="13"/>
  <c r="KWO24" i="13"/>
  <c r="KWN24" i="13"/>
  <c r="KWM24" i="13"/>
  <c r="KWL24" i="13"/>
  <c r="KWK24" i="13"/>
  <c r="KWJ24" i="13"/>
  <c r="KWI24" i="13"/>
  <c r="KWH24" i="13"/>
  <c r="KWG24" i="13"/>
  <c r="KWF24" i="13"/>
  <c r="KWE24" i="13"/>
  <c r="KWD24" i="13"/>
  <c r="KWC24" i="13"/>
  <c r="KWB24" i="13"/>
  <c r="KWA24" i="13"/>
  <c r="KVZ24" i="13"/>
  <c r="KVY24" i="13"/>
  <c r="KVX24" i="13"/>
  <c r="KVW24" i="13"/>
  <c r="KVV24" i="13"/>
  <c r="KVU24" i="13"/>
  <c r="KVT24" i="13"/>
  <c r="KVS24" i="13"/>
  <c r="KVR24" i="13"/>
  <c r="KVQ24" i="13"/>
  <c r="KVP24" i="13"/>
  <c r="KVO24" i="13"/>
  <c r="KVN24" i="13"/>
  <c r="KVM24" i="13"/>
  <c r="KVL24" i="13"/>
  <c r="KVK24" i="13"/>
  <c r="KVJ24" i="13"/>
  <c r="KVI24" i="13"/>
  <c r="KVH24" i="13"/>
  <c r="KVG24" i="13"/>
  <c r="KVF24" i="13"/>
  <c r="KVE24" i="13"/>
  <c r="KVD24" i="13"/>
  <c r="KVC24" i="13"/>
  <c r="KVB24" i="13"/>
  <c r="KVA24" i="13"/>
  <c r="KUZ24" i="13"/>
  <c r="KUY24" i="13"/>
  <c r="KUX24" i="13"/>
  <c r="KUW24" i="13"/>
  <c r="KUV24" i="13"/>
  <c r="KUU24" i="13"/>
  <c r="KUT24" i="13"/>
  <c r="KUS24" i="13"/>
  <c r="KUR24" i="13"/>
  <c r="KUQ24" i="13"/>
  <c r="KUP24" i="13"/>
  <c r="KUO24" i="13"/>
  <c r="KUN24" i="13"/>
  <c r="KUM24" i="13"/>
  <c r="KUL24" i="13"/>
  <c r="KUK24" i="13"/>
  <c r="KUJ24" i="13"/>
  <c r="KUI24" i="13"/>
  <c r="KUH24" i="13"/>
  <c r="KUG24" i="13"/>
  <c r="KUF24" i="13"/>
  <c r="KUE24" i="13"/>
  <c r="KUD24" i="13"/>
  <c r="KUC24" i="13"/>
  <c r="KUB24" i="13"/>
  <c r="KUA24" i="13"/>
  <c r="KTZ24" i="13"/>
  <c r="KTY24" i="13"/>
  <c r="KTX24" i="13"/>
  <c r="KTW24" i="13"/>
  <c r="KTV24" i="13"/>
  <c r="KTU24" i="13"/>
  <c r="KTT24" i="13"/>
  <c r="KTS24" i="13"/>
  <c r="KTR24" i="13"/>
  <c r="KTQ24" i="13"/>
  <c r="KTP24" i="13"/>
  <c r="KTO24" i="13"/>
  <c r="KTN24" i="13"/>
  <c r="KTM24" i="13"/>
  <c r="KTL24" i="13"/>
  <c r="KTK24" i="13"/>
  <c r="KTJ24" i="13"/>
  <c r="KTI24" i="13"/>
  <c r="KTH24" i="13"/>
  <c r="KTG24" i="13"/>
  <c r="KTF24" i="13"/>
  <c r="KTE24" i="13"/>
  <c r="KTD24" i="13"/>
  <c r="KTC24" i="13"/>
  <c r="KTB24" i="13"/>
  <c r="KTA24" i="13"/>
  <c r="KSZ24" i="13"/>
  <c r="KSY24" i="13"/>
  <c r="KSX24" i="13"/>
  <c r="KSW24" i="13"/>
  <c r="KSV24" i="13"/>
  <c r="KSU24" i="13"/>
  <c r="KST24" i="13"/>
  <c r="KSS24" i="13"/>
  <c r="KSR24" i="13"/>
  <c r="KSQ24" i="13"/>
  <c r="KSP24" i="13"/>
  <c r="KSO24" i="13"/>
  <c r="KSN24" i="13"/>
  <c r="KSM24" i="13"/>
  <c r="KSL24" i="13"/>
  <c r="KSK24" i="13"/>
  <c r="KSJ24" i="13"/>
  <c r="KSI24" i="13"/>
  <c r="KSH24" i="13"/>
  <c r="KSG24" i="13"/>
  <c r="KSF24" i="13"/>
  <c r="KSE24" i="13"/>
  <c r="KSD24" i="13"/>
  <c r="KSC24" i="13"/>
  <c r="KSB24" i="13"/>
  <c r="KSA24" i="13"/>
  <c r="KRZ24" i="13"/>
  <c r="KRY24" i="13"/>
  <c r="KRX24" i="13"/>
  <c r="KRW24" i="13"/>
  <c r="KRV24" i="13"/>
  <c r="KRU24" i="13"/>
  <c r="KRT24" i="13"/>
  <c r="KRS24" i="13"/>
  <c r="KRR24" i="13"/>
  <c r="KRQ24" i="13"/>
  <c r="KRP24" i="13"/>
  <c r="KRO24" i="13"/>
  <c r="KRN24" i="13"/>
  <c r="KRM24" i="13"/>
  <c r="KRL24" i="13"/>
  <c r="KRK24" i="13"/>
  <c r="KRJ24" i="13"/>
  <c r="KRI24" i="13"/>
  <c r="KRH24" i="13"/>
  <c r="KRG24" i="13"/>
  <c r="KRF24" i="13"/>
  <c r="KRE24" i="13"/>
  <c r="KRD24" i="13"/>
  <c r="KRC24" i="13"/>
  <c r="KRB24" i="13"/>
  <c r="KRA24" i="13"/>
  <c r="KQZ24" i="13"/>
  <c r="KQY24" i="13"/>
  <c r="KQX24" i="13"/>
  <c r="KQW24" i="13"/>
  <c r="KQV24" i="13"/>
  <c r="KQU24" i="13"/>
  <c r="KQT24" i="13"/>
  <c r="KQS24" i="13"/>
  <c r="KQR24" i="13"/>
  <c r="KQQ24" i="13"/>
  <c r="KQP24" i="13"/>
  <c r="KQO24" i="13"/>
  <c r="KQN24" i="13"/>
  <c r="KQM24" i="13"/>
  <c r="KQL24" i="13"/>
  <c r="KQK24" i="13"/>
  <c r="KQJ24" i="13"/>
  <c r="KQI24" i="13"/>
  <c r="KQH24" i="13"/>
  <c r="KQG24" i="13"/>
  <c r="KQF24" i="13"/>
  <c r="KQE24" i="13"/>
  <c r="KQD24" i="13"/>
  <c r="KQC24" i="13"/>
  <c r="KQB24" i="13"/>
  <c r="KQA24" i="13"/>
  <c r="KPZ24" i="13"/>
  <c r="KPY24" i="13"/>
  <c r="KPX24" i="13"/>
  <c r="KPW24" i="13"/>
  <c r="KPV24" i="13"/>
  <c r="KPU24" i="13"/>
  <c r="KPT24" i="13"/>
  <c r="KPS24" i="13"/>
  <c r="KPR24" i="13"/>
  <c r="KPQ24" i="13"/>
  <c r="KPP24" i="13"/>
  <c r="KPO24" i="13"/>
  <c r="KPN24" i="13"/>
  <c r="KPM24" i="13"/>
  <c r="KPL24" i="13"/>
  <c r="KPK24" i="13"/>
  <c r="KPJ24" i="13"/>
  <c r="KPI24" i="13"/>
  <c r="KPH24" i="13"/>
  <c r="KPG24" i="13"/>
  <c r="KPF24" i="13"/>
  <c r="KPE24" i="13"/>
  <c r="KPD24" i="13"/>
  <c r="KPC24" i="13"/>
  <c r="KPB24" i="13"/>
  <c r="KPA24" i="13"/>
  <c r="KOZ24" i="13"/>
  <c r="KOY24" i="13"/>
  <c r="KOX24" i="13"/>
  <c r="KOW24" i="13"/>
  <c r="KOV24" i="13"/>
  <c r="KOU24" i="13"/>
  <c r="KOT24" i="13"/>
  <c r="KOS24" i="13"/>
  <c r="KOR24" i="13"/>
  <c r="KOQ24" i="13"/>
  <c r="KOP24" i="13"/>
  <c r="KOO24" i="13"/>
  <c r="KON24" i="13"/>
  <c r="KOM24" i="13"/>
  <c r="KOL24" i="13"/>
  <c r="KOK24" i="13"/>
  <c r="KOJ24" i="13"/>
  <c r="KOI24" i="13"/>
  <c r="KOH24" i="13"/>
  <c r="KOG24" i="13"/>
  <c r="KOF24" i="13"/>
  <c r="KOE24" i="13"/>
  <c r="KOD24" i="13"/>
  <c r="KOC24" i="13"/>
  <c r="KOB24" i="13"/>
  <c r="KOA24" i="13"/>
  <c r="KNZ24" i="13"/>
  <c r="KNY24" i="13"/>
  <c r="KNX24" i="13"/>
  <c r="KNW24" i="13"/>
  <c r="KNV24" i="13"/>
  <c r="KNU24" i="13"/>
  <c r="KNT24" i="13"/>
  <c r="KNS24" i="13"/>
  <c r="KNR24" i="13"/>
  <c r="KNQ24" i="13"/>
  <c r="KNP24" i="13"/>
  <c r="KNO24" i="13"/>
  <c r="KNN24" i="13"/>
  <c r="KNM24" i="13"/>
  <c r="KNL24" i="13"/>
  <c r="KNK24" i="13"/>
  <c r="KNJ24" i="13"/>
  <c r="KNI24" i="13"/>
  <c r="KNH24" i="13"/>
  <c r="KNG24" i="13"/>
  <c r="KNF24" i="13"/>
  <c r="KNE24" i="13"/>
  <c r="KND24" i="13"/>
  <c r="KNC24" i="13"/>
  <c r="KNB24" i="13"/>
  <c r="KNA24" i="13"/>
  <c r="KMZ24" i="13"/>
  <c r="KMY24" i="13"/>
  <c r="KMX24" i="13"/>
  <c r="KMW24" i="13"/>
  <c r="KMV24" i="13"/>
  <c r="KMU24" i="13"/>
  <c r="KMT24" i="13"/>
  <c r="KMS24" i="13"/>
  <c r="KMR24" i="13"/>
  <c r="KMQ24" i="13"/>
  <c r="KMP24" i="13"/>
  <c r="KMO24" i="13"/>
  <c r="KMN24" i="13"/>
  <c r="KMM24" i="13"/>
  <c r="KML24" i="13"/>
  <c r="KMK24" i="13"/>
  <c r="KMJ24" i="13"/>
  <c r="KMI24" i="13"/>
  <c r="KMH24" i="13"/>
  <c r="KMG24" i="13"/>
  <c r="KMF24" i="13"/>
  <c r="KME24" i="13"/>
  <c r="KMD24" i="13"/>
  <c r="KMC24" i="13"/>
  <c r="KMB24" i="13"/>
  <c r="KMA24" i="13"/>
  <c r="KLZ24" i="13"/>
  <c r="KLY24" i="13"/>
  <c r="KLX24" i="13"/>
  <c r="KLW24" i="13"/>
  <c r="KLV24" i="13"/>
  <c r="KLU24" i="13"/>
  <c r="KLT24" i="13"/>
  <c r="KLS24" i="13"/>
  <c r="KLR24" i="13"/>
  <c r="KLQ24" i="13"/>
  <c r="KLP24" i="13"/>
  <c r="KLO24" i="13"/>
  <c r="KLN24" i="13"/>
  <c r="KLM24" i="13"/>
  <c r="KLL24" i="13"/>
  <c r="KLK24" i="13"/>
  <c r="KLJ24" i="13"/>
  <c r="KLI24" i="13"/>
  <c r="KLH24" i="13"/>
  <c r="KLG24" i="13"/>
  <c r="KLF24" i="13"/>
  <c r="KLE24" i="13"/>
  <c r="KLD24" i="13"/>
  <c r="KLC24" i="13"/>
  <c r="KLB24" i="13"/>
  <c r="KLA24" i="13"/>
  <c r="KKZ24" i="13"/>
  <c r="KKY24" i="13"/>
  <c r="KKX24" i="13"/>
  <c r="KKW24" i="13"/>
  <c r="KKV24" i="13"/>
  <c r="KKU24" i="13"/>
  <c r="KKT24" i="13"/>
  <c r="KKS24" i="13"/>
  <c r="KKR24" i="13"/>
  <c r="KKQ24" i="13"/>
  <c r="KKP24" i="13"/>
  <c r="KKO24" i="13"/>
  <c r="KKN24" i="13"/>
  <c r="KKM24" i="13"/>
  <c r="KKL24" i="13"/>
  <c r="KKK24" i="13"/>
  <c r="KKJ24" i="13"/>
  <c r="KKI24" i="13"/>
  <c r="KKH24" i="13"/>
  <c r="KKG24" i="13"/>
  <c r="KKF24" i="13"/>
  <c r="KKE24" i="13"/>
  <c r="KKD24" i="13"/>
  <c r="KKC24" i="13"/>
  <c r="KKB24" i="13"/>
  <c r="KKA24" i="13"/>
  <c r="KJZ24" i="13"/>
  <c r="KJY24" i="13"/>
  <c r="KJX24" i="13"/>
  <c r="KJW24" i="13"/>
  <c r="KJV24" i="13"/>
  <c r="KJU24" i="13"/>
  <c r="KJT24" i="13"/>
  <c r="KJS24" i="13"/>
  <c r="KJR24" i="13"/>
  <c r="KJQ24" i="13"/>
  <c r="KJP24" i="13"/>
  <c r="KJO24" i="13"/>
  <c r="KJN24" i="13"/>
  <c r="KJM24" i="13"/>
  <c r="KJL24" i="13"/>
  <c r="KJK24" i="13"/>
  <c r="KJJ24" i="13"/>
  <c r="KJI24" i="13"/>
  <c r="KJH24" i="13"/>
  <c r="KJG24" i="13"/>
  <c r="KJF24" i="13"/>
  <c r="KJE24" i="13"/>
  <c r="KJD24" i="13"/>
  <c r="KJC24" i="13"/>
  <c r="KJB24" i="13"/>
  <c r="KJA24" i="13"/>
  <c r="KIZ24" i="13"/>
  <c r="KIY24" i="13"/>
  <c r="KIX24" i="13"/>
  <c r="KIW24" i="13"/>
  <c r="KIV24" i="13"/>
  <c r="KIU24" i="13"/>
  <c r="KIT24" i="13"/>
  <c r="KIS24" i="13"/>
  <c r="KIR24" i="13"/>
  <c r="KIQ24" i="13"/>
  <c r="KIP24" i="13"/>
  <c r="KIO24" i="13"/>
  <c r="KIN24" i="13"/>
  <c r="KIM24" i="13"/>
  <c r="KIL24" i="13"/>
  <c r="KIK24" i="13"/>
  <c r="KIJ24" i="13"/>
  <c r="KII24" i="13"/>
  <c r="KIH24" i="13"/>
  <c r="KIG24" i="13"/>
  <c r="KIF24" i="13"/>
  <c r="KIE24" i="13"/>
  <c r="KID24" i="13"/>
  <c r="KIC24" i="13"/>
  <c r="KIB24" i="13"/>
  <c r="KIA24" i="13"/>
  <c r="KHZ24" i="13"/>
  <c r="KHY24" i="13"/>
  <c r="KHX24" i="13"/>
  <c r="KHW24" i="13"/>
  <c r="KHV24" i="13"/>
  <c r="KHU24" i="13"/>
  <c r="KHT24" i="13"/>
  <c r="KHS24" i="13"/>
  <c r="KHR24" i="13"/>
  <c r="KHQ24" i="13"/>
  <c r="KHP24" i="13"/>
  <c r="KHO24" i="13"/>
  <c r="KHN24" i="13"/>
  <c r="KHM24" i="13"/>
  <c r="KHL24" i="13"/>
  <c r="KHK24" i="13"/>
  <c r="KHJ24" i="13"/>
  <c r="KHI24" i="13"/>
  <c r="KHH24" i="13"/>
  <c r="KHG24" i="13"/>
  <c r="KHF24" i="13"/>
  <c r="KHE24" i="13"/>
  <c r="KHD24" i="13"/>
  <c r="KHC24" i="13"/>
  <c r="KHB24" i="13"/>
  <c r="KHA24" i="13"/>
  <c r="KGZ24" i="13"/>
  <c r="KGY24" i="13"/>
  <c r="KGX24" i="13"/>
  <c r="KGW24" i="13"/>
  <c r="KGV24" i="13"/>
  <c r="KGU24" i="13"/>
  <c r="KGT24" i="13"/>
  <c r="KGS24" i="13"/>
  <c r="KGR24" i="13"/>
  <c r="KGQ24" i="13"/>
  <c r="KGP24" i="13"/>
  <c r="KGO24" i="13"/>
  <c r="KGN24" i="13"/>
  <c r="KGM24" i="13"/>
  <c r="KGL24" i="13"/>
  <c r="KGK24" i="13"/>
  <c r="KGJ24" i="13"/>
  <c r="KGI24" i="13"/>
  <c r="KGH24" i="13"/>
  <c r="KGG24" i="13"/>
  <c r="KGF24" i="13"/>
  <c r="KGE24" i="13"/>
  <c r="KGD24" i="13"/>
  <c r="KGC24" i="13"/>
  <c r="KGB24" i="13"/>
  <c r="KGA24" i="13"/>
  <c r="KFZ24" i="13"/>
  <c r="KFY24" i="13"/>
  <c r="KFX24" i="13"/>
  <c r="KFW24" i="13"/>
  <c r="KFV24" i="13"/>
  <c r="KFU24" i="13"/>
  <c r="KFT24" i="13"/>
  <c r="KFS24" i="13"/>
  <c r="KFR24" i="13"/>
  <c r="KFQ24" i="13"/>
  <c r="KFP24" i="13"/>
  <c r="KFO24" i="13"/>
  <c r="KFN24" i="13"/>
  <c r="KFM24" i="13"/>
  <c r="KFL24" i="13"/>
  <c r="KFK24" i="13"/>
  <c r="KFJ24" i="13"/>
  <c r="KFI24" i="13"/>
  <c r="KFH24" i="13"/>
  <c r="KFG24" i="13"/>
  <c r="KFF24" i="13"/>
  <c r="KFE24" i="13"/>
  <c r="KFD24" i="13"/>
  <c r="KFC24" i="13"/>
  <c r="KFB24" i="13"/>
  <c r="KFA24" i="13"/>
  <c r="KEZ24" i="13"/>
  <c r="KEY24" i="13"/>
  <c r="KEX24" i="13"/>
  <c r="KEW24" i="13"/>
  <c r="KEV24" i="13"/>
  <c r="KEU24" i="13"/>
  <c r="KET24" i="13"/>
  <c r="KES24" i="13"/>
  <c r="KER24" i="13"/>
  <c r="KEQ24" i="13"/>
  <c r="KEP24" i="13"/>
  <c r="KEO24" i="13"/>
  <c r="KEN24" i="13"/>
  <c r="KEM24" i="13"/>
  <c r="KEL24" i="13"/>
  <c r="KEK24" i="13"/>
  <c r="KEJ24" i="13"/>
  <c r="KEI24" i="13"/>
  <c r="KEH24" i="13"/>
  <c r="KEG24" i="13"/>
  <c r="KEF24" i="13"/>
  <c r="KEE24" i="13"/>
  <c r="KED24" i="13"/>
  <c r="KEC24" i="13"/>
  <c r="KEB24" i="13"/>
  <c r="KEA24" i="13"/>
  <c r="KDZ24" i="13"/>
  <c r="KDY24" i="13"/>
  <c r="KDX24" i="13"/>
  <c r="KDW24" i="13"/>
  <c r="KDV24" i="13"/>
  <c r="KDU24" i="13"/>
  <c r="KDT24" i="13"/>
  <c r="KDS24" i="13"/>
  <c r="KDR24" i="13"/>
  <c r="KDQ24" i="13"/>
  <c r="KDP24" i="13"/>
  <c r="KDO24" i="13"/>
  <c r="KDN24" i="13"/>
  <c r="KDM24" i="13"/>
  <c r="KDL24" i="13"/>
  <c r="KDK24" i="13"/>
  <c r="KDJ24" i="13"/>
  <c r="KDI24" i="13"/>
  <c r="KDH24" i="13"/>
  <c r="KDG24" i="13"/>
  <c r="KDF24" i="13"/>
  <c r="KDE24" i="13"/>
  <c r="KDD24" i="13"/>
  <c r="KDC24" i="13"/>
  <c r="KDB24" i="13"/>
  <c r="KDA24" i="13"/>
  <c r="KCZ24" i="13"/>
  <c r="KCY24" i="13"/>
  <c r="KCX24" i="13"/>
  <c r="KCW24" i="13"/>
  <c r="KCV24" i="13"/>
  <c r="KCU24" i="13"/>
  <c r="KCT24" i="13"/>
  <c r="KCS24" i="13"/>
  <c r="KCR24" i="13"/>
  <c r="KCQ24" i="13"/>
  <c r="KCP24" i="13"/>
  <c r="KCO24" i="13"/>
  <c r="KCN24" i="13"/>
  <c r="KCM24" i="13"/>
  <c r="KCL24" i="13"/>
  <c r="KCK24" i="13"/>
  <c r="KCJ24" i="13"/>
  <c r="KCI24" i="13"/>
  <c r="KCH24" i="13"/>
  <c r="KCG24" i="13"/>
  <c r="KCF24" i="13"/>
  <c r="KCE24" i="13"/>
  <c r="KCD24" i="13"/>
  <c r="KCC24" i="13"/>
  <c r="KCB24" i="13"/>
  <c r="KCA24" i="13"/>
  <c r="KBZ24" i="13"/>
  <c r="KBY24" i="13"/>
  <c r="KBX24" i="13"/>
  <c r="KBW24" i="13"/>
  <c r="KBV24" i="13"/>
  <c r="KBU24" i="13"/>
  <c r="KBT24" i="13"/>
  <c r="KBS24" i="13"/>
  <c r="KBR24" i="13"/>
  <c r="KBQ24" i="13"/>
  <c r="KBP24" i="13"/>
  <c r="KBO24" i="13"/>
  <c r="KBN24" i="13"/>
  <c r="KBM24" i="13"/>
  <c r="KBL24" i="13"/>
  <c r="KBK24" i="13"/>
  <c r="KBJ24" i="13"/>
  <c r="KBI24" i="13"/>
  <c r="KBH24" i="13"/>
  <c r="KBG24" i="13"/>
  <c r="KBF24" i="13"/>
  <c r="KBE24" i="13"/>
  <c r="KBD24" i="13"/>
  <c r="KBC24" i="13"/>
  <c r="KBB24" i="13"/>
  <c r="KBA24" i="13"/>
  <c r="KAZ24" i="13"/>
  <c r="KAY24" i="13"/>
  <c r="KAX24" i="13"/>
  <c r="KAW24" i="13"/>
  <c r="KAV24" i="13"/>
  <c r="KAU24" i="13"/>
  <c r="KAT24" i="13"/>
  <c r="KAS24" i="13"/>
  <c r="KAR24" i="13"/>
  <c r="KAQ24" i="13"/>
  <c r="KAP24" i="13"/>
  <c r="KAO24" i="13"/>
  <c r="KAN24" i="13"/>
  <c r="KAM24" i="13"/>
  <c r="KAL24" i="13"/>
  <c r="KAK24" i="13"/>
  <c r="KAJ24" i="13"/>
  <c r="KAI24" i="13"/>
  <c r="KAH24" i="13"/>
  <c r="KAG24" i="13"/>
  <c r="KAF24" i="13"/>
  <c r="KAE24" i="13"/>
  <c r="KAD24" i="13"/>
  <c r="KAC24" i="13"/>
  <c r="KAB24" i="13"/>
  <c r="KAA24" i="13"/>
  <c r="JZZ24" i="13"/>
  <c r="JZY24" i="13"/>
  <c r="JZX24" i="13"/>
  <c r="JZW24" i="13"/>
  <c r="JZV24" i="13"/>
  <c r="JZU24" i="13"/>
  <c r="JZT24" i="13"/>
  <c r="JZS24" i="13"/>
  <c r="JZR24" i="13"/>
  <c r="JZQ24" i="13"/>
  <c r="JZP24" i="13"/>
  <c r="JZO24" i="13"/>
  <c r="JZN24" i="13"/>
  <c r="JZM24" i="13"/>
  <c r="JZL24" i="13"/>
  <c r="JZK24" i="13"/>
  <c r="JZJ24" i="13"/>
  <c r="JZI24" i="13"/>
  <c r="JZH24" i="13"/>
  <c r="JZG24" i="13"/>
  <c r="JZF24" i="13"/>
  <c r="JZE24" i="13"/>
  <c r="JZD24" i="13"/>
  <c r="JZC24" i="13"/>
  <c r="JZB24" i="13"/>
  <c r="JZA24" i="13"/>
  <c r="JYZ24" i="13"/>
  <c r="JYY24" i="13"/>
  <c r="JYX24" i="13"/>
  <c r="JYW24" i="13"/>
  <c r="JYV24" i="13"/>
  <c r="JYU24" i="13"/>
  <c r="JYT24" i="13"/>
  <c r="JYS24" i="13"/>
  <c r="JYR24" i="13"/>
  <c r="JYQ24" i="13"/>
  <c r="JYP24" i="13"/>
  <c r="JYO24" i="13"/>
  <c r="JYN24" i="13"/>
  <c r="JYM24" i="13"/>
  <c r="JYL24" i="13"/>
  <c r="JYK24" i="13"/>
  <c r="JYJ24" i="13"/>
  <c r="JYI24" i="13"/>
  <c r="JYH24" i="13"/>
  <c r="JYG24" i="13"/>
  <c r="JYF24" i="13"/>
  <c r="JYE24" i="13"/>
  <c r="JYD24" i="13"/>
  <c r="JYC24" i="13"/>
  <c r="JYB24" i="13"/>
  <c r="JYA24" i="13"/>
  <c r="JXZ24" i="13"/>
  <c r="JXY24" i="13"/>
  <c r="JXX24" i="13"/>
  <c r="JXW24" i="13"/>
  <c r="JXV24" i="13"/>
  <c r="JXU24" i="13"/>
  <c r="JXT24" i="13"/>
  <c r="JXS24" i="13"/>
  <c r="JXR24" i="13"/>
  <c r="JXQ24" i="13"/>
  <c r="JXP24" i="13"/>
  <c r="JXO24" i="13"/>
  <c r="JXN24" i="13"/>
  <c r="JXM24" i="13"/>
  <c r="JXL24" i="13"/>
  <c r="JXK24" i="13"/>
  <c r="JXJ24" i="13"/>
  <c r="JXI24" i="13"/>
  <c r="JXH24" i="13"/>
  <c r="JXG24" i="13"/>
  <c r="JXF24" i="13"/>
  <c r="JXE24" i="13"/>
  <c r="JXD24" i="13"/>
  <c r="JXC24" i="13"/>
  <c r="JXB24" i="13"/>
  <c r="JXA24" i="13"/>
  <c r="JWZ24" i="13"/>
  <c r="JWY24" i="13"/>
  <c r="JWX24" i="13"/>
  <c r="JWW24" i="13"/>
  <c r="JWV24" i="13"/>
  <c r="JWU24" i="13"/>
  <c r="JWT24" i="13"/>
  <c r="JWS24" i="13"/>
  <c r="JWR24" i="13"/>
  <c r="JWQ24" i="13"/>
  <c r="JWP24" i="13"/>
  <c r="JWO24" i="13"/>
  <c r="JWN24" i="13"/>
  <c r="JWM24" i="13"/>
  <c r="JWL24" i="13"/>
  <c r="JWK24" i="13"/>
  <c r="JWJ24" i="13"/>
  <c r="JWI24" i="13"/>
  <c r="JWH24" i="13"/>
  <c r="JWG24" i="13"/>
  <c r="JWF24" i="13"/>
  <c r="JWE24" i="13"/>
  <c r="JWD24" i="13"/>
  <c r="JWC24" i="13"/>
  <c r="JWB24" i="13"/>
  <c r="JWA24" i="13"/>
  <c r="JVZ24" i="13"/>
  <c r="JVY24" i="13"/>
  <c r="JVX24" i="13"/>
  <c r="JVW24" i="13"/>
  <c r="JVV24" i="13"/>
  <c r="JVU24" i="13"/>
  <c r="JVT24" i="13"/>
  <c r="JVS24" i="13"/>
  <c r="JVR24" i="13"/>
  <c r="JVQ24" i="13"/>
  <c r="JVP24" i="13"/>
  <c r="JVO24" i="13"/>
  <c r="JVN24" i="13"/>
  <c r="JVM24" i="13"/>
  <c r="JVL24" i="13"/>
  <c r="JVK24" i="13"/>
  <c r="JVJ24" i="13"/>
  <c r="JVI24" i="13"/>
  <c r="JVH24" i="13"/>
  <c r="JVG24" i="13"/>
  <c r="JVF24" i="13"/>
  <c r="JVE24" i="13"/>
  <c r="JVD24" i="13"/>
  <c r="JVC24" i="13"/>
  <c r="JVB24" i="13"/>
  <c r="JVA24" i="13"/>
  <c r="JUZ24" i="13"/>
  <c r="JUY24" i="13"/>
  <c r="JUX24" i="13"/>
  <c r="JUW24" i="13"/>
  <c r="JUV24" i="13"/>
  <c r="JUU24" i="13"/>
  <c r="JUT24" i="13"/>
  <c r="JUS24" i="13"/>
  <c r="JUR24" i="13"/>
  <c r="JUQ24" i="13"/>
  <c r="JUP24" i="13"/>
  <c r="JUO24" i="13"/>
  <c r="JUN24" i="13"/>
  <c r="JUM24" i="13"/>
  <c r="JUL24" i="13"/>
  <c r="JUK24" i="13"/>
  <c r="JUJ24" i="13"/>
  <c r="JUI24" i="13"/>
  <c r="JUH24" i="13"/>
  <c r="JUG24" i="13"/>
  <c r="JUF24" i="13"/>
  <c r="JUE24" i="13"/>
  <c r="JUD24" i="13"/>
  <c r="JUC24" i="13"/>
  <c r="JUB24" i="13"/>
  <c r="JUA24" i="13"/>
  <c r="JTZ24" i="13"/>
  <c r="JTY24" i="13"/>
  <c r="JTX24" i="13"/>
  <c r="JTW24" i="13"/>
  <c r="JTV24" i="13"/>
  <c r="JTU24" i="13"/>
  <c r="JTT24" i="13"/>
  <c r="JTS24" i="13"/>
  <c r="JTR24" i="13"/>
  <c r="JTQ24" i="13"/>
  <c r="JTP24" i="13"/>
  <c r="JTO24" i="13"/>
  <c r="JTN24" i="13"/>
  <c r="JTM24" i="13"/>
  <c r="JTL24" i="13"/>
  <c r="JTK24" i="13"/>
  <c r="JTJ24" i="13"/>
  <c r="JTI24" i="13"/>
  <c r="JTH24" i="13"/>
  <c r="JTG24" i="13"/>
  <c r="JTF24" i="13"/>
  <c r="JTE24" i="13"/>
  <c r="JTD24" i="13"/>
  <c r="JTC24" i="13"/>
  <c r="JTB24" i="13"/>
  <c r="JTA24" i="13"/>
  <c r="JSZ24" i="13"/>
  <c r="JSY24" i="13"/>
  <c r="JSX24" i="13"/>
  <c r="JSW24" i="13"/>
  <c r="JSV24" i="13"/>
  <c r="JSU24" i="13"/>
  <c r="JST24" i="13"/>
  <c r="JSS24" i="13"/>
  <c r="JSR24" i="13"/>
  <c r="JSQ24" i="13"/>
  <c r="JSP24" i="13"/>
  <c r="JSO24" i="13"/>
  <c r="JSN24" i="13"/>
  <c r="JSM24" i="13"/>
  <c r="JSL24" i="13"/>
  <c r="JSK24" i="13"/>
  <c r="JSJ24" i="13"/>
  <c r="JSI24" i="13"/>
  <c r="JSH24" i="13"/>
  <c r="JSG24" i="13"/>
  <c r="JSF24" i="13"/>
  <c r="JSE24" i="13"/>
  <c r="JSD24" i="13"/>
  <c r="JSC24" i="13"/>
  <c r="JSB24" i="13"/>
  <c r="JSA24" i="13"/>
  <c r="JRZ24" i="13"/>
  <c r="JRY24" i="13"/>
  <c r="JRX24" i="13"/>
  <c r="JRW24" i="13"/>
  <c r="JRV24" i="13"/>
  <c r="JRU24" i="13"/>
  <c r="JRT24" i="13"/>
  <c r="JRS24" i="13"/>
  <c r="JRR24" i="13"/>
  <c r="JRQ24" i="13"/>
  <c r="JRP24" i="13"/>
  <c r="JRO24" i="13"/>
  <c r="JRN24" i="13"/>
  <c r="JRM24" i="13"/>
  <c r="JRL24" i="13"/>
  <c r="JRK24" i="13"/>
  <c r="JRJ24" i="13"/>
  <c r="JRI24" i="13"/>
  <c r="JRH24" i="13"/>
  <c r="JRG24" i="13"/>
  <c r="JRF24" i="13"/>
  <c r="JRE24" i="13"/>
  <c r="JRD24" i="13"/>
  <c r="JRC24" i="13"/>
  <c r="JRB24" i="13"/>
  <c r="JRA24" i="13"/>
  <c r="JQZ24" i="13"/>
  <c r="JQY24" i="13"/>
  <c r="JQX24" i="13"/>
  <c r="JQW24" i="13"/>
  <c r="JQV24" i="13"/>
  <c r="JQU24" i="13"/>
  <c r="JQT24" i="13"/>
  <c r="JQS24" i="13"/>
  <c r="JQR24" i="13"/>
  <c r="JQQ24" i="13"/>
  <c r="JQP24" i="13"/>
  <c r="JQO24" i="13"/>
  <c r="JQN24" i="13"/>
  <c r="JQM24" i="13"/>
  <c r="JQL24" i="13"/>
  <c r="JQK24" i="13"/>
  <c r="JQJ24" i="13"/>
  <c r="JQI24" i="13"/>
  <c r="JQH24" i="13"/>
  <c r="JQG24" i="13"/>
  <c r="JQF24" i="13"/>
  <c r="JQE24" i="13"/>
  <c r="JQD24" i="13"/>
  <c r="JQC24" i="13"/>
  <c r="JQB24" i="13"/>
  <c r="JQA24" i="13"/>
  <c r="JPZ24" i="13"/>
  <c r="JPY24" i="13"/>
  <c r="JPX24" i="13"/>
  <c r="JPW24" i="13"/>
  <c r="JPV24" i="13"/>
  <c r="JPU24" i="13"/>
  <c r="JPT24" i="13"/>
  <c r="JPS24" i="13"/>
  <c r="JPR24" i="13"/>
  <c r="JPQ24" i="13"/>
  <c r="JPP24" i="13"/>
  <c r="JPO24" i="13"/>
  <c r="JPN24" i="13"/>
  <c r="JPM24" i="13"/>
  <c r="JPL24" i="13"/>
  <c r="JPK24" i="13"/>
  <c r="JPJ24" i="13"/>
  <c r="JPI24" i="13"/>
  <c r="JPH24" i="13"/>
  <c r="JPG24" i="13"/>
  <c r="JPF24" i="13"/>
  <c r="JPE24" i="13"/>
  <c r="JPD24" i="13"/>
  <c r="JPC24" i="13"/>
  <c r="JPB24" i="13"/>
  <c r="JPA24" i="13"/>
  <c r="JOZ24" i="13"/>
  <c r="JOY24" i="13"/>
  <c r="JOX24" i="13"/>
  <c r="JOW24" i="13"/>
  <c r="JOV24" i="13"/>
  <c r="JOU24" i="13"/>
  <c r="JOT24" i="13"/>
  <c r="JOS24" i="13"/>
  <c r="JOR24" i="13"/>
  <c r="JOQ24" i="13"/>
  <c r="JOP24" i="13"/>
  <c r="JOO24" i="13"/>
  <c r="JON24" i="13"/>
  <c r="JOM24" i="13"/>
  <c r="JOL24" i="13"/>
  <c r="JOK24" i="13"/>
  <c r="JOJ24" i="13"/>
  <c r="JOI24" i="13"/>
  <c r="JOH24" i="13"/>
  <c r="JOG24" i="13"/>
  <c r="JOF24" i="13"/>
  <c r="JOE24" i="13"/>
  <c r="JOD24" i="13"/>
  <c r="JOC24" i="13"/>
  <c r="JOB24" i="13"/>
  <c r="JOA24" i="13"/>
  <c r="JNZ24" i="13"/>
  <c r="JNY24" i="13"/>
  <c r="JNX24" i="13"/>
  <c r="JNW24" i="13"/>
  <c r="JNV24" i="13"/>
  <c r="JNU24" i="13"/>
  <c r="JNT24" i="13"/>
  <c r="JNS24" i="13"/>
  <c r="JNR24" i="13"/>
  <c r="JNQ24" i="13"/>
  <c r="JNP24" i="13"/>
  <c r="JNO24" i="13"/>
  <c r="JNN24" i="13"/>
  <c r="JNM24" i="13"/>
  <c r="JNL24" i="13"/>
  <c r="JNK24" i="13"/>
  <c r="JNJ24" i="13"/>
  <c r="JNI24" i="13"/>
  <c r="JNH24" i="13"/>
  <c r="JNG24" i="13"/>
  <c r="JNF24" i="13"/>
  <c r="JNE24" i="13"/>
  <c r="JND24" i="13"/>
  <c r="JNC24" i="13"/>
  <c r="JNB24" i="13"/>
  <c r="JNA24" i="13"/>
  <c r="JMZ24" i="13"/>
  <c r="JMY24" i="13"/>
  <c r="JMX24" i="13"/>
  <c r="JMW24" i="13"/>
  <c r="JMV24" i="13"/>
  <c r="JMU24" i="13"/>
  <c r="JMT24" i="13"/>
  <c r="JMS24" i="13"/>
  <c r="JMR24" i="13"/>
  <c r="JMQ24" i="13"/>
  <c r="JMP24" i="13"/>
  <c r="JMO24" i="13"/>
  <c r="JMN24" i="13"/>
  <c r="JMM24" i="13"/>
  <c r="JML24" i="13"/>
  <c r="JMK24" i="13"/>
  <c r="JMJ24" i="13"/>
  <c r="JMI24" i="13"/>
  <c r="JMH24" i="13"/>
  <c r="JMG24" i="13"/>
  <c r="JMF24" i="13"/>
  <c r="JME24" i="13"/>
  <c r="JMD24" i="13"/>
  <c r="JMC24" i="13"/>
  <c r="JMB24" i="13"/>
  <c r="JMA24" i="13"/>
  <c r="JLZ24" i="13"/>
  <c r="JLY24" i="13"/>
  <c r="JLX24" i="13"/>
  <c r="JLW24" i="13"/>
  <c r="JLV24" i="13"/>
  <c r="JLU24" i="13"/>
  <c r="JLT24" i="13"/>
  <c r="JLS24" i="13"/>
  <c r="JLR24" i="13"/>
  <c r="JLQ24" i="13"/>
  <c r="JLP24" i="13"/>
  <c r="JLO24" i="13"/>
  <c r="JLN24" i="13"/>
  <c r="JLM24" i="13"/>
  <c r="JLL24" i="13"/>
  <c r="JLK24" i="13"/>
  <c r="JLJ24" i="13"/>
  <c r="JLI24" i="13"/>
  <c r="JLH24" i="13"/>
  <c r="JLG24" i="13"/>
  <c r="JLF24" i="13"/>
  <c r="JLE24" i="13"/>
  <c r="JLD24" i="13"/>
  <c r="JLC24" i="13"/>
  <c r="JLB24" i="13"/>
  <c r="JLA24" i="13"/>
  <c r="JKZ24" i="13"/>
  <c r="JKY24" i="13"/>
  <c r="JKX24" i="13"/>
  <c r="JKW24" i="13"/>
  <c r="JKV24" i="13"/>
  <c r="JKU24" i="13"/>
  <c r="JKT24" i="13"/>
  <c r="JKS24" i="13"/>
  <c r="JKR24" i="13"/>
  <c r="JKQ24" i="13"/>
  <c r="JKP24" i="13"/>
  <c r="JKO24" i="13"/>
  <c r="JKN24" i="13"/>
  <c r="JKM24" i="13"/>
  <c r="JKL24" i="13"/>
  <c r="JKK24" i="13"/>
  <c r="JKJ24" i="13"/>
  <c r="JKI24" i="13"/>
  <c r="JKH24" i="13"/>
  <c r="JKG24" i="13"/>
  <c r="JKF24" i="13"/>
  <c r="JKE24" i="13"/>
  <c r="JKD24" i="13"/>
  <c r="JKC24" i="13"/>
  <c r="JKB24" i="13"/>
  <c r="JKA24" i="13"/>
  <c r="JJZ24" i="13"/>
  <c r="JJY24" i="13"/>
  <c r="JJX24" i="13"/>
  <c r="JJW24" i="13"/>
  <c r="JJV24" i="13"/>
  <c r="JJU24" i="13"/>
  <c r="JJT24" i="13"/>
  <c r="JJS24" i="13"/>
  <c r="JJR24" i="13"/>
  <c r="JJQ24" i="13"/>
  <c r="JJP24" i="13"/>
  <c r="JJO24" i="13"/>
  <c r="JJN24" i="13"/>
  <c r="JJM24" i="13"/>
  <c r="JJL24" i="13"/>
  <c r="JJK24" i="13"/>
  <c r="JJJ24" i="13"/>
  <c r="JJI24" i="13"/>
  <c r="JJH24" i="13"/>
  <c r="JJG24" i="13"/>
  <c r="JJF24" i="13"/>
  <c r="JJE24" i="13"/>
  <c r="JJD24" i="13"/>
  <c r="JJC24" i="13"/>
  <c r="JJB24" i="13"/>
  <c r="JJA24" i="13"/>
  <c r="JIZ24" i="13"/>
  <c r="JIY24" i="13"/>
  <c r="JIX24" i="13"/>
  <c r="JIW24" i="13"/>
  <c r="JIV24" i="13"/>
  <c r="JIU24" i="13"/>
  <c r="JIT24" i="13"/>
  <c r="JIS24" i="13"/>
  <c r="JIR24" i="13"/>
  <c r="JIQ24" i="13"/>
  <c r="JIP24" i="13"/>
  <c r="JIO24" i="13"/>
  <c r="JIN24" i="13"/>
  <c r="JIM24" i="13"/>
  <c r="JIL24" i="13"/>
  <c r="JIK24" i="13"/>
  <c r="JIJ24" i="13"/>
  <c r="JII24" i="13"/>
  <c r="JIH24" i="13"/>
  <c r="JIG24" i="13"/>
  <c r="JIF24" i="13"/>
  <c r="JIE24" i="13"/>
  <c r="JID24" i="13"/>
  <c r="JIC24" i="13"/>
  <c r="JIB24" i="13"/>
  <c r="JIA24" i="13"/>
  <c r="JHZ24" i="13"/>
  <c r="JHY24" i="13"/>
  <c r="JHX24" i="13"/>
  <c r="JHW24" i="13"/>
  <c r="JHV24" i="13"/>
  <c r="JHU24" i="13"/>
  <c r="JHT24" i="13"/>
  <c r="JHS24" i="13"/>
  <c r="JHR24" i="13"/>
  <c r="JHQ24" i="13"/>
  <c r="JHP24" i="13"/>
  <c r="JHO24" i="13"/>
  <c r="JHN24" i="13"/>
  <c r="JHM24" i="13"/>
  <c r="JHL24" i="13"/>
  <c r="JHK24" i="13"/>
  <c r="JHJ24" i="13"/>
  <c r="JHI24" i="13"/>
  <c r="JHH24" i="13"/>
  <c r="JHG24" i="13"/>
  <c r="JHF24" i="13"/>
  <c r="JHE24" i="13"/>
  <c r="JHD24" i="13"/>
  <c r="JHC24" i="13"/>
  <c r="JHB24" i="13"/>
  <c r="JHA24" i="13"/>
  <c r="JGZ24" i="13"/>
  <c r="JGY24" i="13"/>
  <c r="JGX24" i="13"/>
  <c r="JGW24" i="13"/>
  <c r="JGV24" i="13"/>
  <c r="JGU24" i="13"/>
  <c r="JGT24" i="13"/>
  <c r="JGS24" i="13"/>
  <c r="JGR24" i="13"/>
  <c r="JGQ24" i="13"/>
  <c r="JGP24" i="13"/>
  <c r="JGO24" i="13"/>
  <c r="JGN24" i="13"/>
  <c r="JGM24" i="13"/>
  <c r="JGL24" i="13"/>
  <c r="JGK24" i="13"/>
  <c r="JGJ24" i="13"/>
  <c r="JGI24" i="13"/>
  <c r="JGH24" i="13"/>
  <c r="JGG24" i="13"/>
  <c r="JGF24" i="13"/>
  <c r="JGE24" i="13"/>
  <c r="JGD24" i="13"/>
  <c r="JGC24" i="13"/>
  <c r="JGB24" i="13"/>
  <c r="JGA24" i="13"/>
  <c r="JFZ24" i="13"/>
  <c r="JFY24" i="13"/>
  <c r="JFX24" i="13"/>
  <c r="JFW24" i="13"/>
  <c r="JFV24" i="13"/>
  <c r="JFU24" i="13"/>
  <c r="JFT24" i="13"/>
  <c r="JFS24" i="13"/>
  <c r="JFR24" i="13"/>
  <c r="JFQ24" i="13"/>
  <c r="JFP24" i="13"/>
  <c r="JFO24" i="13"/>
  <c r="JFN24" i="13"/>
  <c r="JFM24" i="13"/>
  <c r="JFL24" i="13"/>
  <c r="JFK24" i="13"/>
  <c r="JFJ24" i="13"/>
  <c r="JFI24" i="13"/>
  <c r="JFH24" i="13"/>
  <c r="JFG24" i="13"/>
  <c r="JFF24" i="13"/>
  <c r="JFE24" i="13"/>
  <c r="JFD24" i="13"/>
  <c r="JFC24" i="13"/>
  <c r="JFB24" i="13"/>
  <c r="JFA24" i="13"/>
  <c r="JEZ24" i="13"/>
  <c r="JEY24" i="13"/>
  <c r="JEX24" i="13"/>
  <c r="JEW24" i="13"/>
  <c r="JEV24" i="13"/>
  <c r="JEU24" i="13"/>
  <c r="JET24" i="13"/>
  <c r="JES24" i="13"/>
  <c r="JER24" i="13"/>
  <c r="JEQ24" i="13"/>
  <c r="JEP24" i="13"/>
  <c r="JEO24" i="13"/>
  <c r="JEN24" i="13"/>
  <c r="JEM24" i="13"/>
  <c r="JEL24" i="13"/>
  <c r="JEK24" i="13"/>
  <c r="JEJ24" i="13"/>
  <c r="JEI24" i="13"/>
  <c r="JEH24" i="13"/>
  <c r="JEG24" i="13"/>
  <c r="JEF24" i="13"/>
  <c r="JEE24" i="13"/>
  <c r="JED24" i="13"/>
  <c r="JEC24" i="13"/>
  <c r="JEB24" i="13"/>
  <c r="JEA24" i="13"/>
  <c r="JDZ24" i="13"/>
  <c r="JDY24" i="13"/>
  <c r="JDX24" i="13"/>
  <c r="JDW24" i="13"/>
  <c r="JDV24" i="13"/>
  <c r="JDU24" i="13"/>
  <c r="JDT24" i="13"/>
  <c r="JDS24" i="13"/>
  <c r="JDR24" i="13"/>
  <c r="JDQ24" i="13"/>
  <c r="JDP24" i="13"/>
  <c r="JDO24" i="13"/>
  <c r="JDN24" i="13"/>
  <c r="JDM24" i="13"/>
  <c r="JDL24" i="13"/>
  <c r="JDK24" i="13"/>
  <c r="JDJ24" i="13"/>
  <c r="JDI24" i="13"/>
  <c r="JDH24" i="13"/>
  <c r="JDG24" i="13"/>
  <c r="JDF24" i="13"/>
  <c r="JDE24" i="13"/>
  <c r="JDD24" i="13"/>
  <c r="JDC24" i="13"/>
  <c r="JDB24" i="13"/>
  <c r="JDA24" i="13"/>
  <c r="JCZ24" i="13"/>
  <c r="JCY24" i="13"/>
  <c r="JCX24" i="13"/>
  <c r="JCW24" i="13"/>
  <c r="JCV24" i="13"/>
  <c r="JCU24" i="13"/>
  <c r="JCT24" i="13"/>
  <c r="JCS24" i="13"/>
  <c r="JCR24" i="13"/>
  <c r="JCQ24" i="13"/>
  <c r="JCP24" i="13"/>
  <c r="JCO24" i="13"/>
  <c r="JCN24" i="13"/>
  <c r="JCM24" i="13"/>
  <c r="JCL24" i="13"/>
  <c r="JCK24" i="13"/>
  <c r="JCJ24" i="13"/>
  <c r="JCI24" i="13"/>
  <c r="JCH24" i="13"/>
  <c r="JCG24" i="13"/>
  <c r="JCF24" i="13"/>
  <c r="JCE24" i="13"/>
  <c r="JCD24" i="13"/>
  <c r="JCC24" i="13"/>
  <c r="JCB24" i="13"/>
  <c r="JCA24" i="13"/>
  <c r="JBZ24" i="13"/>
  <c r="JBY24" i="13"/>
  <c r="JBX24" i="13"/>
  <c r="JBW24" i="13"/>
  <c r="JBV24" i="13"/>
  <c r="JBU24" i="13"/>
  <c r="JBT24" i="13"/>
  <c r="JBS24" i="13"/>
  <c r="JBR24" i="13"/>
  <c r="JBQ24" i="13"/>
  <c r="JBP24" i="13"/>
  <c r="JBO24" i="13"/>
  <c r="JBN24" i="13"/>
  <c r="JBM24" i="13"/>
  <c r="JBL24" i="13"/>
  <c r="JBK24" i="13"/>
  <c r="JBJ24" i="13"/>
  <c r="JBI24" i="13"/>
  <c r="JBH24" i="13"/>
  <c r="JBG24" i="13"/>
  <c r="JBF24" i="13"/>
  <c r="JBE24" i="13"/>
  <c r="JBD24" i="13"/>
  <c r="JBC24" i="13"/>
  <c r="JBB24" i="13"/>
  <c r="JBA24" i="13"/>
  <c r="JAZ24" i="13"/>
  <c r="JAY24" i="13"/>
  <c r="JAX24" i="13"/>
  <c r="JAW24" i="13"/>
  <c r="JAV24" i="13"/>
  <c r="JAU24" i="13"/>
  <c r="JAT24" i="13"/>
  <c r="JAS24" i="13"/>
  <c r="JAR24" i="13"/>
  <c r="JAQ24" i="13"/>
  <c r="JAP24" i="13"/>
  <c r="JAO24" i="13"/>
  <c r="JAN24" i="13"/>
  <c r="JAM24" i="13"/>
  <c r="JAL24" i="13"/>
  <c r="JAK24" i="13"/>
  <c r="JAJ24" i="13"/>
  <c r="JAI24" i="13"/>
  <c r="JAH24" i="13"/>
  <c r="JAG24" i="13"/>
  <c r="JAF24" i="13"/>
  <c r="JAE24" i="13"/>
  <c r="JAD24" i="13"/>
  <c r="JAC24" i="13"/>
  <c r="JAB24" i="13"/>
  <c r="JAA24" i="13"/>
  <c r="IZZ24" i="13"/>
  <c r="IZY24" i="13"/>
  <c r="IZX24" i="13"/>
  <c r="IZW24" i="13"/>
  <c r="IZV24" i="13"/>
  <c r="IZU24" i="13"/>
  <c r="IZT24" i="13"/>
  <c r="IZS24" i="13"/>
  <c r="IZR24" i="13"/>
  <c r="IZQ24" i="13"/>
  <c r="IZP24" i="13"/>
  <c r="IZO24" i="13"/>
  <c r="IZN24" i="13"/>
  <c r="IZM24" i="13"/>
  <c r="IZL24" i="13"/>
  <c r="IZK24" i="13"/>
  <c r="IZJ24" i="13"/>
  <c r="IZI24" i="13"/>
  <c r="IZH24" i="13"/>
  <c r="IZG24" i="13"/>
  <c r="IZF24" i="13"/>
  <c r="IZE24" i="13"/>
  <c r="IZD24" i="13"/>
  <c r="IZC24" i="13"/>
  <c r="IZB24" i="13"/>
  <c r="IZA24" i="13"/>
  <c r="IYZ24" i="13"/>
  <c r="IYY24" i="13"/>
  <c r="IYX24" i="13"/>
  <c r="IYW24" i="13"/>
  <c r="IYV24" i="13"/>
  <c r="IYU24" i="13"/>
  <c r="IYT24" i="13"/>
  <c r="IYS24" i="13"/>
  <c r="IYR24" i="13"/>
  <c r="IYQ24" i="13"/>
  <c r="IYP24" i="13"/>
  <c r="IYO24" i="13"/>
  <c r="IYN24" i="13"/>
  <c r="IYM24" i="13"/>
  <c r="IYL24" i="13"/>
  <c r="IYK24" i="13"/>
  <c r="IYJ24" i="13"/>
  <c r="IYI24" i="13"/>
  <c r="IYH24" i="13"/>
  <c r="IYG24" i="13"/>
  <c r="IYF24" i="13"/>
  <c r="IYE24" i="13"/>
  <c r="IYD24" i="13"/>
  <c r="IYC24" i="13"/>
  <c r="IYB24" i="13"/>
  <c r="IYA24" i="13"/>
  <c r="IXZ24" i="13"/>
  <c r="IXY24" i="13"/>
  <c r="IXX24" i="13"/>
  <c r="IXW24" i="13"/>
  <c r="IXV24" i="13"/>
  <c r="IXU24" i="13"/>
  <c r="IXT24" i="13"/>
  <c r="IXS24" i="13"/>
  <c r="IXR24" i="13"/>
  <c r="IXQ24" i="13"/>
  <c r="IXP24" i="13"/>
  <c r="IXO24" i="13"/>
  <c r="IXN24" i="13"/>
  <c r="IXM24" i="13"/>
  <c r="IXL24" i="13"/>
  <c r="IXK24" i="13"/>
  <c r="IXJ24" i="13"/>
  <c r="IXI24" i="13"/>
  <c r="IXH24" i="13"/>
  <c r="IXG24" i="13"/>
  <c r="IXF24" i="13"/>
  <c r="IXE24" i="13"/>
  <c r="IXD24" i="13"/>
  <c r="IXC24" i="13"/>
  <c r="IXB24" i="13"/>
  <c r="IXA24" i="13"/>
  <c r="IWZ24" i="13"/>
  <c r="IWY24" i="13"/>
  <c r="IWX24" i="13"/>
  <c r="IWW24" i="13"/>
  <c r="IWV24" i="13"/>
  <c r="IWU24" i="13"/>
  <c r="IWT24" i="13"/>
  <c r="IWS24" i="13"/>
  <c r="IWR24" i="13"/>
  <c r="IWQ24" i="13"/>
  <c r="IWP24" i="13"/>
  <c r="IWO24" i="13"/>
  <c r="IWN24" i="13"/>
  <c r="IWM24" i="13"/>
  <c r="IWL24" i="13"/>
  <c r="IWK24" i="13"/>
  <c r="IWJ24" i="13"/>
  <c r="IWI24" i="13"/>
  <c r="IWH24" i="13"/>
  <c r="IWG24" i="13"/>
  <c r="IWF24" i="13"/>
  <c r="IWE24" i="13"/>
  <c r="IWD24" i="13"/>
  <c r="IWC24" i="13"/>
  <c r="IWB24" i="13"/>
  <c r="IWA24" i="13"/>
  <c r="IVZ24" i="13"/>
  <c r="IVY24" i="13"/>
  <c r="IVX24" i="13"/>
  <c r="IVW24" i="13"/>
  <c r="IVV24" i="13"/>
  <c r="IVU24" i="13"/>
  <c r="IVT24" i="13"/>
  <c r="IVS24" i="13"/>
  <c r="IVR24" i="13"/>
  <c r="IVQ24" i="13"/>
  <c r="IVP24" i="13"/>
  <c r="IVO24" i="13"/>
  <c r="IVN24" i="13"/>
  <c r="IVM24" i="13"/>
  <c r="IVL24" i="13"/>
  <c r="IVK24" i="13"/>
  <c r="IVJ24" i="13"/>
  <c r="IVI24" i="13"/>
  <c r="IVH24" i="13"/>
  <c r="IVG24" i="13"/>
  <c r="IVF24" i="13"/>
  <c r="IVE24" i="13"/>
  <c r="IVD24" i="13"/>
  <c r="IVC24" i="13"/>
  <c r="IVB24" i="13"/>
  <c r="IVA24" i="13"/>
  <c r="IUZ24" i="13"/>
  <c r="IUY24" i="13"/>
  <c r="IUX24" i="13"/>
  <c r="IUW24" i="13"/>
  <c r="IUV24" i="13"/>
  <c r="IUU24" i="13"/>
  <c r="IUT24" i="13"/>
  <c r="IUS24" i="13"/>
  <c r="IUR24" i="13"/>
  <c r="IUQ24" i="13"/>
  <c r="IUP24" i="13"/>
  <c r="IUO24" i="13"/>
  <c r="IUN24" i="13"/>
  <c r="IUM24" i="13"/>
  <c r="IUL24" i="13"/>
  <c r="IUK24" i="13"/>
  <c r="IUJ24" i="13"/>
  <c r="IUI24" i="13"/>
  <c r="IUH24" i="13"/>
  <c r="IUG24" i="13"/>
  <c r="IUF24" i="13"/>
  <c r="IUE24" i="13"/>
  <c r="IUD24" i="13"/>
  <c r="IUC24" i="13"/>
  <c r="IUB24" i="13"/>
  <c r="IUA24" i="13"/>
  <c r="ITZ24" i="13"/>
  <c r="ITY24" i="13"/>
  <c r="ITX24" i="13"/>
  <c r="ITW24" i="13"/>
  <c r="ITV24" i="13"/>
  <c r="ITU24" i="13"/>
  <c r="ITT24" i="13"/>
  <c r="ITS24" i="13"/>
  <c r="ITR24" i="13"/>
  <c r="ITQ24" i="13"/>
  <c r="ITP24" i="13"/>
  <c r="ITO24" i="13"/>
  <c r="ITN24" i="13"/>
  <c r="ITM24" i="13"/>
  <c r="ITL24" i="13"/>
  <c r="ITK24" i="13"/>
  <c r="ITJ24" i="13"/>
  <c r="ITI24" i="13"/>
  <c r="ITH24" i="13"/>
  <c r="ITG24" i="13"/>
  <c r="ITF24" i="13"/>
  <c r="ITE24" i="13"/>
  <c r="ITD24" i="13"/>
  <c r="ITC24" i="13"/>
  <c r="ITB24" i="13"/>
  <c r="ITA24" i="13"/>
  <c r="ISZ24" i="13"/>
  <c r="ISY24" i="13"/>
  <c r="ISX24" i="13"/>
  <c r="ISW24" i="13"/>
  <c r="ISV24" i="13"/>
  <c r="ISU24" i="13"/>
  <c r="IST24" i="13"/>
  <c r="ISS24" i="13"/>
  <c r="ISR24" i="13"/>
  <c r="ISQ24" i="13"/>
  <c r="ISP24" i="13"/>
  <c r="ISO24" i="13"/>
  <c r="ISN24" i="13"/>
  <c r="ISM24" i="13"/>
  <c r="ISL24" i="13"/>
  <c r="ISK24" i="13"/>
  <c r="ISJ24" i="13"/>
  <c r="ISI24" i="13"/>
  <c r="ISH24" i="13"/>
  <c r="ISG24" i="13"/>
  <c r="ISF24" i="13"/>
  <c r="ISE24" i="13"/>
  <c r="ISD24" i="13"/>
  <c r="ISC24" i="13"/>
  <c r="ISB24" i="13"/>
  <c r="ISA24" i="13"/>
  <c r="IRZ24" i="13"/>
  <c r="IRY24" i="13"/>
  <c r="IRX24" i="13"/>
  <c r="IRW24" i="13"/>
  <c r="IRV24" i="13"/>
  <c r="IRU24" i="13"/>
  <c r="IRT24" i="13"/>
  <c r="IRS24" i="13"/>
  <c r="IRR24" i="13"/>
  <c r="IRQ24" i="13"/>
  <c r="IRP24" i="13"/>
  <c r="IRO24" i="13"/>
  <c r="IRN24" i="13"/>
  <c r="IRM24" i="13"/>
  <c r="IRL24" i="13"/>
  <c r="IRK24" i="13"/>
  <c r="IRJ24" i="13"/>
  <c r="IRI24" i="13"/>
  <c r="IRH24" i="13"/>
  <c r="IRG24" i="13"/>
  <c r="IRF24" i="13"/>
  <c r="IRE24" i="13"/>
  <c r="IRD24" i="13"/>
  <c r="IRC24" i="13"/>
  <c r="IRB24" i="13"/>
  <c r="IRA24" i="13"/>
  <c r="IQZ24" i="13"/>
  <c r="IQY24" i="13"/>
  <c r="IQX24" i="13"/>
  <c r="IQW24" i="13"/>
  <c r="IQV24" i="13"/>
  <c r="IQU24" i="13"/>
  <c r="IQT24" i="13"/>
  <c r="IQS24" i="13"/>
  <c r="IQR24" i="13"/>
  <c r="IQQ24" i="13"/>
  <c r="IQP24" i="13"/>
  <c r="IQO24" i="13"/>
  <c r="IQN24" i="13"/>
  <c r="IQM24" i="13"/>
  <c r="IQL24" i="13"/>
  <c r="IQK24" i="13"/>
  <c r="IQJ24" i="13"/>
  <c r="IQI24" i="13"/>
  <c r="IQH24" i="13"/>
  <c r="IQG24" i="13"/>
  <c r="IQF24" i="13"/>
  <c r="IQE24" i="13"/>
  <c r="IQD24" i="13"/>
  <c r="IQC24" i="13"/>
  <c r="IQB24" i="13"/>
  <c r="IQA24" i="13"/>
  <c r="IPZ24" i="13"/>
  <c r="IPY24" i="13"/>
  <c r="IPX24" i="13"/>
  <c r="IPW24" i="13"/>
  <c r="IPV24" i="13"/>
  <c r="IPU24" i="13"/>
  <c r="IPT24" i="13"/>
  <c r="IPS24" i="13"/>
  <c r="IPR24" i="13"/>
  <c r="IPQ24" i="13"/>
  <c r="IPP24" i="13"/>
  <c r="IPO24" i="13"/>
  <c r="IPN24" i="13"/>
  <c r="IPM24" i="13"/>
  <c r="IPL24" i="13"/>
  <c r="IPK24" i="13"/>
  <c r="IPJ24" i="13"/>
  <c r="IPI24" i="13"/>
  <c r="IPH24" i="13"/>
  <c r="IPG24" i="13"/>
  <c r="IPF24" i="13"/>
  <c r="IPE24" i="13"/>
  <c r="IPD24" i="13"/>
  <c r="IPC24" i="13"/>
  <c r="IPB24" i="13"/>
  <c r="IPA24" i="13"/>
  <c r="IOZ24" i="13"/>
  <c r="IOY24" i="13"/>
  <c r="IOX24" i="13"/>
  <c r="IOW24" i="13"/>
  <c r="IOV24" i="13"/>
  <c r="IOU24" i="13"/>
  <c r="IOT24" i="13"/>
  <c r="IOS24" i="13"/>
  <c r="IOR24" i="13"/>
  <c r="IOQ24" i="13"/>
  <c r="IOP24" i="13"/>
  <c r="IOO24" i="13"/>
  <c r="ION24" i="13"/>
  <c r="IOM24" i="13"/>
  <c r="IOL24" i="13"/>
  <c r="IOK24" i="13"/>
  <c r="IOJ24" i="13"/>
  <c r="IOI24" i="13"/>
  <c r="IOH24" i="13"/>
  <c r="IOG24" i="13"/>
  <c r="IOF24" i="13"/>
  <c r="IOE24" i="13"/>
  <c r="IOD24" i="13"/>
  <c r="IOC24" i="13"/>
  <c r="IOB24" i="13"/>
  <c r="IOA24" i="13"/>
  <c r="INZ24" i="13"/>
  <c r="INY24" i="13"/>
  <c r="INX24" i="13"/>
  <c r="INW24" i="13"/>
  <c r="INV24" i="13"/>
  <c r="INU24" i="13"/>
  <c r="INT24" i="13"/>
  <c r="INS24" i="13"/>
  <c r="INR24" i="13"/>
  <c r="INQ24" i="13"/>
  <c r="INP24" i="13"/>
  <c r="INO24" i="13"/>
  <c r="INN24" i="13"/>
  <c r="INM24" i="13"/>
  <c r="INL24" i="13"/>
  <c r="INK24" i="13"/>
  <c r="INJ24" i="13"/>
  <c r="INI24" i="13"/>
  <c r="INH24" i="13"/>
  <c r="ING24" i="13"/>
  <c r="INF24" i="13"/>
  <c r="INE24" i="13"/>
  <c r="IND24" i="13"/>
  <c r="INC24" i="13"/>
  <c r="INB24" i="13"/>
  <c r="INA24" i="13"/>
  <c r="IMZ24" i="13"/>
  <c r="IMY24" i="13"/>
  <c r="IMX24" i="13"/>
  <c r="IMW24" i="13"/>
  <c r="IMV24" i="13"/>
  <c r="IMU24" i="13"/>
  <c r="IMT24" i="13"/>
  <c r="IMS24" i="13"/>
  <c r="IMR24" i="13"/>
  <c r="IMQ24" i="13"/>
  <c r="IMP24" i="13"/>
  <c r="IMO24" i="13"/>
  <c r="IMN24" i="13"/>
  <c r="IMM24" i="13"/>
  <c r="IML24" i="13"/>
  <c r="IMK24" i="13"/>
  <c r="IMJ24" i="13"/>
  <c r="IMI24" i="13"/>
  <c r="IMH24" i="13"/>
  <c r="IMG24" i="13"/>
  <c r="IMF24" i="13"/>
  <c r="IME24" i="13"/>
  <c r="IMD24" i="13"/>
  <c r="IMC24" i="13"/>
  <c r="IMB24" i="13"/>
  <c r="IMA24" i="13"/>
  <c r="ILZ24" i="13"/>
  <c r="ILY24" i="13"/>
  <c r="ILX24" i="13"/>
  <c r="ILW24" i="13"/>
  <c r="ILV24" i="13"/>
  <c r="ILU24" i="13"/>
  <c r="ILT24" i="13"/>
  <c r="ILS24" i="13"/>
  <c r="ILR24" i="13"/>
  <c r="ILQ24" i="13"/>
  <c r="ILP24" i="13"/>
  <c r="ILO24" i="13"/>
  <c r="ILN24" i="13"/>
  <c r="ILM24" i="13"/>
  <c r="ILL24" i="13"/>
  <c r="ILK24" i="13"/>
  <c r="ILJ24" i="13"/>
  <c r="ILI24" i="13"/>
  <c r="ILH24" i="13"/>
  <c r="ILG24" i="13"/>
  <c r="ILF24" i="13"/>
  <c r="ILE24" i="13"/>
  <c r="ILD24" i="13"/>
  <c r="ILC24" i="13"/>
  <c r="ILB24" i="13"/>
  <c r="ILA24" i="13"/>
  <c r="IKZ24" i="13"/>
  <c r="IKY24" i="13"/>
  <c r="IKX24" i="13"/>
  <c r="IKW24" i="13"/>
  <c r="IKV24" i="13"/>
  <c r="IKU24" i="13"/>
  <c r="IKT24" i="13"/>
  <c r="IKS24" i="13"/>
  <c r="IKR24" i="13"/>
  <c r="IKQ24" i="13"/>
  <c r="IKP24" i="13"/>
  <c r="IKO24" i="13"/>
  <c r="IKN24" i="13"/>
  <c r="IKM24" i="13"/>
  <c r="IKL24" i="13"/>
  <c r="IKK24" i="13"/>
  <c r="IKJ24" i="13"/>
  <c r="IKI24" i="13"/>
  <c r="IKH24" i="13"/>
  <c r="IKG24" i="13"/>
  <c r="IKF24" i="13"/>
  <c r="IKE24" i="13"/>
  <c r="IKD24" i="13"/>
  <c r="IKC24" i="13"/>
  <c r="IKB24" i="13"/>
  <c r="IKA24" i="13"/>
  <c r="IJZ24" i="13"/>
  <c r="IJY24" i="13"/>
  <c r="IJX24" i="13"/>
  <c r="IJW24" i="13"/>
  <c r="IJV24" i="13"/>
  <c r="IJU24" i="13"/>
  <c r="IJT24" i="13"/>
  <c r="IJS24" i="13"/>
  <c r="IJR24" i="13"/>
  <c r="IJQ24" i="13"/>
  <c r="IJP24" i="13"/>
  <c r="IJO24" i="13"/>
  <c r="IJN24" i="13"/>
  <c r="IJM24" i="13"/>
  <c r="IJL24" i="13"/>
  <c r="IJK24" i="13"/>
  <c r="IJJ24" i="13"/>
  <c r="IJI24" i="13"/>
  <c r="IJH24" i="13"/>
  <c r="IJG24" i="13"/>
  <c r="IJF24" i="13"/>
  <c r="IJE24" i="13"/>
  <c r="IJD24" i="13"/>
  <c r="IJC24" i="13"/>
  <c r="IJB24" i="13"/>
  <c r="IJA24" i="13"/>
  <c r="IIZ24" i="13"/>
  <c r="IIY24" i="13"/>
  <c r="IIX24" i="13"/>
  <c r="IIW24" i="13"/>
  <c r="IIV24" i="13"/>
  <c r="IIU24" i="13"/>
  <c r="IIT24" i="13"/>
  <c r="IIS24" i="13"/>
  <c r="IIR24" i="13"/>
  <c r="IIQ24" i="13"/>
  <c r="IIP24" i="13"/>
  <c r="IIO24" i="13"/>
  <c r="IIN24" i="13"/>
  <c r="IIM24" i="13"/>
  <c r="IIL24" i="13"/>
  <c r="IIK24" i="13"/>
  <c r="IIJ24" i="13"/>
  <c r="III24" i="13"/>
  <c r="IIH24" i="13"/>
  <c r="IIG24" i="13"/>
  <c r="IIF24" i="13"/>
  <c r="IIE24" i="13"/>
  <c r="IID24" i="13"/>
  <c r="IIC24" i="13"/>
  <c r="IIB24" i="13"/>
  <c r="IIA24" i="13"/>
  <c r="IHZ24" i="13"/>
  <c r="IHY24" i="13"/>
  <c r="IHX24" i="13"/>
  <c r="IHW24" i="13"/>
  <c r="IHV24" i="13"/>
  <c r="IHU24" i="13"/>
  <c r="IHT24" i="13"/>
  <c r="IHS24" i="13"/>
  <c r="IHR24" i="13"/>
  <c r="IHQ24" i="13"/>
  <c r="IHP24" i="13"/>
  <c r="IHO24" i="13"/>
  <c r="IHN24" i="13"/>
  <c r="IHM24" i="13"/>
  <c r="IHL24" i="13"/>
  <c r="IHK24" i="13"/>
  <c r="IHJ24" i="13"/>
  <c r="IHI24" i="13"/>
  <c r="IHH24" i="13"/>
  <c r="IHG24" i="13"/>
  <c r="IHF24" i="13"/>
  <c r="IHE24" i="13"/>
  <c r="IHD24" i="13"/>
  <c r="IHC24" i="13"/>
  <c r="IHB24" i="13"/>
  <c r="IHA24" i="13"/>
  <c r="IGZ24" i="13"/>
  <c r="IGY24" i="13"/>
  <c r="IGX24" i="13"/>
  <c r="IGW24" i="13"/>
  <c r="IGV24" i="13"/>
  <c r="IGU24" i="13"/>
  <c r="IGT24" i="13"/>
  <c r="IGS24" i="13"/>
  <c r="IGR24" i="13"/>
  <c r="IGQ24" i="13"/>
  <c r="IGP24" i="13"/>
  <c r="IGO24" i="13"/>
  <c r="IGN24" i="13"/>
  <c r="IGM24" i="13"/>
  <c r="IGL24" i="13"/>
  <c r="IGK24" i="13"/>
  <c r="IGJ24" i="13"/>
  <c r="IGI24" i="13"/>
  <c r="IGH24" i="13"/>
  <c r="IGG24" i="13"/>
  <c r="IGF24" i="13"/>
  <c r="IGE24" i="13"/>
  <c r="IGD24" i="13"/>
  <c r="IGC24" i="13"/>
  <c r="IGB24" i="13"/>
  <c r="IGA24" i="13"/>
  <c r="IFZ24" i="13"/>
  <c r="IFY24" i="13"/>
  <c r="IFX24" i="13"/>
  <c r="IFW24" i="13"/>
  <c r="IFV24" i="13"/>
  <c r="IFU24" i="13"/>
  <c r="IFT24" i="13"/>
  <c r="IFS24" i="13"/>
  <c r="IFR24" i="13"/>
  <c r="IFQ24" i="13"/>
  <c r="IFP24" i="13"/>
  <c r="IFO24" i="13"/>
  <c r="IFN24" i="13"/>
  <c r="IFM24" i="13"/>
  <c r="IFL24" i="13"/>
  <c r="IFK24" i="13"/>
  <c r="IFJ24" i="13"/>
  <c r="IFI24" i="13"/>
  <c r="IFH24" i="13"/>
  <c r="IFG24" i="13"/>
  <c r="IFF24" i="13"/>
  <c r="IFE24" i="13"/>
  <c r="IFD24" i="13"/>
  <c r="IFC24" i="13"/>
  <c r="IFB24" i="13"/>
  <c r="IFA24" i="13"/>
  <c r="IEZ24" i="13"/>
  <c r="IEY24" i="13"/>
  <c r="IEX24" i="13"/>
  <c r="IEW24" i="13"/>
  <c r="IEV24" i="13"/>
  <c r="IEU24" i="13"/>
  <c r="IET24" i="13"/>
  <c r="IES24" i="13"/>
  <c r="IER24" i="13"/>
  <c r="IEQ24" i="13"/>
  <c r="IEP24" i="13"/>
  <c r="IEO24" i="13"/>
  <c r="IEN24" i="13"/>
  <c r="IEM24" i="13"/>
  <c r="IEL24" i="13"/>
  <c r="IEK24" i="13"/>
  <c r="IEJ24" i="13"/>
  <c r="IEI24" i="13"/>
  <c r="IEH24" i="13"/>
  <c r="IEG24" i="13"/>
  <c r="IEF24" i="13"/>
  <c r="IEE24" i="13"/>
  <c r="IED24" i="13"/>
  <c r="IEC24" i="13"/>
  <c r="IEB24" i="13"/>
  <c r="IEA24" i="13"/>
  <c r="IDZ24" i="13"/>
  <c r="IDY24" i="13"/>
  <c r="IDX24" i="13"/>
  <c r="IDW24" i="13"/>
  <c r="IDV24" i="13"/>
  <c r="IDU24" i="13"/>
  <c r="IDT24" i="13"/>
  <c r="IDS24" i="13"/>
  <c r="IDR24" i="13"/>
  <c r="IDQ24" i="13"/>
  <c r="IDP24" i="13"/>
  <c r="IDO24" i="13"/>
  <c r="IDN24" i="13"/>
  <c r="IDM24" i="13"/>
  <c r="IDL24" i="13"/>
  <c r="IDK24" i="13"/>
  <c r="IDJ24" i="13"/>
  <c r="IDI24" i="13"/>
  <c r="IDH24" i="13"/>
  <c r="IDG24" i="13"/>
  <c r="IDF24" i="13"/>
  <c r="IDE24" i="13"/>
  <c r="IDD24" i="13"/>
  <c r="IDC24" i="13"/>
  <c r="IDB24" i="13"/>
  <c r="IDA24" i="13"/>
  <c r="ICZ24" i="13"/>
  <c r="ICY24" i="13"/>
  <c r="ICX24" i="13"/>
  <c r="ICW24" i="13"/>
  <c r="ICV24" i="13"/>
  <c r="ICU24" i="13"/>
  <c r="ICT24" i="13"/>
  <c r="ICS24" i="13"/>
  <c r="ICR24" i="13"/>
  <c r="ICQ24" i="13"/>
  <c r="ICP24" i="13"/>
  <c r="ICO24" i="13"/>
  <c r="ICN24" i="13"/>
  <c r="ICM24" i="13"/>
  <c r="ICL24" i="13"/>
  <c r="ICK24" i="13"/>
  <c r="ICJ24" i="13"/>
  <c r="ICI24" i="13"/>
  <c r="ICH24" i="13"/>
  <c r="ICG24" i="13"/>
  <c r="ICF24" i="13"/>
  <c r="ICE24" i="13"/>
  <c r="ICD24" i="13"/>
  <c r="ICC24" i="13"/>
  <c r="ICB24" i="13"/>
  <c r="ICA24" i="13"/>
  <c r="IBZ24" i="13"/>
  <c r="IBY24" i="13"/>
  <c r="IBX24" i="13"/>
  <c r="IBW24" i="13"/>
  <c r="IBV24" i="13"/>
  <c r="IBU24" i="13"/>
  <c r="IBT24" i="13"/>
  <c r="IBS24" i="13"/>
  <c r="IBR24" i="13"/>
  <c r="IBQ24" i="13"/>
  <c r="IBP24" i="13"/>
  <c r="IBO24" i="13"/>
  <c r="IBN24" i="13"/>
  <c r="IBM24" i="13"/>
  <c r="IBL24" i="13"/>
  <c r="IBK24" i="13"/>
  <c r="IBJ24" i="13"/>
  <c r="IBI24" i="13"/>
  <c r="IBH24" i="13"/>
  <c r="IBG24" i="13"/>
  <c r="IBF24" i="13"/>
  <c r="IBE24" i="13"/>
  <c r="IBD24" i="13"/>
  <c r="IBC24" i="13"/>
  <c r="IBB24" i="13"/>
  <c r="IBA24" i="13"/>
  <c r="IAZ24" i="13"/>
  <c r="IAY24" i="13"/>
  <c r="IAX24" i="13"/>
  <c r="IAW24" i="13"/>
  <c r="IAV24" i="13"/>
  <c r="IAU24" i="13"/>
  <c r="IAT24" i="13"/>
  <c r="IAS24" i="13"/>
  <c r="IAR24" i="13"/>
  <c r="IAQ24" i="13"/>
  <c r="IAP24" i="13"/>
  <c r="IAO24" i="13"/>
  <c r="IAN24" i="13"/>
  <c r="IAM24" i="13"/>
  <c r="IAL24" i="13"/>
  <c r="IAK24" i="13"/>
  <c r="IAJ24" i="13"/>
  <c r="IAI24" i="13"/>
  <c r="IAH24" i="13"/>
  <c r="IAG24" i="13"/>
  <c r="IAF24" i="13"/>
  <c r="IAE24" i="13"/>
  <c r="IAD24" i="13"/>
  <c r="IAC24" i="13"/>
  <c r="IAB24" i="13"/>
  <c r="IAA24" i="13"/>
  <c r="HZZ24" i="13"/>
  <c r="HZY24" i="13"/>
  <c r="HZX24" i="13"/>
  <c r="HZW24" i="13"/>
  <c r="HZV24" i="13"/>
  <c r="HZU24" i="13"/>
  <c r="HZT24" i="13"/>
  <c r="HZS24" i="13"/>
  <c r="HZR24" i="13"/>
  <c r="HZQ24" i="13"/>
  <c r="HZP24" i="13"/>
  <c r="HZO24" i="13"/>
  <c r="HZN24" i="13"/>
  <c r="HZM24" i="13"/>
  <c r="HZL24" i="13"/>
  <c r="HZK24" i="13"/>
  <c r="HZJ24" i="13"/>
  <c r="HZI24" i="13"/>
  <c r="HZH24" i="13"/>
  <c r="HZG24" i="13"/>
  <c r="HZF24" i="13"/>
  <c r="HZE24" i="13"/>
  <c r="HZD24" i="13"/>
  <c r="HZC24" i="13"/>
  <c r="HZB24" i="13"/>
  <c r="HZA24" i="13"/>
  <c r="HYZ24" i="13"/>
  <c r="HYY24" i="13"/>
  <c r="HYX24" i="13"/>
  <c r="HYW24" i="13"/>
  <c r="HYV24" i="13"/>
  <c r="HYU24" i="13"/>
  <c r="HYT24" i="13"/>
  <c r="HYS24" i="13"/>
  <c r="HYR24" i="13"/>
  <c r="HYQ24" i="13"/>
  <c r="HYP24" i="13"/>
  <c r="HYO24" i="13"/>
  <c r="HYN24" i="13"/>
  <c r="HYM24" i="13"/>
  <c r="HYL24" i="13"/>
  <c r="HYK24" i="13"/>
  <c r="HYJ24" i="13"/>
  <c r="HYI24" i="13"/>
  <c r="HYH24" i="13"/>
  <c r="HYG24" i="13"/>
  <c r="HYF24" i="13"/>
  <c r="HYE24" i="13"/>
  <c r="HYD24" i="13"/>
  <c r="HYC24" i="13"/>
  <c r="HYB24" i="13"/>
  <c r="HYA24" i="13"/>
  <c r="HXZ24" i="13"/>
  <c r="HXY24" i="13"/>
  <c r="HXX24" i="13"/>
  <c r="HXW24" i="13"/>
  <c r="HXV24" i="13"/>
  <c r="HXU24" i="13"/>
  <c r="HXT24" i="13"/>
  <c r="HXS24" i="13"/>
  <c r="HXR24" i="13"/>
  <c r="HXQ24" i="13"/>
  <c r="HXP24" i="13"/>
  <c r="HXO24" i="13"/>
  <c r="HXN24" i="13"/>
  <c r="HXM24" i="13"/>
  <c r="HXL24" i="13"/>
  <c r="HXK24" i="13"/>
  <c r="HXJ24" i="13"/>
  <c r="HXI24" i="13"/>
  <c r="HXH24" i="13"/>
  <c r="HXG24" i="13"/>
  <c r="HXF24" i="13"/>
  <c r="HXE24" i="13"/>
  <c r="HXD24" i="13"/>
  <c r="HXC24" i="13"/>
  <c r="HXB24" i="13"/>
  <c r="HXA24" i="13"/>
  <c r="HWZ24" i="13"/>
  <c r="HWY24" i="13"/>
  <c r="HWX24" i="13"/>
  <c r="HWW24" i="13"/>
  <c r="HWV24" i="13"/>
  <c r="HWU24" i="13"/>
  <c r="HWT24" i="13"/>
  <c r="HWS24" i="13"/>
  <c r="HWR24" i="13"/>
  <c r="HWQ24" i="13"/>
  <c r="HWP24" i="13"/>
  <c r="HWO24" i="13"/>
  <c r="HWN24" i="13"/>
  <c r="HWM24" i="13"/>
  <c r="HWL24" i="13"/>
  <c r="HWK24" i="13"/>
  <c r="HWJ24" i="13"/>
  <c r="HWI24" i="13"/>
  <c r="HWH24" i="13"/>
  <c r="HWG24" i="13"/>
  <c r="HWF24" i="13"/>
  <c r="HWE24" i="13"/>
  <c r="HWD24" i="13"/>
  <c r="HWC24" i="13"/>
  <c r="HWB24" i="13"/>
  <c r="HWA24" i="13"/>
  <c r="HVZ24" i="13"/>
  <c r="HVY24" i="13"/>
  <c r="HVX24" i="13"/>
  <c r="HVW24" i="13"/>
  <c r="HVV24" i="13"/>
  <c r="HVU24" i="13"/>
  <c r="HVT24" i="13"/>
  <c r="HVS24" i="13"/>
  <c r="HVR24" i="13"/>
  <c r="HVQ24" i="13"/>
  <c r="HVP24" i="13"/>
  <c r="HVO24" i="13"/>
  <c r="HVN24" i="13"/>
  <c r="HVM24" i="13"/>
  <c r="HVL24" i="13"/>
  <c r="HVK24" i="13"/>
  <c r="HVJ24" i="13"/>
  <c r="HVI24" i="13"/>
  <c r="HVH24" i="13"/>
  <c r="HVG24" i="13"/>
  <c r="HVF24" i="13"/>
  <c r="HVE24" i="13"/>
  <c r="HVD24" i="13"/>
  <c r="HVC24" i="13"/>
  <c r="HVB24" i="13"/>
  <c r="HVA24" i="13"/>
  <c r="HUZ24" i="13"/>
  <c r="HUY24" i="13"/>
  <c r="HUX24" i="13"/>
  <c r="HUW24" i="13"/>
  <c r="HUV24" i="13"/>
  <c r="HUU24" i="13"/>
  <c r="HUT24" i="13"/>
  <c r="HUS24" i="13"/>
  <c r="HUR24" i="13"/>
  <c r="HUQ24" i="13"/>
  <c r="HUP24" i="13"/>
  <c r="HUO24" i="13"/>
  <c r="HUN24" i="13"/>
  <c r="HUM24" i="13"/>
  <c r="HUL24" i="13"/>
  <c r="HUK24" i="13"/>
  <c r="HUJ24" i="13"/>
  <c r="HUI24" i="13"/>
  <c r="HUH24" i="13"/>
  <c r="HUG24" i="13"/>
  <c r="HUF24" i="13"/>
  <c r="HUE24" i="13"/>
  <c r="HUD24" i="13"/>
  <c r="HUC24" i="13"/>
  <c r="HUB24" i="13"/>
  <c r="HUA24" i="13"/>
  <c r="HTZ24" i="13"/>
  <c r="HTY24" i="13"/>
  <c r="HTX24" i="13"/>
  <c r="HTW24" i="13"/>
  <c r="HTV24" i="13"/>
  <c r="HTU24" i="13"/>
  <c r="HTT24" i="13"/>
  <c r="HTS24" i="13"/>
  <c r="HTR24" i="13"/>
  <c r="HTQ24" i="13"/>
  <c r="HTP24" i="13"/>
  <c r="HTO24" i="13"/>
  <c r="HTN24" i="13"/>
  <c r="HTM24" i="13"/>
  <c r="HTL24" i="13"/>
  <c r="HTK24" i="13"/>
  <c r="HTJ24" i="13"/>
  <c r="HTI24" i="13"/>
  <c r="HTH24" i="13"/>
  <c r="HTG24" i="13"/>
  <c r="HTF24" i="13"/>
  <c r="HTE24" i="13"/>
  <c r="HTD24" i="13"/>
  <c r="HTC24" i="13"/>
  <c r="HTB24" i="13"/>
  <c r="HTA24" i="13"/>
  <c r="HSZ24" i="13"/>
  <c r="HSY24" i="13"/>
  <c r="HSX24" i="13"/>
  <c r="HSW24" i="13"/>
  <c r="HSV24" i="13"/>
  <c r="HSU24" i="13"/>
  <c r="HST24" i="13"/>
  <c r="HSS24" i="13"/>
  <c r="HSR24" i="13"/>
  <c r="HSQ24" i="13"/>
  <c r="HSP24" i="13"/>
  <c r="HSO24" i="13"/>
  <c r="HSN24" i="13"/>
  <c r="HSM24" i="13"/>
  <c r="HSL24" i="13"/>
  <c r="HSK24" i="13"/>
  <c r="HSJ24" i="13"/>
  <c r="HSI24" i="13"/>
  <c r="HSH24" i="13"/>
  <c r="HSG24" i="13"/>
  <c r="HSF24" i="13"/>
  <c r="HSE24" i="13"/>
  <c r="HSD24" i="13"/>
  <c r="HSC24" i="13"/>
  <c r="HSB24" i="13"/>
  <c r="HSA24" i="13"/>
  <c r="HRZ24" i="13"/>
  <c r="HRY24" i="13"/>
  <c r="HRX24" i="13"/>
  <c r="HRW24" i="13"/>
  <c r="HRV24" i="13"/>
  <c r="HRU24" i="13"/>
  <c r="HRT24" i="13"/>
  <c r="HRS24" i="13"/>
  <c r="HRR24" i="13"/>
  <c r="HRQ24" i="13"/>
  <c r="HRP24" i="13"/>
  <c r="HRO24" i="13"/>
  <c r="HRN24" i="13"/>
  <c r="HRM24" i="13"/>
  <c r="HRL24" i="13"/>
  <c r="HRK24" i="13"/>
  <c r="HRJ24" i="13"/>
  <c r="HRI24" i="13"/>
  <c r="HRH24" i="13"/>
  <c r="HRG24" i="13"/>
  <c r="HRF24" i="13"/>
  <c r="HRE24" i="13"/>
  <c r="HRD24" i="13"/>
  <c r="HRC24" i="13"/>
  <c r="HRB24" i="13"/>
  <c r="HRA24" i="13"/>
  <c r="HQZ24" i="13"/>
  <c r="HQY24" i="13"/>
  <c r="HQX24" i="13"/>
  <c r="HQW24" i="13"/>
  <c r="HQV24" i="13"/>
  <c r="HQU24" i="13"/>
  <c r="HQT24" i="13"/>
  <c r="HQS24" i="13"/>
  <c r="HQR24" i="13"/>
  <c r="HQQ24" i="13"/>
  <c r="HQP24" i="13"/>
  <c r="HQO24" i="13"/>
  <c r="HQN24" i="13"/>
  <c r="HQM24" i="13"/>
  <c r="HQL24" i="13"/>
  <c r="HQK24" i="13"/>
  <c r="HQJ24" i="13"/>
  <c r="HQI24" i="13"/>
  <c r="HQH24" i="13"/>
  <c r="HQG24" i="13"/>
  <c r="HQF24" i="13"/>
  <c r="HQE24" i="13"/>
  <c r="HQD24" i="13"/>
  <c r="HQC24" i="13"/>
  <c r="HQB24" i="13"/>
  <c r="HQA24" i="13"/>
  <c r="HPZ24" i="13"/>
  <c r="HPY24" i="13"/>
  <c r="HPX24" i="13"/>
  <c r="HPW24" i="13"/>
  <c r="HPV24" i="13"/>
  <c r="HPU24" i="13"/>
  <c r="HPT24" i="13"/>
  <c r="HPS24" i="13"/>
  <c r="HPR24" i="13"/>
  <c r="HPQ24" i="13"/>
  <c r="HPP24" i="13"/>
  <c r="HPO24" i="13"/>
  <c r="HPN24" i="13"/>
  <c r="HPM24" i="13"/>
  <c r="HPL24" i="13"/>
  <c r="HPK24" i="13"/>
  <c r="HPJ24" i="13"/>
  <c r="HPI24" i="13"/>
  <c r="HPH24" i="13"/>
  <c r="HPG24" i="13"/>
  <c r="HPF24" i="13"/>
  <c r="HPE24" i="13"/>
  <c r="HPD24" i="13"/>
  <c r="HPC24" i="13"/>
  <c r="HPB24" i="13"/>
  <c r="HPA24" i="13"/>
  <c r="HOZ24" i="13"/>
  <c r="HOY24" i="13"/>
  <c r="HOX24" i="13"/>
  <c r="HOW24" i="13"/>
  <c r="HOV24" i="13"/>
  <c r="HOU24" i="13"/>
  <c r="HOT24" i="13"/>
  <c r="HOS24" i="13"/>
  <c r="HOR24" i="13"/>
  <c r="HOQ24" i="13"/>
  <c r="HOP24" i="13"/>
  <c r="HOO24" i="13"/>
  <c r="HON24" i="13"/>
  <c r="HOM24" i="13"/>
  <c r="HOL24" i="13"/>
  <c r="HOK24" i="13"/>
  <c r="HOJ24" i="13"/>
  <c r="HOI24" i="13"/>
  <c r="HOH24" i="13"/>
  <c r="HOG24" i="13"/>
  <c r="HOF24" i="13"/>
  <c r="HOE24" i="13"/>
  <c r="HOD24" i="13"/>
  <c r="HOC24" i="13"/>
  <c r="HOB24" i="13"/>
  <c r="HOA24" i="13"/>
  <c r="HNZ24" i="13"/>
  <c r="HNY24" i="13"/>
  <c r="HNX24" i="13"/>
  <c r="HNW24" i="13"/>
  <c r="HNV24" i="13"/>
  <c r="HNU24" i="13"/>
  <c r="HNT24" i="13"/>
  <c r="HNS24" i="13"/>
  <c r="HNR24" i="13"/>
  <c r="HNQ24" i="13"/>
  <c r="HNP24" i="13"/>
  <c r="HNO24" i="13"/>
  <c r="HNN24" i="13"/>
  <c r="HNM24" i="13"/>
  <c r="HNL24" i="13"/>
  <c r="HNK24" i="13"/>
  <c r="HNJ24" i="13"/>
  <c r="HNI24" i="13"/>
  <c r="HNH24" i="13"/>
  <c r="HNG24" i="13"/>
  <c r="HNF24" i="13"/>
  <c r="HNE24" i="13"/>
  <c r="HND24" i="13"/>
  <c r="HNC24" i="13"/>
  <c r="HNB24" i="13"/>
  <c r="HNA24" i="13"/>
  <c r="HMZ24" i="13"/>
  <c r="HMY24" i="13"/>
  <c r="HMX24" i="13"/>
  <c r="HMW24" i="13"/>
  <c r="HMV24" i="13"/>
  <c r="HMU24" i="13"/>
  <c r="HMT24" i="13"/>
  <c r="HMS24" i="13"/>
  <c r="HMR24" i="13"/>
  <c r="HMQ24" i="13"/>
  <c r="HMP24" i="13"/>
  <c r="HMO24" i="13"/>
  <c r="HMN24" i="13"/>
  <c r="HMM24" i="13"/>
  <c r="HML24" i="13"/>
  <c r="HMK24" i="13"/>
  <c r="HMJ24" i="13"/>
  <c r="HMI24" i="13"/>
  <c r="HMH24" i="13"/>
  <c r="HMG24" i="13"/>
  <c r="HMF24" i="13"/>
  <c r="HME24" i="13"/>
  <c r="HMD24" i="13"/>
  <c r="HMC24" i="13"/>
  <c r="HMB24" i="13"/>
  <c r="HMA24" i="13"/>
  <c r="HLZ24" i="13"/>
  <c r="HLY24" i="13"/>
  <c r="HLX24" i="13"/>
  <c r="HLW24" i="13"/>
  <c r="HLV24" i="13"/>
  <c r="HLU24" i="13"/>
  <c r="HLT24" i="13"/>
  <c r="HLS24" i="13"/>
  <c r="HLR24" i="13"/>
  <c r="HLQ24" i="13"/>
  <c r="HLP24" i="13"/>
  <c r="HLO24" i="13"/>
  <c r="HLN24" i="13"/>
  <c r="HLM24" i="13"/>
  <c r="HLL24" i="13"/>
  <c r="HLK24" i="13"/>
  <c r="HLJ24" i="13"/>
  <c r="HLI24" i="13"/>
  <c r="HLH24" i="13"/>
  <c r="HLG24" i="13"/>
  <c r="HLF24" i="13"/>
  <c r="HLE24" i="13"/>
  <c r="HLD24" i="13"/>
  <c r="HLC24" i="13"/>
  <c r="HLB24" i="13"/>
  <c r="HLA24" i="13"/>
  <c r="HKZ24" i="13"/>
  <c r="HKY24" i="13"/>
  <c r="HKX24" i="13"/>
  <c r="HKW24" i="13"/>
  <c r="HKV24" i="13"/>
  <c r="HKU24" i="13"/>
  <c r="HKT24" i="13"/>
  <c r="HKS24" i="13"/>
  <c r="HKR24" i="13"/>
  <c r="HKQ24" i="13"/>
  <c r="HKP24" i="13"/>
  <c r="HKO24" i="13"/>
  <c r="HKN24" i="13"/>
  <c r="HKM24" i="13"/>
  <c r="HKL24" i="13"/>
  <c r="HKK24" i="13"/>
  <c r="HKJ24" i="13"/>
  <c r="HKI24" i="13"/>
  <c r="HKH24" i="13"/>
  <c r="HKG24" i="13"/>
  <c r="HKF24" i="13"/>
  <c r="HKE24" i="13"/>
  <c r="HKD24" i="13"/>
  <c r="HKC24" i="13"/>
  <c r="HKB24" i="13"/>
  <c r="HKA24" i="13"/>
  <c r="HJZ24" i="13"/>
  <c r="HJY24" i="13"/>
  <c r="HJX24" i="13"/>
  <c r="HJW24" i="13"/>
  <c r="HJV24" i="13"/>
  <c r="HJU24" i="13"/>
  <c r="HJT24" i="13"/>
  <c r="HJS24" i="13"/>
  <c r="HJR24" i="13"/>
  <c r="HJQ24" i="13"/>
  <c r="HJP24" i="13"/>
  <c r="HJO24" i="13"/>
  <c r="HJN24" i="13"/>
  <c r="HJM24" i="13"/>
  <c r="HJL24" i="13"/>
  <c r="HJK24" i="13"/>
  <c r="HJJ24" i="13"/>
  <c r="HJI24" i="13"/>
  <c r="HJH24" i="13"/>
  <c r="HJG24" i="13"/>
  <c r="HJF24" i="13"/>
  <c r="HJE24" i="13"/>
  <c r="HJD24" i="13"/>
  <c r="HJC24" i="13"/>
  <c r="HJB24" i="13"/>
  <c r="HJA24" i="13"/>
  <c r="HIZ24" i="13"/>
  <c r="HIY24" i="13"/>
  <c r="HIX24" i="13"/>
  <c r="HIW24" i="13"/>
  <c r="HIV24" i="13"/>
  <c r="HIU24" i="13"/>
  <c r="HIT24" i="13"/>
  <c r="HIS24" i="13"/>
  <c r="HIR24" i="13"/>
  <c r="HIQ24" i="13"/>
  <c r="HIP24" i="13"/>
  <c r="HIO24" i="13"/>
  <c r="HIN24" i="13"/>
  <c r="HIM24" i="13"/>
  <c r="HIL24" i="13"/>
  <c r="HIK24" i="13"/>
  <c r="HIJ24" i="13"/>
  <c r="HII24" i="13"/>
  <c r="HIH24" i="13"/>
  <c r="HIG24" i="13"/>
  <c r="HIF24" i="13"/>
  <c r="HIE24" i="13"/>
  <c r="HID24" i="13"/>
  <c r="HIC24" i="13"/>
  <c r="HIB24" i="13"/>
  <c r="HIA24" i="13"/>
  <c r="HHZ24" i="13"/>
  <c r="HHY24" i="13"/>
  <c r="HHX24" i="13"/>
  <c r="HHW24" i="13"/>
  <c r="HHV24" i="13"/>
  <c r="HHU24" i="13"/>
  <c r="HHT24" i="13"/>
  <c r="HHS24" i="13"/>
  <c r="HHR24" i="13"/>
  <c r="HHQ24" i="13"/>
  <c r="HHP24" i="13"/>
  <c r="HHO24" i="13"/>
  <c r="HHN24" i="13"/>
  <c r="HHM24" i="13"/>
  <c r="HHL24" i="13"/>
  <c r="HHK24" i="13"/>
  <c r="HHJ24" i="13"/>
  <c r="HHI24" i="13"/>
  <c r="HHH24" i="13"/>
  <c r="HHG24" i="13"/>
  <c r="HHF24" i="13"/>
  <c r="HHE24" i="13"/>
  <c r="HHD24" i="13"/>
  <c r="HHC24" i="13"/>
  <c r="HHB24" i="13"/>
  <c r="HHA24" i="13"/>
  <c r="HGZ24" i="13"/>
  <c r="HGY24" i="13"/>
  <c r="HGX24" i="13"/>
  <c r="HGW24" i="13"/>
  <c r="HGV24" i="13"/>
  <c r="HGU24" i="13"/>
  <c r="HGT24" i="13"/>
  <c r="HGS24" i="13"/>
  <c r="HGR24" i="13"/>
  <c r="HGQ24" i="13"/>
  <c r="HGP24" i="13"/>
  <c r="HGO24" i="13"/>
  <c r="HGN24" i="13"/>
  <c r="HGM24" i="13"/>
  <c r="HGL24" i="13"/>
  <c r="HGK24" i="13"/>
  <c r="HGJ24" i="13"/>
  <c r="HGI24" i="13"/>
  <c r="HGH24" i="13"/>
  <c r="HGG24" i="13"/>
  <c r="HGF24" i="13"/>
  <c r="HGE24" i="13"/>
  <c r="HGD24" i="13"/>
  <c r="HGC24" i="13"/>
  <c r="HGB24" i="13"/>
  <c r="HGA24" i="13"/>
  <c r="HFZ24" i="13"/>
  <c r="HFY24" i="13"/>
  <c r="HFX24" i="13"/>
  <c r="HFW24" i="13"/>
  <c r="HFV24" i="13"/>
  <c r="HFU24" i="13"/>
  <c r="HFT24" i="13"/>
  <c r="HFS24" i="13"/>
  <c r="HFR24" i="13"/>
  <c r="HFQ24" i="13"/>
  <c r="HFP24" i="13"/>
  <c r="HFO24" i="13"/>
  <c r="HFN24" i="13"/>
  <c r="HFM24" i="13"/>
  <c r="HFL24" i="13"/>
  <c r="HFK24" i="13"/>
  <c r="HFJ24" i="13"/>
  <c r="HFI24" i="13"/>
  <c r="HFH24" i="13"/>
  <c r="HFG24" i="13"/>
  <c r="HFF24" i="13"/>
  <c r="HFE24" i="13"/>
  <c r="HFD24" i="13"/>
  <c r="HFC24" i="13"/>
  <c r="HFB24" i="13"/>
  <c r="HFA24" i="13"/>
  <c r="HEZ24" i="13"/>
  <c r="HEY24" i="13"/>
  <c r="HEX24" i="13"/>
  <c r="HEW24" i="13"/>
  <c r="HEV24" i="13"/>
  <c r="HEU24" i="13"/>
  <c r="HET24" i="13"/>
  <c r="HES24" i="13"/>
  <c r="HER24" i="13"/>
  <c r="HEQ24" i="13"/>
  <c r="HEP24" i="13"/>
  <c r="HEO24" i="13"/>
  <c r="HEN24" i="13"/>
  <c r="HEM24" i="13"/>
  <c r="HEL24" i="13"/>
  <c r="HEK24" i="13"/>
  <c r="HEJ24" i="13"/>
  <c r="HEI24" i="13"/>
  <c r="HEH24" i="13"/>
  <c r="HEG24" i="13"/>
  <c r="HEF24" i="13"/>
  <c r="HEE24" i="13"/>
  <c r="HED24" i="13"/>
  <c r="HEC24" i="13"/>
  <c r="HEB24" i="13"/>
  <c r="HEA24" i="13"/>
  <c r="HDZ24" i="13"/>
  <c r="HDY24" i="13"/>
  <c r="HDX24" i="13"/>
  <c r="HDW24" i="13"/>
  <c r="HDV24" i="13"/>
  <c r="HDU24" i="13"/>
  <c r="HDT24" i="13"/>
  <c r="HDS24" i="13"/>
  <c r="HDR24" i="13"/>
  <c r="HDQ24" i="13"/>
  <c r="HDP24" i="13"/>
  <c r="HDO24" i="13"/>
  <c r="HDN24" i="13"/>
  <c r="HDM24" i="13"/>
  <c r="HDL24" i="13"/>
  <c r="HDK24" i="13"/>
  <c r="HDJ24" i="13"/>
  <c r="HDI24" i="13"/>
  <c r="HDH24" i="13"/>
  <c r="HDG24" i="13"/>
  <c r="HDF24" i="13"/>
  <c r="HDE24" i="13"/>
  <c r="HDD24" i="13"/>
  <c r="HDC24" i="13"/>
  <c r="HDB24" i="13"/>
  <c r="HDA24" i="13"/>
  <c r="HCZ24" i="13"/>
  <c r="HCY24" i="13"/>
  <c r="HCX24" i="13"/>
  <c r="HCW24" i="13"/>
  <c r="HCV24" i="13"/>
  <c r="HCU24" i="13"/>
  <c r="HCT24" i="13"/>
  <c r="HCS24" i="13"/>
  <c r="HCR24" i="13"/>
  <c r="HCQ24" i="13"/>
  <c r="HCP24" i="13"/>
  <c r="HCO24" i="13"/>
  <c r="HCN24" i="13"/>
  <c r="HCM24" i="13"/>
  <c r="HCL24" i="13"/>
  <c r="HCK24" i="13"/>
  <c r="HCJ24" i="13"/>
  <c r="HCI24" i="13"/>
  <c r="HCH24" i="13"/>
  <c r="HCG24" i="13"/>
  <c r="HCF24" i="13"/>
  <c r="HCE24" i="13"/>
  <c r="HCD24" i="13"/>
  <c r="HCC24" i="13"/>
  <c r="HCB24" i="13"/>
  <c r="HCA24" i="13"/>
  <c r="HBZ24" i="13"/>
  <c r="HBY24" i="13"/>
  <c r="HBX24" i="13"/>
  <c r="HBW24" i="13"/>
  <c r="HBV24" i="13"/>
  <c r="HBU24" i="13"/>
  <c r="HBT24" i="13"/>
  <c r="HBS24" i="13"/>
  <c r="HBR24" i="13"/>
  <c r="HBQ24" i="13"/>
  <c r="HBP24" i="13"/>
  <c r="HBO24" i="13"/>
  <c r="HBN24" i="13"/>
  <c r="HBM24" i="13"/>
  <c r="HBL24" i="13"/>
  <c r="HBK24" i="13"/>
  <c r="HBJ24" i="13"/>
  <c r="HBI24" i="13"/>
  <c r="HBH24" i="13"/>
  <c r="HBG24" i="13"/>
  <c r="HBF24" i="13"/>
  <c r="HBE24" i="13"/>
  <c r="HBD24" i="13"/>
  <c r="HBC24" i="13"/>
  <c r="HBB24" i="13"/>
  <c r="HBA24" i="13"/>
  <c r="HAZ24" i="13"/>
  <c r="HAY24" i="13"/>
  <c r="HAX24" i="13"/>
  <c r="HAW24" i="13"/>
  <c r="HAV24" i="13"/>
  <c r="HAU24" i="13"/>
  <c r="HAT24" i="13"/>
  <c r="HAS24" i="13"/>
  <c r="HAR24" i="13"/>
  <c r="HAQ24" i="13"/>
  <c r="HAP24" i="13"/>
  <c r="HAO24" i="13"/>
  <c r="HAN24" i="13"/>
  <c r="HAM24" i="13"/>
  <c r="HAL24" i="13"/>
  <c r="HAK24" i="13"/>
  <c r="HAJ24" i="13"/>
  <c r="HAI24" i="13"/>
  <c r="HAH24" i="13"/>
  <c r="HAG24" i="13"/>
  <c r="HAF24" i="13"/>
  <c r="HAE24" i="13"/>
  <c r="HAD24" i="13"/>
  <c r="HAC24" i="13"/>
  <c r="HAB24" i="13"/>
  <c r="HAA24" i="13"/>
  <c r="GZZ24" i="13"/>
  <c r="GZY24" i="13"/>
  <c r="GZX24" i="13"/>
  <c r="GZW24" i="13"/>
  <c r="GZV24" i="13"/>
  <c r="GZU24" i="13"/>
  <c r="GZT24" i="13"/>
  <c r="GZS24" i="13"/>
  <c r="GZR24" i="13"/>
  <c r="GZQ24" i="13"/>
  <c r="GZP24" i="13"/>
  <c r="GZO24" i="13"/>
  <c r="GZN24" i="13"/>
  <c r="GZM24" i="13"/>
  <c r="GZL24" i="13"/>
  <c r="GZK24" i="13"/>
  <c r="GZJ24" i="13"/>
  <c r="GZI24" i="13"/>
  <c r="GZH24" i="13"/>
  <c r="GZG24" i="13"/>
  <c r="GZF24" i="13"/>
  <c r="GZE24" i="13"/>
  <c r="GZD24" i="13"/>
  <c r="GZC24" i="13"/>
  <c r="GZB24" i="13"/>
  <c r="GZA24" i="13"/>
  <c r="GYZ24" i="13"/>
  <c r="GYY24" i="13"/>
  <c r="GYX24" i="13"/>
  <c r="GYW24" i="13"/>
  <c r="GYV24" i="13"/>
  <c r="GYU24" i="13"/>
  <c r="GYT24" i="13"/>
  <c r="GYS24" i="13"/>
  <c r="GYR24" i="13"/>
  <c r="GYQ24" i="13"/>
  <c r="GYP24" i="13"/>
  <c r="GYO24" i="13"/>
  <c r="GYN24" i="13"/>
  <c r="GYM24" i="13"/>
  <c r="GYL24" i="13"/>
  <c r="GYK24" i="13"/>
  <c r="GYJ24" i="13"/>
  <c r="GYI24" i="13"/>
  <c r="GYH24" i="13"/>
  <c r="GYG24" i="13"/>
  <c r="GYF24" i="13"/>
  <c r="GYE24" i="13"/>
  <c r="GYD24" i="13"/>
  <c r="GYC24" i="13"/>
  <c r="GYB24" i="13"/>
  <c r="GYA24" i="13"/>
  <c r="GXZ24" i="13"/>
  <c r="GXY24" i="13"/>
  <c r="GXX24" i="13"/>
  <c r="GXW24" i="13"/>
  <c r="GXV24" i="13"/>
  <c r="GXU24" i="13"/>
  <c r="GXT24" i="13"/>
  <c r="GXS24" i="13"/>
  <c r="GXR24" i="13"/>
  <c r="GXQ24" i="13"/>
  <c r="GXP24" i="13"/>
  <c r="GXO24" i="13"/>
  <c r="GXN24" i="13"/>
  <c r="GXM24" i="13"/>
  <c r="GXL24" i="13"/>
  <c r="GXK24" i="13"/>
  <c r="GXJ24" i="13"/>
  <c r="GXI24" i="13"/>
  <c r="GXH24" i="13"/>
  <c r="GXG24" i="13"/>
  <c r="GXF24" i="13"/>
  <c r="GXE24" i="13"/>
  <c r="GXD24" i="13"/>
  <c r="GXC24" i="13"/>
  <c r="GXB24" i="13"/>
  <c r="GXA24" i="13"/>
  <c r="GWZ24" i="13"/>
  <c r="GWY24" i="13"/>
  <c r="GWX24" i="13"/>
  <c r="GWW24" i="13"/>
  <c r="GWV24" i="13"/>
  <c r="GWU24" i="13"/>
  <c r="GWT24" i="13"/>
  <c r="GWS24" i="13"/>
  <c r="GWR24" i="13"/>
  <c r="GWQ24" i="13"/>
  <c r="GWP24" i="13"/>
  <c r="GWO24" i="13"/>
  <c r="GWN24" i="13"/>
  <c r="GWM24" i="13"/>
  <c r="GWL24" i="13"/>
  <c r="GWK24" i="13"/>
  <c r="GWJ24" i="13"/>
  <c r="GWI24" i="13"/>
  <c r="GWH24" i="13"/>
  <c r="GWG24" i="13"/>
  <c r="GWF24" i="13"/>
  <c r="GWE24" i="13"/>
  <c r="GWD24" i="13"/>
  <c r="GWC24" i="13"/>
  <c r="GWB24" i="13"/>
  <c r="GWA24" i="13"/>
  <c r="GVZ24" i="13"/>
  <c r="GVY24" i="13"/>
  <c r="GVX24" i="13"/>
  <c r="GVW24" i="13"/>
  <c r="GVV24" i="13"/>
  <c r="GVU24" i="13"/>
  <c r="GVT24" i="13"/>
  <c r="GVS24" i="13"/>
  <c r="GVR24" i="13"/>
  <c r="GVQ24" i="13"/>
  <c r="GVP24" i="13"/>
  <c r="GVO24" i="13"/>
  <c r="GVN24" i="13"/>
  <c r="GVM24" i="13"/>
  <c r="GVL24" i="13"/>
  <c r="GVK24" i="13"/>
  <c r="GVJ24" i="13"/>
  <c r="GVI24" i="13"/>
  <c r="GVH24" i="13"/>
  <c r="GVG24" i="13"/>
  <c r="GVF24" i="13"/>
  <c r="GVE24" i="13"/>
  <c r="GVD24" i="13"/>
  <c r="GVC24" i="13"/>
  <c r="GVB24" i="13"/>
  <c r="GVA24" i="13"/>
  <c r="GUZ24" i="13"/>
  <c r="GUY24" i="13"/>
  <c r="GUX24" i="13"/>
  <c r="GUW24" i="13"/>
  <c r="GUV24" i="13"/>
  <c r="GUU24" i="13"/>
  <c r="GUT24" i="13"/>
  <c r="GUS24" i="13"/>
  <c r="GUR24" i="13"/>
  <c r="GUQ24" i="13"/>
  <c r="GUP24" i="13"/>
  <c r="GUO24" i="13"/>
  <c r="GUN24" i="13"/>
  <c r="GUM24" i="13"/>
  <c r="GUL24" i="13"/>
  <c r="GUK24" i="13"/>
  <c r="GUJ24" i="13"/>
  <c r="GUI24" i="13"/>
  <c r="GUH24" i="13"/>
  <c r="GUG24" i="13"/>
  <c r="GUF24" i="13"/>
  <c r="GUE24" i="13"/>
  <c r="GUD24" i="13"/>
  <c r="GUC24" i="13"/>
  <c r="GUB24" i="13"/>
  <c r="GUA24" i="13"/>
  <c r="GTZ24" i="13"/>
  <c r="GTY24" i="13"/>
  <c r="GTX24" i="13"/>
  <c r="GTW24" i="13"/>
  <c r="GTV24" i="13"/>
  <c r="GTU24" i="13"/>
  <c r="GTT24" i="13"/>
  <c r="GTS24" i="13"/>
  <c r="GTR24" i="13"/>
  <c r="GTQ24" i="13"/>
  <c r="GTP24" i="13"/>
  <c r="GTO24" i="13"/>
  <c r="GTN24" i="13"/>
  <c r="GTM24" i="13"/>
  <c r="GTL24" i="13"/>
  <c r="GTK24" i="13"/>
  <c r="GTJ24" i="13"/>
  <c r="GTI24" i="13"/>
  <c r="GTH24" i="13"/>
  <c r="GTG24" i="13"/>
  <c r="GTF24" i="13"/>
  <c r="GTE24" i="13"/>
  <c r="GTD24" i="13"/>
  <c r="GTC24" i="13"/>
  <c r="GTB24" i="13"/>
  <c r="GTA24" i="13"/>
  <c r="GSZ24" i="13"/>
  <c r="GSY24" i="13"/>
  <c r="GSX24" i="13"/>
  <c r="GSW24" i="13"/>
  <c r="GSV24" i="13"/>
  <c r="GSU24" i="13"/>
  <c r="GST24" i="13"/>
  <c r="GSS24" i="13"/>
  <c r="GSR24" i="13"/>
  <c r="GSQ24" i="13"/>
  <c r="GSP24" i="13"/>
  <c r="GSO24" i="13"/>
  <c r="GSN24" i="13"/>
  <c r="GSM24" i="13"/>
  <c r="GSL24" i="13"/>
  <c r="GSK24" i="13"/>
  <c r="GSJ24" i="13"/>
  <c r="GSI24" i="13"/>
  <c r="GSH24" i="13"/>
  <c r="GSG24" i="13"/>
  <c r="GSF24" i="13"/>
  <c r="GSE24" i="13"/>
  <c r="GSD24" i="13"/>
  <c r="GSC24" i="13"/>
  <c r="GSB24" i="13"/>
  <c r="GSA24" i="13"/>
  <c r="GRZ24" i="13"/>
  <c r="GRY24" i="13"/>
  <c r="GRX24" i="13"/>
  <c r="GRW24" i="13"/>
  <c r="GRV24" i="13"/>
  <c r="GRU24" i="13"/>
  <c r="GRT24" i="13"/>
  <c r="GRS24" i="13"/>
  <c r="GRR24" i="13"/>
  <c r="GRQ24" i="13"/>
  <c r="GRP24" i="13"/>
  <c r="GRO24" i="13"/>
  <c r="GRN24" i="13"/>
  <c r="GRM24" i="13"/>
  <c r="GRL24" i="13"/>
  <c r="GRK24" i="13"/>
  <c r="GRJ24" i="13"/>
  <c r="GRI24" i="13"/>
  <c r="GRH24" i="13"/>
  <c r="GRG24" i="13"/>
  <c r="GRF24" i="13"/>
  <c r="GRE24" i="13"/>
  <c r="GRD24" i="13"/>
  <c r="GRC24" i="13"/>
  <c r="GRB24" i="13"/>
  <c r="GRA24" i="13"/>
  <c r="GQZ24" i="13"/>
  <c r="GQY24" i="13"/>
  <c r="GQX24" i="13"/>
  <c r="GQW24" i="13"/>
  <c r="GQV24" i="13"/>
  <c r="GQU24" i="13"/>
  <c r="GQT24" i="13"/>
  <c r="GQS24" i="13"/>
  <c r="GQR24" i="13"/>
  <c r="GQQ24" i="13"/>
  <c r="GQP24" i="13"/>
  <c r="GQO24" i="13"/>
  <c r="GQN24" i="13"/>
  <c r="GQM24" i="13"/>
  <c r="GQL24" i="13"/>
  <c r="GQK24" i="13"/>
  <c r="GQJ24" i="13"/>
  <c r="GQI24" i="13"/>
  <c r="GQH24" i="13"/>
  <c r="GQG24" i="13"/>
  <c r="GQF24" i="13"/>
  <c r="GQE24" i="13"/>
  <c r="GQD24" i="13"/>
  <c r="GQC24" i="13"/>
  <c r="GQB24" i="13"/>
  <c r="GQA24" i="13"/>
  <c r="GPZ24" i="13"/>
  <c r="GPY24" i="13"/>
  <c r="GPX24" i="13"/>
  <c r="GPW24" i="13"/>
  <c r="GPV24" i="13"/>
  <c r="GPU24" i="13"/>
  <c r="GPT24" i="13"/>
  <c r="GPS24" i="13"/>
  <c r="GPR24" i="13"/>
  <c r="GPQ24" i="13"/>
  <c r="GPP24" i="13"/>
  <c r="GPO24" i="13"/>
  <c r="GPN24" i="13"/>
  <c r="GPM24" i="13"/>
  <c r="GPL24" i="13"/>
  <c r="GPK24" i="13"/>
  <c r="GPJ24" i="13"/>
  <c r="GPI24" i="13"/>
  <c r="GPH24" i="13"/>
  <c r="GPG24" i="13"/>
  <c r="GPF24" i="13"/>
  <c r="GPE24" i="13"/>
  <c r="GPD24" i="13"/>
  <c r="GPC24" i="13"/>
  <c r="GPB24" i="13"/>
  <c r="GPA24" i="13"/>
  <c r="GOZ24" i="13"/>
  <c r="GOY24" i="13"/>
  <c r="GOX24" i="13"/>
  <c r="GOW24" i="13"/>
  <c r="GOV24" i="13"/>
  <c r="GOU24" i="13"/>
  <c r="GOT24" i="13"/>
  <c r="GOS24" i="13"/>
  <c r="GOR24" i="13"/>
  <c r="GOQ24" i="13"/>
  <c r="GOP24" i="13"/>
  <c r="GOO24" i="13"/>
  <c r="GON24" i="13"/>
  <c r="GOM24" i="13"/>
  <c r="GOL24" i="13"/>
  <c r="GOK24" i="13"/>
  <c r="GOJ24" i="13"/>
  <c r="GOI24" i="13"/>
  <c r="GOH24" i="13"/>
  <c r="GOG24" i="13"/>
  <c r="GOF24" i="13"/>
  <c r="GOE24" i="13"/>
  <c r="GOD24" i="13"/>
  <c r="GOC24" i="13"/>
  <c r="GOB24" i="13"/>
  <c r="GOA24" i="13"/>
  <c r="GNZ24" i="13"/>
  <c r="GNY24" i="13"/>
  <c r="GNX24" i="13"/>
  <c r="GNW24" i="13"/>
  <c r="GNV24" i="13"/>
  <c r="GNU24" i="13"/>
  <c r="GNT24" i="13"/>
  <c r="GNS24" i="13"/>
  <c r="GNR24" i="13"/>
  <c r="GNQ24" i="13"/>
  <c r="GNP24" i="13"/>
  <c r="GNO24" i="13"/>
  <c r="GNN24" i="13"/>
  <c r="GNM24" i="13"/>
  <c r="GNL24" i="13"/>
  <c r="GNK24" i="13"/>
  <c r="GNJ24" i="13"/>
  <c r="GNI24" i="13"/>
  <c r="GNH24" i="13"/>
  <c r="GNG24" i="13"/>
  <c r="GNF24" i="13"/>
  <c r="GNE24" i="13"/>
  <c r="GND24" i="13"/>
  <c r="GNC24" i="13"/>
  <c r="GNB24" i="13"/>
  <c r="GNA24" i="13"/>
  <c r="GMZ24" i="13"/>
  <c r="GMY24" i="13"/>
  <c r="GMX24" i="13"/>
  <c r="GMW24" i="13"/>
  <c r="GMV24" i="13"/>
  <c r="GMU24" i="13"/>
  <c r="GMT24" i="13"/>
  <c r="GMS24" i="13"/>
  <c r="GMR24" i="13"/>
  <c r="GMQ24" i="13"/>
  <c r="GMP24" i="13"/>
  <c r="GMO24" i="13"/>
  <c r="GMN24" i="13"/>
  <c r="GMM24" i="13"/>
  <c r="GML24" i="13"/>
  <c r="GMK24" i="13"/>
  <c r="GMJ24" i="13"/>
  <c r="GMI24" i="13"/>
  <c r="GMH24" i="13"/>
  <c r="GMG24" i="13"/>
  <c r="GMF24" i="13"/>
  <c r="GME24" i="13"/>
  <c r="GMD24" i="13"/>
  <c r="GMC24" i="13"/>
  <c r="GMB24" i="13"/>
  <c r="GMA24" i="13"/>
  <c r="GLZ24" i="13"/>
  <c r="GLY24" i="13"/>
  <c r="GLX24" i="13"/>
  <c r="GLW24" i="13"/>
  <c r="GLV24" i="13"/>
  <c r="GLU24" i="13"/>
  <c r="GLT24" i="13"/>
  <c r="GLS24" i="13"/>
  <c r="GLR24" i="13"/>
  <c r="GLQ24" i="13"/>
  <c r="GLP24" i="13"/>
  <c r="GLO24" i="13"/>
  <c r="GLN24" i="13"/>
  <c r="GLM24" i="13"/>
  <c r="GLL24" i="13"/>
  <c r="GLK24" i="13"/>
  <c r="GLJ24" i="13"/>
  <c r="GLI24" i="13"/>
  <c r="GLH24" i="13"/>
  <c r="GLG24" i="13"/>
  <c r="GLF24" i="13"/>
  <c r="GLE24" i="13"/>
  <c r="GLD24" i="13"/>
  <c r="GLC24" i="13"/>
  <c r="GLB24" i="13"/>
  <c r="GLA24" i="13"/>
  <c r="GKZ24" i="13"/>
  <c r="GKY24" i="13"/>
  <c r="GKX24" i="13"/>
  <c r="GKW24" i="13"/>
  <c r="GKV24" i="13"/>
  <c r="GKU24" i="13"/>
  <c r="GKT24" i="13"/>
  <c r="GKS24" i="13"/>
  <c r="GKR24" i="13"/>
  <c r="GKQ24" i="13"/>
  <c r="GKP24" i="13"/>
  <c r="GKO24" i="13"/>
  <c r="GKN24" i="13"/>
  <c r="GKM24" i="13"/>
  <c r="GKL24" i="13"/>
  <c r="GKK24" i="13"/>
  <c r="GKJ24" i="13"/>
  <c r="GKI24" i="13"/>
  <c r="GKH24" i="13"/>
  <c r="GKG24" i="13"/>
  <c r="GKF24" i="13"/>
  <c r="GKE24" i="13"/>
  <c r="GKD24" i="13"/>
  <c r="GKC24" i="13"/>
  <c r="GKB24" i="13"/>
  <c r="GKA24" i="13"/>
  <c r="GJZ24" i="13"/>
  <c r="GJY24" i="13"/>
  <c r="GJX24" i="13"/>
  <c r="GJW24" i="13"/>
  <c r="GJV24" i="13"/>
  <c r="GJU24" i="13"/>
  <c r="GJT24" i="13"/>
  <c r="GJS24" i="13"/>
  <c r="GJR24" i="13"/>
  <c r="GJQ24" i="13"/>
  <c r="GJP24" i="13"/>
  <c r="GJO24" i="13"/>
  <c r="GJN24" i="13"/>
  <c r="GJM24" i="13"/>
  <c r="GJL24" i="13"/>
  <c r="GJK24" i="13"/>
  <c r="GJJ24" i="13"/>
  <c r="GJI24" i="13"/>
  <c r="GJH24" i="13"/>
  <c r="GJG24" i="13"/>
  <c r="GJF24" i="13"/>
  <c r="GJE24" i="13"/>
  <c r="GJD24" i="13"/>
  <c r="GJC24" i="13"/>
  <c r="GJB24" i="13"/>
  <c r="GJA24" i="13"/>
  <c r="GIZ24" i="13"/>
  <c r="GIY24" i="13"/>
  <c r="GIX24" i="13"/>
  <c r="GIW24" i="13"/>
  <c r="GIV24" i="13"/>
  <c r="GIU24" i="13"/>
  <c r="GIT24" i="13"/>
  <c r="GIS24" i="13"/>
  <c r="GIR24" i="13"/>
  <c r="GIQ24" i="13"/>
  <c r="GIP24" i="13"/>
  <c r="GIO24" i="13"/>
  <c r="GIN24" i="13"/>
  <c r="GIM24" i="13"/>
  <c r="GIL24" i="13"/>
  <c r="GIK24" i="13"/>
  <c r="GIJ24" i="13"/>
  <c r="GII24" i="13"/>
  <c r="GIH24" i="13"/>
  <c r="GIG24" i="13"/>
  <c r="GIF24" i="13"/>
  <c r="GIE24" i="13"/>
  <c r="GID24" i="13"/>
  <c r="GIC24" i="13"/>
  <c r="GIB24" i="13"/>
  <c r="GIA24" i="13"/>
  <c r="GHZ24" i="13"/>
  <c r="GHY24" i="13"/>
  <c r="GHX24" i="13"/>
  <c r="GHW24" i="13"/>
  <c r="GHV24" i="13"/>
  <c r="GHU24" i="13"/>
  <c r="GHT24" i="13"/>
  <c r="GHS24" i="13"/>
  <c r="GHR24" i="13"/>
  <c r="GHQ24" i="13"/>
  <c r="GHP24" i="13"/>
  <c r="GHO24" i="13"/>
  <c r="GHN24" i="13"/>
  <c r="GHM24" i="13"/>
  <c r="GHL24" i="13"/>
  <c r="GHK24" i="13"/>
  <c r="GHJ24" i="13"/>
  <c r="GHI24" i="13"/>
  <c r="GHH24" i="13"/>
  <c r="GHG24" i="13"/>
  <c r="GHF24" i="13"/>
  <c r="GHE24" i="13"/>
  <c r="GHD24" i="13"/>
  <c r="GHC24" i="13"/>
  <c r="GHB24" i="13"/>
  <c r="GHA24" i="13"/>
  <c r="GGZ24" i="13"/>
  <c r="GGY24" i="13"/>
  <c r="GGX24" i="13"/>
  <c r="GGW24" i="13"/>
  <c r="GGV24" i="13"/>
  <c r="GGU24" i="13"/>
  <c r="GGT24" i="13"/>
  <c r="GGS24" i="13"/>
  <c r="GGR24" i="13"/>
  <c r="GGQ24" i="13"/>
  <c r="GGP24" i="13"/>
  <c r="GGO24" i="13"/>
  <c r="GGN24" i="13"/>
  <c r="GGM24" i="13"/>
  <c r="GGL24" i="13"/>
  <c r="GGK24" i="13"/>
  <c r="GGJ24" i="13"/>
  <c r="GGI24" i="13"/>
  <c r="GGH24" i="13"/>
  <c r="GGG24" i="13"/>
  <c r="GGF24" i="13"/>
  <c r="GGE24" i="13"/>
  <c r="GGD24" i="13"/>
  <c r="GGC24" i="13"/>
  <c r="GGB24" i="13"/>
  <c r="GGA24" i="13"/>
  <c r="GFZ24" i="13"/>
  <c r="GFY24" i="13"/>
  <c r="GFX24" i="13"/>
  <c r="GFW24" i="13"/>
  <c r="GFV24" i="13"/>
  <c r="GFU24" i="13"/>
  <c r="GFT24" i="13"/>
  <c r="GFS24" i="13"/>
  <c r="GFR24" i="13"/>
  <c r="GFQ24" i="13"/>
  <c r="GFP24" i="13"/>
  <c r="GFO24" i="13"/>
  <c r="GFN24" i="13"/>
  <c r="GFM24" i="13"/>
  <c r="GFL24" i="13"/>
  <c r="GFK24" i="13"/>
  <c r="GFJ24" i="13"/>
  <c r="GFI24" i="13"/>
  <c r="GFH24" i="13"/>
  <c r="GFG24" i="13"/>
  <c r="GFF24" i="13"/>
  <c r="GFE24" i="13"/>
  <c r="GFD24" i="13"/>
  <c r="GFC24" i="13"/>
  <c r="GFB24" i="13"/>
  <c r="GFA24" i="13"/>
  <c r="GEZ24" i="13"/>
  <c r="GEY24" i="13"/>
  <c r="GEX24" i="13"/>
  <c r="GEW24" i="13"/>
  <c r="GEV24" i="13"/>
  <c r="GEU24" i="13"/>
  <c r="GET24" i="13"/>
  <c r="GES24" i="13"/>
  <c r="GER24" i="13"/>
  <c r="GEQ24" i="13"/>
  <c r="GEP24" i="13"/>
  <c r="GEO24" i="13"/>
  <c r="GEN24" i="13"/>
  <c r="GEM24" i="13"/>
  <c r="GEL24" i="13"/>
  <c r="GEK24" i="13"/>
  <c r="GEJ24" i="13"/>
  <c r="GEI24" i="13"/>
  <c r="GEH24" i="13"/>
  <c r="GEG24" i="13"/>
  <c r="GEF24" i="13"/>
  <c r="GEE24" i="13"/>
  <c r="GED24" i="13"/>
  <c r="GEC24" i="13"/>
  <c r="GEB24" i="13"/>
  <c r="GEA24" i="13"/>
  <c r="GDZ24" i="13"/>
  <c r="GDY24" i="13"/>
  <c r="GDX24" i="13"/>
  <c r="GDW24" i="13"/>
  <c r="GDV24" i="13"/>
  <c r="GDU24" i="13"/>
  <c r="GDT24" i="13"/>
  <c r="GDS24" i="13"/>
  <c r="GDR24" i="13"/>
  <c r="GDQ24" i="13"/>
  <c r="GDP24" i="13"/>
  <c r="GDO24" i="13"/>
  <c r="GDN24" i="13"/>
  <c r="GDM24" i="13"/>
  <c r="GDL24" i="13"/>
  <c r="GDK24" i="13"/>
  <c r="GDJ24" i="13"/>
  <c r="GDI24" i="13"/>
  <c r="GDH24" i="13"/>
  <c r="GDG24" i="13"/>
  <c r="GDF24" i="13"/>
  <c r="GDE24" i="13"/>
  <c r="GDD24" i="13"/>
  <c r="GDC24" i="13"/>
  <c r="GDB24" i="13"/>
  <c r="GDA24" i="13"/>
  <c r="GCZ24" i="13"/>
  <c r="GCY24" i="13"/>
  <c r="GCX24" i="13"/>
  <c r="GCW24" i="13"/>
  <c r="GCV24" i="13"/>
  <c r="GCU24" i="13"/>
  <c r="GCT24" i="13"/>
  <c r="GCS24" i="13"/>
  <c r="GCR24" i="13"/>
  <c r="GCQ24" i="13"/>
  <c r="GCP24" i="13"/>
  <c r="GCO24" i="13"/>
  <c r="GCN24" i="13"/>
  <c r="GCM24" i="13"/>
  <c r="GCL24" i="13"/>
  <c r="GCK24" i="13"/>
  <c r="GCJ24" i="13"/>
  <c r="GCI24" i="13"/>
  <c r="GCH24" i="13"/>
  <c r="GCG24" i="13"/>
  <c r="GCF24" i="13"/>
  <c r="GCE24" i="13"/>
  <c r="GCD24" i="13"/>
  <c r="GCC24" i="13"/>
  <c r="GCB24" i="13"/>
  <c r="GCA24" i="13"/>
  <c r="GBZ24" i="13"/>
  <c r="GBY24" i="13"/>
  <c r="GBX24" i="13"/>
  <c r="GBW24" i="13"/>
  <c r="GBV24" i="13"/>
  <c r="GBU24" i="13"/>
  <c r="GBT24" i="13"/>
  <c r="GBS24" i="13"/>
  <c r="GBR24" i="13"/>
  <c r="GBQ24" i="13"/>
  <c r="GBP24" i="13"/>
  <c r="GBO24" i="13"/>
  <c r="GBN24" i="13"/>
  <c r="GBM24" i="13"/>
  <c r="GBL24" i="13"/>
  <c r="GBK24" i="13"/>
  <c r="GBJ24" i="13"/>
  <c r="GBI24" i="13"/>
  <c r="GBH24" i="13"/>
  <c r="GBG24" i="13"/>
  <c r="GBF24" i="13"/>
  <c r="GBE24" i="13"/>
  <c r="GBD24" i="13"/>
  <c r="GBC24" i="13"/>
  <c r="GBB24" i="13"/>
  <c r="GBA24" i="13"/>
  <c r="GAZ24" i="13"/>
  <c r="GAY24" i="13"/>
  <c r="GAX24" i="13"/>
  <c r="GAW24" i="13"/>
  <c r="GAV24" i="13"/>
  <c r="GAU24" i="13"/>
  <c r="GAT24" i="13"/>
  <c r="GAS24" i="13"/>
  <c r="GAR24" i="13"/>
  <c r="GAQ24" i="13"/>
  <c r="GAP24" i="13"/>
  <c r="GAO24" i="13"/>
  <c r="GAN24" i="13"/>
  <c r="GAM24" i="13"/>
  <c r="GAL24" i="13"/>
  <c r="GAK24" i="13"/>
  <c r="GAJ24" i="13"/>
  <c r="GAI24" i="13"/>
  <c r="GAH24" i="13"/>
  <c r="GAG24" i="13"/>
  <c r="GAF24" i="13"/>
  <c r="GAE24" i="13"/>
  <c r="GAD24" i="13"/>
  <c r="GAC24" i="13"/>
  <c r="GAB24" i="13"/>
  <c r="GAA24" i="13"/>
  <c r="FZZ24" i="13"/>
  <c r="FZY24" i="13"/>
  <c r="FZX24" i="13"/>
  <c r="FZW24" i="13"/>
  <c r="FZV24" i="13"/>
  <c r="FZU24" i="13"/>
  <c r="FZT24" i="13"/>
  <c r="FZS24" i="13"/>
  <c r="FZR24" i="13"/>
  <c r="FZQ24" i="13"/>
  <c r="FZP24" i="13"/>
  <c r="FZO24" i="13"/>
  <c r="FZN24" i="13"/>
  <c r="FZM24" i="13"/>
  <c r="FZL24" i="13"/>
  <c r="FZK24" i="13"/>
  <c r="FZJ24" i="13"/>
  <c r="FZI24" i="13"/>
  <c r="FZH24" i="13"/>
  <c r="FZG24" i="13"/>
  <c r="FZF24" i="13"/>
  <c r="FZE24" i="13"/>
  <c r="FZD24" i="13"/>
  <c r="FZC24" i="13"/>
  <c r="FZB24" i="13"/>
  <c r="FZA24" i="13"/>
  <c r="FYZ24" i="13"/>
  <c r="FYY24" i="13"/>
  <c r="FYX24" i="13"/>
  <c r="FYW24" i="13"/>
  <c r="FYV24" i="13"/>
  <c r="FYU24" i="13"/>
  <c r="FYT24" i="13"/>
  <c r="FYS24" i="13"/>
  <c r="FYR24" i="13"/>
  <c r="FYQ24" i="13"/>
  <c r="FYP24" i="13"/>
  <c r="FYO24" i="13"/>
  <c r="FYN24" i="13"/>
  <c r="FYM24" i="13"/>
  <c r="FYL24" i="13"/>
  <c r="FYK24" i="13"/>
  <c r="FYJ24" i="13"/>
  <c r="FYI24" i="13"/>
  <c r="FYH24" i="13"/>
  <c r="FYG24" i="13"/>
  <c r="FYF24" i="13"/>
  <c r="FYE24" i="13"/>
  <c r="FYD24" i="13"/>
  <c r="FYC24" i="13"/>
  <c r="FYB24" i="13"/>
  <c r="FYA24" i="13"/>
  <c r="FXZ24" i="13"/>
  <c r="FXY24" i="13"/>
  <c r="FXX24" i="13"/>
  <c r="FXW24" i="13"/>
  <c r="FXV24" i="13"/>
  <c r="FXU24" i="13"/>
  <c r="FXT24" i="13"/>
  <c r="FXS24" i="13"/>
  <c r="FXR24" i="13"/>
  <c r="FXQ24" i="13"/>
  <c r="FXP24" i="13"/>
  <c r="FXO24" i="13"/>
  <c r="FXN24" i="13"/>
  <c r="FXM24" i="13"/>
  <c r="FXL24" i="13"/>
  <c r="FXK24" i="13"/>
  <c r="FXJ24" i="13"/>
  <c r="FXI24" i="13"/>
  <c r="FXH24" i="13"/>
  <c r="FXG24" i="13"/>
  <c r="FXF24" i="13"/>
  <c r="FXE24" i="13"/>
  <c r="FXD24" i="13"/>
  <c r="FXC24" i="13"/>
  <c r="FXB24" i="13"/>
  <c r="FXA24" i="13"/>
  <c r="FWZ24" i="13"/>
  <c r="FWY24" i="13"/>
  <c r="FWX24" i="13"/>
  <c r="FWW24" i="13"/>
  <c r="FWV24" i="13"/>
  <c r="FWU24" i="13"/>
  <c r="FWT24" i="13"/>
  <c r="FWS24" i="13"/>
  <c r="FWR24" i="13"/>
  <c r="FWQ24" i="13"/>
  <c r="FWP24" i="13"/>
  <c r="FWO24" i="13"/>
  <c r="FWN24" i="13"/>
  <c r="FWM24" i="13"/>
  <c r="FWL24" i="13"/>
  <c r="FWK24" i="13"/>
  <c r="FWJ24" i="13"/>
  <c r="FWI24" i="13"/>
  <c r="FWH24" i="13"/>
  <c r="FWG24" i="13"/>
  <c r="FWF24" i="13"/>
  <c r="FWE24" i="13"/>
  <c r="FWD24" i="13"/>
  <c r="FWC24" i="13"/>
  <c r="FWB24" i="13"/>
  <c r="FWA24" i="13"/>
  <c r="FVZ24" i="13"/>
  <c r="FVY24" i="13"/>
  <c r="FVX24" i="13"/>
  <c r="FVW24" i="13"/>
  <c r="FVV24" i="13"/>
  <c r="FVU24" i="13"/>
  <c r="FVT24" i="13"/>
  <c r="FVS24" i="13"/>
  <c r="FVR24" i="13"/>
  <c r="FVQ24" i="13"/>
  <c r="FVP24" i="13"/>
  <c r="FVO24" i="13"/>
  <c r="FVN24" i="13"/>
  <c r="FVM24" i="13"/>
  <c r="FVL24" i="13"/>
  <c r="FVK24" i="13"/>
  <c r="FVJ24" i="13"/>
  <c r="FVI24" i="13"/>
  <c r="FVH24" i="13"/>
  <c r="FVG24" i="13"/>
  <c r="FVF24" i="13"/>
  <c r="FVE24" i="13"/>
  <c r="FVD24" i="13"/>
  <c r="FVC24" i="13"/>
  <c r="FVB24" i="13"/>
  <c r="FVA24" i="13"/>
  <c r="FUZ24" i="13"/>
  <c r="FUY24" i="13"/>
  <c r="FUX24" i="13"/>
  <c r="FUW24" i="13"/>
  <c r="FUV24" i="13"/>
  <c r="FUU24" i="13"/>
  <c r="FUT24" i="13"/>
  <c r="FUS24" i="13"/>
  <c r="FUR24" i="13"/>
  <c r="FUQ24" i="13"/>
  <c r="FUP24" i="13"/>
  <c r="FUO24" i="13"/>
  <c r="FUN24" i="13"/>
  <c r="FUM24" i="13"/>
  <c r="FUL24" i="13"/>
  <c r="FUK24" i="13"/>
  <c r="FUJ24" i="13"/>
  <c r="FUI24" i="13"/>
  <c r="FUH24" i="13"/>
  <c r="FUG24" i="13"/>
  <c r="FUF24" i="13"/>
  <c r="FUE24" i="13"/>
  <c r="FUD24" i="13"/>
  <c r="FUC24" i="13"/>
  <c r="FUB24" i="13"/>
  <c r="FUA24" i="13"/>
  <c r="FTZ24" i="13"/>
  <c r="FTY24" i="13"/>
  <c r="FTX24" i="13"/>
  <c r="FTW24" i="13"/>
  <c r="FTV24" i="13"/>
  <c r="FTU24" i="13"/>
  <c r="FTT24" i="13"/>
  <c r="FTS24" i="13"/>
  <c r="FTR24" i="13"/>
  <c r="FTQ24" i="13"/>
  <c r="FTP24" i="13"/>
  <c r="FTO24" i="13"/>
  <c r="FTN24" i="13"/>
  <c r="FTM24" i="13"/>
  <c r="FTL24" i="13"/>
  <c r="FTK24" i="13"/>
  <c r="FTJ24" i="13"/>
  <c r="FTI24" i="13"/>
  <c r="FTH24" i="13"/>
  <c r="FTG24" i="13"/>
  <c r="FTF24" i="13"/>
  <c r="FTE24" i="13"/>
  <c r="FTD24" i="13"/>
  <c r="FTC24" i="13"/>
  <c r="FTB24" i="13"/>
  <c r="FTA24" i="13"/>
  <c r="FSZ24" i="13"/>
  <c r="FSY24" i="13"/>
  <c r="FSX24" i="13"/>
  <c r="FSW24" i="13"/>
  <c r="FSV24" i="13"/>
  <c r="FSU24" i="13"/>
  <c r="FST24" i="13"/>
  <c r="FSS24" i="13"/>
  <c r="FSR24" i="13"/>
  <c r="FSQ24" i="13"/>
  <c r="FSP24" i="13"/>
  <c r="FSO24" i="13"/>
  <c r="FSN24" i="13"/>
  <c r="FSM24" i="13"/>
  <c r="FSL24" i="13"/>
  <c r="FSK24" i="13"/>
  <c r="FSJ24" i="13"/>
  <c r="FSI24" i="13"/>
  <c r="FSH24" i="13"/>
  <c r="FSG24" i="13"/>
  <c r="FSF24" i="13"/>
  <c r="FSE24" i="13"/>
  <c r="FSD24" i="13"/>
  <c r="FSC24" i="13"/>
  <c r="FSB24" i="13"/>
  <c r="FSA24" i="13"/>
  <c r="FRZ24" i="13"/>
  <c r="FRY24" i="13"/>
  <c r="FRX24" i="13"/>
  <c r="FRW24" i="13"/>
  <c r="FRV24" i="13"/>
  <c r="FRU24" i="13"/>
  <c r="FRT24" i="13"/>
  <c r="FRS24" i="13"/>
  <c r="FRR24" i="13"/>
  <c r="FRQ24" i="13"/>
  <c r="FRP24" i="13"/>
  <c r="FRO24" i="13"/>
  <c r="FRN24" i="13"/>
  <c r="FRM24" i="13"/>
  <c r="FRL24" i="13"/>
  <c r="FRK24" i="13"/>
  <c r="FRJ24" i="13"/>
  <c r="FRI24" i="13"/>
  <c r="FRH24" i="13"/>
  <c r="FRG24" i="13"/>
  <c r="FRF24" i="13"/>
  <c r="FRE24" i="13"/>
  <c r="FRD24" i="13"/>
  <c r="FRC24" i="13"/>
  <c r="FRB24" i="13"/>
  <c r="FRA24" i="13"/>
  <c r="FQZ24" i="13"/>
  <c r="FQY24" i="13"/>
  <c r="FQX24" i="13"/>
  <c r="FQW24" i="13"/>
  <c r="FQV24" i="13"/>
  <c r="FQU24" i="13"/>
  <c r="FQT24" i="13"/>
  <c r="FQS24" i="13"/>
  <c r="FQR24" i="13"/>
  <c r="FQQ24" i="13"/>
  <c r="FQP24" i="13"/>
  <c r="FQO24" i="13"/>
  <c r="FQN24" i="13"/>
  <c r="FQM24" i="13"/>
  <c r="FQL24" i="13"/>
  <c r="FQK24" i="13"/>
  <c r="FQJ24" i="13"/>
  <c r="FQI24" i="13"/>
  <c r="FQH24" i="13"/>
  <c r="FQG24" i="13"/>
  <c r="FQF24" i="13"/>
  <c r="FQE24" i="13"/>
  <c r="FQD24" i="13"/>
  <c r="FQC24" i="13"/>
  <c r="FQB24" i="13"/>
  <c r="FQA24" i="13"/>
  <c r="FPZ24" i="13"/>
  <c r="FPY24" i="13"/>
  <c r="FPX24" i="13"/>
  <c r="FPW24" i="13"/>
  <c r="FPV24" i="13"/>
  <c r="FPU24" i="13"/>
  <c r="FPT24" i="13"/>
  <c r="FPS24" i="13"/>
  <c r="FPR24" i="13"/>
  <c r="FPQ24" i="13"/>
  <c r="FPP24" i="13"/>
  <c r="FPO24" i="13"/>
  <c r="FPN24" i="13"/>
  <c r="FPM24" i="13"/>
  <c r="FPL24" i="13"/>
  <c r="FPK24" i="13"/>
  <c r="FPJ24" i="13"/>
  <c r="FPI24" i="13"/>
  <c r="FPH24" i="13"/>
  <c r="FPG24" i="13"/>
  <c r="FPF24" i="13"/>
  <c r="FPE24" i="13"/>
  <c r="FPD24" i="13"/>
  <c r="FPC24" i="13"/>
  <c r="FPB24" i="13"/>
  <c r="FPA24" i="13"/>
  <c r="FOZ24" i="13"/>
  <c r="FOY24" i="13"/>
  <c r="FOX24" i="13"/>
  <c r="FOW24" i="13"/>
  <c r="FOV24" i="13"/>
  <c r="FOU24" i="13"/>
  <c r="FOT24" i="13"/>
  <c r="FOS24" i="13"/>
  <c r="FOR24" i="13"/>
  <c r="FOQ24" i="13"/>
  <c r="FOP24" i="13"/>
  <c r="FOO24" i="13"/>
  <c r="FON24" i="13"/>
  <c r="FOM24" i="13"/>
  <c r="FOL24" i="13"/>
  <c r="FOK24" i="13"/>
  <c r="FOJ24" i="13"/>
  <c r="FOI24" i="13"/>
  <c r="FOH24" i="13"/>
  <c r="FOG24" i="13"/>
  <c r="FOF24" i="13"/>
  <c r="FOE24" i="13"/>
  <c r="FOD24" i="13"/>
  <c r="FOC24" i="13"/>
  <c r="FOB24" i="13"/>
  <c r="FOA24" i="13"/>
  <c r="FNZ24" i="13"/>
  <c r="FNY24" i="13"/>
  <c r="FNX24" i="13"/>
  <c r="FNW24" i="13"/>
  <c r="FNV24" i="13"/>
  <c r="FNU24" i="13"/>
  <c r="FNT24" i="13"/>
  <c r="FNS24" i="13"/>
  <c r="FNR24" i="13"/>
  <c r="FNQ24" i="13"/>
  <c r="FNP24" i="13"/>
  <c r="FNO24" i="13"/>
  <c r="FNN24" i="13"/>
  <c r="FNM24" i="13"/>
  <c r="FNL24" i="13"/>
  <c r="FNK24" i="13"/>
  <c r="FNJ24" i="13"/>
  <c r="FNI24" i="13"/>
  <c r="FNH24" i="13"/>
  <c r="FNG24" i="13"/>
  <c r="FNF24" i="13"/>
  <c r="FNE24" i="13"/>
  <c r="FND24" i="13"/>
  <c r="FNC24" i="13"/>
  <c r="FNB24" i="13"/>
  <c r="FNA24" i="13"/>
  <c r="FMZ24" i="13"/>
  <c r="FMY24" i="13"/>
  <c r="FMX24" i="13"/>
  <c r="FMW24" i="13"/>
  <c r="FMV24" i="13"/>
  <c r="FMU24" i="13"/>
  <c r="FMT24" i="13"/>
  <c r="FMS24" i="13"/>
  <c r="FMR24" i="13"/>
  <c r="FMQ24" i="13"/>
  <c r="FMP24" i="13"/>
  <c r="FMO24" i="13"/>
  <c r="FMN24" i="13"/>
  <c r="FMM24" i="13"/>
  <c r="FML24" i="13"/>
  <c r="FMK24" i="13"/>
  <c r="FMJ24" i="13"/>
  <c r="FMI24" i="13"/>
  <c r="FMH24" i="13"/>
  <c r="FMG24" i="13"/>
  <c r="FMF24" i="13"/>
  <c r="FME24" i="13"/>
  <c r="FMD24" i="13"/>
  <c r="FMC24" i="13"/>
  <c r="FMB24" i="13"/>
  <c r="FMA24" i="13"/>
  <c r="FLZ24" i="13"/>
  <c r="FLY24" i="13"/>
  <c r="FLX24" i="13"/>
  <c r="FLW24" i="13"/>
  <c r="FLV24" i="13"/>
  <c r="FLU24" i="13"/>
  <c r="FLT24" i="13"/>
  <c r="FLS24" i="13"/>
  <c r="FLR24" i="13"/>
  <c r="FLQ24" i="13"/>
  <c r="FLP24" i="13"/>
  <c r="FLO24" i="13"/>
  <c r="FLN24" i="13"/>
  <c r="FLM24" i="13"/>
  <c r="FLL24" i="13"/>
  <c r="FLK24" i="13"/>
  <c r="FLJ24" i="13"/>
  <c r="FLI24" i="13"/>
  <c r="FLH24" i="13"/>
  <c r="FLG24" i="13"/>
  <c r="FLF24" i="13"/>
  <c r="FLE24" i="13"/>
  <c r="FLD24" i="13"/>
  <c r="FLC24" i="13"/>
  <c r="FLB24" i="13"/>
  <c r="FLA24" i="13"/>
  <c r="FKZ24" i="13"/>
  <c r="FKY24" i="13"/>
  <c r="FKX24" i="13"/>
  <c r="FKW24" i="13"/>
  <c r="FKV24" i="13"/>
  <c r="FKU24" i="13"/>
  <c r="FKT24" i="13"/>
  <c r="FKS24" i="13"/>
  <c r="FKR24" i="13"/>
  <c r="FKQ24" i="13"/>
  <c r="FKP24" i="13"/>
  <c r="FKO24" i="13"/>
  <c r="FKN24" i="13"/>
  <c r="FKM24" i="13"/>
  <c r="FKL24" i="13"/>
  <c r="FKK24" i="13"/>
  <c r="FKJ24" i="13"/>
  <c r="FKI24" i="13"/>
  <c r="FKH24" i="13"/>
  <c r="FKG24" i="13"/>
  <c r="FKF24" i="13"/>
  <c r="FKE24" i="13"/>
  <c r="FKD24" i="13"/>
  <c r="FKC24" i="13"/>
  <c r="FKB24" i="13"/>
  <c r="FKA24" i="13"/>
  <c r="FJZ24" i="13"/>
  <c r="FJY24" i="13"/>
  <c r="FJX24" i="13"/>
  <c r="FJW24" i="13"/>
  <c r="FJV24" i="13"/>
  <c r="FJU24" i="13"/>
  <c r="FJT24" i="13"/>
  <c r="FJS24" i="13"/>
  <c r="FJR24" i="13"/>
  <c r="FJQ24" i="13"/>
  <c r="FJP24" i="13"/>
  <c r="FJO24" i="13"/>
  <c r="FJN24" i="13"/>
  <c r="FJM24" i="13"/>
  <c r="FJL24" i="13"/>
  <c r="FJK24" i="13"/>
  <c r="FJJ24" i="13"/>
  <c r="FJI24" i="13"/>
  <c r="FJH24" i="13"/>
  <c r="FJG24" i="13"/>
  <c r="FJF24" i="13"/>
  <c r="FJE24" i="13"/>
  <c r="FJD24" i="13"/>
  <c r="FJC24" i="13"/>
  <c r="FJB24" i="13"/>
  <c r="FJA24" i="13"/>
  <c r="FIZ24" i="13"/>
  <c r="FIY24" i="13"/>
  <c r="FIX24" i="13"/>
  <c r="FIW24" i="13"/>
  <c r="FIV24" i="13"/>
  <c r="FIU24" i="13"/>
  <c r="FIT24" i="13"/>
  <c r="FIS24" i="13"/>
  <c r="FIR24" i="13"/>
  <c r="FIQ24" i="13"/>
  <c r="FIP24" i="13"/>
  <c r="FIO24" i="13"/>
  <c r="FIN24" i="13"/>
  <c r="FIM24" i="13"/>
  <c r="FIL24" i="13"/>
  <c r="FIK24" i="13"/>
  <c r="FIJ24" i="13"/>
  <c r="FII24" i="13"/>
  <c r="FIH24" i="13"/>
  <c r="FIG24" i="13"/>
  <c r="FIF24" i="13"/>
  <c r="FIE24" i="13"/>
  <c r="FID24" i="13"/>
  <c r="FIC24" i="13"/>
  <c r="FIB24" i="13"/>
  <c r="FIA24" i="13"/>
  <c r="FHZ24" i="13"/>
  <c r="FHY24" i="13"/>
  <c r="FHX24" i="13"/>
  <c r="FHW24" i="13"/>
  <c r="FHV24" i="13"/>
  <c r="FHU24" i="13"/>
  <c r="FHT24" i="13"/>
  <c r="FHS24" i="13"/>
  <c r="FHR24" i="13"/>
  <c r="FHQ24" i="13"/>
  <c r="FHP24" i="13"/>
  <c r="FHO24" i="13"/>
  <c r="FHN24" i="13"/>
  <c r="FHM24" i="13"/>
  <c r="FHL24" i="13"/>
  <c r="FHK24" i="13"/>
  <c r="FHJ24" i="13"/>
  <c r="FHI24" i="13"/>
  <c r="FHH24" i="13"/>
  <c r="FHG24" i="13"/>
  <c r="FHF24" i="13"/>
  <c r="FHE24" i="13"/>
  <c r="FHD24" i="13"/>
  <c r="FHC24" i="13"/>
  <c r="FHB24" i="13"/>
  <c r="FHA24" i="13"/>
  <c r="FGZ24" i="13"/>
  <c r="FGY24" i="13"/>
  <c r="FGX24" i="13"/>
  <c r="FGW24" i="13"/>
  <c r="FGV24" i="13"/>
  <c r="FGU24" i="13"/>
  <c r="FGT24" i="13"/>
  <c r="FGS24" i="13"/>
  <c r="FGR24" i="13"/>
  <c r="FGQ24" i="13"/>
  <c r="FGP24" i="13"/>
  <c r="FGO24" i="13"/>
  <c r="FGN24" i="13"/>
  <c r="FGM24" i="13"/>
  <c r="FGL24" i="13"/>
  <c r="FGK24" i="13"/>
  <c r="FGJ24" i="13"/>
  <c r="FGI24" i="13"/>
  <c r="FGH24" i="13"/>
  <c r="FGG24" i="13"/>
  <c r="FGF24" i="13"/>
  <c r="FGE24" i="13"/>
  <c r="FGD24" i="13"/>
  <c r="FGC24" i="13"/>
  <c r="FGB24" i="13"/>
  <c r="FGA24" i="13"/>
  <c r="FFZ24" i="13"/>
  <c r="FFY24" i="13"/>
  <c r="FFX24" i="13"/>
  <c r="FFW24" i="13"/>
  <c r="FFV24" i="13"/>
  <c r="FFU24" i="13"/>
  <c r="FFT24" i="13"/>
  <c r="FFS24" i="13"/>
  <c r="FFR24" i="13"/>
  <c r="FFQ24" i="13"/>
  <c r="FFP24" i="13"/>
  <c r="FFO24" i="13"/>
  <c r="FFN24" i="13"/>
  <c r="FFM24" i="13"/>
  <c r="FFL24" i="13"/>
  <c r="FFK24" i="13"/>
  <c r="FFJ24" i="13"/>
  <c r="FFI24" i="13"/>
  <c r="FFH24" i="13"/>
  <c r="FFG24" i="13"/>
  <c r="FFF24" i="13"/>
  <c r="FFE24" i="13"/>
  <c r="FFD24" i="13"/>
  <c r="FFC24" i="13"/>
  <c r="FFB24" i="13"/>
  <c r="FFA24" i="13"/>
  <c r="FEZ24" i="13"/>
  <c r="FEY24" i="13"/>
  <c r="FEX24" i="13"/>
  <c r="FEW24" i="13"/>
  <c r="FEV24" i="13"/>
  <c r="FEU24" i="13"/>
  <c r="FET24" i="13"/>
  <c r="FES24" i="13"/>
  <c r="FER24" i="13"/>
  <c r="FEQ24" i="13"/>
  <c r="FEP24" i="13"/>
  <c r="FEO24" i="13"/>
  <c r="FEN24" i="13"/>
  <c r="FEM24" i="13"/>
  <c r="FEL24" i="13"/>
  <c r="FEK24" i="13"/>
  <c r="FEJ24" i="13"/>
  <c r="FEI24" i="13"/>
  <c r="FEH24" i="13"/>
  <c r="FEG24" i="13"/>
  <c r="FEF24" i="13"/>
  <c r="FEE24" i="13"/>
  <c r="FED24" i="13"/>
  <c r="FEC24" i="13"/>
  <c r="FEB24" i="13"/>
  <c r="FEA24" i="13"/>
  <c r="FDZ24" i="13"/>
  <c r="FDY24" i="13"/>
  <c r="FDX24" i="13"/>
  <c r="FDW24" i="13"/>
  <c r="FDV24" i="13"/>
  <c r="FDU24" i="13"/>
  <c r="FDT24" i="13"/>
  <c r="FDS24" i="13"/>
  <c r="FDR24" i="13"/>
  <c r="FDQ24" i="13"/>
  <c r="FDP24" i="13"/>
  <c r="FDO24" i="13"/>
  <c r="FDN24" i="13"/>
  <c r="FDM24" i="13"/>
  <c r="FDL24" i="13"/>
  <c r="FDK24" i="13"/>
  <c r="FDJ24" i="13"/>
  <c r="FDI24" i="13"/>
  <c r="FDH24" i="13"/>
  <c r="FDG24" i="13"/>
  <c r="FDF24" i="13"/>
  <c r="FDE24" i="13"/>
  <c r="FDD24" i="13"/>
  <c r="FDC24" i="13"/>
  <c r="FDB24" i="13"/>
  <c r="FDA24" i="13"/>
  <c r="FCZ24" i="13"/>
  <c r="FCY24" i="13"/>
  <c r="FCX24" i="13"/>
  <c r="FCW24" i="13"/>
  <c r="FCV24" i="13"/>
  <c r="FCU24" i="13"/>
  <c r="FCT24" i="13"/>
  <c r="FCS24" i="13"/>
  <c r="FCR24" i="13"/>
  <c r="FCQ24" i="13"/>
  <c r="FCP24" i="13"/>
  <c r="FCO24" i="13"/>
  <c r="FCN24" i="13"/>
  <c r="FCM24" i="13"/>
  <c r="FCL24" i="13"/>
  <c r="FCK24" i="13"/>
  <c r="FCJ24" i="13"/>
  <c r="FCI24" i="13"/>
  <c r="FCH24" i="13"/>
  <c r="FCG24" i="13"/>
  <c r="FCF24" i="13"/>
  <c r="FCE24" i="13"/>
  <c r="FCD24" i="13"/>
  <c r="FCC24" i="13"/>
  <c r="FCB24" i="13"/>
  <c r="FCA24" i="13"/>
  <c r="FBZ24" i="13"/>
  <c r="FBY24" i="13"/>
  <c r="FBX24" i="13"/>
  <c r="FBW24" i="13"/>
  <c r="FBV24" i="13"/>
  <c r="FBU24" i="13"/>
  <c r="FBT24" i="13"/>
  <c r="FBS24" i="13"/>
  <c r="FBR24" i="13"/>
  <c r="FBQ24" i="13"/>
  <c r="FBP24" i="13"/>
  <c r="FBO24" i="13"/>
  <c r="FBN24" i="13"/>
  <c r="FBM24" i="13"/>
  <c r="FBL24" i="13"/>
  <c r="FBK24" i="13"/>
  <c r="FBJ24" i="13"/>
  <c r="FBI24" i="13"/>
  <c r="FBH24" i="13"/>
  <c r="FBG24" i="13"/>
  <c r="FBF24" i="13"/>
  <c r="FBE24" i="13"/>
  <c r="FBD24" i="13"/>
  <c r="FBC24" i="13"/>
  <c r="FBB24" i="13"/>
  <c r="FBA24" i="13"/>
  <c r="FAZ24" i="13"/>
  <c r="FAY24" i="13"/>
  <c r="FAX24" i="13"/>
  <c r="FAW24" i="13"/>
  <c r="FAV24" i="13"/>
  <c r="FAU24" i="13"/>
  <c r="FAT24" i="13"/>
  <c r="FAS24" i="13"/>
  <c r="FAR24" i="13"/>
  <c r="FAQ24" i="13"/>
  <c r="FAP24" i="13"/>
  <c r="FAO24" i="13"/>
  <c r="FAN24" i="13"/>
  <c r="FAM24" i="13"/>
  <c r="FAL24" i="13"/>
  <c r="FAK24" i="13"/>
  <c r="FAJ24" i="13"/>
  <c r="FAI24" i="13"/>
  <c r="FAH24" i="13"/>
  <c r="FAG24" i="13"/>
  <c r="FAF24" i="13"/>
  <c r="FAE24" i="13"/>
  <c r="FAD24" i="13"/>
  <c r="FAC24" i="13"/>
  <c r="FAB24" i="13"/>
  <c r="FAA24" i="13"/>
  <c r="EZZ24" i="13"/>
  <c r="EZY24" i="13"/>
  <c r="EZX24" i="13"/>
  <c r="EZW24" i="13"/>
  <c r="EZV24" i="13"/>
  <c r="EZU24" i="13"/>
  <c r="EZT24" i="13"/>
  <c r="EZS24" i="13"/>
  <c r="EZR24" i="13"/>
  <c r="EZQ24" i="13"/>
  <c r="EZP24" i="13"/>
  <c r="EZO24" i="13"/>
  <c r="EZN24" i="13"/>
  <c r="EZM24" i="13"/>
  <c r="EZL24" i="13"/>
  <c r="EZK24" i="13"/>
  <c r="EZJ24" i="13"/>
  <c r="EZI24" i="13"/>
  <c r="EZH24" i="13"/>
  <c r="EZG24" i="13"/>
  <c r="EZF24" i="13"/>
  <c r="EZE24" i="13"/>
  <c r="EZD24" i="13"/>
  <c r="EZC24" i="13"/>
  <c r="EZB24" i="13"/>
  <c r="EZA24" i="13"/>
  <c r="EYZ24" i="13"/>
  <c r="EYY24" i="13"/>
  <c r="EYX24" i="13"/>
  <c r="EYW24" i="13"/>
  <c r="EYV24" i="13"/>
  <c r="EYU24" i="13"/>
  <c r="EYT24" i="13"/>
  <c r="EYS24" i="13"/>
  <c r="EYR24" i="13"/>
  <c r="EYQ24" i="13"/>
  <c r="EYP24" i="13"/>
  <c r="EYO24" i="13"/>
  <c r="EYN24" i="13"/>
  <c r="EYM24" i="13"/>
  <c r="EYL24" i="13"/>
  <c r="EYK24" i="13"/>
  <c r="EYJ24" i="13"/>
  <c r="EYI24" i="13"/>
  <c r="EYH24" i="13"/>
  <c r="EYG24" i="13"/>
  <c r="EYF24" i="13"/>
  <c r="EYE24" i="13"/>
  <c r="EYD24" i="13"/>
  <c r="EYC24" i="13"/>
  <c r="EYB24" i="13"/>
  <c r="EYA24" i="13"/>
  <c r="EXZ24" i="13"/>
  <c r="EXY24" i="13"/>
  <c r="EXX24" i="13"/>
  <c r="EXW24" i="13"/>
  <c r="EXV24" i="13"/>
  <c r="EXU24" i="13"/>
  <c r="EXT24" i="13"/>
  <c r="EXS24" i="13"/>
  <c r="EXR24" i="13"/>
  <c r="EXQ24" i="13"/>
  <c r="EXP24" i="13"/>
  <c r="EXO24" i="13"/>
  <c r="EXN24" i="13"/>
  <c r="EXM24" i="13"/>
  <c r="EXL24" i="13"/>
  <c r="EXK24" i="13"/>
  <c r="EXJ24" i="13"/>
  <c r="EXI24" i="13"/>
  <c r="EXH24" i="13"/>
  <c r="EXG24" i="13"/>
  <c r="EXF24" i="13"/>
  <c r="EXE24" i="13"/>
  <c r="EXD24" i="13"/>
  <c r="EXC24" i="13"/>
  <c r="EXB24" i="13"/>
  <c r="EXA24" i="13"/>
  <c r="EWZ24" i="13"/>
  <c r="EWY24" i="13"/>
  <c r="EWX24" i="13"/>
  <c r="EWW24" i="13"/>
  <c r="EWV24" i="13"/>
  <c r="EWU24" i="13"/>
  <c r="EWT24" i="13"/>
  <c r="EWS24" i="13"/>
  <c r="EWR24" i="13"/>
  <c r="EWQ24" i="13"/>
  <c r="EWP24" i="13"/>
  <c r="EWO24" i="13"/>
  <c r="EWN24" i="13"/>
  <c r="EWM24" i="13"/>
  <c r="EWL24" i="13"/>
  <c r="EWK24" i="13"/>
  <c r="EWJ24" i="13"/>
  <c r="EWI24" i="13"/>
  <c r="EWH24" i="13"/>
  <c r="EWG24" i="13"/>
  <c r="EWF24" i="13"/>
  <c r="EWE24" i="13"/>
  <c r="EWD24" i="13"/>
  <c r="EWC24" i="13"/>
  <c r="EWB24" i="13"/>
  <c r="EWA24" i="13"/>
  <c r="EVZ24" i="13"/>
  <c r="EVY24" i="13"/>
  <c r="EVX24" i="13"/>
  <c r="EVW24" i="13"/>
  <c r="EVV24" i="13"/>
  <c r="EVU24" i="13"/>
  <c r="EVT24" i="13"/>
  <c r="EVS24" i="13"/>
  <c r="EVR24" i="13"/>
  <c r="EVQ24" i="13"/>
  <c r="EVP24" i="13"/>
  <c r="EVO24" i="13"/>
  <c r="EVN24" i="13"/>
  <c r="EVM24" i="13"/>
  <c r="EVL24" i="13"/>
  <c r="EVK24" i="13"/>
  <c r="EVJ24" i="13"/>
  <c r="EVI24" i="13"/>
  <c r="EVH24" i="13"/>
  <c r="EVG24" i="13"/>
  <c r="EVF24" i="13"/>
  <c r="EVE24" i="13"/>
  <c r="EVD24" i="13"/>
  <c r="EVC24" i="13"/>
  <c r="EVB24" i="13"/>
  <c r="EVA24" i="13"/>
  <c r="EUZ24" i="13"/>
  <c r="EUY24" i="13"/>
  <c r="EUX24" i="13"/>
  <c r="EUW24" i="13"/>
  <c r="EUV24" i="13"/>
  <c r="EUU24" i="13"/>
  <c r="EUT24" i="13"/>
  <c r="EUS24" i="13"/>
  <c r="EUR24" i="13"/>
  <c r="EUQ24" i="13"/>
  <c r="EUP24" i="13"/>
  <c r="EUO24" i="13"/>
  <c r="EUN24" i="13"/>
  <c r="EUM24" i="13"/>
  <c r="EUL24" i="13"/>
  <c r="EUK24" i="13"/>
  <c r="EUJ24" i="13"/>
  <c r="EUI24" i="13"/>
  <c r="EUH24" i="13"/>
  <c r="EUG24" i="13"/>
  <c r="EUF24" i="13"/>
  <c r="EUE24" i="13"/>
  <c r="EUD24" i="13"/>
  <c r="EUC24" i="13"/>
  <c r="EUB24" i="13"/>
  <c r="EUA24" i="13"/>
  <c r="ETZ24" i="13"/>
  <c r="ETY24" i="13"/>
  <c r="ETX24" i="13"/>
  <c r="ETW24" i="13"/>
  <c r="ETV24" i="13"/>
  <c r="ETU24" i="13"/>
  <c r="ETT24" i="13"/>
  <c r="ETS24" i="13"/>
  <c r="ETR24" i="13"/>
  <c r="ETQ24" i="13"/>
  <c r="ETP24" i="13"/>
  <c r="ETO24" i="13"/>
  <c r="ETN24" i="13"/>
  <c r="ETM24" i="13"/>
  <c r="ETL24" i="13"/>
  <c r="ETK24" i="13"/>
  <c r="ETJ24" i="13"/>
  <c r="ETI24" i="13"/>
  <c r="ETH24" i="13"/>
  <c r="ETG24" i="13"/>
  <c r="ETF24" i="13"/>
  <c r="ETE24" i="13"/>
  <c r="ETD24" i="13"/>
  <c r="ETC24" i="13"/>
  <c r="ETB24" i="13"/>
  <c r="ETA24" i="13"/>
  <c r="ESZ24" i="13"/>
  <c r="ESY24" i="13"/>
  <c r="ESX24" i="13"/>
  <c r="ESW24" i="13"/>
  <c r="ESV24" i="13"/>
  <c r="ESU24" i="13"/>
  <c r="EST24" i="13"/>
  <c r="ESS24" i="13"/>
  <c r="ESR24" i="13"/>
  <c r="ESQ24" i="13"/>
  <c r="ESP24" i="13"/>
  <c r="ESO24" i="13"/>
  <c r="ESN24" i="13"/>
  <c r="ESM24" i="13"/>
  <c r="ESL24" i="13"/>
  <c r="ESK24" i="13"/>
  <c r="ESJ24" i="13"/>
  <c r="ESI24" i="13"/>
  <c r="ESH24" i="13"/>
  <c r="ESG24" i="13"/>
  <c r="ESF24" i="13"/>
  <c r="ESE24" i="13"/>
  <c r="ESD24" i="13"/>
  <c r="ESC24" i="13"/>
  <c r="ESB24" i="13"/>
  <c r="ESA24" i="13"/>
  <c r="ERZ24" i="13"/>
  <c r="ERY24" i="13"/>
  <c r="ERX24" i="13"/>
  <c r="ERW24" i="13"/>
  <c r="ERV24" i="13"/>
  <c r="ERU24" i="13"/>
  <c r="ERT24" i="13"/>
  <c r="ERS24" i="13"/>
  <c r="ERR24" i="13"/>
  <c r="ERQ24" i="13"/>
  <c r="ERP24" i="13"/>
  <c r="ERO24" i="13"/>
  <c r="ERN24" i="13"/>
  <c r="ERM24" i="13"/>
  <c r="ERL24" i="13"/>
  <c r="ERK24" i="13"/>
  <c r="ERJ24" i="13"/>
  <c r="ERI24" i="13"/>
  <c r="ERH24" i="13"/>
  <c r="ERG24" i="13"/>
  <c r="ERF24" i="13"/>
  <c r="ERE24" i="13"/>
  <c r="ERD24" i="13"/>
  <c r="ERC24" i="13"/>
  <c r="ERB24" i="13"/>
  <c r="ERA24" i="13"/>
  <c r="EQZ24" i="13"/>
  <c r="EQY24" i="13"/>
  <c r="EQX24" i="13"/>
  <c r="EQW24" i="13"/>
  <c r="EQV24" i="13"/>
  <c r="EQU24" i="13"/>
  <c r="EQT24" i="13"/>
  <c r="EQS24" i="13"/>
  <c r="EQR24" i="13"/>
  <c r="EQQ24" i="13"/>
  <c r="EQP24" i="13"/>
  <c r="EQO24" i="13"/>
  <c r="EQN24" i="13"/>
  <c r="EQM24" i="13"/>
  <c r="EQL24" i="13"/>
  <c r="EQK24" i="13"/>
  <c r="EQJ24" i="13"/>
  <c r="EQI24" i="13"/>
  <c r="EQH24" i="13"/>
  <c r="EQG24" i="13"/>
  <c r="EQF24" i="13"/>
  <c r="EQE24" i="13"/>
  <c r="EQD24" i="13"/>
  <c r="EQC24" i="13"/>
  <c r="EQB24" i="13"/>
  <c r="EQA24" i="13"/>
  <c r="EPZ24" i="13"/>
  <c r="EPY24" i="13"/>
  <c r="EPX24" i="13"/>
  <c r="EPW24" i="13"/>
  <c r="EPV24" i="13"/>
  <c r="EPU24" i="13"/>
  <c r="EPT24" i="13"/>
  <c r="EPS24" i="13"/>
  <c r="EPR24" i="13"/>
  <c r="EPQ24" i="13"/>
  <c r="EPP24" i="13"/>
  <c r="EPO24" i="13"/>
  <c r="EPN24" i="13"/>
  <c r="EPM24" i="13"/>
  <c r="EPL24" i="13"/>
  <c r="EPK24" i="13"/>
  <c r="EPJ24" i="13"/>
  <c r="EPI24" i="13"/>
  <c r="EPH24" i="13"/>
  <c r="EPG24" i="13"/>
  <c r="EPF24" i="13"/>
  <c r="EPE24" i="13"/>
  <c r="EPD24" i="13"/>
  <c r="EPC24" i="13"/>
  <c r="EPB24" i="13"/>
  <c r="EPA24" i="13"/>
  <c r="EOZ24" i="13"/>
  <c r="EOY24" i="13"/>
  <c r="EOX24" i="13"/>
  <c r="EOW24" i="13"/>
  <c r="EOV24" i="13"/>
  <c r="EOU24" i="13"/>
  <c r="EOT24" i="13"/>
  <c r="EOS24" i="13"/>
  <c r="EOR24" i="13"/>
  <c r="EOQ24" i="13"/>
  <c r="EOP24" i="13"/>
  <c r="EOO24" i="13"/>
  <c r="EON24" i="13"/>
  <c r="EOM24" i="13"/>
  <c r="EOL24" i="13"/>
  <c r="EOK24" i="13"/>
  <c r="EOJ24" i="13"/>
  <c r="EOI24" i="13"/>
  <c r="EOH24" i="13"/>
  <c r="EOG24" i="13"/>
  <c r="EOF24" i="13"/>
  <c r="EOE24" i="13"/>
  <c r="EOD24" i="13"/>
  <c r="EOC24" i="13"/>
  <c r="EOB24" i="13"/>
  <c r="EOA24" i="13"/>
  <c r="ENZ24" i="13"/>
  <c r="ENY24" i="13"/>
  <c r="ENX24" i="13"/>
  <c r="ENW24" i="13"/>
  <c r="ENV24" i="13"/>
  <c r="ENU24" i="13"/>
  <c r="ENT24" i="13"/>
  <c r="ENS24" i="13"/>
  <c r="ENR24" i="13"/>
  <c r="ENQ24" i="13"/>
  <c r="ENP24" i="13"/>
  <c r="ENO24" i="13"/>
  <c r="ENN24" i="13"/>
  <c r="ENM24" i="13"/>
  <c r="ENL24" i="13"/>
  <c r="ENK24" i="13"/>
  <c r="ENJ24" i="13"/>
  <c r="ENI24" i="13"/>
  <c r="ENH24" i="13"/>
  <c r="ENG24" i="13"/>
  <c r="ENF24" i="13"/>
  <c r="ENE24" i="13"/>
  <c r="END24" i="13"/>
  <c r="ENC24" i="13"/>
  <c r="ENB24" i="13"/>
  <c r="ENA24" i="13"/>
  <c r="EMZ24" i="13"/>
  <c r="EMY24" i="13"/>
  <c r="EMX24" i="13"/>
  <c r="EMW24" i="13"/>
  <c r="EMV24" i="13"/>
  <c r="EMU24" i="13"/>
  <c r="EMT24" i="13"/>
  <c r="EMS24" i="13"/>
  <c r="EMR24" i="13"/>
  <c r="EMQ24" i="13"/>
  <c r="EMP24" i="13"/>
  <c r="EMO24" i="13"/>
  <c r="EMN24" i="13"/>
  <c r="EMM24" i="13"/>
  <c r="EML24" i="13"/>
  <c r="EMK24" i="13"/>
  <c r="EMJ24" i="13"/>
  <c r="EMI24" i="13"/>
  <c r="EMH24" i="13"/>
  <c r="EMG24" i="13"/>
  <c r="EMF24" i="13"/>
  <c r="EME24" i="13"/>
  <c r="EMD24" i="13"/>
  <c r="EMC24" i="13"/>
  <c r="EMB24" i="13"/>
  <c r="EMA24" i="13"/>
  <c r="ELZ24" i="13"/>
  <c r="ELY24" i="13"/>
  <c r="ELX24" i="13"/>
  <c r="ELW24" i="13"/>
  <c r="ELV24" i="13"/>
  <c r="ELU24" i="13"/>
  <c r="ELT24" i="13"/>
  <c r="ELS24" i="13"/>
  <c r="ELR24" i="13"/>
  <c r="ELQ24" i="13"/>
  <c r="ELP24" i="13"/>
  <c r="ELO24" i="13"/>
  <c r="ELN24" i="13"/>
  <c r="ELM24" i="13"/>
  <c r="ELL24" i="13"/>
  <c r="ELK24" i="13"/>
  <c r="ELJ24" i="13"/>
  <c r="ELI24" i="13"/>
  <c r="ELH24" i="13"/>
  <c r="ELG24" i="13"/>
  <c r="ELF24" i="13"/>
  <c r="ELE24" i="13"/>
  <c r="ELD24" i="13"/>
  <c r="ELC24" i="13"/>
  <c r="ELB24" i="13"/>
  <c r="ELA24" i="13"/>
  <c r="EKZ24" i="13"/>
  <c r="EKY24" i="13"/>
  <c r="EKX24" i="13"/>
  <c r="EKW24" i="13"/>
  <c r="EKV24" i="13"/>
  <c r="EKU24" i="13"/>
  <c r="EKT24" i="13"/>
  <c r="EKS24" i="13"/>
  <c r="EKR24" i="13"/>
  <c r="EKQ24" i="13"/>
  <c r="EKP24" i="13"/>
  <c r="EKO24" i="13"/>
  <c r="EKN24" i="13"/>
  <c r="EKM24" i="13"/>
  <c r="EKL24" i="13"/>
  <c r="EKK24" i="13"/>
  <c r="EKJ24" i="13"/>
  <c r="EKI24" i="13"/>
  <c r="EKH24" i="13"/>
  <c r="EKG24" i="13"/>
  <c r="EKF24" i="13"/>
  <c r="EKE24" i="13"/>
  <c r="EKD24" i="13"/>
  <c r="EKC24" i="13"/>
  <c r="EKB24" i="13"/>
  <c r="EKA24" i="13"/>
  <c r="EJZ24" i="13"/>
  <c r="EJY24" i="13"/>
  <c r="EJX24" i="13"/>
  <c r="EJW24" i="13"/>
  <c r="EJV24" i="13"/>
  <c r="EJU24" i="13"/>
  <c r="EJT24" i="13"/>
  <c r="EJS24" i="13"/>
  <c r="EJR24" i="13"/>
  <c r="EJQ24" i="13"/>
  <c r="EJP24" i="13"/>
  <c r="EJO24" i="13"/>
  <c r="EJN24" i="13"/>
  <c r="EJM24" i="13"/>
  <c r="EJL24" i="13"/>
  <c r="EJK24" i="13"/>
  <c r="EJJ24" i="13"/>
  <c r="EJI24" i="13"/>
  <c r="EJH24" i="13"/>
  <c r="EJG24" i="13"/>
  <c r="EJF24" i="13"/>
  <c r="EJE24" i="13"/>
  <c r="EJD24" i="13"/>
  <c r="EJC24" i="13"/>
  <c r="EJB24" i="13"/>
  <c r="EJA24" i="13"/>
  <c r="EIZ24" i="13"/>
  <c r="EIY24" i="13"/>
  <c r="EIX24" i="13"/>
  <c r="EIW24" i="13"/>
  <c r="EIV24" i="13"/>
  <c r="EIU24" i="13"/>
  <c r="EIT24" i="13"/>
  <c r="EIS24" i="13"/>
  <c r="EIR24" i="13"/>
  <c r="EIQ24" i="13"/>
  <c r="EIP24" i="13"/>
  <c r="EIO24" i="13"/>
  <c r="EIN24" i="13"/>
  <c r="EIM24" i="13"/>
  <c r="EIL24" i="13"/>
  <c r="EIK24" i="13"/>
  <c r="EIJ24" i="13"/>
  <c r="EII24" i="13"/>
  <c r="EIH24" i="13"/>
  <c r="EIG24" i="13"/>
  <c r="EIF24" i="13"/>
  <c r="EIE24" i="13"/>
  <c r="EID24" i="13"/>
  <c r="EIC24" i="13"/>
  <c r="EIB24" i="13"/>
  <c r="EIA24" i="13"/>
  <c r="EHZ24" i="13"/>
  <c r="EHY24" i="13"/>
  <c r="EHX24" i="13"/>
  <c r="EHW24" i="13"/>
  <c r="EHV24" i="13"/>
  <c r="EHU24" i="13"/>
  <c r="EHT24" i="13"/>
  <c r="EHS24" i="13"/>
  <c r="EHR24" i="13"/>
  <c r="EHQ24" i="13"/>
  <c r="EHP24" i="13"/>
  <c r="EHO24" i="13"/>
  <c r="EHN24" i="13"/>
  <c r="EHM24" i="13"/>
  <c r="EHL24" i="13"/>
  <c r="EHK24" i="13"/>
  <c r="EHJ24" i="13"/>
  <c r="EHI24" i="13"/>
  <c r="EHH24" i="13"/>
  <c r="EHG24" i="13"/>
  <c r="EHF24" i="13"/>
  <c r="EHE24" i="13"/>
  <c r="EHD24" i="13"/>
  <c r="EHC24" i="13"/>
  <c r="EHB24" i="13"/>
  <c r="EHA24" i="13"/>
  <c r="EGZ24" i="13"/>
  <c r="EGY24" i="13"/>
  <c r="EGX24" i="13"/>
  <c r="EGW24" i="13"/>
  <c r="EGV24" i="13"/>
  <c r="EGU24" i="13"/>
  <c r="EGT24" i="13"/>
  <c r="EGS24" i="13"/>
  <c r="EGR24" i="13"/>
  <c r="EGQ24" i="13"/>
  <c r="EGP24" i="13"/>
  <c r="EGO24" i="13"/>
  <c r="EGN24" i="13"/>
  <c r="EGM24" i="13"/>
  <c r="EGL24" i="13"/>
  <c r="EGK24" i="13"/>
  <c r="EGJ24" i="13"/>
  <c r="EGI24" i="13"/>
  <c r="EGH24" i="13"/>
  <c r="EGG24" i="13"/>
  <c r="EGF24" i="13"/>
  <c r="EGE24" i="13"/>
  <c r="EGD24" i="13"/>
  <c r="EGC24" i="13"/>
  <c r="EGB24" i="13"/>
  <c r="EGA24" i="13"/>
  <c r="EFZ24" i="13"/>
  <c r="EFY24" i="13"/>
  <c r="EFX24" i="13"/>
  <c r="EFW24" i="13"/>
  <c r="EFV24" i="13"/>
  <c r="EFU24" i="13"/>
  <c r="EFT24" i="13"/>
  <c r="EFS24" i="13"/>
  <c r="EFR24" i="13"/>
  <c r="EFQ24" i="13"/>
  <c r="EFP24" i="13"/>
  <c r="EFO24" i="13"/>
  <c r="EFN24" i="13"/>
  <c r="EFM24" i="13"/>
  <c r="EFL24" i="13"/>
  <c r="EFK24" i="13"/>
  <c r="EFJ24" i="13"/>
  <c r="EFI24" i="13"/>
  <c r="EFH24" i="13"/>
  <c r="EFG24" i="13"/>
  <c r="EFF24" i="13"/>
  <c r="EFE24" i="13"/>
  <c r="EFD24" i="13"/>
  <c r="EFC24" i="13"/>
  <c r="EFB24" i="13"/>
  <c r="EFA24" i="13"/>
  <c r="EEZ24" i="13"/>
  <c r="EEY24" i="13"/>
  <c r="EEX24" i="13"/>
  <c r="EEW24" i="13"/>
  <c r="EEV24" i="13"/>
  <c r="EEU24" i="13"/>
  <c r="EET24" i="13"/>
  <c r="EES24" i="13"/>
  <c r="EER24" i="13"/>
  <c r="EEQ24" i="13"/>
  <c r="EEP24" i="13"/>
  <c r="EEO24" i="13"/>
  <c r="EEN24" i="13"/>
  <c r="EEM24" i="13"/>
  <c r="EEL24" i="13"/>
  <c r="EEK24" i="13"/>
  <c r="EEJ24" i="13"/>
  <c r="EEI24" i="13"/>
  <c r="EEH24" i="13"/>
  <c r="EEG24" i="13"/>
  <c r="EEF24" i="13"/>
  <c r="EEE24" i="13"/>
  <c r="EED24" i="13"/>
  <c r="EEC24" i="13"/>
  <c r="EEB24" i="13"/>
  <c r="EEA24" i="13"/>
  <c r="EDZ24" i="13"/>
  <c r="EDY24" i="13"/>
  <c r="EDX24" i="13"/>
  <c r="EDW24" i="13"/>
  <c r="EDV24" i="13"/>
  <c r="EDU24" i="13"/>
  <c r="EDT24" i="13"/>
  <c r="EDS24" i="13"/>
  <c r="EDR24" i="13"/>
  <c r="EDQ24" i="13"/>
  <c r="EDP24" i="13"/>
  <c r="EDO24" i="13"/>
  <c r="EDN24" i="13"/>
  <c r="EDM24" i="13"/>
  <c r="EDL24" i="13"/>
  <c r="EDK24" i="13"/>
  <c r="EDJ24" i="13"/>
  <c r="EDI24" i="13"/>
  <c r="EDH24" i="13"/>
  <c r="EDG24" i="13"/>
  <c r="EDF24" i="13"/>
  <c r="EDE24" i="13"/>
  <c r="EDD24" i="13"/>
  <c r="EDC24" i="13"/>
  <c r="EDB24" i="13"/>
  <c r="EDA24" i="13"/>
  <c r="ECZ24" i="13"/>
  <c r="ECY24" i="13"/>
  <c r="ECX24" i="13"/>
  <c r="ECW24" i="13"/>
  <c r="ECV24" i="13"/>
  <c r="ECU24" i="13"/>
  <c r="ECT24" i="13"/>
  <c r="ECS24" i="13"/>
  <c r="ECR24" i="13"/>
  <c r="ECQ24" i="13"/>
  <c r="ECP24" i="13"/>
  <c r="ECO24" i="13"/>
  <c r="ECN24" i="13"/>
  <c r="ECM24" i="13"/>
  <c r="ECL24" i="13"/>
  <c r="ECK24" i="13"/>
  <c r="ECJ24" i="13"/>
  <c r="ECI24" i="13"/>
  <c r="ECH24" i="13"/>
  <c r="ECG24" i="13"/>
  <c r="ECF24" i="13"/>
  <c r="ECE24" i="13"/>
  <c r="ECD24" i="13"/>
  <c r="ECC24" i="13"/>
  <c r="ECB24" i="13"/>
  <c r="ECA24" i="13"/>
  <c r="EBZ24" i="13"/>
  <c r="EBY24" i="13"/>
  <c r="EBX24" i="13"/>
  <c r="EBW24" i="13"/>
  <c r="EBV24" i="13"/>
  <c r="EBU24" i="13"/>
  <c r="EBT24" i="13"/>
  <c r="EBS24" i="13"/>
  <c r="EBR24" i="13"/>
  <c r="EBQ24" i="13"/>
  <c r="EBP24" i="13"/>
  <c r="EBO24" i="13"/>
  <c r="EBN24" i="13"/>
  <c r="EBM24" i="13"/>
  <c r="EBL24" i="13"/>
  <c r="EBK24" i="13"/>
  <c r="EBJ24" i="13"/>
  <c r="EBI24" i="13"/>
  <c r="EBH24" i="13"/>
  <c r="EBG24" i="13"/>
  <c r="EBF24" i="13"/>
  <c r="EBE24" i="13"/>
  <c r="EBD24" i="13"/>
  <c r="EBC24" i="13"/>
  <c r="EBB24" i="13"/>
  <c r="EBA24" i="13"/>
  <c r="EAZ24" i="13"/>
  <c r="EAY24" i="13"/>
  <c r="EAX24" i="13"/>
  <c r="EAW24" i="13"/>
  <c r="EAV24" i="13"/>
  <c r="EAU24" i="13"/>
  <c r="EAT24" i="13"/>
  <c r="EAS24" i="13"/>
  <c r="EAR24" i="13"/>
  <c r="EAQ24" i="13"/>
  <c r="EAP24" i="13"/>
  <c r="EAO24" i="13"/>
  <c r="EAN24" i="13"/>
  <c r="EAM24" i="13"/>
  <c r="EAL24" i="13"/>
  <c r="EAK24" i="13"/>
  <c r="EAJ24" i="13"/>
  <c r="EAI24" i="13"/>
  <c r="EAH24" i="13"/>
  <c r="EAG24" i="13"/>
  <c r="EAF24" i="13"/>
  <c r="EAE24" i="13"/>
  <c r="EAD24" i="13"/>
  <c r="EAC24" i="13"/>
  <c r="EAB24" i="13"/>
  <c r="EAA24" i="13"/>
  <c r="DZZ24" i="13"/>
  <c r="DZY24" i="13"/>
  <c r="DZX24" i="13"/>
  <c r="DZW24" i="13"/>
  <c r="DZV24" i="13"/>
  <c r="DZU24" i="13"/>
  <c r="DZT24" i="13"/>
  <c r="DZS24" i="13"/>
  <c r="DZR24" i="13"/>
  <c r="DZQ24" i="13"/>
  <c r="DZP24" i="13"/>
  <c r="DZO24" i="13"/>
  <c r="DZN24" i="13"/>
  <c r="DZM24" i="13"/>
  <c r="DZL24" i="13"/>
  <c r="DZK24" i="13"/>
  <c r="DZJ24" i="13"/>
  <c r="DZI24" i="13"/>
  <c r="DZH24" i="13"/>
  <c r="DZG24" i="13"/>
  <c r="DZF24" i="13"/>
  <c r="DZE24" i="13"/>
  <c r="DZD24" i="13"/>
  <c r="DZC24" i="13"/>
  <c r="DZB24" i="13"/>
  <c r="DZA24" i="13"/>
  <c r="DYZ24" i="13"/>
  <c r="DYY24" i="13"/>
  <c r="DYX24" i="13"/>
  <c r="DYW24" i="13"/>
  <c r="DYV24" i="13"/>
  <c r="DYU24" i="13"/>
  <c r="DYT24" i="13"/>
  <c r="DYS24" i="13"/>
  <c r="DYR24" i="13"/>
  <c r="DYQ24" i="13"/>
  <c r="DYP24" i="13"/>
  <c r="DYO24" i="13"/>
  <c r="DYN24" i="13"/>
  <c r="DYM24" i="13"/>
  <c r="DYL24" i="13"/>
  <c r="DYK24" i="13"/>
  <c r="DYJ24" i="13"/>
  <c r="DYI24" i="13"/>
  <c r="DYH24" i="13"/>
  <c r="DYG24" i="13"/>
  <c r="DYF24" i="13"/>
  <c r="DYE24" i="13"/>
  <c r="DYD24" i="13"/>
  <c r="DYC24" i="13"/>
  <c r="DYB24" i="13"/>
  <c r="DYA24" i="13"/>
  <c r="DXZ24" i="13"/>
  <c r="DXY24" i="13"/>
  <c r="DXX24" i="13"/>
  <c r="DXW24" i="13"/>
  <c r="DXV24" i="13"/>
  <c r="DXU24" i="13"/>
  <c r="DXT24" i="13"/>
  <c r="DXS24" i="13"/>
  <c r="DXR24" i="13"/>
  <c r="DXQ24" i="13"/>
  <c r="DXP24" i="13"/>
  <c r="DXO24" i="13"/>
  <c r="DXN24" i="13"/>
  <c r="DXM24" i="13"/>
  <c r="DXL24" i="13"/>
  <c r="DXK24" i="13"/>
  <c r="DXJ24" i="13"/>
  <c r="DXI24" i="13"/>
  <c r="DXH24" i="13"/>
  <c r="DXG24" i="13"/>
  <c r="DXF24" i="13"/>
  <c r="DXE24" i="13"/>
  <c r="DXD24" i="13"/>
  <c r="DXC24" i="13"/>
  <c r="DXB24" i="13"/>
  <c r="DXA24" i="13"/>
  <c r="DWZ24" i="13"/>
  <c r="DWY24" i="13"/>
  <c r="DWX24" i="13"/>
  <c r="DWW24" i="13"/>
  <c r="DWV24" i="13"/>
  <c r="DWU24" i="13"/>
  <c r="DWT24" i="13"/>
  <c r="DWS24" i="13"/>
  <c r="DWR24" i="13"/>
  <c r="DWQ24" i="13"/>
  <c r="DWP24" i="13"/>
  <c r="DWO24" i="13"/>
  <c r="DWN24" i="13"/>
  <c r="DWM24" i="13"/>
  <c r="DWL24" i="13"/>
  <c r="DWK24" i="13"/>
  <c r="DWJ24" i="13"/>
  <c r="DWI24" i="13"/>
  <c r="DWH24" i="13"/>
  <c r="DWG24" i="13"/>
  <c r="DWF24" i="13"/>
  <c r="DWE24" i="13"/>
  <c r="DWD24" i="13"/>
  <c r="DWC24" i="13"/>
  <c r="DWB24" i="13"/>
  <c r="DWA24" i="13"/>
  <c r="DVZ24" i="13"/>
  <c r="DVY24" i="13"/>
  <c r="DVX24" i="13"/>
  <c r="DVW24" i="13"/>
  <c r="DVV24" i="13"/>
  <c r="DVU24" i="13"/>
  <c r="DVT24" i="13"/>
  <c r="DVS24" i="13"/>
  <c r="DVR24" i="13"/>
  <c r="DVQ24" i="13"/>
  <c r="DVP24" i="13"/>
  <c r="DVO24" i="13"/>
  <c r="DVN24" i="13"/>
  <c r="DVM24" i="13"/>
  <c r="DVL24" i="13"/>
  <c r="DVK24" i="13"/>
  <c r="DVJ24" i="13"/>
  <c r="DVI24" i="13"/>
  <c r="DVH24" i="13"/>
  <c r="DVG24" i="13"/>
  <c r="DVF24" i="13"/>
  <c r="DVE24" i="13"/>
  <c r="DVD24" i="13"/>
  <c r="DVC24" i="13"/>
  <c r="DVB24" i="13"/>
  <c r="DVA24" i="13"/>
  <c r="DUZ24" i="13"/>
  <c r="DUY24" i="13"/>
  <c r="DUX24" i="13"/>
  <c r="DUW24" i="13"/>
  <c r="DUV24" i="13"/>
  <c r="DUU24" i="13"/>
  <c r="DUT24" i="13"/>
  <c r="DUS24" i="13"/>
  <c r="DUR24" i="13"/>
  <c r="DUQ24" i="13"/>
  <c r="DUP24" i="13"/>
  <c r="DUO24" i="13"/>
  <c r="DUN24" i="13"/>
  <c r="DUM24" i="13"/>
  <c r="DUL24" i="13"/>
  <c r="DUK24" i="13"/>
  <c r="DUJ24" i="13"/>
  <c r="DUI24" i="13"/>
  <c r="DUH24" i="13"/>
  <c r="DUG24" i="13"/>
  <c r="DUF24" i="13"/>
  <c r="DUE24" i="13"/>
  <c r="DUD24" i="13"/>
  <c r="DUC24" i="13"/>
  <c r="DUB24" i="13"/>
  <c r="DUA24" i="13"/>
  <c r="DTZ24" i="13"/>
  <c r="DTY24" i="13"/>
  <c r="DTX24" i="13"/>
  <c r="DTW24" i="13"/>
  <c r="DTV24" i="13"/>
  <c r="DTU24" i="13"/>
  <c r="DTT24" i="13"/>
  <c r="DTS24" i="13"/>
  <c r="DTR24" i="13"/>
  <c r="DTQ24" i="13"/>
  <c r="DTP24" i="13"/>
  <c r="DTO24" i="13"/>
  <c r="DTN24" i="13"/>
  <c r="DTM24" i="13"/>
  <c r="DTL24" i="13"/>
  <c r="DTK24" i="13"/>
  <c r="DTJ24" i="13"/>
  <c r="DTI24" i="13"/>
  <c r="DTH24" i="13"/>
  <c r="DTG24" i="13"/>
  <c r="DTF24" i="13"/>
  <c r="DTE24" i="13"/>
  <c r="DTD24" i="13"/>
  <c r="DTC24" i="13"/>
  <c r="DTB24" i="13"/>
  <c r="DTA24" i="13"/>
  <c r="DSZ24" i="13"/>
  <c r="DSY24" i="13"/>
  <c r="DSX24" i="13"/>
  <c r="DSW24" i="13"/>
  <c r="DSV24" i="13"/>
  <c r="DSU24" i="13"/>
  <c r="DST24" i="13"/>
  <c r="DSS24" i="13"/>
  <c r="DSR24" i="13"/>
  <c r="DSQ24" i="13"/>
  <c r="DSP24" i="13"/>
  <c r="DSO24" i="13"/>
  <c r="DSN24" i="13"/>
  <c r="DSM24" i="13"/>
  <c r="DSL24" i="13"/>
  <c r="DSK24" i="13"/>
  <c r="DSJ24" i="13"/>
  <c r="DSI24" i="13"/>
  <c r="DSH24" i="13"/>
  <c r="DSG24" i="13"/>
  <c r="DSF24" i="13"/>
  <c r="DSE24" i="13"/>
  <c r="DSD24" i="13"/>
  <c r="DSC24" i="13"/>
  <c r="DSB24" i="13"/>
  <c r="DSA24" i="13"/>
  <c r="DRZ24" i="13"/>
  <c r="DRY24" i="13"/>
  <c r="DRX24" i="13"/>
  <c r="DRW24" i="13"/>
  <c r="DRV24" i="13"/>
  <c r="DRU24" i="13"/>
  <c r="DRT24" i="13"/>
  <c r="DRS24" i="13"/>
  <c r="DRR24" i="13"/>
  <c r="DRQ24" i="13"/>
  <c r="DRP24" i="13"/>
  <c r="DRO24" i="13"/>
  <c r="DRN24" i="13"/>
  <c r="DRM24" i="13"/>
  <c r="DRL24" i="13"/>
  <c r="DRK24" i="13"/>
  <c r="DRJ24" i="13"/>
  <c r="DRI24" i="13"/>
  <c r="DRH24" i="13"/>
  <c r="DRG24" i="13"/>
  <c r="DRF24" i="13"/>
  <c r="DRE24" i="13"/>
  <c r="DRD24" i="13"/>
  <c r="DRC24" i="13"/>
  <c r="DRB24" i="13"/>
  <c r="DRA24" i="13"/>
  <c r="DQZ24" i="13"/>
  <c r="DQY24" i="13"/>
  <c r="DQX24" i="13"/>
  <c r="DQW24" i="13"/>
  <c r="DQV24" i="13"/>
  <c r="DQU24" i="13"/>
  <c r="DQT24" i="13"/>
  <c r="DQS24" i="13"/>
  <c r="DQR24" i="13"/>
  <c r="DQQ24" i="13"/>
  <c r="DQP24" i="13"/>
  <c r="DQO24" i="13"/>
  <c r="DQN24" i="13"/>
  <c r="DQM24" i="13"/>
  <c r="DQL24" i="13"/>
  <c r="DQK24" i="13"/>
  <c r="DQJ24" i="13"/>
  <c r="DQI24" i="13"/>
  <c r="DQH24" i="13"/>
  <c r="DQG24" i="13"/>
  <c r="DQF24" i="13"/>
  <c r="DQE24" i="13"/>
  <c r="DQD24" i="13"/>
  <c r="DQC24" i="13"/>
  <c r="DQB24" i="13"/>
  <c r="DQA24" i="13"/>
  <c r="DPZ24" i="13"/>
  <c r="DPY24" i="13"/>
  <c r="DPX24" i="13"/>
  <c r="DPW24" i="13"/>
  <c r="DPV24" i="13"/>
  <c r="DPU24" i="13"/>
  <c r="DPT24" i="13"/>
  <c r="DPS24" i="13"/>
  <c r="DPR24" i="13"/>
  <c r="DPQ24" i="13"/>
  <c r="DPP24" i="13"/>
  <c r="DPO24" i="13"/>
  <c r="DPN24" i="13"/>
  <c r="DPM24" i="13"/>
  <c r="DPL24" i="13"/>
  <c r="DPK24" i="13"/>
  <c r="DPJ24" i="13"/>
  <c r="DPI24" i="13"/>
  <c r="DPH24" i="13"/>
  <c r="DPG24" i="13"/>
  <c r="DPF24" i="13"/>
  <c r="DPE24" i="13"/>
  <c r="DPD24" i="13"/>
  <c r="DPC24" i="13"/>
  <c r="DPB24" i="13"/>
  <c r="DPA24" i="13"/>
  <c r="DOZ24" i="13"/>
  <c r="DOY24" i="13"/>
  <c r="DOX24" i="13"/>
  <c r="DOW24" i="13"/>
  <c r="DOV24" i="13"/>
  <c r="DOU24" i="13"/>
  <c r="DOT24" i="13"/>
  <c r="DOS24" i="13"/>
  <c r="DOR24" i="13"/>
  <c r="DOQ24" i="13"/>
  <c r="DOP24" i="13"/>
  <c r="DOO24" i="13"/>
  <c r="DON24" i="13"/>
  <c r="DOM24" i="13"/>
  <c r="DOL24" i="13"/>
  <c r="DOK24" i="13"/>
  <c r="DOJ24" i="13"/>
  <c r="DOI24" i="13"/>
  <c r="DOH24" i="13"/>
  <c r="DOG24" i="13"/>
  <c r="DOF24" i="13"/>
  <c r="DOE24" i="13"/>
  <c r="DOD24" i="13"/>
  <c r="DOC24" i="13"/>
  <c r="DOB24" i="13"/>
  <c r="DOA24" i="13"/>
  <c r="DNZ24" i="13"/>
  <c r="DNY24" i="13"/>
  <c r="DNX24" i="13"/>
  <c r="DNW24" i="13"/>
  <c r="DNV24" i="13"/>
  <c r="DNU24" i="13"/>
  <c r="DNT24" i="13"/>
  <c r="DNS24" i="13"/>
  <c r="DNR24" i="13"/>
  <c r="DNQ24" i="13"/>
  <c r="DNP24" i="13"/>
  <c r="DNO24" i="13"/>
  <c r="DNN24" i="13"/>
  <c r="DNM24" i="13"/>
  <c r="DNL24" i="13"/>
  <c r="DNK24" i="13"/>
  <c r="DNJ24" i="13"/>
  <c r="DNI24" i="13"/>
  <c r="DNH24" i="13"/>
  <c r="DNG24" i="13"/>
  <c r="DNF24" i="13"/>
  <c r="DNE24" i="13"/>
  <c r="DND24" i="13"/>
  <c r="DNC24" i="13"/>
  <c r="DNB24" i="13"/>
  <c r="DNA24" i="13"/>
  <c r="DMZ24" i="13"/>
  <c r="DMY24" i="13"/>
  <c r="DMX24" i="13"/>
  <c r="DMW24" i="13"/>
  <c r="DMV24" i="13"/>
  <c r="DMU24" i="13"/>
  <c r="DMT24" i="13"/>
  <c r="DMS24" i="13"/>
  <c r="DMR24" i="13"/>
  <c r="DMQ24" i="13"/>
  <c r="DMP24" i="13"/>
  <c r="DMO24" i="13"/>
  <c r="DMN24" i="13"/>
  <c r="DMM24" i="13"/>
  <c r="DML24" i="13"/>
  <c r="DMK24" i="13"/>
  <c r="DMJ24" i="13"/>
  <c r="DMI24" i="13"/>
  <c r="DMH24" i="13"/>
  <c r="DMG24" i="13"/>
  <c r="DMF24" i="13"/>
  <c r="DME24" i="13"/>
  <c r="DMD24" i="13"/>
  <c r="DMC24" i="13"/>
  <c r="DMB24" i="13"/>
  <c r="DMA24" i="13"/>
  <c r="DLZ24" i="13"/>
  <c r="DLY24" i="13"/>
  <c r="DLX24" i="13"/>
  <c r="DLW24" i="13"/>
  <c r="DLV24" i="13"/>
  <c r="DLU24" i="13"/>
  <c r="DLT24" i="13"/>
  <c r="DLS24" i="13"/>
  <c r="DLR24" i="13"/>
  <c r="DLQ24" i="13"/>
  <c r="DLP24" i="13"/>
  <c r="DLO24" i="13"/>
  <c r="DLN24" i="13"/>
  <c r="DLM24" i="13"/>
  <c r="DLL24" i="13"/>
  <c r="DLK24" i="13"/>
  <c r="DLJ24" i="13"/>
  <c r="DLI24" i="13"/>
  <c r="DLH24" i="13"/>
  <c r="DLG24" i="13"/>
  <c r="DLF24" i="13"/>
  <c r="DLE24" i="13"/>
  <c r="DLD24" i="13"/>
  <c r="DLC24" i="13"/>
  <c r="DLB24" i="13"/>
  <c r="DLA24" i="13"/>
  <c r="DKZ24" i="13"/>
  <c r="DKY24" i="13"/>
  <c r="DKX24" i="13"/>
  <c r="DKW24" i="13"/>
  <c r="DKV24" i="13"/>
  <c r="DKU24" i="13"/>
  <c r="DKT24" i="13"/>
  <c r="DKS24" i="13"/>
  <c r="DKR24" i="13"/>
  <c r="DKQ24" i="13"/>
  <c r="DKP24" i="13"/>
  <c r="DKO24" i="13"/>
  <c r="DKN24" i="13"/>
  <c r="DKM24" i="13"/>
  <c r="DKL24" i="13"/>
  <c r="DKK24" i="13"/>
  <c r="DKJ24" i="13"/>
  <c r="DKI24" i="13"/>
  <c r="DKH24" i="13"/>
  <c r="DKG24" i="13"/>
  <c r="DKF24" i="13"/>
  <c r="DKE24" i="13"/>
  <c r="DKD24" i="13"/>
  <c r="DKC24" i="13"/>
  <c r="DKB24" i="13"/>
  <c r="DKA24" i="13"/>
  <c r="DJZ24" i="13"/>
  <c r="DJY24" i="13"/>
  <c r="DJX24" i="13"/>
  <c r="DJW24" i="13"/>
  <c r="DJV24" i="13"/>
  <c r="DJU24" i="13"/>
  <c r="DJT24" i="13"/>
  <c r="DJS24" i="13"/>
  <c r="DJR24" i="13"/>
  <c r="DJQ24" i="13"/>
  <c r="DJP24" i="13"/>
  <c r="DJO24" i="13"/>
  <c r="DJN24" i="13"/>
  <c r="DJM24" i="13"/>
  <c r="DJL24" i="13"/>
  <c r="DJK24" i="13"/>
  <c r="DJJ24" i="13"/>
  <c r="DJI24" i="13"/>
  <c r="DJH24" i="13"/>
  <c r="DJG24" i="13"/>
  <c r="DJF24" i="13"/>
  <c r="DJE24" i="13"/>
  <c r="DJD24" i="13"/>
  <c r="DJC24" i="13"/>
  <c r="DJB24" i="13"/>
  <c r="DJA24" i="13"/>
  <c r="DIZ24" i="13"/>
  <c r="DIY24" i="13"/>
  <c r="DIX24" i="13"/>
  <c r="DIW24" i="13"/>
  <c r="DIV24" i="13"/>
  <c r="DIU24" i="13"/>
  <c r="DIT24" i="13"/>
  <c r="DIS24" i="13"/>
  <c r="DIR24" i="13"/>
  <c r="DIQ24" i="13"/>
  <c r="DIP24" i="13"/>
  <c r="DIO24" i="13"/>
  <c r="DIN24" i="13"/>
  <c r="DIM24" i="13"/>
  <c r="DIL24" i="13"/>
  <c r="DIK24" i="13"/>
  <c r="DIJ24" i="13"/>
  <c r="DII24" i="13"/>
  <c r="DIH24" i="13"/>
  <c r="DIG24" i="13"/>
  <c r="DIF24" i="13"/>
  <c r="DIE24" i="13"/>
  <c r="DID24" i="13"/>
  <c r="DIC24" i="13"/>
  <c r="DIB24" i="13"/>
  <c r="DIA24" i="13"/>
  <c r="DHZ24" i="13"/>
  <c r="DHY24" i="13"/>
  <c r="DHX24" i="13"/>
  <c r="DHW24" i="13"/>
  <c r="DHV24" i="13"/>
  <c r="DHU24" i="13"/>
  <c r="DHT24" i="13"/>
  <c r="DHS24" i="13"/>
  <c r="DHR24" i="13"/>
  <c r="DHQ24" i="13"/>
  <c r="DHP24" i="13"/>
  <c r="DHO24" i="13"/>
  <c r="DHN24" i="13"/>
  <c r="DHM24" i="13"/>
  <c r="DHL24" i="13"/>
  <c r="DHK24" i="13"/>
  <c r="DHJ24" i="13"/>
  <c r="DHI24" i="13"/>
  <c r="DHH24" i="13"/>
  <c r="DHG24" i="13"/>
  <c r="DHF24" i="13"/>
  <c r="DHE24" i="13"/>
  <c r="DHD24" i="13"/>
  <c r="DHC24" i="13"/>
  <c r="DHB24" i="13"/>
  <c r="DHA24" i="13"/>
  <c r="DGZ24" i="13"/>
  <c r="DGY24" i="13"/>
  <c r="DGX24" i="13"/>
  <c r="DGW24" i="13"/>
  <c r="DGV24" i="13"/>
  <c r="DGU24" i="13"/>
  <c r="DGT24" i="13"/>
  <c r="DGS24" i="13"/>
  <c r="DGR24" i="13"/>
  <c r="DGQ24" i="13"/>
  <c r="DGP24" i="13"/>
  <c r="DGO24" i="13"/>
  <c r="DGN24" i="13"/>
  <c r="DGM24" i="13"/>
  <c r="DGL24" i="13"/>
  <c r="DGK24" i="13"/>
  <c r="DGJ24" i="13"/>
  <c r="DGI24" i="13"/>
  <c r="DGH24" i="13"/>
  <c r="DGG24" i="13"/>
  <c r="DGF24" i="13"/>
  <c r="DGE24" i="13"/>
  <c r="DGD24" i="13"/>
  <c r="DGC24" i="13"/>
  <c r="DGB24" i="13"/>
  <c r="DGA24" i="13"/>
  <c r="DFZ24" i="13"/>
  <c r="DFY24" i="13"/>
  <c r="DFX24" i="13"/>
  <c r="DFW24" i="13"/>
  <c r="DFV24" i="13"/>
  <c r="DFU24" i="13"/>
  <c r="DFT24" i="13"/>
  <c r="DFS24" i="13"/>
  <c r="DFR24" i="13"/>
  <c r="DFQ24" i="13"/>
  <c r="DFP24" i="13"/>
  <c r="DFO24" i="13"/>
  <c r="DFN24" i="13"/>
  <c r="DFM24" i="13"/>
  <c r="DFL24" i="13"/>
  <c r="DFK24" i="13"/>
  <c r="DFJ24" i="13"/>
  <c r="DFI24" i="13"/>
  <c r="DFH24" i="13"/>
  <c r="DFG24" i="13"/>
  <c r="DFF24" i="13"/>
  <c r="DFE24" i="13"/>
  <c r="DFD24" i="13"/>
  <c r="DFC24" i="13"/>
  <c r="DFB24" i="13"/>
  <c r="DFA24" i="13"/>
  <c r="DEZ24" i="13"/>
  <c r="DEY24" i="13"/>
  <c r="DEX24" i="13"/>
  <c r="DEW24" i="13"/>
  <c r="DEV24" i="13"/>
  <c r="DEU24" i="13"/>
  <c r="DET24" i="13"/>
  <c r="DES24" i="13"/>
  <c r="DER24" i="13"/>
  <c r="DEQ24" i="13"/>
  <c r="DEP24" i="13"/>
  <c r="DEO24" i="13"/>
  <c r="DEN24" i="13"/>
  <c r="DEM24" i="13"/>
  <c r="DEL24" i="13"/>
  <c r="DEK24" i="13"/>
  <c r="DEJ24" i="13"/>
  <c r="DEI24" i="13"/>
  <c r="DEH24" i="13"/>
  <c r="DEG24" i="13"/>
  <c r="DEF24" i="13"/>
  <c r="DEE24" i="13"/>
  <c r="DED24" i="13"/>
  <c r="DEC24" i="13"/>
  <c r="DEB24" i="13"/>
  <c r="DEA24" i="13"/>
  <c r="DDZ24" i="13"/>
  <c r="DDY24" i="13"/>
  <c r="DDX24" i="13"/>
  <c r="DDW24" i="13"/>
  <c r="DDV24" i="13"/>
  <c r="DDU24" i="13"/>
  <c r="DDT24" i="13"/>
  <c r="DDS24" i="13"/>
  <c r="DDR24" i="13"/>
  <c r="DDQ24" i="13"/>
  <c r="DDP24" i="13"/>
  <c r="DDO24" i="13"/>
  <c r="DDN24" i="13"/>
  <c r="DDM24" i="13"/>
  <c r="DDL24" i="13"/>
  <c r="DDK24" i="13"/>
  <c r="DDJ24" i="13"/>
  <c r="DDI24" i="13"/>
  <c r="DDH24" i="13"/>
  <c r="DDG24" i="13"/>
  <c r="DDF24" i="13"/>
  <c r="DDE24" i="13"/>
  <c r="DDD24" i="13"/>
  <c r="DDC24" i="13"/>
  <c r="DDB24" i="13"/>
  <c r="DDA24" i="13"/>
  <c r="DCZ24" i="13"/>
  <c r="DCY24" i="13"/>
  <c r="DCX24" i="13"/>
  <c r="DCW24" i="13"/>
  <c r="DCV24" i="13"/>
  <c r="DCU24" i="13"/>
  <c r="DCT24" i="13"/>
  <c r="DCS24" i="13"/>
  <c r="DCR24" i="13"/>
  <c r="DCQ24" i="13"/>
  <c r="DCP24" i="13"/>
  <c r="DCO24" i="13"/>
  <c r="DCN24" i="13"/>
  <c r="DCM24" i="13"/>
  <c r="DCL24" i="13"/>
  <c r="DCK24" i="13"/>
  <c r="DCJ24" i="13"/>
  <c r="DCI24" i="13"/>
  <c r="DCH24" i="13"/>
  <c r="DCG24" i="13"/>
  <c r="DCF24" i="13"/>
  <c r="DCE24" i="13"/>
  <c r="DCD24" i="13"/>
  <c r="DCC24" i="13"/>
  <c r="DCB24" i="13"/>
  <c r="DCA24" i="13"/>
  <c r="DBZ24" i="13"/>
  <c r="DBY24" i="13"/>
  <c r="DBX24" i="13"/>
  <c r="DBW24" i="13"/>
  <c r="DBV24" i="13"/>
  <c r="DBU24" i="13"/>
  <c r="DBT24" i="13"/>
  <c r="DBS24" i="13"/>
  <c r="DBR24" i="13"/>
  <c r="DBQ24" i="13"/>
  <c r="DBP24" i="13"/>
  <c r="DBO24" i="13"/>
  <c r="DBN24" i="13"/>
  <c r="DBM24" i="13"/>
  <c r="DBL24" i="13"/>
  <c r="DBK24" i="13"/>
  <c r="DBJ24" i="13"/>
  <c r="DBI24" i="13"/>
  <c r="DBH24" i="13"/>
  <c r="DBG24" i="13"/>
  <c r="DBF24" i="13"/>
  <c r="DBE24" i="13"/>
  <c r="DBD24" i="13"/>
  <c r="DBC24" i="13"/>
  <c r="DBB24" i="13"/>
  <c r="DBA24" i="13"/>
  <c r="DAZ24" i="13"/>
  <c r="DAY24" i="13"/>
  <c r="DAX24" i="13"/>
  <c r="DAW24" i="13"/>
  <c r="DAV24" i="13"/>
  <c r="DAU24" i="13"/>
  <c r="DAT24" i="13"/>
  <c r="DAS24" i="13"/>
  <c r="DAR24" i="13"/>
  <c r="DAQ24" i="13"/>
  <c r="DAP24" i="13"/>
  <c r="DAO24" i="13"/>
  <c r="DAN24" i="13"/>
  <c r="DAM24" i="13"/>
  <c r="DAL24" i="13"/>
  <c r="DAK24" i="13"/>
  <c r="DAJ24" i="13"/>
  <c r="DAI24" i="13"/>
  <c r="DAH24" i="13"/>
  <c r="DAG24" i="13"/>
  <c r="DAF24" i="13"/>
  <c r="DAE24" i="13"/>
  <c r="DAD24" i="13"/>
  <c r="DAC24" i="13"/>
  <c r="DAB24" i="13"/>
  <c r="DAA24" i="13"/>
  <c r="CZZ24" i="13"/>
  <c r="CZY24" i="13"/>
  <c r="CZX24" i="13"/>
  <c r="CZW24" i="13"/>
  <c r="CZV24" i="13"/>
  <c r="CZU24" i="13"/>
  <c r="CZT24" i="13"/>
  <c r="CZS24" i="13"/>
  <c r="CZR24" i="13"/>
  <c r="CZQ24" i="13"/>
  <c r="CZP24" i="13"/>
  <c r="CZO24" i="13"/>
  <c r="CZN24" i="13"/>
  <c r="CZM24" i="13"/>
  <c r="CZL24" i="13"/>
  <c r="CZK24" i="13"/>
  <c r="CZJ24" i="13"/>
  <c r="CZI24" i="13"/>
  <c r="CZH24" i="13"/>
  <c r="CZG24" i="13"/>
  <c r="CZF24" i="13"/>
  <c r="CZE24" i="13"/>
  <c r="CZD24" i="13"/>
  <c r="CZC24" i="13"/>
  <c r="CZB24" i="13"/>
  <c r="CZA24" i="13"/>
  <c r="CYZ24" i="13"/>
  <c r="CYY24" i="13"/>
  <c r="CYX24" i="13"/>
  <c r="CYW24" i="13"/>
  <c r="CYV24" i="13"/>
  <c r="CYU24" i="13"/>
  <c r="CYT24" i="13"/>
  <c r="CYS24" i="13"/>
  <c r="CYR24" i="13"/>
  <c r="CYQ24" i="13"/>
  <c r="CYP24" i="13"/>
  <c r="CYO24" i="13"/>
  <c r="CYN24" i="13"/>
  <c r="CYM24" i="13"/>
  <c r="CYL24" i="13"/>
  <c r="CYK24" i="13"/>
  <c r="CYJ24" i="13"/>
  <c r="CYI24" i="13"/>
  <c r="CYH24" i="13"/>
  <c r="CYG24" i="13"/>
  <c r="CYF24" i="13"/>
  <c r="CYE24" i="13"/>
  <c r="CYD24" i="13"/>
  <c r="CYC24" i="13"/>
  <c r="CYB24" i="13"/>
  <c r="CYA24" i="13"/>
  <c r="CXZ24" i="13"/>
  <c r="CXY24" i="13"/>
  <c r="CXX24" i="13"/>
  <c r="CXW24" i="13"/>
  <c r="CXV24" i="13"/>
  <c r="CXU24" i="13"/>
  <c r="CXT24" i="13"/>
  <c r="CXS24" i="13"/>
  <c r="CXR24" i="13"/>
  <c r="CXQ24" i="13"/>
  <c r="CXP24" i="13"/>
  <c r="CXO24" i="13"/>
  <c r="CXN24" i="13"/>
  <c r="CXM24" i="13"/>
  <c r="CXL24" i="13"/>
  <c r="CXK24" i="13"/>
  <c r="CXJ24" i="13"/>
  <c r="CXI24" i="13"/>
  <c r="CXH24" i="13"/>
  <c r="CXG24" i="13"/>
  <c r="CXF24" i="13"/>
  <c r="CXE24" i="13"/>
  <c r="CXD24" i="13"/>
  <c r="CXC24" i="13"/>
  <c r="CXB24" i="13"/>
  <c r="CXA24" i="13"/>
  <c r="CWZ24" i="13"/>
  <c r="CWY24" i="13"/>
  <c r="CWX24" i="13"/>
  <c r="CWW24" i="13"/>
  <c r="CWV24" i="13"/>
  <c r="CWU24" i="13"/>
  <c r="CWT24" i="13"/>
  <c r="CWS24" i="13"/>
  <c r="CWR24" i="13"/>
  <c r="CWQ24" i="13"/>
  <c r="CWP24" i="13"/>
  <c r="CWO24" i="13"/>
  <c r="CWN24" i="13"/>
  <c r="CWM24" i="13"/>
  <c r="CWL24" i="13"/>
  <c r="CWK24" i="13"/>
  <c r="CWJ24" i="13"/>
  <c r="CWI24" i="13"/>
  <c r="CWH24" i="13"/>
  <c r="CWG24" i="13"/>
  <c r="CWF24" i="13"/>
  <c r="CWE24" i="13"/>
  <c r="CWD24" i="13"/>
  <c r="CWC24" i="13"/>
  <c r="CWB24" i="13"/>
  <c r="CWA24" i="13"/>
  <c r="CVZ24" i="13"/>
  <c r="CVY24" i="13"/>
  <c r="CVX24" i="13"/>
  <c r="CVW24" i="13"/>
  <c r="CVV24" i="13"/>
  <c r="CVU24" i="13"/>
  <c r="CVT24" i="13"/>
  <c r="CVS24" i="13"/>
  <c r="CVR24" i="13"/>
  <c r="CVQ24" i="13"/>
  <c r="CVP24" i="13"/>
  <c r="CVO24" i="13"/>
  <c r="CVN24" i="13"/>
  <c r="CVM24" i="13"/>
  <c r="CVL24" i="13"/>
  <c r="CVK24" i="13"/>
  <c r="CVJ24" i="13"/>
  <c r="CVI24" i="13"/>
  <c r="CVH24" i="13"/>
  <c r="CVG24" i="13"/>
  <c r="CVF24" i="13"/>
  <c r="CVE24" i="13"/>
  <c r="CVD24" i="13"/>
  <c r="CVC24" i="13"/>
  <c r="CVB24" i="13"/>
  <c r="CVA24" i="13"/>
  <c r="CUZ24" i="13"/>
  <c r="CUY24" i="13"/>
  <c r="CUX24" i="13"/>
  <c r="CUW24" i="13"/>
  <c r="CUV24" i="13"/>
  <c r="CUU24" i="13"/>
  <c r="CUT24" i="13"/>
  <c r="CUS24" i="13"/>
  <c r="CUR24" i="13"/>
  <c r="CUQ24" i="13"/>
  <c r="CUP24" i="13"/>
  <c r="CUO24" i="13"/>
  <c r="CUN24" i="13"/>
  <c r="CUM24" i="13"/>
  <c r="CUL24" i="13"/>
  <c r="CUK24" i="13"/>
  <c r="CUJ24" i="13"/>
  <c r="CUI24" i="13"/>
  <c r="CUH24" i="13"/>
  <c r="CUG24" i="13"/>
  <c r="CUF24" i="13"/>
  <c r="CUE24" i="13"/>
  <c r="CUD24" i="13"/>
  <c r="CUC24" i="13"/>
  <c r="CUB24" i="13"/>
  <c r="CUA24" i="13"/>
  <c r="CTZ24" i="13"/>
  <c r="CTY24" i="13"/>
  <c r="CTX24" i="13"/>
  <c r="CTW24" i="13"/>
  <c r="CTV24" i="13"/>
  <c r="CTU24" i="13"/>
  <c r="CTT24" i="13"/>
  <c r="CTS24" i="13"/>
  <c r="CTR24" i="13"/>
  <c r="CTQ24" i="13"/>
  <c r="CTP24" i="13"/>
  <c r="CTO24" i="13"/>
  <c r="CTN24" i="13"/>
  <c r="CTM24" i="13"/>
  <c r="CTL24" i="13"/>
  <c r="CTK24" i="13"/>
  <c r="CTJ24" i="13"/>
  <c r="CTI24" i="13"/>
  <c r="CTH24" i="13"/>
  <c r="CTG24" i="13"/>
  <c r="CTF24" i="13"/>
  <c r="CTE24" i="13"/>
  <c r="CTD24" i="13"/>
  <c r="CTC24" i="13"/>
  <c r="CTB24" i="13"/>
  <c r="CTA24" i="13"/>
  <c r="CSZ24" i="13"/>
  <c r="CSY24" i="13"/>
  <c r="CSX24" i="13"/>
  <c r="CSW24" i="13"/>
  <c r="CSV24" i="13"/>
  <c r="CSU24" i="13"/>
  <c r="CST24" i="13"/>
  <c r="CSS24" i="13"/>
  <c r="CSR24" i="13"/>
  <c r="CSQ24" i="13"/>
  <c r="CSP24" i="13"/>
  <c r="CSO24" i="13"/>
  <c r="CSN24" i="13"/>
  <c r="CSM24" i="13"/>
  <c r="CSL24" i="13"/>
  <c r="CSK24" i="13"/>
  <c r="CSJ24" i="13"/>
  <c r="CSI24" i="13"/>
  <c r="CSH24" i="13"/>
  <c r="CSG24" i="13"/>
  <c r="CSF24" i="13"/>
  <c r="CSE24" i="13"/>
  <c r="CSD24" i="13"/>
  <c r="CSC24" i="13"/>
  <c r="CSB24" i="13"/>
  <c r="CSA24" i="13"/>
  <c r="CRZ24" i="13"/>
  <c r="CRY24" i="13"/>
  <c r="CRX24" i="13"/>
  <c r="CRW24" i="13"/>
  <c r="CRV24" i="13"/>
  <c r="CRU24" i="13"/>
  <c r="CRT24" i="13"/>
  <c r="CRS24" i="13"/>
  <c r="CRR24" i="13"/>
  <c r="CRQ24" i="13"/>
  <c r="CRP24" i="13"/>
  <c r="CRO24" i="13"/>
  <c r="CRN24" i="13"/>
  <c r="CRM24" i="13"/>
  <c r="CRL24" i="13"/>
  <c r="CRK24" i="13"/>
  <c r="CRJ24" i="13"/>
  <c r="CRI24" i="13"/>
  <c r="CRH24" i="13"/>
  <c r="CRG24" i="13"/>
  <c r="CRF24" i="13"/>
  <c r="CRE24" i="13"/>
  <c r="CRD24" i="13"/>
  <c r="CRC24" i="13"/>
  <c r="CRB24" i="13"/>
  <c r="CRA24" i="13"/>
  <c r="CQZ24" i="13"/>
  <c r="CQY24" i="13"/>
  <c r="CQX24" i="13"/>
  <c r="CQW24" i="13"/>
  <c r="CQV24" i="13"/>
  <c r="CQU24" i="13"/>
  <c r="CQT24" i="13"/>
  <c r="CQS24" i="13"/>
  <c r="CQR24" i="13"/>
  <c r="CQQ24" i="13"/>
  <c r="CQP24" i="13"/>
  <c r="CQO24" i="13"/>
  <c r="CQN24" i="13"/>
  <c r="CQM24" i="13"/>
  <c r="CQL24" i="13"/>
  <c r="CQK24" i="13"/>
  <c r="CQJ24" i="13"/>
  <c r="CQI24" i="13"/>
  <c r="CQH24" i="13"/>
  <c r="CQG24" i="13"/>
  <c r="CQF24" i="13"/>
  <c r="CQE24" i="13"/>
  <c r="CQD24" i="13"/>
  <c r="CQC24" i="13"/>
  <c r="CQB24" i="13"/>
  <c r="CQA24" i="13"/>
  <c r="CPZ24" i="13"/>
  <c r="CPY24" i="13"/>
  <c r="CPX24" i="13"/>
  <c r="CPW24" i="13"/>
  <c r="CPV24" i="13"/>
  <c r="CPU24" i="13"/>
  <c r="CPT24" i="13"/>
  <c r="CPS24" i="13"/>
  <c r="CPR24" i="13"/>
  <c r="CPQ24" i="13"/>
  <c r="CPP24" i="13"/>
  <c r="CPO24" i="13"/>
  <c r="CPN24" i="13"/>
  <c r="CPM24" i="13"/>
  <c r="CPL24" i="13"/>
  <c r="CPK24" i="13"/>
  <c r="CPJ24" i="13"/>
  <c r="CPI24" i="13"/>
  <c r="CPH24" i="13"/>
  <c r="CPG24" i="13"/>
  <c r="CPF24" i="13"/>
  <c r="CPE24" i="13"/>
  <c r="CPD24" i="13"/>
  <c r="CPC24" i="13"/>
  <c r="CPB24" i="13"/>
  <c r="CPA24" i="13"/>
  <c r="COZ24" i="13"/>
  <c r="COY24" i="13"/>
  <c r="COX24" i="13"/>
  <c r="COW24" i="13"/>
  <c r="COV24" i="13"/>
  <c r="COU24" i="13"/>
  <c r="COT24" i="13"/>
  <c r="COS24" i="13"/>
  <c r="COR24" i="13"/>
  <c r="COQ24" i="13"/>
  <c r="COP24" i="13"/>
  <c r="COO24" i="13"/>
  <c r="CON24" i="13"/>
  <c r="COM24" i="13"/>
  <c r="COL24" i="13"/>
  <c r="COK24" i="13"/>
  <c r="COJ24" i="13"/>
  <c r="COI24" i="13"/>
  <c r="COH24" i="13"/>
  <c r="COG24" i="13"/>
  <c r="COF24" i="13"/>
  <c r="COE24" i="13"/>
  <c r="COD24" i="13"/>
  <c r="COC24" i="13"/>
  <c r="COB24" i="13"/>
  <c r="COA24" i="13"/>
  <c r="CNZ24" i="13"/>
  <c r="CNY24" i="13"/>
  <c r="CNX24" i="13"/>
  <c r="CNW24" i="13"/>
  <c r="CNV24" i="13"/>
  <c r="CNU24" i="13"/>
  <c r="CNT24" i="13"/>
  <c r="CNS24" i="13"/>
  <c r="CNR24" i="13"/>
  <c r="CNQ24" i="13"/>
  <c r="CNP24" i="13"/>
  <c r="CNO24" i="13"/>
  <c r="CNN24" i="13"/>
  <c r="CNM24" i="13"/>
  <c r="CNL24" i="13"/>
  <c r="CNK24" i="13"/>
  <c r="CNJ24" i="13"/>
  <c r="CNI24" i="13"/>
  <c r="CNH24" i="13"/>
  <c r="CNG24" i="13"/>
  <c r="CNF24" i="13"/>
  <c r="CNE24" i="13"/>
  <c r="CND24" i="13"/>
  <c r="CNC24" i="13"/>
  <c r="CNB24" i="13"/>
  <c r="CNA24" i="13"/>
  <c r="CMZ24" i="13"/>
  <c r="CMY24" i="13"/>
  <c r="CMX24" i="13"/>
  <c r="CMW24" i="13"/>
  <c r="CMV24" i="13"/>
  <c r="CMU24" i="13"/>
  <c r="CMT24" i="13"/>
  <c r="CMS24" i="13"/>
  <c r="CMR24" i="13"/>
  <c r="CMQ24" i="13"/>
  <c r="CMP24" i="13"/>
  <c r="CMO24" i="13"/>
  <c r="CMN24" i="13"/>
  <c r="CMM24" i="13"/>
  <c r="CML24" i="13"/>
  <c r="CMK24" i="13"/>
  <c r="CMJ24" i="13"/>
  <c r="CMI24" i="13"/>
  <c r="CMH24" i="13"/>
  <c r="CMG24" i="13"/>
  <c r="CMF24" i="13"/>
  <c r="CME24" i="13"/>
  <c r="CMD24" i="13"/>
  <c r="CMC24" i="13"/>
  <c r="CMB24" i="13"/>
  <c r="CMA24" i="13"/>
  <c r="CLZ24" i="13"/>
  <c r="CLY24" i="13"/>
  <c r="CLX24" i="13"/>
  <c r="CLW24" i="13"/>
  <c r="CLV24" i="13"/>
  <c r="CLU24" i="13"/>
  <c r="CLT24" i="13"/>
  <c r="CLS24" i="13"/>
  <c r="CLR24" i="13"/>
  <c r="CLQ24" i="13"/>
  <c r="CLP24" i="13"/>
  <c r="CLO24" i="13"/>
  <c r="CLN24" i="13"/>
  <c r="CLM24" i="13"/>
  <c r="CLL24" i="13"/>
  <c r="CLK24" i="13"/>
  <c r="CLJ24" i="13"/>
  <c r="CLI24" i="13"/>
  <c r="CLH24" i="13"/>
  <c r="CLG24" i="13"/>
  <c r="CLF24" i="13"/>
  <c r="CLE24" i="13"/>
  <c r="CLD24" i="13"/>
  <c r="CLC24" i="13"/>
  <c r="CLB24" i="13"/>
  <c r="CLA24" i="13"/>
  <c r="CKZ24" i="13"/>
  <c r="CKY24" i="13"/>
  <c r="CKX24" i="13"/>
  <c r="CKW24" i="13"/>
  <c r="CKV24" i="13"/>
  <c r="CKU24" i="13"/>
  <c r="CKT24" i="13"/>
  <c r="CKS24" i="13"/>
  <c r="CKR24" i="13"/>
  <c r="CKQ24" i="13"/>
  <c r="CKP24" i="13"/>
  <c r="CKO24" i="13"/>
  <c r="CKN24" i="13"/>
  <c r="CKM24" i="13"/>
  <c r="CKL24" i="13"/>
  <c r="CKK24" i="13"/>
  <c r="CKJ24" i="13"/>
  <c r="CKI24" i="13"/>
  <c r="CKH24" i="13"/>
  <c r="CKG24" i="13"/>
  <c r="CKF24" i="13"/>
  <c r="CKE24" i="13"/>
  <c r="CKD24" i="13"/>
  <c r="CKC24" i="13"/>
  <c r="CKB24" i="13"/>
  <c r="CKA24" i="13"/>
  <c r="CJZ24" i="13"/>
  <c r="CJY24" i="13"/>
  <c r="CJX24" i="13"/>
  <c r="CJW24" i="13"/>
  <c r="CJV24" i="13"/>
  <c r="CJU24" i="13"/>
  <c r="CJT24" i="13"/>
  <c r="CJS24" i="13"/>
  <c r="CJR24" i="13"/>
  <c r="CJQ24" i="13"/>
  <c r="CJP24" i="13"/>
  <c r="CJO24" i="13"/>
  <c r="CJN24" i="13"/>
  <c r="CJM24" i="13"/>
  <c r="CJL24" i="13"/>
  <c r="CJK24" i="13"/>
  <c r="CJJ24" i="13"/>
  <c r="CJI24" i="13"/>
  <c r="CJH24" i="13"/>
  <c r="CJG24" i="13"/>
  <c r="CJF24" i="13"/>
  <c r="CJE24" i="13"/>
  <c r="CJD24" i="13"/>
  <c r="CJC24" i="13"/>
  <c r="CJB24" i="13"/>
  <c r="CJA24" i="13"/>
  <c r="CIZ24" i="13"/>
  <c r="CIY24" i="13"/>
  <c r="CIX24" i="13"/>
  <c r="CIW24" i="13"/>
  <c r="CIV24" i="13"/>
  <c r="CIU24" i="13"/>
  <c r="CIT24" i="13"/>
  <c r="CIS24" i="13"/>
  <c r="CIR24" i="13"/>
  <c r="CIQ24" i="13"/>
  <c r="CIP24" i="13"/>
  <c r="CIO24" i="13"/>
  <c r="CIN24" i="13"/>
  <c r="CIM24" i="13"/>
  <c r="CIL24" i="13"/>
  <c r="CIK24" i="13"/>
  <c r="CIJ24" i="13"/>
  <c r="CII24" i="13"/>
  <c r="CIH24" i="13"/>
  <c r="CIG24" i="13"/>
  <c r="CIF24" i="13"/>
  <c r="CIE24" i="13"/>
  <c r="CID24" i="13"/>
  <c r="CIC24" i="13"/>
  <c r="CIB24" i="13"/>
  <c r="CIA24" i="13"/>
  <c r="CHZ24" i="13"/>
  <c r="CHY24" i="13"/>
  <c r="CHX24" i="13"/>
  <c r="CHW24" i="13"/>
  <c r="CHV24" i="13"/>
  <c r="CHU24" i="13"/>
  <c r="CHT24" i="13"/>
  <c r="CHS24" i="13"/>
  <c r="CHR24" i="13"/>
  <c r="CHQ24" i="13"/>
  <c r="CHP24" i="13"/>
  <c r="CHO24" i="13"/>
  <c r="CHN24" i="13"/>
  <c r="CHM24" i="13"/>
  <c r="CHL24" i="13"/>
  <c r="CHK24" i="13"/>
  <c r="CHJ24" i="13"/>
  <c r="CHI24" i="13"/>
  <c r="CHH24" i="13"/>
  <c r="CHG24" i="13"/>
  <c r="CHF24" i="13"/>
  <c r="CHE24" i="13"/>
  <c r="CHD24" i="13"/>
  <c r="CHC24" i="13"/>
  <c r="CHB24" i="13"/>
  <c r="CHA24" i="13"/>
  <c r="CGZ24" i="13"/>
  <c r="CGY24" i="13"/>
  <c r="CGX24" i="13"/>
  <c r="CGW24" i="13"/>
  <c r="CGV24" i="13"/>
  <c r="CGU24" i="13"/>
  <c r="CGT24" i="13"/>
  <c r="CGS24" i="13"/>
  <c r="CGR24" i="13"/>
  <c r="CGQ24" i="13"/>
  <c r="CGP24" i="13"/>
  <c r="CGO24" i="13"/>
  <c r="CGN24" i="13"/>
  <c r="CGM24" i="13"/>
  <c r="CGL24" i="13"/>
  <c r="CGK24" i="13"/>
  <c r="CGJ24" i="13"/>
  <c r="CGI24" i="13"/>
  <c r="CGH24" i="13"/>
  <c r="CGG24" i="13"/>
  <c r="CGF24" i="13"/>
  <c r="CGE24" i="13"/>
  <c r="CGD24" i="13"/>
  <c r="CGC24" i="13"/>
  <c r="CGB24" i="13"/>
  <c r="CGA24" i="13"/>
  <c r="CFZ24" i="13"/>
  <c r="CFY24" i="13"/>
  <c r="CFX24" i="13"/>
  <c r="CFW24" i="13"/>
  <c r="CFV24" i="13"/>
  <c r="CFU24" i="13"/>
  <c r="CFT24" i="13"/>
  <c r="CFS24" i="13"/>
  <c r="CFR24" i="13"/>
  <c r="CFQ24" i="13"/>
  <c r="CFP24" i="13"/>
  <c r="CFO24" i="13"/>
  <c r="CFN24" i="13"/>
  <c r="CFM24" i="13"/>
  <c r="CFL24" i="13"/>
  <c r="CFK24" i="13"/>
  <c r="CFJ24" i="13"/>
  <c r="CFI24" i="13"/>
  <c r="CFH24" i="13"/>
  <c r="CFG24" i="13"/>
  <c r="CFF24" i="13"/>
  <c r="CFE24" i="13"/>
  <c r="CFD24" i="13"/>
  <c r="CFC24" i="13"/>
  <c r="CFB24" i="13"/>
  <c r="CFA24" i="13"/>
  <c r="CEZ24" i="13"/>
  <c r="CEY24" i="13"/>
  <c r="CEX24" i="13"/>
  <c r="CEW24" i="13"/>
  <c r="CEV24" i="13"/>
  <c r="CEU24" i="13"/>
  <c r="CET24" i="13"/>
  <c r="CES24" i="13"/>
  <c r="CER24" i="13"/>
  <c r="CEQ24" i="13"/>
  <c r="CEP24" i="13"/>
  <c r="CEO24" i="13"/>
  <c r="CEN24" i="13"/>
  <c r="CEM24" i="13"/>
  <c r="CEL24" i="13"/>
  <c r="CEK24" i="13"/>
  <c r="CEJ24" i="13"/>
  <c r="CEI24" i="13"/>
  <c r="CEH24" i="13"/>
  <c r="CEG24" i="13"/>
  <c r="CEF24" i="13"/>
  <c r="CEE24" i="13"/>
  <c r="CED24" i="13"/>
  <c r="CEC24" i="13"/>
  <c r="CEB24" i="13"/>
  <c r="CEA24" i="13"/>
  <c r="CDZ24" i="13"/>
  <c r="CDY24" i="13"/>
  <c r="CDX24" i="13"/>
  <c r="CDW24" i="13"/>
  <c r="CDV24" i="13"/>
  <c r="CDU24" i="13"/>
  <c r="CDT24" i="13"/>
  <c r="CDS24" i="13"/>
  <c r="CDR24" i="13"/>
  <c r="CDQ24" i="13"/>
  <c r="CDP24" i="13"/>
  <c r="CDO24" i="13"/>
  <c r="CDN24" i="13"/>
  <c r="CDM24" i="13"/>
  <c r="CDL24" i="13"/>
  <c r="CDK24" i="13"/>
  <c r="CDJ24" i="13"/>
  <c r="CDI24" i="13"/>
  <c r="CDH24" i="13"/>
  <c r="CDG24" i="13"/>
  <c r="CDF24" i="13"/>
  <c r="CDE24" i="13"/>
  <c r="CDD24" i="13"/>
  <c r="CDC24" i="13"/>
  <c r="CDB24" i="13"/>
  <c r="CDA24" i="13"/>
  <c r="CCZ24" i="13"/>
  <c r="CCY24" i="13"/>
  <c r="CCX24" i="13"/>
  <c r="CCW24" i="13"/>
  <c r="CCV24" i="13"/>
  <c r="CCU24" i="13"/>
  <c r="CCT24" i="13"/>
  <c r="CCS24" i="13"/>
  <c r="CCR24" i="13"/>
  <c r="CCQ24" i="13"/>
  <c r="CCP24" i="13"/>
  <c r="CCO24" i="13"/>
  <c r="CCN24" i="13"/>
  <c r="CCM24" i="13"/>
  <c r="CCL24" i="13"/>
  <c r="CCK24" i="13"/>
  <c r="CCJ24" i="13"/>
  <c r="CCI24" i="13"/>
  <c r="CCH24" i="13"/>
  <c r="CCG24" i="13"/>
  <c r="CCF24" i="13"/>
  <c r="CCE24" i="13"/>
  <c r="CCD24" i="13"/>
  <c r="CCC24" i="13"/>
  <c r="CCB24" i="13"/>
  <c r="CCA24" i="13"/>
  <c r="CBZ24" i="13"/>
  <c r="CBY24" i="13"/>
  <c r="CBX24" i="13"/>
  <c r="CBW24" i="13"/>
  <c r="CBV24" i="13"/>
  <c r="CBU24" i="13"/>
  <c r="CBT24" i="13"/>
  <c r="CBS24" i="13"/>
  <c r="CBR24" i="13"/>
  <c r="CBQ24" i="13"/>
  <c r="CBP24" i="13"/>
  <c r="CBO24" i="13"/>
  <c r="CBN24" i="13"/>
  <c r="CBM24" i="13"/>
  <c r="CBL24" i="13"/>
  <c r="CBK24" i="13"/>
  <c r="CBJ24" i="13"/>
  <c r="CBI24" i="13"/>
  <c r="CBH24" i="13"/>
  <c r="CBG24" i="13"/>
  <c r="CBF24" i="13"/>
  <c r="CBE24" i="13"/>
  <c r="CBD24" i="13"/>
  <c r="CBC24" i="13"/>
  <c r="CBB24" i="13"/>
  <c r="CBA24" i="13"/>
  <c r="CAZ24" i="13"/>
  <c r="CAY24" i="13"/>
  <c r="CAX24" i="13"/>
  <c r="CAW24" i="13"/>
  <c r="CAV24" i="13"/>
  <c r="CAU24" i="13"/>
  <c r="CAT24" i="13"/>
  <c r="CAS24" i="13"/>
  <c r="CAR24" i="13"/>
  <c r="CAQ24" i="13"/>
  <c r="CAP24" i="13"/>
  <c r="CAO24" i="13"/>
  <c r="CAN24" i="13"/>
  <c r="CAM24" i="13"/>
  <c r="CAL24" i="13"/>
  <c r="CAK24" i="13"/>
  <c r="CAJ24" i="13"/>
  <c r="CAI24" i="13"/>
  <c r="CAH24" i="13"/>
  <c r="CAG24" i="13"/>
  <c r="CAF24" i="13"/>
  <c r="CAE24" i="13"/>
  <c r="CAD24" i="13"/>
  <c r="CAC24" i="13"/>
  <c r="CAB24" i="13"/>
  <c r="CAA24" i="13"/>
  <c r="BZZ24" i="13"/>
  <c r="BZY24" i="13"/>
  <c r="BZX24" i="13"/>
  <c r="BZW24" i="13"/>
  <c r="BZV24" i="13"/>
  <c r="BZU24" i="13"/>
  <c r="BZT24" i="13"/>
  <c r="BZS24" i="13"/>
  <c r="BZR24" i="13"/>
  <c r="BZQ24" i="13"/>
  <c r="BZP24" i="13"/>
  <c r="BZO24" i="13"/>
  <c r="BZN24" i="13"/>
  <c r="BZM24" i="13"/>
  <c r="BZL24" i="13"/>
  <c r="BZK24" i="13"/>
  <c r="BZJ24" i="13"/>
  <c r="BZI24" i="13"/>
  <c r="BZH24" i="13"/>
  <c r="BZG24" i="13"/>
  <c r="BZF24" i="13"/>
  <c r="BZE24" i="13"/>
  <c r="BZD24" i="13"/>
  <c r="BZC24" i="13"/>
  <c r="BZB24" i="13"/>
  <c r="BZA24" i="13"/>
  <c r="BYZ24" i="13"/>
  <c r="BYY24" i="13"/>
  <c r="BYX24" i="13"/>
  <c r="BYW24" i="13"/>
  <c r="BYV24" i="13"/>
  <c r="BYU24" i="13"/>
  <c r="BYT24" i="13"/>
  <c r="BYS24" i="13"/>
  <c r="BYR24" i="13"/>
  <c r="BYQ24" i="13"/>
  <c r="BYP24" i="13"/>
  <c r="BYO24" i="13"/>
  <c r="BYN24" i="13"/>
  <c r="BYM24" i="13"/>
  <c r="BYL24" i="13"/>
  <c r="BYK24" i="13"/>
  <c r="BYJ24" i="13"/>
  <c r="BYI24" i="13"/>
  <c r="BYH24" i="13"/>
  <c r="BYG24" i="13"/>
  <c r="BYF24" i="13"/>
  <c r="BYE24" i="13"/>
  <c r="BYD24" i="13"/>
  <c r="BYC24" i="13"/>
  <c r="BYB24" i="13"/>
  <c r="BYA24" i="13"/>
  <c r="BXZ24" i="13"/>
  <c r="BXY24" i="13"/>
  <c r="BXX24" i="13"/>
  <c r="BXW24" i="13"/>
  <c r="BXV24" i="13"/>
  <c r="BXU24" i="13"/>
  <c r="BXT24" i="13"/>
  <c r="BXS24" i="13"/>
  <c r="BXR24" i="13"/>
  <c r="BXQ24" i="13"/>
  <c r="BXP24" i="13"/>
  <c r="BXO24" i="13"/>
  <c r="BXN24" i="13"/>
  <c r="BXM24" i="13"/>
  <c r="BXL24" i="13"/>
  <c r="BXK24" i="13"/>
  <c r="BXJ24" i="13"/>
  <c r="BXI24" i="13"/>
  <c r="BXH24" i="13"/>
  <c r="BXG24" i="13"/>
  <c r="BXF24" i="13"/>
  <c r="BXE24" i="13"/>
  <c r="BXD24" i="13"/>
  <c r="BXC24" i="13"/>
  <c r="BXB24" i="13"/>
  <c r="BXA24" i="13"/>
  <c r="BWZ24" i="13"/>
  <c r="BWY24" i="13"/>
  <c r="BWX24" i="13"/>
  <c r="BWW24" i="13"/>
  <c r="BWV24" i="13"/>
  <c r="BWU24" i="13"/>
  <c r="BWT24" i="13"/>
  <c r="BWS24" i="13"/>
  <c r="BWR24" i="13"/>
  <c r="BWQ24" i="13"/>
  <c r="BWP24" i="13"/>
  <c r="BWO24" i="13"/>
  <c r="BWN24" i="13"/>
  <c r="BWM24" i="13"/>
  <c r="BWL24" i="13"/>
  <c r="BWK24" i="13"/>
  <c r="BWJ24" i="13"/>
  <c r="BWI24" i="13"/>
  <c r="BWH24" i="13"/>
  <c r="BWG24" i="13"/>
  <c r="BWF24" i="13"/>
  <c r="BWE24" i="13"/>
  <c r="BWD24" i="13"/>
  <c r="BWC24" i="13"/>
  <c r="BWB24" i="13"/>
  <c r="BWA24" i="13"/>
  <c r="BVZ24" i="13"/>
  <c r="BVY24" i="13"/>
  <c r="BVX24" i="13"/>
  <c r="BVW24" i="13"/>
  <c r="BVV24" i="13"/>
  <c r="BVU24" i="13"/>
  <c r="BVT24" i="13"/>
  <c r="BVS24" i="13"/>
  <c r="BVR24" i="13"/>
  <c r="BVQ24" i="13"/>
  <c r="BVP24" i="13"/>
  <c r="BVO24" i="13"/>
  <c r="BVN24" i="13"/>
  <c r="BVM24" i="13"/>
  <c r="BVL24" i="13"/>
  <c r="BVK24" i="13"/>
  <c r="BVJ24" i="13"/>
  <c r="BVI24" i="13"/>
  <c r="BVH24" i="13"/>
  <c r="BVG24" i="13"/>
  <c r="BVF24" i="13"/>
  <c r="BVE24" i="13"/>
  <c r="BVD24" i="13"/>
  <c r="BVC24" i="13"/>
  <c r="BVB24" i="13"/>
  <c r="BVA24" i="13"/>
  <c r="BUZ24" i="13"/>
  <c r="BUY24" i="13"/>
  <c r="BUX24" i="13"/>
  <c r="BUW24" i="13"/>
  <c r="BUV24" i="13"/>
  <c r="BUU24" i="13"/>
  <c r="BUT24" i="13"/>
  <c r="BUS24" i="13"/>
  <c r="BUR24" i="13"/>
  <c r="BUQ24" i="13"/>
  <c r="BUP24" i="13"/>
  <c r="BUO24" i="13"/>
  <c r="BUN24" i="13"/>
  <c r="BUM24" i="13"/>
  <c r="BUL24" i="13"/>
  <c r="BUK24" i="13"/>
  <c r="BUJ24" i="13"/>
  <c r="BUI24" i="13"/>
  <c r="BUH24" i="13"/>
  <c r="BUG24" i="13"/>
  <c r="BUF24" i="13"/>
  <c r="BUE24" i="13"/>
  <c r="BUD24" i="13"/>
  <c r="BUC24" i="13"/>
  <c r="BUB24" i="13"/>
  <c r="BUA24" i="13"/>
  <c r="BTZ24" i="13"/>
  <c r="BTY24" i="13"/>
  <c r="BTX24" i="13"/>
  <c r="BTW24" i="13"/>
  <c r="BTV24" i="13"/>
  <c r="BTU24" i="13"/>
  <c r="BTT24" i="13"/>
  <c r="BTS24" i="13"/>
  <c r="BTR24" i="13"/>
  <c r="BTQ24" i="13"/>
  <c r="BTP24" i="13"/>
  <c r="BTO24" i="13"/>
  <c r="BTN24" i="13"/>
  <c r="BTM24" i="13"/>
  <c r="BTL24" i="13"/>
  <c r="BTK24" i="13"/>
  <c r="BTJ24" i="13"/>
  <c r="BTI24" i="13"/>
  <c r="BTH24" i="13"/>
  <c r="BTG24" i="13"/>
  <c r="BTF24" i="13"/>
  <c r="BTE24" i="13"/>
  <c r="BTD24" i="13"/>
  <c r="BTC24" i="13"/>
  <c r="BTB24" i="13"/>
  <c r="BTA24" i="13"/>
  <c r="BSZ24" i="13"/>
  <c r="BSY24" i="13"/>
  <c r="BSX24" i="13"/>
  <c r="BSW24" i="13"/>
  <c r="BSV24" i="13"/>
  <c r="BSU24" i="13"/>
  <c r="BST24" i="13"/>
  <c r="BSS24" i="13"/>
  <c r="BSR24" i="13"/>
  <c r="BSQ24" i="13"/>
  <c r="BSP24" i="13"/>
  <c r="BSO24" i="13"/>
  <c r="BSN24" i="13"/>
  <c r="BSM24" i="13"/>
  <c r="BSL24" i="13"/>
  <c r="BSK24" i="13"/>
  <c r="BSJ24" i="13"/>
  <c r="BSI24" i="13"/>
  <c r="BSH24" i="13"/>
  <c r="BSG24" i="13"/>
  <c r="BSF24" i="13"/>
  <c r="BSE24" i="13"/>
  <c r="BSD24" i="13"/>
  <c r="BSC24" i="13"/>
  <c r="BSB24" i="13"/>
  <c r="BSA24" i="13"/>
  <c r="BRZ24" i="13"/>
  <c r="BRY24" i="13"/>
  <c r="BRX24" i="13"/>
  <c r="BRW24" i="13"/>
  <c r="BRV24" i="13"/>
  <c r="BRU24" i="13"/>
  <c r="BRT24" i="13"/>
  <c r="BRS24" i="13"/>
  <c r="BRR24" i="13"/>
  <c r="BRQ24" i="13"/>
  <c r="BRP24" i="13"/>
  <c r="BRO24" i="13"/>
  <c r="BRN24" i="13"/>
  <c r="BRM24" i="13"/>
  <c r="BRL24" i="13"/>
  <c r="BRK24" i="13"/>
  <c r="BRJ24" i="13"/>
  <c r="BRI24" i="13"/>
  <c r="BRH24" i="13"/>
  <c r="BRG24" i="13"/>
  <c r="BRF24" i="13"/>
  <c r="BRE24" i="13"/>
  <c r="BRD24" i="13"/>
  <c r="BRC24" i="13"/>
  <c r="BRB24" i="13"/>
  <c r="BRA24" i="13"/>
  <c r="BQZ24" i="13"/>
  <c r="BQY24" i="13"/>
  <c r="BQX24" i="13"/>
  <c r="BQW24" i="13"/>
  <c r="BQV24" i="13"/>
  <c r="BQU24" i="13"/>
  <c r="BQT24" i="13"/>
  <c r="BQS24" i="13"/>
  <c r="BQR24" i="13"/>
  <c r="BQQ24" i="13"/>
  <c r="BQP24" i="13"/>
  <c r="BQO24" i="13"/>
  <c r="BQN24" i="13"/>
  <c r="BQM24" i="13"/>
  <c r="BQL24" i="13"/>
  <c r="BQK24" i="13"/>
  <c r="BQJ24" i="13"/>
  <c r="BQI24" i="13"/>
  <c r="BQH24" i="13"/>
  <c r="BQG24" i="13"/>
  <c r="BQF24" i="13"/>
  <c r="BQE24" i="13"/>
  <c r="BQD24" i="13"/>
  <c r="BQC24" i="13"/>
  <c r="BQB24" i="13"/>
  <c r="BQA24" i="13"/>
  <c r="BPZ24" i="13"/>
  <c r="BPY24" i="13"/>
  <c r="BPX24" i="13"/>
  <c r="BPW24" i="13"/>
  <c r="BPV24" i="13"/>
  <c r="BPU24" i="13"/>
  <c r="BPT24" i="13"/>
  <c r="BPS24" i="13"/>
  <c r="BPR24" i="13"/>
  <c r="BPQ24" i="13"/>
  <c r="BPP24" i="13"/>
  <c r="BPO24" i="13"/>
  <c r="BPN24" i="13"/>
  <c r="BPM24" i="13"/>
  <c r="BPL24" i="13"/>
  <c r="BPK24" i="13"/>
  <c r="BPJ24" i="13"/>
  <c r="BPI24" i="13"/>
  <c r="BPH24" i="13"/>
  <c r="BPG24" i="13"/>
  <c r="BPF24" i="13"/>
  <c r="BPE24" i="13"/>
  <c r="BPD24" i="13"/>
  <c r="BPC24" i="13"/>
  <c r="BPB24" i="13"/>
  <c r="BPA24" i="13"/>
  <c r="BOZ24" i="13"/>
  <c r="BOY24" i="13"/>
  <c r="BOX24" i="13"/>
  <c r="BOW24" i="13"/>
  <c r="BOV24" i="13"/>
  <c r="BOU24" i="13"/>
  <c r="BOT24" i="13"/>
  <c r="BOS24" i="13"/>
  <c r="BOR24" i="13"/>
  <c r="BOQ24" i="13"/>
  <c r="BOP24" i="13"/>
  <c r="BOO24" i="13"/>
  <c r="BON24" i="13"/>
  <c r="BOM24" i="13"/>
  <c r="BOL24" i="13"/>
  <c r="BOK24" i="13"/>
  <c r="BOJ24" i="13"/>
  <c r="BOI24" i="13"/>
  <c r="BOH24" i="13"/>
  <c r="BOG24" i="13"/>
  <c r="BOF24" i="13"/>
  <c r="BOE24" i="13"/>
  <c r="BOD24" i="13"/>
  <c r="BOC24" i="13"/>
  <c r="BOB24" i="13"/>
  <c r="BOA24" i="13"/>
  <c r="BNZ24" i="13"/>
  <c r="BNY24" i="13"/>
  <c r="BNX24" i="13"/>
  <c r="BNW24" i="13"/>
  <c r="BNV24" i="13"/>
  <c r="BNU24" i="13"/>
  <c r="BNT24" i="13"/>
  <c r="BNS24" i="13"/>
  <c r="BNR24" i="13"/>
  <c r="BNQ24" i="13"/>
  <c r="BNP24" i="13"/>
  <c r="BNO24" i="13"/>
  <c r="BNN24" i="13"/>
  <c r="BNM24" i="13"/>
  <c r="BNL24" i="13"/>
  <c r="BNK24" i="13"/>
  <c r="BNJ24" i="13"/>
  <c r="BNI24" i="13"/>
  <c r="BNH24" i="13"/>
  <c r="BNG24" i="13"/>
  <c r="BNF24" i="13"/>
  <c r="BNE24" i="13"/>
  <c r="BND24" i="13"/>
  <c r="BNC24" i="13"/>
  <c r="BNB24" i="13"/>
  <c r="BNA24" i="13"/>
  <c r="BMZ24" i="13"/>
  <c r="BMY24" i="13"/>
  <c r="BMX24" i="13"/>
  <c r="BMW24" i="13"/>
  <c r="BMV24" i="13"/>
  <c r="BMU24" i="13"/>
  <c r="BMT24" i="13"/>
  <c r="BMS24" i="13"/>
  <c r="BMR24" i="13"/>
  <c r="BMQ24" i="13"/>
  <c r="BMP24" i="13"/>
  <c r="BMO24" i="13"/>
  <c r="BMN24" i="13"/>
  <c r="BMM24" i="13"/>
  <c r="BML24" i="13"/>
  <c r="BMK24" i="13"/>
  <c r="BMJ24" i="13"/>
  <c r="BMI24" i="13"/>
  <c r="BMH24" i="13"/>
  <c r="BMG24" i="13"/>
  <c r="BMF24" i="13"/>
  <c r="BME24" i="13"/>
  <c r="BMD24" i="13"/>
  <c r="BMC24" i="13"/>
  <c r="BMB24" i="13"/>
  <c r="BMA24" i="13"/>
  <c r="BLZ24" i="13"/>
  <c r="BLY24" i="13"/>
  <c r="BLX24" i="13"/>
  <c r="BLW24" i="13"/>
  <c r="BLV24" i="13"/>
  <c r="BLU24" i="13"/>
  <c r="BLT24" i="13"/>
  <c r="BLS24" i="13"/>
  <c r="BLR24" i="13"/>
  <c r="BLQ24" i="13"/>
  <c r="BLP24" i="13"/>
  <c r="BLO24" i="13"/>
  <c r="BLN24" i="13"/>
  <c r="BLM24" i="13"/>
  <c r="BLL24" i="13"/>
  <c r="BLK24" i="13"/>
  <c r="BLJ24" i="13"/>
  <c r="BLI24" i="13"/>
  <c r="BLH24" i="13"/>
  <c r="BLG24" i="13"/>
  <c r="BLF24" i="13"/>
  <c r="BLE24" i="13"/>
  <c r="BLD24" i="13"/>
  <c r="BLC24" i="13"/>
  <c r="BLB24" i="13"/>
  <c r="BLA24" i="13"/>
  <c r="BKZ24" i="13"/>
  <c r="BKY24" i="13"/>
  <c r="BKX24" i="13"/>
  <c r="BKW24" i="13"/>
  <c r="BKV24" i="13"/>
  <c r="BKU24" i="13"/>
  <c r="BKT24" i="13"/>
  <c r="BKS24" i="13"/>
  <c r="BKR24" i="13"/>
  <c r="BKQ24" i="13"/>
  <c r="BKP24" i="13"/>
  <c r="BKO24" i="13"/>
  <c r="BKN24" i="13"/>
  <c r="BKM24" i="13"/>
  <c r="BKL24" i="13"/>
  <c r="BKK24" i="13"/>
  <c r="BKJ24" i="13"/>
  <c r="BKI24" i="13"/>
  <c r="BKH24" i="13"/>
  <c r="BKG24" i="13"/>
  <c r="BKF24" i="13"/>
  <c r="BKE24" i="13"/>
  <c r="BKD24" i="13"/>
  <c r="BKC24" i="13"/>
  <c r="BKB24" i="13"/>
  <c r="BKA24" i="13"/>
  <c r="BJZ24" i="13"/>
  <c r="BJY24" i="13"/>
  <c r="BJX24" i="13"/>
  <c r="BJW24" i="13"/>
  <c r="BJV24" i="13"/>
  <c r="BJU24" i="13"/>
  <c r="BJT24" i="13"/>
  <c r="BJS24" i="13"/>
  <c r="BJR24" i="13"/>
  <c r="BJQ24" i="13"/>
  <c r="BJP24" i="13"/>
  <c r="BJO24" i="13"/>
  <c r="BJN24" i="13"/>
  <c r="BJM24" i="13"/>
  <c r="BJL24" i="13"/>
  <c r="BJK24" i="13"/>
  <c r="BJJ24" i="13"/>
  <c r="BJI24" i="13"/>
  <c r="BJH24" i="13"/>
  <c r="BJG24" i="13"/>
  <c r="BJF24" i="13"/>
  <c r="BJE24" i="13"/>
  <c r="BJD24" i="13"/>
  <c r="BJC24" i="13"/>
  <c r="BJB24" i="13"/>
  <c r="BJA24" i="13"/>
  <c r="BIZ24" i="13"/>
  <c r="BIY24" i="13"/>
  <c r="BIX24" i="13"/>
  <c r="BIW24" i="13"/>
  <c r="BIV24" i="13"/>
  <c r="BIU24" i="13"/>
  <c r="BIT24" i="13"/>
  <c r="BIS24" i="13"/>
  <c r="BIR24" i="13"/>
  <c r="BIQ24" i="13"/>
  <c r="BIP24" i="13"/>
  <c r="BIO24" i="13"/>
  <c r="BIN24" i="13"/>
  <c r="BIM24" i="13"/>
  <c r="BIL24" i="13"/>
  <c r="BIK24" i="13"/>
  <c r="BIJ24" i="13"/>
  <c r="BII24" i="13"/>
  <c r="BIH24" i="13"/>
  <c r="BIG24" i="13"/>
  <c r="BIF24" i="13"/>
  <c r="BIE24" i="13"/>
  <c r="BID24" i="13"/>
  <c r="BIC24" i="13"/>
  <c r="BIB24" i="13"/>
  <c r="BIA24" i="13"/>
  <c r="BHZ24" i="13"/>
  <c r="BHY24" i="13"/>
  <c r="BHX24" i="13"/>
  <c r="BHW24" i="13"/>
  <c r="BHV24" i="13"/>
  <c r="BHU24" i="13"/>
  <c r="BHT24" i="13"/>
  <c r="BHS24" i="13"/>
  <c r="BHR24" i="13"/>
  <c r="BHQ24" i="13"/>
  <c r="BHP24" i="13"/>
  <c r="BHO24" i="13"/>
  <c r="BHN24" i="13"/>
  <c r="BHM24" i="13"/>
  <c r="BHL24" i="13"/>
  <c r="BHK24" i="13"/>
  <c r="BHJ24" i="13"/>
  <c r="BHI24" i="13"/>
  <c r="BHH24" i="13"/>
  <c r="BHG24" i="13"/>
  <c r="BHF24" i="13"/>
  <c r="BHE24" i="13"/>
  <c r="BHD24" i="13"/>
  <c r="BHC24" i="13"/>
  <c r="BHB24" i="13"/>
  <c r="BHA24" i="13"/>
  <c r="BGZ24" i="13"/>
  <c r="BGY24" i="13"/>
  <c r="BGX24" i="13"/>
  <c r="BGW24" i="13"/>
  <c r="BGV24" i="13"/>
  <c r="BGU24" i="13"/>
  <c r="BGT24" i="13"/>
  <c r="BGS24" i="13"/>
  <c r="BGR24" i="13"/>
  <c r="BGQ24" i="13"/>
  <c r="BGP24" i="13"/>
  <c r="BGO24" i="13"/>
  <c r="BGN24" i="13"/>
  <c r="BGM24" i="13"/>
  <c r="BGL24" i="13"/>
  <c r="BGK24" i="13"/>
  <c r="BGJ24" i="13"/>
  <c r="BGI24" i="13"/>
  <c r="BGH24" i="13"/>
  <c r="BGG24" i="13"/>
  <c r="BGF24" i="13"/>
  <c r="BGE24" i="13"/>
  <c r="BGD24" i="13"/>
  <c r="BGC24" i="13"/>
  <c r="BGB24" i="13"/>
  <c r="BGA24" i="13"/>
  <c r="BFZ24" i="13"/>
  <c r="BFY24" i="13"/>
  <c r="BFX24" i="13"/>
  <c r="BFW24" i="13"/>
  <c r="BFV24" i="13"/>
  <c r="BFU24" i="13"/>
  <c r="BFT24" i="13"/>
  <c r="BFS24" i="13"/>
  <c r="BFR24" i="13"/>
  <c r="BFQ24" i="13"/>
  <c r="BFP24" i="13"/>
  <c r="BFO24" i="13"/>
  <c r="BFN24" i="13"/>
  <c r="BFM24" i="13"/>
  <c r="BFL24" i="13"/>
  <c r="BFK24" i="13"/>
  <c r="BFJ24" i="13"/>
  <c r="BFI24" i="13"/>
  <c r="BFH24" i="13"/>
  <c r="BFG24" i="13"/>
  <c r="BFF24" i="13"/>
  <c r="BFE24" i="13"/>
  <c r="BFD24" i="13"/>
  <c r="BFC24" i="13"/>
  <c r="BFB24" i="13"/>
  <c r="BFA24" i="13"/>
  <c r="BEZ24" i="13"/>
  <c r="BEY24" i="13"/>
  <c r="BEX24" i="13"/>
  <c r="BEW24" i="13"/>
  <c r="BEV24" i="13"/>
  <c r="BEU24" i="13"/>
  <c r="BET24" i="13"/>
  <c r="BES24" i="13"/>
  <c r="BER24" i="13"/>
  <c r="BEQ24" i="13"/>
  <c r="BEP24" i="13"/>
  <c r="BEO24" i="13"/>
  <c r="BEN24" i="13"/>
  <c r="BEM24" i="13"/>
  <c r="BEL24" i="13"/>
  <c r="BEK24" i="13"/>
  <c r="BEJ24" i="13"/>
  <c r="BEI24" i="13"/>
  <c r="BEH24" i="13"/>
  <c r="BEG24" i="13"/>
  <c r="BEF24" i="13"/>
  <c r="BEE24" i="13"/>
  <c r="BED24" i="13"/>
  <c r="BEC24" i="13"/>
  <c r="BEB24" i="13"/>
  <c r="BEA24" i="13"/>
  <c r="BDZ24" i="13"/>
  <c r="BDY24" i="13"/>
  <c r="BDX24" i="13"/>
  <c r="BDW24" i="13"/>
  <c r="BDV24" i="13"/>
  <c r="BDU24" i="13"/>
  <c r="BDT24" i="13"/>
  <c r="BDS24" i="13"/>
  <c r="BDR24" i="13"/>
  <c r="BDQ24" i="13"/>
  <c r="BDP24" i="13"/>
  <c r="BDO24" i="13"/>
  <c r="BDN24" i="13"/>
  <c r="BDM24" i="13"/>
  <c r="BDL24" i="13"/>
  <c r="BDK24" i="13"/>
  <c r="BDJ24" i="13"/>
  <c r="BDI24" i="13"/>
  <c r="BDH24" i="13"/>
  <c r="BDG24" i="13"/>
  <c r="BDF24" i="13"/>
  <c r="BDE24" i="13"/>
  <c r="BDD24" i="13"/>
  <c r="BDC24" i="13"/>
  <c r="BDB24" i="13"/>
  <c r="BDA24" i="13"/>
  <c r="BCZ24" i="13"/>
  <c r="BCY24" i="13"/>
  <c r="BCX24" i="13"/>
  <c r="BCW24" i="13"/>
  <c r="BCV24" i="13"/>
  <c r="BCU24" i="13"/>
  <c r="BCT24" i="13"/>
  <c r="BCS24" i="13"/>
  <c r="BCR24" i="13"/>
  <c r="BCQ24" i="13"/>
  <c r="BCP24" i="13"/>
  <c r="BCO24" i="13"/>
  <c r="BCN24" i="13"/>
  <c r="BCM24" i="13"/>
  <c r="BCL24" i="13"/>
  <c r="BCK24" i="13"/>
  <c r="BCJ24" i="13"/>
  <c r="BCI24" i="13"/>
  <c r="BCH24" i="13"/>
  <c r="BCG24" i="13"/>
  <c r="BCF24" i="13"/>
  <c r="BCE24" i="13"/>
  <c r="BCD24" i="13"/>
  <c r="BCC24" i="13"/>
  <c r="BCB24" i="13"/>
  <c r="BCA24" i="13"/>
  <c r="BBZ24" i="13"/>
  <c r="BBY24" i="13"/>
  <c r="BBX24" i="13"/>
  <c r="BBW24" i="13"/>
  <c r="BBV24" i="13"/>
  <c r="BBU24" i="13"/>
  <c r="BBT24" i="13"/>
  <c r="BBS24" i="13"/>
  <c r="BBR24" i="13"/>
  <c r="BBQ24" i="13"/>
  <c r="BBP24" i="13"/>
  <c r="BBO24" i="13"/>
  <c r="BBN24" i="13"/>
  <c r="BBM24" i="13"/>
  <c r="BBL24" i="13"/>
  <c r="BBK24" i="13"/>
  <c r="BBJ24" i="13"/>
  <c r="BBI24" i="13"/>
  <c r="BBH24" i="13"/>
  <c r="BBG24" i="13"/>
  <c r="BBF24" i="13"/>
  <c r="BBE24" i="13"/>
  <c r="BBD24" i="13"/>
  <c r="BBC24" i="13"/>
  <c r="BBB24" i="13"/>
  <c r="BBA24" i="13"/>
  <c r="BAZ24" i="13"/>
  <c r="BAY24" i="13"/>
  <c r="BAX24" i="13"/>
  <c r="BAW24" i="13"/>
  <c r="BAV24" i="13"/>
  <c r="BAU24" i="13"/>
  <c r="BAT24" i="13"/>
  <c r="BAS24" i="13"/>
  <c r="BAR24" i="13"/>
  <c r="BAQ24" i="13"/>
  <c r="BAP24" i="13"/>
  <c r="BAO24" i="13"/>
  <c r="BAN24" i="13"/>
  <c r="BAM24" i="13"/>
  <c r="BAL24" i="13"/>
  <c r="BAK24" i="13"/>
  <c r="BAJ24" i="13"/>
  <c r="BAI24" i="13"/>
  <c r="BAH24" i="13"/>
  <c r="BAG24" i="13"/>
  <c r="BAF24" i="13"/>
  <c r="BAE24" i="13"/>
  <c r="BAD24" i="13"/>
  <c r="BAC24" i="13"/>
  <c r="BAB24" i="13"/>
  <c r="BAA24" i="13"/>
  <c r="AZZ24" i="13"/>
  <c r="AZY24" i="13"/>
  <c r="AZX24" i="13"/>
  <c r="AZW24" i="13"/>
  <c r="AZV24" i="13"/>
  <c r="AZU24" i="13"/>
  <c r="AZT24" i="13"/>
  <c r="AZS24" i="13"/>
  <c r="AZR24" i="13"/>
  <c r="AZQ24" i="13"/>
  <c r="AZP24" i="13"/>
  <c r="AZO24" i="13"/>
  <c r="AZN24" i="13"/>
  <c r="AZM24" i="13"/>
  <c r="AZL24" i="13"/>
  <c r="AZK24" i="13"/>
  <c r="AZJ24" i="13"/>
  <c r="AZI24" i="13"/>
  <c r="AZH24" i="13"/>
  <c r="AZG24" i="13"/>
  <c r="AZF24" i="13"/>
  <c r="AZE24" i="13"/>
  <c r="AZD24" i="13"/>
  <c r="AZC24" i="13"/>
  <c r="AZB24" i="13"/>
  <c r="AZA24" i="13"/>
  <c r="AYZ24" i="13"/>
  <c r="AYY24" i="13"/>
  <c r="AYX24" i="13"/>
  <c r="AYW24" i="13"/>
  <c r="AYV24" i="13"/>
  <c r="AYU24" i="13"/>
  <c r="AYT24" i="13"/>
  <c r="AYS24" i="13"/>
  <c r="AYR24" i="13"/>
  <c r="AYQ24" i="13"/>
  <c r="AYP24" i="13"/>
  <c r="AYO24" i="13"/>
  <c r="AYN24" i="13"/>
  <c r="AYM24" i="13"/>
  <c r="AYL24" i="13"/>
  <c r="AYK24" i="13"/>
  <c r="AYJ24" i="13"/>
  <c r="AYI24" i="13"/>
  <c r="AYH24" i="13"/>
  <c r="AYG24" i="13"/>
  <c r="AYF24" i="13"/>
  <c r="AYE24" i="13"/>
  <c r="AYD24" i="13"/>
  <c r="AYC24" i="13"/>
  <c r="AYB24" i="13"/>
  <c r="AYA24" i="13"/>
  <c r="AXZ24" i="13"/>
  <c r="AXY24" i="13"/>
  <c r="AXX24" i="13"/>
  <c r="AXW24" i="13"/>
  <c r="AXV24" i="13"/>
  <c r="AXU24" i="13"/>
  <c r="AXT24" i="13"/>
  <c r="AXS24" i="13"/>
  <c r="AXR24" i="13"/>
  <c r="AXQ24" i="13"/>
  <c r="AXP24" i="13"/>
  <c r="AXO24" i="13"/>
  <c r="AXN24" i="13"/>
  <c r="AXM24" i="13"/>
  <c r="AXL24" i="13"/>
  <c r="AXK24" i="13"/>
  <c r="AXJ24" i="13"/>
  <c r="AXI24" i="13"/>
  <c r="AXH24" i="13"/>
  <c r="AXG24" i="13"/>
  <c r="AXF24" i="13"/>
  <c r="AXE24" i="13"/>
  <c r="AXD24" i="13"/>
  <c r="AXC24" i="13"/>
  <c r="AXB24" i="13"/>
  <c r="AXA24" i="13"/>
  <c r="AWZ24" i="13"/>
  <c r="AWY24" i="13"/>
  <c r="AWX24" i="13"/>
  <c r="AWW24" i="13"/>
  <c r="AWV24" i="13"/>
  <c r="AWU24" i="13"/>
  <c r="AWT24" i="13"/>
  <c r="AWS24" i="13"/>
  <c r="AWR24" i="13"/>
  <c r="AWQ24" i="13"/>
  <c r="AWP24" i="13"/>
  <c r="AWO24" i="13"/>
  <c r="AWN24" i="13"/>
  <c r="AWM24" i="13"/>
  <c r="AWL24" i="13"/>
  <c r="AWK24" i="13"/>
  <c r="AWJ24" i="13"/>
  <c r="AWI24" i="13"/>
  <c r="AWH24" i="13"/>
  <c r="AWG24" i="13"/>
  <c r="AWF24" i="13"/>
  <c r="AWE24" i="13"/>
  <c r="AWD24" i="13"/>
  <c r="AWC24" i="13"/>
  <c r="AWB24" i="13"/>
  <c r="AWA24" i="13"/>
  <c r="AVZ24" i="13"/>
  <c r="AVY24" i="13"/>
  <c r="AVX24" i="13"/>
  <c r="AVW24" i="13"/>
  <c r="AVV24" i="13"/>
  <c r="AVU24" i="13"/>
  <c r="AVT24" i="13"/>
  <c r="AVS24" i="13"/>
  <c r="AVR24" i="13"/>
  <c r="AVQ24" i="13"/>
  <c r="AVP24" i="13"/>
  <c r="AVO24" i="13"/>
  <c r="AVN24" i="13"/>
  <c r="AVM24" i="13"/>
  <c r="AVL24" i="13"/>
  <c r="AVK24" i="13"/>
  <c r="AVJ24" i="13"/>
  <c r="AVI24" i="13"/>
  <c r="AVH24" i="13"/>
  <c r="AVG24" i="13"/>
  <c r="AVF24" i="13"/>
  <c r="AVE24" i="13"/>
  <c r="AVD24" i="13"/>
  <c r="AVC24" i="13"/>
  <c r="AVB24" i="13"/>
  <c r="AVA24" i="13"/>
  <c r="AUZ24" i="13"/>
  <c r="AUY24" i="13"/>
  <c r="AUX24" i="13"/>
  <c r="AUW24" i="13"/>
  <c r="AUV24" i="13"/>
  <c r="AUU24" i="13"/>
  <c r="AUT24" i="13"/>
  <c r="AUS24" i="13"/>
  <c r="AUR24" i="13"/>
  <c r="AUQ24" i="13"/>
  <c r="AUP24" i="13"/>
  <c r="AUO24" i="13"/>
  <c r="AUN24" i="13"/>
  <c r="AUM24" i="13"/>
  <c r="AUL24" i="13"/>
  <c r="AUK24" i="13"/>
  <c r="AUJ24" i="13"/>
  <c r="AUI24" i="13"/>
  <c r="AUH24" i="13"/>
  <c r="AUG24" i="13"/>
  <c r="AUF24" i="13"/>
  <c r="AUE24" i="13"/>
  <c r="AUD24" i="13"/>
  <c r="AUC24" i="13"/>
  <c r="AUB24" i="13"/>
  <c r="AUA24" i="13"/>
  <c r="ATZ24" i="13"/>
  <c r="ATY24" i="13"/>
  <c r="ATX24" i="13"/>
  <c r="ATW24" i="13"/>
  <c r="ATV24" i="13"/>
  <c r="ATU24" i="13"/>
  <c r="ATT24" i="13"/>
  <c r="ATS24" i="13"/>
  <c r="ATR24" i="13"/>
  <c r="ATQ24" i="13"/>
  <c r="ATP24" i="13"/>
  <c r="ATO24" i="13"/>
  <c r="ATN24" i="13"/>
  <c r="ATM24" i="13"/>
  <c r="ATL24" i="13"/>
  <c r="ATK24" i="13"/>
  <c r="ATJ24" i="13"/>
  <c r="ATI24" i="13"/>
  <c r="ATH24" i="13"/>
  <c r="ATG24" i="13"/>
  <c r="ATF24" i="13"/>
  <c r="ATE24" i="13"/>
  <c r="ATD24" i="13"/>
  <c r="ATC24" i="13"/>
  <c r="ATB24" i="13"/>
  <c r="ATA24" i="13"/>
  <c r="ASZ24" i="13"/>
  <c r="ASY24" i="13"/>
  <c r="ASX24" i="13"/>
  <c r="ASW24" i="13"/>
  <c r="ASV24" i="13"/>
  <c r="ASU24" i="13"/>
  <c r="AST24" i="13"/>
  <c r="ASS24" i="13"/>
  <c r="ASR24" i="13"/>
  <c r="ASQ24" i="13"/>
  <c r="ASP24" i="13"/>
  <c r="ASO24" i="13"/>
  <c r="ASN24" i="13"/>
  <c r="ASM24" i="13"/>
  <c r="ASL24" i="13"/>
  <c r="ASK24" i="13"/>
  <c r="ASJ24" i="13"/>
  <c r="ASI24" i="13"/>
  <c r="ASH24" i="13"/>
  <c r="ASG24" i="13"/>
  <c r="ASF24" i="13"/>
  <c r="ASE24" i="13"/>
  <c r="ASD24" i="13"/>
  <c r="ASC24" i="13"/>
  <c r="ASB24" i="13"/>
  <c r="ASA24" i="13"/>
  <c r="ARZ24" i="13"/>
  <c r="ARY24" i="13"/>
  <c r="ARX24" i="13"/>
  <c r="ARW24" i="13"/>
  <c r="ARV24" i="13"/>
  <c r="ARU24" i="13"/>
  <c r="ART24" i="13"/>
  <c r="ARS24" i="13"/>
  <c r="ARR24" i="13"/>
  <c r="ARQ24" i="13"/>
  <c r="ARP24" i="13"/>
  <c r="ARO24" i="13"/>
  <c r="ARN24" i="13"/>
  <c r="ARM24" i="13"/>
  <c r="ARL24" i="13"/>
  <c r="ARK24" i="13"/>
  <c r="ARJ24" i="13"/>
  <c r="ARI24" i="13"/>
  <c r="ARH24" i="13"/>
  <c r="ARG24" i="13"/>
  <c r="ARF24" i="13"/>
  <c r="ARE24" i="13"/>
  <c r="ARD24" i="13"/>
  <c r="ARC24" i="13"/>
  <c r="ARB24" i="13"/>
  <c r="ARA24" i="13"/>
  <c r="AQZ24" i="13"/>
  <c r="AQY24" i="13"/>
  <c r="AQX24" i="13"/>
  <c r="AQW24" i="13"/>
  <c r="AQV24" i="13"/>
  <c r="AQU24" i="13"/>
  <c r="AQT24" i="13"/>
  <c r="AQS24" i="13"/>
  <c r="AQR24" i="13"/>
  <c r="AQQ24" i="13"/>
  <c r="AQP24" i="13"/>
  <c r="AQO24" i="13"/>
  <c r="AQN24" i="13"/>
  <c r="AQM24" i="13"/>
  <c r="AQL24" i="13"/>
  <c r="AQK24" i="13"/>
  <c r="AQJ24" i="13"/>
  <c r="AQI24" i="13"/>
  <c r="AQH24" i="13"/>
  <c r="AQG24" i="13"/>
  <c r="AQF24" i="13"/>
  <c r="AQE24" i="13"/>
  <c r="AQD24" i="13"/>
  <c r="AQC24" i="13"/>
  <c r="AQB24" i="13"/>
  <c r="AQA24" i="13"/>
  <c r="APZ24" i="13"/>
  <c r="APY24" i="13"/>
  <c r="APX24" i="13"/>
  <c r="APW24" i="13"/>
  <c r="APV24" i="13"/>
  <c r="APU24" i="13"/>
  <c r="APT24" i="13"/>
  <c r="APS24" i="13"/>
  <c r="APR24" i="13"/>
  <c r="APQ24" i="13"/>
  <c r="APP24" i="13"/>
  <c r="APO24" i="13"/>
  <c r="APN24" i="13"/>
  <c r="APM24" i="13"/>
  <c r="APL24" i="13"/>
  <c r="APK24" i="13"/>
  <c r="APJ24" i="13"/>
  <c r="API24" i="13"/>
  <c r="APH24" i="13"/>
  <c r="APG24" i="13"/>
  <c r="APF24" i="13"/>
  <c r="APE24" i="13"/>
  <c r="APD24" i="13"/>
  <c r="APC24" i="13"/>
  <c r="APB24" i="13"/>
  <c r="APA24" i="13"/>
  <c r="AOZ24" i="13"/>
  <c r="AOY24" i="13"/>
  <c r="AOX24" i="13"/>
  <c r="AOW24" i="13"/>
  <c r="AOV24" i="13"/>
  <c r="AOU24" i="13"/>
  <c r="AOT24" i="13"/>
  <c r="AOS24" i="13"/>
  <c r="AOR24" i="13"/>
  <c r="AOQ24" i="13"/>
  <c r="AOP24" i="13"/>
  <c r="AOO24" i="13"/>
  <c r="AON24" i="13"/>
  <c r="AOM24" i="13"/>
  <c r="AOL24" i="13"/>
  <c r="AOK24" i="13"/>
  <c r="AOJ24" i="13"/>
  <c r="AOI24" i="13"/>
  <c r="AOH24" i="13"/>
  <c r="AOG24" i="13"/>
  <c r="AOF24" i="13"/>
  <c r="AOE24" i="13"/>
  <c r="AOD24" i="13"/>
  <c r="AOC24" i="13"/>
  <c r="AOB24" i="13"/>
  <c r="AOA24" i="13"/>
  <c r="ANZ24" i="13"/>
  <c r="ANY24" i="13"/>
  <c r="ANX24" i="13"/>
  <c r="ANW24" i="13"/>
  <c r="ANV24" i="13"/>
  <c r="ANU24" i="13"/>
  <c r="ANT24" i="13"/>
  <c r="ANS24" i="13"/>
  <c r="ANR24" i="13"/>
  <c r="ANQ24" i="13"/>
  <c r="ANP24" i="13"/>
  <c r="ANO24" i="13"/>
  <c r="ANN24" i="13"/>
  <c r="ANM24" i="13"/>
  <c r="ANL24" i="13"/>
  <c r="ANK24" i="13"/>
  <c r="ANJ24" i="13"/>
  <c r="ANI24" i="13"/>
  <c r="ANH24" i="13"/>
  <c r="ANG24" i="13"/>
  <c r="ANF24" i="13"/>
  <c r="ANE24" i="13"/>
  <c r="AND24" i="13"/>
  <c r="ANC24" i="13"/>
  <c r="ANB24" i="13"/>
  <c r="ANA24" i="13"/>
  <c r="AMZ24" i="13"/>
  <c r="AMY24" i="13"/>
  <c r="AMX24" i="13"/>
  <c r="AMW24" i="13"/>
  <c r="AMV24" i="13"/>
  <c r="AMU24" i="13"/>
  <c r="AMT24" i="13"/>
  <c r="AMS24" i="13"/>
  <c r="AMR24" i="13"/>
  <c r="AMQ24" i="13"/>
  <c r="AMP24" i="13"/>
  <c r="AMO24" i="13"/>
  <c r="AMN24" i="13"/>
  <c r="AMM24" i="13"/>
  <c r="AML24" i="13"/>
  <c r="AMK24" i="13"/>
  <c r="AMJ24" i="13"/>
  <c r="AMI24" i="13"/>
  <c r="AMH24" i="13"/>
  <c r="AMG24" i="13"/>
  <c r="AMF24" i="13"/>
  <c r="AME24" i="13"/>
  <c r="AMD24" i="13"/>
  <c r="AMC24" i="13"/>
  <c r="AMB24" i="13"/>
  <c r="AMA24" i="13"/>
  <c r="ALZ24" i="13"/>
  <c r="ALY24" i="13"/>
  <c r="ALX24" i="13"/>
  <c r="ALW24" i="13"/>
  <c r="ALV24" i="13"/>
  <c r="ALU24" i="13"/>
  <c r="ALT24" i="13"/>
  <c r="ALS24" i="13"/>
  <c r="ALR24" i="13"/>
  <c r="ALQ24" i="13"/>
  <c r="ALP24" i="13"/>
  <c r="ALO24" i="13"/>
  <c r="ALN24" i="13"/>
  <c r="ALM24" i="13"/>
  <c r="ALL24" i="13"/>
  <c r="ALK24" i="13"/>
  <c r="ALJ24" i="13"/>
  <c r="ALI24" i="13"/>
  <c r="ALH24" i="13"/>
  <c r="ALG24" i="13"/>
  <c r="ALF24" i="13"/>
  <c r="ALE24" i="13"/>
  <c r="ALD24" i="13"/>
  <c r="ALC24" i="13"/>
  <c r="ALB24" i="13"/>
  <c r="ALA24" i="13"/>
  <c r="AKZ24" i="13"/>
  <c r="AKY24" i="13"/>
  <c r="AKX24" i="13"/>
  <c r="AKW24" i="13"/>
  <c r="AKV24" i="13"/>
  <c r="AKU24" i="13"/>
  <c r="AKT24" i="13"/>
  <c r="AKS24" i="13"/>
  <c r="AKR24" i="13"/>
  <c r="AKQ24" i="13"/>
  <c r="AKP24" i="13"/>
  <c r="AKO24" i="13"/>
  <c r="AKN24" i="13"/>
  <c r="AKM24" i="13"/>
  <c r="AKL24" i="13"/>
  <c r="AKK24" i="13"/>
  <c r="AKJ24" i="13"/>
  <c r="AKI24" i="13"/>
  <c r="AKH24" i="13"/>
  <c r="AKG24" i="13"/>
  <c r="AKF24" i="13"/>
  <c r="AKE24" i="13"/>
  <c r="AKD24" i="13"/>
  <c r="AKC24" i="13"/>
  <c r="AKB24" i="13"/>
  <c r="AKA24" i="13"/>
  <c r="AJZ24" i="13"/>
  <c r="AJY24" i="13"/>
  <c r="AJX24" i="13"/>
  <c r="AJW24" i="13"/>
  <c r="AJV24" i="13"/>
  <c r="AJU24" i="13"/>
  <c r="AJT24" i="13"/>
  <c r="AJS24" i="13"/>
  <c r="AJR24" i="13"/>
  <c r="AJQ24" i="13"/>
  <c r="AJP24" i="13"/>
  <c r="AJO24" i="13"/>
  <c r="AJN24" i="13"/>
  <c r="AJM24" i="13"/>
  <c r="AJL24" i="13"/>
  <c r="AJK24" i="13"/>
  <c r="AJJ24" i="13"/>
  <c r="AJI24" i="13"/>
  <c r="AJH24" i="13"/>
  <c r="AJG24" i="13"/>
  <c r="AJF24" i="13"/>
  <c r="AJE24" i="13"/>
  <c r="AJD24" i="13"/>
  <c r="AJC24" i="13"/>
  <c r="AJB24" i="13"/>
  <c r="AJA24" i="13"/>
  <c r="AIZ24" i="13"/>
  <c r="AIY24" i="13"/>
  <c r="AIX24" i="13"/>
  <c r="AIW24" i="13"/>
  <c r="AIV24" i="13"/>
  <c r="AIU24" i="13"/>
  <c r="AIT24" i="13"/>
  <c r="AIS24" i="13"/>
  <c r="AIR24" i="13"/>
  <c r="AIQ24" i="13"/>
  <c r="AIP24" i="13"/>
  <c r="AIO24" i="13"/>
  <c r="AIN24" i="13"/>
  <c r="AIM24" i="13"/>
  <c r="AIL24" i="13"/>
  <c r="AIK24" i="13"/>
  <c r="AIJ24" i="13"/>
  <c r="AII24" i="13"/>
  <c r="AIH24" i="13"/>
  <c r="AIG24" i="13"/>
  <c r="AIF24" i="13"/>
  <c r="AIE24" i="13"/>
  <c r="AID24" i="13"/>
  <c r="AIC24" i="13"/>
  <c r="AIB24" i="13"/>
  <c r="AIA24" i="13"/>
  <c r="AHZ24" i="13"/>
  <c r="AHY24" i="13"/>
  <c r="AHX24" i="13"/>
  <c r="AHW24" i="13"/>
  <c r="AHV24" i="13"/>
  <c r="AHU24" i="13"/>
  <c r="AHT24" i="13"/>
  <c r="AHS24" i="13"/>
  <c r="AHR24" i="13"/>
  <c r="AHQ24" i="13"/>
  <c r="AHP24" i="13"/>
  <c r="AHO24" i="13"/>
  <c r="AHN24" i="13"/>
  <c r="AHM24" i="13"/>
  <c r="AHL24" i="13"/>
  <c r="AHK24" i="13"/>
  <c r="AHJ24" i="13"/>
  <c r="AHI24" i="13"/>
  <c r="AHH24" i="13"/>
  <c r="AHG24" i="13"/>
  <c r="AHF24" i="13"/>
  <c r="AHE24" i="13"/>
  <c r="AHD24" i="13"/>
  <c r="AHC24" i="13"/>
  <c r="AHB24" i="13"/>
  <c r="AHA24" i="13"/>
  <c r="AGZ24" i="13"/>
  <c r="AGY24" i="13"/>
  <c r="AGX24" i="13"/>
  <c r="AGW24" i="13"/>
  <c r="AGV24" i="13"/>
  <c r="AGU24" i="13"/>
  <c r="AGT24" i="13"/>
  <c r="AGS24" i="13"/>
  <c r="AGR24" i="13"/>
  <c r="AGQ24" i="13"/>
  <c r="AGP24" i="13"/>
  <c r="AGO24" i="13"/>
  <c r="AGN24" i="13"/>
  <c r="AGM24" i="13"/>
  <c r="AGL24" i="13"/>
  <c r="AGK24" i="13"/>
  <c r="AGJ24" i="13"/>
  <c r="AGI24" i="13"/>
  <c r="AGH24" i="13"/>
  <c r="AGG24" i="13"/>
  <c r="AGF24" i="13"/>
  <c r="AGE24" i="13"/>
  <c r="AGD24" i="13"/>
  <c r="AGC24" i="13"/>
  <c r="AGB24" i="13"/>
  <c r="AGA24" i="13"/>
  <c r="AFZ24" i="13"/>
  <c r="AFY24" i="13"/>
  <c r="AFX24" i="13"/>
  <c r="AFW24" i="13"/>
  <c r="AFV24" i="13"/>
  <c r="AFU24" i="13"/>
  <c r="AFT24" i="13"/>
  <c r="AFS24" i="13"/>
  <c r="AFR24" i="13"/>
  <c r="AFQ24" i="13"/>
  <c r="AFP24" i="13"/>
  <c r="AFO24" i="13"/>
  <c r="AFN24" i="13"/>
  <c r="AFM24" i="13"/>
  <c r="AFL24" i="13"/>
  <c r="AFK24" i="13"/>
  <c r="AFJ24" i="13"/>
  <c r="AFI24" i="13"/>
  <c r="AFH24" i="13"/>
  <c r="AFG24" i="13"/>
  <c r="AFF24" i="13"/>
  <c r="AFE24" i="13"/>
  <c r="AFD24" i="13"/>
  <c r="AFC24" i="13"/>
  <c r="AFB24" i="13"/>
  <c r="AFA24" i="13"/>
  <c r="AEZ24" i="13"/>
  <c r="AEY24" i="13"/>
  <c r="AEX24" i="13"/>
  <c r="AEW24" i="13"/>
  <c r="AEV24" i="13"/>
  <c r="AEU24" i="13"/>
  <c r="AET24" i="13"/>
  <c r="AES24" i="13"/>
  <c r="AER24" i="13"/>
  <c r="AEQ24" i="13"/>
  <c r="AEP24" i="13"/>
  <c r="AEO24" i="13"/>
  <c r="AEN24" i="13"/>
  <c r="AEM24" i="13"/>
  <c r="AEL24" i="13"/>
  <c r="AEK24" i="13"/>
  <c r="AEJ24" i="13"/>
  <c r="AEI24" i="13"/>
  <c r="AEH24" i="13"/>
  <c r="AEG24" i="13"/>
  <c r="AEF24" i="13"/>
  <c r="AEE24" i="13"/>
  <c r="AED24" i="13"/>
  <c r="AEC24" i="13"/>
  <c r="AEB24" i="13"/>
  <c r="AEA24" i="13"/>
  <c r="ADZ24" i="13"/>
  <c r="ADY24" i="13"/>
  <c r="ADX24" i="13"/>
  <c r="ADW24" i="13"/>
  <c r="ADV24" i="13"/>
  <c r="ADU24" i="13"/>
  <c r="ADT24" i="13"/>
  <c r="ADS24" i="13"/>
  <c r="ADR24" i="13"/>
  <c r="ADQ24" i="13"/>
  <c r="ADP24" i="13"/>
  <c r="ADO24" i="13"/>
  <c r="ADN24" i="13"/>
  <c r="ADM24" i="13"/>
  <c r="ADL24" i="13"/>
  <c r="ADK24" i="13"/>
  <c r="ADJ24" i="13"/>
  <c r="ADI24" i="13"/>
  <c r="ADH24" i="13"/>
  <c r="ADG24" i="13"/>
  <c r="ADF24" i="13"/>
  <c r="ADE24" i="13"/>
  <c r="ADD24" i="13"/>
  <c r="ADC24" i="13"/>
  <c r="ADB24" i="13"/>
  <c r="ADA24" i="13"/>
  <c r="ACZ24" i="13"/>
  <c r="ACY24" i="13"/>
  <c r="ACX24" i="13"/>
  <c r="ACW24" i="13"/>
  <c r="ACV24" i="13"/>
  <c r="ACU24" i="13"/>
  <c r="ACT24" i="13"/>
  <c r="ACS24" i="13"/>
  <c r="ACR24" i="13"/>
  <c r="ACQ24" i="13"/>
  <c r="ACP24" i="13"/>
  <c r="ACO24" i="13"/>
  <c r="ACN24" i="13"/>
  <c r="ACM24" i="13"/>
  <c r="ACL24" i="13"/>
  <c r="ACK24" i="13"/>
  <c r="ACJ24" i="13"/>
  <c r="ACI24" i="13"/>
  <c r="ACH24" i="13"/>
  <c r="ACG24" i="13"/>
  <c r="ACF24" i="13"/>
  <c r="ACE24" i="13"/>
  <c r="ACD24" i="13"/>
  <c r="ACC24" i="13"/>
  <c r="ACB24" i="13"/>
  <c r="ACA24" i="13"/>
  <c r="ABZ24" i="13"/>
  <c r="ABY24" i="13"/>
  <c r="ABX24" i="13"/>
  <c r="ABW24" i="13"/>
  <c r="ABV24" i="13"/>
  <c r="ABU24" i="13"/>
  <c r="ABT24" i="13"/>
  <c r="ABS24" i="13"/>
  <c r="ABR24" i="13"/>
  <c r="ABQ24" i="13"/>
  <c r="ABP24" i="13"/>
  <c r="ABO24" i="13"/>
  <c r="ABN24" i="13"/>
  <c r="ABM24" i="13"/>
  <c r="ABL24" i="13"/>
  <c r="ABK24" i="13"/>
  <c r="ABJ24" i="13"/>
  <c r="ABI24" i="13"/>
  <c r="ABH24" i="13"/>
  <c r="ABG24" i="13"/>
  <c r="ABF24" i="13"/>
  <c r="ABE24" i="13"/>
  <c r="ABD24" i="13"/>
  <c r="ABC24" i="13"/>
  <c r="ABB24" i="13"/>
  <c r="ABA24" i="13"/>
  <c r="AAZ24" i="13"/>
  <c r="AAY24" i="13"/>
  <c r="AAX24" i="13"/>
  <c r="AAW24" i="13"/>
  <c r="AAV24" i="13"/>
  <c r="AAU24" i="13"/>
  <c r="AAT24" i="13"/>
  <c r="AAS24" i="13"/>
  <c r="AAR24" i="13"/>
  <c r="AAQ24" i="13"/>
  <c r="AAP24" i="13"/>
  <c r="AAO24" i="13"/>
  <c r="AAN24" i="13"/>
  <c r="AAM24" i="13"/>
  <c r="AAL24" i="13"/>
  <c r="AAK24" i="13"/>
  <c r="AAJ24" i="13"/>
  <c r="AAI24" i="13"/>
  <c r="AAH24" i="13"/>
  <c r="AAG24" i="13"/>
  <c r="AAF24" i="13"/>
  <c r="AAE24" i="13"/>
  <c r="AAD24" i="13"/>
  <c r="AAC24" i="13"/>
  <c r="AAB24" i="13"/>
  <c r="AAA24" i="13"/>
  <c r="ZZ24" i="13"/>
  <c r="ZY24" i="13"/>
  <c r="ZX24" i="13"/>
  <c r="ZW24" i="13"/>
  <c r="ZV24" i="13"/>
  <c r="ZU24" i="13"/>
  <c r="ZT24" i="13"/>
  <c r="ZS24" i="13"/>
  <c r="ZR24" i="13"/>
  <c r="ZQ24" i="13"/>
  <c r="ZP24" i="13"/>
  <c r="ZO24" i="13"/>
  <c r="ZN24" i="13"/>
  <c r="ZM24" i="13"/>
  <c r="ZL24" i="13"/>
  <c r="ZK24" i="13"/>
  <c r="ZJ24" i="13"/>
  <c r="ZI24" i="13"/>
  <c r="ZH24" i="13"/>
  <c r="ZG24" i="13"/>
  <c r="ZF24" i="13"/>
  <c r="ZE24" i="13"/>
  <c r="ZD24" i="13"/>
  <c r="ZC24" i="13"/>
  <c r="ZB24" i="13"/>
  <c r="ZA24" i="13"/>
  <c r="YZ24" i="13"/>
  <c r="YY24" i="13"/>
  <c r="YX24" i="13"/>
  <c r="YW24" i="13"/>
  <c r="YV24" i="13"/>
  <c r="YU24" i="13"/>
  <c r="YT24" i="13"/>
  <c r="YS24" i="13"/>
  <c r="YR24" i="13"/>
  <c r="YQ24" i="13"/>
  <c r="YP24" i="13"/>
  <c r="YO24" i="13"/>
  <c r="YN24" i="13"/>
  <c r="YM24" i="13"/>
  <c r="YL24" i="13"/>
  <c r="YK24" i="13"/>
  <c r="YJ24" i="13"/>
  <c r="YI24" i="13"/>
  <c r="YH24" i="13"/>
  <c r="YG24" i="13"/>
  <c r="YF24" i="13"/>
  <c r="YE24" i="13"/>
  <c r="YD24" i="13"/>
  <c r="YC24" i="13"/>
  <c r="YB24" i="13"/>
  <c r="YA24" i="13"/>
  <c r="XZ24" i="13"/>
  <c r="XY24" i="13"/>
  <c r="XX24" i="13"/>
  <c r="XW24" i="13"/>
  <c r="XV24" i="13"/>
  <c r="XU24" i="13"/>
  <c r="XT24" i="13"/>
  <c r="XS24" i="13"/>
  <c r="XR24" i="13"/>
  <c r="XQ24" i="13"/>
  <c r="XP24" i="13"/>
  <c r="XO24" i="13"/>
  <c r="XN24" i="13"/>
  <c r="XM24" i="13"/>
  <c r="XL24" i="13"/>
  <c r="XK24" i="13"/>
  <c r="XJ24" i="13"/>
  <c r="XI24" i="13"/>
  <c r="XH24" i="13"/>
  <c r="XG24" i="13"/>
  <c r="XF24" i="13"/>
  <c r="XE24" i="13"/>
  <c r="XD24" i="13"/>
  <c r="XC24" i="13"/>
  <c r="XB24" i="13"/>
  <c r="XA24" i="13"/>
  <c r="WZ24" i="13"/>
  <c r="WY24" i="13"/>
  <c r="WX24" i="13"/>
  <c r="WW24" i="13"/>
  <c r="WV24" i="13"/>
  <c r="WU24" i="13"/>
  <c r="WT24" i="13"/>
  <c r="WS24" i="13"/>
  <c r="WR24" i="13"/>
  <c r="WQ24" i="13"/>
  <c r="WP24" i="13"/>
  <c r="WO24" i="13"/>
  <c r="WN24" i="13"/>
  <c r="WM24" i="13"/>
  <c r="WL24" i="13"/>
  <c r="WK24" i="13"/>
  <c r="WJ24" i="13"/>
  <c r="WI24" i="13"/>
  <c r="WH24" i="13"/>
  <c r="WG24" i="13"/>
  <c r="WF24" i="13"/>
  <c r="WE24" i="13"/>
  <c r="WD24" i="13"/>
  <c r="WC24" i="13"/>
  <c r="WB24" i="13"/>
  <c r="WA24" i="13"/>
  <c r="VZ24" i="13"/>
  <c r="VY24" i="13"/>
  <c r="VX24" i="13"/>
  <c r="VW24" i="13"/>
  <c r="VV24" i="13"/>
  <c r="VU24" i="13"/>
  <c r="VT24" i="13"/>
  <c r="VS24" i="13"/>
  <c r="VR24" i="13"/>
  <c r="VQ24" i="13"/>
  <c r="VP24" i="13"/>
  <c r="VO24" i="13"/>
  <c r="VN24" i="13"/>
  <c r="VM24" i="13"/>
  <c r="VL24" i="13"/>
  <c r="VK24" i="13"/>
  <c r="VJ24" i="13"/>
  <c r="VI24" i="13"/>
  <c r="VH24" i="13"/>
  <c r="VG24" i="13"/>
  <c r="VF24" i="13"/>
  <c r="VE24" i="13"/>
  <c r="VD24" i="13"/>
  <c r="VC24" i="13"/>
  <c r="VB24" i="13"/>
  <c r="VA24" i="13"/>
  <c r="UZ24" i="13"/>
  <c r="UY24" i="13"/>
  <c r="UX24" i="13"/>
  <c r="UW24" i="13"/>
  <c r="UV24" i="13"/>
  <c r="UU24" i="13"/>
  <c r="UT24" i="13"/>
  <c r="US24" i="13"/>
  <c r="UR24" i="13"/>
  <c r="UQ24" i="13"/>
  <c r="UP24" i="13"/>
  <c r="UO24" i="13"/>
  <c r="UN24" i="13"/>
  <c r="UM24" i="13"/>
  <c r="UL24" i="13"/>
  <c r="UK24" i="13"/>
  <c r="UJ24" i="13"/>
  <c r="UI24" i="13"/>
  <c r="UH24" i="13"/>
  <c r="UG24" i="13"/>
  <c r="UF24" i="13"/>
  <c r="UE24" i="13"/>
  <c r="UD24" i="13"/>
  <c r="UC24" i="13"/>
  <c r="UB24" i="13"/>
  <c r="UA24" i="13"/>
  <c r="TZ24" i="13"/>
  <c r="TY24" i="13"/>
  <c r="TX24" i="13"/>
  <c r="TW24" i="13"/>
  <c r="TV24" i="13"/>
  <c r="TU24" i="13"/>
  <c r="TT24" i="13"/>
  <c r="TS24" i="13"/>
  <c r="TR24" i="13"/>
  <c r="TQ24" i="13"/>
  <c r="TP24" i="13"/>
  <c r="TO24" i="13"/>
  <c r="TN24" i="13"/>
  <c r="TM24" i="13"/>
  <c r="TL24" i="13"/>
  <c r="TK24" i="13"/>
  <c r="TJ24" i="13"/>
  <c r="TI24" i="13"/>
  <c r="TH24" i="13"/>
  <c r="TG24" i="13"/>
  <c r="TF24" i="13"/>
  <c r="TE24" i="13"/>
  <c r="TD24" i="13"/>
  <c r="TC24" i="13"/>
  <c r="TB24" i="13"/>
  <c r="TA24" i="13"/>
  <c r="SZ24" i="13"/>
  <c r="SY24" i="13"/>
  <c r="SX24" i="13"/>
  <c r="SW24" i="13"/>
  <c r="SV24" i="13"/>
  <c r="SU24" i="13"/>
  <c r="ST24" i="13"/>
  <c r="SS24" i="13"/>
  <c r="SR24" i="13"/>
  <c r="SQ24" i="13"/>
  <c r="SP24" i="13"/>
  <c r="SO24" i="13"/>
  <c r="SN24" i="13"/>
  <c r="SM24" i="13"/>
  <c r="SL24" i="13"/>
  <c r="SK24" i="13"/>
  <c r="SJ24" i="13"/>
  <c r="SI24" i="13"/>
  <c r="SH24" i="13"/>
  <c r="SG24" i="13"/>
  <c r="SF24" i="13"/>
  <c r="SE24" i="13"/>
  <c r="SD24" i="13"/>
  <c r="SC24" i="13"/>
  <c r="SB24" i="13"/>
  <c r="SA24" i="13"/>
  <c r="RZ24" i="13"/>
  <c r="RY24" i="13"/>
  <c r="RX24" i="13"/>
  <c r="RW24" i="13"/>
  <c r="RV24" i="13"/>
  <c r="RU24" i="13"/>
  <c r="RT24" i="13"/>
  <c r="RS24" i="13"/>
  <c r="RR24" i="13"/>
  <c r="RQ24" i="13"/>
  <c r="RP24" i="13"/>
  <c r="RO24" i="13"/>
  <c r="RN24" i="13"/>
  <c r="RM24" i="13"/>
  <c r="RL24" i="13"/>
  <c r="RK24" i="13"/>
  <c r="RJ24" i="13"/>
  <c r="RI24" i="13"/>
  <c r="RH24" i="13"/>
  <c r="RG24" i="13"/>
  <c r="RF24" i="13"/>
  <c r="RE24" i="13"/>
  <c r="RD24" i="13"/>
  <c r="RC24" i="13"/>
  <c r="RB24" i="13"/>
  <c r="RA24" i="13"/>
  <c r="QZ24" i="13"/>
  <c r="QY24" i="13"/>
  <c r="QX24" i="13"/>
  <c r="QW24" i="13"/>
  <c r="QV24" i="13"/>
  <c r="QU24" i="13"/>
  <c r="QT24" i="13"/>
  <c r="QS24" i="13"/>
  <c r="QR24" i="13"/>
  <c r="QQ24" i="13"/>
  <c r="QP24" i="13"/>
  <c r="QO24" i="13"/>
  <c r="QN24" i="13"/>
  <c r="QM24" i="13"/>
  <c r="QL24" i="13"/>
  <c r="QK24" i="13"/>
  <c r="QJ24" i="13"/>
  <c r="QI24" i="13"/>
  <c r="QH24" i="13"/>
  <c r="QG24" i="13"/>
  <c r="QF24" i="13"/>
  <c r="QE24" i="13"/>
  <c r="QD24" i="13"/>
  <c r="QC24" i="13"/>
  <c r="QB24" i="13"/>
  <c r="QA24" i="13"/>
  <c r="PZ24" i="13"/>
  <c r="PY24" i="13"/>
  <c r="PX24" i="13"/>
  <c r="PW24" i="13"/>
  <c r="PV24" i="13"/>
  <c r="PU24" i="13"/>
  <c r="PT24" i="13"/>
  <c r="PS24" i="13"/>
  <c r="PR24" i="13"/>
  <c r="PQ24" i="13"/>
  <c r="PP24" i="13"/>
  <c r="PO24" i="13"/>
  <c r="PN24" i="13"/>
  <c r="PM24" i="13"/>
  <c r="PL24" i="13"/>
  <c r="PK24" i="13"/>
  <c r="PJ24" i="13"/>
  <c r="PI24" i="13"/>
  <c r="PH24" i="13"/>
  <c r="PG24" i="13"/>
  <c r="PF24" i="13"/>
  <c r="PE24" i="13"/>
  <c r="PD24" i="13"/>
  <c r="PC24" i="13"/>
  <c r="PB24" i="13"/>
  <c r="PA24" i="13"/>
  <c r="OZ24" i="13"/>
  <c r="OY24" i="13"/>
  <c r="OX24" i="13"/>
  <c r="OW24" i="13"/>
  <c r="OV24" i="13"/>
  <c r="OU24" i="13"/>
  <c r="OT24" i="13"/>
  <c r="OS24" i="13"/>
  <c r="OR24" i="13"/>
  <c r="OQ24" i="13"/>
  <c r="OP24" i="13"/>
  <c r="OO24" i="13"/>
  <c r="ON24" i="13"/>
  <c r="OM24" i="13"/>
  <c r="OL24" i="13"/>
  <c r="OK24" i="13"/>
  <c r="OJ24" i="13"/>
  <c r="OI24" i="13"/>
  <c r="OH24" i="13"/>
  <c r="OG24" i="13"/>
  <c r="OF24" i="13"/>
  <c r="OE24" i="13"/>
  <c r="OD24" i="13"/>
  <c r="OC24" i="13"/>
  <c r="OB24" i="13"/>
  <c r="OA24" i="13"/>
  <c r="NZ24" i="13"/>
  <c r="NY24" i="13"/>
  <c r="NX24" i="13"/>
  <c r="NW24" i="13"/>
  <c r="NV24" i="13"/>
  <c r="NU24" i="13"/>
  <c r="NT24" i="13"/>
  <c r="NS24" i="13"/>
  <c r="NR24" i="13"/>
  <c r="NQ24" i="13"/>
  <c r="NP24" i="13"/>
  <c r="NO24" i="13"/>
  <c r="NN24" i="13"/>
  <c r="NM24" i="13"/>
  <c r="NL24" i="13"/>
  <c r="NK24" i="13"/>
  <c r="NJ24" i="13"/>
  <c r="NI24" i="13"/>
  <c r="NH24" i="13"/>
  <c r="NG24" i="13"/>
  <c r="NF24" i="13"/>
  <c r="NE24" i="13"/>
  <c r="ND24" i="13"/>
  <c r="NC24" i="13"/>
  <c r="NB24" i="13"/>
  <c r="NA24" i="13"/>
  <c r="MZ24" i="13"/>
  <c r="MY24" i="13"/>
  <c r="MX24" i="13"/>
  <c r="MW24" i="13"/>
  <c r="MV24" i="13"/>
  <c r="MU24" i="13"/>
  <c r="MT24" i="13"/>
  <c r="MS24" i="13"/>
  <c r="MR24" i="13"/>
  <c r="MQ24" i="13"/>
  <c r="MP24" i="13"/>
  <c r="MO24" i="13"/>
  <c r="MN24" i="13"/>
  <c r="MM24" i="13"/>
  <c r="ML24" i="13"/>
  <c r="MK24" i="13"/>
  <c r="MJ24" i="13"/>
  <c r="MI24" i="13"/>
  <c r="MH24" i="13"/>
  <c r="MG24" i="13"/>
  <c r="MF24" i="13"/>
  <c r="ME24" i="13"/>
  <c r="MD24" i="13"/>
  <c r="MC24" i="13"/>
  <c r="MB24" i="13"/>
  <c r="MA24" i="13"/>
  <c r="LZ24" i="13"/>
  <c r="LY24" i="13"/>
  <c r="LX24" i="13"/>
  <c r="LW24" i="13"/>
  <c r="LV24" i="13"/>
  <c r="LU24" i="13"/>
  <c r="LT24" i="13"/>
  <c r="LS24" i="13"/>
  <c r="LR24" i="13"/>
  <c r="LQ24" i="13"/>
  <c r="LP24" i="13"/>
  <c r="LO24" i="13"/>
  <c r="LN24" i="13"/>
  <c r="LM24" i="13"/>
  <c r="LL24" i="13"/>
  <c r="LK24" i="13"/>
  <c r="LJ24" i="13"/>
  <c r="LI24" i="13"/>
  <c r="LH24" i="13"/>
  <c r="LG24" i="13"/>
  <c r="LF24" i="13"/>
  <c r="LE24" i="13"/>
  <c r="LD24" i="13"/>
  <c r="LC24" i="13"/>
  <c r="LB24" i="13"/>
  <c r="LA24" i="13"/>
  <c r="KZ24" i="13"/>
  <c r="KY24" i="13"/>
  <c r="KX24" i="13"/>
  <c r="KW24" i="13"/>
  <c r="KV24" i="13"/>
  <c r="KU24" i="13"/>
  <c r="KT24" i="13"/>
  <c r="KS24" i="13"/>
  <c r="KR24" i="13"/>
  <c r="KQ24" i="13"/>
  <c r="KP24" i="13"/>
  <c r="KO24" i="13"/>
  <c r="KN24" i="13"/>
  <c r="KM24" i="13"/>
  <c r="KL24" i="13"/>
  <c r="KK24" i="13"/>
  <c r="KJ24" i="13"/>
  <c r="KI24" i="13"/>
  <c r="KH24" i="13"/>
  <c r="KG24" i="13"/>
  <c r="KF24" i="13"/>
  <c r="KE24" i="13"/>
  <c r="KD24" i="13"/>
  <c r="KC24" i="13"/>
  <c r="KB24" i="13"/>
  <c r="KA24" i="13"/>
  <c r="JZ24" i="13"/>
  <c r="JY24" i="13"/>
  <c r="JX24" i="13"/>
  <c r="JW24" i="13"/>
  <c r="JV24" i="13"/>
  <c r="JU24" i="13"/>
  <c r="JT24" i="13"/>
  <c r="JS24" i="13"/>
  <c r="JR24" i="13"/>
  <c r="JQ24" i="13"/>
  <c r="JP24" i="13"/>
  <c r="JO24" i="13"/>
  <c r="JN24" i="13"/>
  <c r="JM24" i="13"/>
  <c r="JL24" i="13"/>
  <c r="JK24" i="13"/>
  <c r="JJ24" i="13"/>
  <c r="JI24" i="13"/>
  <c r="JH24" i="13"/>
  <c r="JG24" i="13"/>
  <c r="JF24" i="13"/>
  <c r="JE24" i="13"/>
  <c r="JD24" i="13"/>
  <c r="JC24" i="13"/>
  <c r="JB24" i="13"/>
  <c r="JA24" i="13"/>
  <c r="IZ24" i="13"/>
  <c r="IY24" i="13"/>
  <c r="IX24" i="13"/>
  <c r="IW24" i="13"/>
  <c r="IV24" i="13"/>
  <c r="IU24" i="13"/>
  <c r="IT24" i="13"/>
  <c r="IS24" i="13"/>
  <c r="IR24" i="13"/>
  <c r="IQ24" i="13"/>
  <c r="IP24" i="13"/>
  <c r="IO24" i="13"/>
  <c r="IN24" i="13"/>
  <c r="IM24" i="13"/>
  <c r="IL24" i="13"/>
  <c r="IK24" i="13"/>
  <c r="IJ24" i="13"/>
  <c r="II24" i="13"/>
  <c r="IH24" i="13"/>
  <c r="IG24" i="13"/>
  <c r="IF24" i="13"/>
  <c r="IE24" i="13"/>
  <c r="ID24" i="13"/>
  <c r="IC24" i="13"/>
  <c r="IB24" i="13"/>
  <c r="IA24" i="13"/>
  <c r="HZ24" i="13"/>
  <c r="HY24" i="13"/>
  <c r="HX24" i="13"/>
  <c r="HW24" i="13"/>
  <c r="HV24" i="13"/>
  <c r="HU24" i="13"/>
  <c r="HT24" i="13"/>
  <c r="HS24" i="13"/>
  <c r="HR24" i="13"/>
  <c r="HQ24" i="13"/>
  <c r="HP24" i="13"/>
  <c r="HO24" i="13"/>
  <c r="HN24" i="13"/>
  <c r="HM24" i="13"/>
  <c r="HL24" i="13"/>
  <c r="HK24" i="13"/>
  <c r="HJ24" i="13"/>
  <c r="HI24" i="13"/>
  <c r="HH24" i="13"/>
  <c r="HG24" i="13"/>
  <c r="HF24" i="13"/>
  <c r="HE24" i="13"/>
  <c r="HD24" i="13"/>
  <c r="HC24" i="13"/>
  <c r="HB24" i="13"/>
  <c r="HA24" i="13"/>
  <c r="GZ24" i="13"/>
  <c r="GY24" i="13"/>
  <c r="GX24" i="13"/>
  <c r="GW24" i="13"/>
  <c r="GV24" i="13"/>
  <c r="GU24" i="13"/>
  <c r="GT24" i="13"/>
  <c r="GS24" i="13"/>
  <c r="GR24" i="13"/>
  <c r="GQ24" i="13"/>
  <c r="GP24" i="13"/>
  <c r="GO24" i="13"/>
  <c r="GN24" i="13"/>
  <c r="GM24" i="13"/>
  <c r="GL24" i="13"/>
  <c r="GK24" i="13"/>
  <c r="GJ24" i="13"/>
  <c r="GI24" i="13"/>
  <c r="GH24" i="13"/>
  <c r="GG24" i="13"/>
  <c r="GF24" i="13"/>
  <c r="GE24" i="13"/>
  <c r="GD24" i="13"/>
  <c r="GC24" i="13"/>
  <c r="GB24" i="13"/>
  <c r="GA24" i="13"/>
  <c r="FZ24" i="13"/>
  <c r="FY24" i="13"/>
  <c r="FX24" i="13"/>
  <c r="FW24" i="13"/>
  <c r="FV24" i="13"/>
  <c r="FU24" i="13"/>
  <c r="FT24" i="13"/>
  <c r="FS24" i="13"/>
  <c r="FR24" i="13"/>
  <c r="FQ24" i="13"/>
  <c r="FP24" i="13"/>
  <c r="FO24" i="13"/>
  <c r="FN24" i="13"/>
  <c r="FM24" i="13"/>
  <c r="FL24" i="13"/>
  <c r="FK24" i="13"/>
  <c r="FJ24" i="13"/>
  <c r="FI24" i="13"/>
  <c r="FH24" i="13"/>
  <c r="FG24" i="13"/>
  <c r="FF24" i="13"/>
  <c r="FE24" i="13"/>
  <c r="FD24" i="13"/>
  <c r="FC24" i="13"/>
  <c r="FB24" i="13"/>
  <c r="FA24" i="13"/>
  <c r="EZ24" i="13"/>
  <c r="EY24" i="13"/>
  <c r="EX24" i="13"/>
  <c r="EW24" i="13"/>
  <c r="EV24" i="13"/>
  <c r="EU24" i="13"/>
  <c r="ET24" i="13"/>
  <c r="ES24" i="13"/>
  <c r="ER24" i="13"/>
  <c r="EQ24" i="13"/>
  <c r="EP24" i="13"/>
  <c r="EO24" i="13"/>
  <c r="EN24" i="13"/>
  <c r="EM24" i="13"/>
  <c r="EL24" i="13"/>
  <c r="EK24" i="13"/>
  <c r="EJ24" i="13"/>
  <c r="EI24" i="13"/>
  <c r="EH24" i="13"/>
  <c r="EG24" i="13"/>
  <c r="EF24" i="13"/>
  <c r="EE24" i="13"/>
  <c r="ED24" i="13"/>
  <c r="EC24" i="13"/>
  <c r="EB24" i="13"/>
  <c r="EA24" i="13"/>
  <c r="DZ24" i="13"/>
  <c r="DY24" i="13"/>
  <c r="DX24" i="13"/>
  <c r="DW24" i="13"/>
  <c r="DV24" i="13"/>
  <c r="DU24" i="13"/>
  <c r="DT24" i="13"/>
  <c r="DS24" i="13"/>
  <c r="DR24" i="13"/>
  <c r="DQ24" i="13"/>
  <c r="DP24" i="13"/>
  <c r="DO24" i="13"/>
  <c r="DN24" i="13"/>
  <c r="DM24" i="13"/>
  <c r="DL24" i="13"/>
  <c r="DK24" i="13"/>
  <c r="DJ24" i="13"/>
  <c r="DI24" i="13"/>
  <c r="DH24" i="13"/>
  <c r="DG24" i="13"/>
  <c r="DF24" i="13"/>
  <c r="DE24" i="13"/>
  <c r="DD24" i="13"/>
  <c r="DC24" i="13"/>
  <c r="DB24" i="13"/>
  <c r="DA24" i="13"/>
  <c r="CZ24" i="13"/>
  <c r="CY24" i="13"/>
  <c r="CX24" i="13"/>
  <c r="CW24" i="13"/>
  <c r="CV24" i="13"/>
  <c r="CU24" i="13"/>
  <c r="CT24" i="13"/>
  <c r="CS24" i="13"/>
  <c r="CR24" i="13"/>
  <c r="CQ24" i="13"/>
  <c r="CP24" i="13"/>
  <c r="CO24" i="13"/>
  <c r="CN24" i="13"/>
  <c r="CM24" i="13"/>
  <c r="CL24" i="13"/>
  <c r="CK24" i="13"/>
  <c r="CJ24" i="13"/>
  <c r="CI24" i="13"/>
  <c r="CH24" i="13"/>
  <c r="CG24" i="13"/>
  <c r="CF24" i="13"/>
  <c r="CE24" i="13"/>
  <c r="CD24" i="13"/>
  <c r="CC24" i="13"/>
  <c r="CB24" i="13"/>
  <c r="CA24" i="13"/>
  <c r="BZ24" i="13"/>
  <c r="BY24" i="13"/>
  <c r="BX24" i="13"/>
  <c r="BW24" i="13"/>
  <c r="BV24" i="13"/>
  <c r="BU24"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C25" i="13" l="1"/>
  <c r="N55" i="61"/>
  <c r="M55" i="61"/>
  <c r="L55" i="61"/>
  <c r="K55" i="61"/>
  <c r="J55" i="61"/>
  <c r="I55" i="61"/>
  <c r="H55" i="61"/>
  <c r="G55" i="61"/>
  <c r="F55" i="61"/>
  <c r="E55" i="61"/>
  <c r="D55" i="61"/>
  <c r="C55" i="61"/>
  <c r="N27" i="61"/>
  <c r="M27" i="61"/>
  <c r="L27" i="61"/>
  <c r="K27" i="61"/>
  <c r="J27" i="61"/>
  <c r="I27" i="61"/>
  <c r="H27" i="61"/>
  <c r="G27" i="61"/>
  <c r="F27" i="61"/>
  <c r="E27" i="61"/>
  <c r="D27" i="61"/>
  <c r="C27" i="61"/>
  <c r="S63" i="60"/>
  <c r="R30" i="60"/>
  <c r="S30" i="60"/>
  <c r="O20" i="32"/>
  <c r="O19" i="32"/>
  <c r="O18" i="32"/>
  <c r="O17" i="32"/>
  <c r="O22" i="32" s="1"/>
  <c r="O14" i="32"/>
  <c r="G38" i="30"/>
  <c r="F38" i="30"/>
  <c r="E38" i="30"/>
  <c r="D38" i="30"/>
  <c r="C38" i="30"/>
  <c r="B38" i="30"/>
  <c r="H65" i="30"/>
  <c r="C52" i="29"/>
  <c r="C49" i="29"/>
  <c r="O79" i="29"/>
  <c r="C50" i="29" s="1"/>
  <c r="M81" i="29"/>
  <c r="L81" i="29"/>
  <c r="K81" i="29"/>
  <c r="J81" i="29"/>
  <c r="I81" i="29"/>
  <c r="H81" i="29"/>
  <c r="G81" i="29"/>
  <c r="F81" i="29"/>
  <c r="D81" i="29"/>
  <c r="C81" i="29"/>
  <c r="B81" i="29"/>
  <c r="M79" i="29"/>
  <c r="L79" i="29"/>
  <c r="K79" i="29"/>
  <c r="J79" i="29"/>
  <c r="I79" i="29"/>
  <c r="H79" i="29"/>
  <c r="G79" i="29"/>
  <c r="F79" i="29"/>
  <c r="D79" i="29"/>
  <c r="C79" i="29"/>
  <c r="B79" i="29"/>
  <c r="M78" i="29"/>
  <c r="L78" i="29"/>
  <c r="K78" i="29"/>
  <c r="J78" i="29"/>
  <c r="I78" i="29"/>
  <c r="H78" i="29"/>
  <c r="G78" i="29"/>
  <c r="F78" i="29"/>
  <c r="D78" i="29"/>
  <c r="C78" i="29"/>
  <c r="B78" i="29"/>
  <c r="M77" i="29"/>
  <c r="L77" i="29"/>
  <c r="K77" i="29"/>
  <c r="J77" i="29"/>
  <c r="I77" i="29"/>
  <c r="H77" i="29"/>
  <c r="G77" i="29"/>
  <c r="F77" i="29"/>
  <c r="D77" i="29"/>
  <c r="C77" i="29"/>
  <c r="B77" i="29"/>
  <c r="M76" i="29"/>
  <c r="L76" i="29"/>
  <c r="K76" i="29"/>
  <c r="J76" i="29"/>
  <c r="I76" i="29"/>
  <c r="H76" i="29"/>
  <c r="G76" i="29"/>
  <c r="F76" i="29"/>
  <c r="D76" i="29"/>
  <c r="C76" i="29"/>
  <c r="B76" i="29"/>
  <c r="M75" i="29"/>
  <c r="L75" i="29"/>
  <c r="K75" i="29"/>
  <c r="J75" i="29"/>
  <c r="I75" i="29"/>
  <c r="H75" i="29"/>
  <c r="G75" i="29"/>
  <c r="F75" i="29"/>
  <c r="D75" i="29"/>
  <c r="C75" i="29"/>
  <c r="B75" i="29"/>
  <c r="M74" i="29"/>
  <c r="L74" i="29"/>
  <c r="K74" i="29"/>
  <c r="J74" i="29"/>
  <c r="I74" i="29"/>
  <c r="H74" i="29"/>
  <c r="G74" i="29"/>
  <c r="F74" i="29"/>
  <c r="D74" i="29"/>
  <c r="C74" i="29"/>
  <c r="B74" i="29"/>
  <c r="M73" i="29"/>
  <c r="L73" i="29"/>
  <c r="K73" i="29"/>
  <c r="J73" i="29"/>
  <c r="I73" i="29"/>
  <c r="H73" i="29"/>
  <c r="G73" i="29"/>
  <c r="F73" i="29"/>
  <c r="D73" i="29"/>
  <c r="C73" i="29"/>
  <c r="B73" i="29"/>
  <c r="M72" i="29"/>
  <c r="L72" i="29"/>
  <c r="K72" i="29"/>
  <c r="J72" i="29"/>
  <c r="I72" i="29"/>
  <c r="H72" i="29"/>
  <c r="G72" i="29"/>
  <c r="F72" i="29"/>
  <c r="D72" i="29"/>
  <c r="C72" i="29"/>
  <c r="B72" i="29"/>
  <c r="M71" i="29"/>
  <c r="L71" i="29"/>
  <c r="K71" i="29"/>
  <c r="J71" i="29"/>
  <c r="I71" i="29"/>
  <c r="H71" i="29"/>
  <c r="G71" i="29"/>
  <c r="F71" i="29"/>
  <c r="D71" i="29"/>
  <c r="C71" i="29"/>
  <c r="B71" i="29"/>
  <c r="M70" i="29"/>
  <c r="L70" i="29"/>
  <c r="K70" i="29"/>
  <c r="J70" i="29"/>
  <c r="I70" i="29"/>
  <c r="H70" i="29"/>
  <c r="G70" i="29"/>
  <c r="F70" i="29"/>
  <c r="D70" i="29"/>
  <c r="C70" i="29"/>
  <c r="B70" i="29"/>
  <c r="M69" i="29"/>
  <c r="L69" i="29"/>
  <c r="K69" i="29"/>
  <c r="J69" i="29"/>
  <c r="I69" i="29"/>
  <c r="H69" i="29"/>
  <c r="G69" i="29"/>
  <c r="F69" i="29"/>
  <c r="D69" i="29"/>
  <c r="C69" i="29"/>
  <c r="B69" i="29"/>
  <c r="M68" i="29"/>
  <c r="L68" i="29"/>
  <c r="K68" i="29"/>
  <c r="J68" i="29"/>
  <c r="I68" i="29"/>
  <c r="H68" i="29"/>
  <c r="G68" i="29"/>
  <c r="F68" i="29"/>
  <c r="D68" i="29"/>
  <c r="C68" i="29"/>
  <c r="B68" i="29"/>
  <c r="M67" i="29"/>
  <c r="L67" i="29"/>
  <c r="K67" i="29"/>
  <c r="J67" i="29"/>
  <c r="I67" i="29"/>
  <c r="H67" i="29"/>
  <c r="G67" i="29"/>
  <c r="F67" i="29"/>
  <c r="D67" i="29"/>
  <c r="C67" i="29"/>
  <c r="B67" i="29"/>
  <c r="M66" i="29"/>
  <c r="L66" i="29"/>
  <c r="K66" i="29"/>
  <c r="J66" i="29"/>
  <c r="I66" i="29"/>
  <c r="H66" i="29"/>
  <c r="G66" i="29"/>
  <c r="F66" i="29"/>
  <c r="D66" i="29"/>
  <c r="C66" i="29"/>
  <c r="B66" i="29"/>
  <c r="M65" i="29"/>
  <c r="L65" i="29"/>
  <c r="K65" i="29"/>
  <c r="J65" i="29"/>
  <c r="I65" i="29"/>
  <c r="H65" i="29"/>
  <c r="G65" i="29"/>
  <c r="F65" i="29"/>
  <c r="D65" i="29"/>
  <c r="C65" i="29"/>
  <c r="B65" i="29"/>
  <c r="M64" i="29"/>
  <c r="L64" i="29"/>
  <c r="K64" i="29"/>
  <c r="J64" i="29"/>
  <c r="I64" i="29"/>
  <c r="H64" i="29"/>
  <c r="G64" i="29"/>
  <c r="F64" i="29"/>
  <c r="D64" i="29"/>
  <c r="C64" i="29"/>
  <c r="B64" i="29"/>
  <c r="M63" i="29"/>
  <c r="L63" i="29"/>
  <c r="K63" i="29"/>
  <c r="J63" i="29"/>
  <c r="I63" i="29"/>
  <c r="H63" i="29"/>
  <c r="G63" i="29"/>
  <c r="F63" i="29"/>
  <c r="D63" i="29"/>
  <c r="C63" i="29"/>
  <c r="B63" i="29"/>
  <c r="M62" i="29"/>
  <c r="L62" i="29"/>
  <c r="K62" i="29"/>
  <c r="J62" i="29"/>
  <c r="I62" i="29"/>
  <c r="H62" i="29"/>
  <c r="G62" i="29"/>
  <c r="F62" i="29"/>
  <c r="D62" i="29"/>
  <c r="C62" i="29"/>
  <c r="B62" i="29"/>
  <c r="M61" i="29"/>
  <c r="L61" i="29"/>
  <c r="K61" i="29"/>
  <c r="J61" i="29"/>
  <c r="I61" i="29"/>
  <c r="H61" i="29"/>
  <c r="G61" i="29"/>
  <c r="F61" i="29"/>
  <c r="D61" i="29"/>
  <c r="C61" i="29"/>
  <c r="B61" i="29"/>
  <c r="M60" i="29"/>
  <c r="L60" i="29"/>
  <c r="K60" i="29"/>
  <c r="J60" i="29"/>
  <c r="I60" i="29"/>
  <c r="H60" i="29"/>
  <c r="G60" i="29"/>
  <c r="F60" i="29"/>
  <c r="D60" i="29"/>
  <c r="C60" i="29"/>
  <c r="B60" i="29"/>
  <c r="M59" i="29"/>
  <c r="L59" i="29"/>
  <c r="K59" i="29"/>
  <c r="J59" i="29"/>
  <c r="I59" i="29"/>
  <c r="H59" i="29"/>
  <c r="G59" i="29"/>
  <c r="F59" i="29"/>
  <c r="D59" i="29"/>
  <c r="C59" i="29"/>
  <c r="B59" i="29"/>
  <c r="AH109" i="29"/>
  <c r="AH107" i="29"/>
  <c r="AH106" i="29"/>
  <c r="AH105" i="29"/>
  <c r="AH104" i="29"/>
  <c r="AH103" i="29"/>
  <c r="AH102" i="29"/>
  <c r="AH101" i="29"/>
  <c r="AH100" i="29"/>
  <c r="AH99" i="29"/>
  <c r="AH98" i="29"/>
  <c r="AH97" i="29"/>
  <c r="AH96" i="29"/>
  <c r="AH95" i="29"/>
  <c r="AH94" i="29"/>
  <c r="AH93" i="29"/>
  <c r="AH92" i="29"/>
  <c r="AH91" i="29"/>
  <c r="AH90" i="29"/>
  <c r="AH89" i="29"/>
  <c r="AH88" i="29"/>
  <c r="AH87" i="29"/>
  <c r="J110" i="29"/>
  <c r="AC110" i="29"/>
  <c r="AB110" i="29"/>
  <c r="G110" i="29"/>
  <c r="F110" i="29"/>
  <c r="X110" i="29"/>
  <c r="P110" i="29"/>
  <c r="O110" i="29"/>
  <c r="D110" i="29"/>
  <c r="S110" i="29"/>
  <c r="N110" i="29"/>
  <c r="M110" i="29"/>
  <c r="AG110" i="29"/>
  <c r="AF110" i="29"/>
  <c r="AD110" i="29"/>
  <c r="AA110" i="29"/>
  <c r="Z110" i="29"/>
  <c r="Y110" i="29"/>
  <c r="W110" i="29"/>
  <c r="U110" i="29"/>
  <c r="T110" i="29"/>
  <c r="R110" i="29"/>
  <c r="L110" i="29"/>
  <c r="K110" i="29"/>
  <c r="H110" i="29"/>
  <c r="E110" i="29"/>
  <c r="C110" i="29"/>
  <c r="O82" i="29"/>
  <c r="C48" i="28"/>
  <c r="M81" i="28"/>
  <c r="L81" i="28"/>
  <c r="K81" i="28"/>
  <c r="J81" i="28"/>
  <c r="I81" i="28"/>
  <c r="H81" i="28"/>
  <c r="G81" i="28"/>
  <c r="F81" i="28"/>
  <c r="D81" i="28"/>
  <c r="C81" i="28"/>
  <c r="B81" i="28"/>
  <c r="M79" i="28"/>
  <c r="L79" i="28"/>
  <c r="K79" i="28"/>
  <c r="J79" i="28"/>
  <c r="I79" i="28"/>
  <c r="H79" i="28"/>
  <c r="G79" i="28"/>
  <c r="F79" i="28"/>
  <c r="D79" i="28"/>
  <c r="C79" i="28"/>
  <c r="B79" i="28"/>
  <c r="H78" i="28"/>
  <c r="H77" i="28"/>
  <c r="H76" i="28"/>
  <c r="H75" i="28"/>
  <c r="H74" i="28"/>
  <c r="H73" i="28"/>
  <c r="H72" i="28"/>
  <c r="H71" i="28"/>
  <c r="H70" i="28"/>
  <c r="H69" i="28"/>
  <c r="H68" i="28"/>
  <c r="H67" i="28"/>
  <c r="H66" i="28"/>
  <c r="H65" i="28"/>
  <c r="H64" i="28"/>
  <c r="H63" i="28"/>
  <c r="H62" i="28"/>
  <c r="H61" i="28"/>
  <c r="H60" i="28"/>
  <c r="H59" i="28"/>
  <c r="J78" i="28"/>
  <c r="J77" i="28"/>
  <c r="J76" i="28"/>
  <c r="J75" i="28"/>
  <c r="J74" i="28"/>
  <c r="J73" i="28"/>
  <c r="J72" i="28"/>
  <c r="J71" i="28"/>
  <c r="J70" i="28"/>
  <c r="J69" i="28"/>
  <c r="J68" i="28"/>
  <c r="J67" i="28"/>
  <c r="J66" i="28"/>
  <c r="J65" i="28"/>
  <c r="J64" i="28"/>
  <c r="J63" i="28"/>
  <c r="J62" i="28"/>
  <c r="J61" i="28"/>
  <c r="J60" i="28"/>
  <c r="J59" i="28"/>
  <c r="M78" i="28"/>
  <c r="L78" i="28"/>
  <c r="K78" i="28"/>
  <c r="I78" i="28"/>
  <c r="G78" i="28"/>
  <c r="F78" i="28"/>
  <c r="D78" i="28"/>
  <c r="C78" i="28"/>
  <c r="B78" i="28"/>
  <c r="M77" i="28"/>
  <c r="L77" i="28"/>
  <c r="K77" i="28"/>
  <c r="I77" i="28"/>
  <c r="G77" i="28"/>
  <c r="F77" i="28"/>
  <c r="D77" i="28"/>
  <c r="C77" i="28"/>
  <c r="B77" i="28"/>
  <c r="M76" i="28"/>
  <c r="L76" i="28"/>
  <c r="K76" i="28"/>
  <c r="I76" i="28"/>
  <c r="G76" i="28"/>
  <c r="F76" i="28"/>
  <c r="D76" i="28"/>
  <c r="C76" i="28"/>
  <c r="B76" i="28"/>
  <c r="M75" i="28"/>
  <c r="L75" i="28"/>
  <c r="K75" i="28"/>
  <c r="I75" i="28"/>
  <c r="G75" i="28"/>
  <c r="F75" i="28"/>
  <c r="D75" i="28"/>
  <c r="C75" i="28"/>
  <c r="B75" i="28"/>
  <c r="M74" i="28"/>
  <c r="L74" i="28"/>
  <c r="K74" i="28"/>
  <c r="I74" i="28"/>
  <c r="G74" i="28"/>
  <c r="F74" i="28"/>
  <c r="D74" i="28"/>
  <c r="C74" i="28"/>
  <c r="B74" i="28"/>
  <c r="M73" i="28"/>
  <c r="L73" i="28"/>
  <c r="K73" i="28"/>
  <c r="I73" i="28"/>
  <c r="G73" i="28"/>
  <c r="F73" i="28"/>
  <c r="D73" i="28"/>
  <c r="C73" i="28"/>
  <c r="B73" i="28"/>
  <c r="M72" i="28"/>
  <c r="L72" i="28"/>
  <c r="K72" i="28"/>
  <c r="I72" i="28"/>
  <c r="G72" i="28"/>
  <c r="F72" i="28"/>
  <c r="D72" i="28"/>
  <c r="C72" i="28"/>
  <c r="B72" i="28"/>
  <c r="M71" i="28"/>
  <c r="L71" i="28"/>
  <c r="K71" i="28"/>
  <c r="I71" i="28"/>
  <c r="G71" i="28"/>
  <c r="F71" i="28"/>
  <c r="D71" i="28"/>
  <c r="C71" i="28"/>
  <c r="B71" i="28"/>
  <c r="M70" i="28"/>
  <c r="L70" i="28"/>
  <c r="K70" i="28"/>
  <c r="I70" i="28"/>
  <c r="G70" i="28"/>
  <c r="F70" i="28"/>
  <c r="D70" i="28"/>
  <c r="C70" i="28"/>
  <c r="B70" i="28"/>
  <c r="M69" i="28"/>
  <c r="L69" i="28"/>
  <c r="K69" i="28"/>
  <c r="I69" i="28"/>
  <c r="G69" i="28"/>
  <c r="F69" i="28"/>
  <c r="D69" i="28"/>
  <c r="C69" i="28"/>
  <c r="B69" i="28"/>
  <c r="M68" i="28"/>
  <c r="L68" i="28"/>
  <c r="K68" i="28"/>
  <c r="I68" i="28"/>
  <c r="G68" i="28"/>
  <c r="F68" i="28"/>
  <c r="D68" i="28"/>
  <c r="C68" i="28"/>
  <c r="B68" i="28"/>
  <c r="M67" i="28"/>
  <c r="L67" i="28"/>
  <c r="K67" i="28"/>
  <c r="I67" i="28"/>
  <c r="G67" i="28"/>
  <c r="F67" i="28"/>
  <c r="D67" i="28"/>
  <c r="C67" i="28"/>
  <c r="B67" i="28"/>
  <c r="M66" i="28"/>
  <c r="L66" i="28"/>
  <c r="K66" i="28"/>
  <c r="I66" i="28"/>
  <c r="G66" i="28"/>
  <c r="F66" i="28"/>
  <c r="D66" i="28"/>
  <c r="C66" i="28"/>
  <c r="B66" i="28"/>
  <c r="M65" i="28"/>
  <c r="L65" i="28"/>
  <c r="K65" i="28"/>
  <c r="I65" i="28"/>
  <c r="G65" i="28"/>
  <c r="F65" i="28"/>
  <c r="D65" i="28"/>
  <c r="C65" i="28"/>
  <c r="B65" i="28"/>
  <c r="M64" i="28"/>
  <c r="L64" i="28"/>
  <c r="K64" i="28"/>
  <c r="I64" i="28"/>
  <c r="G64" i="28"/>
  <c r="F64" i="28"/>
  <c r="D64" i="28"/>
  <c r="C64" i="28"/>
  <c r="B64" i="28"/>
  <c r="M63" i="28"/>
  <c r="L63" i="28"/>
  <c r="K63" i="28"/>
  <c r="I63" i="28"/>
  <c r="G63" i="28"/>
  <c r="F63" i="28"/>
  <c r="D63" i="28"/>
  <c r="C63" i="28"/>
  <c r="B63" i="28"/>
  <c r="M62" i="28"/>
  <c r="L62" i="28"/>
  <c r="K62" i="28"/>
  <c r="I62" i="28"/>
  <c r="G62" i="28"/>
  <c r="F62" i="28"/>
  <c r="D62" i="28"/>
  <c r="C62" i="28"/>
  <c r="B62" i="28"/>
  <c r="M61" i="28"/>
  <c r="L61" i="28"/>
  <c r="K61" i="28"/>
  <c r="I61" i="28"/>
  <c r="G61" i="28"/>
  <c r="F61" i="28"/>
  <c r="D61" i="28"/>
  <c r="C61" i="28"/>
  <c r="B61" i="28"/>
  <c r="M60" i="28"/>
  <c r="L60" i="28"/>
  <c r="K60" i="28"/>
  <c r="I60" i="28"/>
  <c r="G60" i="28"/>
  <c r="F60" i="28"/>
  <c r="D60" i="28"/>
  <c r="C60" i="28"/>
  <c r="B60" i="28"/>
  <c r="M59" i="28"/>
  <c r="L59" i="28"/>
  <c r="K59" i="28"/>
  <c r="I59" i="28"/>
  <c r="G59" i="28"/>
  <c r="F59" i="28"/>
  <c r="D59" i="28"/>
  <c r="C59" i="28"/>
  <c r="B59" i="28"/>
  <c r="AH110" i="28"/>
  <c r="AG110" i="28"/>
  <c r="AF110" i="28"/>
  <c r="AE110" i="28"/>
  <c r="AD110" i="28"/>
  <c r="AC110" i="28"/>
  <c r="AB110" i="28"/>
  <c r="AA110" i="28"/>
  <c r="Z110" i="28"/>
  <c r="Y110" i="28"/>
  <c r="X110" i="28"/>
  <c r="W110" i="28"/>
  <c r="V110" i="28"/>
  <c r="U110" i="28"/>
  <c r="T110" i="28"/>
  <c r="S110" i="28"/>
  <c r="R110" i="28"/>
  <c r="Q110" i="28"/>
  <c r="P110" i="28"/>
  <c r="O110" i="28"/>
  <c r="N110" i="28"/>
  <c r="M110" i="28"/>
  <c r="L110" i="28"/>
  <c r="K110" i="28"/>
  <c r="J110" i="28"/>
  <c r="H110" i="28"/>
  <c r="G110" i="28"/>
  <c r="F110" i="28"/>
  <c r="E110" i="28"/>
  <c r="D110" i="28"/>
  <c r="C110" i="28"/>
  <c r="B110" i="28"/>
  <c r="B84" i="27"/>
  <c r="L57" i="27"/>
  <c r="H38" i="30" l="1"/>
  <c r="N79" i="28"/>
  <c r="B48" i="28" s="1"/>
  <c r="N81" i="28"/>
  <c r="N59" i="29"/>
  <c r="N71" i="29"/>
  <c r="D82" i="29"/>
  <c r="N63" i="29"/>
  <c r="N68" i="29"/>
  <c r="N79" i="29"/>
  <c r="B50" i="29" s="1"/>
  <c r="N81" i="29"/>
  <c r="B52" i="29" s="1"/>
  <c r="N76" i="29"/>
  <c r="Q110" i="29"/>
  <c r="J82" i="29"/>
  <c r="F82" i="29"/>
  <c r="N65" i="29"/>
  <c r="N73" i="29"/>
  <c r="N72" i="29"/>
  <c r="C82" i="29"/>
  <c r="K82" i="29"/>
  <c r="B110" i="29"/>
  <c r="L82" i="29"/>
  <c r="N69" i="29"/>
  <c r="N77" i="29"/>
  <c r="M82" i="29"/>
  <c r="I82" i="29"/>
  <c r="E82" i="29"/>
  <c r="N62" i="29"/>
  <c r="N66" i="29"/>
  <c r="N67" i="29"/>
  <c r="N70" i="29"/>
  <c r="N74" i="29"/>
  <c r="N75" i="29"/>
  <c r="N78" i="29"/>
  <c r="V110" i="29"/>
  <c r="G82" i="29"/>
  <c r="AE110" i="29"/>
  <c r="N64" i="29"/>
  <c r="H82" i="29"/>
  <c r="D50" i="29" l="1"/>
  <c r="B49" i="29"/>
  <c r="AH110" i="29"/>
  <c r="N60" i="29"/>
  <c r="N61" i="29"/>
  <c r="B82" i="29"/>
  <c r="N82" i="29" l="1"/>
  <c r="Z116" i="13"/>
  <c r="Y116" i="13"/>
  <c r="X116" i="13"/>
  <c r="W116" i="13"/>
  <c r="V116" i="13"/>
  <c r="U116" i="13"/>
  <c r="T116" i="13"/>
  <c r="S116" i="13"/>
  <c r="R116" i="13"/>
  <c r="Q116" i="13"/>
  <c r="P116" i="13"/>
  <c r="O116" i="13"/>
  <c r="M116" i="13"/>
  <c r="L116" i="13"/>
  <c r="K116" i="13"/>
  <c r="J116" i="13"/>
  <c r="I116" i="13"/>
  <c r="H116" i="13"/>
  <c r="G116" i="13"/>
  <c r="F116" i="13"/>
  <c r="E116" i="13"/>
  <c r="D116" i="13"/>
  <c r="C116" i="13"/>
  <c r="B116" i="13"/>
  <c r="F63" i="13"/>
  <c r="E63" i="13"/>
  <c r="B63" i="13"/>
  <c r="CA67" i="58"/>
  <c r="BZ67" i="58"/>
  <c r="BY67" i="58"/>
  <c r="BX67" i="58"/>
  <c r="BW67" i="58"/>
  <c r="BV67" i="58"/>
  <c r="BU67" i="58"/>
  <c r="BT67" i="58"/>
  <c r="BS67" i="58"/>
  <c r="BP67" i="58"/>
  <c r="BM67" i="58"/>
  <c r="BI67" i="58"/>
  <c r="BH67" i="58"/>
  <c r="BE67" i="58"/>
  <c r="BB67" i="58"/>
  <c r="AX67" i="58"/>
  <c r="AW67" i="58"/>
  <c r="AV67" i="58"/>
  <c r="AU67" i="58"/>
  <c r="AT67" i="58"/>
  <c r="AS67" i="58"/>
  <c r="AR67" i="58"/>
  <c r="AQ67" i="58"/>
  <c r="AP67" i="58"/>
  <c r="AO67" i="58"/>
  <c r="AN67" i="58"/>
  <c r="AM67" i="58"/>
  <c r="AL67" i="58"/>
  <c r="AK67" i="58"/>
  <c r="AJ67" i="58"/>
  <c r="AI67" i="58"/>
  <c r="AE67" i="58"/>
  <c r="AD67" i="58"/>
  <c r="AC67" i="58"/>
  <c r="AB67" i="58"/>
  <c r="X67" i="58"/>
  <c r="W67" i="58"/>
  <c r="V67" i="58"/>
  <c r="U67" i="58"/>
  <c r="T67" i="58"/>
  <c r="P67" i="58"/>
  <c r="O67" i="58"/>
  <c r="N67" i="58"/>
  <c r="M67" i="58"/>
  <c r="CB66" i="58"/>
  <c r="BJ66" i="58"/>
  <c r="AA10" i="58" s="1"/>
  <c r="AY66" i="58"/>
  <c r="AF66" i="58"/>
  <c r="Y66" i="58"/>
  <c r="X10" i="58" s="1"/>
  <c r="Q66" i="58"/>
  <c r="CB65" i="58"/>
  <c r="BJ65" i="58"/>
  <c r="AY65" i="58"/>
  <c r="AF65" i="58"/>
  <c r="Y65" i="58"/>
  <c r="Q65" i="58"/>
  <c r="CB64" i="58"/>
  <c r="BJ64" i="58"/>
  <c r="AY64" i="58"/>
  <c r="AF64" i="58"/>
  <c r="Y8" i="58" s="1"/>
  <c r="Y64" i="58"/>
  <c r="Q64" i="58"/>
  <c r="CB63" i="58"/>
  <c r="BJ63" i="58"/>
  <c r="BJ67" i="58" s="1"/>
  <c r="AY63" i="58"/>
  <c r="AE7" i="58" s="1"/>
  <c r="AF63" i="58"/>
  <c r="Y63" i="58"/>
  <c r="X7" i="58" s="1"/>
  <c r="Q63" i="58"/>
  <c r="CB62" i="58"/>
  <c r="BJ62" i="58"/>
  <c r="AA6" i="58" s="1"/>
  <c r="AY62" i="58"/>
  <c r="AE6" i="58" s="1"/>
  <c r="AF62" i="58"/>
  <c r="Y6" i="58" s="1"/>
  <c r="Y62" i="58"/>
  <c r="X6" i="58" s="1"/>
  <c r="X11" i="58" s="1"/>
  <c r="Q62" i="58"/>
  <c r="CB61" i="58"/>
  <c r="BJ61" i="58"/>
  <c r="AY61" i="58"/>
  <c r="AF61" i="58"/>
  <c r="Y61" i="58"/>
  <c r="Q61" i="58"/>
  <c r="Q67" i="58" s="1"/>
  <c r="CA55" i="58"/>
  <c r="BZ55" i="58"/>
  <c r="BY55" i="58"/>
  <c r="BX55" i="58"/>
  <c r="BW55" i="58"/>
  <c r="BV55" i="58"/>
  <c r="BU55" i="58"/>
  <c r="BT55" i="58"/>
  <c r="BS55" i="58"/>
  <c r="BP55" i="58"/>
  <c r="BM55" i="58"/>
  <c r="BI55" i="58"/>
  <c r="BH55" i="58"/>
  <c r="BE55" i="58"/>
  <c r="BB55" i="58"/>
  <c r="AX55" i="58"/>
  <c r="AW55" i="58"/>
  <c r="AV55" i="58"/>
  <c r="AU55" i="58"/>
  <c r="AT55" i="58"/>
  <c r="AS55" i="58"/>
  <c r="AR55" i="58"/>
  <c r="AQ55" i="58"/>
  <c r="AP55" i="58"/>
  <c r="AO55" i="58"/>
  <c r="AN55" i="58"/>
  <c r="AM55" i="58"/>
  <c r="AL55" i="58"/>
  <c r="AK55" i="58"/>
  <c r="AJ55" i="58"/>
  <c r="AI55" i="58"/>
  <c r="AE55" i="58"/>
  <c r="AD55" i="58"/>
  <c r="AC55" i="58"/>
  <c r="AB55" i="58"/>
  <c r="X55" i="58"/>
  <c r="W55" i="58"/>
  <c r="V55" i="58"/>
  <c r="U55" i="58"/>
  <c r="T55" i="58"/>
  <c r="P55" i="58"/>
  <c r="O55" i="58"/>
  <c r="N55" i="58"/>
  <c r="M55" i="58"/>
  <c r="CB54" i="58"/>
  <c r="BJ54" i="58"/>
  <c r="AY54" i="58"/>
  <c r="AF54" i="58"/>
  <c r="Y54" i="58"/>
  <c r="Q54" i="58"/>
  <c r="CB53" i="58"/>
  <c r="BJ53" i="58"/>
  <c r="AY53" i="58"/>
  <c r="AF53" i="58"/>
  <c r="Y53" i="58"/>
  <c r="Q53" i="58"/>
  <c r="CB52" i="58"/>
  <c r="BJ52" i="58"/>
  <c r="AY52" i="58"/>
  <c r="AF52" i="58"/>
  <c r="Y52" i="58"/>
  <c r="Q52" i="58"/>
  <c r="CB51" i="58"/>
  <c r="BJ51" i="58"/>
  <c r="AY51" i="58"/>
  <c r="AY55" i="58" s="1"/>
  <c r="AF51" i="58"/>
  <c r="Y51" i="58"/>
  <c r="Q51" i="58"/>
  <c r="CB50" i="58"/>
  <c r="BJ50" i="58"/>
  <c r="AY50" i="58"/>
  <c r="AF50" i="58"/>
  <c r="Y50" i="58"/>
  <c r="Q50" i="58"/>
  <c r="CB49" i="58"/>
  <c r="BJ49" i="58"/>
  <c r="BJ55" i="58" s="1"/>
  <c r="AY49" i="58"/>
  <c r="AF49" i="58"/>
  <c r="Y49" i="58"/>
  <c r="Q49" i="58"/>
  <c r="CA44" i="58"/>
  <c r="BZ44" i="58"/>
  <c r="BY44" i="58"/>
  <c r="BX44" i="58"/>
  <c r="BW44" i="58"/>
  <c r="BV44" i="58"/>
  <c r="BU44" i="58"/>
  <c r="BT44" i="58"/>
  <c r="BS44" i="58"/>
  <c r="CB44" i="58" s="1"/>
  <c r="T10" i="58" s="1"/>
  <c r="BP44" i="58"/>
  <c r="BM44" i="58"/>
  <c r="BI44" i="58"/>
  <c r="BH44" i="58"/>
  <c r="BE44" i="58"/>
  <c r="P10" i="58" s="1"/>
  <c r="BB44" i="58"/>
  <c r="AX44" i="58"/>
  <c r="AW44" i="58"/>
  <c r="AV44" i="58"/>
  <c r="AU44" i="58"/>
  <c r="AT44" i="58"/>
  <c r="AS44" i="58"/>
  <c r="AR44" i="58"/>
  <c r="AQ44" i="58"/>
  <c r="AP44" i="58"/>
  <c r="AO44" i="58"/>
  <c r="AN44" i="58"/>
  <c r="AM44" i="58"/>
  <c r="AL44" i="58"/>
  <c r="AK44" i="58"/>
  <c r="AJ44" i="58"/>
  <c r="AI44" i="58"/>
  <c r="AE44" i="58"/>
  <c r="AD44" i="58"/>
  <c r="AC44" i="58"/>
  <c r="AB44" i="58"/>
  <c r="AF44" i="58" s="1"/>
  <c r="O10" i="58" s="1"/>
  <c r="X44" i="58"/>
  <c r="W44" i="58"/>
  <c r="Y44" i="58" s="1"/>
  <c r="N10" i="58" s="1"/>
  <c r="V44" i="58"/>
  <c r="U44" i="58"/>
  <c r="T44" i="58"/>
  <c r="P44" i="58"/>
  <c r="O44" i="58"/>
  <c r="N44" i="58"/>
  <c r="M44" i="58"/>
  <c r="Q44" i="58" s="1"/>
  <c r="M10" i="58" s="1"/>
  <c r="CA43" i="58"/>
  <c r="BZ43" i="58"/>
  <c r="BY43" i="58"/>
  <c r="BX43" i="58"/>
  <c r="BW43" i="58"/>
  <c r="BV43" i="58"/>
  <c r="BU43" i="58"/>
  <c r="BT43" i="58"/>
  <c r="BS43" i="58"/>
  <c r="BP43" i="58"/>
  <c r="BM43" i="58"/>
  <c r="BI43" i="58"/>
  <c r="BH43" i="58"/>
  <c r="BE43" i="58"/>
  <c r="BB43" i="58"/>
  <c r="AX43" i="58"/>
  <c r="AW43" i="58"/>
  <c r="AV43" i="58"/>
  <c r="AU43" i="58"/>
  <c r="AT43" i="58"/>
  <c r="AS43" i="58"/>
  <c r="AR43" i="58"/>
  <c r="AQ43" i="58"/>
  <c r="AP43" i="58"/>
  <c r="AO43" i="58"/>
  <c r="AN43" i="58"/>
  <c r="AM43" i="58"/>
  <c r="AL43" i="58"/>
  <c r="AK43" i="58"/>
  <c r="AJ43" i="58"/>
  <c r="AI43" i="58"/>
  <c r="AE43" i="58"/>
  <c r="AD43" i="58"/>
  <c r="AC43" i="58"/>
  <c r="AB43" i="58"/>
  <c r="X43" i="58"/>
  <c r="W43" i="58"/>
  <c r="V43" i="58"/>
  <c r="U43" i="58"/>
  <c r="T43" i="58"/>
  <c r="Y43" i="58" s="1"/>
  <c r="N9" i="58" s="1"/>
  <c r="P43" i="58"/>
  <c r="O43" i="58"/>
  <c r="N43" i="58"/>
  <c r="M43" i="58"/>
  <c r="CA42" i="58"/>
  <c r="BZ42" i="58"/>
  <c r="BY42" i="58"/>
  <c r="BX42" i="58"/>
  <c r="BW42" i="58"/>
  <c r="BV42" i="58"/>
  <c r="BU42" i="58"/>
  <c r="BT42" i="58"/>
  <c r="BS42" i="58"/>
  <c r="CB42" i="58" s="1"/>
  <c r="T8" i="58" s="1"/>
  <c r="BP42" i="58"/>
  <c r="BM42" i="58"/>
  <c r="BI42" i="58"/>
  <c r="BJ42" i="58" s="1"/>
  <c r="Q8" i="58" s="1"/>
  <c r="BH42" i="58"/>
  <c r="BE42" i="58"/>
  <c r="BB42" i="58"/>
  <c r="V8" i="58" s="1"/>
  <c r="AX42" i="58"/>
  <c r="AW42" i="58"/>
  <c r="AV42" i="58"/>
  <c r="AU42" i="58"/>
  <c r="AT42" i="58"/>
  <c r="AS42" i="58"/>
  <c r="AR42" i="58"/>
  <c r="AQ42" i="58"/>
  <c r="AP42" i="58"/>
  <c r="AO42" i="58"/>
  <c r="AN42" i="58"/>
  <c r="AM42" i="58"/>
  <c r="AL42" i="58"/>
  <c r="AK42" i="58"/>
  <c r="AJ42" i="58"/>
  <c r="AI42" i="58"/>
  <c r="AE42" i="58"/>
  <c r="AD42" i="58"/>
  <c r="AC42" i="58"/>
  <c r="AB42" i="58"/>
  <c r="AF42" i="58" s="1"/>
  <c r="O8" i="58" s="1"/>
  <c r="X42" i="58"/>
  <c r="W42" i="58"/>
  <c r="V42" i="58"/>
  <c r="U42" i="58"/>
  <c r="T42" i="58"/>
  <c r="P42" i="58"/>
  <c r="O42" i="58"/>
  <c r="N42" i="58"/>
  <c r="Q42" i="58" s="1"/>
  <c r="M8" i="58" s="1"/>
  <c r="M42" i="58"/>
  <c r="CA41" i="58"/>
  <c r="BZ41" i="58"/>
  <c r="BY41" i="58"/>
  <c r="BX41" i="58"/>
  <c r="BW41" i="58"/>
  <c r="BV41" i="58"/>
  <c r="BU41" i="58"/>
  <c r="BT41" i="58"/>
  <c r="BS41" i="58"/>
  <c r="BP41" i="58"/>
  <c r="BM41" i="58"/>
  <c r="BI41" i="58"/>
  <c r="BJ41" i="58" s="1"/>
  <c r="Q7" i="58" s="1"/>
  <c r="BH41" i="58"/>
  <c r="BE41" i="58"/>
  <c r="BB41" i="58"/>
  <c r="V7" i="58" s="1"/>
  <c r="AX41" i="58"/>
  <c r="AW41" i="58"/>
  <c r="AW45" i="58" s="1"/>
  <c r="AV41" i="58"/>
  <c r="AU41" i="58"/>
  <c r="AT41" i="58"/>
  <c r="AS41" i="58"/>
  <c r="AR41" i="58"/>
  <c r="AQ41" i="58"/>
  <c r="AP41" i="58"/>
  <c r="AO41" i="58"/>
  <c r="AO45" i="58" s="1"/>
  <c r="AN41" i="58"/>
  <c r="AM41" i="58"/>
  <c r="AL41" i="58"/>
  <c r="AK41" i="58"/>
  <c r="AJ41" i="58"/>
  <c r="AI41" i="58"/>
  <c r="AE41" i="58"/>
  <c r="AD41" i="58"/>
  <c r="AC41" i="58"/>
  <c r="AB41" i="58"/>
  <c r="X41" i="58"/>
  <c r="W41" i="58"/>
  <c r="V41" i="58"/>
  <c r="U41" i="58"/>
  <c r="U45" i="58" s="1"/>
  <c r="T41" i="58"/>
  <c r="P41" i="58"/>
  <c r="O41" i="58"/>
  <c r="N41" i="58"/>
  <c r="M41" i="58"/>
  <c r="Q41" i="58" s="1"/>
  <c r="M7" i="58" s="1"/>
  <c r="CA40" i="58"/>
  <c r="CA45" i="58" s="1"/>
  <c r="BZ40" i="58"/>
  <c r="BY40" i="58"/>
  <c r="BX40" i="58"/>
  <c r="BW40" i="58"/>
  <c r="BV40" i="58"/>
  <c r="BU40" i="58"/>
  <c r="BT40" i="58"/>
  <c r="BT45" i="58" s="1"/>
  <c r="BS40" i="58"/>
  <c r="BS45" i="58" s="1"/>
  <c r="BP40" i="58"/>
  <c r="BM40" i="58"/>
  <c r="BI40" i="58"/>
  <c r="BH40" i="58"/>
  <c r="BE40" i="58"/>
  <c r="P6" i="58" s="1"/>
  <c r="P11" i="58" s="1"/>
  <c r="BB40" i="58"/>
  <c r="AX40" i="58"/>
  <c r="AW40" i="58"/>
  <c r="AV40" i="58"/>
  <c r="AU40" i="58"/>
  <c r="AT40" i="58"/>
  <c r="AS40" i="58"/>
  <c r="AR40" i="58"/>
  <c r="AQ40" i="58"/>
  <c r="AQ45" i="58" s="1"/>
  <c r="AP40" i="58"/>
  <c r="AO40" i="58"/>
  <c r="AN40" i="58"/>
  <c r="AM40" i="58"/>
  <c r="AL40" i="58"/>
  <c r="AK40" i="58"/>
  <c r="AJ40" i="58"/>
  <c r="AI40" i="58"/>
  <c r="AI45" i="58" s="1"/>
  <c r="AE40" i="58"/>
  <c r="AD40" i="58"/>
  <c r="AC40" i="58"/>
  <c r="AB40" i="58"/>
  <c r="AF40" i="58" s="1"/>
  <c r="O6" i="58" s="1"/>
  <c r="X40" i="58"/>
  <c r="W40" i="58"/>
  <c r="V40" i="58"/>
  <c r="U40" i="58"/>
  <c r="T40" i="58"/>
  <c r="P40" i="58"/>
  <c r="O40" i="58"/>
  <c r="N40" i="58"/>
  <c r="M40" i="58"/>
  <c r="CA39" i="58"/>
  <c r="BZ39" i="58"/>
  <c r="BY39" i="58"/>
  <c r="BX39" i="58"/>
  <c r="BX45" i="58" s="1"/>
  <c r="BW39" i="58"/>
  <c r="BW45" i="58" s="1"/>
  <c r="BV39" i="58"/>
  <c r="BU39" i="58"/>
  <c r="BU45" i="58" s="1"/>
  <c r="BT39" i="58"/>
  <c r="BS39" i="58"/>
  <c r="BP39" i="58"/>
  <c r="S5" i="58" s="1"/>
  <c r="S11" i="58" s="1"/>
  <c r="BM39" i="58"/>
  <c r="BJ39" i="58"/>
  <c r="BI39" i="58"/>
  <c r="BH39" i="58"/>
  <c r="BE39" i="58"/>
  <c r="BB39" i="58"/>
  <c r="V5" i="58" s="1"/>
  <c r="AX39" i="58"/>
  <c r="AW39" i="58"/>
  <c r="AV39" i="58"/>
  <c r="AV45" i="58" s="1"/>
  <c r="AU39" i="58"/>
  <c r="AU45" i="58" s="1"/>
  <c r="AT39" i="58"/>
  <c r="AS39" i="58"/>
  <c r="AR39" i="58"/>
  <c r="AQ39" i="58"/>
  <c r="AP39" i="58"/>
  <c r="AO39" i="58"/>
  <c r="AN39" i="58"/>
  <c r="AN45" i="58" s="1"/>
  <c r="AM39" i="58"/>
  <c r="AM45" i="58" s="1"/>
  <c r="AL39" i="58"/>
  <c r="AK39" i="58"/>
  <c r="AJ39" i="58"/>
  <c r="AI39" i="58"/>
  <c r="AE39" i="58"/>
  <c r="AD39" i="58"/>
  <c r="AC39" i="58"/>
  <c r="AB39" i="58"/>
  <c r="X39" i="58"/>
  <c r="W39" i="58"/>
  <c r="V39" i="58"/>
  <c r="U39" i="58"/>
  <c r="T39" i="58"/>
  <c r="P39" i="58"/>
  <c r="O39" i="58"/>
  <c r="N39" i="58"/>
  <c r="M39" i="58"/>
  <c r="AX38" i="58"/>
  <c r="AW38" i="58"/>
  <c r="AV38" i="58"/>
  <c r="AU38" i="58"/>
  <c r="AT38" i="58"/>
  <c r="AS38" i="58"/>
  <c r="AR38" i="58"/>
  <c r="AQ38" i="58"/>
  <c r="AP38" i="58"/>
  <c r="AO38" i="58"/>
  <c r="AN38" i="58"/>
  <c r="AM38" i="58"/>
  <c r="AL38" i="58"/>
  <c r="AK38" i="58"/>
  <c r="AJ38" i="58"/>
  <c r="AI38" i="58"/>
  <c r="CA33" i="58"/>
  <c r="BZ33" i="58"/>
  <c r="BY33" i="58"/>
  <c r="BX33" i="58"/>
  <c r="BW33" i="58"/>
  <c r="BV33" i="58"/>
  <c r="BU33" i="58"/>
  <c r="BT33" i="58"/>
  <c r="BS33" i="58"/>
  <c r="BP33" i="58"/>
  <c r="BM33" i="58"/>
  <c r="BI33" i="58"/>
  <c r="BH33" i="58"/>
  <c r="BE33" i="58"/>
  <c r="BB33" i="58"/>
  <c r="AX33" i="58"/>
  <c r="AW33" i="58"/>
  <c r="AV33" i="58"/>
  <c r="AU33" i="58"/>
  <c r="AT33" i="58"/>
  <c r="AS33" i="58"/>
  <c r="AR33" i="58"/>
  <c r="AQ33" i="58"/>
  <c r="AP33" i="58"/>
  <c r="AO33" i="58"/>
  <c r="AN33" i="58"/>
  <c r="AM33" i="58"/>
  <c r="AL33" i="58"/>
  <c r="AK33" i="58"/>
  <c r="AJ33" i="58"/>
  <c r="AI33" i="58"/>
  <c r="AE33" i="58"/>
  <c r="AD33" i="58"/>
  <c r="AC33" i="58"/>
  <c r="AB33" i="58"/>
  <c r="X33" i="58"/>
  <c r="W33" i="58"/>
  <c r="V33" i="58"/>
  <c r="U33" i="58"/>
  <c r="T33" i="58"/>
  <c r="P33" i="58"/>
  <c r="O33" i="58"/>
  <c r="N33" i="58"/>
  <c r="M33" i="58"/>
  <c r="CB32" i="58"/>
  <c r="BJ32" i="58"/>
  <c r="AY32" i="58"/>
  <c r="AF32" i="58"/>
  <c r="Y32" i="58"/>
  <c r="Q32" i="58"/>
  <c r="CB31" i="58"/>
  <c r="BJ31" i="58"/>
  <c r="AY31" i="58"/>
  <c r="AF31" i="58"/>
  <c r="Y31" i="58"/>
  <c r="Q31" i="58"/>
  <c r="CB30" i="58"/>
  <c r="BJ30" i="58"/>
  <c r="AY30" i="58"/>
  <c r="AF30" i="58"/>
  <c r="Y30" i="58"/>
  <c r="Q30" i="58"/>
  <c r="CB29" i="58"/>
  <c r="BJ29" i="58"/>
  <c r="AY29" i="58"/>
  <c r="AF29" i="58"/>
  <c r="Y29" i="58"/>
  <c r="Q29" i="58"/>
  <c r="CB28" i="58"/>
  <c r="BJ28" i="58"/>
  <c r="BJ33" i="58" s="1"/>
  <c r="AY28" i="58"/>
  <c r="AF28" i="58"/>
  <c r="Y28" i="58"/>
  <c r="Q28" i="58"/>
  <c r="CB27" i="58"/>
  <c r="BJ27" i="58"/>
  <c r="AY27" i="58"/>
  <c r="AF27" i="58"/>
  <c r="Y27" i="58"/>
  <c r="Q27" i="58"/>
  <c r="Q33" i="58" s="1"/>
  <c r="CA22" i="58"/>
  <c r="BZ22" i="58"/>
  <c r="BY22" i="58"/>
  <c r="BX22" i="58"/>
  <c r="BW22" i="58"/>
  <c r="BV22" i="58"/>
  <c r="BU22" i="58"/>
  <c r="BT22" i="58"/>
  <c r="BS22" i="58"/>
  <c r="BP22" i="58"/>
  <c r="I10" i="58" s="1"/>
  <c r="BM22" i="58"/>
  <c r="BI22" i="58"/>
  <c r="BJ22" i="58" s="1"/>
  <c r="G10" i="58" s="1"/>
  <c r="BH22" i="58"/>
  <c r="BE22" i="58"/>
  <c r="F10" i="58" s="1"/>
  <c r="BB22" i="58"/>
  <c r="L10" i="58" s="1"/>
  <c r="AX22" i="58"/>
  <c r="AW22" i="58"/>
  <c r="AV22" i="58"/>
  <c r="AU22" i="58"/>
  <c r="AT22" i="58"/>
  <c r="AS22" i="58"/>
  <c r="AR22" i="58"/>
  <c r="AQ22" i="58"/>
  <c r="AP22" i="58"/>
  <c r="AO22" i="58"/>
  <c r="AN22" i="58"/>
  <c r="AM22" i="58"/>
  <c r="AL22" i="58"/>
  <c r="AK22" i="58"/>
  <c r="AJ22" i="58"/>
  <c r="AI22" i="58"/>
  <c r="AY22" i="58" s="1"/>
  <c r="K10" i="58" s="1"/>
  <c r="AE22" i="58"/>
  <c r="AD22" i="58"/>
  <c r="AF22" i="58" s="1"/>
  <c r="E10" i="58" s="1"/>
  <c r="AC22" i="58"/>
  <c r="AB22" i="58"/>
  <c r="X22" i="58"/>
  <c r="W22" i="58"/>
  <c r="V22" i="58"/>
  <c r="U22" i="58"/>
  <c r="T22" i="58"/>
  <c r="Y22" i="58" s="1"/>
  <c r="D10" i="58" s="1"/>
  <c r="P22" i="58"/>
  <c r="O22" i="58"/>
  <c r="N22" i="58"/>
  <c r="M22" i="58"/>
  <c r="Q22" i="58" s="1"/>
  <c r="C10" i="58" s="1"/>
  <c r="CA21" i="58"/>
  <c r="BZ21" i="58"/>
  <c r="BY21" i="58"/>
  <c r="BX21" i="58"/>
  <c r="BW21" i="58"/>
  <c r="BV21" i="58"/>
  <c r="BU21" i="58"/>
  <c r="BT21" i="58"/>
  <c r="BS21" i="58"/>
  <c r="BP21" i="58"/>
  <c r="I9" i="58" s="1"/>
  <c r="BM21" i="58"/>
  <c r="H9" i="58" s="1"/>
  <c r="BI21" i="58"/>
  <c r="BH21" i="58"/>
  <c r="BJ21" i="58" s="1"/>
  <c r="G9" i="58" s="1"/>
  <c r="BE21" i="58"/>
  <c r="BB21" i="58"/>
  <c r="L9" i="58" s="1"/>
  <c r="AX21" i="58"/>
  <c r="AW21" i="58"/>
  <c r="AV21" i="58"/>
  <c r="AU21" i="58"/>
  <c r="AT21" i="58"/>
  <c r="AS21" i="58"/>
  <c r="AR21" i="58"/>
  <c r="AQ21" i="58"/>
  <c r="AP21" i="58"/>
  <c r="AO21" i="58"/>
  <c r="AN21" i="58"/>
  <c r="AM21" i="58"/>
  <c r="AL21" i="58"/>
  <c r="AK21" i="58"/>
  <c r="AJ21" i="58"/>
  <c r="AI21" i="58"/>
  <c r="AE21" i="58"/>
  <c r="AD21" i="58"/>
  <c r="AC21" i="58"/>
  <c r="AB21" i="58"/>
  <c r="X21" i="58"/>
  <c r="W21" i="58"/>
  <c r="V21" i="58"/>
  <c r="U21" i="58"/>
  <c r="T21" i="58"/>
  <c r="P21" i="58"/>
  <c r="O21" i="58"/>
  <c r="N21" i="58"/>
  <c r="M21" i="58"/>
  <c r="CA20" i="58"/>
  <c r="BZ20" i="58"/>
  <c r="BY20" i="58"/>
  <c r="BX20" i="58"/>
  <c r="BW20" i="58"/>
  <c r="BV20" i="58"/>
  <c r="BU20" i="58"/>
  <c r="BT20" i="58"/>
  <c r="BS20" i="58"/>
  <c r="BP20" i="58"/>
  <c r="BM20" i="58"/>
  <c r="BI20" i="58"/>
  <c r="BH20" i="58"/>
  <c r="BJ20" i="58" s="1"/>
  <c r="G8" i="58" s="1"/>
  <c r="BE20" i="58"/>
  <c r="F8" i="58" s="1"/>
  <c r="BB20" i="58"/>
  <c r="L8" i="58" s="1"/>
  <c r="AX20" i="58"/>
  <c r="AW20" i="58"/>
  <c r="AV20" i="58"/>
  <c r="AU20" i="58"/>
  <c r="AT20" i="58"/>
  <c r="AS20" i="58"/>
  <c r="AR20" i="58"/>
  <c r="AQ20" i="58"/>
  <c r="AP20" i="58"/>
  <c r="AO20" i="58"/>
  <c r="AN20" i="58"/>
  <c r="AM20" i="58"/>
  <c r="AL20" i="58"/>
  <c r="AK20" i="58"/>
  <c r="AJ20" i="58"/>
  <c r="AI20" i="58"/>
  <c r="AE20" i="58"/>
  <c r="AD20" i="58"/>
  <c r="AC20" i="58"/>
  <c r="AB20" i="58"/>
  <c r="X20" i="58"/>
  <c r="W20" i="58"/>
  <c r="V20" i="58"/>
  <c r="U20" i="58"/>
  <c r="T20" i="58"/>
  <c r="P20" i="58"/>
  <c r="O20" i="58"/>
  <c r="N20" i="58"/>
  <c r="M20" i="58"/>
  <c r="Q20" i="58" s="1"/>
  <c r="C8" i="58" s="1"/>
  <c r="CA19" i="58"/>
  <c r="BZ19" i="58"/>
  <c r="BY19" i="58"/>
  <c r="BX19" i="58"/>
  <c r="BW19" i="58"/>
  <c r="BV19" i="58"/>
  <c r="BU19" i="58"/>
  <c r="BT19" i="58"/>
  <c r="BS19" i="58"/>
  <c r="BP19" i="58"/>
  <c r="I7" i="58" s="1"/>
  <c r="BM19" i="58"/>
  <c r="H7" i="58" s="1"/>
  <c r="BI19" i="58"/>
  <c r="BJ19" i="58" s="1"/>
  <c r="G7" i="58" s="1"/>
  <c r="BH19" i="58"/>
  <c r="BE19" i="58"/>
  <c r="F7" i="58" s="1"/>
  <c r="BB19" i="58"/>
  <c r="L7" i="58" s="1"/>
  <c r="AX19" i="58"/>
  <c r="AW19" i="58"/>
  <c r="AV19" i="58"/>
  <c r="AU19" i="58"/>
  <c r="AT19" i="58"/>
  <c r="AS19" i="58"/>
  <c r="AR19" i="58"/>
  <c r="AQ19" i="58"/>
  <c r="AP19" i="58"/>
  <c r="AO19" i="58"/>
  <c r="AN19" i="58"/>
  <c r="AM19" i="58"/>
  <c r="AL19" i="58"/>
  <c r="AK19" i="58"/>
  <c r="AJ19" i="58"/>
  <c r="AI19" i="58"/>
  <c r="AE19" i="58"/>
  <c r="AD19" i="58"/>
  <c r="AC19" i="58"/>
  <c r="AB19" i="58"/>
  <c r="AF19" i="58" s="1"/>
  <c r="E7" i="58" s="1"/>
  <c r="X19" i="58"/>
  <c r="W19" i="58"/>
  <c r="V19" i="58"/>
  <c r="U19" i="58"/>
  <c r="T19" i="58"/>
  <c r="Y19" i="58" s="1"/>
  <c r="D7" i="58" s="1"/>
  <c r="P19" i="58"/>
  <c r="P23" i="58" s="1"/>
  <c r="O19" i="58"/>
  <c r="N19" i="58"/>
  <c r="M19" i="58"/>
  <c r="CA18" i="58"/>
  <c r="BZ18" i="58"/>
  <c r="BY18" i="58"/>
  <c r="BX18" i="58"/>
  <c r="BW18" i="58"/>
  <c r="BV18" i="58"/>
  <c r="BU18" i="58"/>
  <c r="BT18" i="58"/>
  <c r="BS18" i="58"/>
  <c r="BP18" i="58"/>
  <c r="I6" i="58" s="1"/>
  <c r="BM18" i="58"/>
  <c r="BI18" i="58"/>
  <c r="BI23" i="58" s="1"/>
  <c r="BH18" i="58"/>
  <c r="BE18" i="58"/>
  <c r="BB18" i="58"/>
  <c r="AX18" i="58"/>
  <c r="AW18" i="58"/>
  <c r="AV18" i="58"/>
  <c r="AU18" i="58"/>
  <c r="AU23" i="58" s="1"/>
  <c r="AT18" i="58"/>
  <c r="AS18" i="58"/>
  <c r="AR18" i="58"/>
  <c r="AQ18" i="58"/>
  <c r="AP18" i="58"/>
  <c r="AO18" i="58"/>
  <c r="AN18" i="58"/>
  <c r="AM18" i="58"/>
  <c r="AM23" i="58" s="1"/>
  <c r="AL18" i="58"/>
  <c r="AK18" i="58"/>
  <c r="AJ18" i="58"/>
  <c r="AI18" i="58"/>
  <c r="AE18" i="58"/>
  <c r="AD18" i="58"/>
  <c r="AC18" i="58"/>
  <c r="AB18" i="58"/>
  <c r="AF18" i="58" s="1"/>
  <c r="E6" i="58" s="1"/>
  <c r="X18" i="58"/>
  <c r="W18" i="58"/>
  <c r="V18" i="58"/>
  <c r="U18" i="58"/>
  <c r="T18" i="58"/>
  <c r="P18" i="58"/>
  <c r="O18" i="58"/>
  <c r="N18" i="58"/>
  <c r="Q18" i="58" s="1"/>
  <c r="C6" i="58" s="1"/>
  <c r="M18" i="58"/>
  <c r="CA17" i="58"/>
  <c r="CA23" i="58" s="1"/>
  <c r="BZ17" i="58"/>
  <c r="BZ23" i="58" s="1"/>
  <c r="BY17" i="58"/>
  <c r="BY23" i="58" s="1"/>
  <c r="BX17" i="58"/>
  <c r="BW17" i="58"/>
  <c r="BV17" i="58"/>
  <c r="BU17" i="58"/>
  <c r="BT17" i="58"/>
  <c r="BS17" i="58"/>
  <c r="BS23" i="58" s="1"/>
  <c r="BP17" i="58"/>
  <c r="I5" i="58" s="1"/>
  <c r="BM17" i="58"/>
  <c r="H5" i="58" s="1"/>
  <c r="BJ17" i="58"/>
  <c r="G5" i="58" s="1"/>
  <c r="BI17" i="58"/>
  <c r="BH17" i="58"/>
  <c r="BE17" i="58"/>
  <c r="BB17" i="58"/>
  <c r="BB23" i="58" s="1"/>
  <c r="AX17" i="58"/>
  <c r="AX23" i="58" s="1"/>
  <c r="AW17" i="58"/>
  <c r="AV17" i="58"/>
  <c r="AU17" i="58"/>
  <c r="AT17" i="58"/>
  <c r="AS17" i="58"/>
  <c r="AR17" i="58"/>
  <c r="AQ17" i="58"/>
  <c r="AP17" i="58"/>
  <c r="AP23" i="58" s="1"/>
  <c r="AO17" i="58"/>
  <c r="AN17" i="58"/>
  <c r="AM17" i="58"/>
  <c r="AL17" i="58"/>
  <c r="AK17" i="58"/>
  <c r="AJ17" i="58"/>
  <c r="AI17" i="58"/>
  <c r="AE17" i="58"/>
  <c r="AD17" i="58"/>
  <c r="AC17" i="58"/>
  <c r="AB17" i="58"/>
  <c r="X17" i="58"/>
  <c r="W17" i="58"/>
  <c r="V17" i="58"/>
  <c r="U17" i="58"/>
  <c r="T17" i="58"/>
  <c r="P17" i="58"/>
  <c r="O17" i="58"/>
  <c r="N17" i="58"/>
  <c r="M17" i="58"/>
  <c r="M23" i="58" s="1"/>
  <c r="AX16" i="58"/>
  <c r="AW16" i="58"/>
  <c r="AV16" i="58"/>
  <c r="AU16" i="58"/>
  <c r="AT16" i="58"/>
  <c r="AS16" i="58"/>
  <c r="AR16" i="58"/>
  <c r="AQ16" i="58"/>
  <c r="AP16" i="58"/>
  <c r="AO16" i="58"/>
  <c r="AN16" i="58"/>
  <c r="AM16" i="58"/>
  <c r="AL16" i="58"/>
  <c r="AK16" i="58"/>
  <c r="AJ16" i="58"/>
  <c r="AI16" i="58"/>
  <c r="AF10" i="58"/>
  <c r="AE10" i="58"/>
  <c r="AD10" i="58"/>
  <c r="AC10" i="58"/>
  <c r="AB10" i="58"/>
  <c r="Z10" i="58"/>
  <c r="Y10" i="58"/>
  <c r="W10" i="58"/>
  <c r="V10" i="58"/>
  <c r="S10" i="58"/>
  <c r="R10" i="58"/>
  <c r="H10" i="58"/>
  <c r="AF9" i="58"/>
  <c r="AE9" i="58"/>
  <c r="AD9" i="58"/>
  <c r="AC9" i="58"/>
  <c r="AB9" i="58"/>
  <c r="AA9" i="58"/>
  <c r="Z9" i="58"/>
  <c r="Y9" i="58"/>
  <c r="X9" i="58"/>
  <c r="W9" i="58"/>
  <c r="V9" i="58"/>
  <c r="S9" i="58"/>
  <c r="R9" i="58"/>
  <c r="P9" i="58"/>
  <c r="F9" i="58"/>
  <c r="AF8" i="58"/>
  <c r="AE8" i="58"/>
  <c r="AD8" i="58"/>
  <c r="AC8" i="58"/>
  <c r="AB8" i="58"/>
  <c r="AA8" i="58"/>
  <c r="Z8" i="58"/>
  <c r="X8" i="58"/>
  <c r="W8" i="58"/>
  <c r="S8" i="58"/>
  <c r="R8" i="58"/>
  <c r="P8" i="58"/>
  <c r="I8" i="58"/>
  <c r="H8" i="58"/>
  <c r="AF7" i="58"/>
  <c r="AD7" i="58"/>
  <c r="AC7" i="58"/>
  <c r="AB7" i="58"/>
  <c r="Z7" i="58"/>
  <c r="Y7" i="58"/>
  <c r="W7" i="58"/>
  <c r="S7" i="58"/>
  <c r="R7" i="58"/>
  <c r="P7" i="58"/>
  <c r="AF6" i="58"/>
  <c r="AD6" i="58"/>
  <c r="AC6" i="58"/>
  <c r="AB6" i="58"/>
  <c r="Z6" i="58"/>
  <c r="W6" i="58"/>
  <c r="S6" i="58"/>
  <c r="R6" i="58"/>
  <c r="L6" i="58"/>
  <c r="H6" i="58"/>
  <c r="F6" i="58"/>
  <c r="AF5" i="58"/>
  <c r="AE5" i="58"/>
  <c r="AD5" i="58"/>
  <c r="AC5" i="58"/>
  <c r="AB5" i="58"/>
  <c r="AA5" i="58"/>
  <c r="Z5" i="58"/>
  <c r="Y5" i="58"/>
  <c r="X5" i="58"/>
  <c r="W5" i="58"/>
  <c r="R5" i="58"/>
  <c r="P5" i="58"/>
  <c r="F5" i="58"/>
  <c r="BY73" i="57"/>
  <c r="BX73" i="57"/>
  <c r="BW73" i="57"/>
  <c r="BV73" i="57"/>
  <c r="BU73" i="57"/>
  <c r="BT73" i="57"/>
  <c r="BS73" i="57"/>
  <c r="BP73" i="57"/>
  <c r="BM73" i="57"/>
  <c r="BI73" i="57"/>
  <c r="BH73" i="57"/>
  <c r="BE73" i="57"/>
  <c r="BB73" i="57"/>
  <c r="AX73" i="57"/>
  <c r="AW73" i="57"/>
  <c r="AV73" i="57"/>
  <c r="AU73" i="57"/>
  <c r="AT73" i="57"/>
  <c r="AS73" i="57"/>
  <c r="AR73" i="57"/>
  <c r="AQ73" i="57"/>
  <c r="AP73" i="57"/>
  <c r="AO73" i="57"/>
  <c r="AN73" i="57"/>
  <c r="AM73" i="57"/>
  <c r="AL73" i="57"/>
  <c r="AK73" i="57"/>
  <c r="AJ73" i="57"/>
  <c r="AI73" i="57"/>
  <c r="AE73" i="57"/>
  <c r="AD73" i="57"/>
  <c r="AC73" i="57"/>
  <c r="AB73" i="57"/>
  <c r="X73" i="57"/>
  <c r="W73" i="57"/>
  <c r="V73" i="57"/>
  <c r="U73" i="57"/>
  <c r="T73" i="57"/>
  <c r="P73" i="57"/>
  <c r="O73" i="57"/>
  <c r="N73" i="57"/>
  <c r="M73" i="57"/>
  <c r="BZ72" i="57"/>
  <c r="BJ72" i="57"/>
  <c r="AA11" i="57" s="1"/>
  <c r="AY72" i="57"/>
  <c r="AF72" i="57"/>
  <c r="Y72" i="57"/>
  <c r="Q72" i="57"/>
  <c r="BZ71" i="57"/>
  <c r="BJ71" i="57"/>
  <c r="AA10" i="57" s="1"/>
  <c r="AY71" i="57"/>
  <c r="AE10" i="57" s="1"/>
  <c r="AF71" i="57"/>
  <c r="Y10" i="57" s="1"/>
  <c r="Y71" i="57"/>
  <c r="Q71" i="57"/>
  <c r="BZ70" i="57"/>
  <c r="BJ70" i="57"/>
  <c r="AA9" i="57" s="1"/>
  <c r="AY70" i="57"/>
  <c r="AF70" i="57"/>
  <c r="Y70" i="57"/>
  <c r="X9" i="57" s="1"/>
  <c r="Q70" i="57"/>
  <c r="W9" i="57" s="1"/>
  <c r="BZ69" i="57"/>
  <c r="AD8" i="57" s="1"/>
  <c r="BJ69" i="57"/>
  <c r="AY69" i="57"/>
  <c r="AF69" i="57"/>
  <c r="Y8" i="57" s="1"/>
  <c r="Y69" i="57"/>
  <c r="Q69" i="57"/>
  <c r="BZ68" i="57"/>
  <c r="BJ68" i="57"/>
  <c r="AA7" i="57" s="1"/>
  <c r="AY68" i="57"/>
  <c r="AF68" i="57"/>
  <c r="Y68" i="57"/>
  <c r="Q68" i="57"/>
  <c r="BZ67" i="57"/>
  <c r="AD6" i="57" s="1"/>
  <c r="BJ67" i="57"/>
  <c r="AA6" i="57" s="1"/>
  <c r="AY67" i="57"/>
  <c r="AE6" i="57" s="1"/>
  <c r="AF67" i="57"/>
  <c r="AF73" i="57" s="1"/>
  <c r="Y67" i="57"/>
  <c r="Q67" i="57"/>
  <c r="BZ66" i="57"/>
  <c r="BJ66" i="57"/>
  <c r="AY66" i="57"/>
  <c r="AF66" i="57"/>
  <c r="Y5" i="57" s="1"/>
  <c r="Y66" i="57"/>
  <c r="Q66" i="57"/>
  <c r="Q73" i="57" s="1"/>
  <c r="BY60" i="57"/>
  <c r="BX60" i="57"/>
  <c r="BW60" i="57"/>
  <c r="BV60" i="57"/>
  <c r="BU60" i="57"/>
  <c r="BT60" i="57"/>
  <c r="BS60" i="57"/>
  <c r="BP60" i="57"/>
  <c r="BM60" i="57"/>
  <c r="BI60" i="57"/>
  <c r="BH60" i="57"/>
  <c r="BE60" i="57"/>
  <c r="BB60" i="57"/>
  <c r="AX60" i="57"/>
  <c r="AW60" i="57"/>
  <c r="AV60" i="57"/>
  <c r="AU60" i="57"/>
  <c r="AT60" i="57"/>
  <c r="AS60" i="57"/>
  <c r="AR60" i="57"/>
  <c r="AQ60" i="57"/>
  <c r="AP60" i="57"/>
  <c r="AO60" i="57"/>
  <c r="AN60" i="57"/>
  <c r="AM60" i="57"/>
  <c r="AL60" i="57"/>
  <c r="AK60" i="57"/>
  <c r="AJ60" i="57"/>
  <c r="AI60" i="57"/>
  <c r="AE60" i="57"/>
  <c r="AD60" i="57"/>
  <c r="AC60" i="57"/>
  <c r="AB60" i="57"/>
  <c r="X60" i="57"/>
  <c r="W60" i="57"/>
  <c r="V60" i="57"/>
  <c r="U60" i="57"/>
  <c r="T60" i="57"/>
  <c r="P60" i="57"/>
  <c r="O60" i="57"/>
  <c r="N60" i="57"/>
  <c r="M60" i="57"/>
  <c r="BZ59" i="57"/>
  <c r="BJ59" i="57"/>
  <c r="AY59" i="57"/>
  <c r="AF59" i="57"/>
  <c r="Y59" i="57"/>
  <c r="Q59" i="57"/>
  <c r="BZ58" i="57"/>
  <c r="BJ58" i="57"/>
  <c r="AY58" i="57"/>
  <c r="AF58" i="57"/>
  <c r="Y58" i="57"/>
  <c r="Q58" i="57"/>
  <c r="BZ57" i="57"/>
  <c r="BJ57" i="57"/>
  <c r="AY57" i="57"/>
  <c r="AF57" i="57"/>
  <c r="Y57" i="57"/>
  <c r="Q57" i="57"/>
  <c r="BZ56" i="57"/>
  <c r="BJ56" i="57"/>
  <c r="AY56" i="57"/>
  <c r="AF56" i="57"/>
  <c r="Y56" i="57"/>
  <c r="Q56" i="57"/>
  <c r="BZ55" i="57"/>
  <c r="BJ55" i="57"/>
  <c r="AY55" i="57"/>
  <c r="AF55" i="57"/>
  <c r="Y55" i="57"/>
  <c r="Q55" i="57"/>
  <c r="BZ54" i="57"/>
  <c r="BJ54" i="57"/>
  <c r="AY54" i="57"/>
  <c r="AF54" i="57"/>
  <c r="Y54" i="57"/>
  <c r="Q54" i="57"/>
  <c r="BZ53" i="57"/>
  <c r="BJ53" i="57"/>
  <c r="AY53" i="57"/>
  <c r="AY60" i="57" s="1"/>
  <c r="AF53" i="57"/>
  <c r="Y53" i="57"/>
  <c r="Q53" i="57"/>
  <c r="BY48" i="57"/>
  <c r="BX48" i="57"/>
  <c r="BW48" i="57"/>
  <c r="BV48" i="57"/>
  <c r="BU48" i="57"/>
  <c r="BT48" i="57"/>
  <c r="BS48" i="57"/>
  <c r="BP48" i="57"/>
  <c r="BM48" i="57"/>
  <c r="BI48" i="57"/>
  <c r="BH48" i="57"/>
  <c r="BJ48" i="57" s="1"/>
  <c r="Q11" i="57" s="1"/>
  <c r="BE48" i="57"/>
  <c r="P11" i="57" s="1"/>
  <c r="BB48" i="57"/>
  <c r="AX48" i="57"/>
  <c r="AW48" i="57"/>
  <c r="AV48" i="57"/>
  <c r="AU48" i="57"/>
  <c r="AT48" i="57"/>
  <c r="AS48" i="57"/>
  <c r="AR48" i="57"/>
  <c r="AQ48" i="57"/>
  <c r="AP48" i="57"/>
  <c r="AO48" i="57"/>
  <c r="AN48" i="57"/>
  <c r="AM48" i="57"/>
  <c r="AL48" i="57"/>
  <c r="AK48" i="57"/>
  <c r="AJ48" i="57"/>
  <c r="AI48" i="57"/>
  <c r="AE48" i="57"/>
  <c r="AD48" i="57"/>
  <c r="AC48" i="57"/>
  <c r="AB48" i="57"/>
  <c r="X48" i="57"/>
  <c r="W48" i="57"/>
  <c r="V48" i="57"/>
  <c r="Y48" i="57" s="1"/>
  <c r="N11" i="57" s="1"/>
  <c r="U48" i="57"/>
  <c r="T48" i="57"/>
  <c r="P48" i="57"/>
  <c r="O48" i="57"/>
  <c r="N48" i="57"/>
  <c r="M48" i="57"/>
  <c r="BY47" i="57"/>
  <c r="BX47" i="57"/>
  <c r="BW47" i="57"/>
  <c r="BV47" i="57"/>
  <c r="BU47" i="57"/>
  <c r="BT47" i="57"/>
  <c r="BS47" i="57"/>
  <c r="BP47" i="57"/>
  <c r="S10" i="57" s="1"/>
  <c r="BM47" i="57"/>
  <c r="R10" i="57" s="1"/>
  <c r="BI47" i="57"/>
  <c r="BH47" i="57"/>
  <c r="BE47" i="57"/>
  <c r="BB47" i="57"/>
  <c r="V10" i="57" s="1"/>
  <c r="AX47" i="57"/>
  <c r="AW47" i="57"/>
  <c r="AV47" i="57"/>
  <c r="AU47" i="57"/>
  <c r="AT47" i="57"/>
  <c r="AS47" i="57"/>
  <c r="AR47" i="57"/>
  <c r="AQ47" i="57"/>
  <c r="AP47" i="57"/>
  <c r="AO47" i="57"/>
  <c r="AN47" i="57"/>
  <c r="AM47" i="57"/>
  <c r="AL47" i="57"/>
  <c r="AK47" i="57"/>
  <c r="AJ47" i="57"/>
  <c r="AI47" i="57"/>
  <c r="AE47" i="57"/>
  <c r="AD47" i="57"/>
  <c r="AC47" i="57"/>
  <c r="AB47" i="57"/>
  <c r="Y47" i="57"/>
  <c r="N10" i="57" s="1"/>
  <c r="X47" i="57"/>
  <c r="W47" i="57"/>
  <c r="V47" i="57"/>
  <c r="U47" i="57"/>
  <c r="T47" i="57"/>
  <c r="P47" i="57"/>
  <c r="O47" i="57"/>
  <c r="N47" i="57"/>
  <c r="M47" i="57"/>
  <c r="BY46" i="57"/>
  <c r="BX46" i="57"/>
  <c r="BW46" i="57"/>
  <c r="BV46" i="57"/>
  <c r="BU46" i="57"/>
  <c r="BT46" i="57"/>
  <c r="BS46" i="57"/>
  <c r="BP46" i="57"/>
  <c r="S9" i="57" s="1"/>
  <c r="BM46" i="57"/>
  <c r="BI46" i="57"/>
  <c r="BH46" i="57"/>
  <c r="BE46" i="57"/>
  <c r="P9" i="57" s="1"/>
  <c r="BB46" i="57"/>
  <c r="V9" i="57" s="1"/>
  <c r="AX46" i="57"/>
  <c r="AW46" i="57"/>
  <c r="AV46" i="57"/>
  <c r="AU46" i="57"/>
  <c r="AT46" i="57"/>
  <c r="AS46" i="57"/>
  <c r="AR46" i="57"/>
  <c r="AQ46" i="57"/>
  <c r="AP46" i="57"/>
  <c r="AO46" i="57"/>
  <c r="AN46" i="57"/>
  <c r="AM46" i="57"/>
  <c r="AL46" i="57"/>
  <c r="AK46" i="57"/>
  <c r="AJ46" i="57"/>
  <c r="AI46" i="57"/>
  <c r="AY46" i="57" s="1"/>
  <c r="U9" i="57" s="1"/>
  <c r="AE46" i="57"/>
  <c r="AD46" i="57"/>
  <c r="AC46" i="57"/>
  <c r="AB46" i="57"/>
  <c r="X46" i="57"/>
  <c r="W46" i="57"/>
  <c r="V46" i="57"/>
  <c r="U46" i="57"/>
  <c r="T46" i="57"/>
  <c r="Y46" i="57" s="1"/>
  <c r="N9" i="57" s="1"/>
  <c r="P46" i="57"/>
  <c r="O46" i="57"/>
  <c r="N46" i="57"/>
  <c r="M46" i="57"/>
  <c r="Q46" i="57" s="1"/>
  <c r="M9" i="57" s="1"/>
  <c r="BY45" i="57"/>
  <c r="BX45" i="57"/>
  <c r="BW45" i="57"/>
  <c r="BV45" i="57"/>
  <c r="BU45" i="57"/>
  <c r="BT45" i="57"/>
  <c r="BZ45" i="57" s="1"/>
  <c r="T8" i="57" s="1"/>
  <c r="BS45" i="57"/>
  <c r="BP45" i="57"/>
  <c r="BM45" i="57"/>
  <c r="BI45" i="57"/>
  <c r="BH45" i="57"/>
  <c r="BJ45" i="57" s="1"/>
  <c r="Q8" i="57" s="1"/>
  <c r="BE45" i="57"/>
  <c r="P8" i="57" s="1"/>
  <c r="BB45" i="57"/>
  <c r="V8" i="57" s="1"/>
  <c r="AX45" i="57"/>
  <c r="AW45" i="57"/>
  <c r="AV45" i="57"/>
  <c r="AU45" i="57"/>
  <c r="AT45" i="57"/>
  <c r="AS45" i="57"/>
  <c r="AR45" i="57"/>
  <c r="AQ45" i="57"/>
  <c r="AP45" i="57"/>
  <c r="AO45" i="57"/>
  <c r="AN45" i="57"/>
  <c r="AM45" i="57"/>
  <c r="AL45" i="57"/>
  <c r="AK45" i="57"/>
  <c r="AJ45" i="57"/>
  <c r="AI45" i="57"/>
  <c r="AE45" i="57"/>
  <c r="AD45" i="57"/>
  <c r="AC45" i="57"/>
  <c r="AB45" i="57"/>
  <c r="AF45" i="57" s="1"/>
  <c r="O8" i="57" s="1"/>
  <c r="X45" i="57"/>
  <c r="W45" i="57"/>
  <c r="Y45" i="57" s="1"/>
  <c r="N8" i="57" s="1"/>
  <c r="V45" i="57"/>
  <c r="U45" i="57"/>
  <c r="T45" i="57"/>
  <c r="P45" i="57"/>
  <c r="O45" i="57"/>
  <c r="N45" i="57"/>
  <c r="M45" i="57"/>
  <c r="Q45" i="57" s="1"/>
  <c r="M8" i="57" s="1"/>
  <c r="BY44" i="57"/>
  <c r="BX44" i="57"/>
  <c r="BW44" i="57"/>
  <c r="BV44" i="57"/>
  <c r="BU44" i="57"/>
  <c r="BT44" i="57"/>
  <c r="BS44" i="57"/>
  <c r="BP44" i="57"/>
  <c r="BM44" i="57"/>
  <c r="BI44" i="57"/>
  <c r="BH44" i="57"/>
  <c r="BJ44" i="57" s="1"/>
  <c r="Q7" i="57" s="1"/>
  <c r="BE44" i="57"/>
  <c r="P7" i="57" s="1"/>
  <c r="BB44" i="57"/>
  <c r="AX44" i="57"/>
  <c r="AW44" i="57"/>
  <c r="AV44" i="57"/>
  <c r="AU44" i="57"/>
  <c r="AT44" i="57"/>
  <c r="AS44" i="57"/>
  <c r="AR44" i="57"/>
  <c r="AQ44" i="57"/>
  <c r="AP44" i="57"/>
  <c r="AO44" i="57"/>
  <c r="AN44" i="57"/>
  <c r="AM44" i="57"/>
  <c r="AL44" i="57"/>
  <c r="AK44" i="57"/>
  <c r="AJ44" i="57"/>
  <c r="AI44" i="57"/>
  <c r="AE44" i="57"/>
  <c r="AD44" i="57"/>
  <c r="AC44" i="57"/>
  <c r="AB44" i="57"/>
  <c r="X44" i="57"/>
  <c r="W44" i="57"/>
  <c r="V44" i="57"/>
  <c r="U44" i="57"/>
  <c r="T44" i="57"/>
  <c r="Y44" i="57" s="1"/>
  <c r="N7" i="57" s="1"/>
  <c r="P44" i="57"/>
  <c r="O44" i="57"/>
  <c r="N44" i="57"/>
  <c r="M44" i="57"/>
  <c r="BY43" i="57"/>
  <c r="BX43" i="57"/>
  <c r="BW43" i="57"/>
  <c r="BV43" i="57"/>
  <c r="BU43" i="57"/>
  <c r="BT43" i="57"/>
  <c r="BS43" i="57"/>
  <c r="BP43" i="57"/>
  <c r="S6" i="57" s="1"/>
  <c r="BM43" i="57"/>
  <c r="R6" i="57" s="1"/>
  <c r="BI43" i="57"/>
  <c r="BH43" i="57"/>
  <c r="BJ43" i="57" s="1"/>
  <c r="Q6" i="57" s="1"/>
  <c r="BE43" i="57"/>
  <c r="BB43" i="57"/>
  <c r="V6" i="57" s="1"/>
  <c r="AX43" i="57"/>
  <c r="AW43" i="57"/>
  <c r="AV43" i="57"/>
  <c r="AU43" i="57"/>
  <c r="AT43" i="57"/>
  <c r="AS43" i="57"/>
  <c r="AR43" i="57"/>
  <c r="AQ43" i="57"/>
  <c r="AP43" i="57"/>
  <c r="AO43" i="57"/>
  <c r="AN43" i="57"/>
  <c r="AM43" i="57"/>
  <c r="AL43" i="57"/>
  <c r="AK43" i="57"/>
  <c r="AJ43" i="57"/>
  <c r="AI43" i="57"/>
  <c r="AE43" i="57"/>
  <c r="AD43" i="57"/>
  <c r="AC43" i="57"/>
  <c r="AB43" i="57"/>
  <c r="X43" i="57"/>
  <c r="W43" i="57"/>
  <c r="V43" i="57"/>
  <c r="U43" i="57"/>
  <c r="Y43" i="57" s="1"/>
  <c r="N6" i="57" s="1"/>
  <c r="T43" i="57"/>
  <c r="P43" i="57"/>
  <c r="O43" i="57"/>
  <c r="N43" i="57"/>
  <c r="M43" i="57"/>
  <c r="Q43" i="57" s="1"/>
  <c r="M6" i="57" s="1"/>
  <c r="BY42" i="57"/>
  <c r="BX42" i="57"/>
  <c r="BW42" i="57"/>
  <c r="BV42" i="57"/>
  <c r="BU42" i="57"/>
  <c r="BT42" i="57"/>
  <c r="BS42" i="57"/>
  <c r="BS49" i="57" s="1"/>
  <c r="BP42" i="57"/>
  <c r="BP49" i="57" s="1"/>
  <c r="BM42" i="57"/>
  <c r="BI42" i="57"/>
  <c r="BH42" i="57"/>
  <c r="BJ42" i="57" s="1"/>
  <c r="BE42" i="57"/>
  <c r="BB42" i="57"/>
  <c r="AX42" i="57"/>
  <c r="AX49" i="57" s="1"/>
  <c r="AW42" i="57"/>
  <c r="AV42" i="57"/>
  <c r="AU42" i="57"/>
  <c r="AT42" i="57"/>
  <c r="AS42" i="57"/>
  <c r="AR42" i="57"/>
  <c r="AQ42" i="57"/>
  <c r="AQ49" i="57" s="1"/>
  <c r="AP42" i="57"/>
  <c r="AP49" i="57" s="1"/>
  <c r="AO42" i="57"/>
  <c r="AN42" i="57"/>
  <c r="AM42" i="57"/>
  <c r="AL42" i="57"/>
  <c r="AK42" i="57"/>
  <c r="AJ42" i="57"/>
  <c r="AI42" i="57"/>
  <c r="AI49" i="57" s="1"/>
  <c r="AE42" i="57"/>
  <c r="AD42" i="57"/>
  <c r="AC42" i="57"/>
  <c r="AC49" i="57" s="1"/>
  <c r="AB42" i="57"/>
  <c r="X42" i="57"/>
  <c r="X49" i="57" s="1"/>
  <c r="W42" i="57"/>
  <c r="V42" i="57"/>
  <c r="U42" i="57"/>
  <c r="T42" i="57"/>
  <c r="P42" i="57"/>
  <c r="O42" i="57"/>
  <c r="N42" i="57"/>
  <c r="M42" i="57"/>
  <c r="M49" i="57" s="1"/>
  <c r="AX41" i="57"/>
  <c r="AW41" i="57"/>
  <c r="AV41" i="57"/>
  <c r="AU41" i="57"/>
  <c r="AT41" i="57"/>
  <c r="AS41" i="57"/>
  <c r="AR41" i="57"/>
  <c r="AQ41" i="57"/>
  <c r="AP41" i="57"/>
  <c r="AO41" i="57"/>
  <c r="AN41" i="57"/>
  <c r="AM41" i="57"/>
  <c r="AL41" i="57"/>
  <c r="AK41" i="57"/>
  <c r="AJ41" i="57"/>
  <c r="AI41" i="57"/>
  <c r="BY36" i="57"/>
  <c r="BY25" i="57" s="1"/>
  <c r="BX36" i="57"/>
  <c r="BW36" i="57"/>
  <c r="BV36" i="57"/>
  <c r="BV25" i="57" s="1"/>
  <c r="BU36" i="57"/>
  <c r="BU25" i="57" s="1"/>
  <c r="BT36" i="57"/>
  <c r="BT25" i="57" s="1"/>
  <c r="BS36" i="57"/>
  <c r="BS25" i="57" s="1"/>
  <c r="BP36" i="57"/>
  <c r="BM36" i="57"/>
  <c r="BI36" i="57"/>
  <c r="BH36" i="57"/>
  <c r="BE36" i="57"/>
  <c r="BB36" i="57"/>
  <c r="AX36" i="57"/>
  <c r="AW36" i="57"/>
  <c r="AV36" i="57"/>
  <c r="AU36" i="57"/>
  <c r="AT36" i="57"/>
  <c r="AS36" i="57"/>
  <c r="AR36" i="57"/>
  <c r="AQ36" i="57"/>
  <c r="AP36" i="57"/>
  <c r="AO36" i="57"/>
  <c r="AN36" i="57"/>
  <c r="AM36" i="57"/>
  <c r="AL36" i="57"/>
  <c r="AK36" i="57"/>
  <c r="AJ36" i="57"/>
  <c r="AI36" i="57"/>
  <c r="AE36" i="57"/>
  <c r="AD36" i="57"/>
  <c r="AC36" i="57"/>
  <c r="AB36" i="57"/>
  <c r="X36" i="57"/>
  <c r="W36" i="57"/>
  <c r="V36" i="57"/>
  <c r="U36" i="57"/>
  <c r="T36" i="57"/>
  <c r="P36" i="57"/>
  <c r="O36" i="57"/>
  <c r="N36" i="57"/>
  <c r="M36" i="57"/>
  <c r="BZ24" i="57"/>
  <c r="J11" i="57" s="1"/>
  <c r="BJ35" i="57"/>
  <c r="AY35" i="57"/>
  <c r="AF35" i="57"/>
  <c r="Y35" i="57"/>
  <c r="Q35" i="57"/>
  <c r="BZ23" i="57"/>
  <c r="J10" i="57" s="1"/>
  <c r="BJ34" i="57"/>
  <c r="AY34" i="57"/>
  <c r="AF34" i="57"/>
  <c r="Y34" i="57"/>
  <c r="Q34" i="57"/>
  <c r="BZ22" i="57"/>
  <c r="J9" i="57" s="1"/>
  <c r="BJ33" i="57"/>
  <c r="AY33" i="57"/>
  <c r="AF33" i="57"/>
  <c r="Y33" i="57"/>
  <c r="Q33" i="57"/>
  <c r="BZ21" i="57"/>
  <c r="J8" i="57" s="1"/>
  <c r="BJ32" i="57"/>
  <c r="AY32" i="57"/>
  <c r="AF32" i="57"/>
  <c r="Y32" i="57"/>
  <c r="Q32" i="57"/>
  <c r="BZ20" i="57"/>
  <c r="J7" i="57" s="1"/>
  <c r="BJ31" i="57"/>
  <c r="AY31" i="57"/>
  <c r="AF31" i="57"/>
  <c r="Y31" i="57"/>
  <c r="Q31" i="57"/>
  <c r="BZ19" i="57"/>
  <c r="J6" i="57" s="1"/>
  <c r="BJ30" i="57"/>
  <c r="AY30" i="57"/>
  <c r="AF30" i="57"/>
  <c r="Y30" i="57"/>
  <c r="Q30" i="57"/>
  <c r="BJ29" i="57"/>
  <c r="AY29" i="57"/>
  <c r="AF29" i="57"/>
  <c r="Y29" i="57"/>
  <c r="Y36" i="57" s="1"/>
  <c r="Q29" i="57"/>
  <c r="BX25" i="57"/>
  <c r="BW25" i="57"/>
  <c r="BY24" i="57"/>
  <c r="BX24" i="57"/>
  <c r="BW24" i="57"/>
  <c r="BV24" i="57"/>
  <c r="BU24" i="57"/>
  <c r="BT24" i="57"/>
  <c r="BS24" i="57"/>
  <c r="BP24" i="57"/>
  <c r="I11" i="57" s="1"/>
  <c r="BM24" i="57"/>
  <c r="H11" i="57" s="1"/>
  <c r="BI24" i="57"/>
  <c r="BH24" i="57"/>
  <c r="BJ24" i="57" s="1"/>
  <c r="G11" i="57" s="1"/>
  <c r="BE24" i="57"/>
  <c r="F11" i="57" s="1"/>
  <c r="BB24" i="57"/>
  <c r="AX24" i="57"/>
  <c r="AW24" i="57"/>
  <c r="AV24" i="57"/>
  <c r="AU24" i="57"/>
  <c r="AT24" i="57"/>
  <c r="AS24" i="57"/>
  <c r="AR24" i="57"/>
  <c r="AQ24" i="57"/>
  <c r="AP24" i="57"/>
  <c r="AO24" i="57"/>
  <c r="AN24" i="57"/>
  <c r="AM24" i="57"/>
  <c r="AL24" i="57"/>
  <c r="AK24" i="57"/>
  <c r="AJ24" i="57"/>
  <c r="AI24" i="57"/>
  <c r="AE24" i="57"/>
  <c r="AD24" i="57"/>
  <c r="AC24" i="57"/>
  <c r="AB24" i="57"/>
  <c r="AF24" i="57" s="1"/>
  <c r="E11" i="57" s="1"/>
  <c r="X24" i="57"/>
  <c r="W24" i="57"/>
  <c r="V24" i="57"/>
  <c r="U24" i="57"/>
  <c r="T24" i="57"/>
  <c r="P24" i="57"/>
  <c r="O24" i="57"/>
  <c r="N24" i="57"/>
  <c r="M24" i="57"/>
  <c r="Q24" i="57" s="1"/>
  <c r="C11" i="57" s="1"/>
  <c r="BY23" i="57"/>
  <c r="BX23" i="57"/>
  <c r="BW23" i="57"/>
  <c r="BV23" i="57"/>
  <c r="BU23" i="57"/>
  <c r="BT23" i="57"/>
  <c r="BS23" i="57"/>
  <c r="BP23" i="57"/>
  <c r="I10" i="57" s="1"/>
  <c r="BM23" i="57"/>
  <c r="H10" i="57" s="1"/>
  <c r="BI23" i="57"/>
  <c r="BH23" i="57"/>
  <c r="BE23" i="57"/>
  <c r="BB23" i="57"/>
  <c r="AX23" i="57"/>
  <c r="AW23" i="57"/>
  <c r="AV23" i="57"/>
  <c r="AU23" i="57"/>
  <c r="AT23" i="57"/>
  <c r="AS23" i="57"/>
  <c r="AR23" i="57"/>
  <c r="AQ23" i="57"/>
  <c r="AP23" i="57"/>
  <c r="AO23" i="57"/>
  <c r="AN23" i="57"/>
  <c r="AM23" i="57"/>
  <c r="AL23" i="57"/>
  <c r="AK23" i="57"/>
  <c r="AJ23" i="57"/>
  <c r="AI23" i="57"/>
  <c r="AE23" i="57"/>
  <c r="AD23" i="57"/>
  <c r="AC23" i="57"/>
  <c r="AB23" i="57"/>
  <c r="AF23" i="57" s="1"/>
  <c r="E10" i="57" s="1"/>
  <c r="X23" i="57"/>
  <c r="W23" i="57"/>
  <c r="V23" i="57"/>
  <c r="U23" i="57"/>
  <c r="T23" i="57"/>
  <c r="P23" i="57"/>
  <c r="O23" i="57"/>
  <c r="N23" i="57"/>
  <c r="M23" i="57"/>
  <c r="Q23" i="57" s="1"/>
  <c r="C10" i="57" s="1"/>
  <c r="BY22" i="57"/>
  <c r="BX22" i="57"/>
  <c r="BW22" i="57"/>
  <c r="BV22" i="57"/>
  <c r="BU22" i="57"/>
  <c r="BT22" i="57"/>
  <c r="BS22" i="57"/>
  <c r="BP22" i="57"/>
  <c r="I9" i="57" s="1"/>
  <c r="BM22" i="57"/>
  <c r="H9" i="57" s="1"/>
  <c r="BI22" i="57"/>
  <c r="BH22" i="57"/>
  <c r="BJ22" i="57" s="1"/>
  <c r="G9" i="57" s="1"/>
  <c r="BE22" i="57"/>
  <c r="BB22" i="57"/>
  <c r="AX22" i="57"/>
  <c r="AW22" i="57"/>
  <c r="AV22" i="57"/>
  <c r="AU22" i="57"/>
  <c r="AT22" i="57"/>
  <c r="AS22" i="57"/>
  <c r="AR22" i="57"/>
  <c r="AQ22" i="57"/>
  <c r="AP22" i="57"/>
  <c r="AO22" i="57"/>
  <c r="AN22" i="57"/>
  <c r="AM22" i="57"/>
  <c r="AL22" i="57"/>
  <c r="AK22" i="57"/>
  <c r="AJ22" i="57"/>
  <c r="AI22" i="57"/>
  <c r="AE22" i="57"/>
  <c r="AD22" i="57"/>
  <c r="AC22" i="57"/>
  <c r="AB22" i="57"/>
  <c r="AF22" i="57" s="1"/>
  <c r="E9" i="57" s="1"/>
  <c r="X22" i="57"/>
  <c r="W22" i="57"/>
  <c r="V22" i="57"/>
  <c r="U22" i="57"/>
  <c r="T22" i="57"/>
  <c r="P22" i="57"/>
  <c r="Q22" i="57" s="1"/>
  <c r="C9" i="57" s="1"/>
  <c r="O22" i="57"/>
  <c r="N22" i="57"/>
  <c r="M22" i="57"/>
  <c r="BY21" i="57"/>
  <c r="BX21" i="57"/>
  <c r="BW21" i="57"/>
  <c r="BV21" i="57"/>
  <c r="BU21" i="57"/>
  <c r="BT21" i="57"/>
  <c r="BS21" i="57"/>
  <c r="BP21" i="57"/>
  <c r="I8" i="57" s="1"/>
  <c r="BM21" i="57"/>
  <c r="H8" i="57" s="1"/>
  <c r="BI21" i="57"/>
  <c r="BH21" i="57"/>
  <c r="BJ21" i="57" s="1"/>
  <c r="G8" i="57" s="1"/>
  <c r="BE21" i="57"/>
  <c r="F8" i="57" s="1"/>
  <c r="BB21" i="57"/>
  <c r="AX21" i="57"/>
  <c r="AW21" i="57"/>
  <c r="AV21" i="57"/>
  <c r="AU21" i="57"/>
  <c r="AT21" i="57"/>
  <c r="AS21" i="57"/>
  <c r="AR21" i="57"/>
  <c r="AQ21" i="57"/>
  <c r="AP21" i="57"/>
  <c r="AO21" i="57"/>
  <c r="AN21" i="57"/>
  <c r="AM21" i="57"/>
  <c r="AL21" i="57"/>
  <c r="AK21" i="57"/>
  <c r="AJ21" i="57"/>
  <c r="AI21" i="57"/>
  <c r="AE21" i="57"/>
  <c r="AD21" i="57"/>
  <c r="AC21" i="57"/>
  <c r="AB21" i="57"/>
  <c r="X21" i="57"/>
  <c r="W21" i="57"/>
  <c r="V21" i="57"/>
  <c r="U21" i="57"/>
  <c r="T21" i="57"/>
  <c r="P21" i="57"/>
  <c r="O21" i="57"/>
  <c r="N21" i="57"/>
  <c r="M21" i="57"/>
  <c r="Q21" i="57" s="1"/>
  <c r="C8" i="57" s="1"/>
  <c r="BY20" i="57"/>
  <c r="BX20" i="57"/>
  <c r="BW20" i="57"/>
  <c r="BV20" i="57"/>
  <c r="BU20" i="57"/>
  <c r="BT20" i="57"/>
  <c r="BS20" i="57"/>
  <c r="BP20" i="57"/>
  <c r="I7" i="57" s="1"/>
  <c r="BM20" i="57"/>
  <c r="H7" i="57" s="1"/>
  <c r="BI20" i="57"/>
  <c r="BH20" i="57"/>
  <c r="BE20" i="57"/>
  <c r="BB20" i="57"/>
  <c r="AX20" i="57"/>
  <c r="AW20" i="57"/>
  <c r="AV20" i="57"/>
  <c r="AU20" i="57"/>
  <c r="AT20" i="57"/>
  <c r="AS20" i="57"/>
  <c r="AR20" i="57"/>
  <c r="AQ20" i="57"/>
  <c r="AP20" i="57"/>
  <c r="AO20" i="57"/>
  <c r="AN20" i="57"/>
  <c r="AM20" i="57"/>
  <c r="AL20" i="57"/>
  <c r="AK20" i="57"/>
  <c r="AJ20" i="57"/>
  <c r="AI20" i="57"/>
  <c r="AE20" i="57"/>
  <c r="AD20" i="57"/>
  <c r="AC20" i="57"/>
  <c r="AB20" i="57"/>
  <c r="AF20" i="57" s="1"/>
  <c r="E7" i="57" s="1"/>
  <c r="X20" i="57"/>
  <c r="W20" i="57"/>
  <c r="V20" i="57"/>
  <c r="U20" i="57"/>
  <c r="T20" i="57"/>
  <c r="P20" i="57"/>
  <c r="Q20" i="57" s="1"/>
  <c r="C7" i="57" s="1"/>
  <c r="O20" i="57"/>
  <c r="N20" i="57"/>
  <c r="M20" i="57"/>
  <c r="BY19" i="57"/>
  <c r="BX19" i="57"/>
  <c r="BW19" i="57"/>
  <c r="BV19" i="57"/>
  <c r="BU19" i="57"/>
  <c r="BT19" i="57"/>
  <c r="BS19" i="57"/>
  <c r="BP19" i="57"/>
  <c r="I6" i="57" s="1"/>
  <c r="BM19" i="57"/>
  <c r="H6" i="57" s="1"/>
  <c r="BI19" i="57"/>
  <c r="BH19" i="57"/>
  <c r="BJ19" i="57" s="1"/>
  <c r="G6" i="57" s="1"/>
  <c r="BE19" i="57"/>
  <c r="BB19" i="57"/>
  <c r="AX19" i="57"/>
  <c r="AW19" i="57"/>
  <c r="AV19" i="57"/>
  <c r="AU19" i="57"/>
  <c r="AT19" i="57"/>
  <c r="AS19" i="57"/>
  <c r="AR19" i="57"/>
  <c r="AQ19" i="57"/>
  <c r="AP19" i="57"/>
  <c r="AO19" i="57"/>
  <c r="AN19" i="57"/>
  <c r="AM19" i="57"/>
  <c r="AL19" i="57"/>
  <c r="AK19" i="57"/>
  <c r="AJ19" i="57"/>
  <c r="AI19" i="57"/>
  <c r="AE19" i="57"/>
  <c r="AD19" i="57"/>
  <c r="AC19" i="57"/>
  <c r="AB19" i="57"/>
  <c r="AF19" i="57" s="1"/>
  <c r="E6" i="57" s="1"/>
  <c r="X19" i="57"/>
  <c r="W19" i="57"/>
  <c r="V19" i="57"/>
  <c r="U19" i="57"/>
  <c r="T19" i="57"/>
  <c r="Y19" i="57" s="1"/>
  <c r="D6" i="57" s="1"/>
  <c r="P19" i="57"/>
  <c r="O19" i="57"/>
  <c r="N19" i="57"/>
  <c r="M19" i="57"/>
  <c r="Q19" i="57" s="1"/>
  <c r="C6" i="57" s="1"/>
  <c r="BZ18" i="57"/>
  <c r="J5" i="57" s="1"/>
  <c r="BY18" i="57"/>
  <c r="BX18" i="57"/>
  <c r="BW18" i="57"/>
  <c r="BV18" i="57"/>
  <c r="BU18" i="57"/>
  <c r="BT18" i="57"/>
  <c r="BS18" i="57"/>
  <c r="BP18" i="57"/>
  <c r="BM18" i="57"/>
  <c r="H5" i="57" s="1"/>
  <c r="BI18" i="57"/>
  <c r="BH18" i="57"/>
  <c r="BE18" i="57"/>
  <c r="BB18" i="57"/>
  <c r="BB25" i="57" s="1"/>
  <c r="AX18" i="57"/>
  <c r="AW18" i="57"/>
  <c r="AV18" i="57"/>
  <c r="AU18" i="57"/>
  <c r="AT18" i="57"/>
  <c r="AS18" i="57"/>
  <c r="AR18" i="57"/>
  <c r="AQ18" i="57"/>
  <c r="AQ25" i="57" s="1"/>
  <c r="AP18" i="57"/>
  <c r="AO18" i="57"/>
  <c r="AN18" i="57"/>
  <c r="AM18" i="57"/>
  <c r="AL18" i="57"/>
  <c r="AK18" i="57"/>
  <c r="AJ18" i="57"/>
  <c r="AI18" i="57"/>
  <c r="AY18" i="57" s="1"/>
  <c r="AE18" i="57"/>
  <c r="AE25" i="57" s="1"/>
  <c r="AD18" i="57"/>
  <c r="AC18" i="57"/>
  <c r="AB18" i="57"/>
  <c r="X18" i="57"/>
  <c r="W18" i="57"/>
  <c r="V18" i="57"/>
  <c r="U18" i="57"/>
  <c r="U25" i="57" s="1"/>
  <c r="T18" i="57"/>
  <c r="P18" i="57"/>
  <c r="O18" i="57"/>
  <c r="O25" i="57" s="1"/>
  <c r="N18" i="57"/>
  <c r="M18" i="57"/>
  <c r="AX17" i="57"/>
  <c r="AW17" i="57"/>
  <c r="AV17" i="57"/>
  <c r="AU17" i="57"/>
  <c r="AT17" i="57"/>
  <c r="AS17" i="57"/>
  <c r="AR17" i="57"/>
  <c r="AQ17" i="57"/>
  <c r="AP17" i="57"/>
  <c r="AO17" i="57"/>
  <c r="AN17" i="57"/>
  <c r="AM17" i="57"/>
  <c r="AL17" i="57"/>
  <c r="AK17" i="57"/>
  <c r="AJ17" i="57"/>
  <c r="AI17" i="57"/>
  <c r="AF11" i="57"/>
  <c r="AE11" i="57"/>
  <c r="AD11" i="57"/>
  <c r="AC11" i="57"/>
  <c r="AB11" i="57"/>
  <c r="Z11" i="57"/>
  <c r="Y11" i="57"/>
  <c r="X11" i="57"/>
  <c r="W11" i="57"/>
  <c r="V11" i="57"/>
  <c r="S11" i="57"/>
  <c r="R11" i="57"/>
  <c r="L11" i="57"/>
  <c r="AF10" i="57"/>
  <c r="AD10" i="57"/>
  <c r="AC10" i="57"/>
  <c r="AB10" i="57"/>
  <c r="Z10" i="57"/>
  <c r="X10" i="57"/>
  <c r="W10" i="57"/>
  <c r="P10" i="57"/>
  <c r="L10" i="57"/>
  <c r="F10" i="57"/>
  <c r="AF9" i="57"/>
  <c r="AE9" i="57"/>
  <c r="AD9" i="57"/>
  <c r="AC9" i="57"/>
  <c r="AB9" i="57"/>
  <c r="Z9" i="57"/>
  <c r="Y9" i="57"/>
  <c r="R9" i="57"/>
  <c r="L9" i="57"/>
  <c r="F9" i="57"/>
  <c r="AF8" i="57"/>
  <c r="AE8" i="57"/>
  <c r="AC8" i="57"/>
  <c r="AB8" i="57"/>
  <c r="AA8" i="57"/>
  <c r="Z8" i="57"/>
  <c r="X8" i="57"/>
  <c r="W8" i="57"/>
  <c r="S8" i="57"/>
  <c r="R8" i="57"/>
  <c r="L8" i="57"/>
  <c r="AF7" i="57"/>
  <c r="AE7" i="57"/>
  <c r="AC7" i="57"/>
  <c r="AB7" i="57"/>
  <c r="Z7" i="57"/>
  <c r="Y7" i="57"/>
  <c r="X7" i="57"/>
  <c r="W7" i="57"/>
  <c r="V7" i="57"/>
  <c r="S7" i="57"/>
  <c r="R7" i="57"/>
  <c r="L7" i="57"/>
  <c r="F7" i="57"/>
  <c r="AF6" i="57"/>
  <c r="AC6" i="57"/>
  <c r="AB6" i="57"/>
  <c r="Z6" i="57"/>
  <c r="X6" i="57"/>
  <c r="W6" i="57"/>
  <c r="P6" i="57"/>
  <c r="L6" i="57"/>
  <c r="F6" i="57"/>
  <c r="AF5" i="57"/>
  <c r="AE5" i="57"/>
  <c r="AE12" i="57" s="1"/>
  <c r="AD5" i="57"/>
  <c r="AC5" i="57"/>
  <c r="AB5" i="57"/>
  <c r="AA5" i="57"/>
  <c r="Z5" i="57"/>
  <c r="V5" i="57"/>
  <c r="S5" i="57"/>
  <c r="R5" i="57"/>
  <c r="AB11" i="58" l="1"/>
  <c r="AC11" i="58"/>
  <c r="AD11" i="58"/>
  <c r="CB67" i="58"/>
  <c r="BM45" i="58"/>
  <c r="BY45" i="58"/>
  <c r="BP45" i="58"/>
  <c r="BZ45" i="58"/>
  <c r="R11" i="58"/>
  <c r="CB39" i="58"/>
  <c r="T5" i="58" s="1"/>
  <c r="CB41" i="58"/>
  <c r="T7" i="58" s="1"/>
  <c r="CB43" i="58"/>
  <c r="T9" i="58" s="1"/>
  <c r="CB55" i="58"/>
  <c r="BV45" i="58"/>
  <c r="H11" i="58"/>
  <c r="BW23" i="58"/>
  <c r="BT23" i="58"/>
  <c r="BX23" i="58"/>
  <c r="CB19" i="58"/>
  <c r="J7" i="58" s="1"/>
  <c r="CB21" i="58"/>
  <c r="J9" i="58" s="1"/>
  <c r="BU23" i="58"/>
  <c r="CB33" i="58"/>
  <c r="BV23" i="58"/>
  <c r="CB18" i="58"/>
  <c r="J6" i="58" s="1"/>
  <c r="CB20" i="58"/>
  <c r="J8" i="58" s="1"/>
  <c r="CB22" i="58"/>
  <c r="J10" i="58" s="1"/>
  <c r="BH23" i="58"/>
  <c r="BJ43" i="58"/>
  <c r="Q9" i="58" s="1"/>
  <c r="BJ40" i="58"/>
  <c r="Q6" i="58" s="1"/>
  <c r="Q5" i="58"/>
  <c r="BJ44" i="58"/>
  <c r="Q10" i="58" s="1"/>
  <c r="BH45" i="58"/>
  <c r="BI45" i="58"/>
  <c r="AA7" i="58"/>
  <c r="AA11" i="58" s="1"/>
  <c r="Z11" i="58"/>
  <c r="AF11" i="58"/>
  <c r="BB45" i="58"/>
  <c r="BE45" i="58"/>
  <c r="V6" i="58"/>
  <c r="V11" i="58" s="1"/>
  <c r="L5" i="58"/>
  <c r="L11" i="58" s="1"/>
  <c r="AI23" i="58"/>
  <c r="AQ23" i="58"/>
  <c r="AJ23" i="58"/>
  <c r="AY19" i="58"/>
  <c r="K7" i="58" s="1"/>
  <c r="AN23" i="58"/>
  <c r="AV23" i="58"/>
  <c r="AY21" i="58"/>
  <c r="K9" i="58" s="1"/>
  <c r="AK23" i="58"/>
  <c r="AS23" i="58"/>
  <c r="AL23" i="58"/>
  <c r="AT23" i="58"/>
  <c r="AY18" i="58"/>
  <c r="K6" i="58" s="1"/>
  <c r="AR23" i="58"/>
  <c r="AY33" i="58"/>
  <c r="AO23" i="58"/>
  <c r="AW23" i="58"/>
  <c r="AY20" i="58"/>
  <c r="K8" i="58" s="1"/>
  <c r="AJ45" i="58"/>
  <c r="AR45" i="58"/>
  <c r="AY42" i="58"/>
  <c r="U8" i="58" s="1"/>
  <c r="AY44" i="58"/>
  <c r="U10" i="58" s="1"/>
  <c r="AY39" i="58"/>
  <c r="AP45" i="58"/>
  <c r="AX45" i="58"/>
  <c r="AY41" i="58"/>
  <c r="U7" i="58" s="1"/>
  <c r="AK45" i="58"/>
  <c r="AS45" i="58"/>
  <c r="AY43" i="58"/>
  <c r="U9" i="58" s="1"/>
  <c r="AL45" i="58"/>
  <c r="AT45" i="58"/>
  <c r="AE11" i="58"/>
  <c r="AY67" i="58"/>
  <c r="AF67" i="58"/>
  <c r="Y11" i="58"/>
  <c r="AB45" i="58"/>
  <c r="AC45" i="58"/>
  <c r="AD45" i="58"/>
  <c r="AF43" i="58"/>
  <c r="O9" i="58" s="1"/>
  <c r="AF55" i="58"/>
  <c r="AF41" i="58"/>
  <c r="O7" i="58" s="1"/>
  <c r="AE23" i="58"/>
  <c r="AF33" i="58"/>
  <c r="AD23" i="58"/>
  <c r="AF20" i="58"/>
  <c r="E8" i="58" s="1"/>
  <c r="AC23" i="58"/>
  <c r="AF21" i="58"/>
  <c r="E9" i="58" s="1"/>
  <c r="Y20" i="58"/>
  <c r="D8" i="58" s="1"/>
  <c r="Y33" i="58"/>
  <c r="V23" i="58"/>
  <c r="Y21" i="58"/>
  <c r="D9" i="58" s="1"/>
  <c r="X23" i="58"/>
  <c r="W23" i="58"/>
  <c r="Y18" i="58"/>
  <c r="D6" i="58" s="1"/>
  <c r="U23" i="58"/>
  <c r="V45" i="58"/>
  <c r="Y55" i="58"/>
  <c r="Y42" i="58"/>
  <c r="N8" i="58" s="1"/>
  <c r="T45" i="58"/>
  <c r="W45" i="58"/>
  <c r="X45" i="58"/>
  <c r="Y41" i="58"/>
  <c r="N7" i="58" s="1"/>
  <c r="Y67" i="58"/>
  <c r="W11" i="58"/>
  <c r="O45" i="58"/>
  <c r="P45" i="58"/>
  <c r="Q55" i="58"/>
  <c r="Q40" i="58"/>
  <c r="M6" i="58" s="1"/>
  <c r="N45" i="58"/>
  <c r="Q43" i="58"/>
  <c r="M9" i="58" s="1"/>
  <c r="N23" i="58"/>
  <c r="Q21" i="58"/>
  <c r="C9" i="58" s="1"/>
  <c r="Q19" i="58"/>
  <c r="C7" i="58" s="1"/>
  <c r="H12" i="57"/>
  <c r="BP25" i="57"/>
  <c r="BM25" i="57"/>
  <c r="BZ36" i="57"/>
  <c r="BZ25" i="57" s="1"/>
  <c r="AB12" i="57"/>
  <c r="BZ73" i="57"/>
  <c r="AC12" i="57"/>
  <c r="AD7" i="57"/>
  <c r="AD12" i="57" s="1"/>
  <c r="S12" i="57"/>
  <c r="BT49" i="57"/>
  <c r="BZ46" i="57"/>
  <c r="T9" i="57" s="1"/>
  <c r="BU49" i="57"/>
  <c r="BZ43" i="57"/>
  <c r="T6" i="57" s="1"/>
  <c r="BX49" i="57"/>
  <c r="BZ44" i="57"/>
  <c r="T7" i="57" s="1"/>
  <c r="BZ60" i="57"/>
  <c r="BV49" i="57"/>
  <c r="BW49" i="57"/>
  <c r="BZ47" i="57"/>
  <c r="T10" i="57" s="1"/>
  <c r="R12" i="57"/>
  <c r="BM49" i="57"/>
  <c r="BY49" i="57"/>
  <c r="BZ48" i="57"/>
  <c r="T11" i="57" s="1"/>
  <c r="BJ73" i="57"/>
  <c r="AA12" i="57"/>
  <c r="BJ46" i="57"/>
  <c r="Q9" i="57" s="1"/>
  <c r="BI49" i="57"/>
  <c r="BJ60" i="57"/>
  <c r="BJ47" i="57"/>
  <c r="Q10" i="57" s="1"/>
  <c r="BJ36" i="57"/>
  <c r="BI25" i="57"/>
  <c r="BH25" i="57"/>
  <c r="BJ20" i="57"/>
  <c r="G7" i="57" s="1"/>
  <c r="BJ23" i="57"/>
  <c r="G10" i="57" s="1"/>
  <c r="AF12" i="57"/>
  <c r="Z12" i="57"/>
  <c r="BB49" i="57"/>
  <c r="BE49" i="57"/>
  <c r="BE25" i="57"/>
  <c r="L5" i="57"/>
  <c r="L12" i="57" s="1"/>
  <c r="F5" i="57"/>
  <c r="F12" i="57" s="1"/>
  <c r="AK25" i="57"/>
  <c r="AT25" i="57"/>
  <c r="AY19" i="57"/>
  <c r="K6" i="57" s="1"/>
  <c r="AY22" i="57"/>
  <c r="K9" i="57" s="1"/>
  <c r="AY21" i="57"/>
  <c r="K8" i="57" s="1"/>
  <c r="AY36" i="57"/>
  <c r="AN25" i="57"/>
  <c r="AV25" i="57"/>
  <c r="AY20" i="57"/>
  <c r="K7" i="57" s="1"/>
  <c r="AY23" i="57"/>
  <c r="K10" i="57" s="1"/>
  <c r="AR25" i="57"/>
  <c r="AS25" i="57"/>
  <c r="AM25" i="57"/>
  <c r="AO25" i="57"/>
  <c r="AW25" i="57"/>
  <c r="AJ25" i="57"/>
  <c r="AL25" i="57"/>
  <c r="AU25" i="57"/>
  <c r="AP25" i="57"/>
  <c r="AX25" i="57"/>
  <c r="AY24" i="57"/>
  <c r="K11" i="57" s="1"/>
  <c r="AJ49" i="57"/>
  <c r="AR49" i="57"/>
  <c r="AK49" i="57"/>
  <c r="AS49" i="57"/>
  <c r="AY43" i="57"/>
  <c r="U6" i="57" s="1"/>
  <c r="AL49" i="57"/>
  <c r="AT49" i="57"/>
  <c r="AY47" i="57"/>
  <c r="U10" i="57" s="1"/>
  <c r="AM49" i="57"/>
  <c r="AU49" i="57"/>
  <c r="AY44" i="57"/>
  <c r="U7" i="57" s="1"/>
  <c r="AN49" i="57"/>
  <c r="AV49" i="57"/>
  <c r="AY48" i="57"/>
  <c r="U11" i="57" s="1"/>
  <c r="AO49" i="57"/>
  <c r="AW49" i="57"/>
  <c r="AY45" i="57"/>
  <c r="U8" i="57" s="1"/>
  <c r="AY73" i="57"/>
  <c r="Y6" i="57"/>
  <c r="Y12" i="57" s="1"/>
  <c r="AD49" i="57"/>
  <c r="AF43" i="57"/>
  <c r="O6" i="57" s="1"/>
  <c r="AE49" i="57"/>
  <c r="AF47" i="57"/>
  <c r="O10" i="57" s="1"/>
  <c r="AF44" i="57"/>
  <c r="O7" i="57" s="1"/>
  <c r="AF48" i="57"/>
  <c r="O11" i="57" s="1"/>
  <c r="AF42" i="57"/>
  <c r="AF49" i="57" s="1"/>
  <c r="AF46" i="57"/>
  <c r="O9" i="57" s="1"/>
  <c r="AF60" i="57"/>
  <c r="AB25" i="57"/>
  <c r="AF36" i="57"/>
  <c r="AF21" i="57"/>
  <c r="E8" i="57" s="1"/>
  <c r="AC25" i="57"/>
  <c r="AD25" i="57"/>
  <c r="Y22" i="57"/>
  <c r="D9" i="57" s="1"/>
  <c r="X25" i="57"/>
  <c r="Y20" i="57"/>
  <c r="D7" i="57" s="1"/>
  <c r="Y23" i="57"/>
  <c r="D10" i="57" s="1"/>
  <c r="V25" i="57"/>
  <c r="Y24" i="57"/>
  <c r="D11" i="57" s="1"/>
  <c r="W25" i="57"/>
  <c r="Y18" i="57"/>
  <c r="Y25" i="57" s="1"/>
  <c r="Y21" i="57"/>
  <c r="D8" i="57" s="1"/>
  <c r="U49" i="57"/>
  <c r="Y42" i="57"/>
  <c r="V49" i="57"/>
  <c r="Y60" i="57"/>
  <c r="T49" i="57"/>
  <c r="W49" i="57"/>
  <c r="Y73" i="57"/>
  <c r="X5" i="57"/>
  <c r="X12" i="57" s="1"/>
  <c r="W5" i="57"/>
  <c r="W12" i="57" s="1"/>
  <c r="O49" i="57"/>
  <c r="Q48" i="57"/>
  <c r="M11" i="57" s="1"/>
  <c r="Q60" i="57"/>
  <c r="P49" i="57"/>
  <c r="Q44" i="57"/>
  <c r="M7" i="57" s="1"/>
  <c r="N49" i="57"/>
  <c r="Q47" i="57"/>
  <c r="M10" i="57" s="1"/>
  <c r="Q36" i="57"/>
  <c r="P25" i="57"/>
  <c r="Q18" i="57"/>
  <c r="Q25" i="57" s="1"/>
  <c r="M25" i="57"/>
  <c r="N25" i="57"/>
  <c r="N116" i="13"/>
  <c r="AA116" i="13"/>
  <c r="C63" i="13"/>
  <c r="D63" i="13"/>
  <c r="D64" i="13" s="1"/>
  <c r="F11" i="58"/>
  <c r="I11" i="58"/>
  <c r="Q11" i="58"/>
  <c r="U5" i="58"/>
  <c r="U11" i="58" s="1"/>
  <c r="O23" i="58"/>
  <c r="BE23" i="58"/>
  <c r="Y39" i="58"/>
  <c r="AY40" i="58"/>
  <c r="U6" i="58" s="1"/>
  <c r="AE45" i="58"/>
  <c r="AF17" i="58"/>
  <c r="BJ18" i="58"/>
  <c r="AB23" i="58"/>
  <c r="CB40" i="58"/>
  <c r="T6" i="58" s="1"/>
  <c r="AY17" i="58"/>
  <c r="Q39" i="58"/>
  <c r="Y40" i="58"/>
  <c r="N6" i="58" s="1"/>
  <c r="M45" i="58"/>
  <c r="CB17" i="58"/>
  <c r="T23" i="58"/>
  <c r="Y17" i="58"/>
  <c r="BM23" i="58"/>
  <c r="BP23" i="58"/>
  <c r="AF39" i="58"/>
  <c r="Q17" i="58"/>
  <c r="V12" i="57"/>
  <c r="BJ49" i="57"/>
  <c r="Q5" i="57"/>
  <c r="Q12" i="57" s="1"/>
  <c r="J12" i="57"/>
  <c r="K5" i="57"/>
  <c r="BJ18" i="57"/>
  <c r="T25" i="57"/>
  <c r="AB49" i="57"/>
  <c r="BH49" i="57"/>
  <c r="I5" i="57"/>
  <c r="I12" i="57" s="1"/>
  <c r="Q42" i="57"/>
  <c r="AF18" i="57"/>
  <c r="AI25" i="57"/>
  <c r="BZ42" i="57"/>
  <c r="P5" i="57"/>
  <c r="P12" i="57" s="1"/>
  <c r="C5" i="57"/>
  <c r="C12" i="57" s="1"/>
  <c r="AY42" i="57"/>
  <c r="BJ45" i="58" l="1"/>
  <c r="AY25" i="57"/>
  <c r="K12" i="57"/>
  <c r="O5" i="57"/>
  <c r="O12" i="57" s="1"/>
  <c r="D5" i="57"/>
  <c r="D12" i="57" s="1"/>
  <c r="Y49" i="57"/>
  <c r="N5" i="57"/>
  <c r="N12" i="57" s="1"/>
  <c r="BJ23" i="58"/>
  <c r="G6" i="58"/>
  <c r="G11" i="58" s="1"/>
  <c r="AY45" i="58"/>
  <c r="D5" i="58"/>
  <c r="D11" i="58" s="1"/>
  <c r="Y23" i="58"/>
  <c r="CB23" i="58"/>
  <c r="J5" i="58"/>
  <c r="J11" i="58" s="1"/>
  <c r="AF23" i="58"/>
  <c r="E5" i="58"/>
  <c r="E11" i="58" s="1"/>
  <c r="T11" i="58"/>
  <c r="CB45" i="58"/>
  <c r="Q23" i="58"/>
  <c r="C5" i="58"/>
  <c r="C11" i="58" s="1"/>
  <c r="O5" i="58"/>
  <c r="O11" i="58" s="1"/>
  <c r="AF45" i="58"/>
  <c r="Q45" i="58"/>
  <c r="M5" i="58"/>
  <c r="M11" i="58" s="1"/>
  <c r="Y45" i="58"/>
  <c r="N5" i="58"/>
  <c r="N11" i="58" s="1"/>
  <c r="AY23" i="58"/>
  <c r="K5" i="58"/>
  <c r="K11" i="58" s="1"/>
  <c r="AY49" i="57"/>
  <c r="U5" i="57"/>
  <c r="U12" i="57" s="1"/>
  <c r="BZ49" i="57"/>
  <c r="T5" i="57"/>
  <c r="T12" i="57" s="1"/>
  <c r="G5" i="57"/>
  <c r="G12" i="57" s="1"/>
  <c r="BJ25" i="57"/>
  <c r="E5" i="57"/>
  <c r="E12" i="57" s="1"/>
  <c r="AF25" i="57"/>
  <c r="M5" i="57"/>
  <c r="M12" i="57" s="1"/>
  <c r="Q49" i="57"/>
  <c r="Y37" i="53" l="1"/>
  <c r="X37" i="53"/>
  <c r="W37" i="53"/>
  <c r="V37" i="53"/>
  <c r="U37" i="53"/>
  <c r="T37" i="53"/>
  <c r="S37" i="53"/>
  <c r="R37" i="53"/>
  <c r="I26" i="52"/>
  <c r="H26" i="52"/>
  <c r="D26" i="52"/>
  <c r="C26" i="52"/>
  <c r="D10" i="51"/>
  <c r="C10" i="51"/>
  <c r="B10" i="51"/>
  <c r="M84" i="50"/>
  <c r="L84" i="50"/>
  <c r="K84" i="50"/>
  <c r="J84" i="50"/>
  <c r="H84" i="50"/>
  <c r="G84" i="50"/>
  <c r="E84" i="50"/>
  <c r="D84" i="50"/>
  <c r="K71" i="50"/>
  <c r="K21" i="50" s="1"/>
  <c r="I71" i="50"/>
  <c r="I21" i="50" s="1"/>
  <c r="H71" i="50"/>
  <c r="H21" i="50" s="1"/>
  <c r="G71" i="50"/>
  <c r="G21" i="50" s="1"/>
  <c r="D71" i="50"/>
  <c r="D21" i="50" s="1"/>
  <c r="C71" i="50"/>
  <c r="C21" i="50" s="1"/>
  <c r="M71" i="50"/>
  <c r="M21" i="50" s="1"/>
  <c r="L71" i="50"/>
  <c r="L21" i="50" s="1"/>
  <c r="J71" i="50"/>
  <c r="J21" i="50" s="1"/>
  <c r="F71" i="50"/>
  <c r="F21" i="50" s="1"/>
  <c r="E71" i="50"/>
  <c r="E21" i="50" s="1"/>
  <c r="B71" i="50"/>
  <c r="B21" i="50" s="1"/>
  <c r="L36" i="50"/>
  <c r="B20" i="50"/>
  <c r="F36" i="50"/>
  <c r="E36" i="50"/>
  <c r="D36" i="50"/>
  <c r="C36" i="50"/>
  <c r="M36" i="50"/>
  <c r="M19" i="50"/>
  <c r="K19" i="50"/>
  <c r="I19" i="50"/>
  <c r="H19" i="50"/>
  <c r="G19" i="50"/>
  <c r="E19" i="50"/>
  <c r="D19" i="50"/>
  <c r="C19" i="50"/>
  <c r="L19" i="50"/>
  <c r="J19" i="50"/>
  <c r="F19" i="50"/>
  <c r="B19" i="50"/>
  <c r="O262" i="49"/>
  <c r="F251" i="49"/>
  <c r="M215" i="49"/>
  <c r="E215" i="49"/>
  <c r="L215" i="49"/>
  <c r="J215" i="49"/>
  <c r="I215" i="49"/>
  <c r="D215" i="49"/>
  <c r="B215" i="49"/>
  <c r="C172" i="49"/>
  <c r="J172" i="49"/>
  <c r="G172" i="49"/>
  <c r="F172" i="49"/>
  <c r="B172" i="49"/>
  <c r="M78" i="49"/>
  <c r="M21" i="49" s="1"/>
  <c r="E78" i="49"/>
  <c r="E21" i="49" s="1"/>
  <c r="H20" i="49"/>
  <c r="L20" i="50" l="1"/>
  <c r="K22" i="50"/>
  <c r="J20" i="49"/>
  <c r="D20" i="49"/>
  <c r="C20" i="49"/>
  <c r="L20" i="49"/>
  <c r="E20" i="49"/>
  <c r="M20" i="49"/>
  <c r="F20" i="49"/>
  <c r="K20" i="49"/>
  <c r="I20" i="49"/>
  <c r="G20" i="49"/>
  <c r="H78" i="49"/>
  <c r="H21" i="49" s="1"/>
  <c r="F78" i="49"/>
  <c r="F21" i="49" s="1"/>
  <c r="I78" i="49"/>
  <c r="I21" i="49" s="1"/>
  <c r="G78" i="49"/>
  <c r="G21" i="49" s="1"/>
  <c r="C78" i="49"/>
  <c r="C21" i="49" s="1"/>
  <c r="K78" i="49"/>
  <c r="K21" i="49" s="1"/>
  <c r="J78" i="49"/>
  <c r="J21" i="49" s="1"/>
  <c r="D78" i="49"/>
  <c r="D21" i="49" s="1"/>
  <c r="L78" i="49"/>
  <c r="L21" i="49" s="1"/>
  <c r="J128" i="49"/>
  <c r="I128" i="49"/>
  <c r="C128" i="49"/>
  <c r="K128" i="49"/>
  <c r="G128" i="49"/>
  <c r="D128" i="49"/>
  <c r="L128" i="49"/>
  <c r="H128" i="49"/>
  <c r="E128" i="49"/>
  <c r="M128" i="49"/>
  <c r="F128" i="49"/>
  <c r="L172" i="49"/>
  <c r="E172" i="49"/>
  <c r="M172" i="49"/>
  <c r="K172" i="49"/>
  <c r="H172" i="49"/>
  <c r="I172" i="49"/>
  <c r="F215" i="49"/>
  <c r="C215" i="49"/>
  <c r="K215" i="49"/>
  <c r="G215" i="49"/>
  <c r="N215" i="49" s="1"/>
  <c r="H215" i="49"/>
  <c r="J251" i="49"/>
  <c r="G251" i="49"/>
  <c r="C251" i="49"/>
  <c r="D251" i="49"/>
  <c r="L251" i="49"/>
  <c r="H251" i="49"/>
  <c r="K251" i="49"/>
  <c r="E251" i="49"/>
  <c r="M251" i="49"/>
  <c r="I251" i="49"/>
  <c r="I36" i="50"/>
  <c r="I20" i="50"/>
  <c r="J36" i="50"/>
  <c r="J20" i="50"/>
  <c r="D22" i="50"/>
  <c r="K36" i="50"/>
  <c r="E22" i="50"/>
  <c r="F84" i="50"/>
  <c r="F22" i="50" s="1"/>
  <c r="L22" i="50"/>
  <c r="H22" i="50"/>
  <c r="C84" i="50"/>
  <c r="C22" i="50" s="1"/>
  <c r="I84" i="50"/>
  <c r="I22" i="50" s="1"/>
  <c r="M22" i="50"/>
  <c r="F20" i="50"/>
  <c r="G20" i="50"/>
  <c r="G36" i="50"/>
  <c r="N71" i="50"/>
  <c r="J22" i="50"/>
  <c r="H20" i="50"/>
  <c r="H36" i="50"/>
  <c r="G22" i="50"/>
  <c r="B84" i="50"/>
  <c r="B22" i="50" s="1"/>
  <c r="C20" i="50"/>
  <c r="D20" i="50"/>
  <c r="N21" i="50"/>
  <c r="E20" i="50"/>
  <c r="M20" i="50"/>
  <c r="B36" i="50"/>
  <c r="B20" i="49"/>
  <c r="D172" i="49"/>
  <c r="B78" i="49"/>
  <c r="B128" i="49"/>
  <c r="B251" i="49"/>
  <c r="N20" i="49" l="1"/>
  <c r="N128" i="49"/>
  <c r="N172" i="49"/>
  <c r="N251" i="49"/>
  <c r="N84" i="50"/>
  <c r="N22" i="50" s="1"/>
  <c r="N36" i="50"/>
  <c r="K20" i="50"/>
  <c r="N19" i="50"/>
  <c r="B21" i="49"/>
  <c r="N21" i="49" s="1"/>
  <c r="N22" i="49" s="1"/>
  <c r="N78" i="49"/>
  <c r="O78" i="49" s="1"/>
  <c r="N20" i="50" l="1"/>
  <c r="D33" i="9"/>
  <c r="D31" i="9"/>
  <c r="D30" i="9"/>
  <c r="D29" i="9"/>
  <c r="D28" i="9"/>
  <c r="D27" i="9"/>
  <c r="D26" i="9"/>
  <c r="D25" i="9"/>
  <c r="D24" i="9"/>
  <c r="D23" i="9"/>
  <c r="C33" i="9"/>
  <c r="C31" i="9"/>
  <c r="C30" i="9"/>
  <c r="C29" i="9"/>
  <c r="C28" i="9"/>
  <c r="C27" i="9"/>
  <c r="C26" i="9"/>
  <c r="C25" i="9"/>
  <c r="C24" i="9"/>
  <c r="C23" i="9"/>
  <c r="D62" i="9"/>
  <c r="C62" i="9"/>
  <c r="I62" i="9"/>
  <c r="H62" i="9"/>
  <c r="D34" i="8"/>
  <c r="D33" i="8"/>
  <c r="D32" i="8"/>
  <c r="D31" i="8"/>
  <c r="D30" i="8"/>
  <c r="D29" i="8"/>
  <c r="D28" i="8"/>
  <c r="D27" i="8"/>
  <c r="D26" i="8"/>
  <c r="D25" i="8"/>
  <c r="D24" i="8"/>
  <c r="C33" i="8"/>
  <c r="C32" i="8"/>
  <c r="C31" i="8"/>
  <c r="C30" i="8"/>
  <c r="C29" i="8"/>
  <c r="C28" i="8"/>
  <c r="C27" i="8"/>
  <c r="C26" i="8"/>
  <c r="C25" i="8"/>
  <c r="C24" i="8"/>
  <c r="H63" i="8" l="1"/>
  <c r="I63" i="8"/>
  <c r="I65" i="7" l="1"/>
  <c r="H65" i="7"/>
  <c r="D36" i="7"/>
  <c r="D35" i="7"/>
  <c r="D34" i="7"/>
  <c r="D33" i="7"/>
  <c r="D32" i="7"/>
  <c r="D31" i="7"/>
  <c r="D30" i="7"/>
  <c r="D29" i="7"/>
  <c r="D28" i="7"/>
  <c r="D27" i="7"/>
  <c r="D26" i="7"/>
  <c r="D25" i="7"/>
  <c r="C25" i="7"/>
  <c r="C36" i="7"/>
  <c r="C35" i="7"/>
  <c r="C34" i="7"/>
  <c r="C33" i="7"/>
  <c r="C32" i="7"/>
  <c r="C31" i="7"/>
  <c r="C30" i="7"/>
  <c r="C29" i="7"/>
  <c r="C28" i="7"/>
  <c r="C27" i="7"/>
  <c r="C26" i="7"/>
  <c r="D65" i="7"/>
  <c r="C65" i="7"/>
  <c r="Q14" i="32" l="1"/>
  <c r="N20" i="32"/>
  <c r="N19" i="32"/>
  <c r="N18" i="32"/>
  <c r="N17" i="32"/>
  <c r="N22" i="32" s="1"/>
  <c r="N14" i="32"/>
  <c r="G37" i="30"/>
  <c r="F37" i="30"/>
  <c r="E37" i="30"/>
  <c r="D37" i="30"/>
  <c r="C37" i="30"/>
  <c r="B37" i="30"/>
  <c r="H64" i="30" l="1"/>
  <c r="H37" i="30"/>
  <c r="C47" i="28" l="1"/>
  <c r="C24" i="24"/>
  <c r="D23" i="24" l="1"/>
  <c r="D21" i="24"/>
  <c r="D20" i="24"/>
  <c r="D19" i="24"/>
  <c r="D18" i="24"/>
  <c r="D17" i="24"/>
  <c r="D16" i="24"/>
  <c r="D15" i="24"/>
  <c r="D14" i="24"/>
  <c r="D13" i="24"/>
  <c r="D12" i="24"/>
  <c r="D11" i="24"/>
  <c r="D10" i="24"/>
  <c r="B24" i="24"/>
  <c r="N60" i="53"/>
  <c r="N59" i="53"/>
  <c r="F64" i="53"/>
  <c r="F50" i="53" s="1"/>
  <c r="L64" i="53"/>
  <c r="L50" i="53" s="1"/>
  <c r="J64" i="53"/>
  <c r="J50" i="53" s="1"/>
  <c r="D64" i="53"/>
  <c r="D50" i="53" s="1"/>
  <c r="C64" i="53"/>
  <c r="C50" i="53" s="1"/>
  <c r="N57" i="53"/>
  <c r="P37" i="53"/>
  <c r="O37" i="53"/>
  <c r="N37" i="53"/>
  <c r="M37" i="53"/>
  <c r="L37" i="53"/>
  <c r="K37" i="53"/>
  <c r="J37" i="53"/>
  <c r="I37" i="53"/>
  <c r="H37" i="53"/>
  <c r="G37" i="53"/>
  <c r="F37" i="53"/>
  <c r="E37" i="53"/>
  <c r="D37" i="53"/>
  <c r="C37" i="53"/>
  <c r="B37" i="53"/>
  <c r="Q37" i="53"/>
  <c r="J23" i="53"/>
  <c r="J9" i="53" s="1"/>
  <c r="M23" i="53"/>
  <c r="M9" i="53" s="1"/>
  <c r="L23" i="53"/>
  <c r="L9" i="53" s="1"/>
  <c r="G23" i="53"/>
  <c r="G9" i="53" s="1"/>
  <c r="F23" i="53"/>
  <c r="F9" i="53" s="1"/>
  <c r="D23" i="53"/>
  <c r="D9" i="53" s="1"/>
  <c r="N11" i="53"/>
  <c r="D24" i="24" l="1"/>
  <c r="N61" i="53"/>
  <c r="E64" i="53"/>
  <c r="E50" i="53" s="1"/>
  <c r="M64" i="53"/>
  <c r="M50" i="53" s="1"/>
  <c r="N62" i="53"/>
  <c r="N58" i="53"/>
  <c r="G64" i="53"/>
  <c r="G50" i="53" s="1"/>
  <c r="H64" i="53"/>
  <c r="H50" i="53" s="1"/>
  <c r="I64" i="53"/>
  <c r="I50" i="53" s="1"/>
  <c r="N63" i="53"/>
  <c r="K64" i="53"/>
  <c r="K50" i="53" s="1"/>
  <c r="H23" i="53"/>
  <c r="H9" i="53" s="1"/>
  <c r="I23" i="53"/>
  <c r="I9" i="53" s="1"/>
  <c r="K23" i="53"/>
  <c r="K9" i="53" s="1"/>
  <c r="E23" i="53"/>
  <c r="E9" i="53" s="1"/>
  <c r="C23" i="53"/>
  <c r="C9" i="53" s="1"/>
  <c r="B23" i="53"/>
  <c r="B9" i="53" s="1"/>
  <c r="B64" i="53"/>
  <c r="B50" i="53" s="1"/>
  <c r="N64" i="53" l="1"/>
  <c r="N50" i="53" s="1"/>
  <c r="N23" i="53"/>
  <c r="N9" i="53"/>
  <c r="B28" i="27" l="1"/>
  <c r="B86" i="27" s="1"/>
  <c r="C34" i="8"/>
  <c r="C63" i="8"/>
  <c r="D63" i="8"/>
  <c r="C28" i="27" l="1"/>
  <c r="E27" i="24" l="1"/>
  <c r="B25" i="27" l="1"/>
  <c r="B24" i="27"/>
  <c r="H67" i="30" l="1"/>
  <c r="C35" i="8" l="1"/>
  <c r="D35" i="8"/>
  <c r="D37" i="7"/>
  <c r="D34" i="9"/>
  <c r="C34" i="9"/>
  <c r="C37" i="7"/>
  <c r="Q17" i="32" l="1"/>
  <c r="Q22" i="32" s="1"/>
  <c r="C25" i="27"/>
  <c r="L56" i="27" l="1"/>
  <c r="B83" i="27"/>
  <c r="G40" i="30" l="1"/>
  <c r="G13" i="30" s="1"/>
  <c r="F40" i="30"/>
  <c r="F13" i="30" s="1"/>
  <c r="E40" i="30"/>
  <c r="E13" i="30" s="1"/>
  <c r="D40" i="30"/>
  <c r="D13" i="30" s="1"/>
  <c r="C40" i="30"/>
  <c r="C13" i="30" s="1"/>
  <c r="B40" i="30"/>
  <c r="B13" i="30" s="1"/>
  <c r="G36" i="30"/>
  <c r="F36" i="30"/>
  <c r="E36" i="30"/>
  <c r="D36" i="30"/>
  <c r="C36" i="30"/>
  <c r="B36" i="30"/>
  <c r="H63" i="30"/>
  <c r="C50" i="28"/>
  <c r="O82" i="28"/>
  <c r="H36" i="30" l="1"/>
  <c r="D52" i="29"/>
  <c r="H40" i="30"/>
  <c r="B50" i="28" l="1"/>
  <c r="H14" i="32"/>
  <c r="G14" i="32"/>
  <c r="F14" i="32"/>
  <c r="E14" i="32"/>
  <c r="D14" i="32"/>
  <c r="C14" i="32"/>
  <c r="B14" i="32"/>
  <c r="B21" i="27" l="1"/>
  <c r="C16" i="9" l="1"/>
  <c r="B16" i="9"/>
  <c r="C15" i="9"/>
  <c r="B15" i="9"/>
  <c r="B14" i="9"/>
  <c r="B13" i="9"/>
  <c r="B12" i="9"/>
  <c r="C11" i="9"/>
  <c r="B11" i="9"/>
  <c r="B10" i="9"/>
  <c r="B9" i="9"/>
  <c r="C8" i="9"/>
  <c r="B8" i="9"/>
  <c r="C7" i="9"/>
  <c r="B7" i="9"/>
  <c r="C6" i="9"/>
  <c r="B6" i="9"/>
  <c r="B5" i="9"/>
  <c r="C14" i="9"/>
  <c r="C13" i="9"/>
  <c r="C12" i="9"/>
  <c r="C10" i="9"/>
  <c r="C9" i="9"/>
  <c r="C5" i="9"/>
  <c r="C16" i="8"/>
  <c r="B16" i="8"/>
  <c r="C15" i="8"/>
  <c r="B15" i="8"/>
  <c r="C13" i="8"/>
  <c r="B13" i="8"/>
  <c r="B12" i="8"/>
  <c r="C11" i="8"/>
  <c r="B11" i="8"/>
  <c r="B10" i="8"/>
  <c r="C9" i="8"/>
  <c r="B9" i="8"/>
  <c r="C8" i="8"/>
  <c r="B8" i="8"/>
  <c r="C7" i="8"/>
  <c r="B7" i="8"/>
  <c r="B6" i="8"/>
  <c r="C17" i="8"/>
  <c r="B17" i="8"/>
  <c r="C14" i="8"/>
  <c r="B14" i="8"/>
  <c r="C12" i="8"/>
  <c r="C10" i="8"/>
  <c r="C6" i="8"/>
  <c r="C18" i="7"/>
  <c r="B18" i="7"/>
  <c r="C17" i="7"/>
  <c r="B17" i="7"/>
  <c r="C16" i="7"/>
  <c r="B16" i="7"/>
  <c r="C13" i="7"/>
  <c r="B13" i="7"/>
  <c r="C12" i="7"/>
  <c r="B12" i="7"/>
  <c r="C11" i="7"/>
  <c r="B11" i="7"/>
  <c r="C10" i="7"/>
  <c r="B10" i="7"/>
  <c r="C9" i="7"/>
  <c r="B9" i="7"/>
  <c r="B8" i="7"/>
  <c r="C7" i="7"/>
  <c r="C15" i="7"/>
  <c r="B15" i="7"/>
  <c r="C14" i="7"/>
  <c r="B14" i="7"/>
  <c r="C17" i="9" l="1"/>
  <c r="C18" i="8"/>
  <c r="C19" i="8" s="1"/>
  <c r="B7" i="7"/>
  <c r="B19" i="7" s="1"/>
  <c r="B20" i="7" s="1"/>
  <c r="C8" i="7"/>
  <c r="C19" i="7" s="1"/>
  <c r="C20" i="7" s="1"/>
  <c r="B17" i="9"/>
  <c r="B18" i="9" s="1"/>
  <c r="B18" i="8"/>
  <c r="B19" i="8" s="1"/>
  <c r="C24" i="27" l="1"/>
  <c r="B82" i="27" l="1"/>
  <c r="L55" i="27"/>
  <c r="M20" i="32" l="1"/>
  <c r="M19" i="32"/>
  <c r="M18" i="32"/>
  <c r="M17" i="32"/>
  <c r="M22" i="32" s="1"/>
  <c r="M14" i="32"/>
  <c r="C46" i="28"/>
  <c r="G68" i="30"/>
  <c r="F68" i="30"/>
  <c r="E68" i="30"/>
  <c r="D68" i="30"/>
  <c r="C68" i="30"/>
  <c r="B68" i="30"/>
  <c r="C48" i="29"/>
  <c r="N78" i="28" l="1"/>
  <c r="B47" i="28" s="1"/>
  <c r="B48" i="29" l="1"/>
  <c r="D48" i="29" s="1"/>
  <c r="L20" i="32" l="1"/>
  <c r="L19" i="32"/>
  <c r="L18" i="32"/>
  <c r="L17" i="32"/>
  <c r="L22" i="32" s="1"/>
  <c r="L14" i="32"/>
  <c r="G35" i="30" l="1"/>
  <c r="F35" i="30"/>
  <c r="E35" i="30"/>
  <c r="D35" i="30"/>
  <c r="C35" i="30"/>
  <c r="B35" i="30"/>
  <c r="H62" i="30"/>
  <c r="H35" i="30" l="1"/>
  <c r="C47" i="29" l="1"/>
  <c r="B47" i="29" l="1"/>
  <c r="D47" i="29" s="1"/>
  <c r="C45" i="28" l="1"/>
  <c r="N77" i="28"/>
  <c r="B46" i="28" s="1"/>
  <c r="D24" i="32" l="1"/>
  <c r="K20" i="32"/>
  <c r="K19" i="32"/>
  <c r="J19" i="32"/>
  <c r="I19" i="32"/>
  <c r="H19" i="32"/>
  <c r="G19" i="32"/>
  <c r="F19" i="32"/>
  <c r="E19" i="32"/>
  <c r="D19" i="32"/>
  <c r="C19" i="32"/>
  <c r="B19" i="32"/>
  <c r="K18" i="32"/>
  <c r="J18" i="32"/>
  <c r="I18" i="32"/>
  <c r="H18" i="32"/>
  <c r="G18" i="32"/>
  <c r="F18" i="32"/>
  <c r="E18" i="32"/>
  <c r="D18" i="32"/>
  <c r="C18" i="32"/>
  <c r="B18" i="32"/>
  <c r="K17" i="32"/>
  <c r="K22" i="32"/>
  <c r="K14" i="32"/>
  <c r="J14" i="32"/>
  <c r="I14" i="32"/>
  <c r="H61" i="30"/>
  <c r="H60" i="30"/>
  <c r="H59" i="30"/>
  <c r="H58" i="30"/>
  <c r="H57" i="30"/>
  <c r="H56" i="30"/>
  <c r="H55" i="30"/>
  <c r="H54" i="30"/>
  <c r="H53" i="30"/>
  <c r="H52" i="30"/>
  <c r="H51" i="30"/>
  <c r="H50" i="30"/>
  <c r="H49" i="30"/>
  <c r="H48" i="30"/>
  <c r="H47" i="30"/>
  <c r="H46" i="30"/>
  <c r="H45" i="30"/>
  <c r="G34" i="30"/>
  <c r="F34" i="30"/>
  <c r="E34" i="30"/>
  <c r="D34" i="30"/>
  <c r="C34" i="30"/>
  <c r="B34" i="30"/>
  <c r="G33" i="30"/>
  <c r="F33" i="30"/>
  <c r="E33" i="30"/>
  <c r="D33" i="30"/>
  <c r="C33" i="30"/>
  <c r="B33" i="30"/>
  <c r="G32" i="30"/>
  <c r="F32" i="30"/>
  <c r="E32" i="30"/>
  <c r="D32" i="30"/>
  <c r="C32" i="30"/>
  <c r="B32" i="30"/>
  <c r="G31" i="30"/>
  <c r="F31" i="30"/>
  <c r="E31" i="30"/>
  <c r="D31" i="30"/>
  <c r="C31" i="30"/>
  <c r="B31" i="30"/>
  <c r="G30" i="30"/>
  <c r="F30" i="30"/>
  <c r="E30" i="30"/>
  <c r="D30" i="30"/>
  <c r="C30" i="30"/>
  <c r="B30" i="30"/>
  <c r="G29" i="30"/>
  <c r="F29" i="30"/>
  <c r="E29" i="30"/>
  <c r="D29" i="30"/>
  <c r="C29" i="30"/>
  <c r="B29" i="30"/>
  <c r="G28" i="30"/>
  <c r="F28" i="30"/>
  <c r="E28" i="30"/>
  <c r="D28" i="30"/>
  <c r="C28" i="30"/>
  <c r="B28" i="30"/>
  <c r="G27" i="30"/>
  <c r="F27" i="30"/>
  <c r="E27" i="30"/>
  <c r="D27" i="30"/>
  <c r="C27" i="30"/>
  <c r="B27" i="30"/>
  <c r="G26" i="30"/>
  <c r="F26" i="30"/>
  <c r="E26" i="30"/>
  <c r="D26" i="30"/>
  <c r="C26" i="30"/>
  <c r="B26" i="30"/>
  <c r="G25" i="30"/>
  <c r="F25" i="30"/>
  <c r="E25" i="30"/>
  <c r="D25" i="30"/>
  <c r="C25" i="30"/>
  <c r="B25" i="30"/>
  <c r="G24" i="30"/>
  <c r="F24" i="30"/>
  <c r="E24" i="30"/>
  <c r="D24" i="30"/>
  <c r="C24" i="30"/>
  <c r="B24" i="30"/>
  <c r="G23" i="30"/>
  <c r="F23" i="30"/>
  <c r="E23" i="30"/>
  <c r="D23" i="30"/>
  <c r="C23" i="30"/>
  <c r="B23" i="30"/>
  <c r="G22" i="30"/>
  <c r="F22" i="30"/>
  <c r="E22" i="30"/>
  <c r="D22" i="30"/>
  <c r="C22" i="30"/>
  <c r="B22" i="30"/>
  <c r="G21" i="30"/>
  <c r="F21" i="30"/>
  <c r="E21" i="30"/>
  <c r="D21" i="30"/>
  <c r="C21" i="30"/>
  <c r="B21" i="30"/>
  <c r="G20" i="30"/>
  <c r="F20" i="30"/>
  <c r="E20" i="30"/>
  <c r="D20" i="30"/>
  <c r="C20" i="30"/>
  <c r="B20" i="30"/>
  <c r="G19" i="30"/>
  <c r="F19" i="30"/>
  <c r="E19" i="30"/>
  <c r="D19" i="30"/>
  <c r="C19" i="30"/>
  <c r="B19" i="30"/>
  <c r="G18" i="30"/>
  <c r="F18" i="30"/>
  <c r="E18" i="30"/>
  <c r="D18" i="30"/>
  <c r="C18" i="30"/>
  <c r="B18" i="30"/>
  <c r="C46" i="29"/>
  <c r="C45" i="29"/>
  <c r="O114" i="28"/>
  <c r="N76" i="28"/>
  <c r="B45" i="28" s="1"/>
  <c r="C44" i="28"/>
  <c r="C43" i="28"/>
  <c r="C42" i="28"/>
  <c r="C41" i="28"/>
  <c r="C40" i="28"/>
  <c r="C39" i="28"/>
  <c r="C38" i="28"/>
  <c r="L53" i="27"/>
  <c r="L52" i="27"/>
  <c r="L51" i="27"/>
  <c r="B22" i="27"/>
  <c r="B80" i="27" s="1"/>
  <c r="L50" i="27"/>
  <c r="L49" i="27"/>
  <c r="B18" i="27" s="1"/>
  <c r="L48" i="27"/>
  <c r="B17" i="27" s="1"/>
  <c r="L47" i="27"/>
  <c r="B16" i="27" s="1"/>
  <c r="L46" i="27"/>
  <c r="B15" i="27" s="1"/>
  <c r="L44" i="27"/>
  <c r="B14" i="27" s="1"/>
  <c r="H43" i="27"/>
  <c r="L43" i="27" s="1"/>
  <c r="B13" i="27" s="1"/>
  <c r="J42" i="27"/>
  <c r="I42" i="27"/>
  <c r="I41" i="27"/>
  <c r="H41" i="27" s="1"/>
  <c r="L41" i="27" s="1"/>
  <c r="B11" i="27" s="1"/>
  <c r="I40" i="27"/>
  <c r="H40" i="27" s="1"/>
  <c r="L40" i="27" s="1"/>
  <c r="B10" i="27" s="1"/>
  <c r="D38" i="27"/>
  <c r="L38" i="27" s="1"/>
  <c r="B8" i="27" s="1"/>
  <c r="L37" i="27"/>
  <c r="B7" i="27" s="1"/>
  <c r="E37" i="27"/>
  <c r="F37" i="27" s="1"/>
  <c r="L36" i="27"/>
  <c r="B6" i="27" s="1"/>
  <c r="E36" i="27"/>
  <c r="F36" i="27" s="1"/>
  <c r="L35" i="27"/>
  <c r="F35" i="27"/>
  <c r="B79" i="27"/>
  <c r="B20" i="27"/>
  <c r="B78" i="27" s="1"/>
  <c r="B19" i="27"/>
  <c r="B77" i="27" s="1"/>
  <c r="I82" i="28" l="1"/>
  <c r="N69" i="28"/>
  <c r="B38" i="28" s="1"/>
  <c r="D41" i="30"/>
  <c r="E41" i="30"/>
  <c r="J82" i="28"/>
  <c r="C82" i="28"/>
  <c r="F41" i="30"/>
  <c r="D82" i="28"/>
  <c r="L82" i="28"/>
  <c r="G41" i="30"/>
  <c r="E82" i="28"/>
  <c r="M82" i="28"/>
  <c r="B82" i="28"/>
  <c r="C51" i="28"/>
  <c r="K82" i="28"/>
  <c r="F82" i="28"/>
  <c r="G82" i="28"/>
  <c r="B41" i="30"/>
  <c r="H82" i="28"/>
  <c r="C53" i="29"/>
  <c r="C41" i="30"/>
  <c r="E38" i="27"/>
  <c r="E39" i="27" s="1"/>
  <c r="N60" i="28"/>
  <c r="B29" i="28" s="1"/>
  <c r="H42" i="27"/>
  <c r="L42" i="27" s="1"/>
  <c r="B12" i="27" s="1"/>
  <c r="D39" i="27"/>
  <c r="B41" i="29"/>
  <c r="H20" i="30"/>
  <c r="H28" i="30"/>
  <c r="N63" i="28"/>
  <c r="B32" i="28" s="1"/>
  <c r="N61" i="28"/>
  <c r="B30" i="28" s="1"/>
  <c r="N67" i="28"/>
  <c r="B36" i="28" s="1"/>
  <c r="N71" i="28"/>
  <c r="B40" i="28" s="1"/>
  <c r="N73" i="28"/>
  <c r="B42" i="28" s="1"/>
  <c r="N75" i="28"/>
  <c r="B44" i="28" s="1"/>
  <c r="H18" i="30"/>
  <c r="N68" i="28"/>
  <c r="B37" i="28" s="1"/>
  <c r="B32" i="29"/>
  <c r="B42" i="29"/>
  <c r="N62" i="28"/>
  <c r="B31" i="28" s="1"/>
  <c r="N64" i="28"/>
  <c r="B33" i="28" s="1"/>
  <c r="N65" i="28"/>
  <c r="B34" i="28" s="1"/>
  <c r="N66" i="28"/>
  <c r="B35" i="28" s="1"/>
  <c r="N70" i="28"/>
  <c r="B39" i="28" s="1"/>
  <c r="N72" i="28"/>
  <c r="B41" i="28" s="1"/>
  <c r="N74" i="28"/>
  <c r="B43" i="28" s="1"/>
  <c r="B44" i="29"/>
  <c r="H68" i="30"/>
  <c r="B35" i="29"/>
  <c r="B37" i="29"/>
  <c r="B40" i="29"/>
  <c r="B39" i="29"/>
  <c r="B45" i="29"/>
  <c r="B43" i="29"/>
  <c r="B33" i="29"/>
  <c r="B34" i="29"/>
  <c r="B36" i="29"/>
  <c r="B38" i="29"/>
  <c r="B46" i="29"/>
  <c r="D46" i="29" s="1"/>
  <c r="B31" i="29"/>
  <c r="H21" i="30"/>
  <c r="H26" i="30"/>
  <c r="H29" i="30"/>
  <c r="H33" i="30"/>
  <c r="H25" i="30"/>
  <c r="H24" i="30"/>
  <c r="H32" i="30"/>
  <c r="H22" i="30"/>
  <c r="H30" i="30"/>
  <c r="H19" i="30"/>
  <c r="H23" i="30"/>
  <c r="H27" i="30"/>
  <c r="H31" i="30"/>
  <c r="H34" i="30"/>
  <c r="N59" i="28"/>
  <c r="H41" i="30" l="1"/>
  <c r="N82" i="28"/>
  <c r="F38" i="27"/>
  <c r="L39" i="27"/>
  <c r="B9" i="27" s="1"/>
  <c r="F39" i="27"/>
  <c r="B30" i="29"/>
  <c r="B53" i="29" s="1"/>
  <c r="B28" i="28"/>
  <c r="B51" i="28" l="1"/>
  <c r="L54" i="27"/>
  <c r="B23" i="27"/>
  <c r="C23" i="27" s="1"/>
  <c r="B81"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14" authorId="0" shapeId="0" xr:uid="{76243A0D-3DD3-5744-99A0-2523A89B6680}">
      <text>
        <r>
          <rPr>
            <b/>
            <sz val="10"/>
            <color rgb="FF000000"/>
            <rFont val="Tahoma"/>
            <family val="2"/>
          </rPr>
          <t>Microsoft Office User:</t>
        </r>
        <r>
          <rPr>
            <sz val="10"/>
            <color rgb="FF000000"/>
            <rFont val="Tahoma"/>
            <family val="2"/>
          </rPr>
          <t xml:space="preserve">
</t>
        </r>
        <r>
          <rPr>
            <sz val="10"/>
            <color rgb="FF000000"/>
            <rFont val="Tahoma"/>
            <family val="2"/>
          </rPr>
          <t xml:space="preserve">look into this
</t>
        </r>
      </text>
    </comment>
  </commentList>
</comments>
</file>

<file path=xl/sharedStrings.xml><?xml version="1.0" encoding="utf-8"?>
<sst xmlns="http://schemas.openxmlformats.org/spreadsheetml/2006/main" count="76417" uniqueCount="1308">
  <si>
    <t>Preface</t>
    <phoneticPr fontId="0" type="noConversion"/>
  </si>
  <si>
    <t>Introduction</t>
    <phoneticPr fontId="0" type="noConversion"/>
  </si>
  <si>
    <t>EMS supports the ESDIS project management by collecting and organizing various metrics from the Earth Observing System (EOS) Data and Information System (DIS) DAACs and other sources.  The EMS collects and presents data on the usage of products and services delivered via the Internet or managed in EOSDIS archives.</t>
  </si>
  <si>
    <t>EMS consists of a Data Metrics component and a Web Metrics component.  The Data Metrics component provides statistics on data ingest, archive and distribution plus data users profile information. The Web Metrics component provides statistics on web site visits, views and visitors with a variety of related parameters.</t>
  </si>
  <si>
    <t xml:space="preserve">Definitions for terms used in this report can be found in the Definitions worksheet. </t>
  </si>
  <si>
    <t>EOSDIS Summary</t>
  </si>
  <si>
    <t>Unique Data Sets</t>
    <phoneticPr fontId="0" type="noConversion"/>
  </si>
  <si>
    <t>Average Archive Growth</t>
    <phoneticPr fontId="0" type="noConversion"/>
  </si>
  <si>
    <t>End User Distribution Products</t>
  </si>
  <si>
    <t>End User Average Distribution Volume</t>
    <phoneticPr fontId="0" type="noConversion"/>
  </si>
  <si>
    <t>Distinct Registered LANCE Users</t>
  </si>
  <si>
    <t>Distinct Unregistered LANCE Users</t>
  </si>
  <si>
    <t>Average Production Growth</t>
  </si>
  <si>
    <t>Total Production Volume</t>
  </si>
  <si>
    <t>This worksheet contains descriptions of the approach taken to produce the data sets in the worksheets. Specific queries are referenced by name.</t>
  </si>
  <si>
    <t xml:space="preserve">Data Metric Worksheets </t>
  </si>
  <si>
    <t>The primary source for the Data Metrics is EMS using the HTMLDB interface and SQL queries.</t>
  </si>
  <si>
    <t>Ingest</t>
  </si>
  <si>
    <t>Archive</t>
  </si>
  <si>
    <t>Total Archive Size</t>
  </si>
  <si>
    <t>Distribution
(Applicable to CDDIS Only)</t>
  </si>
  <si>
    <t>NRT
Archive &amp;
Distribution</t>
  </si>
  <si>
    <t xml:space="preserve">Unique Data Products </t>
  </si>
  <si>
    <t>Data Users</t>
  </si>
  <si>
    <t>Web Metrics Worksheets</t>
  </si>
  <si>
    <t xml:space="preserve">Web Activity </t>
  </si>
  <si>
    <t>Web Activity by DAAC</t>
  </si>
  <si>
    <t>Web Visitor Character
-ization</t>
    <phoneticPr fontId="0" type="noConversion"/>
  </si>
  <si>
    <t>Web Activity by Domain</t>
  </si>
  <si>
    <t>Web Activity by Country</t>
  </si>
  <si>
    <t>Total Users</t>
  </si>
  <si>
    <t>Trend Worksheets</t>
    <phoneticPr fontId="0" type="noConversion"/>
  </si>
  <si>
    <t>Product and Volume Distribution Trend</t>
  </si>
  <si>
    <t>Product Level Trend</t>
  </si>
  <si>
    <t>The Product Level trend for number of data products distributed from 1996 to current fiscal year based on the product level and includes NRT and S-NPP CERES Products.</t>
  </si>
  <si>
    <t>Total Archive Trend</t>
  </si>
  <si>
    <t>US - Foreign Trend</t>
  </si>
  <si>
    <t>Data distributed to US public users are compared with those distributed to foreign public users. Public users are those who use products obtained from the data providers for scientific or other uses.</t>
  </si>
  <si>
    <t>Public-Science
User Trend</t>
  </si>
  <si>
    <t>Web Trend</t>
  </si>
  <si>
    <t>Data Avaliability</t>
  </si>
  <si>
    <t>DAAC</t>
  </si>
  <si>
    <t>Volume (TBs)</t>
  </si>
  <si>
    <t>Files (Millions)</t>
  </si>
  <si>
    <t>ASDC</t>
  </si>
  <si>
    <t>ASF</t>
  </si>
  <si>
    <t>CDDIS</t>
  </si>
  <si>
    <t>GESDISC</t>
  </si>
  <si>
    <t>GHRC</t>
  </si>
  <si>
    <t>LPDAAC</t>
  </si>
  <si>
    <t>MODAPS</t>
  </si>
  <si>
    <t>NSIDC</t>
  </si>
  <si>
    <t>ORNL</t>
  </si>
  <si>
    <t>PODAAC</t>
  </si>
  <si>
    <t>SEDAC</t>
  </si>
  <si>
    <t>Total</t>
  </si>
  <si>
    <t>Daily Average</t>
  </si>
  <si>
    <t>Stage 2</t>
  </si>
  <si>
    <t>Notes</t>
  </si>
  <si>
    <t>GBs</t>
  </si>
  <si>
    <t>Files</t>
  </si>
  <si>
    <t>complete</t>
  </si>
  <si>
    <t>OBPG</t>
  </si>
  <si>
    <t>Stage 1</t>
  </si>
  <si>
    <t>(include ancillary data)</t>
  </si>
  <si>
    <t>Data Provider</t>
  </si>
  <si>
    <t>Date</t>
  </si>
  <si>
    <t>LARCANGE</t>
  </si>
  <si>
    <t>LARCECS</t>
  </si>
  <si>
    <t>PODAACDS</t>
  </si>
  <si>
    <t>Stage 3</t>
  </si>
  <si>
    <t>Volume  (TBs)</t>
  </si>
  <si>
    <t>includes ANGe (LaTIS)</t>
  </si>
  <si>
    <t xml:space="preserve"> </t>
  </si>
  <si>
    <t>(includes ancillary data)</t>
  </si>
  <si>
    <t>(includes data deleted from archive)</t>
  </si>
  <si>
    <t xml:space="preserve">ASF </t>
  </si>
  <si>
    <t>Total Archive (PBs)</t>
  </si>
  <si>
    <t>include ANGe</t>
  </si>
  <si>
    <t>Stage 1 (EMS)</t>
  </si>
  <si>
    <t>(excludes data deleted from archive)</t>
  </si>
  <si>
    <t>NSIDCV0</t>
  </si>
  <si>
    <t>Notes:</t>
  </si>
  <si>
    <t>Products Distributed by DAAC</t>
  </si>
  <si>
    <t>Distribution by DAAC</t>
  </si>
  <si>
    <t>PO.DAAC</t>
  </si>
  <si>
    <t>Total Volume (TBs)</t>
  </si>
  <si>
    <t>Products By Month</t>
  </si>
  <si>
    <t>LP DAAC</t>
  </si>
  <si>
    <t>Total Products</t>
  </si>
  <si>
    <t>LARC ANGE</t>
  </si>
  <si>
    <t>LARC ECS</t>
  </si>
  <si>
    <t>LARC ORDERS</t>
  </si>
  <si>
    <t>LPDAAC
DEM</t>
  </si>
  <si>
    <t>LPDAAC
LTA</t>
  </si>
  <si>
    <t>Volume Distributed by DAAC</t>
  </si>
  <si>
    <t>Total Volume Distributed</t>
  </si>
  <si>
    <t>Volume (GBs)           By Month</t>
  </si>
  <si>
    <t>Total GBs</t>
  </si>
  <si>
    <t>Products Distributed by Domain</t>
  </si>
  <si>
    <t>Total Products Distributed</t>
  </si>
  <si>
    <t>Total Products (Millions)</t>
  </si>
  <si>
    <t>Foreign</t>
  </si>
  <si>
    <t>US COM</t>
  </si>
  <si>
    <t xml:space="preserve">US EDU         </t>
  </si>
  <si>
    <t xml:space="preserve">US GOV         </t>
  </si>
  <si>
    <t xml:space="preserve">US ORG         </t>
  </si>
  <si>
    <t>US Other</t>
  </si>
  <si>
    <t>Unknown</t>
  </si>
  <si>
    <t>Volume Distributed by Domain</t>
  </si>
  <si>
    <t>Total Volume (GBs)</t>
  </si>
  <si>
    <t>Products Distributed by Level</t>
  </si>
  <si>
    <t>Total Products Distributed (millions)</t>
  </si>
  <si>
    <t>Level 0</t>
  </si>
  <si>
    <t>Level 1</t>
  </si>
  <si>
    <t>Level 2</t>
  </si>
  <si>
    <t>Level 3</t>
  </si>
  <si>
    <t>Level 4</t>
  </si>
  <si>
    <r>
      <t>Others</t>
    </r>
    <r>
      <rPr>
        <vertAlign val="superscript"/>
        <sz val="10"/>
        <rFont val="Arial"/>
        <family val="2"/>
      </rPr>
      <t>1</t>
    </r>
  </si>
  <si>
    <r>
      <rPr>
        <vertAlign val="superscript"/>
        <sz val="10"/>
        <rFont val="Arial"/>
        <family val="2"/>
      </rPr>
      <t>1</t>
    </r>
    <r>
      <rPr>
        <sz val="10"/>
        <rFont val="Arial"/>
        <family val="2"/>
      </rPr>
      <t>These products have not been assigned any product level.</t>
    </r>
  </si>
  <si>
    <t>Volume Distributed by Level</t>
  </si>
  <si>
    <t>Aqua</t>
  </si>
  <si>
    <t>Terra</t>
  </si>
  <si>
    <t>Aura</t>
  </si>
  <si>
    <t>Files Distributed Excluding Metadata Files (Millions)</t>
  </si>
  <si>
    <t>AIRS/Aqua</t>
  </si>
  <si>
    <t xml:space="preserve"> AMSR-E/Aqua</t>
  </si>
  <si>
    <t>CERES/Aqua</t>
  </si>
  <si>
    <t>MODIS/Aqua</t>
  </si>
  <si>
    <t>ASTER/Terra</t>
  </si>
  <si>
    <t>CERES/Terra</t>
  </si>
  <si>
    <t>MISR/Terra</t>
  </si>
  <si>
    <t>MODIS/Terra</t>
  </si>
  <si>
    <t>MOPITT/Terra</t>
  </si>
  <si>
    <t>HIRDLS/Aura</t>
  </si>
  <si>
    <t>MLS/Aura</t>
  </si>
  <si>
    <t>OMI/Aura</t>
  </si>
  <si>
    <t>TES/Aura</t>
  </si>
  <si>
    <t>Files Distributed Excluding Metadata Files</t>
  </si>
  <si>
    <t xml:space="preserve"> AMSR-E</t>
  </si>
  <si>
    <t>CERES</t>
  </si>
  <si>
    <t>MODIS</t>
  </si>
  <si>
    <t>ASTER</t>
  </si>
  <si>
    <t>MISR</t>
  </si>
  <si>
    <t>MOPITT</t>
  </si>
  <si>
    <t>HIRDLS</t>
  </si>
  <si>
    <t>MLS</t>
  </si>
  <si>
    <t>OMI</t>
  </si>
  <si>
    <t>TES</t>
  </si>
  <si>
    <t>Distribution Volume (TB)</t>
  </si>
  <si>
    <t>Distribution Volume (GB)</t>
  </si>
  <si>
    <t>AIRS/AMSU/HSB</t>
  </si>
  <si>
    <t>Number of users</t>
  </si>
  <si>
    <t>LANCE Provider</t>
  </si>
  <si>
    <t>Instrument</t>
  </si>
  <si>
    <t>Volume (TB)</t>
  </si>
  <si>
    <t>GESDISC NRT/NRT2</t>
  </si>
  <si>
    <t>AIRS / AMSU - A</t>
  </si>
  <si>
    <t>MODIS - Aqua</t>
  </si>
  <si>
    <t>MODIS - Terra</t>
  </si>
  <si>
    <t>OMI NRT/NRT2</t>
  </si>
  <si>
    <t>Month</t>
  </si>
  <si>
    <t># of File Distributed*</t>
  </si>
  <si>
    <t>Distribution Volume (GBs)</t>
  </si>
  <si>
    <t>AIRS/AMSU-A</t>
  </si>
  <si>
    <r>
      <t>Other</t>
    </r>
    <r>
      <rPr>
        <vertAlign val="superscript"/>
        <sz val="10"/>
        <rFont val="Arial"/>
        <family val="2"/>
      </rPr>
      <t>1</t>
    </r>
  </si>
  <si>
    <t># of Products</t>
  </si>
  <si>
    <t># of Files *</t>
  </si>
  <si>
    <t>Vol (GB)</t>
  </si>
  <si>
    <t>Number of
Registered
Users ***</t>
  </si>
  <si>
    <t>Number of Unregistered
Users **</t>
  </si>
  <si>
    <t>*   Metadata are excluded</t>
  </si>
  <si>
    <t>** Represents the number of unique IP hosts/e-mail addresses used to retrieve NRT products, excluding registered users.</t>
  </si>
  <si>
    <t>*** Represents the number of the registerested users who retrieved data for each instrument. It must be noted that sum of these users</t>
  </si>
  <si>
    <t xml:space="preserve">      may be greater than the total number of unique registered users since one user could retrieve data for multiple instruments.</t>
  </si>
  <si>
    <r>
      <rPr>
        <vertAlign val="superscript"/>
        <sz val="10"/>
        <rFont val="Arial"/>
        <family val="2"/>
      </rPr>
      <t xml:space="preserve">1 </t>
    </r>
    <r>
      <rPr>
        <sz val="10"/>
        <rFont val="Arial"/>
        <family val="2"/>
      </rPr>
      <t>These products do not have any mission or instrument mapping but have been distributed, such as ancillary data.</t>
    </r>
  </si>
  <si>
    <t>Level</t>
  </si>
  <si>
    <r>
      <t>Other</t>
    </r>
    <r>
      <rPr>
        <vertAlign val="superscript"/>
        <sz val="10"/>
        <rFont val="Arial"/>
        <family val="2"/>
      </rPr>
      <t>2</t>
    </r>
  </si>
  <si>
    <r>
      <rPr>
        <vertAlign val="superscript"/>
        <sz val="10"/>
        <rFont val="Arial"/>
        <family val="2"/>
      </rPr>
      <t xml:space="preserve">2 </t>
    </r>
    <r>
      <rPr>
        <sz val="10"/>
        <rFont val="Arial"/>
        <family val="2"/>
      </rPr>
      <t>These are products that have no product level assignment.</t>
    </r>
  </si>
  <si>
    <t>Distribution Metrics to LANCE Unregistered Users</t>
  </si>
  <si>
    <t>Number of Unregistered
Users</t>
  </si>
  <si>
    <t>Distribution to Unregistered Users by Domain</t>
  </si>
  <si>
    <t>Number of Unregistered Users**</t>
  </si>
  <si>
    <t>MODIS-Aqua</t>
  </si>
  <si>
    <t>MODIS-Terra</t>
  </si>
  <si>
    <t>** Represents the number of the users who retrieved data for each domain. It must be noted that sum of these users</t>
  </si>
  <si>
    <t xml:space="preserve">      may be greater than the total number of unregistered users since one user could retrieve data for multiple domains.</t>
  </si>
  <si>
    <t>Top 10 Countries (where NRT Products Distributed to Unregistered Users) by Volume (GB) and File Count</t>
  </si>
  <si>
    <t>Country</t>
  </si>
  <si>
    <t>Ranking</t>
  </si>
  <si>
    <t>United States</t>
  </si>
  <si>
    <t>Japan</t>
  </si>
  <si>
    <t>China</t>
  </si>
  <si>
    <t>United Kingdom</t>
  </si>
  <si>
    <t>Canada</t>
  </si>
  <si>
    <t>Denmark</t>
  </si>
  <si>
    <t>Italy</t>
  </si>
  <si>
    <t>Spain</t>
  </si>
  <si>
    <t>Germany</t>
  </si>
  <si>
    <t>Brazil</t>
  </si>
  <si>
    <t>Top 10 NRT Products Distributed to Unregistered Users By Volume*</t>
  </si>
  <si>
    <t>Description</t>
    <phoneticPr fontId="0" type="noConversion"/>
  </si>
  <si>
    <t>GBs</t>
    <phoneticPr fontId="0" type="noConversion"/>
  </si>
  <si>
    <t>Files **</t>
  </si>
  <si>
    <t>Top 10 NRT Products Distributed to Unregistered Users By File Count **</t>
  </si>
  <si>
    <t>Product</t>
  </si>
  <si>
    <t>Files**</t>
  </si>
  <si>
    <t>* Some products are inherently larger than other files in size and therefore may skew the results.</t>
  </si>
  <si>
    <t>** Excluding metadata</t>
  </si>
  <si>
    <t>Distinct Data Users</t>
  </si>
  <si>
    <t>GES DISC</t>
  </si>
  <si>
    <t>Total Distinct Data Users</t>
  </si>
  <si>
    <t>Summation from Stage 2. There may be users within a data center who  are counted in multiple domains and/or in multiple providers within a data center.</t>
  </si>
  <si>
    <t>The total distinct users by data center are distinct users without any grouping by domain or services. These numbers are distinct within the data center therefore are lower than the total distinct data users in row 9.</t>
  </si>
  <si>
    <t>Distinct Data Users By Domain</t>
  </si>
  <si>
    <t>LARCSVC</t>
  </si>
  <si>
    <t>Repeat Data Users</t>
  </si>
  <si>
    <t>Repeat Data Users By Domain</t>
  </si>
  <si>
    <t>Total Repeat Data Users</t>
  </si>
  <si>
    <t>Top 20 Countries by Number of Users</t>
  </si>
  <si>
    <t>Users</t>
  </si>
  <si>
    <t>India</t>
  </si>
  <si>
    <t>Australia</t>
  </si>
  <si>
    <t>France</t>
  </si>
  <si>
    <t>Indonesia</t>
  </si>
  <si>
    <t>Netherlands</t>
  </si>
  <si>
    <t>Colombia</t>
  </si>
  <si>
    <t>Unknown*</t>
  </si>
  <si>
    <t>* These are the users whose countries are unknown</t>
  </si>
  <si>
    <t>Foreign Country</t>
  </si>
  <si>
    <t># of Products (1000s)</t>
  </si>
  <si>
    <t>Vol (TBs)</t>
  </si>
  <si>
    <t>Other Foreign Countries</t>
  </si>
  <si>
    <t>3. This represents the data users whose countries are unknown</t>
  </si>
  <si>
    <t xml:space="preserve">4. These represent the user counts across all DAACs and may be fewer than the sum of users from individual DAAC due to multi-DAAC users </t>
  </si>
  <si>
    <t>Earthdata</t>
  </si>
  <si>
    <t>Domain</t>
  </si>
  <si>
    <t>Other</t>
  </si>
  <si>
    <t>Finland</t>
  </si>
  <si>
    <t>Iran</t>
  </si>
  <si>
    <t>Peru</t>
  </si>
  <si>
    <t>FY15</t>
  </si>
  <si>
    <t>Greece</t>
  </si>
  <si>
    <t>Poland</t>
  </si>
  <si>
    <t>Chile</t>
  </si>
  <si>
    <t>LANCE</t>
  </si>
  <si>
    <t>FY2015</t>
  </si>
  <si>
    <t>Portugal</t>
  </si>
  <si>
    <t>Romania</t>
  </si>
  <si>
    <t>Distinct Data User</t>
  </si>
  <si>
    <t xml:space="preserve"> Data Users Only</t>
  </si>
  <si>
    <t>Dual Users
(Data and Web)</t>
  </si>
  <si>
    <t>% of Data Users using the web</t>
  </si>
  <si>
    <t>LANCE- Registered</t>
  </si>
  <si>
    <t xml:space="preserve">Total distinct users of data and services </t>
  </si>
  <si>
    <t>Product</t>
    <phoneticPr fontId="0" type="noConversion"/>
  </si>
  <si>
    <t>Description</t>
    <phoneticPr fontId="0" type="noConversion"/>
  </si>
  <si>
    <t>MOD021KM</t>
  </si>
  <si>
    <t>MODIS/Terra Level 1B Calibrated Radiances - 1km</t>
  </si>
  <si>
    <t>MYD021KM</t>
  </si>
  <si>
    <t>MODIS/AquaLevel 1B Calibrated Radiances - 1km</t>
  </si>
  <si>
    <t>MYD06_L2</t>
  </si>
  <si>
    <t>MODIS/Aqua Level 2 Cloud Product</t>
  </si>
  <si>
    <t>MYD03</t>
  </si>
  <si>
    <t>MODIS/Aqua Geolocation - 1km</t>
  </si>
  <si>
    <t>MOD09GA</t>
  </si>
  <si>
    <t>MODIS/Terra Surface Reflectance Daily L2G Global 1km and 500m SIN Grid</t>
  </si>
  <si>
    <t>MOD09GQ</t>
  </si>
  <si>
    <t>MODIS/Terra Surface Reflectance Daily L2G Global 250m SIN Grid</t>
  </si>
  <si>
    <t>VIRL1</t>
  </si>
  <si>
    <t>VIIRS/S-NPP Level 1 Data</t>
  </si>
  <si>
    <t>MOD13Q1</t>
  </si>
  <si>
    <t>MODIS/Terra Vegetation Indices 16-Day L3 Global 250m SIN Grid</t>
  </si>
  <si>
    <t>AIRIBRAD</t>
  </si>
  <si>
    <t>AIRS/Aqua infrared geolocated radiances</t>
  </si>
  <si>
    <t>MOD03</t>
  </si>
  <si>
    <t>MODIS/Terra Geolocation - 1km</t>
  </si>
  <si>
    <t>Top 10 Products Distributed By File Count **</t>
  </si>
  <si>
    <t>GBs</t>
    <phoneticPr fontId="0" type="noConversion"/>
  </si>
  <si>
    <t>MAT1NXSLV</t>
  </si>
  <si>
    <t>MERRA 2D IAU Diagnostic, Single Level Meteorology, Time Average 1-hourly (2/3x1/2L1)</t>
  </si>
  <si>
    <t>GNSS_DAILY_D</t>
  </si>
  <si>
    <t>GNSS Daily Compact Observation Data</t>
  </si>
  <si>
    <t>NLDAS_FORA0125_H</t>
  </si>
  <si>
    <t>NLDAS Primary Forcing Data L4 Hourly 0.125 x 0.125 degree V002</t>
  </si>
  <si>
    <t>MOD04_L2</t>
  </si>
  <si>
    <t>MODIS/Terra Level 2 Aerosol</t>
  </si>
  <si>
    <t>MOD11A1</t>
  </si>
  <si>
    <t>MODIS/Terra Land Surface Temperature/Emissivity Daily L3 Global 1km SIN Grid</t>
  </si>
  <si>
    <t>MYD04_L2</t>
  </si>
  <si>
    <t>MODIS/Aqua Level 2 Aerosol</t>
  </si>
  <si>
    <t>MYD11A1</t>
  </si>
  <si>
    <t>MODIS/Aqua Land Surface Temperature/Emissivity Daily L3 Global 1km SIN Grid</t>
  </si>
  <si>
    <t>TRMM_3B42</t>
  </si>
  <si>
    <t>TRMM 3B42 3-Hour 0.25deg x 0.25deg and Other-GPI Calibration Rainfall</t>
  </si>
  <si>
    <t>GNSS_DAILY_N</t>
  </si>
  <si>
    <t>GNSS Daily GPS Broadcast Ephemeris Data</t>
  </si>
  <si>
    <t>PODAAC-OSCAR-03D01</t>
  </si>
  <si>
    <t>OSCAR third degree resolution ocean surface currents</t>
  </si>
  <si>
    <t>Volume (GBs)</t>
  </si>
  <si>
    <t>Products</t>
  </si>
  <si>
    <t>Belgium</t>
  </si>
  <si>
    <t>Switzerland</t>
  </si>
  <si>
    <t>Ireland</t>
  </si>
  <si>
    <r>
      <t>Unknown</t>
    </r>
    <r>
      <rPr>
        <vertAlign val="superscript"/>
        <sz val="10"/>
        <rFont val="Arial"/>
        <family val="2"/>
      </rPr>
      <t>+</t>
    </r>
  </si>
  <si>
    <t>*  Some products are inherently larger than other files in size and therefore may skew the results.</t>
  </si>
  <si>
    <t>** When counting # of products, metadata files are not included.</t>
  </si>
  <si>
    <t>The total archive trend is based on data and reports produced during individual fiscal years, rather than from EMS.  EMS does not contain sufficient information to recreate the archive size for previous years due to episodic deletions from the archive and not all archive information is supplied to EMS by the DAACs. Since products are deleted at the DAACs and not always reported to EMS, It may not able to completely reproduce what was in the archive in previous years.  
The trend data were compiled in FY2013 with the expectation it will be updated yearly with data captured in that year's EOSDIS Annual Report in the Total Archive Size worksheet. The sources of data for earlier years are identified below.</t>
  </si>
  <si>
    <t>Volume By FY</t>
  </si>
  <si>
    <t>Total Volume (PBs)</t>
  </si>
  <si>
    <t>FY00</t>
  </si>
  <si>
    <t>FY01</t>
  </si>
  <si>
    <t>FY02</t>
  </si>
  <si>
    <t>FY03</t>
  </si>
  <si>
    <t>FY04</t>
  </si>
  <si>
    <t>FY05</t>
  </si>
  <si>
    <t>FY06</t>
  </si>
  <si>
    <t>FY07</t>
  </si>
  <si>
    <t>FY08</t>
  </si>
  <si>
    <t>FY09</t>
  </si>
  <si>
    <t>FY10</t>
  </si>
  <si>
    <t>FY11</t>
  </si>
  <si>
    <t>FY12</t>
  </si>
  <si>
    <t>FY13</t>
  </si>
  <si>
    <t>FY14</t>
  </si>
  <si>
    <t>Stage 2 - Selected values</t>
  </si>
  <si>
    <t>Total Archive size in Terabytes (TBs)</t>
  </si>
  <si>
    <t>Science Data Plan  (B. Krupp)</t>
  </si>
  <si>
    <t>EOSDIS Today</t>
  </si>
  <si>
    <t>Archive Value</t>
  </si>
  <si>
    <t>Annual Report</t>
  </si>
  <si>
    <t>~ECS
late Sept values *</t>
  </si>
  <si>
    <t>~SDP ECS</t>
  </si>
  <si>
    <t>~SDP V0</t>
  </si>
  <si>
    <t>ECS</t>
  </si>
  <si>
    <t>V0</t>
  </si>
  <si>
    <t>(EMS)</t>
  </si>
  <si>
    <t>CY99</t>
  </si>
  <si>
    <t xml:space="preserve">does not include MODAPS </t>
  </si>
  <si>
    <t>added LaTIS 650 TB not included in the report</t>
  </si>
  <si>
    <t>*</t>
  </si>
  <si>
    <t>from Raytheon file (FN: Archive_History_01_07.xls) used for archive sizing estimates</t>
  </si>
  <si>
    <t>Stage 1 - Source files</t>
  </si>
  <si>
    <t>Year</t>
  </si>
  <si>
    <t>Value (PB)</t>
  </si>
  <si>
    <t>Source File (s)</t>
  </si>
  <si>
    <t>Comment</t>
  </si>
  <si>
    <t>FY2000</t>
  </si>
  <si>
    <t>SDP_EMS_Comparison.xlsx +
Archive_History_01_07.xlsx</t>
  </si>
  <si>
    <t>Science Data Plan plus ECS Archive History</t>
  </si>
  <si>
    <t>FY2001</t>
  </si>
  <si>
    <t>FY2002</t>
  </si>
  <si>
    <t>Science Data Plan plus ECS Archive History plus projection with EMS FY02 data</t>
  </si>
  <si>
    <t>FY2003</t>
  </si>
  <si>
    <t>Science Data Plan plus ECS Archive History plus projection with EMS FY03 data</t>
  </si>
  <si>
    <t>FY2004</t>
  </si>
  <si>
    <t>EOSDIS_Today_02162005.xls</t>
  </si>
  <si>
    <t>EMD Project Monthly Report (111-EMD-012), Volume 2: Technical Briefing, October 2004, DAAC Throughput Summary &amp; SPSO 09/15 baseline updated with EDGRS reports to 09/30/04</t>
  </si>
  <si>
    <t>FY2005</t>
  </si>
  <si>
    <t>EOSDIS_Today_ 02282006_obj.ppt</t>
  </si>
  <si>
    <t>Total Archive Volume at End of FY05 -- EDGRS Ad Hoc Query + Cordner_Kickoff_Presentation.ppt [Current Volume in LATIS Archive: 588 TB (30.6 million files)]</t>
  </si>
  <si>
    <t>FY2006</t>
  </si>
  <si>
    <t>EOSDIS_Today_04092007.xls</t>
  </si>
  <si>
    <t>EDGRS Report: Archive/Summary/Exclude Deleted Records/ECS Only/thru Sep 30 2006 [3,947,774,285 MBs] compare EMD 09/22/06 report of 3861.29 TB as of 09/22/2006  &amp;
EDGRS Report: Archive/Summary/Exclude Deleted Records/Non-ECS Only/thru Sep 30 2006 less GHRC plus LaTIS [334,795,375 MBs - 2,343,400 MB + 650 TB]</t>
  </si>
  <si>
    <t>FY2007</t>
  </si>
  <si>
    <t>EOSDIS_Today_11062007.xls</t>
  </si>
  <si>
    <t xml:space="preserve">From HDC file: Monthly_Charts_Sep07_HQ.xls used for NASA HQ FPD monthly </t>
  </si>
  <si>
    <t>FY2008</t>
  </si>
  <si>
    <t>FY08AnnualReport.xlsx</t>
  </si>
  <si>
    <t>EOSDIS Annual Report for FY08 plus LaTIS update</t>
  </si>
  <si>
    <t>FY2009</t>
  </si>
  <si>
    <t>FY09AnnualReport.xlsx</t>
  </si>
  <si>
    <t xml:space="preserve">EOSDIS Annual Report for FY08 </t>
  </si>
  <si>
    <t>FY2010</t>
  </si>
  <si>
    <t>FY10AnnualReport.xlsx</t>
  </si>
  <si>
    <t>EOSDIS Annual Report for FY10</t>
  </si>
  <si>
    <t>FY2011</t>
  </si>
  <si>
    <t>FY11AnnualReport_0.xlsx</t>
  </si>
  <si>
    <t>EOSDIS Annual Report for FY11</t>
  </si>
  <si>
    <t>FY2012</t>
  </si>
  <si>
    <t>FY12AnnualReport_V6.xlsx</t>
  </si>
  <si>
    <t>EOSDIS Annual Report for FY12</t>
  </si>
  <si>
    <t>FY2013</t>
  </si>
  <si>
    <t>FY13AnnualReport_V4.xlsx</t>
  </si>
  <si>
    <t>EOSDIS Annual Report for FY13</t>
  </si>
  <si>
    <t>FY2014</t>
  </si>
  <si>
    <t>FY14AnnualReport_V1.xlsx</t>
  </si>
  <si>
    <t>EOSDIS Annual Report for FY14: ASF deleted over 10 million files and 2 PB of data in FY14 as part of their consolidation and transition of the data to new media.</t>
  </si>
  <si>
    <t>FY15AnnualReport_V1.xlsx</t>
  </si>
  <si>
    <t>EOSDIS Annual Report for FY15:  MODAPS reprocessed MODIS Terra and Aqua data for collection 6 as such high volume in archive at MODAPS, LPDAAC, and NSIDC.</t>
  </si>
  <si>
    <t>Products Distributed By FY (Millions)</t>
  </si>
  <si>
    <t xml:space="preserve">Products </t>
  </si>
  <si>
    <t>LANCE Products</t>
  </si>
  <si>
    <t>Products Distributed (Millions)</t>
    <phoneticPr fontId="0" type="noConversion"/>
  </si>
  <si>
    <t>Products
 By FY</t>
  </si>
  <si>
    <t>GESDISC ECS</t>
  </si>
  <si>
    <t>GESDISC V0</t>
  </si>
  <si>
    <t>LPDAAC MRTWEB</t>
  </si>
  <si>
    <t>LPDAAC V0</t>
  </si>
  <si>
    <t>NSIDCSRCHLT</t>
  </si>
  <si>
    <t>Note: Beginning in FY2012, "LARC ORDERS" metrics include those for the CALIPSO products</t>
  </si>
  <si>
    <t>Note: Beginning in FY2014, "LARC SVC" metrics include those for the CALIPSO products</t>
  </si>
  <si>
    <t>Note: Beginning in FY2015, "OBDAAC" metrics include data from all instruments</t>
  </si>
  <si>
    <t>Note: Beginning in FY2015, "ASDC", "GESDISC", "OBDAAC", "ORNL", 'PODAAC", metrics include data from the S-NPP mission.</t>
  </si>
  <si>
    <t>Volume By FY (TBs)</t>
  </si>
  <si>
    <t>Total Volume</t>
  </si>
  <si>
    <t>LANCE Volume</t>
  </si>
  <si>
    <t>Volume (GBs) By FY</t>
  </si>
  <si>
    <t>Product levels ranging from Level 0 to Level 4. Level 0 data products are raw  instrument data at full instrument resolution.</t>
  </si>
  <si>
    <t>At higher levels i.e.1,2,3, raw instrument data is converted into more usable parameters and formats that are of interest to the Earth science community.</t>
  </si>
  <si>
    <t xml:space="preserve">At Level 4, parameters are further refined through the use of models. </t>
  </si>
  <si>
    <t xml:space="preserve">These product levels of data are identical to those defined by the EOSDIS Data Panel and are consistent with the Committee on Data Management, Archiving, and Computing (CODMAC) definitions. </t>
  </si>
  <si>
    <t>Not all EOSDIS data are processed into levels except EOS instrument data.</t>
  </si>
  <si>
    <t>Reference: http://observer.gsfc.nasa.gov/sec3/ProductLevels.html</t>
  </si>
  <si>
    <t>Files Distributed in million</t>
  </si>
  <si>
    <t>Fiscal Year</t>
  </si>
  <si>
    <t>stage2 Files Distributed in million</t>
  </si>
  <si>
    <t>Distribution of Products in Millions</t>
  </si>
  <si>
    <t>stage1 Files Distributed</t>
  </si>
  <si>
    <t>FY2007 Top 10 Products Distributed By Volume*</t>
    <phoneticPr fontId="0" type="noConversion"/>
  </si>
  <si>
    <t>GBs</t>
    <phoneticPr fontId="0" type="noConversion"/>
  </si>
  <si>
    <t>Files</t>
    <phoneticPr fontId="0" type="noConversion"/>
  </si>
  <si>
    <t>MODIS/Terra Level 3 16-Day Vegetation Indices - 250m</t>
  </si>
  <si>
    <t>MODIS/Terra Calibrated Radiances 5-Min L1B Swath 1km</t>
  </si>
  <si>
    <t>MOD02QKM</t>
  </si>
  <si>
    <t>MODIS/Terra Calibrated Radiances 5-Min L1B Swath 250m</t>
  </si>
  <si>
    <t>MOD09GQK</t>
  </si>
  <si>
    <t>MOD09A1</t>
  </si>
  <si>
    <t>MODIS/Terra Surface Reflectance 8-Day L3 Global 500m SIN Grid</t>
  </si>
  <si>
    <t>MYD02QKM</t>
  </si>
  <si>
    <t>MODIS/Aqua Calibrated Radiances 5-Min L1B Swath 1km</t>
  </si>
  <si>
    <t>MODIS/Terra  L1A Geolocation = 1 km</t>
  </si>
  <si>
    <t>GSFCFTP/TRMM</t>
  </si>
  <si>
    <t>TRMM Data</t>
    <phoneticPr fontId="0" type="noConversion"/>
  </si>
  <si>
    <t>MOD09GHK</t>
  </si>
  <si>
    <t>MODIS/Terra Surface Reflectance Daily L2G Global 500m SIN Grid</t>
    <phoneticPr fontId="0" type="noConversion"/>
  </si>
  <si>
    <t>FY2008 Top 10 Products Distributed By Volume*</t>
    <phoneticPr fontId="0" type="noConversion"/>
  </si>
  <si>
    <t>AIRS/Aqua  L1B infrared geolocated radian</t>
  </si>
  <si>
    <t>MOD02HKM</t>
  </si>
  <si>
    <t>MODIS/Terra Calibrated Radiances 5-Min L1B Swath 500m</t>
  </si>
  <si>
    <t>MODIS/Aqua Calibrated Radiances 5-Min L1B Swath 250m</t>
    <phoneticPr fontId="0" type="noConversion"/>
  </si>
  <si>
    <t>MODIS/Terra Level 3 8-Day Surface Reflectance - 500m</t>
  </si>
  <si>
    <t>AE_L2A</t>
  </si>
  <si>
    <t>AMRS-E/Aqua L2A Brightness Temperatures</t>
    <phoneticPr fontId="0" type="noConversion"/>
  </si>
  <si>
    <t>FY2009 Top 10 Products Distributed By Volume*</t>
  </si>
  <si>
    <t>Description</t>
  </si>
  <si>
    <t>AMRS-E/Aqua L2A Brightness Temperatures</t>
  </si>
  <si>
    <t>FY2010 Top 10 Products Distributed By Volume*</t>
  </si>
  <si>
    <t>MODIS/Aqua Level 1B Calibrated Radiances - 1km</t>
  </si>
  <si>
    <t>MYD09GA</t>
  </si>
  <si>
    <t>MODIS/Aqua Surface Reflectance Daily L2G Global 1km and 500m SIN Grid</t>
  </si>
  <si>
    <t>MODIS/Terra Level 1B Calibrated Radiances - 500m</t>
  </si>
  <si>
    <t>FY2011 Top 10 Products Distributed By Volume*</t>
  </si>
  <si>
    <t>FY2012 Top 10 Products Distributed By Volume*</t>
  </si>
  <si>
    <t>CAL_LID_L1-VALSTAGE1-V3</t>
  </si>
  <si>
    <t>CALIPSO Lidar Level 1B profile data (CAL_LID_L1-ValStage1-V3)</t>
  </si>
  <si>
    <t>FY2013 Top 10 Products Distributed By Volume*</t>
  </si>
  <si>
    <t>MYDL1A</t>
  </si>
  <si>
    <t>MODIS/Aqua L1A data</t>
  </si>
  <si>
    <t>FY2014 Top 10 Products Distributed By Volume*</t>
  </si>
  <si>
    <t>FY2015 Top 10 Products Distributed By Volume*</t>
  </si>
  <si>
    <t>*Some products are inherently larger than other files in size and therefore may skew the results.</t>
  </si>
  <si>
    <r>
      <t>FY2007 Top 10 Products Distributed By #Files</t>
    </r>
    <r>
      <rPr>
        <vertAlign val="superscript"/>
        <sz val="12"/>
        <rFont val="Arial"/>
        <family val="2"/>
      </rPr>
      <t>**</t>
    </r>
  </si>
  <si>
    <t>Files</t>
    <phoneticPr fontId="0" type="noConversion"/>
  </si>
  <si>
    <t xml:space="preserve">MODIS/Terra Aerosol 5-Min L2 Swath 10km </t>
  </si>
  <si>
    <t>MODIS/Aqua Aerosol 5-Min L2 Swath 10km</t>
  </si>
  <si>
    <t>GSFCFTP/3</t>
  </si>
  <si>
    <t>TRMM Calibrated PR data</t>
  </si>
  <si>
    <t>MOD35_L2</t>
  </si>
  <si>
    <t>MODIS/Terra Cloud Mask and Spectral Test Results 5-Min L2 Swath 250m and 1km</t>
    <phoneticPr fontId="0" type="noConversion"/>
  </si>
  <si>
    <t>GSFCFTP/TRMM/GRIDDED/3B42</t>
  </si>
  <si>
    <t>TRMM 3B42 3-Hour 0.25deg x 0.25deg and Other-GPI Calibration Rainfall</t>
    <phoneticPr fontId="0" type="noConversion"/>
  </si>
  <si>
    <t>NSIDC-0032</t>
  </si>
  <si>
    <t>DMSP SSM/I Pathfinder Daily EASE-Grid Brightness Temperatures L3</t>
  </si>
  <si>
    <t>AIRX2RET</t>
  </si>
  <si>
    <t>AIRS/Aqua FINAL Level 2 Products (Without HSB)</t>
  </si>
  <si>
    <t>MOD14</t>
  </si>
  <si>
    <t>MODIS/Terra Thermal Anomalies/Fire 5-Min L2 Swath 1km</t>
  </si>
  <si>
    <t>MYDATML2</t>
  </si>
  <si>
    <t>MODIS/Aqua Aerosol, Cloud and Water Vapor Subset 5-Min L2 Swath 5km &amp; 10k</t>
    <phoneticPr fontId="0" type="noConversion"/>
  </si>
  <si>
    <t>FY2008 Top 10 Products Distributed By #Files**</t>
  </si>
  <si>
    <t>AIRS/Aqua  L1B infrared geolocated radiances</t>
  </si>
  <si>
    <t>MYD14</t>
  </si>
  <si>
    <t>MODIS/Aqua Thermal Anomalies/Fire 5-Min L2 Swath 1km</t>
  </si>
  <si>
    <t>PODAAC 167</t>
    <phoneticPr fontId="0" type="noConversion"/>
  </si>
  <si>
    <t>Jason-1 Operational Sensor Data Record (OSDR)</t>
  </si>
  <si>
    <t>DMSP SSM/I Pathfinder Daily EASE-Grid Brightness Temperatures L3</t>
    <phoneticPr fontId="0" type="noConversion"/>
  </si>
  <si>
    <t>FY2009 Top 10 Products Distributed By #Files**</t>
  </si>
  <si>
    <t>GNSS_DAILY_O</t>
  </si>
  <si>
    <t>GNSS Daily Observation Data</t>
  </si>
  <si>
    <t>GNSS_IGSTROP</t>
  </si>
  <si>
    <t>GNSS Final Troposphere Zenith Path Delay Product</t>
  </si>
  <si>
    <t xml:space="preserve">MODIS/Terra Aerosol 5-MIN L2 Swath 10KM </t>
  </si>
  <si>
    <t>FY2010 Top 10 Products Distributed By #Files**</t>
  </si>
  <si>
    <t>MODIS/Terra Vegetation Indices 16-Day L3 Global 250m ISIN Grid</t>
  </si>
  <si>
    <t>GHRSST Level 2P USA NASA MODIS Aqua 11 micron SST</t>
  </si>
  <si>
    <t>GHRSST Level 2P USA NASA MODIS Terra 11 micron SST</t>
  </si>
  <si>
    <t>FY2011 Top 10 Products Distributed By #Files**</t>
  </si>
  <si>
    <t>MOD05_L2</t>
  </si>
  <si>
    <t>MODIS/Terra Level 2 Total Precipitable Water Vapor Test Results</t>
  </si>
  <si>
    <t>GPS_ACORB</t>
  </si>
  <si>
    <t>GPS AC Orbit Solution Product</t>
  </si>
  <si>
    <t>FY2012 Top 10 Products Distributed By #Files**</t>
  </si>
  <si>
    <t>MAI3CPASM</t>
  </si>
  <si>
    <t>MERRA 3D IAU State, Meteorology Instantaneous 3-hourly (p-coord, 1.25x1.25L42)</t>
  </si>
  <si>
    <t>GPS_IGUORB</t>
  </si>
  <si>
    <t>GPS Ultra-Rapid Combined Orbit Solution Product</t>
  </si>
  <si>
    <t>FY2013 Top 10 Products Distributed By #Files**</t>
  </si>
  <si>
    <t>PODAAC-GHMDA-2PJ01</t>
  </si>
  <si>
    <t>GHRSST Level 2P Global Skin Sea Surface Temperature from the Moderate Resolution Imaging Spectroradiometer (MODIS) on the NASA Aqua satellite</t>
  </si>
  <si>
    <t>FY2014 Top 10 Products Distributed By #Files**</t>
  </si>
  <si>
    <t>GLDAS_NOAH025_RODS</t>
  </si>
  <si>
    <t>GLDAS NOAH model 0.25 degree TimeSeries</t>
  </si>
  <si>
    <t>MOD10A1</t>
  </si>
  <si>
    <t>MODIS/Terra Snow Cover Daily L3 Global 500m SIN Grid</t>
  </si>
  <si>
    <t>FY2015 Top 10 Products Distributed By #Files**</t>
  </si>
  <si>
    <t>** Does not include metadata files</t>
  </si>
  <si>
    <t>Data distributed to US public users are compared with those distributed to foreign public users. Public users are those who use products obtained from the data providers
for scientific or other uses. Statistics are based on country information provided to EMS by data providers. NRT data is not included in these charts.</t>
  </si>
  <si>
    <t>Product Distribution by Domain</t>
  </si>
  <si>
    <t>US EDU</t>
  </si>
  <si>
    <t>US GOV</t>
  </si>
  <si>
    <t>US ORG</t>
  </si>
  <si>
    <t>Volume Trend (TBs)</t>
  </si>
  <si>
    <t>*  Does not include product distribution where the destination could not be determined</t>
  </si>
  <si>
    <t>Usage of EOSDIS data has been expanding around the world, with an increasing number of “power” users (institutes, academic departments) requiring large amounts of data, either for research purposes or for data services they have started, or are continuing to provide.</t>
  </si>
  <si>
    <t>The 5 different types of the EMS users are defined in the "Definitions" Worksheet. Note that a data user who accessed multiple data centers in a given fiscal year is counted as one single user in the table below. NRT data is not included in these charts.</t>
  </si>
  <si>
    <t>Production</t>
  </si>
  <si>
    <t>Science Team</t>
  </si>
  <si>
    <t>QA/Testing</t>
  </si>
  <si>
    <t>Internal</t>
  </si>
  <si>
    <t>Public</t>
  </si>
  <si>
    <t>Repeat Visitors</t>
  </si>
  <si>
    <t>Legend</t>
  </si>
  <si>
    <t>EMPTY</t>
  </si>
  <si>
    <t>MISSING</t>
  </si>
  <si>
    <t>Data Provider was supposed to provide data files but did not provide</t>
  </si>
  <si>
    <t>GESDISCNRT</t>
  </si>
  <si>
    <t>MODAPSNRT</t>
  </si>
  <si>
    <t>OMINRT</t>
  </si>
  <si>
    <t>EMS Term</t>
  </si>
  <si>
    <t>Definition</t>
  </si>
  <si>
    <t>Data Metrics</t>
  </si>
  <si>
    <t>Metrics describing the ingest, archive and distribution of EOSDIS science data at EOSDIS DAACs. This EOSDIS Annual Report presents data metrics from EOSDIS DAACs. Most metrics can be found in the EMS HTMLDB interface (http://ops1.ems.eosdis.nasa.gov: 8000/pls/apex/f?p=111).  Metrics from other sources are noted in the report where applicable.</t>
  </si>
  <si>
    <t>Web Metrics</t>
  </si>
  <si>
    <t>Metrics describing the web activity at EOSDIS DAAC web sites and EOSDIS related web sites. This EOSDIS Annual Report presents web metrics by EOSDIS DAACs. These metrics can be found in the EMS NetInsight interface (https://ops-ni.ems.eosdis.nasa.gov/NetInsight/index.html)</t>
  </si>
  <si>
    <t>Designates the type of business or organization accessing EOSDIS. The domain is determined from the IP address and country.</t>
    <phoneticPr fontId="0" type="noConversion"/>
  </si>
  <si>
    <t>EMS Data File Term</t>
  </si>
  <si>
    <t>Ingest</t>
    <phoneticPr fontId="0" type="noConversion"/>
  </si>
  <si>
    <t>Ingest is the amount of data coming into a DAAC over a period of time and includes all product levels.</t>
  </si>
  <si>
    <t>Archive</t>
    <phoneticPr fontId="0" type="noConversion"/>
  </si>
  <si>
    <t>Archive is the amount of data added to the archive over a period of time and includes all products levels.</t>
  </si>
  <si>
    <t>Total Archive Size</t>
    <phoneticPr fontId="0" type="noConversion"/>
  </si>
  <si>
    <t>The Total Archive Size describes the EOSDIS archive at the end of the fiscal year. This includes all data (including ancillary) but not data marked for deletion.</t>
    <phoneticPr fontId="0" type="noConversion"/>
  </si>
  <si>
    <t xml:space="preserve">Data User </t>
  </si>
  <si>
    <t>Distinct Users</t>
  </si>
  <si>
    <t>The number of distinct (i.e., counted once) users receiving science data or metadata during the report period.</t>
  </si>
  <si>
    <t>Granule</t>
  </si>
  <si>
    <t>The smallest unit of data inventoried and distributed to users; typically, a granule is a single data file, though some granules may include multiple files.</t>
    <phoneticPr fontId="0" type="noConversion"/>
  </si>
  <si>
    <t>EMS counts individual files as distinct products.  This is roughly equivalent to counting EOS granules, although in the case of some EOS instrument data, a granule may contain more than one file.  If so, the files are counted as individual products. In counting unique products, A product having two different version numbers was considered two unique data products.</t>
  </si>
  <si>
    <t>Number of Products Delivered</t>
  </si>
  <si>
    <t>The number of files successfully delivered to Public users.  This count excludes METADATA file types. If the file type does not distinguish a file as a metadata or a science file, i.e., it is encoded as n/a, then the default process is to count the file as a science data product.</t>
    <phoneticPr fontId="0" type="noConversion"/>
  </si>
  <si>
    <t>Volume of Products Delivered</t>
  </si>
  <si>
    <t>Public User</t>
    <phoneticPr fontId="0" type="noConversion"/>
  </si>
  <si>
    <t>Any user who uses products obtained from the Data Providers for scientific or other uses. If a data provider does not assign user categories EMS automatically assigns all distributions to this category.</t>
  </si>
  <si>
    <t>QA/Test User</t>
  </si>
  <si>
    <t>Any identified and authorized user who requests data for the purposes of quality assurance/testing.</t>
  </si>
  <si>
    <t>Production User</t>
  </si>
  <si>
    <t>Any identified and authorized user who requests data for the purposes of product generation.</t>
  </si>
  <si>
    <t>Internal User</t>
  </si>
  <si>
    <t>Any user (human or machine) that transfers data inside the data providers network space for the purpose of backups, internal testing, hardware migration, temporary staging of standard products, etc.</t>
  </si>
  <si>
    <t>Science Team User</t>
  </si>
  <si>
    <t>Any user formally associated with a defined EOS Science Team using data for objectives of the respective Science Team. If a Science Team user acts in dual capacities (e.g. as a Science Team User and a Public User) the user must use different credentials to access data or user will be assigned to science user by EMS.</t>
  </si>
  <si>
    <t>All Users</t>
  </si>
  <si>
    <t>All distinct Public users requesting data within the time period.</t>
    <phoneticPr fontId="0" type="noConversion"/>
  </si>
  <si>
    <t>Repeat Users</t>
  </si>
  <si>
    <r>
      <t xml:space="preserve">Distinct Public users requesting data </t>
    </r>
    <r>
      <rPr>
        <sz val="10"/>
        <rFont val="Arial"/>
        <family val="2"/>
      </rPr>
      <t>more than once during the time period. If the user is requesting data for the first time ever within the specific time period and then requests data again during the specific time period, he/she would be counted as a repeat user.</t>
    </r>
  </si>
  <si>
    <t>EMS Web File Term</t>
  </si>
  <si>
    <t>Visitor</t>
  </si>
  <si>
    <t>Any individual defined by IP Address+browser that views a web page.  A visitor can also become a 'Data User' once data is requested.</t>
  </si>
  <si>
    <t>Distinct Visitors</t>
  </si>
  <si>
    <t>The number of distinct (i.e., counted once) visitors to a provider's web sites during the time period.</t>
  </si>
  <si>
    <t>View</t>
  </si>
  <si>
    <t xml:space="preserve">Hit by a user during a session to a web page, excluding error hits and hits to user-defined files such as inline images (.JPG, .GIF, etc.), Java applets, and specific redirects or services provided by the data provider. </t>
  </si>
  <si>
    <t>EMS Web Views</t>
  </si>
  <si>
    <t xml:space="preserve">The number of page views to a provider's web pages over the time period. </t>
  </si>
  <si>
    <t>All Visitors</t>
  </si>
  <si>
    <t>All distinct visitors viewing a web page during the report time period.</t>
  </si>
  <si>
    <t>Visitors who view a web page during a specific time period who have accessed the system before.  If the visitor accesses the system for the first time ever within the time period and then accesses the system again during the specific time period, he/she would be counted as a repeat visitor.
For EOSDIS we track Repeat Visitors two ways: 1) since the start of web measurements to provide an historical count; and 2) since the start of the Fiscal Year to count activity specific to this Annual Report.</t>
  </si>
  <si>
    <t>Report Term</t>
  </si>
  <si>
    <r>
      <t>Metrics data directly from the EMS tools, presented by “data provider” as available.</t>
    </r>
    <r>
      <rPr>
        <sz val="10"/>
        <rFont val="Calibri"/>
        <family val="2"/>
      </rPr>
      <t xml:space="preserve"> </t>
    </r>
  </si>
  <si>
    <t xml:space="preserve">Metrics data presented by the major contributing DAACs, often accompanied by a graphic. </t>
  </si>
  <si>
    <t>Total Volume Distributed (TB)</t>
  </si>
  <si>
    <t>Total Volume Distributed (GB)</t>
  </si>
  <si>
    <t>OB.DAAC</t>
  </si>
  <si>
    <t>Mission</t>
  </si>
  <si>
    <t># Users</t>
  </si>
  <si>
    <r>
      <t>Unknown</t>
    </r>
    <r>
      <rPr>
        <vertAlign val="superscript"/>
        <sz val="10"/>
        <rFont val="Arial"/>
        <family val="2"/>
      </rPr>
      <t>***</t>
    </r>
  </si>
  <si>
    <r>
      <t>***</t>
    </r>
    <r>
      <rPr>
        <sz val="10"/>
        <rFont val="Arial"/>
        <family val="2"/>
      </rPr>
      <t xml:space="preserve">  no country information is given</t>
    </r>
  </si>
  <si>
    <t xml:space="preserve">OB.DAAC </t>
  </si>
  <si>
    <t xml:space="preserve">The Product Distribution trend is calculated based on the data available in EMS except for the OB.DAAC data that were obtained from the Ocean Color web site. Historical data for FY96 thru FY99  are not included in this report, but are available as reported totals. Interested users should contact EMS staff for the historical data.
</t>
  </si>
  <si>
    <t>Volume By Month</t>
  </si>
  <si>
    <t>User By Month</t>
  </si>
  <si>
    <t>Distributed Volume (TB)</t>
  </si>
  <si>
    <t># of Users</t>
  </si>
  <si>
    <t>User by Instrument*</t>
  </si>
  <si>
    <t>AIRS</t>
  </si>
  <si>
    <t>AMSR-E</t>
  </si>
  <si>
    <t>LARCNRT</t>
  </si>
  <si>
    <t>Distribution</t>
  </si>
  <si>
    <t>The CDDIS file counts were extremely high due to the distribution of the data products of which temporal resolution is less than 24 hours. In this report,  their file counts were converted to daily counts. There are three types of products of which file counts were converted to the daily counts: subdaily, hourly, and high rate. The conversion procedures are as follows:
1. For each product, obtain the number of files distributed to one IP Host for a given day 
2. For subdaily, hourly and high rate products, compute the daily file counts using the formulae,
   a. For subdaily products, converted  # of files = original # of files divided by 2 (if 1 to 2 files were distributed to one user, it was counted as 1 converted file)
   b. For hourly products, converted  # of files = original # of files divided by 24 (if 1 to 24 files were distributed to one user, it was counted as 1 converted file). 
   c. For high rate products, converted  # of files = original # of files divided by 96 (if 1 to 96 files were distributed to one user, it was counted as 1 converted file)
3. Sum up the converted # of files over a year</t>
  </si>
  <si>
    <t>Austria</t>
  </si>
  <si>
    <t>Bulgaria</t>
  </si>
  <si>
    <t>Croatia</t>
  </si>
  <si>
    <t>Estonia</t>
  </si>
  <si>
    <t>Hungary</t>
  </si>
  <si>
    <t>Latvia</t>
  </si>
  <si>
    <t>Lithuania</t>
  </si>
  <si>
    <t>Luxembourg</t>
  </si>
  <si>
    <t>Malta</t>
  </si>
  <si>
    <t>Slovakia</t>
  </si>
  <si>
    <t>Slovenia</t>
  </si>
  <si>
    <t>Sweden</t>
  </si>
  <si>
    <t>Distribution for Various Mission/Instruments</t>
  </si>
  <si>
    <t>Unique Data Sets</t>
  </si>
  <si>
    <t>Products by Domain</t>
  </si>
  <si>
    <t>Volume by Domain</t>
  </si>
  <si>
    <t>User By Domain</t>
  </si>
  <si>
    <t>The DAACs are profiled in six charts:</t>
  </si>
  <si>
    <t xml:space="preserve">     a. A dashboard charts displaying distribution trends and user behavior for each DAAC over the FY.</t>
  </si>
  <si>
    <t>3. (DAAC) Multi-Year Total Archive Volume Trend</t>
  </si>
  <si>
    <t>4. (DAAC)  Multi-Year Product Distribution Trend</t>
  </si>
  <si>
    <t>5. (DAAC)  Multi-Year Trend for Web Accesses</t>
  </si>
  <si>
    <t>6. (DAAC)  Yearly Percentage of Web Users  Downloading Data</t>
  </si>
  <si>
    <t>DAAC Profile File:</t>
  </si>
  <si>
    <t>Percentage compared to the total product distribution</t>
  </si>
  <si>
    <t>Percentage compared to the total volume distribution</t>
  </si>
  <si>
    <t>Land Atmosphere Near real-time Capability
 for EOS (LANCE) Summary</t>
  </si>
  <si>
    <t>FY16</t>
  </si>
  <si>
    <t>FY2016</t>
  </si>
  <si>
    <t>AMSR2NRT</t>
  </si>
  <si>
    <t>OBDAAC</t>
  </si>
  <si>
    <t>EOSDIS Annual Report for FY16</t>
  </si>
  <si>
    <t>FY16AnnualReport_V1.xlsx</t>
  </si>
  <si>
    <t>Products (Millions)</t>
    <phoneticPr fontId="0" type="noConversion"/>
  </si>
  <si>
    <t>Total Products Distributed (Millions)</t>
  </si>
  <si>
    <t xml:space="preserve">Total Products Distributed </t>
  </si>
  <si>
    <t>AMSR2</t>
  </si>
  <si>
    <t>VIIRS</t>
  </si>
  <si>
    <t>Description</t>
    <phoneticPr fontId="0" type="noConversion"/>
  </si>
  <si>
    <t>GBs</t>
    <phoneticPr fontId="0" type="noConversion"/>
  </si>
  <si>
    <t>MCD14TXT</t>
  </si>
  <si>
    <t>GHRC NRT/NRT2</t>
  </si>
  <si>
    <t>LARC NRT/NRT2</t>
  </si>
  <si>
    <t>MISR-Terra</t>
  </si>
  <si>
    <t>VIIRS-SNPP</t>
  </si>
  <si>
    <r>
      <t>Unique Data Sets:</t>
    </r>
    <r>
      <rPr>
        <sz val="10"/>
        <rFont val="Arial"/>
        <family val="2"/>
      </rPr>
      <t xml:space="preserve"> Total number of unique data sets distributed in the fiscal year
</t>
    </r>
    <r>
      <rPr>
        <b/>
        <sz val="10"/>
        <rFont val="Arial"/>
        <family val="2"/>
      </rPr>
      <t>Distinct Registered LANCE Users</t>
    </r>
    <r>
      <rPr>
        <sz val="10"/>
        <rFont val="Arial"/>
        <family val="2"/>
      </rPr>
      <t xml:space="preserve">: Total number of unique LANCE users who registered and retrieved NRT products from all LANCE data providers, excluding the unregistered users who downloaded imagery products from the MODIS Rapid Response System
</t>
    </r>
    <r>
      <rPr>
        <b/>
        <sz val="10"/>
        <rFont val="Arial"/>
        <family val="2"/>
      </rPr>
      <t>Distinct Unregistered LANCE Users</t>
    </r>
    <r>
      <rPr>
        <sz val="10"/>
        <rFont val="Arial"/>
        <family val="2"/>
      </rPr>
      <t xml:space="preserve">: Total number of unique IP Addresses/Emails that retrieved browse imagery products from LANCE data providers, such as Rapid Response Browse Images and excludes the LANCE registered users.
</t>
    </r>
    <r>
      <rPr>
        <b/>
        <sz val="10"/>
        <rFont val="Arial"/>
        <family val="2"/>
      </rPr>
      <t>Web Site Visits:</t>
    </r>
    <r>
      <rPr>
        <sz val="10"/>
        <rFont val="Arial"/>
        <family val="2"/>
      </rPr>
      <t xml:space="preserve"> Sum of web visits for LANCE data providers where a visit represents a user session not broken by more than 30 minutes and a duration of at least one minute
</t>
    </r>
    <r>
      <rPr>
        <b/>
        <sz val="10"/>
        <rFont val="Arial"/>
        <family val="2"/>
      </rPr>
      <t>Average Production Growth:</t>
    </r>
    <r>
      <rPr>
        <sz val="10"/>
        <rFont val="Arial"/>
        <family val="2"/>
      </rPr>
      <t xml:space="preserve">  Sum of the NRT data volume generated by all LANCE providers divided by the days in the year, including the NRT and NRT2 processing streams
</t>
    </r>
    <r>
      <rPr>
        <b/>
        <sz val="10"/>
        <rFont val="Arial"/>
        <family val="2"/>
      </rPr>
      <t>Total Production Volume:</t>
    </r>
    <r>
      <rPr>
        <sz val="10"/>
        <rFont val="Arial"/>
        <family val="2"/>
      </rPr>
      <t xml:space="preserve"> One year of production volume of the NRT/NRT2 data products.
</t>
    </r>
    <r>
      <rPr>
        <b/>
        <sz val="10"/>
        <rFont val="Arial"/>
        <family val="2"/>
      </rPr>
      <t>End User Distribution Products:</t>
    </r>
    <r>
      <rPr>
        <sz val="10"/>
        <rFont val="Arial"/>
        <family val="2"/>
      </rPr>
      <t xml:space="preserve"> Total number of products distributed from all reporting LANCE data providers
</t>
    </r>
    <r>
      <rPr>
        <b/>
        <sz val="10"/>
        <rFont val="Arial"/>
        <family val="2"/>
      </rPr>
      <t>End User Average Distribution Volume:</t>
    </r>
    <r>
      <rPr>
        <sz val="10"/>
        <rFont val="Arial"/>
        <family val="2"/>
      </rPr>
      <t xml:space="preserve">  Sum across reporting LANCE data providers of the data volume distributed for the fiscal year divided by the days in the year</t>
    </r>
  </si>
  <si>
    <t>Top 10 Products Distributed By Volume*</t>
    <phoneticPr fontId="0" type="noConversion"/>
  </si>
  <si>
    <t>SLC_SENTINEL_1A_FRAME</t>
  </si>
  <si>
    <t>Sentinel-1A Single-look complex</t>
  </si>
  <si>
    <t>M2I3NPASM</t>
  </si>
  <si>
    <t>MERRA-2 inst3_3d_asm_Np: 3d, 3-Hourly, Instantaneous, Pressure-Level, Assimilation, Assimilated Meteorological Fields</t>
  </si>
  <si>
    <t>MYDL2_OC</t>
  </si>
  <si>
    <t>MODIS/Aqua L2 Ocean Color</t>
  </si>
  <si>
    <t>M2T1NXSLV</t>
  </si>
  <si>
    <t>MODIS/Terra Aerosol 5-Min L2 Swath 10km</t>
  </si>
  <si>
    <t>Top 20 Countries by Volume Distributed*</t>
    <phoneticPr fontId="0" type="noConversion"/>
  </si>
  <si>
    <t>Top 20 Countries by Products Distributed**</t>
    <phoneticPr fontId="0" type="noConversion"/>
  </si>
  <si>
    <t>Country</t>
    <phoneticPr fontId="0" type="noConversion"/>
  </si>
  <si>
    <t>Volume Distributed (TBs)</t>
    <phoneticPr fontId="0" type="noConversion"/>
  </si>
  <si>
    <t>FY2016 Top 10 Products Distributed By #Files**</t>
  </si>
  <si>
    <t>MERRA-2 tavg1_2d_slv_Nx: 2d,1-Hourly,Time-Averaged,Single-Level,Assimilation,Single-Level Diagnostics</t>
  </si>
  <si>
    <t>FY2007</t>
    <phoneticPr fontId="0" type="noConversion"/>
  </si>
  <si>
    <t>FY2008</t>
    <phoneticPr fontId="0" type="noConversion"/>
  </si>
  <si>
    <t>Product Trend</t>
    <phoneticPr fontId="0" type="noConversion"/>
  </si>
  <si>
    <t>U.S.</t>
    <phoneticPr fontId="0" type="noConversion"/>
  </si>
  <si>
    <t>User Trend</t>
    <phoneticPr fontId="0" type="noConversion"/>
  </si>
  <si>
    <t>Amount of data successfully distributed to Bots/Crawlers. Distribution metrics are presented in Products and Volumes by DAAC. NRT data providers are excluded.</t>
  </si>
  <si>
    <t>Bots Included: servers (iphosts) containing the following strings:</t>
  </si>
  <si>
    <t>crawl.yahoo.net</t>
  </si>
  <si>
    <t>googlebot.com</t>
  </si>
  <si>
    <t>msnbot</t>
  </si>
  <si>
    <t>crawl.baidu.com</t>
  </si>
  <si>
    <t>exabot.com</t>
  </si>
  <si>
    <t>yandex.com has been included as a normal iphost, not a bot. It is a Russian internet provider that also services Turkey and Khazakstan, among others.</t>
  </si>
  <si>
    <t>Bots Products Distributed by DAAC</t>
  </si>
  <si>
    <t>Distribution of Bots by DAAC</t>
  </si>
  <si>
    <t>Total Products for Bots by DAAC</t>
  </si>
  <si>
    <t>Total Products for Bots by Provider</t>
  </si>
  <si>
    <t>Annual Total Products Distributed by DAAC</t>
  </si>
  <si>
    <t>Total Products  by DAAC (millions)</t>
  </si>
  <si>
    <t>Total Products  by DAAC</t>
  </si>
  <si>
    <t>Total Products  by Provider</t>
  </si>
  <si>
    <t>Annual Volume Distributed by DAAC for Bots</t>
  </si>
  <si>
    <t xml:space="preserve">Volume (GBs)           </t>
  </si>
  <si>
    <t xml:space="preserve">Volume (GBs) </t>
  </si>
  <si>
    <t>Annual Total Volume Distributed by DAAC</t>
  </si>
  <si>
    <t xml:space="preserve">Volume (TBs)           </t>
  </si>
  <si>
    <t>CMR - Common Metadata Repository</t>
  </si>
  <si>
    <t>Common Metadata Repoistory (CMR) metrics include weekly number of earthdata login registration, data collections and granules metadata submitted to CMR, and earthdata search client sessions/acquisitions. These metrics were provided by the EED-2 staff.</t>
  </si>
  <si>
    <t>FY2016 Top 10 Products Distributed By Volume*</t>
  </si>
  <si>
    <t>Description</t>
    <phoneticPr fontId="0" type="noConversion"/>
  </si>
  <si>
    <t>GPM</t>
  </si>
  <si>
    <t>ATMS</t>
  </si>
  <si>
    <t>DPR</t>
  </si>
  <si>
    <t>GMI</t>
  </si>
  <si>
    <t>IMERG</t>
  </si>
  <si>
    <t>KAPR</t>
  </si>
  <si>
    <t>KUPR</t>
  </si>
  <si>
    <t>MHS</t>
  </si>
  <si>
    <t>SAPHIR</t>
  </si>
  <si>
    <t>SSM/I</t>
  </si>
  <si>
    <t>SSMIS</t>
  </si>
  <si>
    <t>TMI</t>
  </si>
  <si>
    <t>Aquarius</t>
  </si>
  <si>
    <t># Files (Millions)</t>
  </si>
  <si>
    <t># of Files (Millions)</t>
  </si>
  <si>
    <t>crawler.msrch.ogk.yahoo-net.jp</t>
  </si>
  <si>
    <t>FY17</t>
  </si>
  <si>
    <t>MODAPS NRT3/NRT4</t>
  </si>
  <si>
    <t>M2I3NVASM</t>
  </si>
  <si>
    <t>MERRA-2 inst3_3d_asm_Nv: 3d,3-Hourly,Instantaneous,Model-Level,Assimilation,Assimilated Meteorological Fields</t>
  </si>
  <si>
    <t>AST_L1T</t>
  </si>
  <si>
    <t>ASTER Level 1 precision terrain corrected registered at-sensor radiance</t>
  </si>
  <si>
    <t>M2T3NVASM</t>
  </si>
  <si>
    <t>MERRA-2 tavg3_3d_asm_Nv: 3d,3-Hourly,Time-Averaged,Model-Level,Assimilation,Assimilated Meteorological Fields</t>
  </si>
  <si>
    <t>MERRA-2 inst3_3d_asm_Np: 3d,3-Hourly,Instantaneous,Pressure-Level,Assimilation,Assimilated Meteorological Fields</t>
  </si>
  <si>
    <t>GLONASS_IGLORB</t>
  </si>
  <si>
    <t>GLONASS Final Combined Orbit Solution Product</t>
  </si>
  <si>
    <t>*** Affiliations of the users who downloaded data from foreign countries are not known.</t>
  </si>
  <si>
    <t>FY2017</t>
  </si>
  <si>
    <t>FY2017 Top 10 Products Distributed By #Files**</t>
  </si>
  <si>
    <t>FY2017 Top 10 Products Distributed By Volume*</t>
  </si>
  <si>
    <t>FY17AnnualReport_V1.xlsx</t>
  </si>
  <si>
    <t>EOSDIS Annual Report for FY17</t>
  </si>
  <si>
    <t>Russia</t>
  </si>
  <si>
    <t>Rest of World</t>
  </si>
  <si>
    <t>USA</t>
  </si>
  <si>
    <t>Not Tracked</t>
  </si>
  <si>
    <t>Turkey</t>
  </si>
  <si>
    <t>AMSR2NRT2</t>
  </si>
  <si>
    <t>GESDISCNRT2</t>
  </si>
  <si>
    <t>LARCNRT2</t>
  </si>
  <si>
    <t>MODAPSNRT3</t>
  </si>
  <si>
    <t>MODAPSNRT4</t>
  </si>
  <si>
    <t>OMINRT2</t>
  </si>
  <si>
    <t>Ball size</t>
  </si>
  <si>
    <t>MODIS-A</t>
  </si>
  <si>
    <t>MODIS-T</t>
  </si>
  <si>
    <t>* The distinct users by instrument are distinct users for the whole fiscal year and therefore are lower than the sum of monthly users in row 127.</t>
  </si>
  <si>
    <t xml:space="preserve">     a. A plot of the total archive at the DAAC since 2008</t>
  </si>
  <si>
    <t xml:space="preserve">    a. A plot of the DAAC product distribution since 2008.</t>
  </si>
  <si>
    <t xml:space="preserve">    a. A plot of the web accesses (visits, views, and visitors) since 2007.</t>
  </si>
  <si>
    <t xml:space="preserve">    a. A plot of the percentage of web users that download data from the DAAC since 2008.</t>
  </si>
  <si>
    <t>Korea, South</t>
  </si>
  <si>
    <t>Norway</t>
  </si>
  <si>
    <t>FY18</t>
  </si>
  <si>
    <t>FY2018</t>
  </si>
  <si>
    <t>FY18AnnualReport_V1.xlsx</t>
  </si>
  <si>
    <t>EOSDIS Annual Report for FY18</t>
  </si>
  <si>
    <t>ISSLIS NRT</t>
  </si>
  <si>
    <t>LIS</t>
  </si>
  <si>
    <t>MODAPS NRT3,NRT4</t>
  </si>
  <si>
    <t>MOPITT NRT/NRT2</t>
  </si>
  <si>
    <t>OMPS</t>
  </si>
  <si>
    <t>Other1</t>
  </si>
  <si>
    <t>MCD14CSV</t>
  </si>
  <si>
    <t>RA_FIRE_M6</t>
  </si>
  <si>
    <t>SENTINEL-1A_SLC</t>
  </si>
  <si>
    <t>SENTINEL-1B_SLC</t>
  </si>
  <si>
    <t>CERES_SYN1DEG-1HOUR_TERRA-AQUA-MODIS_EDITION4A</t>
  </si>
  <si>
    <t>CERES and GEO-Enhanced Hourly TOA, Within-Atmosphere and Surface Fluxes, Clouds and Aerosols Edition4A</t>
  </si>
  <si>
    <t>MYD09GQ</t>
  </si>
  <si>
    <t>MODIS/Aqua Surface Reflectance Daily L2G Global 250m SIN Grid</t>
  </si>
  <si>
    <t>Sentinel-1A Slant-Range Product</t>
  </si>
  <si>
    <t>Sentinel-1B Slant-Range Product</t>
  </si>
  <si>
    <t>MODLM_QA</t>
  </si>
  <si>
    <t>MODIS Land MODAPS Quality Assurance</t>
  </si>
  <si>
    <t>FY2018 Top 10 Products Distributed By #Files**</t>
  </si>
  <si>
    <t>FY2018 Top 10 Products Distributed By Volume*</t>
  </si>
  <si>
    <t>GOES-8/10</t>
  </si>
  <si>
    <t>MT1</t>
  </si>
  <si>
    <t>Sum</t>
  </si>
  <si>
    <t>Near Real-Time (NRT) production represents the amount of data generated by the Land Atmosphere Near Real-time Capability for EOS (LANCE) data providers, including the two identical processing systems, NRT and NRT2, or NRT3 and NRT4 (for MODAPS).</t>
  </si>
  <si>
    <t>Near Real-time (NRT) Distribution represents the amount of data successfully distributed to the users of the Land Atmosphere Near Real-time Capability for EOS (LANCE). LANCE provides access to near real-time data (&lt;3 hours from observation) from AIRS/AMSU-A, AMSR2, LIS, MISR, MLS, MODIS, MOPITT, OMI, OMPS, and VIIRS instruments. Distribution metrics are presented  in Products, Volumes and Number of Users.</t>
  </si>
  <si>
    <r>
      <t>Other</t>
    </r>
    <r>
      <rPr>
        <b/>
        <vertAlign val="superscript"/>
        <sz val="10"/>
        <rFont val="Arial"/>
        <family val="2"/>
      </rPr>
      <t>1</t>
    </r>
  </si>
  <si>
    <t>Note: Beginning in FY2017, both partial (emsstatus='206') and  succesful  (emsstatus='200') transmission are counted for Volume.</t>
  </si>
  <si>
    <r>
      <t xml:space="preserve">Any individual requesting data as defined by username (for Eearthdata longin user) or </t>
    </r>
    <r>
      <rPr>
        <sz val="10"/>
        <rFont val="Arial"/>
        <family val="2"/>
      </rPr>
      <t>an IP address plus email (for unregistered user), within the time period.</t>
    </r>
  </si>
  <si>
    <t>The volume of data successfully and partially delivered to Public users.  This includes all file types, including METADATA.</t>
  </si>
  <si>
    <t>Metrics data grouped by “DAAC”, augmented with external data, includes all twelve DAACs. Grouping is done for the 3 DAACs that have multiple data providers: ASDC DAAC (LARC ANGE, LARC ECS, LARC ORDERS LARC SVC), LP DAAC (LP DAAC, LPDAAC DEM, LPDAAC LTA) and NSIDC DAAC (NSIDC, NSIDC V0).</t>
  </si>
  <si>
    <t>MOPITTNRT</t>
  </si>
  <si>
    <t>MOPITTNRT2</t>
  </si>
  <si>
    <t>Distribution to Top 20 countries. NRT data is not included.</t>
  </si>
  <si>
    <t>Distribution metrics for foreign public users are compared. Statistics are based on country information provided to EMS by the 12 data distributing EOSDIS DAACs. NRT data is not included.</t>
  </si>
  <si>
    <t>General Observations</t>
  </si>
  <si>
    <t>Number of Users</t>
  </si>
  <si>
    <t>Bangladesh</t>
  </si>
  <si>
    <t>FY19</t>
  </si>
  <si>
    <t>Sentinel-1A slant-range product</t>
  </si>
  <si>
    <t>MODIS/Aqua Clouds 5-Min L2 Swath 1km and 5km</t>
  </si>
  <si>
    <t>Sentinel-1B slant-range product</t>
  </si>
  <si>
    <t>MYDLM_QA</t>
  </si>
  <si>
    <t>MSUTTP</t>
  </si>
  <si>
    <t>AMSU/MSU Tropopause Day/Month Temperature Anomalies and Annual Cycle V6</t>
  </si>
  <si>
    <t>FY2019</t>
  </si>
  <si>
    <t>FY19AnnualReport_V1.xlsx</t>
  </si>
  <si>
    <t>EOSDIS Annual Report for FY19</t>
  </si>
  <si>
    <t>FY2019 Top 10 Products Distributed By Volume*</t>
  </si>
  <si>
    <t>FY2019 Top 10 Products Distributed By #Files**</t>
  </si>
  <si>
    <t>FOREIGN</t>
  </si>
  <si>
    <t>US OTHER</t>
  </si>
  <si>
    <t>UNKNOWN</t>
  </si>
  <si>
    <t>Grand Total</t>
  </si>
  <si>
    <t>Z_UNKNOWN</t>
  </si>
  <si>
    <t>crawler.sistrix.net</t>
  </si>
  <si>
    <t>livebot</t>
  </si>
  <si>
    <t>MOD16A2</t>
  </si>
  <si>
    <t>MODIS/Terra Net Evapotranspiration 8-Day L4 Global 500m SIN Grid</t>
  </si>
  <si>
    <t>SENTINEL-1A_DUAL_POL_GRD_HIGH_RES</t>
  </si>
  <si>
    <t>Sentinel-1A Dual-pol ground projected high and full resolution images</t>
  </si>
  <si>
    <t>AIRS2SUP</t>
  </si>
  <si>
    <t>AIRS/Aqua Level-2 Support Product (AIRS Only)</t>
  </si>
  <si>
    <t>GPM_3IMERGHH</t>
  </si>
  <si>
    <t>I-MERG 30-minute</t>
  </si>
  <si>
    <t>DAYMET_V3_CFMOSAICS_1328</t>
  </si>
  <si>
    <t>Daymet: Daily Surface Weather Data on a 1-km Grid for North America, Version 3</t>
  </si>
  <si>
    <t>LAADS DAAC</t>
  </si>
  <si>
    <t>VIIRS-JPSS1</t>
  </si>
  <si>
    <t>MCD14KML</t>
  </si>
  <si>
    <t>Data products are counted as the distinct EOSDIS products successfully distributed during the fiscal year (FY) to Public users across all DAACs; Product ID and algorithm version number were used to identify unique data sets. A product having two different version numbers was considered two unique data products.
Query name: FY19_annual_distinct_product</t>
  </si>
  <si>
    <t>Distinct Users of EOSDIS Data and Services (Google Analytics)</t>
  </si>
  <si>
    <r>
      <rPr>
        <vertAlign val="superscript"/>
        <sz val="10"/>
        <rFont val="Arial"/>
        <family val="2"/>
      </rPr>
      <t xml:space="preserve">1 </t>
    </r>
    <r>
      <rPr>
        <sz val="10"/>
        <rFont val="Arial"/>
        <family val="2"/>
      </rPr>
      <t>These products do not have any mission or instrument mapping but have been archived, such as ancillary data.</t>
    </r>
  </si>
  <si>
    <t>VIIRS Instrument inclues both VIIRS-SNPP and VIIRS-JPSS1 data.</t>
  </si>
  <si>
    <r>
      <t>Others</t>
    </r>
    <r>
      <rPr>
        <b/>
        <vertAlign val="superscript"/>
        <sz val="12"/>
        <rFont val="Arial"/>
        <family val="2"/>
      </rPr>
      <t>1</t>
    </r>
  </si>
  <si>
    <r>
      <t># of Users</t>
    </r>
    <r>
      <rPr>
        <b/>
        <vertAlign val="superscript"/>
        <sz val="12"/>
        <color theme="1"/>
        <rFont val="Arial"/>
        <family val="2"/>
      </rPr>
      <t xml:space="preserve"> 4</t>
    </r>
  </si>
  <si>
    <r>
      <t xml:space="preserve">EU </t>
    </r>
    <r>
      <rPr>
        <b/>
        <vertAlign val="superscript"/>
        <sz val="12"/>
        <color theme="1"/>
        <rFont val="Arial"/>
        <family val="2"/>
      </rPr>
      <t>1</t>
    </r>
  </si>
  <si>
    <r>
      <t>China</t>
    </r>
    <r>
      <rPr>
        <b/>
        <vertAlign val="superscript"/>
        <sz val="12"/>
        <color theme="1"/>
        <rFont val="Arial"/>
        <family val="2"/>
      </rPr>
      <t xml:space="preserve"> 2</t>
    </r>
  </si>
  <si>
    <r>
      <t xml:space="preserve">Unknown </t>
    </r>
    <r>
      <rPr>
        <b/>
        <vertAlign val="superscript"/>
        <sz val="12"/>
        <color theme="1"/>
        <rFont val="Arial"/>
        <family val="2"/>
      </rPr>
      <t>3</t>
    </r>
  </si>
  <si>
    <r>
      <t>Other</t>
    </r>
    <r>
      <rPr>
        <b/>
        <vertAlign val="superscript"/>
        <sz val="12"/>
        <rFont val="Arial"/>
        <family val="2"/>
      </rPr>
      <t>1</t>
    </r>
  </si>
  <si>
    <t>Google Analytics Distinct Web Visitor (1 min+)</t>
  </si>
  <si>
    <t>The Earth Sciences Data and Information System (ESDIS) Project (Code 423) prepared the following report on metrics from across the Earth Observation System Data and Information System (EOSDIS). The 12 Distributed Active Archive Centers (DAACs) of EOSDIS support different scientific disciplines and provide an individualized set of products and services to their science community and the public. Although discipline oriented, the DAACs engage in common data management functions of ingest, archive and distribution, as well as describing their data and services on web sites.
Metrics are collected on a daily basis from each DAAC.  The ESDIS Project collects these metrics in a tool called the ESDIS Metrics System (EMS).  DAAC analysts can view their detailed metrics to assess internal performance and trends.  The ESDIS Project combines these metrics, not for comparisons between the DAACs, but as a system level view of EOSDIS performance. This report provides snapshots of metrics as the combination of the individual DAACs and as a system.
In keeping with previous years, and in order to support trend comparisons, the metrics data are presented on a fiscal year basis, not by calendar year. These reports are posted online with metrics as far back as 1996. Each report includes some historical trend information and are available at https://earthdata.nasa.gov/about/system-performance/eosdis-annual-metrics-reports
If you have any questions or comments, please contact Drew Kittel at (301) 614-6582 or drew.h.kittel@nasa.gov.</t>
  </si>
  <si>
    <t>NSIDCNRT</t>
  </si>
  <si>
    <t>FY2020</t>
  </si>
  <si>
    <t>FY20</t>
  </si>
  <si>
    <t>EOSDIS Annual Report for FY20</t>
  </si>
  <si>
    <t>ASIPSNRT</t>
  </si>
  <si>
    <t>VIIRS-SUOMI NPP</t>
  </si>
  <si>
    <t>PB</t>
  </si>
  <si>
    <t>TB/day</t>
  </si>
  <si>
    <t>Volume (TBs)           By Month</t>
  </si>
  <si>
    <t>1. EU includes 27 European Union member countries, UK and territories under EU countries' and UK's sovereignty</t>
  </si>
  <si>
    <t>2. China includes only People's Republic of China and does not include Hong Kong and Taiwan</t>
  </si>
  <si>
    <r>
      <t xml:space="preserve">List of </t>
    </r>
    <r>
      <rPr>
        <b/>
        <sz val="10"/>
        <color theme="1"/>
        <rFont val="Arial"/>
        <family val="2"/>
      </rPr>
      <t>EU countries</t>
    </r>
    <r>
      <rPr>
        <sz val="10"/>
        <color theme="1"/>
        <rFont val="Arial"/>
        <family val="2"/>
      </rPr>
      <t xml:space="preserve"> and territories under EU countries' sovereignty</t>
    </r>
  </si>
  <si>
    <t>Cyprus</t>
  </si>
  <si>
    <t>Aland Islands</t>
  </si>
  <si>
    <t>Anguilla</t>
  </si>
  <si>
    <t>Aruba</t>
  </si>
  <si>
    <t>Bermuda</t>
  </si>
  <si>
    <t>British Indian Ocean Territory</t>
  </si>
  <si>
    <t>British Virgin Islands</t>
  </si>
  <si>
    <t>Cayman Islands</t>
  </si>
  <si>
    <t>Falkland Islands</t>
  </si>
  <si>
    <t>Faroe Islands</t>
  </si>
  <si>
    <t>French Guiana</t>
  </si>
  <si>
    <t>French Polynesia</t>
  </si>
  <si>
    <t>Gibraltar</t>
  </si>
  <si>
    <t>Greenland</t>
  </si>
  <si>
    <t>Guadeloupe</t>
  </si>
  <si>
    <t>Isle Of Man</t>
  </si>
  <si>
    <t>Jersey</t>
  </si>
  <si>
    <t>Martinique</t>
  </si>
  <si>
    <t>Mayotte</t>
  </si>
  <si>
    <t>Montserrat</t>
  </si>
  <si>
    <t>New Caledonia</t>
  </si>
  <si>
    <t>Reunion</t>
  </si>
  <si>
    <t>Saint Martin</t>
  </si>
  <si>
    <t>Sint Maarten</t>
  </si>
  <si>
    <t>Turks And Caicos Islands</t>
  </si>
  <si>
    <t xml:space="preserve">* GPM SAPHIR includes SAPHIR-DPR </t>
  </si>
  <si>
    <t>SENTINEL-1A_DP_GRD_HIGH</t>
  </si>
  <si>
    <t>MOD06_L2</t>
  </si>
  <si>
    <t>MODIS/Terra Clouds 5-Min L2 Swath 1km and 5km</t>
  </si>
  <si>
    <t>SENTINEL-1B_DP_GRD_HIGH</t>
  </si>
  <si>
    <t>Sentinel-1B Dual-pol ground projected high and full resolution images</t>
  </si>
  <si>
    <t>MODISA_L1</t>
  </si>
  <si>
    <t>MODIS-Aqua Level 1 Data</t>
  </si>
  <si>
    <t>GNSS_DAILY_B</t>
  </si>
  <si>
    <t>GNSS Daily Combined GPS Broadcast Ephemeris Data</t>
  </si>
  <si>
    <t>NA</t>
  </si>
  <si>
    <t>NA= Not Applicable as the users who downloaded data and also visited web can not be determined due to non-availability of IPaddress from GA.</t>
  </si>
  <si>
    <t>To minimize the undercount, the final Total Users value includes the total Web Visitors  plus the distinct Data Users .</t>
  </si>
  <si>
    <t xml:space="preserve">
Various levels within a product level where grouped into one level, e.g., Levels 1, IA, IB were grouped to Level 1, Level 2, 2G, 2A where grouped to Level 2.</t>
  </si>
  <si>
    <t>FY2020 Top 10 Products Distributed By Volume*</t>
  </si>
  <si>
    <t>FY2020 Top 10 Products Distributed By #Files**</t>
  </si>
  <si>
    <t>Not LANCE</t>
  </si>
  <si>
    <t>FY20AnnualReport_V1.xlsx</t>
  </si>
  <si>
    <t>The primary source of Web Metrics is EMS using the Google Analytics  as the NetInsight was decommissioned on 1 Oct 2019.</t>
  </si>
  <si>
    <t>EOSDIS web activity is collected via the EMS Google Analytics tool, collecting selected metrics for each DAAC, or combining the NRT metrics into the LANCE Web Sites profile.</t>
  </si>
  <si>
    <t>GHRCCLOUD</t>
  </si>
  <si>
    <t>LPDAACCLOUD</t>
  </si>
  <si>
    <t>Session (Visit)</t>
  </si>
  <si>
    <r>
      <t>A series of consecutive views of a website by the same user without continuous interruption of more than</t>
    </r>
    <r>
      <rPr>
        <sz val="10"/>
        <rFont val="Arial"/>
        <family val="2"/>
      </rPr>
      <t xml:space="preserve"> 30 minutes. If a user does not view a new page in a specified time, the next page viewed by that user is considered the start of a new session (visit).</t>
    </r>
  </si>
  <si>
    <t>EMS Web Sessions (Visits)</t>
  </si>
  <si>
    <t>The number of sessions (visits) over the time period.</t>
  </si>
  <si>
    <t>* CALIPSO products have been included since FY2012.</t>
  </si>
  <si>
    <t xml:space="preserve">For "Repeat Visitors" adjust the Visitor Duration filter to remove the two lowest session durations.  Export the data to collect the histogram of the number of visitors by number of sessionas; Google Analytics provides the number of sessions groupings. 
</t>
  </si>
  <si>
    <t>Google Analytics do not provide IP host resolution as such this report is not generated.</t>
  </si>
  <si>
    <t>Web Site Sessions (Google Analytics)</t>
  </si>
  <si>
    <t xml:space="preserve">In Google Ananlytics, Data Studio was used to generate reports to  get the period (fiscal year) totals; adjust Session Duration filter for sessions of one minute or more.
</t>
  </si>
  <si>
    <t xml:space="preserve">Used ESDIS All data Studio data nd adjust the Session Duration  for sessions &gt;= 1 minute and sorted by the # of Visitors.  </t>
  </si>
  <si>
    <t>Submitted</t>
  </si>
  <si>
    <t>Registered</t>
  </si>
  <si>
    <t>Registered: Created by ESDIS and also registered with the Datacite</t>
  </si>
  <si>
    <t>Reserved:   Created by ESDIS but not registered with the Datacite</t>
  </si>
  <si>
    <t>Total DOIs</t>
  </si>
  <si>
    <t>ASDC DAAC</t>
  </si>
  <si>
    <t>LAADS</t>
  </si>
  <si>
    <t>LANCE AMSR2</t>
  </si>
  <si>
    <t>LANCE FIRMS</t>
  </si>
  <si>
    <t>LANCE MODIS</t>
  </si>
  <si>
    <t>LPVS</t>
  </si>
  <si>
    <t>NSIDC DAAC</t>
  </si>
  <si>
    <t>Ozone PEATE</t>
  </si>
  <si>
    <t>PPS</t>
  </si>
  <si>
    <t>VIIRS ATM SIPS</t>
  </si>
  <si>
    <t>Month-Year</t>
  </si>
  <si>
    <t># of DOIs</t>
  </si>
  <si>
    <t>Cumulative # of DOIs</t>
  </si>
  <si>
    <t>FY</t>
  </si>
  <si>
    <t>Total Users is an estimate formed by combining the distinct Data Users and distinct Web Visitors. Web Visitors included in the count are for those visitors with sessions of one minute or longer.</t>
  </si>
  <si>
    <t>SAR</t>
  </si>
  <si>
    <t>OLCI</t>
  </si>
  <si>
    <t>SLSTR</t>
  </si>
  <si>
    <t>SENTINEL-1A/1B</t>
  </si>
  <si>
    <t>SENTINEL-3A/3B</t>
  </si>
  <si>
    <t>SENTINEL-5P</t>
  </si>
  <si>
    <t>TROPOMI</t>
  </si>
  <si>
    <t>Files Distributed Excluding Metadata Files (Million)</t>
  </si>
  <si>
    <t>Sentinel-1A/1B</t>
  </si>
  <si>
    <t>Sentinel-3A/3B</t>
  </si>
  <si>
    <t>Sentinel-5P</t>
  </si>
  <si>
    <r>
      <rPr>
        <vertAlign val="superscript"/>
        <sz val="10"/>
        <rFont val="Arial"/>
        <family val="2"/>
      </rPr>
      <t>2</t>
    </r>
    <r>
      <rPr>
        <sz val="10"/>
        <rFont val="Arial"/>
        <family val="2"/>
      </rPr>
      <t xml:space="preserve"> CDDIS number of files distributed were normalized over a 24 hour period for each product.</t>
    </r>
  </si>
  <si>
    <t>ASFCLOUD</t>
  </si>
  <si>
    <t>GESDISCCLOUD</t>
  </si>
  <si>
    <t>NSIDCCLOUD</t>
  </si>
  <si>
    <t>ORNLCLOUD</t>
  </si>
  <si>
    <t>PODAACCLOUD</t>
  </si>
  <si>
    <t>Stage 1 (EMS and DAAC Corrected)</t>
  </si>
  <si>
    <t>Stage 1(EMS )</t>
  </si>
  <si>
    <t>Stage 1(EMS and DAAC Corrected)</t>
  </si>
  <si>
    <r>
      <t>ASF</t>
    </r>
    <r>
      <rPr>
        <vertAlign val="superscript"/>
        <sz val="10"/>
        <rFont val="Arial"/>
        <family val="2"/>
      </rPr>
      <t>*1</t>
    </r>
  </si>
  <si>
    <t>2020-10</t>
  </si>
  <si>
    <t>2020-11</t>
  </si>
  <si>
    <t>2020-12</t>
  </si>
  <si>
    <t>2021-01</t>
  </si>
  <si>
    <t>2021-02</t>
  </si>
  <si>
    <t>2021-03</t>
  </si>
  <si>
    <t>2021-04</t>
  </si>
  <si>
    <t>2021-05</t>
  </si>
  <si>
    <t>2021-06</t>
  </si>
  <si>
    <t>2021-07</t>
  </si>
  <si>
    <t>2021-08</t>
  </si>
  <si>
    <t>2021-09</t>
  </si>
  <si>
    <t>Czech Republic</t>
  </si>
  <si>
    <t>Taiwan</t>
  </si>
  <si>
    <t>These distribution tables provide the amount of data successfully distributed to Public Users during FY 2021 and include LANCE data. These distribution metrics are presented in Products and Volumes and Number of users broken out by selected missions and instruments. NRT data is included.</t>
  </si>
  <si>
    <t>Sentinel-2A/2B</t>
  </si>
  <si>
    <t>MSI</t>
  </si>
  <si>
    <t>Sentinel-6/6A</t>
  </si>
  <si>
    <t>AMR</t>
  </si>
  <si>
    <t>DORIS</t>
  </si>
  <si>
    <t>GNSS RECEIVER</t>
  </si>
  <si>
    <t>GNSS-RO RECEIVER</t>
  </si>
  <si>
    <t>SENTINEL-2A/2B</t>
  </si>
  <si>
    <t>SENTINEL-6/6A</t>
  </si>
  <si>
    <t>POSEIDON-4 RADAR ALTIMETER</t>
  </si>
  <si>
    <t>RO</t>
  </si>
  <si>
    <t>STAR TRACKER</t>
  </si>
  <si>
    <t>These distribution tables provide the amount of data successfully distributed to Public Users during FY 2021. These distribution metrics are presented in Products and Volumes and Number of users broken out by selected missions and instruments. NRT data is included.</t>
  </si>
  <si>
    <t>SENTINEL-2</t>
  </si>
  <si>
    <t>These distribution tables provide the amount of data successfully distributed to Public Users during FY 2021. These distribution metrics are presented in Products and Volumes and Number of users broken out by selected missions and instruments.  NRT data is included.</t>
  </si>
  <si>
    <t>Product Level</t>
  </si>
  <si>
    <t>Other*</t>
  </si>
  <si>
    <t>* Other: Product level not applpicable or not available</t>
  </si>
  <si>
    <t>Products by Level</t>
  </si>
  <si>
    <t>User By Level</t>
  </si>
  <si>
    <t>SENTINEL-2 MSI</t>
  </si>
  <si>
    <t>Volume by Level</t>
  </si>
  <si>
    <t>Level 1B Calibrated Radiances - 1km</t>
  </si>
  <si>
    <t>Geolocation - 1km</t>
  </si>
  <si>
    <t>Level 2 Active Fire - MODIS 1km CSV file for FIRMS</t>
  </si>
  <si>
    <t>Level 2 Active Fire - MODIS 1km Text file for FIRMS</t>
  </si>
  <si>
    <t>Regional Active Fire - C6 MODIS NRT</t>
  </si>
  <si>
    <t>Level 2 Active Fire - MODIS 1km KML file for FIRMS</t>
  </si>
  <si>
    <t>Level 2 Active Fire - VIIRS CSV file for FIRMS</t>
  </si>
  <si>
    <t>NPP_IMFTS_L1</t>
  </si>
  <si>
    <t>VIIRS/NPP Imagery Resolution Terrain-Corrected Geolocation 6-Min L1 Swath IP 375m</t>
  </si>
  <si>
    <t>GLDAS_NOAH025_3H</t>
  </si>
  <si>
    <t>GLDAS Noah Land Surface Model L4 3 Hourly 0.25 x 0.25 degree</t>
  </si>
  <si>
    <t>MODIS_WEB_SERVICE_C6_V2_1600</t>
  </si>
  <si>
    <t>MODIS and VIIRS Land Product Subsets RESTful Web Service</t>
  </si>
  <si>
    <t>DAYMET_DAILY_V4_1840</t>
  </si>
  <si>
    <t>Daymet: Daily Surface Weather Data on a 1-km Grid for North America, Version 4</t>
  </si>
  <si>
    <t>FY21</t>
  </si>
  <si>
    <t>FY2021</t>
  </si>
  <si>
    <t>EOSDIS Annual Report for FY21</t>
  </si>
  <si>
    <t>FY2021 Top 10 Products Distributed By Volume*</t>
  </si>
  <si>
    <t>FY2021 Top 10 Products Distributed By #Files**</t>
  </si>
  <si>
    <t xml:space="preserve">EOSDIS element serving as a source of metrics information for describing the ingest, archive and distribution of EOSDIS science data; web activity metrics are also collected. For the EOSDIS annual reporting, metrics from individual data providers at a single site include cloud are combined (e.g., ASDC= LARC ANGE + LARC ECS + LARC ORDERS + LARC SVC. </t>
  </si>
  <si>
    <t>94.6% of Total Distribution</t>
  </si>
  <si>
    <t>ESDIS Monthly Submitted Includes  ORNL and SEDAC</t>
  </si>
  <si>
    <t>Earth Science Project Office, NASA Ames Research Center</t>
  </si>
  <si>
    <t>Land Product Validation Subgroup (Working Group on Calibration and Validation, Committee on Earth Observation Satellites)</t>
  </si>
  <si>
    <t>NASA Alaska Satellite Facility DAAC</t>
  </si>
  <si>
    <t>NASA Crustal Dynamics Data Information System</t>
  </si>
  <si>
    <t>NASA Earth Science Data and Information System Standards Office</t>
  </si>
  <si>
    <t>NASA EOSDIS Land Processes DAAC</t>
  </si>
  <si>
    <t>NASA Global Hydrometeorology Resource Center DAAC</t>
  </si>
  <si>
    <t>NASA Goddard Earth Sciences Data and Information Services Center</t>
  </si>
  <si>
    <t>NASA LANCE AMSR2 at the GHRC DAAC</t>
  </si>
  <si>
    <t>NASA LANCE MODIS at the MODAPS</t>
  </si>
  <si>
    <t>NASA Land Atmosphere Near real-time Capability for EOS Fire Information for Resource Management System</t>
  </si>
  <si>
    <t>NASA Langley Atmospheric Science Data Center DAAC</t>
  </si>
  <si>
    <t>NASA Level 1 and Atmosphere Archive and Distribution System</t>
  </si>
  <si>
    <t>NASA National Snow and Ice Data Center DAAC</t>
  </si>
  <si>
    <t>NASA Ocean Biology DAAC</t>
  </si>
  <si>
    <t>NASA Ozone PEATE</t>
  </si>
  <si>
    <t>NASA Physical Oceanography DAAC</t>
  </si>
  <si>
    <t>NASA Precipitation Processing System</t>
  </si>
  <si>
    <t>NASA VIIRS Atmosphere SIPS</t>
  </si>
  <si>
    <t>ORNL Distributed Active Archive Center</t>
  </si>
  <si>
    <t>ESPO-AMES</t>
  </si>
  <si>
    <t>CCDIS</t>
  </si>
  <si>
    <t>ESDIS-SO</t>
  </si>
  <si>
    <t>ORNL DAAC</t>
  </si>
  <si>
    <t>Data Files provided but had no data (Standard Procedure)</t>
  </si>
  <si>
    <t>NO DATA</t>
  </si>
  <si>
    <t>Total Records &gt; 0, Failed Records &lt; 10</t>
  </si>
  <si>
    <t>DATA ERROR</t>
  </si>
  <si>
    <t>Total Records &gt; 0, Failed Records &gt;= 10</t>
  </si>
  <si>
    <t>PROVIDERS</t>
  </si>
  <si>
    <t>ROOTFILES</t>
  </si>
  <si>
    <t>ARCH_OPS</t>
  </si>
  <si>
    <t>ING_OPS</t>
  </si>
  <si>
    <t>DISTCUSTOM_OPSHTTPS</t>
  </si>
  <si>
    <t>DISTHTTP_OPS</t>
  </si>
  <si>
    <t>ARCH_ASFDAAC</t>
  </si>
  <si>
    <t>ING_ASFDAAC</t>
  </si>
  <si>
    <t>DISTCUSTOM_GRFNBETA</t>
  </si>
  <si>
    <t>DISTCUSTOM_SONAS</t>
  </si>
  <si>
    <t>DISTCUSTOM_NGAP</t>
  </si>
  <si>
    <t>ARCH_INVENTORY</t>
  </si>
  <si>
    <t>DISTHTTP_DOWNLOADS</t>
  </si>
  <si>
    <t>ARCH_CDDIS32</t>
  </si>
  <si>
    <t>ING_CDDIS32</t>
  </si>
  <si>
    <t>DISTFTP_CDDIS32</t>
  </si>
  <si>
    <t>DISTHTTP_CDDIS32</t>
  </si>
  <si>
    <t>ARCH_S4PA</t>
  </si>
  <si>
    <t>ING_S4PA</t>
  </si>
  <si>
    <t>DISTCUSTOM_PUSH</t>
  </si>
  <si>
    <t>DISTHTTP_HTTPAIRS</t>
  </si>
  <si>
    <t>DISTHTTP_HTTPAURA</t>
  </si>
  <si>
    <t>DISTHTTP_HTTPDISC</t>
  </si>
  <si>
    <t>DISTHTTP_HTTPREASON</t>
  </si>
  <si>
    <t>ARCH_PROD</t>
  </si>
  <si>
    <t>ING_PROD</t>
  </si>
  <si>
    <t>DISTCUSTOM_PROD</t>
  </si>
  <si>
    <t>ARCH_NRT</t>
  </si>
  <si>
    <t>ING_NRT</t>
  </si>
  <si>
    <t>DISTHTTP_HTTPURS</t>
  </si>
  <si>
    <t>DISTCUSTOM_OPSOPENDAP</t>
  </si>
  <si>
    <t>ARCH_ASDC</t>
  </si>
  <si>
    <t>ING_ASDC</t>
  </si>
  <si>
    <t>DISTFTP_ASDCFTPPULL</t>
  </si>
  <si>
    <t>DISTFTP_OPSDATAPOOL</t>
  </si>
  <si>
    <t>DISTFTP_OPSFTPPUSH</t>
  </si>
  <si>
    <t>DISTFTP_OPSSCP</t>
  </si>
  <si>
    <t>DISTHTTP_OPSDATAPOOL</t>
  </si>
  <si>
    <t>DISTHTTP_OPSHTTPS</t>
  </si>
  <si>
    <t>DISTHTTP_OPSTRANSFER</t>
  </si>
  <si>
    <t>DISTFTP_URS</t>
  </si>
  <si>
    <t>DISTCUSTOM_OPENDAP</t>
  </si>
  <si>
    <t>DISTMEDIA_OPSHARDDRIVE</t>
  </si>
  <si>
    <t>ARCH_FILE</t>
  </si>
  <si>
    <t>ING_FILE</t>
  </si>
  <si>
    <t>DISTCUSTOM_LAADS</t>
  </si>
  <si>
    <t>DISTFTPSUBSCRIPT_LAADS</t>
  </si>
  <si>
    <t>DISTHTTP_ESA</t>
  </si>
  <si>
    <t>DISTHTTP_LAADS</t>
  </si>
  <si>
    <t>DISTFTPSUBSCRIPT_NRTPS3</t>
  </si>
  <si>
    <t>DISTFTPSUBSCRIPT_NRTPS4</t>
  </si>
  <si>
    <t>DISTHTTP_FIRMS</t>
  </si>
  <si>
    <t>DISTHTTP_FIRMS2</t>
  </si>
  <si>
    <t>DISTHTTP_NRT3</t>
  </si>
  <si>
    <t>DISTHTTP_NRTPS3</t>
  </si>
  <si>
    <t>DISTHTTP_NRTPS4</t>
  </si>
  <si>
    <t>ARCH_V0</t>
  </si>
  <si>
    <t>DISTFTP_V0</t>
  </si>
  <si>
    <t>DISTHTTP_V0</t>
  </si>
  <si>
    <t>ARCH_OBDAAC</t>
  </si>
  <si>
    <t>ING_OBDAAC</t>
  </si>
  <si>
    <t>DISTHTTP_OBDAAC</t>
  </si>
  <si>
    <t>DISTHTTP_NRT</t>
  </si>
  <si>
    <t>DISTSCP_NRT</t>
  </si>
  <si>
    <t>ING_DATASET</t>
  </si>
  <si>
    <t>DISTCUSTOM_AIRBORNE</t>
  </si>
  <si>
    <t>DISTCUSTOM_AIRMOSS</t>
  </si>
  <si>
    <t>DISTCUSTOM_CART</t>
  </si>
  <si>
    <t>DISTCUSTOM_CARVE</t>
  </si>
  <si>
    <t>DISTCUSTOM_CMR</t>
  </si>
  <si>
    <t>DISTCUSTOM_FIXEDSITESMODISC6</t>
  </si>
  <si>
    <t>DISTCUSTOM_QUICK</t>
  </si>
  <si>
    <t>DISTHTTP_C6GLOBALMODIS</t>
  </si>
  <si>
    <t>DISTHTTP_C6WEBSERVICEMODIS</t>
  </si>
  <si>
    <t>DISTHTTP_DAYMET</t>
  </si>
  <si>
    <t>DISTHTTP_DAYMETNOUID</t>
  </si>
  <si>
    <t>DISTHTTP_OGCSDAT</t>
  </si>
  <si>
    <t>DISTHTTP_THREDDS</t>
  </si>
  <si>
    <t>ARCH_DMAS</t>
  </si>
  <si>
    <t>ING_DMAS</t>
  </si>
  <si>
    <t>DISTCUSTOM_CWS</t>
  </si>
  <si>
    <t>DISTCUSTOM_DRIVE</t>
  </si>
  <si>
    <t>DISTCUSTOM_HITIDE</t>
  </si>
  <si>
    <t>DISTCUSTOM_LAS</t>
  </si>
  <si>
    <t>DISTCUSTOM_THREDDS</t>
  </si>
  <si>
    <t>DISTFTP_SANDBOX</t>
  </si>
  <si>
    <t>DISTFTP_SFTP</t>
  </si>
  <si>
    <t>ARCH_ARCHIVE</t>
  </si>
  <si>
    <t>ING_INGEST</t>
  </si>
  <si>
    <t>DISTCUSTOM_MEDIA</t>
  </si>
  <si>
    <t>DISTFTP_CIESINFTP</t>
  </si>
  <si>
    <t>DISTHTTP_CIESINBETA</t>
  </si>
  <si>
    <t>DISTHTTP_CIESINPROD</t>
  </si>
  <si>
    <t>DISTHTTP_PERNBETA</t>
  </si>
  <si>
    <t>DISTHTTP_PERNPROD</t>
  </si>
  <si>
    <t>DISTHTTP_SEDACBETA</t>
  </si>
  <si>
    <t>DISTHTTP_SEDACPROD</t>
  </si>
  <si>
    <t>DISTHTTP_SRESBETA</t>
  </si>
  <si>
    <t>DISTHTTP_SRESPROD</t>
  </si>
  <si>
    <t>DISTOPENDAP_SEDACBETA</t>
  </si>
  <si>
    <t>DISTOPENDAP_SEDACPROD</t>
  </si>
  <si>
    <t>x</t>
  </si>
  <si>
    <t>Metric</t>
  </si>
  <si>
    <t>Unique Users</t>
  </si>
  <si>
    <t>Bytes Distributed</t>
  </si>
  <si>
    <t>TBs Distributed</t>
  </si>
  <si>
    <t>Storage Bytes</t>
  </si>
  <si>
    <t>Storage TBs</t>
  </si>
  <si>
    <t>Data from Cloud - EED-3</t>
  </si>
  <si>
    <t>ASF high number of users are due to download of Thumbnails and Browse images for unrestricted products that do not require registration with Earthdata Login and are determined using IPaddress of the user downloading the data.</t>
  </si>
  <si>
    <t>Total Archive Volume Including in Cloud</t>
  </si>
  <si>
    <t>Total Archive Volume in Cloud Only</t>
  </si>
  <si>
    <t>End User Distribution Products including from Cloud</t>
  </si>
  <si>
    <t>End User Distribution Products from Cloud only</t>
  </si>
  <si>
    <t>End User Average Distribution Volume</t>
  </si>
  <si>
    <r>
      <t>Unique Data Sets:</t>
    </r>
    <r>
      <rPr>
        <sz val="10"/>
        <rFont val="Arial"/>
        <family val="2"/>
      </rPr>
      <t xml:space="preserve"> Total number of unique data sets including NRT distributed in the fiscal year. 
</t>
    </r>
    <r>
      <rPr>
        <b/>
        <sz val="10"/>
        <rFont val="Arial"/>
        <family val="2"/>
      </rPr>
      <t>Distinct Users of EOSDIS Data and Services</t>
    </r>
    <r>
      <rPr>
        <sz val="10"/>
        <rFont val="Arial"/>
        <family val="2"/>
      </rPr>
      <t xml:space="preserve">: Total unique users across EOSDIS Data Users, Web Visitors, and LANCE Registered Users but excludes LANCE Unregistered Users, per DAAC and summe
</t>
    </r>
    <r>
      <rPr>
        <b/>
        <sz val="10"/>
        <rFont val="Arial"/>
        <family val="2"/>
      </rPr>
      <t>Web Site Sessions:</t>
    </r>
    <r>
      <rPr>
        <sz val="10"/>
        <rFont val="Arial"/>
        <family val="2"/>
      </rPr>
      <t xml:space="preserve"> Sum of web visits for DAACs, Earthdata website, and LANCE data providers where a session represents a user session not broken by more than 30 minutes and a duration of at least one minute
</t>
    </r>
  </si>
  <si>
    <r>
      <t>Average Archive Growth Including in Cloud:</t>
    </r>
    <r>
      <rPr>
        <b/>
        <sz val="12"/>
        <color theme="1"/>
        <rFont val="Calibri"/>
        <family val="2"/>
        <scheme val="minor"/>
      </rPr>
      <t xml:space="preserve"> </t>
    </r>
    <r>
      <rPr>
        <sz val="10"/>
        <rFont val="Arial"/>
        <family val="2"/>
      </rPr>
      <t xml:space="preserve"> Sum across reporting DAACs of the data volume added to the individual archives on-prem and in the cloud divided by the days in the year (does not include NRT products)
</t>
    </r>
    <r>
      <rPr>
        <b/>
        <sz val="12"/>
        <color theme="1"/>
        <rFont val="Calibri"/>
        <family val="2"/>
        <scheme val="minor"/>
      </rPr>
      <t xml:space="preserve">Total Archive Volume Including in Cloud: </t>
    </r>
    <r>
      <rPr>
        <sz val="10"/>
        <rFont val="Arial"/>
        <family val="2"/>
      </rPr>
      <t xml:space="preserve">Sum across reporting DAACs of the data volumes in the archive on-prem and in the cloud as of end of the fiscal year (does not include NRT products)
</t>
    </r>
    <r>
      <rPr>
        <b/>
        <sz val="10"/>
        <rFont val="Arial"/>
        <family val="2"/>
      </rPr>
      <t xml:space="preserve">Total Archive Volume in Cloud only: </t>
    </r>
    <r>
      <rPr>
        <sz val="10"/>
        <rFont val="Arial"/>
        <family val="2"/>
      </rPr>
      <t>Sum across reporting DAACs of the data volumes in the cloud archive only as of end of the fiscal year (does not include NRT products)</t>
    </r>
  </si>
  <si>
    <r>
      <t>End User Distribution Products Including from Cloud:</t>
    </r>
    <r>
      <rPr>
        <sz val="10"/>
        <rFont val="Arial"/>
        <family val="2"/>
      </rPr>
      <t xml:space="preserve"> Total number of products distributed from all reporting DAACs and LANCE data providers including from Cloud
</t>
    </r>
    <r>
      <rPr>
        <b/>
        <sz val="12"/>
        <color theme="1"/>
        <rFont val="Calibri"/>
        <family val="2"/>
        <scheme val="minor"/>
      </rPr>
      <t xml:space="preserve">End User Distribution Products from Cloud Only: </t>
    </r>
    <r>
      <rPr>
        <sz val="10"/>
        <rFont val="Arial"/>
        <family val="2"/>
      </rPr>
      <t xml:space="preserve">Total number of products distributed from all reporting DAACs from Cloud only
</t>
    </r>
    <r>
      <rPr>
        <b/>
        <sz val="10"/>
        <rFont val="Arial"/>
        <family val="2"/>
      </rPr>
      <t>End User Average Distribution Volume:</t>
    </r>
    <r>
      <rPr>
        <sz val="10"/>
        <rFont val="Arial"/>
        <family val="2"/>
      </rPr>
      <t xml:space="preserve">  Sum across reporting DAACs and LANCE data providers of the data volume distributed for the fiscal year divided by the days in the year</t>
    </r>
  </si>
  <si>
    <t>VIIRS-NOAA 20</t>
  </si>
  <si>
    <r>
      <t xml:space="preserve">
</t>
    </r>
    <r>
      <rPr>
        <sz val="36"/>
        <rFont val="Arial"/>
        <family val="2"/>
      </rPr>
      <t xml:space="preserve">
EOSDIS 
FY2022
Annual Metrics Report</t>
    </r>
    <r>
      <rPr>
        <sz val="10"/>
        <rFont val="Arial"/>
        <family val="2"/>
      </rPr>
      <t xml:space="preserve">
</t>
    </r>
  </si>
  <si>
    <t>Prepared By:
Lalit Wanchoo, Adnet Systems, Inc.
Dany Turcios, Adnet Systems, Inc
Yan Hao, Adnet Systems, Inc
November 2022</t>
  </si>
  <si>
    <t>This report contains tables and graphs of FY2022 statistics and comparisons to previous years.  Values for previous fiscal years are produced from EMS unless noted otherwise.  Summary tables, text, graphs, and more detailed statistics tables are also included. As before, metrics for the Near Real-Time (NRT) products are presented in a separate worksheet that includes unregistered users distribution and a separate summary table for NRT products, called LANCE_Summary, is included. Note that NRT metrics are used in the distribution trend analyses presented in this report. All bots-related distributions (downloads by Internet search engines for indexing purposes) are included. Also, the data from all S-NPP instruments archived and distributed by ASDC, MODAPS, and OB.DAAC have been included. This year's report include a  tab "Top_10_Country_with_NRT" that provides graphical data representation of the data distribution to various countries. This report also includes three worksheets and one workbook that were added in FY2015 Annual Report: i) Distribution_Mission_Instrument, Distribution_Mission_Domain, and Distribution_Mission_Level showing the distribution details for Terra, Aqua, Aura, Sentinel, GPM, and Aquarius instruments by domain and product levels, and ii) Workbook (FY21Annual_DAAC_Profile) that provides the summary of archive, distribution, and web metrics for individual DAACs and LANCE. In FY 2021 a new tab "Earthdata Cloud' was added that provides summary of metrics from Earthdata Cloud provided by. Cloud Metrics Team of EED-3. In FY 2020 a new tab "DOI_Summary" was added that provides details of ESDIS Digital Object Identifiers request processing and status. In FY 2019, web metrics was separated out as another spreadsheet that included metrics from NetInsight and Google Analytics, This report continue to include two  worksheets titled  'Earthdata Systems' and 'Worldview_WebMetrics'. Earthdata Systems provides metrics on the earthdata login, data collections and granules metadata submitted to Common Metadata Repoistory (CMR), and earthdata search client sessions/acquisitions. These reports were provided by the EED-2 staff. Worldview_WebMetrics provides the metrics on the visit, views, and visitors accessing worldview. In FY 20 NetInsight was decommissioned and web metrics were from Google Analytics only.</t>
  </si>
  <si>
    <t>This report presents statistics on data metrics and web activities at the EOSDIS DAACs during Fiscal Year 2021 (October 1, 2021 through September 30, 2022) from the Earth Science Data and Information System (ESDIS) Metrics System (EMS).</t>
  </si>
  <si>
    <t>Ingest is calculated from those data providers reporting Ingest (CDDIS, GES DISC, GHRC, ASDC, LP DAAC, MODAPS, NSIDC, PO.DAAC, SEDAC) combining across all of these DAACs. ORNL is not providing ingest metrics to EMS. Note that NRT are excluded.
Oracle Table Used:
- IngestProductSummary
Query:  FY22_annual_ingest_summary</t>
  </si>
  <si>
    <t>Archive is calculated by counting all data added to the archive during the Fiscal Year (not adjusting for deletion) across all EOSDIS data providers. Archive data for NRT were excluded. 
Oracle Table Used:
- ArchiveInstProduct
Query:  
- FY22_annual_archive_summary</t>
  </si>
  <si>
    <t>Total archive size is calculated by counting all data volume added to the archive (less the data products marked for deletion) since the archive began. For description of NRT archive size, see Row 9.
Oracle Table Used:
- ArchiveInstProduct
Query:  FY22_annual_total_archive_summary</t>
  </si>
  <si>
    <t>Distribution is calculated for both products (as files) and volumes successfully sent to Public users, per DAAC and summed across DAACs.  A set of filters is defined to account for anomalies in the data.  The distribution data is also presented by domain and country receiving the data. Top 20 countries and top 10 products are also identified.  To improve efficiency and productivity, a subset of the  "distdailysummary" table was created and used for the FY2220 report. The subsetted table includes correction for the country and domain." 
Subsetted Oracle Table: 
- JS_SPSO_REVISED_FY22
Filters: 
- excludes Metadata products for product counts 
Query: 
- FY22_annual_distribution_by_month
- FY22_annual_distribution_by_domain
- FY22_annual_distribution_by_level
- FY22_annual_distribution_by_country
- FY22_annual_distribution_by_month_bots
- FY22_annual_top_products</t>
  </si>
  <si>
    <t>Distribution for various missions/instruments were calculated for both products (as files) and volumes successfully sent to Public users, per instrument and summed for missions irrespective of DAACs. 
Subsetted Oracle Table: 
- JS_SPSO_REVISED_FY22
Query: 
- FY22_annual_mission_instrument_by_month
- FY22_annual_mission_instrument_user
- FY22_annual_mission_instrument_by_domain
- FY22_annual_mission_instrument_by_level</t>
  </si>
  <si>
    <t>Average archive growth for the Near Real-time (NRT) products is calculated by dividing the total NRT volume generated by all LANCE providers by 365 (days). Total archive volume represents two weeks worth of production volume of the NRT products (note that all NRT products are kept only for 2 weeks ). For distribution, both monthly and yearly metrics are presented in this report. In addition to monthly distribution volume and file counts, the yearly totals for unique products, files distributed, distribution volume and users are presented in this report. The AIRS metrics include those for AIRS and AMSU-A.
Query:  
- FY22_annual_NRT_Distribution_by_month, FY22_annual_NRT_distinct_Products, FY22_annual_NRT_Distribution_by_Level
- FY22_annual_registered_NRT_Users, - FY22_annual_registered_NRT_Users_by_Month (used in DAAC profile)
- FY22_annual_NRT_distribution_unregistered_users, FY22_annual_NRT_distribution_unregistered_users_by_domain, 
  FY22_annual_NRT_distribution_unregistered_users_by_country, FY22_annual_NRT_distribution_unregistered_users_by_product
- FY22_annual_NRT_Archive</t>
  </si>
  <si>
    <t>Data Users presents the number of Public users who received data products. Repeat users are those users who received data more than once in the FY. Data users are presented by DAAC and by domain (the affiliation of the user based on IP address and country). For repeat users, an intermediate Oracle table was used. Users for NRT were excluded.
Filters:       
Query: 
- FY22_annual_distribution_by_domain
- FY22_annual_repeat_users_by_domain
- FY22_annual_users_by_datacenter</t>
  </si>
  <si>
    <t>EMS data users include those who retrieved either science or metadata and include registered NRT users.
Using Google Analytics, per DAAC, run the visitor  report for the FY22 date range.   Adjust the session duration  so that the values represent visitors for sessions of one minute or more. 
Comparing the set of data user host names and web visitor host names was not performed as the IPhost data was not available in Google Analytics. Thereofe no dual user numbers were computed as such the sum the values across all DAACs to get totals number of users. 
For the Total User count, added web Visitors to the data users</t>
  </si>
  <si>
    <t>The Total Archive Trend is based on data and reports produced during individual fiscal years, rather than on EMS. Reporting since FY2008 depends on the current year's Total Archive Size, which is based on EMS augmented with inputs directly from some of the DAACs.</t>
  </si>
  <si>
    <t>Data Availability for FY 2022 is the summary of the daily ingest, archive, and distribution received by the EMS and this data was used in generating FY 2020 reports.</t>
  </si>
  <si>
    <t>1. Summary for FY 2022</t>
  </si>
  <si>
    <t xml:space="preserve">     a. A summary of the FY22 key metrics per DAAC compared to the EOSDIS Total</t>
  </si>
  <si>
    <t>2. Distribution and User Trends (Oct 2018 - Sep 2022)</t>
  </si>
  <si>
    <t>A summary of Earthdata cloud archive and distribution includes selected DAACs (ASF, GESDISC, GHRC, LPDAAC, NSIDC, PO.DAAC, and ORNL) that have been migrated to the cloud during FY 2021-FY 2022 except ASF whose cloud metrics have been included in earliier annual reports.</t>
  </si>
  <si>
    <t xml:space="preserve"> EOSDIS FY2022 Metrics </t>
  </si>
  <si>
    <t xml:space="preserve"> (Oct. 1, 2021 to Sept. 30, 2022)</t>
  </si>
  <si>
    <t>10/01/2021 to 09/30/2022</t>
  </si>
  <si>
    <t>Ingest is the amount of data coming into a DAAC over a period of time and includes all product levels.  For this report, the data is presented as the amount of data entered into each DAAC during FY2022 include cloud but excludes NRT data.  The sum over all data centers is the total ingest for EOSDIS.</t>
  </si>
  <si>
    <t>This table shows the amount of data added to the archive during FY2022 for all products levels and includes the products that were deleted.  Archive metrics for NSIDC V0 are not available at this time. NRT data are excluded in this table.</t>
  </si>
  <si>
    <t>LARCATLAS</t>
  </si>
  <si>
    <t>10/01/2020 to 09/30/2022</t>
  </si>
  <si>
    <t>The Total Archive Size describes the EOSDIS archive at the end of FY2022. This includes all data (including ancillary) but not data marked for deletion and excludes NRT data.</t>
  </si>
  <si>
    <t>includes NSIDCVO and NSIDCNRT</t>
  </si>
  <si>
    <t>GESDISCCLOUDGIOVANNI</t>
  </si>
  <si>
    <t>2021-10</t>
  </si>
  <si>
    <t>2021-11</t>
  </si>
  <si>
    <t>2021-12</t>
  </si>
  <si>
    <t>2022-01</t>
  </si>
  <si>
    <t>2022-02</t>
  </si>
  <si>
    <t>2022-03</t>
  </si>
  <si>
    <t>2022-04</t>
  </si>
  <si>
    <t>2022-05</t>
  </si>
  <si>
    <t>2022-06</t>
  </si>
  <si>
    <t>2022-07</t>
  </si>
  <si>
    <t>2022-08</t>
  </si>
  <si>
    <t>2022-09</t>
  </si>
  <si>
    <t>Distribution provides the amount of data successfully distributed to Public Users during FY 2022 from on-prem and cloud systems. Distribution metrics are presented in Products and Volumes:  by DAAC, by domain, and by level.  NRT data providers are excluded.</t>
  </si>
  <si>
    <t>Tables below show the number of unique data products distributed to public users during FY2022. 
In counting unique products, metadata were excluded. NRT products are not included.</t>
  </si>
  <si>
    <t>OLCI+SLSTR</t>
  </si>
  <si>
    <t>Total for FY22</t>
  </si>
  <si>
    <t>LARC NRT/NRT3</t>
  </si>
  <si>
    <t>VIIRSJ100SSCI</t>
  </si>
  <si>
    <t>VIIRS/JPSS1 Level 0 Raw Instrument Packets Science APIDs (1 session)</t>
  </si>
  <si>
    <t>N20V14CSV</t>
  </si>
  <si>
    <t>VIIRSNP00SSCI</t>
  </si>
  <si>
    <t>VIIRS/NPP Level 0 Raw Instrument Packets Science APIDs (1 session)</t>
  </si>
  <si>
    <t>SNPV14CSV</t>
  </si>
  <si>
    <t>VNZ46A1G_LHN_DNB</t>
  </si>
  <si>
    <t>VIIRS/NPP Daily Gridded Day Night Band 500m Linear Lat Lon Grid Night NRT</t>
  </si>
  <si>
    <t>V1Z02_LQD_I5</t>
  </si>
  <si>
    <t>VIIRS/JPSS1 Imagery Thermal Band I5 250m Geographic -day (.tgz)</t>
  </si>
  <si>
    <t>V1Z02_LQN_I5</t>
  </si>
  <si>
    <t>VIIRS/JPSS1 Imagery Thermal Band I5 250m Geographic -night (.tgz)</t>
  </si>
  <si>
    <t>N20V14KML</t>
  </si>
  <si>
    <t>Level 2 Active Fire - VIIRS KML file for FIRMS</t>
  </si>
  <si>
    <t>AU_OCEAN_NRT_R01</t>
  </si>
  <si>
    <t>NRT AMSR2 Unified L2B Global Swath Ocean Products V1</t>
  </si>
  <si>
    <t>SNPV14SHP</t>
  </si>
  <si>
    <t>Level 2 Active Fire - VIIRS Shape file for FIRMS</t>
  </si>
  <si>
    <t>VNP14IMGC_NRT</t>
  </si>
  <si>
    <t>VIIRS/NPP Active Fires 6-Min L2 Swath 375m NRT - COARSE</t>
  </si>
  <si>
    <t>AU_RAIN_NRT_R02</t>
  </si>
  <si>
    <t>NRT AMSR2 Unified Global Swath Surface Precipitation GSFC Profiling Algorithm V2</t>
  </si>
  <si>
    <t>Total for FY2022</t>
  </si>
  <si>
    <t>Distribution of the Near-Real Time (NRT) Products to Unregisterd Users during FY2022</t>
  </si>
  <si>
    <t>Distribution of the Near-Real Time (NRT) Products during FY2022</t>
  </si>
  <si>
    <t>Production of the Near-Real Time (NRT) Products during FY2022</t>
  </si>
  <si>
    <t>Distribution of the Near-Real Time (NRT) Products by Level during FY2022</t>
  </si>
  <si>
    <t>Kazakhstan</t>
  </si>
  <si>
    <t>Hong Kong</t>
  </si>
  <si>
    <t>Vietnam</t>
  </si>
  <si>
    <t>Mexico</t>
  </si>
  <si>
    <t>South Africa</t>
  </si>
  <si>
    <t>Distinct Data Users presents the number of distinct Public users who received data product files exluding NRT. Repeat users are those users who received data on more than one day in the FY22. Data users are presented by data center, domain and Top 20 countries.   NRT data is excluded.</t>
  </si>
  <si>
    <t>Top Ten Countries other than USA</t>
  </si>
  <si>
    <t>FY2022 Number of Data Products Distributed by Country</t>
  </si>
  <si>
    <t>Global Distribution of Number of Data Products for FY2022</t>
  </si>
  <si>
    <t>FY22 # of Files distirbution</t>
  </si>
  <si>
    <t>PODAAC-GHMDT-2PJ19</t>
  </si>
  <si>
    <t>GHRSST Level 2P Global Sea Surface Skin Temperature from the Moderate Resolution Imaging Spectroradiometer (MODIS) on the NASA Terra satellite (GDS2)</t>
  </si>
  <si>
    <t>HLSS30</t>
  </si>
  <si>
    <t>HLS Sentinel-2 Multi-spectral Instrument Surface Reflectance Daily Global 30m v2.0</t>
  </si>
  <si>
    <t>HLSL30</t>
  </si>
  <si>
    <t>HLS Landsat Operational Land Imager Surface Reflectance and TOA Brightness Daily Global 30m v2.0</t>
  </si>
  <si>
    <t>PODAAC-GHVRS-2PO28</t>
  </si>
  <si>
    <t>GHRSST Level 2P STAR SST v2.80 from VIIRS on S-NPP Satellite</t>
  </si>
  <si>
    <t>PODAAC-GHV20-2PO28</t>
  </si>
  <si>
    <t>GHRSST Level 2P STAR SST  v2.80 from VIIRS on NOAA-20 Satellite</t>
  </si>
  <si>
    <t>The top 10 products including LANCE data for Oct 1, 2021 through Sep 30, 2022</t>
  </si>
  <si>
    <t>Dates:  Oct 1, 2021 through Sep 30, 2022</t>
  </si>
  <si>
    <t>CSDA</t>
  </si>
  <si>
    <t>PO DAAC</t>
  </si>
  <si>
    <t>FY22</t>
  </si>
  <si>
    <t>GESDISCGIOVANNI</t>
  </si>
  <si>
    <t xml:space="preserve">The Product Distribution data for FY2022 is based on the data captured in EMS. NRT data is included at the top in each trend chart.
The distribution trend does not include historical annual reports where those metrics cannot be reproduced and are available only as totals. However, the historical hard copy files of data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</si>
  <si>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 xml:space="preserve">The volume distribution data for FY2022 is based on the data captured in EMS. NRT data is included in these trend charts.
The volume distribution trend does not include historical annual reports where those metrics cannot be reproduced and are available only as totals. However, the historical hard copy files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</si>
  <si>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The Product Distribution data for FY2022 is based on the data captured in EMS and NRT data is included</t>
  </si>
  <si>
    <t xml:space="preserve">  </t>
  </si>
  <si>
    <t>FY2022 Top 10 Products Distributed By #Files**</t>
  </si>
  <si>
    <t>FY2022Top 10 Products Distributed By Volume*</t>
  </si>
  <si>
    <t>FY2022</t>
  </si>
  <si>
    <t>Script ran at Mon Oct 10 19:45:01 2022</t>
  </si>
  <si>
    <t>FY22 Daily Data Avaliability with EMS for Ingest, Archive, and Distribution as provided by the Data Providers</t>
  </si>
  <si>
    <t>DISTCUSTOM_APPEEARSPROD</t>
  </si>
  <si>
    <t>DISTHTTP_NRT4</t>
  </si>
  <si>
    <t>DISTCUSTOM_GLIMS</t>
  </si>
  <si>
    <t>CSDAP</t>
  </si>
  <si>
    <t>NASA Commercial Smallsat Data Acquisition Program</t>
  </si>
  <si>
    <t>non-serachable</t>
  </si>
  <si>
    <r>
      <t>ASFCLOUD</t>
    </r>
    <r>
      <rPr>
        <vertAlign val="superscript"/>
        <sz val="10"/>
        <rFont val="Arial"/>
        <family val="2"/>
      </rPr>
      <t>*1</t>
    </r>
  </si>
  <si>
    <r>
      <t>GHRCCLOUD</t>
    </r>
    <r>
      <rPr>
        <vertAlign val="superscript"/>
        <sz val="10"/>
        <rFont val="Arial"/>
        <family val="2"/>
      </rPr>
      <t>*2</t>
    </r>
  </si>
  <si>
    <r>
      <t>ORNL</t>
    </r>
    <r>
      <rPr>
        <vertAlign val="superscript"/>
        <sz val="10"/>
        <rFont val="Arial"/>
        <family val="2"/>
      </rPr>
      <t>*3</t>
    </r>
  </si>
  <si>
    <r>
      <rPr>
        <vertAlign val="superscript"/>
        <sz val="10"/>
        <rFont val="Arial"/>
        <family val="2"/>
      </rPr>
      <t xml:space="preserve">*1 </t>
    </r>
    <r>
      <rPr>
        <sz val="10"/>
        <rFont val="Arial"/>
        <family val="2"/>
      </rPr>
      <t>Provided by Mariya Shapran on Nov 7, 2022 mshapran@alaska.edu</t>
    </r>
  </si>
  <si>
    <r>
      <rPr>
        <vertAlign val="superscript"/>
        <sz val="10"/>
        <rFont val="Arial"/>
        <family val="2"/>
      </rPr>
      <t>*2</t>
    </r>
    <r>
      <rPr>
        <sz val="10"/>
        <rFont val="Arial"/>
        <family val="2"/>
      </rPr>
      <t xml:space="preserve"> Provided by Leigh Sinclair on Nov 7, 2022 slb0012@uah.edu</t>
    </r>
  </si>
  <si>
    <r>
      <rPr>
        <vertAlign val="superscript"/>
        <sz val="10"/>
        <rFont val="Arial"/>
        <family val="2"/>
      </rPr>
      <t>*3</t>
    </r>
    <r>
      <rPr>
        <sz val="10"/>
        <rFont val="Arial"/>
        <family val="2"/>
      </rPr>
      <t xml:space="preserve"> Provided by Tammy Rena Walker on October 30, 2022 beatytw@ornl.gov</t>
    </r>
  </si>
  <si>
    <r>
      <rPr>
        <vertAlign val="superscript"/>
        <sz val="10"/>
        <rFont val="Arial"/>
        <family val="2"/>
      </rPr>
      <t>*2</t>
    </r>
    <r>
      <rPr>
        <sz val="10"/>
        <rFont val="Arial"/>
        <family val="2"/>
      </rPr>
      <t xml:space="preserve"> Provided by Taylor A. Yates on Oct 19, 2022 taylor.a.yates@nasa.gov</t>
    </r>
  </si>
  <si>
    <r>
      <t>GHRC</t>
    </r>
    <r>
      <rPr>
        <vertAlign val="superscript"/>
        <sz val="10"/>
        <rFont val="Arial"/>
        <family val="2"/>
      </rPr>
      <t>*3</t>
    </r>
  </si>
  <si>
    <r>
      <t>GHRCCLOUD</t>
    </r>
    <r>
      <rPr>
        <vertAlign val="superscript"/>
        <sz val="10"/>
        <rFont val="Arial"/>
        <family val="2"/>
      </rPr>
      <t>*3</t>
    </r>
  </si>
  <si>
    <r>
      <t>NSIDC</t>
    </r>
    <r>
      <rPr>
        <vertAlign val="superscript"/>
        <sz val="10"/>
        <rFont val="Arial"/>
        <family val="2"/>
      </rPr>
      <t>*4</t>
    </r>
  </si>
  <si>
    <r>
      <rPr>
        <vertAlign val="superscript"/>
        <sz val="10"/>
        <rFont val="Arial"/>
        <family val="2"/>
      </rPr>
      <t>*3</t>
    </r>
    <r>
      <rPr>
        <sz val="10"/>
        <rFont val="Arial"/>
        <family val="2"/>
      </rPr>
      <t xml:space="preserve"> Provided by Leigh Sinclair on Nov 7, 2022 slb0012@uah.edu</t>
    </r>
  </si>
  <si>
    <r>
      <rPr>
        <vertAlign val="superscript"/>
        <sz val="10"/>
        <rFont val="Arial"/>
        <family val="2"/>
      </rPr>
      <t>*4</t>
    </r>
    <r>
      <rPr>
        <sz val="10"/>
        <rFont val="Arial"/>
        <family val="2"/>
      </rPr>
      <t xml:space="preserve"> Provided by Amanda M. Leon Oct 20, 2022 amanda.leon@colorado.edu</t>
    </r>
  </si>
  <si>
    <r>
      <t>ORNL</t>
    </r>
    <r>
      <rPr>
        <vertAlign val="superscript"/>
        <sz val="10"/>
        <rFont val="Arial"/>
        <family val="2"/>
      </rPr>
      <t>*5</t>
    </r>
  </si>
  <si>
    <r>
      <rPr>
        <vertAlign val="superscript"/>
        <sz val="10"/>
        <rFont val="Arial"/>
        <family val="2"/>
      </rPr>
      <t>*5</t>
    </r>
    <r>
      <rPr>
        <sz val="10"/>
        <rFont val="Arial"/>
        <family val="2"/>
      </rPr>
      <t xml:space="preserve"> Provided by Tammy Rena Walker on October 30, 2022 beatytw@ornl.gov</t>
    </r>
  </si>
  <si>
    <r>
      <t>CDDIS</t>
    </r>
    <r>
      <rPr>
        <vertAlign val="superscript"/>
        <sz val="10"/>
        <rFont val="Arial"/>
        <family val="2"/>
      </rPr>
      <t>*2</t>
    </r>
  </si>
  <si>
    <r>
      <t>NSIDCCLOUD</t>
    </r>
    <r>
      <rPr>
        <vertAlign val="superscript"/>
        <sz val="10"/>
        <rFont val="Arial"/>
        <family val="2"/>
      </rPr>
      <t>*4</t>
    </r>
  </si>
  <si>
    <r>
      <t>ORNLCLOUD</t>
    </r>
    <r>
      <rPr>
        <vertAlign val="superscript"/>
        <sz val="10"/>
        <rFont val="Arial"/>
        <family val="2"/>
      </rPr>
      <t>*5</t>
    </r>
  </si>
  <si>
    <t>1.43 M</t>
  </si>
  <si>
    <t>5.75 TB/day</t>
  </si>
  <si>
    <t>2.05 PB</t>
  </si>
  <si>
    <t>149.04 M</t>
  </si>
  <si>
    <t xml:space="preserve">LANCE FY2022 Metrics </t>
  </si>
  <si>
    <t>3.64 M</t>
  </si>
  <si>
    <t>2.28 M</t>
  </si>
  <si>
    <t>49.15 TB/day</t>
  </si>
  <si>
    <t>71.64 PB</t>
  </si>
  <si>
    <t>20.19 PB</t>
  </si>
  <si>
    <t>3,003 M</t>
  </si>
  <si>
    <t>290.03 M</t>
  </si>
  <si>
    <t>Web Trend metrics are determined in the same manner as the Web Activity by DAAC worksheet above, performed for  FY2007 -  FY2022. Insufficient web activity metrics exists for years before FY2007.</t>
  </si>
  <si>
    <t xml:space="preserve">Public-Science User Trend metrics show the numbers of distinct users for all user types for  FY2007 -  FY2022.
Query name: FY22_annual_users_by_usertype
</t>
  </si>
  <si>
    <t>Presented  EOSDIS FY2022 Annual Metrics Report on December 5, 2022 during the DAAC Managers telecon.</t>
  </si>
  <si>
    <t>95.3% of Total Distribution</t>
  </si>
  <si>
    <t>92.7% of Total Distribution</t>
  </si>
  <si>
    <t>94.5% of Total Distribution</t>
  </si>
  <si>
    <t>281.45 TB/day</t>
  </si>
  <si>
    <t>Provided by Benjamin J. Williams &lt;benjamin.j.williams@nasa.gov&gt; of EED by email on 6 Nov,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</si>
</sst>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_(* #,##0_);_(* \(#,##0\);_(* &quot;-&quot;??_);_(@_)"/>
    <numFmt numFmtId="166" formatCode="[$-409]mmm\-yy;@"/>
    <numFmt numFmtId="167" formatCode="0.0"/>
    <numFmt numFmtId="168" formatCode="0.0%"/>
    <numFmt numFmtId="169" formatCode="0.000000000000"/>
    <numFmt numFmtId="170" formatCode="&quot;$&quot;#,##0.00"/>
    <numFmt numFmtId="171" formatCode="0.000"/>
    <numFmt numFmtId="172" formatCode="_(* #,##0.0_);_(* \(#,##0.0\);_(* &quot;-&quot;??_);_(@_)"/>
    <numFmt numFmtId="173" formatCode="#,##0.000"/>
    <numFmt numFmtId="174" formatCode="#,##0.0000"/>
    <numFmt numFmtId="175" formatCode="_(* #,##0.000_);_(* \(#,##0.000\);_(* &quot;-&quot;??_);_(@_)"/>
  </numFmts>
  <fonts count="69" x14ac:knownFonts="1">
    <font>
      <sz val="10"/>
      <name val="Arial"/>
      <family val="2"/>
    </font>
    <font>
      <sz val="12"/>
      <color theme="1"/>
      <name val="Calibri"/>
      <family val="2"/>
      <scheme val="minor"/>
    </font>
    <font>
      <sz val="12"/>
      <color theme="1"/>
      <name val="Calibri"/>
      <family val="2"/>
      <scheme val="minor"/>
    </font>
    <font>
      <sz val="12"/>
      <color theme="1"/>
      <name val="Calibri"/>
      <family val="2"/>
      <scheme val="minor"/>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rgb="FFFF0000"/>
      <name val="Arial"/>
      <family val="2"/>
    </font>
    <font>
      <b/>
      <sz val="10"/>
      <color theme="1"/>
      <name val="Arial"/>
      <family val="2"/>
    </font>
    <font>
      <sz val="10"/>
      <name val="Arial"/>
      <family val="2"/>
    </font>
    <font>
      <sz val="36"/>
      <name val="Arial"/>
      <family val="2"/>
    </font>
    <font>
      <sz val="20"/>
      <name val="Arial"/>
      <family val="2"/>
    </font>
    <font>
      <sz val="24"/>
      <name val="Arial"/>
      <family val="2"/>
    </font>
    <font>
      <sz val="10"/>
      <color indexed="8"/>
      <name val="Arial"/>
      <family val="2"/>
    </font>
    <font>
      <b/>
      <sz val="24"/>
      <name val="Arial"/>
      <family val="2"/>
    </font>
    <font>
      <b/>
      <sz val="20"/>
      <name val="Arial"/>
      <family val="2"/>
    </font>
    <font>
      <sz val="12"/>
      <name val="Arial"/>
      <family val="2"/>
    </font>
    <font>
      <u/>
      <sz val="14"/>
      <name val="Arial"/>
      <family val="2"/>
    </font>
    <font>
      <b/>
      <sz val="14"/>
      <name val="Arial"/>
      <family val="2"/>
    </font>
    <font>
      <b/>
      <sz val="14"/>
      <color theme="1"/>
      <name val="Arial"/>
      <family val="2"/>
    </font>
    <font>
      <b/>
      <sz val="10"/>
      <name val="Arial"/>
      <family val="2"/>
    </font>
    <font>
      <sz val="10"/>
      <color indexed="10"/>
      <name val="Arial"/>
      <family val="2"/>
    </font>
    <font>
      <strike/>
      <sz val="10"/>
      <name val="Arial"/>
      <family val="2"/>
    </font>
    <font>
      <vertAlign val="superscript"/>
      <sz val="10"/>
      <name val="Arial"/>
      <family val="2"/>
    </font>
    <font>
      <b/>
      <sz val="12"/>
      <name val="Arial"/>
      <family val="2"/>
    </font>
    <font>
      <sz val="10"/>
      <color theme="1"/>
      <name val="Times New Roman"/>
      <family val="2"/>
    </font>
    <font>
      <sz val="10"/>
      <name val="Times New Roman"/>
      <family val="1"/>
    </font>
    <font>
      <sz val="11"/>
      <color theme="1"/>
      <name val="Times New Roman"/>
      <family val="2"/>
    </font>
    <font>
      <sz val="9"/>
      <color theme="1"/>
      <name val="Arial"/>
      <family val="2"/>
    </font>
    <font>
      <sz val="10"/>
      <name val="Cambria"/>
      <family val="1"/>
    </font>
    <font>
      <b/>
      <sz val="8"/>
      <color rgb="FF3F863F"/>
      <name val="Arial"/>
      <family val="2"/>
    </font>
    <font>
      <sz val="8"/>
      <name val="Arial"/>
      <family val="2"/>
    </font>
    <font>
      <b/>
      <sz val="10"/>
      <name val="Cambria"/>
      <family val="1"/>
    </font>
    <font>
      <strike/>
      <sz val="10"/>
      <color rgb="FF00B0F0"/>
      <name val="Arial"/>
      <family val="2"/>
    </font>
    <font>
      <strike/>
      <sz val="10"/>
      <color rgb="FFFF0000"/>
      <name val="Arial"/>
      <family val="2"/>
    </font>
    <font>
      <b/>
      <sz val="10"/>
      <name val="Arial Unicode MS"/>
      <family val="2"/>
    </font>
    <font>
      <sz val="10"/>
      <color indexed="12"/>
      <name val="Arial"/>
      <family val="2"/>
    </font>
    <font>
      <sz val="11"/>
      <color theme="1"/>
      <name val="Arial"/>
      <family val="2"/>
    </font>
    <font>
      <sz val="16"/>
      <color theme="1"/>
      <name val="Arial"/>
      <family val="2"/>
    </font>
    <font>
      <sz val="8"/>
      <color theme="1"/>
      <name val="Arial"/>
      <family val="2"/>
    </font>
    <font>
      <b/>
      <sz val="10"/>
      <color indexed="57"/>
      <name val="Arial"/>
      <family val="2"/>
    </font>
    <font>
      <vertAlign val="superscript"/>
      <sz val="12"/>
      <name val="Arial"/>
      <family val="2"/>
    </font>
    <font>
      <sz val="10"/>
      <color indexed="21"/>
      <name val="Arial"/>
      <family val="2"/>
    </font>
    <font>
      <sz val="12"/>
      <color indexed="21"/>
      <name val="Arial"/>
      <family val="2"/>
    </font>
    <font>
      <b/>
      <sz val="20"/>
      <color theme="1"/>
      <name val="Arial"/>
      <family val="2"/>
    </font>
    <font>
      <b/>
      <sz val="12"/>
      <color theme="1"/>
      <name val="Arial"/>
      <family val="2"/>
    </font>
    <font>
      <sz val="10"/>
      <name val="Calibri"/>
      <family val="2"/>
    </font>
    <font>
      <sz val="11"/>
      <color rgb="FF9C6500"/>
      <name val="Times New Roman"/>
      <family val="2"/>
    </font>
    <font>
      <b/>
      <vertAlign val="superscript"/>
      <sz val="10"/>
      <name val="Arial"/>
      <family val="2"/>
    </font>
    <font>
      <sz val="10"/>
      <color rgb="FF000000"/>
      <name val="Arial"/>
      <family val="2"/>
    </font>
    <font>
      <sz val="11"/>
      <color rgb="FF006100"/>
      <name val="Calibri"/>
      <family val="2"/>
      <scheme val="minor"/>
    </font>
    <font>
      <b/>
      <sz val="12"/>
      <color theme="1"/>
      <name val="Calibri"/>
      <family val="2"/>
      <scheme val="minor"/>
    </font>
    <font>
      <b/>
      <vertAlign val="superscript"/>
      <sz val="12"/>
      <name val="Arial"/>
      <family val="2"/>
    </font>
    <font>
      <b/>
      <vertAlign val="superscript"/>
      <sz val="12"/>
      <color theme="1"/>
      <name val="Arial"/>
      <family val="2"/>
    </font>
    <font>
      <sz val="11"/>
      <color rgb="FF333333"/>
      <name val="Arial"/>
      <family val="2"/>
    </font>
    <font>
      <b/>
      <sz val="26"/>
      <color rgb="FFFF0000"/>
      <name val="Calibri"/>
      <family val="2"/>
      <scheme val="minor"/>
    </font>
    <font>
      <sz val="12"/>
      <color rgb="FF000000"/>
      <name val="Calibri"/>
      <family val="2"/>
      <scheme val="minor"/>
    </font>
    <font>
      <b/>
      <sz val="12"/>
      <color rgb="FF000000"/>
      <name val="Calibri"/>
      <family val="2"/>
      <scheme val="minor"/>
    </font>
    <font>
      <b/>
      <sz val="14"/>
      <color rgb="FF000000"/>
      <name val="Calibri"/>
      <family val="2"/>
      <scheme val="minor"/>
    </font>
    <font>
      <b/>
      <sz val="12"/>
      <color rgb="FF000000"/>
      <name val="Arial"/>
      <family val="2"/>
    </font>
    <font>
      <sz val="12"/>
      <name val="Calibri"/>
      <family val="2"/>
      <scheme val="minor"/>
    </font>
    <font>
      <b/>
      <sz val="14"/>
      <color theme="1"/>
      <name val="Calibri"/>
      <family val="2"/>
      <scheme val="minor"/>
    </font>
    <font>
      <b/>
      <sz val="10"/>
      <color rgb="FF000000"/>
      <name val="Tahoma"/>
      <family val="2"/>
    </font>
    <font>
      <sz val="10"/>
      <color rgb="FF000000"/>
      <name val="Tahoma"/>
      <family val="2"/>
    </font>
    <font>
      <sz val="12"/>
      <color rgb="FF000000"/>
      <name val="Calibri"/>
      <family val="2"/>
    </font>
    <font>
      <b/>
      <sz val="12"/>
      <name val="Calibri"/>
      <family val="2"/>
      <scheme val="minor"/>
    </font>
  </fonts>
  <fills count="17">
    <fill>
      <patternFill patternType="none"/>
    </fill>
    <fill>
      <patternFill patternType="gray125"/>
    </fill>
    <fill>
      <patternFill patternType="solid">
        <fgColor indexed="31"/>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FFEB9C"/>
      </patternFill>
    </fill>
    <fill>
      <patternFill patternType="solid">
        <fgColor rgb="FFC6EFCE"/>
      </patternFill>
    </fill>
    <fill>
      <patternFill patternType="solid">
        <fgColor rgb="FFFFFFFF"/>
        <bgColor indexed="64"/>
      </patternFill>
    </fill>
    <fill>
      <patternFill patternType="solid">
        <fgColor rgb="FFFF0000"/>
        <bgColor indexed="64"/>
      </patternFill>
    </fill>
    <fill>
      <patternFill patternType="solid">
        <fgColor theme="0"/>
        <bgColor rgb="FF000000"/>
      </patternFill>
    </fill>
    <fill>
      <patternFill patternType="solid">
        <fgColor theme="0"/>
        <bgColor theme="4" tint="0.79998168889431442"/>
      </patternFill>
    </fill>
    <fill>
      <patternFill patternType="solid">
        <fgColor theme="9" tint="0.59999389629810485"/>
        <bgColor indexed="64"/>
      </patternFill>
    </fill>
  </fills>
  <borders count="2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style="medium">
        <color indexed="8"/>
      </right>
      <top style="medium">
        <color indexed="64"/>
      </top>
      <bottom style="medium">
        <color indexed="8"/>
      </bottom>
      <diagonal/>
    </border>
    <border>
      <left style="medium">
        <color indexed="8"/>
      </left>
      <right style="medium">
        <color indexed="8"/>
      </right>
      <top style="medium">
        <color indexed="8"/>
      </top>
      <bottom style="medium">
        <color indexed="8"/>
      </bottom>
      <diagonal/>
    </border>
    <border>
      <left style="medium">
        <color rgb="FFC0C0C0"/>
      </left>
      <right/>
      <top style="medium">
        <color rgb="FFC0C0C0"/>
      </top>
      <bottom/>
      <diagonal/>
    </border>
    <border>
      <left/>
      <right/>
      <top style="medium">
        <color rgb="FFC0C0C0"/>
      </top>
      <bottom/>
      <diagonal/>
    </border>
    <border>
      <left/>
      <right style="medium">
        <color rgb="FFC0C0C0"/>
      </right>
      <top style="medium">
        <color rgb="FFC0C0C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s>
  <cellStyleXfs count="18">
    <xf numFmtId="0" fontId="0" fillId="0" borderId="0"/>
    <xf numFmtId="0" fontId="12" fillId="0" borderId="0"/>
    <xf numFmtId="43" fontId="12" fillId="0" borderId="0" applyFont="0" applyFill="0" applyBorder="0" applyAlignment="0" applyProtection="0"/>
    <xf numFmtId="0" fontId="12" fillId="0" borderId="0"/>
    <xf numFmtId="0" fontId="28" fillId="0" borderId="0"/>
    <xf numFmtId="9" fontId="12" fillId="0" borderId="0" applyFont="0" applyFill="0" applyBorder="0" applyAlignment="0" applyProtection="0"/>
    <xf numFmtId="43" fontId="30" fillId="0" borderId="0" applyFont="0" applyFill="0" applyBorder="0" applyAlignment="0" applyProtection="0"/>
    <xf numFmtId="43" fontId="28" fillId="0" borderId="0" applyFont="0" applyFill="0" applyBorder="0" applyAlignment="0" applyProtection="0"/>
    <xf numFmtId="43" fontId="12" fillId="0" borderId="0" applyFont="0" applyFill="0" applyBorder="0" applyAlignment="0" applyProtection="0"/>
    <xf numFmtId="0" fontId="30" fillId="0" borderId="0"/>
    <xf numFmtId="0" fontId="50" fillId="10" borderId="0" applyNumberFormat="0" applyBorder="0" applyAlignment="0" applyProtection="0"/>
    <xf numFmtId="0" fontId="5" fillId="0" borderId="0"/>
    <xf numFmtId="0" fontId="6" fillId="0" borderId="0"/>
    <xf numFmtId="43" fontId="6" fillId="0" borderId="0" applyFont="0" applyFill="0" applyBorder="0" applyAlignment="0" applyProtection="0"/>
    <xf numFmtId="0" fontId="53" fillId="11" borderId="0" applyNumberFormat="0" applyBorder="0" applyAlignment="0" applyProtection="0"/>
    <xf numFmtId="0" fontId="4" fillId="0" borderId="0"/>
    <xf numFmtId="43" fontId="4" fillId="0" borderId="0" applyFont="0" applyFill="0" applyBorder="0" applyAlignment="0" applyProtection="0"/>
    <xf numFmtId="0" fontId="1" fillId="0" borderId="0"/>
  </cellStyleXfs>
  <cellXfs count="1109">
    <xf numFmtId="0" fontId="0" fillId="0" borderId="0" xfId="0"/>
    <xf numFmtId="0" fontId="12" fillId="0" borderId="0" xfId="0" applyFont="1" applyAlignment="1">
      <alignment horizontal="center" vertical="center" wrapText="1"/>
    </xf>
    <xf numFmtId="0" fontId="0" fillId="0" borderId="0" xfId="0" applyAlignment="1">
      <alignment horizontal="center" wrapText="1"/>
    </xf>
    <xf numFmtId="0" fontId="0" fillId="0" borderId="0" xfId="0" applyAlignment="1"/>
    <xf numFmtId="17" fontId="0" fillId="0" borderId="0" xfId="0" applyNumberFormat="1"/>
    <xf numFmtId="0" fontId="15" fillId="0" borderId="0" xfId="0" applyFont="1" applyAlignment="1">
      <alignment horizontal="center" wrapText="1"/>
    </xf>
    <xf numFmtId="0" fontId="0" fillId="0" borderId="0" xfId="0" applyAlignment="1">
      <alignment wrapText="1"/>
    </xf>
    <xf numFmtId="0" fontId="16" fillId="0" borderId="0" xfId="0" applyFont="1" applyAlignment="1">
      <alignment horizontal="left" wrapText="1"/>
    </xf>
    <xf numFmtId="0" fontId="12" fillId="0" borderId="0" xfId="0" applyFont="1" applyAlignment="1">
      <alignment horizontal="left" wrapText="1"/>
    </xf>
    <xf numFmtId="0" fontId="0" fillId="0" borderId="0" xfId="0" applyAlignment="1">
      <alignment horizontal="left" wrapText="1" indent="4"/>
    </xf>
    <xf numFmtId="0" fontId="0" fillId="0" borderId="0" xfId="0" applyAlignment="1">
      <alignment vertical="center"/>
    </xf>
    <xf numFmtId="0" fontId="12" fillId="0" borderId="0" xfId="0" applyFont="1" applyBorder="1"/>
    <xf numFmtId="0" fontId="12" fillId="0" borderId="8" xfId="0" applyFont="1" applyBorder="1" applyAlignment="1">
      <alignment vertical="top" wrapText="1"/>
    </xf>
    <xf numFmtId="0" fontId="12" fillId="0" borderId="0" xfId="0" applyFont="1" applyBorder="1" applyAlignment="1">
      <alignment vertical="top"/>
    </xf>
    <xf numFmtId="0" fontId="12" fillId="0" borderId="8" xfId="0" applyFont="1" applyBorder="1" applyAlignment="1">
      <alignment vertical="top"/>
    </xf>
    <xf numFmtId="0" fontId="12" fillId="0" borderId="8" xfId="0" applyFont="1" applyBorder="1" applyAlignment="1">
      <alignment vertical="center" wrapText="1"/>
    </xf>
    <xf numFmtId="0" fontId="12" fillId="0" borderId="0" xfId="0" applyFont="1" applyBorder="1" applyAlignment="1">
      <alignment vertical="center"/>
    </xf>
    <xf numFmtId="0" fontId="0" fillId="0" borderId="8" xfId="0" applyBorder="1" applyAlignment="1">
      <alignment vertical="center" wrapText="1"/>
    </xf>
    <xf numFmtId="0" fontId="12" fillId="0" borderId="0" xfId="0" applyFont="1" applyBorder="1" applyAlignment="1">
      <alignment horizontal="left" wrapText="1"/>
    </xf>
    <xf numFmtId="0" fontId="12" fillId="0" borderId="8" xfId="0" applyFont="1" applyBorder="1" applyAlignment="1">
      <alignment vertical="center"/>
    </xf>
    <xf numFmtId="0" fontId="12" fillId="0" borderId="8" xfId="0" applyFont="1" applyBorder="1" applyAlignment="1">
      <alignment horizontal="left" vertical="center" wrapText="1"/>
    </xf>
    <xf numFmtId="0" fontId="0" fillId="0" borderId="5" xfId="0" applyBorder="1" applyAlignment="1">
      <alignment vertical="top" wrapText="1"/>
    </xf>
    <xf numFmtId="0" fontId="24" fillId="0" borderId="0" xfId="0" applyFont="1"/>
    <xf numFmtId="0" fontId="12" fillId="0" borderId="0" xfId="0" applyFont="1"/>
    <xf numFmtId="0" fontId="12" fillId="0" borderId="8" xfId="0" applyFont="1" applyBorder="1" applyAlignment="1">
      <alignment horizontal="center" vertical="center" wrapText="1"/>
    </xf>
    <xf numFmtId="0" fontId="12" fillId="0" borderId="8" xfId="0" applyFont="1" applyBorder="1" applyAlignment="1">
      <alignment horizontal="center" wrapText="1"/>
    </xf>
    <xf numFmtId="0" fontId="23" fillId="0" borderId="0" xfId="0" applyFont="1" applyBorder="1" applyAlignment="1">
      <alignment horizontal="center"/>
    </xf>
    <xf numFmtId="0" fontId="12" fillId="0" borderId="8" xfId="0" applyFont="1" applyBorder="1"/>
    <xf numFmtId="0" fontId="25" fillId="0" borderId="0" xfId="0" applyFont="1"/>
    <xf numFmtId="4" fontId="24" fillId="0" borderId="0" xfId="0" applyNumberFormat="1" applyFont="1" applyBorder="1"/>
    <xf numFmtId="0" fontId="12" fillId="0" borderId="8" xfId="0" applyFont="1" applyFill="1" applyBorder="1" applyAlignment="1">
      <alignment vertical="center"/>
    </xf>
    <xf numFmtId="0" fontId="12" fillId="0" borderId="8" xfId="0" applyFont="1" applyFill="1" applyBorder="1" applyAlignment="1">
      <alignment horizontal="left"/>
    </xf>
    <xf numFmtId="0" fontId="12" fillId="0" borderId="0" xfId="0" applyFont="1" applyFill="1" applyBorder="1"/>
    <xf numFmtId="0" fontId="12" fillId="0" borderId="8" xfId="0" applyFont="1" applyBorder="1" applyAlignment="1">
      <alignment horizontal="center" vertical="center"/>
    </xf>
    <xf numFmtId="0" fontId="12" fillId="0" borderId="8" xfId="0" applyFont="1" applyBorder="1" applyAlignment="1">
      <alignment wrapText="1"/>
    </xf>
    <xf numFmtId="4" fontId="12" fillId="0" borderId="8" xfId="0" applyNumberFormat="1" applyFont="1" applyBorder="1"/>
    <xf numFmtId="3" fontId="12" fillId="0" borderId="8" xfId="0" applyNumberFormat="1" applyFont="1" applyBorder="1"/>
    <xf numFmtId="4" fontId="12" fillId="0" borderId="8" xfId="0" applyNumberFormat="1" applyFont="1" applyBorder="1" applyAlignment="1">
      <alignment horizontal="right"/>
    </xf>
    <xf numFmtId="0" fontId="0" fillId="0" borderId="8" xfId="0" applyBorder="1"/>
    <xf numFmtId="4" fontId="0" fillId="0" borderId="0" xfId="0" applyNumberFormat="1"/>
    <xf numFmtId="0" fontId="0" fillId="0" borderId="8" xfId="0" applyBorder="1" applyAlignment="1">
      <alignment wrapText="1"/>
    </xf>
    <xf numFmtId="4" fontId="0" fillId="0" borderId="8" xfId="0" applyNumberFormat="1" applyBorder="1"/>
    <xf numFmtId="3" fontId="0" fillId="0" borderId="8" xfId="0" applyNumberFormat="1" applyBorder="1"/>
    <xf numFmtId="0" fontId="12" fillId="0" borderId="0" xfId="0" applyFont="1" applyFill="1" applyBorder="1" applyAlignment="1">
      <alignment vertical="center"/>
    </xf>
    <xf numFmtId="0" fontId="0" fillId="0" borderId="8" xfId="0" applyBorder="1" applyAlignment="1">
      <alignment horizontal="center"/>
    </xf>
    <xf numFmtId="0" fontId="0" fillId="0" borderId="0" xfId="0" applyBorder="1"/>
    <xf numFmtId="0" fontId="0" fillId="0" borderId="8" xfId="0" applyFill="1" applyBorder="1"/>
    <xf numFmtId="0" fontId="12" fillId="0" borderId="0" xfId="0" applyFont="1" applyBorder="1" applyAlignment="1">
      <alignment vertical="center" wrapText="1"/>
    </xf>
    <xf numFmtId="0" fontId="24" fillId="0" borderId="0" xfId="0" applyFont="1" applyBorder="1"/>
    <xf numFmtId="0" fontId="23" fillId="0" borderId="0" xfId="0" applyFont="1" applyBorder="1" applyAlignment="1">
      <alignment horizontal="center" wrapText="1"/>
    </xf>
    <xf numFmtId="4" fontId="12" fillId="0" borderId="0" xfId="0" applyNumberFormat="1" applyFont="1" applyBorder="1"/>
    <xf numFmtId="0" fontId="12" fillId="0" borderId="0" xfId="0" applyFont="1" applyBorder="1" applyAlignment="1">
      <alignment wrapText="1"/>
    </xf>
    <xf numFmtId="0" fontId="12" fillId="0" borderId="8" xfId="0" applyFont="1" applyBorder="1" applyAlignment="1">
      <alignment horizontal="left"/>
    </xf>
    <xf numFmtId="4" fontId="12" fillId="0" borderId="10" xfId="0" applyNumberFormat="1" applyFont="1" applyFill="1" applyBorder="1"/>
    <xf numFmtId="4" fontId="12" fillId="0" borderId="0" xfId="0" applyNumberFormat="1" applyFont="1" applyFill="1" applyBorder="1"/>
    <xf numFmtId="3" fontId="12" fillId="0" borderId="8" xfId="0" applyNumberFormat="1" applyFont="1" applyBorder="1" applyAlignment="1">
      <alignment horizontal="center" vertical="center"/>
    </xf>
    <xf numFmtId="4" fontId="0" fillId="0" borderId="8" xfId="0" applyNumberFormat="1" applyBorder="1" applyAlignment="1">
      <alignment horizontal="right"/>
    </xf>
    <xf numFmtId="3" fontId="0" fillId="0" borderId="8" xfId="0" applyNumberFormat="1" applyBorder="1" applyAlignment="1">
      <alignment horizontal="right"/>
    </xf>
    <xf numFmtId="0" fontId="12" fillId="0" borderId="8" xfId="0" applyFont="1" applyFill="1" applyBorder="1"/>
    <xf numFmtId="0" fontId="0" fillId="0" borderId="8" xfId="0" applyBorder="1" applyAlignment="1">
      <alignment horizontal="left"/>
    </xf>
    <xf numFmtId="0" fontId="0" fillId="0" borderId="0" xfId="0" applyBorder="1" applyAlignment="1">
      <alignment horizontal="right"/>
    </xf>
    <xf numFmtId="4" fontId="0" fillId="0" borderId="0" xfId="0" applyNumberFormat="1" applyBorder="1"/>
    <xf numFmtId="3" fontId="0" fillId="0" borderId="0" xfId="0" applyNumberFormat="1" applyBorder="1"/>
    <xf numFmtId="0" fontId="12" fillId="0" borderId="0" xfId="0" applyFont="1" applyFill="1" applyBorder="1" applyAlignment="1"/>
    <xf numFmtId="0" fontId="0" fillId="0" borderId="8" xfId="0" applyBorder="1" applyAlignment="1">
      <alignment horizontal="center" vertical="center"/>
    </xf>
    <xf numFmtId="3" fontId="0" fillId="0" borderId="0" xfId="0" applyNumberFormat="1"/>
    <xf numFmtId="3" fontId="0" fillId="0" borderId="0" xfId="0" applyNumberFormat="1" applyAlignment="1">
      <alignment wrapText="1"/>
    </xf>
    <xf numFmtId="0" fontId="24" fillId="0" borderId="0" xfId="0" applyFont="1" applyAlignment="1">
      <alignment wrapText="1"/>
    </xf>
    <xf numFmtId="0" fontId="12" fillId="0" borderId="8" xfId="0" applyFont="1" applyBorder="1" applyAlignment="1">
      <alignment horizontal="left" vertical="top" wrapText="1"/>
    </xf>
    <xf numFmtId="0" fontId="12" fillId="0" borderId="8" xfId="0" applyFont="1" applyFill="1" applyBorder="1" applyAlignment="1">
      <alignment horizontal="left" vertical="top" wrapText="1"/>
    </xf>
    <xf numFmtId="3" fontId="12" fillId="0" borderId="0" xfId="0" applyNumberFormat="1" applyFont="1" applyBorder="1"/>
    <xf numFmtId="0" fontId="12" fillId="0" borderId="0" xfId="0" applyFont="1" applyBorder="1" applyAlignment="1">
      <alignment horizontal="center" wrapText="1"/>
    </xf>
    <xf numFmtId="3" fontId="0" fillId="0" borderId="0" xfId="0" applyNumberFormat="1" applyFill="1" applyBorder="1"/>
    <xf numFmtId="4" fontId="0" fillId="0" borderId="0" xfId="0" applyNumberFormat="1" applyFill="1" applyBorder="1" applyAlignment="1">
      <alignment horizontal="right" vertical="center"/>
    </xf>
    <xf numFmtId="164" fontId="24" fillId="0" borderId="0" xfId="0" applyNumberFormat="1" applyFont="1"/>
    <xf numFmtId="4" fontId="12" fillId="0" borderId="8" xfId="0" applyNumberFormat="1" applyFont="1" applyFill="1" applyBorder="1"/>
    <xf numFmtId="3" fontId="12" fillId="0" borderId="8" xfId="0" applyNumberFormat="1" applyFont="1" applyFill="1" applyBorder="1"/>
    <xf numFmtId="0" fontId="0" fillId="0" borderId="8" xfId="0" applyBorder="1" applyAlignment="1">
      <alignment horizontal="left" vertical="top" wrapText="1"/>
    </xf>
    <xf numFmtId="0" fontId="0" fillId="0" borderId="0" xfId="0" applyAlignment="1">
      <alignment horizontal="right"/>
    </xf>
    <xf numFmtId="3" fontId="0" fillId="0" borderId="0" xfId="0" applyNumberFormat="1" applyAlignment="1">
      <alignment vertical="center"/>
    </xf>
    <xf numFmtId="0" fontId="0" fillId="0" borderId="0" xfId="0" applyBorder="1" applyAlignment="1">
      <alignment vertical="center"/>
    </xf>
    <xf numFmtId="167" fontId="12" fillId="0" borderId="8" xfId="0" applyNumberFormat="1" applyFont="1" applyBorder="1" applyAlignment="1">
      <alignment vertical="center" wrapText="1"/>
    </xf>
    <xf numFmtId="167" fontId="12" fillId="0" borderId="8" xfId="0" applyNumberFormat="1" applyFont="1" applyBorder="1" applyAlignment="1">
      <alignment horizontal="center" vertical="center"/>
    </xf>
    <xf numFmtId="167" fontId="12" fillId="0" borderId="8" xfId="0" applyNumberFormat="1" applyFont="1" applyBorder="1" applyAlignment="1">
      <alignment horizontal="center" vertical="center" wrapText="1"/>
    </xf>
    <xf numFmtId="4" fontId="12" fillId="0" borderId="8" xfId="0" applyNumberFormat="1" applyFont="1" applyBorder="1" applyAlignment="1">
      <alignment horizontal="left" vertical="center" wrapText="1"/>
    </xf>
    <xf numFmtId="4" fontId="12" fillId="0" borderId="8" xfId="0" applyNumberFormat="1" applyFont="1" applyBorder="1" applyAlignment="1">
      <alignment vertical="center"/>
    </xf>
    <xf numFmtId="4" fontId="0" fillId="0" borderId="0" xfId="0" applyNumberFormat="1" applyAlignment="1">
      <alignment vertical="center"/>
    </xf>
    <xf numFmtId="4" fontId="0" fillId="0" borderId="0" xfId="0" applyNumberFormat="1" applyBorder="1" applyAlignment="1">
      <alignment vertical="center"/>
    </xf>
    <xf numFmtId="4" fontId="0" fillId="0" borderId="8" xfId="0" applyNumberFormat="1" applyBorder="1" applyAlignment="1">
      <alignment vertical="center"/>
    </xf>
    <xf numFmtId="3" fontId="12" fillId="0" borderId="8" xfId="0" applyNumberFormat="1" applyFont="1" applyBorder="1" applyAlignment="1">
      <alignment vertical="center"/>
    </xf>
    <xf numFmtId="0" fontId="0" fillId="0" borderId="8" xfId="0" applyBorder="1" applyAlignment="1">
      <alignment horizontal="center" vertical="center" wrapText="1"/>
    </xf>
    <xf numFmtId="3" fontId="0" fillId="0" borderId="8" xfId="0" applyNumberFormat="1" applyBorder="1" applyAlignment="1">
      <alignment horizontal="center" vertical="center" wrapText="1"/>
    </xf>
    <xf numFmtId="168" fontId="0" fillId="0" borderId="0" xfId="5" applyNumberFormat="1" applyFont="1" applyAlignment="1">
      <alignment vertical="center"/>
    </xf>
    <xf numFmtId="0" fontId="12" fillId="0" borderId="0" xfId="0" applyFont="1" applyAlignment="1">
      <alignment vertical="center"/>
    </xf>
    <xf numFmtId="3" fontId="0" fillId="0" borderId="0" xfId="0" applyNumberFormat="1" applyAlignment="1">
      <alignment vertical="center" wrapText="1"/>
    </xf>
    <xf numFmtId="0" fontId="12" fillId="0" borderId="11" xfId="0" applyFont="1" applyBorder="1" applyAlignment="1">
      <alignment vertical="center"/>
    </xf>
    <xf numFmtId="0" fontId="0" fillId="0" borderId="0" xfId="0" applyBorder="1" applyAlignment="1">
      <alignment vertical="center" wrapText="1"/>
    </xf>
    <xf numFmtId="3" fontId="12" fillId="0" borderId="0" xfId="0" applyNumberFormat="1" applyFont="1" applyAlignment="1">
      <alignment vertical="center"/>
    </xf>
    <xf numFmtId="3" fontId="0" fillId="0" borderId="8" xfId="0" applyNumberFormat="1" applyBorder="1" applyAlignment="1">
      <alignment vertical="center"/>
    </xf>
    <xf numFmtId="3" fontId="0" fillId="0" borderId="0" xfId="0" applyNumberFormat="1" applyBorder="1" applyAlignment="1">
      <alignment vertical="center" wrapText="1"/>
    </xf>
    <xf numFmtId="4" fontId="0" fillId="0" borderId="5" xfId="0" applyNumberFormat="1" applyBorder="1" applyAlignment="1">
      <alignment vertical="center"/>
    </xf>
    <xf numFmtId="1" fontId="0" fillId="0" borderId="8" xfId="0" applyNumberFormat="1" applyBorder="1" applyAlignment="1">
      <alignment vertical="center" wrapText="1"/>
    </xf>
    <xf numFmtId="1" fontId="0" fillId="0" borderId="8" xfId="0" applyNumberFormat="1" applyBorder="1" applyAlignment="1">
      <alignment horizontal="center" vertical="center" wrapText="1"/>
    </xf>
    <xf numFmtId="43" fontId="0" fillId="0" borderId="8" xfId="2" applyFont="1" applyBorder="1" applyAlignment="1">
      <alignment vertical="center"/>
    </xf>
    <xf numFmtId="43" fontId="0" fillId="0" borderId="5" xfId="2" applyFont="1" applyBorder="1" applyAlignment="1">
      <alignment vertical="center"/>
    </xf>
    <xf numFmtId="0" fontId="12" fillId="0" borderId="0" xfId="1"/>
    <xf numFmtId="0" fontId="12" fillId="0" borderId="0" xfId="1" applyAlignment="1">
      <alignment horizontal="center"/>
    </xf>
    <xf numFmtId="165" fontId="0" fillId="0" borderId="8" xfId="2" applyNumberFormat="1" applyFont="1" applyBorder="1"/>
    <xf numFmtId="165" fontId="12" fillId="0" borderId="8" xfId="2" applyNumberFormat="1" applyFont="1" applyFill="1" applyBorder="1" applyAlignment="1">
      <alignment vertical="center"/>
    </xf>
    <xf numFmtId="0" fontId="0" fillId="0" borderId="0" xfId="0" applyAlignment="1">
      <alignment horizontal="left"/>
    </xf>
    <xf numFmtId="0" fontId="0" fillId="0" borderId="0" xfId="0" applyAlignment="1">
      <alignment horizontal="center"/>
    </xf>
    <xf numFmtId="3" fontId="0" fillId="0" borderId="8" xfId="0" applyNumberFormat="1" applyBorder="1" applyAlignment="1">
      <alignment horizontal="center"/>
    </xf>
    <xf numFmtId="0" fontId="0" fillId="0" borderId="0" xfId="0" applyAlignment="1">
      <alignment horizontal="center" vertical="center"/>
    </xf>
    <xf numFmtId="0" fontId="12" fillId="0" borderId="0" xfId="0" applyFont="1" applyFill="1" applyBorder="1" applyAlignment="1">
      <alignment horizontal="left" vertical="top" wrapText="1"/>
    </xf>
    <xf numFmtId="0" fontId="12" fillId="0" borderId="8" xfId="0" applyFont="1" applyFill="1" applyBorder="1" applyAlignment="1">
      <alignment horizontal="left" vertical="center" wrapText="1"/>
    </xf>
    <xf numFmtId="3" fontId="0" fillId="0" borderId="8" xfId="0" applyNumberFormat="1" applyBorder="1" applyAlignment="1">
      <alignment vertical="center" wrapText="1"/>
    </xf>
    <xf numFmtId="3" fontId="0" fillId="0" borderId="0" xfId="0" applyNumberFormat="1" applyBorder="1" applyAlignment="1">
      <alignment horizontal="left" vertical="top" wrapText="1"/>
    </xf>
    <xf numFmtId="165" fontId="0" fillId="0" borderId="0" xfId="2" applyNumberFormat="1" applyFont="1"/>
    <xf numFmtId="0" fontId="9" fillId="0" borderId="0" xfId="0" applyFont="1"/>
    <xf numFmtId="0" fontId="12" fillId="0" borderId="0" xfId="0" applyFont="1" applyAlignment="1">
      <alignment horizontal="left" vertical="top" wrapText="1"/>
    </xf>
    <xf numFmtId="0" fontId="23" fillId="0" borderId="0" xfId="0" applyFont="1"/>
    <xf numFmtId="0" fontId="12" fillId="0" borderId="8" xfId="0" applyFont="1" applyBorder="1" applyAlignment="1">
      <alignment horizontal="center"/>
    </xf>
    <xf numFmtId="0" fontId="12" fillId="0" borderId="8" xfId="0" applyFont="1" applyFill="1" applyBorder="1" applyAlignment="1">
      <alignment horizontal="center"/>
    </xf>
    <xf numFmtId="0" fontId="12" fillId="0" borderId="8" xfId="0" applyFont="1" applyFill="1" applyBorder="1" applyAlignment="1">
      <alignment horizontal="center" wrapText="1"/>
    </xf>
    <xf numFmtId="0" fontId="12" fillId="0" borderId="0" xfId="0" applyFont="1" applyBorder="1" applyAlignment="1">
      <alignment vertical="top" wrapText="1"/>
    </xf>
    <xf numFmtId="0" fontId="23" fillId="0" borderId="8"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0" xfId="0" applyFont="1" applyBorder="1" applyAlignment="1">
      <alignment horizontal="left" vertical="top" wrapText="1"/>
    </xf>
    <xf numFmtId="0" fontId="23" fillId="0" borderId="8" xfId="0" applyFont="1" applyBorder="1" applyAlignment="1">
      <alignment horizontal="center" vertical="center" wrapText="1"/>
    </xf>
    <xf numFmtId="0" fontId="0" fillId="0" borderId="0" xfId="0" applyFill="1"/>
    <xf numFmtId="0" fontId="23" fillId="0" borderId="0" xfId="0" applyFont="1" applyBorder="1" applyAlignment="1">
      <alignment horizontal="left" vertical="top" wrapText="1"/>
    </xf>
    <xf numFmtId="0" fontId="0" fillId="0" borderId="0" xfId="0" applyBorder="1" applyAlignment="1">
      <alignment horizontal="left" vertical="top" wrapText="1"/>
    </xf>
    <xf numFmtId="0" fontId="23" fillId="0" borderId="0" xfId="0" applyFont="1" applyBorder="1" applyAlignment="1">
      <alignment horizontal="left" vertical="center" wrapText="1"/>
    </xf>
    <xf numFmtId="0" fontId="0" fillId="0" borderId="0" xfId="0" applyBorder="1" applyAlignment="1">
      <alignment horizontal="left" vertical="center" wrapText="1"/>
    </xf>
    <xf numFmtId="0" fontId="0" fillId="0" borderId="0" xfId="0" applyAlignment="1">
      <alignment horizontal="left" vertical="top" wrapText="1"/>
    </xf>
    <xf numFmtId="4" fontId="0" fillId="0" borderId="8" xfId="0" applyNumberFormat="1" applyBorder="1" applyAlignment="1">
      <alignment vertical="center" wrapText="1"/>
    </xf>
    <xf numFmtId="0" fontId="12" fillId="0" borderId="0" xfId="0" applyFont="1" applyFill="1" applyBorder="1" applyAlignment="1">
      <alignment horizontal="center" vertical="center" wrapText="1"/>
    </xf>
    <xf numFmtId="4" fontId="0" fillId="0" borderId="0" xfId="0" applyNumberFormat="1" applyBorder="1" applyAlignment="1">
      <alignment vertical="center" wrapText="1"/>
    </xf>
    <xf numFmtId="3" fontId="12" fillId="0" borderId="8" xfId="0" applyNumberFormat="1" applyFont="1" applyBorder="1" applyAlignment="1">
      <alignment vertical="center" wrapText="1"/>
    </xf>
    <xf numFmtId="0" fontId="12" fillId="0" borderId="0" xfId="0" applyFont="1" applyAlignment="1">
      <alignment vertical="top"/>
    </xf>
    <xf numFmtId="166" fontId="0" fillId="0" borderId="0" xfId="0" applyNumberFormat="1"/>
    <xf numFmtId="4" fontId="0" fillId="0" borderId="0" xfId="0" applyNumberFormat="1" applyFill="1" applyAlignment="1">
      <alignment horizontal="center"/>
    </xf>
    <xf numFmtId="0" fontId="39" fillId="0" borderId="0" xfId="0" applyFont="1"/>
    <xf numFmtId="166" fontId="12" fillId="0" borderId="0" xfId="0" applyNumberFormat="1" applyFont="1" applyFill="1" applyBorder="1"/>
    <xf numFmtId="0" fontId="11" fillId="7" borderId="14" xfId="0" applyFont="1" applyFill="1" applyBorder="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center" wrapText="1"/>
    </xf>
    <xf numFmtId="0" fontId="9" fillId="7" borderId="11" xfId="0" applyFont="1" applyFill="1" applyBorder="1" applyAlignment="1">
      <alignment horizontal="center" vertical="center" wrapText="1"/>
    </xf>
    <xf numFmtId="0" fontId="9" fillId="7" borderId="0" xfId="0" applyFont="1" applyFill="1" applyBorder="1" applyAlignment="1">
      <alignment horizontal="center" vertical="center"/>
    </xf>
    <xf numFmtId="0" fontId="9" fillId="7" borderId="10" xfId="0" applyFont="1" applyFill="1" applyBorder="1" applyAlignment="1">
      <alignment horizontal="center" vertical="center" wrapText="1"/>
    </xf>
    <xf numFmtId="0" fontId="9" fillId="7" borderId="11" xfId="0" applyFont="1" applyFill="1" applyBorder="1" applyAlignment="1">
      <alignment horizontal="center" vertical="center"/>
    </xf>
    <xf numFmtId="0" fontId="9" fillId="7" borderId="10" xfId="0" applyFont="1" applyFill="1" applyBorder="1" applyAlignment="1">
      <alignment horizontal="center" vertical="center"/>
    </xf>
    <xf numFmtId="0" fontId="11" fillId="7" borderId="17" xfId="0" applyFont="1" applyFill="1" applyBorder="1" applyAlignment="1">
      <alignment horizontal="center" vertical="top"/>
    </xf>
    <xf numFmtId="0" fontId="9" fillId="0" borderId="0" xfId="0" applyFont="1" applyAlignment="1">
      <alignment horizontal="center"/>
    </xf>
    <xf numFmtId="4" fontId="9" fillId="7" borderId="11" xfId="0" applyNumberFormat="1" applyFont="1" applyFill="1" applyBorder="1" applyAlignment="1">
      <alignment horizontal="center"/>
    </xf>
    <xf numFmtId="0" fontId="9" fillId="7" borderId="0" xfId="0" applyFont="1" applyFill="1" applyBorder="1" applyAlignment="1">
      <alignment horizontal="center"/>
    </xf>
    <xf numFmtId="4" fontId="9" fillId="7" borderId="10" xfId="0" applyNumberFormat="1" applyFont="1" applyFill="1" applyBorder="1" applyAlignment="1">
      <alignment horizontal="center"/>
    </xf>
    <xf numFmtId="0" fontId="9" fillId="7" borderId="11" xfId="0" applyFont="1" applyFill="1" applyBorder="1"/>
    <xf numFmtId="0" fontId="9" fillId="7" borderId="0" xfId="0" applyFont="1" applyFill="1" applyBorder="1"/>
    <xf numFmtId="0" fontId="9" fillId="7" borderId="10" xfId="0" applyFont="1" applyFill="1" applyBorder="1"/>
    <xf numFmtId="4" fontId="9" fillId="7" borderId="17" xfId="0" applyNumberFormat="1" applyFont="1" applyFill="1" applyBorder="1" applyAlignment="1">
      <alignment horizontal="center"/>
    </xf>
    <xf numFmtId="2" fontId="9" fillId="0" borderId="0" xfId="0" applyNumberFormat="1" applyFont="1" applyAlignment="1">
      <alignment horizontal="center"/>
    </xf>
    <xf numFmtId="4" fontId="9" fillId="7" borderId="0" xfId="0" applyNumberFormat="1" applyFont="1" applyFill="1" applyBorder="1" applyAlignment="1">
      <alignment horizontal="center"/>
    </xf>
    <xf numFmtId="0" fontId="9" fillId="0" borderId="0" xfId="0" applyFont="1" applyFill="1"/>
    <xf numFmtId="4" fontId="9" fillId="7" borderId="18" xfId="0" applyNumberFormat="1" applyFont="1" applyFill="1" applyBorder="1" applyAlignment="1">
      <alignment horizontal="center"/>
    </xf>
    <xf numFmtId="4" fontId="9" fillId="7" borderId="13" xfId="0" applyNumberFormat="1" applyFont="1" applyFill="1" applyBorder="1" applyAlignment="1">
      <alignment horizontal="center"/>
    </xf>
    <xf numFmtId="4" fontId="9" fillId="7" borderId="19" xfId="0" applyNumberFormat="1" applyFont="1" applyFill="1" applyBorder="1" applyAlignment="1">
      <alignment horizontal="center"/>
    </xf>
    <xf numFmtId="4" fontId="12" fillId="7" borderId="0" xfId="0" applyNumberFormat="1" applyFont="1" applyFill="1" applyBorder="1" applyAlignment="1">
      <alignment horizontal="center"/>
    </xf>
    <xf numFmtId="4" fontId="12" fillId="7" borderId="10" xfId="0" applyNumberFormat="1" applyFont="1" applyFill="1" applyBorder="1" applyAlignment="1">
      <alignment horizontal="center"/>
    </xf>
    <xf numFmtId="4" fontId="9" fillId="0" borderId="0" xfId="0" applyNumberFormat="1" applyFont="1" applyAlignment="1">
      <alignment horizontal="center"/>
    </xf>
    <xf numFmtId="4" fontId="9" fillId="7" borderId="9" xfId="0" applyNumberFormat="1" applyFont="1" applyFill="1" applyBorder="1" applyAlignment="1">
      <alignment horizontal="center"/>
    </xf>
    <xf numFmtId="0" fontId="40" fillId="0" borderId="0" xfId="0" applyFont="1" applyAlignment="1">
      <alignment horizontal="center" vertical="top"/>
    </xf>
    <xf numFmtId="0" fontId="40" fillId="0" borderId="0" xfId="0" applyFont="1"/>
    <xf numFmtId="0" fontId="41" fillId="0" borderId="0" xfId="0" applyFont="1" applyAlignment="1">
      <alignment horizontal="right"/>
    </xf>
    <xf numFmtId="0" fontId="11" fillId="0" borderId="8" xfId="0" applyFont="1" applyBorder="1" applyAlignment="1">
      <alignment horizontal="center"/>
    </xf>
    <xf numFmtId="0" fontId="11" fillId="0" borderId="8" xfId="0" applyFont="1" applyBorder="1" applyAlignment="1">
      <alignment horizontal="center" vertical="center" wrapText="1"/>
    </xf>
    <xf numFmtId="0" fontId="11" fillId="0" borderId="0" xfId="0" applyFont="1" applyBorder="1" applyAlignment="1"/>
    <xf numFmtId="0" fontId="9" fillId="0" borderId="8" xfId="0" applyFont="1" applyBorder="1" applyAlignment="1">
      <alignment horizontal="center" vertical="center"/>
    </xf>
    <xf numFmtId="2" fontId="9" fillId="0" borderId="8" xfId="0" applyNumberFormat="1" applyFont="1" applyBorder="1" applyAlignment="1">
      <alignment horizontal="center" vertical="center"/>
    </xf>
    <xf numFmtId="0" fontId="42" fillId="0" borderId="0" xfId="0" applyFont="1" applyBorder="1" applyAlignment="1">
      <alignment vertical="center"/>
    </xf>
    <xf numFmtId="0" fontId="42" fillId="0" borderId="0" xfId="0" applyFont="1" applyBorder="1" applyAlignment="1">
      <alignment vertical="center" wrapText="1"/>
    </xf>
    <xf numFmtId="0" fontId="43" fillId="0" borderId="0" xfId="0" applyFont="1" applyAlignment="1">
      <alignment horizontal="left"/>
    </xf>
    <xf numFmtId="0" fontId="0" fillId="0" borderId="8" xfId="0" applyBorder="1" applyAlignment="1">
      <alignment horizontal="left" wrapText="1"/>
    </xf>
    <xf numFmtId="0" fontId="0" fillId="0" borderId="8" xfId="0" applyFill="1" applyBorder="1" applyAlignment="1">
      <alignment horizontal="center" wrapText="1"/>
    </xf>
    <xf numFmtId="0" fontId="0" fillId="0" borderId="0" xfId="0" applyFill="1" applyBorder="1" applyAlignment="1">
      <alignment wrapText="1"/>
    </xf>
    <xf numFmtId="4" fontId="0" fillId="0" borderId="0" xfId="0" applyNumberFormat="1" applyFill="1" applyBorder="1"/>
    <xf numFmtId="0" fontId="0" fillId="0" borderId="0" xfId="0" applyBorder="1" applyAlignment="1">
      <alignment wrapText="1"/>
    </xf>
    <xf numFmtId="0" fontId="0" fillId="0" borderId="0" xfId="0" applyBorder="1" applyAlignment="1">
      <alignment horizontal="center"/>
    </xf>
    <xf numFmtId="171" fontId="0" fillId="0" borderId="0" xfId="0" applyNumberFormat="1" applyBorder="1"/>
    <xf numFmtId="171" fontId="0" fillId="0" borderId="0" xfId="0" applyNumberFormat="1" applyFill="1" applyBorder="1"/>
    <xf numFmtId="171" fontId="0" fillId="0" borderId="0" xfId="0" applyNumberFormat="1" applyFill="1" applyBorder="1" applyAlignment="1">
      <alignment horizontal="center"/>
    </xf>
    <xf numFmtId="3" fontId="0" fillId="0" borderId="8" xfId="0" applyNumberFormat="1" applyBorder="1" applyAlignment="1">
      <alignment horizontal="center" wrapText="1"/>
    </xf>
    <xf numFmtId="4" fontId="0" fillId="0" borderId="0" xfId="0" applyNumberFormat="1" applyBorder="1" applyAlignment="1">
      <alignment wrapText="1"/>
    </xf>
    <xf numFmtId="4" fontId="0" fillId="0" borderId="8" xfId="0" applyNumberFormat="1" applyBorder="1" applyAlignment="1">
      <alignment wrapText="1"/>
    </xf>
    <xf numFmtId="4" fontId="28" fillId="0" borderId="0" xfId="4" applyNumberFormat="1" applyBorder="1"/>
    <xf numFmtId="0" fontId="12" fillId="0" borderId="0" xfId="0" applyFont="1" applyFill="1" applyBorder="1" applyAlignment="1">
      <alignment horizontal="left"/>
    </xf>
    <xf numFmtId="165" fontId="0" fillId="0" borderId="8" xfId="2" applyNumberFormat="1" applyFont="1" applyBorder="1" applyAlignment="1">
      <alignment horizontal="center" vertical="center"/>
    </xf>
    <xf numFmtId="165" fontId="12" fillId="0" borderId="8" xfId="2" applyNumberFormat="1" applyFont="1" applyBorder="1" applyAlignment="1">
      <alignment horizontal="center" vertical="center" wrapText="1"/>
    </xf>
    <xf numFmtId="172" fontId="0" fillId="0" borderId="8" xfId="2" applyNumberFormat="1" applyFont="1" applyBorder="1"/>
    <xf numFmtId="0" fontId="0" fillId="0" borderId="17" xfId="0" applyFont="1" applyFill="1" applyBorder="1" applyAlignment="1">
      <alignment horizontal="left"/>
    </xf>
    <xf numFmtId="0" fontId="0" fillId="0" borderId="0" xfId="0" applyFont="1" applyFill="1" applyBorder="1" applyAlignment="1">
      <alignment horizontal="left"/>
    </xf>
    <xf numFmtId="165" fontId="0" fillId="0" borderId="0" xfId="0" applyNumberFormat="1"/>
    <xf numFmtId="0" fontId="0" fillId="0" borderId="0" xfId="0" applyNumberFormat="1"/>
    <xf numFmtId="0" fontId="0" fillId="0" borderId="0" xfId="0" applyNumberFormat="1" applyAlignment="1">
      <alignment wrapText="1"/>
    </xf>
    <xf numFmtId="3" fontId="12" fillId="0" borderId="8" xfId="0" applyNumberFormat="1" applyFont="1" applyBorder="1" applyAlignment="1">
      <alignment horizontal="center"/>
    </xf>
    <xf numFmtId="3" fontId="0" fillId="0" borderId="8" xfId="0" applyNumberFormat="1" applyBorder="1" applyAlignment="1">
      <alignment wrapText="1"/>
    </xf>
    <xf numFmtId="0" fontId="0" fillId="0" borderId="8" xfId="0" applyNumberFormat="1" applyBorder="1" applyAlignment="1">
      <alignment wrapText="1"/>
    </xf>
    <xf numFmtId="0" fontId="12" fillId="0" borderId="8" xfId="0" applyFont="1" applyBorder="1" applyAlignment="1">
      <alignment horizontal="left" wrapText="1"/>
    </xf>
    <xf numFmtId="0" fontId="16" fillId="0" borderId="0" xfId="0" applyFont="1" applyAlignment="1">
      <alignment horizontal="left"/>
    </xf>
    <xf numFmtId="0" fontId="12" fillId="0" borderId="0" xfId="0" applyFont="1" applyFill="1" applyBorder="1" applyAlignment="1">
      <alignment horizontal="center"/>
    </xf>
    <xf numFmtId="0" fontId="0" fillId="6" borderId="0" xfId="0" applyFill="1"/>
    <xf numFmtId="3" fontId="0" fillId="6" borderId="0" xfId="0" applyNumberFormat="1" applyFill="1"/>
    <xf numFmtId="0" fontId="0" fillId="0" borderId="8" xfId="0" applyNumberFormat="1" applyBorder="1"/>
    <xf numFmtId="0" fontId="0" fillId="0" borderId="8" xfId="0" applyNumberFormat="1" applyBorder="1" applyAlignment="1">
      <alignment vertical="top" wrapText="1"/>
    </xf>
    <xf numFmtId="0" fontId="0" fillId="0" borderId="8" xfId="0" applyNumberFormat="1" applyFont="1" applyFill="1" applyBorder="1" applyAlignment="1">
      <alignment horizontal="left"/>
    </xf>
    <xf numFmtId="0" fontId="12" fillId="0" borderId="8" xfId="0" applyNumberFormat="1" applyFont="1" applyBorder="1"/>
    <xf numFmtId="0" fontId="0" fillId="0" borderId="0" xfId="0" applyNumberFormat="1" applyBorder="1"/>
    <xf numFmtId="164" fontId="0" fillId="0" borderId="8" xfId="0" applyNumberFormat="1" applyBorder="1"/>
    <xf numFmtId="164" fontId="12" fillId="0" borderId="8" xfId="1" applyNumberFormat="1" applyBorder="1"/>
    <xf numFmtId="167" fontId="0" fillId="0" borderId="0" xfId="0" applyNumberFormat="1"/>
    <xf numFmtId="0" fontId="45" fillId="0" borderId="0" xfId="0" applyFont="1" applyAlignment="1">
      <alignment horizontal="left"/>
    </xf>
    <xf numFmtId="0" fontId="46" fillId="0" borderId="0" xfId="0" applyFont="1" applyAlignment="1">
      <alignment horizontal="left"/>
    </xf>
    <xf numFmtId="0" fontId="23" fillId="5" borderId="8" xfId="0" applyFont="1" applyFill="1" applyBorder="1" applyAlignment="1">
      <alignment horizontal="center" vertical="center" wrapText="1"/>
    </xf>
    <xf numFmtId="0" fontId="23" fillId="0" borderId="8" xfId="0" applyFont="1" applyBorder="1" applyAlignment="1">
      <alignment vertical="center" wrapText="1"/>
    </xf>
    <xf numFmtId="0" fontId="23" fillId="0" borderId="8" xfId="0" applyFont="1" applyFill="1" applyBorder="1" applyAlignment="1">
      <alignment horizontal="left" vertical="center"/>
    </xf>
    <xf numFmtId="0" fontId="23" fillId="0" borderId="8" xfId="0" applyFont="1" applyFill="1" applyBorder="1" applyAlignment="1">
      <alignment horizontal="left" vertical="center" wrapText="1"/>
    </xf>
    <xf numFmtId="0" fontId="12" fillId="0" borderId="8" xfId="0" applyFont="1" applyFill="1" applyBorder="1" applyAlignment="1">
      <alignment vertical="center" wrapText="1"/>
    </xf>
    <xf numFmtId="0" fontId="23" fillId="0" borderId="8" xfId="0" applyFont="1" applyBorder="1" applyAlignment="1">
      <alignment horizontal="left" vertical="center" wrapText="1"/>
    </xf>
    <xf numFmtId="0" fontId="12" fillId="0" borderId="8" xfId="0" applyNumberFormat="1" applyFont="1" applyBorder="1" applyAlignment="1">
      <alignment vertical="center" wrapText="1"/>
    </xf>
    <xf numFmtId="0" fontId="23" fillId="0" borderId="8" xfId="0" applyFont="1" applyFill="1" applyBorder="1" applyAlignment="1">
      <alignment vertical="center" wrapText="1"/>
    </xf>
    <xf numFmtId="0" fontId="23" fillId="0" borderId="8" xfId="0" applyFont="1" applyBorder="1" applyAlignment="1">
      <alignment vertical="center"/>
    </xf>
    <xf numFmtId="0" fontId="0" fillId="0" borderId="0" xfId="0" applyFont="1"/>
    <xf numFmtId="43" fontId="12" fillId="0" borderId="8" xfId="8" applyBorder="1"/>
    <xf numFmtId="165" fontId="0" fillId="0" borderId="8" xfId="8" applyNumberFormat="1" applyFont="1" applyBorder="1"/>
    <xf numFmtId="0" fontId="21" fillId="3" borderId="20" xfId="0" applyFont="1" applyFill="1" applyBorder="1" applyAlignment="1">
      <alignment horizontal="left" wrapText="1"/>
    </xf>
    <xf numFmtId="3" fontId="21" fillId="4" borderId="20" xfId="0" applyNumberFormat="1" applyFont="1" applyFill="1" applyBorder="1" applyAlignment="1">
      <alignment horizontal="center" vertical="center" wrapText="1"/>
    </xf>
    <xf numFmtId="0" fontId="21" fillId="3" borderId="21" xfId="0" applyFont="1" applyFill="1" applyBorder="1" applyAlignment="1">
      <alignment horizontal="left" wrapText="1"/>
    </xf>
    <xf numFmtId="0" fontId="21" fillId="4" borderId="21" xfId="0" applyFont="1" applyFill="1" applyBorder="1" applyAlignment="1">
      <alignment horizontal="center" vertical="center" wrapText="1"/>
    </xf>
    <xf numFmtId="3" fontId="21" fillId="4" borderId="21" xfId="0" applyNumberFormat="1" applyFont="1" applyFill="1" applyBorder="1" applyAlignment="1">
      <alignment horizontal="center" vertical="center" wrapText="1"/>
    </xf>
    <xf numFmtId="0" fontId="22" fillId="4" borderId="21" xfId="0" applyFont="1" applyFill="1" applyBorder="1" applyAlignment="1">
      <alignment horizontal="center" vertical="center" wrapText="1"/>
    </xf>
    <xf numFmtId="0" fontId="0" fillId="0" borderId="8" xfId="0" applyFont="1" applyBorder="1" applyAlignment="1">
      <alignment vertical="top" wrapText="1"/>
    </xf>
    <xf numFmtId="0" fontId="0" fillId="0" borderId="8" xfId="0" applyBorder="1" applyAlignment="1">
      <alignment vertical="top" wrapText="1"/>
    </xf>
    <xf numFmtId="10" fontId="0" fillId="0" borderId="0" xfId="0" applyNumberFormat="1" applyAlignment="1">
      <alignment vertical="center"/>
    </xf>
    <xf numFmtId="10" fontId="12" fillId="0" borderId="8" xfId="0" applyNumberFormat="1" applyFont="1" applyBorder="1" applyAlignment="1">
      <alignment vertical="center"/>
    </xf>
    <xf numFmtId="10" fontId="0" fillId="0" borderId="8" xfId="0" applyNumberFormat="1" applyBorder="1" applyAlignment="1">
      <alignment vertical="center"/>
    </xf>
    <xf numFmtId="0" fontId="0" fillId="0" borderId="8" xfId="0" applyFont="1" applyBorder="1" applyAlignment="1">
      <alignment vertical="top"/>
    </xf>
    <xf numFmtId="0" fontId="12" fillId="0" borderId="14" xfId="0" applyFont="1" applyBorder="1" applyAlignment="1">
      <alignment vertical="top"/>
    </xf>
    <xf numFmtId="0" fontId="12" fillId="0" borderId="17" xfId="0" applyFont="1" applyBorder="1" applyAlignment="1">
      <alignment vertical="top"/>
    </xf>
    <xf numFmtId="0" fontId="12" fillId="0" borderId="9" xfId="0" applyFont="1" applyBorder="1" applyAlignment="1">
      <alignment vertical="top"/>
    </xf>
    <xf numFmtId="0" fontId="0" fillId="0" borderId="8" xfId="0" applyFont="1" applyFill="1" applyBorder="1" applyAlignment="1">
      <alignment vertical="center"/>
    </xf>
    <xf numFmtId="0" fontId="0" fillId="0" borderId="0" xfId="0" applyFill="1" applyBorder="1"/>
    <xf numFmtId="172" fontId="0" fillId="0" borderId="8" xfId="8" applyNumberFormat="1" applyFont="1" applyBorder="1"/>
    <xf numFmtId="172" fontId="0" fillId="0" borderId="8" xfId="8" applyNumberFormat="1" applyFont="1" applyBorder="1" applyAlignment="1">
      <alignment horizontal="center"/>
    </xf>
    <xf numFmtId="0" fontId="0" fillId="0" borderId="0" xfId="0" applyFont="1" applyAlignment="1">
      <alignment horizontal="center" vertical="center" wrapText="1"/>
    </xf>
    <xf numFmtId="0" fontId="0" fillId="0" borderId="8" xfId="1" applyFont="1" applyBorder="1" applyAlignment="1">
      <alignment horizontal="center"/>
    </xf>
    <xf numFmtId="43" fontId="0" fillId="0" borderId="8" xfId="8" applyFont="1" applyBorder="1"/>
    <xf numFmtId="0" fontId="0" fillId="0" borderId="8" xfId="0" applyFont="1" applyBorder="1"/>
    <xf numFmtId="0" fontId="0" fillId="0" borderId="0" xfId="0" applyFont="1" applyFill="1" applyBorder="1"/>
    <xf numFmtId="0" fontId="0" fillId="0" borderId="8" xfId="0" applyFont="1" applyBorder="1" applyAlignment="1">
      <alignment horizontal="center"/>
    </xf>
    <xf numFmtId="0" fontId="0" fillId="0" borderId="0" xfId="0" applyAlignment="1">
      <alignment wrapText="1"/>
    </xf>
    <xf numFmtId="0" fontId="12" fillId="0" borderId="0" xfId="0" applyFont="1" applyAlignment="1">
      <alignment vertical="top" wrapText="1"/>
    </xf>
    <xf numFmtId="0" fontId="8" fillId="0" borderId="8" xfId="0" applyFont="1" applyBorder="1" applyAlignment="1">
      <alignment horizontal="center" vertical="center"/>
    </xf>
    <xf numFmtId="0" fontId="0" fillId="0" borderId="8" xfId="0" applyFont="1" applyBorder="1" applyAlignment="1">
      <alignment horizontal="left" vertical="center" wrapText="1"/>
    </xf>
    <xf numFmtId="0" fontId="0" fillId="0" borderId="8" xfId="0" applyFont="1" applyFill="1" applyBorder="1" applyAlignment="1">
      <alignment horizontal="center" wrapText="1"/>
    </xf>
    <xf numFmtId="0" fontId="0" fillId="0" borderId="8" xfId="0" applyFont="1" applyBorder="1" applyAlignment="1">
      <alignment horizontal="left"/>
    </xf>
    <xf numFmtId="0" fontId="7" fillId="0" borderId="0" xfId="0" applyFont="1" applyAlignment="1">
      <alignment horizontal="left"/>
    </xf>
    <xf numFmtId="164" fontId="0" fillId="0" borderId="8" xfId="0" applyNumberFormat="1" applyBorder="1" applyAlignment="1">
      <alignment vertical="center"/>
    </xf>
    <xf numFmtId="173" fontId="0" fillId="0" borderId="8" xfId="0" applyNumberFormat="1" applyBorder="1" applyAlignment="1">
      <alignment vertical="center"/>
    </xf>
    <xf numFmtId="0" fontId="12" fillId="0" borderId="0" xfId="0" applyFont="1" applyBorder="1" applyAlignment="1">
      <alignment horizontal="left" vertical="center" wrapText="1"/>
    </xf>
    <xf numFmtId="0" fontId="0" fillId="0" borderId="8" xfId="0" applyBorder="1" applyAlignment="1">
      <alignment horizontal="center" vertical="center"/>
    </xf>
    <xf numFmtId="0" fontId="0" fillId="0" borderId="8" xfId="0" applyFont="1" applyBorder="1" applyAlignment="1">
      <alignment vertical="center"/>
    </xf>
    <xf numFmtId="0" fontId="12" fillId="0" borderId="5" xfId="0" applyFont="1" applyBorder="1" applyAlignment="1">
      <alignment horizontal="left" vertical="top" wrapText="1"/>
    </xf>
    <xf numFmtId="0" fontId="12" fillId="0" borderId="8" xfId="0" applyFont="1" applyBorder="1" applyAlignment="1">
      <alignment horizontal="left" vertical="top" wrapText="1"/>
    </xf>
    <xf numFmtId="0" fontId="12" fillId="0" borderId="0" xfId="0" applyFont="1" applyBorder="1" applyAlignment="1">
      <alignment horizontal="left" vertical="top" wrapText="1"/>
    </xf>
    <xf numFmtId="0" fontId="0" fillId="0" borderId="8" xfId="0" applyFont="1" applyFill="1" applyBorder="1" applyAlignment="1">
      <alignment horizontal="left" vertical="top" wrapText="1"/>
    </xf>
    <xf numFmtId="0" fontId="19" fillId="0" borderId="0" xfId="0" applyFont="1" applyBorder="1" applyAlignment="1">
      <alignment horizontal="left" vertical="top" wrapText="1"/>
    </xf>
    <xf numFmtId="0" fontId="12" fillId="0" borderId="0" xfId="0" applyFont="1" applyBorder="1" applyAlignment="1">
      <alignment horizontal="left" vertical="center" wrapText="1"/>
    </xf>
    <xf numFmtId="0" fontId="0" fillId="0" borderId="8" xfId="0" applyBorder="1" applyAlignment="1">
      <alignment horizontal="center" vertical="center"/>
    </xf>
    <xf numFmtId="0" fontId="6" fillId="0" borderId="8" xfId="0" applyFont="1" applyBorder="1" applyAlignment="1">
      <alignment horizontal="center" vertical="center"/>
    </xf>
    <xf numFmtId="0" fontId="0" fillId="0" borderId="17" xfId="0" applyFont="1" applyFill="1" applyBorder="1"/>
    <xf numFmtId="43" fontId="12" fillId="0" borderId="8" xfId="8" applyFont="1" applyBorder="1"/>
    <xf numFmtId="0" fontId="0" fillId="0" borderId="8" xfId="0" applyFont="1" applyFill="1" applyBorder="1"/>
    <xf numFmtId="0" fontId="19" fillId="0" borderId="0" xfId="0" applyFont="1" applyAlignment="1">
      <alignment horizontal="left" vertical="center" wrapText="1"/>
    </xf>
    <xf numFmtId="165" fontId="12" fillId="0" borderId="8" xfId="8" applyNumberFormat="1" applyFont="1" applyBorder="1"/>
    <xf numFmtId="0" fontId="4" fillId="0" borderId="8" xfId="0" applyFont="1" applyBorder="1" applyAlignment="1">
      <alignment horizontal="center" vertical="center"/>
    </xf>
    <xf numFmtId="0" fontId="12" fillId="0" borderId="0" xfId="0" applyFont="1" applyBorder="1" applyAlignment="1">
      <alignment horizontal="left" vertical="center" wrapText="1"/>
    </xf>
    <xf numFmtId="0" fontId="12" fillId="0" borderId="19" xfId="0" applyFont="1" applyFill="1" applyBorder="1" applyAlignment="1">
      <alignment horizontal="center" vertical="center" wrapText="1"/>
    </xf>
    <xf numFmtId="0" fontId="0" fillId="0" borderId="9" xfId="0" applyBorder="1" applyAlignment="1">
      <alignment vertical="center" wrapText="1"/>
    </xf>
    <xf numFmtId="0" fontId="12" fillId="0" borderId="9" xfId="0" applyFont="1" applyBorder="1" applyAlignment="1">
      <alignment horizontal="left" vertical="center" wrapText="1"/>
    </xf>
    <xf numFmtId="4" fontId="0" fillId="0" borderId="9" xfId="0" applyNumberFormat="1" applyBorder="1" applyAlignment="1">
      <alignment vertical="center" wrapText="1"/>
    </xf>
    <xf numFmtId="3" fontId="0" fillId="0" borderId="18" xfId="0" applyNumberFormat="1" applyBorder="1" applyAlignment="1">
      <alignment vertical="center" wrapText="1"/>
    </xf>
    <xf numFmtId="0" fontId="0" fillId="0" borderId="0" xfId="0" applyAlignment="1">
      <alignment wrapText="1"/>
    </xf>
    <xf numFmtId="0" fontId="0" fillId="0" borderId="8" xfId="0" applyFont="1" applyBorder="1" applyAlignment="1">
      <alignment vertical="center" wrapText="1"/>
    </xf>
    <xf numFmtId="0" fontId="0" fillId="0" borderId="8" xfId="0" applyFont="1" applyFill="1" applyBorder="1" applyAlignment="1">
      <alignment vertical="center" wrapText="1"/>
    </xf>
    <xf numFmtId="0" fontId="47" fillId="0" borderId="0" xfId="1" applyFont="1" applyAlignment="1">
      <alignment horizontal="left" vertical="top"/>
    </xf>
    <xf numFmtId="0" fontId="0" fillId="0" borderId="0" xfId="0" applyFont="1" applyBorder="1" applyAlignment="1">
      <alignment vertical="top"/>
    </xf>
    <xf numFmtId="0" fontId="0" fillId="0" borderId="14" xfId="0" applyFont="1" applyBorder="1" applyAlignment="1">
      <alignment vertical="top"/>
    </xf>
    <xf numFmtId="0" fontId="0" fillId="0" borderId="17" xfId="0" applyFont="1" applyBorder="1" applyAlignment="1">
      <alignment vertical="top"/>
    </xf>
    <xf numFmtId="0" fontId="0" fillId="0" borderId="17" xfId="0" applyFont="1" applyBorder="1"/>
    <xf numFmtId="0" fontId="0" fillId="0" borderId="9" xfId="0" applyFont="1" applyBorder="1"/>
    <xf numFmtId="0" fontId="12" fillId="0" borderId="0" xfId="0" applyFont="1" applyBorder="1" applyAlignment="1">
      <alignment horizontal="left" vertical="center" wrapText="1"/>
    </xf>
    <xf numFmtId="165" fontId="0" fillId="0" borderId="0" xfId="8" applyNumberFormat="1" applyFont="1" applyAlignment="1">
      <alignment vertical="center"/>
    </xf>
    <xf numFmtId="174" fontId="0" fillId="0" borderId="0" xfId="0" applyNumberFormat="1" applyAlignment="1">
      <alignment vertical="center"/>
    </xf>
    <xf numFmtId="174" fontId="0" fillId="0" borderId="0" xfId="8" applyNumberFormat="1" applyFont="1" applyAlignment="1">
      <alignment vertical="center"/>
    </xf>
    <xf numFmtId="174" fontId="0" fillId="0" borderId="0" xfId="8" applyNumberFormat="1" applyFont="1" applyBorder="1" applyAlignment="1">
      <alignment vertical="center"/>
    </xf>
    <xf numFmtId="174" fontId="0" fillId="0" borderId="0" xfId="8" applyNumberFormat="1" applyFont="1" applyFill="1" applyBorder="1" applyAlignment="1">
      <alignment vertical="center"/>
    </xf>
    <xf numFmtId="174" fontId="29" fillId="0" borderId="0" xfId="8" applyNumberFormat="1" applyFont="1" applyFill="1" applyBorder="1" applyAlignment="1">
      <alignment horizontal="center" vertical="center"/>
    </xf>
    <xf numFmtId="0" fontId="0" fillId="0" borderId="8" xfId="0" applyFont="1" applyBorder="1" applyAlignment="1">
      <alignment horizontal="left" vertical="top" wrapText="1"/>
    </xf>
    <xf numFmtId="0" fontId="0" fillId="0" borderId="8" xfId="0" applyFont="1" applyFill="1" applyBorder="1" applyAlignment="1">
      <alignment wrapText="1"/>
    </xf>
    <xf numFmtId="0" fontId="14" fillId="0" borderId="0" xfId="0" applyFont="1" applyAlignment="1">
      <alignment horizontal="center" vertical="top" wrapText="1"/>
    </xf>
    <xf numFmtId="0" fontId="0" fillId="0" borderId="0" xfId="1" applyFont="1" applyFill="1" applyBorder="1"/>
    <xf numFmtId="0" fontId="11" fillId="0" borderId="0" xfId="0" applyFont="1" applyBorder="1" applyAlignment="1">
      <alignment vertical="top"/>
    </xf>
    <xf numFmtId="2" fontId="11" fillId="0" borderId="0" xfId="0" applyNumberFormat="1" applyFont="1" applyBorder="1" applyAlignment="1">
      <alignment vertical="top"/>
    </xf>
    <xf numFmtId="0" fontId="23" fillId="0" borderId="8" xfId="0" applyFont="1" applyBorder="1" applyAlignment="1">
      <alignment horizontal="center" vertical="center"/>
    </xf>
    <xf numFmtId="167" fontId="27" fillId="0" borderId="8" xfId="0" applyNumberFormat="1" applyFont="1" applyBorder="1" applyAlignment="1">
      <alignment horizontal="center" vertical="center"/>
    </xf>
    <xf numFmtId="0" fontId="27" fillId="0" borderId="8" xfId="0" applyFont="1" applyBorder="1" applyAlignment="1">
      <alignment horizontal="center" vertical="center"/>
    </xf>
    <xf numFmtId="4" fontId="27" fillId="0" borderId="8" xfId="0" applyNumberFormat="1" applyFont="1" applyBorder="1" applyAlignment="1">
      <alignment horizontal="left" vertical="center" wrapText="1"/>
    </xf>
    <xf numFmtId="4" fontId="27" fillId="0" borderId="8" xfId="0" applyNumberFormat="1" applyFont="1" applyBorder="1" applyAlignment="1">
      <alignment vertical="center"/>
    </xf>
    <xf numFmtId="43" fontId="27" fillId="0" borderId="8" xfId="8" applyFont="1" applyBorder="1" applyAlignment="1">
      <alignment vertical="center"/>
    </xf>
    <xf numFmtId="1" fontId="27" fillId="0" borderId="8" xfId="0" applyNumberFormat="1" applyFont="1" applyBorder="1" applyAlignment="1">
      <alignment vertical="top" wrapText="1"/>
    </xf>
    <xf numFmtId="1" fontId="27" fillId="0" borderId="8" xfId="0" applyNumberFormat="1" applyFont="1" applyBorder="1" applyAlignment="1">
      <alignment horizontal="center" vertical="center" wrapText="1"/>
    </xf>
    <xf numFmtId="0" fontId="27" fillId="0" borderId="8" xfId="0" applyFont="1" applyBorder="1" applyAlignment="1">
      <alignment horizontal="center" vertical="center" wrapText="1"/>
    </xf>
    <xf numFmtId="0" fontId="27" fillId="0" borderId="8" xfId="0" applyFont="1" applyBorder="1" applyAlignment="1">
      <alignment vertical="center"/>
    </xf>
    <xf numFmtId="2" fontId="27" fillId="0" borderId="8" xfId="0" applyNumberFormat="1" applyFont="1" applyBorder="1" applyAlignment="1">
      <alignment vertical="center"/>
    </xf>
    <xf numFmtId="0" fontId="27" fillId="0" borderId="8" xfId="0" applyFont="1" applyBorder="1" applyAlignment="1">
      <alignment vertical="center" wrapText="1"/>
    </xf>
    <xf numFmtId="169" fontId="27" fillId="0" borderId="8" xfId="0" applyNumberFormat="1" applyFont="1" applyBorder="1" applyAlignment="1">
      <alignment vertical="center" wrapText="1"/>
    </xf>
    <xf numFmtId="169" fontId="27" fillId="0" borderId="8" xfId="0" applyNumberFormat="1" applyFont="1" applyBorder="1" applyAlignment="1">
      <alignment horizontal="center" vertical="center"/>
    </xf>
    <xf numFmtId="169" fontId="27" fillId="0" borderId="8" xfId="0" applyNumberFormat="1" applyFont="1" applyBorder="1" applyAlignment="1">
      <alignment vertical="center"/>
    </xf>
    <xf numFmtId="0" fontId="27" fillId="0" borderId="8" xfId="0" applyFont="1" applyBorder="1" applyAlignment="1">
      <alignment horizontal="left" vertical="center"/>
    </xf>
    <xf numFmtId="3" fontId="23" fillId="0" borderId="8" xfId="0" applyNumberFormat="1" applyFont="1" applyBorder="1" applyAlignment="1">
      <alignment horizontal="center" vertical="center" wrapText="1"/>
    </xf>
    <xf numFmtId="3" fontId="23" fillId="0" borderId="8" xfId="0" applyNumberFormat="1" applyFont="1" applyBorder="1" applyAlignment="1">
      <alignment vertical="center" wrapText="1"/>
    </xf>
    <xf numFmtId="3" fontId="27" fillId="0" borderId="8" xfId="0" applyNumberFormat="1" applyFont="1" applyBorder="1" applyAlignment="1">
      <alignment horizontal="center" vertical="center" wrapText="1"/>
    </xf>
    <xf numFmtId="3" fontId="27" fillId="0" borderId="8" xfId="0" applyNumberFormat="1" applyFont="1" applyBorder="1" applyAlignment="1">
      <alignment vertical="center" wrapText="1"/>
    </xf>
    <xf numFmtId="3" fontId="27" fillId="0" borderId="8" xfId="0" applyNumberFormat="1" applyFont="1" applyBorder="1"/>
    <xf numFmtId="0" fontId="23" fillId="0" borderId="8" xfId="0" applyFont="1" applyBorder="1" applyAlignment="1">
      <alignment horizontal="center"/>
    </xf>
    <xf numFmtId="0" fontId="27" fillId="0" borderId="8" xfId="0" applyFont="1" applyBorder="1" applyAlignment="1">
      <alignment horizontal="center"/>
    </xf>
    <xf numFmtId="3" fontId="27" fillId="0" borderId="8" xfId="0" applyNumberFormat="1" applyFont="1" applyBorder="1" applyAlignment="1">
      <alignment horizontal="center"/>
    </xf>
    <xf numFmtId="0" fontId="27" fillId="0" borderId="8" xfId="0" applyFont="1" applyBorder="1" applyAlignment="1">
      <alignment horizontal="left" vertical="top" wrapText="1"/>
    </xf>
    <xf numFmtId="0" fontId="27" fillId="0" borderId="8" xfId="0" applyFont="1" applyBorder="1" applyAlignment="1">
      <alignment horizontal="center" vertical="top"/>
    </xf>
    <xf numFmtId="3" fontId="27" fillId="0" borderId="8" xfId="0" applyNumberFormat="1" applyFont="1" applyBorder="1" applyAlignment="1">
      <alignment horizontal="left" vertical="center" wrapText="1"/>
    </xf>
    <xf numFmtId="4" fontId="48" fillId="0" borderId="8" xfId="0" applyNumberFormat="1" applyFont="1" applyBorder="1" applyAlignment="1">
      <alignment horizontal="center"/>
    </xf>
    <xf numFmtId="172" fontId="27" fillId="0" borderId="0" xfId="2" applyNumberFormat="1" applyFont="1"/>
    <xf numFmtId="0" fontId="27" fillId="0" borderId="8" xfId="1" applyFont="1" applyBorder="1"/>
    <xf numFmtId="0" fontId="27" fillId="0" borderId="8" xfId="0" applyFont="1" applyFill="1" applyBorder="1" applyAlignment="1">
      <alignment horizontal="center" vertical="center" wrapText="1"/>
    </xf>
    <xf numFmtId="3" fontId="48" fillId="0" borderId="8" xfId="1" applyNumberFormat="1" applyFont="1" applyFill="1" applyBorder="1" applyAlignment="1">
      <alignment horizontal="center" vertical="top" wrapText="1"/>
    </xf>
    <xf numFmtId="3" fontId="27" fillId="0" borderId="8" xfId="1" applyNumberFormat="1" applyFont="1" applyBorder="1" applyAlignment="1">
      <alignment horizontal="center" vertical="top" wrapText="1"/>
    </xf>
    <xf numFmtId="168" fontId="27" fillId="0" borderId="8" xfId="1" applyNumberFormat="1" applyFont="1" applyFill="1" applyBorder="1" applyAlignment="1">
      <alignment horizontal="center" vertical="top" wrapText="1"/>
    </xf>
    <xf numFmtId="3" fontId="54" fillId="0" borderId="8" xfId="0" applyNumberFormat="1" applyFont="1" applyBorder="1" applyAlignment="1">
      <alignment horizontal="center" vertical="top" wrapText="1"/>
    </xf>
    <xf numFmtId="3" fontId="27" fillId="0" borderId="0" xfId="0" applyNumberFormat="1" applyFont="1" applyBorder="1" applyAlignment="1">
      <alignment horizontal="left" vertical="top" wrapText="1"/>
    </xf>
    <xf numFmtId="3" fontId="48" fillId="0" borderId="8" xfId="0" applyNumberFormat="1" applyFont="1" applyBorder="1" applyAlignment="1">
      <alignment horizontal="center" wrapText="1"/>
    </xf>
    <xf numFmtId="0" fontId="54" fillId="0" borderId="8" xfId="11" quotePrefix="1" applyNumberFormat="1" applyFont="1" applyBorder="1"/>
    <xf numFmtId="4" fontId="27" fillId="0" borderId="8" xfId="0" applyNumberFormat="1" applyFont="1" applyBorder="1"/>
    <xf numFmtId="0" fontId="27" fillId="0" borderId="8" xfId="0" applyFont="1" applyFill="1" applyBorder="1" applyAlignment="1">
      <alignment horizontal="center" wrapText="1"/>
    </xf>
    <xf numFmtId="0" fontId="27" fillId="0" borderId="8" xfId="0" applyFont="1" applyFill="1" applyBorder="1" applyAlignment="1">
      <alignment horizontal="center" vertical="top" wrapText="1"/>
    </xf>
    <xf numFmtId="4" fontId="27" fillId="0" borderId="8" xfId="0" applyNumberFormat="1" applyFont="1" applyFill="1" applyBorder="1" applyAlignment="1">
      <alignment vertical="top"/>
    </xf>
    <xf numFmtId="0" fontId="27" fillId="0" borderId="8" xfId="0" applyFont="1" applyBorder="1" applyAlignment="1">
      <alignment horizontal="left" vertical="center" wrapText="1"/>
    </xf>
    <xf numFmtId="0" fontId="27" fillId="0" borderId="8" xfId="0" applyFont="1" applyBorder="1" applyAlignment="1">
      <alignment vertical="top" wrapText="1"/>
    </xf>
    <xf numFmtId="0" fontId="27" fillId="0" borderId="8" xfId="0" applyFont="1" applyBorder="1" applyAlignment="1">
      <alignment horizontal="left"/>
    </xf>
    <xf numFmtId="172" fontId="27" fillId="0" borderId="8" xfId="2" applyNumberFormat="1" applyFont="1" applyBorder="1"/>
    <xf numFmtId="0" fontId="27" fillId="0" borderId="17" xfId="0" applyFont="1" applyFill="1" applyBorder="1" applyAlignment="1">
      <alignment horizontal="left"/>
    </xf>
    <xf numFmtId="4" fontId="23" fillId="0" borderId="8" xfId="0" applyNumberFormat="1" applyFont="1" applyBorder="1" applyAlignment="1">
      <alignment vertical="center" wrapText="1"/>
    </xf>
    <xf numFmtId="4" fontId="27" fillId="0" borderId="8" xfId="0" applyNumberFormat="1" applyFont="1" applyBorder="1" applyAlignment="1">
      <alignment vertical="center" wrapText="1"/>
    </xf>
    <xf numFmtId="0" fontId="23" fillId="0" borderId="8" xfId="0" applyNumberFormat="1" applyFont="1" applyBorder="1"/>
    <xf numFmtId="0" fontId="23" fillId="0" borderId="0" xfId="0" applyNumberFormat="1" applyFont="1"/>
    <xf numFmtId="0" fontId="23" fillId="0" borderId="0" xfId="0" applyNumberFormat="1" applyFont="1" applyAlignment="1">
      <alignment wrapText="1"/>
    </xf>
    <xf numFmtId="3" fontId="23" fillId="0" borderId="0" xfId="0" applyNumberFormat="1" applyFont="1"/>
    <xf numFmtId="0" fontId="27" fillId="0" borderId="8" xfId="0" applyFont="1" applyBorder="1"/>
    <xf numFmtId="165" fontId="27" fillId="0" borderId="8" xfId="2" applyNumberFormat="1" applyFont="1" applyBorder="1"/>
    <xf numFmtId="0" fontId="0" fillId="0" borderId="0" xfId="0" applyFont="1" applyAlignment="1">
      <alignment vertical="top" wrapText="1"/>
    </xf>
    <xf numFmtId="0" fontId="0" fillId="0" borderId="8" xfId="0" applyBorder="1" applyAlignment="1">
      <alignment horizontal="center" vertical="center"/>
    </xf>
    <xf numFmtId="0" fontId="12" fillId="0" borderId="0" xfId="0" applyFont="1" applyBorder="1" applyAlignment="1">
      <alignment horizontal="left" vertical="center" wrapText="1"/>
    </xf>
    <xf numFmtId="0" fontId="27" fillId="0" borderId="0" xfId="0" applyFont="1" applyAlignment="1">
      <alignment horizontal="left" vertical="center"/>
    </xf>
    <xf numFmtId="166" fontId="24" fillId="0" borderId="0" xfId="0" applyNumberFormat="1" applyFont="1" applyAlignment="1">
      <alignment vertical="center"/>
    </xf>
    <xf numFmtId="166" fontId="12" fillId="0" borderId="0" xfId="0" applyNumberFormat="1" applyFont="1" applyAlignment="1">
      <alignment vertical="center"/>
    </xf>
    <xf numFmtId="166" fontId="19" fillId="0" borderId="0" xfId="0" applyNumberFormat="1" applyFont="1" applyAlignment="1">
      <alignment vertical="center" wrapText="1"/>
    </xf>
    <xf numFmtId="0" fontId="12" fillId="0" borderId="0" xfId="0" applyFont="1" applyAlignment="1">
      <alignment horizontal="center" vertical="center"/>
    </xf>
    <xf numFmtId="3" fontId="12" fillId="0" borderId="0" xfId="0" applyNumberFormat="1" applyFont="1" applyAlignment="1">
      <alignment horizontal="center" vertical="center"/>
    </xf>
    <xf numFmtId="4" fontId="0" fillId="0" borderId="0" xfId="0" applyNumberFormat="1" applyAlignment="1">
      <alignment horizontal="left" vertical="center" wrapText="1"/>
    </xf>
    <xf numFmtId="164" fontId="12" fillId="0" borderId="0" xfId="0" applyNumberFormat="1" applyFont="1" applyAlignment="1">
      <alignment horizontal="right" vertical="center"/>
    </xf>
    <xf numFmtId="4" fontId="12" fillId="0" borderId="0" xfId="0" applyNumberFormat="1" applyFont="1" applyAlignment="1">
      <alignment vertical="center"/>
    </xf>
    <xf numFmtId="2" fontId="0" fillId="0" borderId="8" xfId="0" applyNumberFormat="1" applyBorder="1" applyAlignment="1">
      <alignment vertical="center"/>
    </xf>
    <xf numFmtId="0" fontId="12" fillId="0" borderId="0" xfId="0" applyFont="1" applyAlignment="1">
      <alignment horizontal="right" vertical="center"/>
    </xf>
    <xf numFmtId="166" fontId="0" fillId="0" borderId="0" xfId="0" applyNumberFormat="1" applyAlignment="1">
      <alignment vertical="center"/>
    </xf>
    <xf numFmtId="3" fontId="24" fillId="0" borderId="0" xfId="0" applyNumberFormat="1" applyFont="1" applyAlignment="1">
      <alignment vertical="center"/>
    </xf>
    <xf numFmtId="166" fontId="0" fillId="0" borderId="8" xfId="0" applyNumberFormat="1" applyBorder="1" applyAlignment="1">
      <alignment horizontal="left" vertical="center"/>
    </xf>
    <xf numFmtId="3" fontId="29" fillId="0" borderId="0" xfId="0" applyNumberFormat="1" applyFont="1" applyAlignment="1">
      <alignment horizontal="center" vertical="center"/>
    </xf>
    <xf numFmtId="3" fontId="0" fillId="0" borderId="0" xfId="0" applyNumberFormat="1" applyAlignment="1">
      <alignment horizontal="left" vertical="center"/>
    </xf>
    <xf numFmtId="166" fontId="0" fillId="0" borderId="8" xfId="0" applyNumberFormat="1" applyBorder="1" applyAlignment="1">
      <alignment vertical="center" wrapText="1"/>
    </xf>
    <xf numFmtId="3" fontId="12" fillId="0" borderId="8" xfId="0" applyNumberFormat="1" applyFont="1" applyBorder="1" applyAlignment="1">
      <alignment horizontal="center" vertical="center" wrapText="1"/>
    </xf>
    <xf numFmtId="4" fontId="0" fillId="0" borderId="8" xfId="0" applyNumberFormat="1" applyBorder="1" applyAlignment="1">
      <alignment horizontal="left" vertical="center" wrapText="1"/>
    </xf>
    <xf numFmtId="0" fontId="12" fillId="0" borderId="0" xfId="0" applyFont="1" applyAlignment="1">
      <alignment vertical="center" wrapText="1"/>
    </xf>
    <xf numFmtId="4" fontId="4" fillId="0" borderId="8" xfId="4" applyNumberFormat="1" applyFont="1" applyBorder="1"/>
    <xf numFmtId="174" fontId="29" fillId="0" borderId="0" xfId="0" applyNumberFormat="1" applyFont="1" applyAlignment="1">
      <alignment horizontal="center" vertical="center"/>
    </xf>
    <xf numFmtId="4" fontId="0" fillId="0" borderId="11" xfId="0" applyNumberFormat="1" applyBorder="1" applyAlignment="1">
      <alignment vertical="center"/>
    </xf>
    <xf numFmtId="3" fontId="12" fillId="0" borderId="0" xfId="0" applyNumberFormat="1" applyFont="1" applyAlignment="1">
      <alignment horizontal="left" vertical="center"/>
    </xf>
    <xf numFmtId="3" fontId="12" fillId="0" borderId="0" xfId="0" applyNumberFormat="1" applyFont="1" applyAlignment="1">
      <alignment horizontal="right" vertical="center"/>
    </xf>
    <xf numFmtId="4" fontId="0" fillId="0" borderId="0" xfId="0" applyNumberFormat="1" applyAlignment="1">
      <alignment horizontal="center" vertical="center"/>
    </xf>
    <xf numFmtId="2" fontId="0" fillId="0" borderId="0" xfId="0" applyNumberFormat="1" applyAlignment="1">
      <alignment vertical="center"/>
    </xf>
    <xf numFmtId="43" fontId="0" fillId="0" borderId="0" xfId="0" applyNumberFormat="1" applyAlignment="1">
      <alignment vertical="center"/>
    </xf>
    <xf numFmtId="2" fontId="12" fillId="0" borderId="0" xfId="0" applyNumberFormat="1" applyFont="1" applyAlignment="1">
      <alignment vertical="center"/>
    </xf>
    <xf numFmtId="43" fontId="12" fillId="0" borderId="0" xfId="0" applyNumberFormat="1" applyFont="1" applyAlignment="1">
      <alignment vertical="center"/>
    </xf>
    <xf numFmtId="167" fontId="0" fillId="0" borderId="8" xfId="0" applyNumberFormat="1" applyBorder="1" applyAlignment="1">
      <alignment vertical="center" wrapText="1"/>
    </xf>
    <xf numFmtId="4" fontId="0" fillId="0" borderId="8" xfId="0" applyNumberFormat="1" applyBorder="1" applyAlignment="1">
      <alignment horizontal="left" vertical="top" wrapText="1"/>
    </xf>
    <xf numFmtId="0" fontId="4" fillId="0" borderId="0" xfId="0" applyFont="1"/>
    <xf numFmtId="3" fontId="4" fillId="0" borderId="0" xfId="0" applyNumberFormat="1" applyFont="1"/>
    <xf numFmtId="172" fontId="4" fillId="0" borderId="0" xfId="0" applyNumberFormat="1" applyFont="1"/>
    <xf numFmtId="4" fontId="4" fillId="0" borderId="0" xfId="0" applyNumberFormat="1" applyFont="1"/>
    <xf numFmtId="0" fontId="4" fillId="0" borderId="0" xfId="0" applyFont="1" applyAlignment="1">
      <alignment horizontal="left" indent="1"/>
    </xf>
    <xf numFmtId="43" fontId="0" fillId="0" borderId="0" xfId="0" applyNumberFormat="1" applyAlignment="1">
      <alignment horizontal="left" indent="1"/>
    </xf>
    <xf numFmtId="49" fontId="0" fillId="0" borderId="0" xfId="0" applyNumberFormat="1" applyAlignment="1">
      <alignment horizontal="left" indent="1"/>
    </xf>
    <xf numFmtId="49" fontId="4" fillId="0" borderId="0" xfId="0" applyNumberFormat="1" applyFont="1" applyAlignment="1">
      <alignment horizontal="left" indent="1"/>
    </xf>
    <xf numFmtId="0" fontId="0" fillId="0" borderId="0" xfId="0"/>
    <xf numFmtId="4" fontId="27" fillId="0" borderId="8" xfId="0" applyNumberFormat="1" applyFont="1" applyBorder="1" applyAlignment="1">
      <alignment vertical="top" wrapText="1"/>
    </xf>
    <xf numFmtId="3" fontId="27" fillId="0" borderId="8" xfId="0" applyNumberFormat="1" applyFont="1" applyBorder="1" applyAlignment="1">
      <alignment vertical="top" wrapText="1"/>
    </xf>
    <xf numFmtId="0" fontId="0" fillId="0" borderId="0" xfId="0"/>
    <xf numFmtId="0" fontId="12" fillId="12" borderId="22" xfId="1" applyFill="1" applyBorder="1" applyAlignment="1">
      <alignment vertical="center" wrapText="1"/>
    </xf>
    <xf numFmtId="0" fontId="57" fillId="12" borderId="23" xfId="1" applyFont="1" applyFill="1" applyBorder="1" applyAlignment="1">
      <alignment vertical="top" wrapText="1"/>
    </xf>
    <xf numFmtId="0" fontId="12" fillId="12" borderId="24" xfId="1" applyFill="1" applyBorder="1" applyAlignment="1">
      <alignment vertical="center" wrapText="1"/>
    </xf>
    <xf numFmtId="0" fontId="0" fillId="0" borderId="8" xfId="0" applyBorder="1" applyAlignment="1">
      <alignment horizontal="center" vertical="center"/>
    </xf>
    <xf numFmtId="0" fontId="0" fillId="0" borderId="0" xfId="0"/>
    <xf numFmtId="0" fontId="0" fillId="0" borderId="0" xfId="0" applyAlignment="1">
      <alignment horizontal="left" vertical="center" wrapText="1"/>
    </xf>
    <xf numFmtId="166" fontId="19" fillId="0" borderId="0" xfId="0" applyNumberFormat="1" applyFont="1" applyAlignment="1">
      <alignment horizontal="left" vertical="center" wrapText="1"/>
    </xf>
    <xf numFmtId="166" fontId="19" fillId="0" borderId="0" xfId="0" applyNumberFormat="1" applyFont="1" applyAlignment="1">
      <alignment horizontal="left" vertical="center"/>
    </xf>
    <xf numFmtId="166" fontId="0" fillId="0" borderId="8" xfId="0" applyNumberFormat="1" applyBorder="1" applyAlignment="1">
      <alignment horizontal="center" vertical="center" wrapText="1"/>
    </xf>
    <xf numFmtId="0" fontId="0" fillId="0" borderId="8" xfId="0" applyBorder="1" applyAlignment="1">
      <alignment horizontal="center" vertical="center"/>
    </xf>
    <xf numFmtId="0" fontId="0" fillId="0" borderId="0" xfId="0" applyAlignment="1">
      <alignment vertical="center" wrapText="1"/>
    </xf>
    <xf numFmtId="0" fontId="0" fillId="0" borderId="0" xfId="0" applyAlignment="1">
      <alignment horizontal="left" vertical="center"/>
    </xf>
    <xf numFmtId="0" fontId="0" fillId="0" borderId="0" xfId="0"/>
    <xf numFmtId="43" fontId="0" fillId="0" borderId="8" xfId="0" applyNumberFormat="1" applyBorder="1"/>
    <xf numFmtId="165" fontId="0" fillId="0" borderId="8" xfId="0" applyNumberFormat="1" applyBorder="1"/>
    <xf numFmtId="43" fontId="12" fillId="0" borderId="8" xfId="0" applyNumberFormat="1" applyFont="1" applyBorder="1"/>
    <xf numFmtId="0" fontId="58" fillId="0" borderId="0" xfId="0" applyFont="1" applyAlignment="1">
      <alignment vertical="center"/>
    </xf>
    <xf numFmtId="43" fontId="12" fillId="0" borderId="0" xfId="8" applyFont="1" applyAlignment="1">
      <alignment vertical="center"/>
    </xf>
    <xf numFmtId="43" fontId="0" fillId="0" borderId="0" xfId="8" applyFont="1" applyAlignment="1">
      <alignment horizontal="right" vertical="center"/>
    </xf>
    <xf numFmtId="0" fontId="59" fillId="0" borderId="0" xfId="0" applyFont="1" applyAlignment="1">
      <alignment vertical="center"/>
    </xf>
    <xf numFmtId="165" fontId="0" fillId="0" borderId="0" xfId="2" applyNumberFormat="1" applyFont="1" applyFill="1"/>
    <xf numFmtId="0" fontId="12" fillId="0" borderId="0" xfId="0" applyFont="1" applyBorder="1" applyAlignment="1">
      <alignment horizontal="left" vertical="center" wrapText="1"/>
    </xf>
    <xf numFmtId="0" fontId="0" fillId="0" borderId="0" xfId="0"/>
    <xf numFmtId="0" fontId="52" fillId="0" borderId="0" xfId="0" applyFont="1"/>
    <xf numFmtId="0" fontId="61" fillId="0" borderId="0" xfId="0" applyFont="1"/>
    <xf numFmtId="0" fontId="52" fillId="0" borderId="0" xfId="0" applyFont="1" applyAlignment="1">
      <alignment horizontal="center" vertical="center"/>
    </xf>
    <xf numFmtId="43" fontId="0" fillId="0" borderId="0" xfId="8" applyFont="1" applyFill="1" applyBorder="1"/>
    <xf numFmtId="43" fontId="12" fillId="0" borderId="0" xfId="0" applyNumberFormat="1" applyFont="1" applyAlignment="1">
      <alignment horizontal="center"/>
    </xf>
    <xf numFmtId="0" fontId="52" fillId="0" borderId="8" xfId="0" applyFont="1" applyBorder="1" applyAlignment="1">
      <alignment horizontal="center" vertical="center"/>
    </xf>
    <xf numFmtId="43" fontId="12" fillId="0" borderId="8" xfId="0" applyNumberFormat="1" applyFont="1" applyBorder="1" applyAlignment="1">
      <alignment horizontal="center"/>
    </xf>
    <xf numFmtId="43" fontId="12" fillId="0" borderId="8" xfId="2" applyFill="1" applyBorder="1"/>
    <xf numFmtId="165" fontId="12" fillId="0" borderId="8" xfId="2" applyNumberFormat="1" applyFill="1" applyBorder="1"/>
    <xf numFmtId="43" fontId="12" fillId="0" borderId="0" xfId="2" applyFill="1"/>
    <xf numFmtId="165" fontId="12" fillId="0" borderId="0" xfId="2" applyNumberFormat="1" applyFill="1"/>
    <xf numFmtId="43" fontId="27" fillId="0" borderId="8" xfId="2" applyFont="1" applyFill="1" applyBorder="1" applyAlignment="1">
      <alignment vertical="center"/>
    </xf>
    <xf numFmtId="43" fontId="27" fillId="0" borderId="8" xfId="2" applyFont="1" applyFill="1" applyBorder="1" applyAlignment="1">
      <alignment horizontal="center" vertical="center"/>
    </xf>
    <xf numFmtId="43" fontId="0" fillId="0" borderId="8" xfId="2" applyFont="1" applyFill="1" applyBorder="1"/>
    <xf numFmtId="175" fontId="12" fillId="0" borderId="8" xfId="8" applyNumberFormat="1" applyFont="1" applyFill="1" applyBorder="1"/>
    <xf numFmtId="175" fontId="12" fillId="0" borderId="0" xfId="8" applyNumberFormat="1" applyFont="1" applyFill="1"/>
    <xf numFmtId="0" fontId="53" fillId="0" borderId="0" xfId="14" applyFill="1"/>
    <xf numFmtId="165" fontId="0" fillId="0" borderId="8" xfId="2" applyNumberFormat="1" applyFont="1" applyFill="1" applyBorder="1"/>
    <xf numFmtId="165" fontId="12" fillId="0" borderId="8" xfId="8" applyNumberFormat="1" applyFont="1" applyFill="1" applyBorder="1"/>
    <xf numFmtId="165" fontId="12" fillId="0" borderId="0" xfId="8" applyNumberFormat="1" applyFont="1" applyFill="1" applyBorder="1"/>
    <xf numFmtId="165" fontId="12" fillId="0" borderId="0" xfId="8" applyNumberFormat="1" applyFont="1" applyFill="1"/>
    <xf numFmtId="172" fontId="12" fillId="0" borderId="8" xfId="2" applyNumberFormat="1" applyFill="1" applyBorder="1"/>
    <xf numFmtId="43" fontId="0" fillId="0" borderId="8" xfId="8" applyFont="1" applyFill="1" applyBorder="1"/>
    <xf numFmtId="43" fontId="12" fillId="0" borderId="8" xfId="8" applyFont="1" applyFill="1" applyBorder="1" applyAlignment="1">
      <alignment horizontal="center"/>
    </xf>
    <xf numFmtId="43" fontId="12" fillId="0" borderId="8" xfId="8" applyFont="1" applyFill="1" applyBorder="1"/>
    <xf numFmtId="172" fontId="12" fillId="0" borderId="12" xfId="2" applyNumberFormat="1" applyFill="1" applyBorder="1"/>
    <xf numFmtId="43" fontId="0" fillId="0" borderId="0" xfId="8" applyFont="1" applyFill="1"/>
    <xf numFmtId="43" fontId="0" fillId="0" borderId="0" xfId="8" applyFont="1" applyFill="1" applyAlignment="1">
      <alignment horizontal="center" vertical="top"/>
    </xf>
    <xf numFmtId="43" fontId="12" fillId="0" borderId="0" xfId="8" applyFont="1" applyFill="1"/>
    <xf numFmtId="165" fontId="12" fillId="0" borderId="0" xfId="2" applyNumberFormat="1" applyFont="1" applyFill="1"/>
    <xf numFmtId="165" fontId="12" fillId="0" borderId="8" xfId="2" applyNumberFormat="1" applyFont="1" applyFill="1" applyBorder="1"/>
    <xf numFmtId="43" fontId="12" fillId="0" borderId="8" xfId="2" applyFill="1" applyBorder="1" applyAlignment="1">
      <alignment horizontal="right" indent="1"/>
    </xf>
    <xf numFmtId="165" fontId="0" fillId="0" borderId="8" xfId="2" applyNumberFormat="1" applyFont="1" applyFill="1" applyBorder="1" applyAlignment="1">
      <alignment vertical="top"/>
    </xf>
    <xf numFmtId="43" fontId="12" fillId="0" borderId="0" xfId="2" applyFill="1" applyBorder="1" applyAlignment="1">
      <alignment horizontal="right" indent="1"/>
    </xf>
    <xf numFmtId="43" fontId="12" fillId="0" borderId="0" xfId="2" applyFill="1" applyAlignment="1">
      <alignment horizontal="right" indent="1"/>
    </xf>
    <xf numFmtId="165" fontId="0" fillId="0" borderId="8" xfId="8" applyNumberFormat="1" applyFont="1" applyFill="1" applyBorder="1"/>
    <xf numFmtId="43" fontId="12" fillId="0" borderId="12" xfId="2" applyFill="1" applyBorder="1"/>
    <xf numFmtId="165" fontId="12" fillId="0" borderId="0" xfId="2" applyNumberFormat="1" applyFill="1" applyBorder="1"/>
    <xf numFmtId="172" fontId="12" fillId="0" borderId="0" xfId="2" applyNumberFormat="1" applyFill="1" applyBorder="1"/>
    <xf numFmtId="175" fontId="0" fillId="0" borderId="8" xfId="8" applyNumberFormat="1" applyFont="1" applyFill="1" applyBorder="1"/>
    <xf numFmtId="165" fontId="12" fillId="0" borderId="12" xfId="2" applyNumberFormat="1" applyFill="1" applyBorder="1"/>
    <xf numFmtId="172" fontId="12" fillId="0" borderId="8" xfId="2" applyNumberFormat="1" applyFont="1" applyFill="1" applyBorder="1"/>
    <xf numFmtId="165" fontId="27" fillId="0" borderId="8" xfId="2" applyNumberFormat="1" applyFont="1" applyFill="1" applyBorder="1"/>
    <xf numFmtId="43" fontId="27" fillId="0" borderId="8" xfId="2" applyFont="1" applyFill="1" applyBorder="1"/>
    <xf numFmtId="165" fontId="27" fillId="0" borderId="0" xfId="2" applyNumberFormat="1" applyFont="1" applyFill="1" applyBorder="1"/>
    <xf numFmtId="43" fontId="27" fillId="0" borderId="0" xfId="2" applyFont="1" applyFill="1" applyBorder="1"/>
    <xf numFmtId="172" fontId="4" fillId="0" borderId="8" xfId="2" applyNumberFormat="1" applyFont="1" applyFill="1" applyBorder="1"/>
    <xf numFmtId="43" fontId="12" fillId="0" borderId="0" xfId="2" applyFont="1" applyFill="1" applyBorder="1"/>
    <xf numFmtId="165" fontId="0" fillId="0" borderId="8" xfId="2" applyNumberFormat="1" applyFont="1" applyFill="1" applyBorder="1" applyProtection="1">
      <protection locked="0"/>
    </xf>
    <xf numFmtId="43" fontId="0" fillId="0" borderId="8" xfId="2" applyFont="1" applyFill="1" applyBorder="1" applyProtection="1">
      <protection locked="0"/>
    </xf>
    <xf numFmtId="165" fontId="4" fillId="0" borderId="8" xfId="2" applyNumberFormat="1" applyFont="1" applyFill="1" applyBorder="1"/>
    <xf numFmtId="43" fontId="4" fillId="0" borderId="8" xfId="2" applyFont="1" applyFill="1" applyBorder="1"/>
    <xf numFmtId="43" fontId="4" fillId="0" borderId="0" xfId="2" applyFont="1" applyFill="1" applyBorder="1"/>
    <xf numFmtId="165" fontId="4" fillId="0" borderId="0" xfId="2" applyNumberFormat="1" applyFont="1" applyFill="1" applyBorder="1"/>
    <xf numFmtId="43" fontId="0" fillId="0" borderId="8" xfId="2" applyFont="1" applyFill="1" applyBorder="1" applyAlignment="1">
      <alignment horizontal="left" vertical="top"/>
    </xf>
    <xf numFmtId="165" fontId="0" fillId="0" borderId="8" xfId="2" applyNumberFormat="1" applyFont="1" applyFill="1" applyBorder="1" applyAlignment="1">
      <alignment horizontal="left" vertical="top"/>
    </xf>
    <xf numFmtId="43" fontId="0" fillId="0" borderId="8" xfId="2" applyFont="1" applyFill="1" applyBorder="1" applyAlignment="1">
      <alignment vertical="top"/>
    </xf>
    <xf numFmtId="165" fontId="0" fillId="0" borderId="8" xfId="8" applyNumberFormat="1" applyFont="1" applyBorder="1" applyAlignment="1">
      <alignment vertical="center"/>
    </xf>
    <xf numFmtId="43" fontId="0" fillId="0" borderId="8" xfId="8" applyFont="1" applyBorder="1" applyAlignment="1">
      <alignment horizontal="center" vertical="center" wrapText="1"/>
    </xf>
    <xf numFmtId="49" fontId="40" fillId="0" borderId="0" xfId="0" applyNumberFormat="1" applyFont="1"/>
    <xf numFmtId="0" fontId="0" fillId="0" borderId="0" xfId="0"/>
    <xf numFmtId="0" fontId="0" fillId="0" borderId="0" xfId="0"/>
    <xf numFmtId="0" fontId="0" fillId="0" borderId="0" xfId="0" applyAlignment="1">
      <alignment horizontal="left" vertical="top"/>
    </xf>
    <xf numFmtId="43" fontId="12" fillId="0" borderId="8" xfId="8" applyFill="1" applyBorder="1"/>
    <xf numFmtId="0" fontId="54" fillId="0" borderId="0" xfId="0" applyFont="1" applyAlignment="1">
      <alignment horizontal="center" vertical="center"/>
    </xf>
    <xf numFmtId="0" fontId="0" fillId="0" borderId="11" xfId="0" applyBorder="1" applyAlignment="1">
      <alignment horizontal="center" vertical="center"/>
    </xf>
    <xf numFmtId="0" fontId="0" fillId="0" borderId="10" xfId="0" applyBorder="1" applyAlignment="1">
      <alignment horizontal="center"/>
    </xf>
    <xf numFmtId="165" fontId="0" fillId="0" borderId="11" xfId="8" applyNumberFormat="1" applyFont="1" applyFill="1" applyBorder="1" applyAlignment="1">
      <alignment horizontal="center"/>
    </xf>
    <xf numFmtId="165" fontId="0" fillId="0" borderId="0" xfId="8" applyNumberFormat="1" applyFont="1" applyFill="1" applyBorder="1" applyAlignment="1">
      <alignment horizontal="center"/>
    </xf>
    <xf numFmtId="165" fontId="0" fillId="0" borderId="10" xfId="8" applyNumberFormat="1" applyFont="1" applyFill="1" applyBorder="1" applyAlignment="1">
      <alignment horizontal="center"/>
    </xf>
    <xf numFmtId="0" fontId="0" fillId="0" borderId="5" xfId="0" applyBorder="1" applyAlignment="1">
      <alignment horizontal="center" vertical="center"/>
    </xf>
    <xf numFmtId="0" fontId="0" fillId="0" borderId="7" xfId="0" applyBorder="1" applyAlignment="1">
      <alignment horizontal="center"/>
    </xf>
    <xf numFmtId="165" fontId="0" fillId="0" borderId="5" xfId="0" applyNumberFormat="1" applyBorder="1"/>
    <xf numFmtId="165" fontId="0" fillId="0" borderId="6" xfId="0" applyNumberFormat="1" applyBorder="1"/>
    <xf numFmtId="165" fontId="0" fillId="0" borderId="7" xfId="0" applyNumberFormat="1" applyBorder="1"/>
    <xf numFmtId="165" fontId="0" fillId="0" borderId="11" xfId="8" applyNumberFormat="1" applyFont="1" applyFill="1" applyBorder="1" applyAlignment="1">
      <alignment horizontal="center" vertical="center"/>
    </xf>
    <xf numFmtId="165" fontId="0" fillId="0" borderId="11" xfId="8" applyNumberFormat="1" applyFont="1" applyFill="1" applyBorder="1"/>
    <xf numFmtId="165" fontId="0" fillId="0" borderId="0" xfId="8" applyNumberFormat="1" applyFont="1" applyFill="1" applyBorder="1"/>
    <xf numFmtId="165" fontId="0" fillId="0" borderId="10" xfId="8" applyNumberFormat="1" applyFont="1" applyFill="1" applyBorder="1"/>
    <xf numFmtId="165" fontId="0" fillId="0" borderId="0" xfId="8" applyNumberFormat="1" applyFont="1" applyFill="1"/>
    <xf numFmtId="165" fontId="0" fillId="0" borderId="0" xfId="8" applyNumberFormat="1" applyFont="1" applyFill="1" applyAlignment="1">
      <alignment horizontal="center"/>
    </xf>
    <xf numFmtId="165" fontId="0" fillId="0" borderId="7" xfId="8" applyNumberFormat="1" applyFont="1" applyFill="1" applyBorder="1" applyAlignment="1">
      <alignment horizontal="center"/>
    </xf>
    <xf numFmtId="43" fontId="0" fillId="0" borderId="5" xfId="0" applyNumberFormat="1" applyBorder="1"/>
    <xf numFmtId="0" fontId="0" fillId="0" borderId="11" xfId="0" applyBorder="1" applyAlignment="1">
      <alignment horizontal="center"/>
    </xf>
    <xf numFmtId="0" fontId="27" fillId="0" borderId="8" xfId="0" applyFont="1" applyBorder="1" applyAlignment="1">
      <alignment horizontal="center" vertical="top" wrapText="1"/>
    </xf>
    <xf numFmtId="0" fontId="27" fillId="0" borderId="8" xfId="0" applyFont="1" applyFill="1" applyBorder="1" applyAlignment="1">
      <alignment vertical="center"/>
    </xf>
    <xf numFmtId="0" fontId="27" fillId="0" borderId="8" xfId="0" applyFont="1" applyFill="1" applyBorder="1" applyAlignment="1">
      <alignment horizontal="left"/>
    </xf>
    <xf numFmtId="4" fontId="27" fillId="0" borderId="8" xfId="0" applyNumberFormat="1" applyFont="1" applyBorder="1" applyAlignment="1">
      <alignment horizontal="right"/>
    </xf>
    <xf numFmtId="0" fontId="27" fillId="0" borderId="8" xfId="0" applyFont="1" applyFill="1" applyBorder="1" applyAlignment="1">
      <alignment horizontal="left" vertical="top" wrapText="1"/>
    </xf>
    <xf numFmtId="167" fontId="21" fillId="0" borderId="8" xfId="0" applyNumberFormat="1" applyFont="1" applyBorder="1" applyAlignment="1">
      <alignment vertical="center" wrapText="1"/>
    </xf>
    <xf numFmtId="167" fontId="21" fillId="0" borderId="8" xfId="0" applyNumberFormat="1" applyFont="1" applyBorder="1" applyAlignment="1">
      <alignment horizontal="center" vertical="center"/>
    </xf>
    <xf numFmtId="167" fontId="21" fillId="0" borderId="8" xfId="0" applyNumberFormat="1" applyFont="1" applyBorder="1" applyAlignment="1">
      <alignment horizontal="center" vertical="center" wrapText="1"/>
    </xf>
    <xf numFmtId="0" fontId="21" fillId="0" borderId="8" xfId="0" applyFont="1" applyBorder="1" applyAlignment="1">
      <alignment horizontal="center" vertical="center"/>
    </xf>
    <xf numFmtId="4" fontId="21" fillId="0" borderId="8" xfId="0" applyNumberFormat="1" applyFont="1" applyBorder="1" applyAlignment="1">
      <alignment horizontal="left" vertical="center" wrapText="1"/>
    </xf>
    <xf numFmtId="4" fontId="21" fillId="0" borderId="8" xfId="0" applyNumberFormat="1" applyFont="1" applyBorder="1" applyAlignment="1">
      <alignment vertical="center"/>
    </xf>
    <xf numFmtId="43" fontId="21" fillId="0" borderId="8" xfId="2" applyFont="1" applyFill="1" applyBorder="1"/>
    <xf numFmtId="0" fontId="21" fillId="3" borderId="20" xfId="0" applyFont="1" applyFill="1" applyBorder="1" applyAlignment="1">
      <alignment horizontal="left" vertical="top" wrapText="1"/>
    </xf>
    <xf numFmtId="3" fontId="21" fillId="4" borderId="20" xfId="0" applyNumberFormat="1" applyFont="1" applyFill="1" applyBorder="1" applyAlignment="1">
      <alignment horizontal="center" vertical="top" wrapText="1"/>
    </xf>
    <xf numFmtId="0" fontId="21" fillId="3" borderId="21" xfId="0" applyFont="1" applyFill="1" applyBorder="1" applyAlignment="1">
      <alignment horizontal="left" vertical="top" wrapText="1"/>
    </xf>
    <xf numFmtId="0" fontId="21" fillId="4" borderId="21" xfId="0" applyFont="1" applyFill="1" applyBorder="1" applyAlignment="1">
      <alignment horizontal="center" vertical="top" wrapText="1"/>
    </xf>
    <xf numFmtId="3" fontId="21" fillId="4" borderId="21" xfId="0" applyNumberFormat="1" applyFont="1" applyFill="1" applyBorder="1" applyAlignment="1">
      <alignment horizontal="center" vertical="top" wrapText="1"/>
    </xf>
    <xf numFmtId="0" fontId="22" fillId="4" borderId="21" xfId="0" applyFont="1" applyFill="1" applyBorder="1" applyAlignment="1">
      <alignment horizontal="center" vertical="top" wrapText="1"/>
    </xf>
    <xf numFmtId="43" fontId="21" fillId="4" borderId="21" xfId="8" applyFont="1" applyFill="1" applyBorder="1" applyAlignment="1">
      <alignment horizontal="center" vertical="top" wrapText="1"/>
    </xf>
    <xf numFmtId="0" fontId="20" fillId="0" borderId="0" xfId="0" applyFont="1" applyBorder="1" applyAlignment="1">
      <alignment vertical="top" wrapText="1"/>
    </xf>
    <xf numFmtId="0" fontId="21" fillId="0" borderId="0" xfId="0" applyFont="1" applyFill="1" applyBorder="1" applyAlignment="1">
      <alignment horizontal="left" vertical="top" wrapText="1"/>
    </xf>
    <xf numFmtId="0" fontId="21" fillId="0" borderId="0" xfId="0" applyFont="1" applyFill="1" applyBorder="1" applyAlignment="1">
      <alignment horizontal="center" vertical="top" wrapText="1"/>
    </xf>
    <xf numFmtId="0" fontId="27" fillId="0" borderId="8" xfId="1" applyFont="1" applyFill="1" applyBorder="1" applyAlignment="1">
      <alignment horizontal="left" vertical="top"/>
    </xf>
    <xf numFmtId="0" fontId="0" fillId="0" borderId="8" xfId="0" applyBorder="1" applyAlignment="1">
      <alignment horizontal="center" vertical="center"/>
    </xf>
    <xf numFmtId="0" fontId="0" fillId="0" borderId="9" xfId="0" applyBorder="1" applyAlignment="1">
      <alignment horizontal="center" vertical="center"/>
    </xf>
    <xf numFmtId="0" fontId="0" fillId="0" borderId="0" xfId="0"/>
    <xf numFmtId="43" fontId="12" fillId="0" borderId="8" xfId="8" applyFont="1" applyBorder="1" applyAlignment="1">
      <alignment vertical="center"/>
    </xf>
    <xf numFmtId="0" fontId="0" fillId="14" borderId="8" xfId="0" applyFill="1" applyBorder="1" applyAlignment="1">
      <alignment vertical="center" wrapText="1"/>
    </xf>
    <xf numFmtId="0" fontId="0" fillId="14" borderId="7" xfId="0" applyFill="1" applyBorder="1" applyAlignment="1">
      <alignment horizontal="center" vertical="center" wrapText="1"/>
    </xf>
    <xf numFmtId="0" fontId="0" fillId="14" borderId="7" xfId="0" applyFill="1" applyBorder="1" applyAlignment="1">
      <alignment vertical="center" wrapText="1"/>
    </xf>
    <xf numFmtId="0" fontId="0" fillId="14" borderId="7" xfId="0" applyFill="1" applyBorder="1" applyAlignment="1">
      <alignment horizontal="center" vertical="center"/>
    </xf>
    <xf numFmtId="0" fontId="0" fillId="14" borderId="7" xfId="0" applyFill="1" applyBorder="1" applyAlignment="1">
      <alignment vertical="center"/>
    </xf>
    <xf numFmtId="3" fontId="0" fillId="14" borderId="7" xfId="0" applyNumberFormat="1" applyFill="1" applyBorder="1" applyAlignment="1">
      <alignment vertical="center"/>
    </xf>
    <xf numFmtId="0" fontId="0" fillId="14" borderId="9" xfId="0" applyFill="1" applyBorder="1" applyAlignment="1">
      <alignment horizontal="center" vertical="center"/>
    </xf>
    <xf numFmtId="0" fontId="0" fillId="14" borderId="19" xfId="0" applyFill="1" applyBorder="1"/>
    <xf numFmtId="3" fontId="0" fillId="14" borderId="19" xfId="0" applyNumberFormat="1" applyFill="1" applyBorder="1" applyAlignment="1">
      <alignment vertical="center"/>
    </xf>
    <xf numFmtId="166" fontId="0" fillId="14" borderId="9" xfId="0" applyNumberFormat="1" applyFill="1" applyBorder="1" applyAlignment="1">
      <alignment horizontal="left" vertical="center"/>
    </xf>
    <xf numFmtId="165" fontId="52" fillId="14" borderId="19" xfId="0" applyNumberFormat="1" applyFont="1" applyFill="1" applyBorder="1"/>
    <xf numFmtId="1" fontId="0" fillId="6" borderId="8" xfId="0" applyNumberFormat="1" applyFill="1" applyBorder="1" applyAlignment="1">
      <alignment vertical="center" wrapText="1"/>
    </xf>
    <xf numFmtId="0" fontId="0" fillId="6" borderId="8" xfId="0" applyFill="1" applyBorder="1" applyAlignment="1">
      <alignment horizontal="center" vertical="center" wrapText="1"/>
    </xf>
    <xf numFmtId="0" fontId="12" fillId="6" borderId="8" xfId="0" applyFont="1" applyFill="1" applyBorder="1" applyAlignment="1">
      <alignment horizontal="center" vertical="center" wrapText="1"/>
    </xf>
    <xf numFmtId="0" fontId="0" fillId="6" borderId="8" xfId="0" applyFill="1" applyBorder="1" applyAlignment="1">
      <alignment vertical="center" wrapText="1"/>
    </xf>
    <xf numFmtId="0" fontId="0" fillId="6" borderId="8" xfId="0" applyFill="1" applyBorder="1" applyAlignment="1">
      <alignment horizontal="center" vertical="center"/>
    </xf>
    <xf numFmtId="0" fontId="12" fillId="6" borderId="8" xfId="0" applyFont="1" applyFill="1" applyBorder="1" applyAlignment="1">
      <alignment horizontal="center" vertical="center"/>
    </xf>
    <xf numFmtId="3" fontId="0" fillId="6" borderId="8" xfId="0" applyNumberFormat="1" applyFill="1" applyBorder="1" applyAlignment="1">
      <alignment vertical="center" wrapText="1"/>
    </xf>
    <xf numFmtId="0" fontId="0" fillId="6" borderId="8" xfId="0" applyFill="1" applyBorder="1" applyAlignment="1">
      <alignment vertical="center"/>
    </xf>
    <xf numFmtId="0" fontId="0" fillId="6" borderId="8" xfId="0" applyFill="1" applyBorder="1"/>
    <xf numFmtId="0" fontId="12" fillId="6" borderId="8" xfId="0" applyFont="1" applyFill="1" applyBorder="1" applyAlignment="1">
      <alignment vertical="center"/>
    </xf>
    <xf numFmtId="4" fontId="12" fillId="6" borderId="8" xfId="0" applyNumberFormat="1" applyFont="1" applyFill="1" applyBorder="1" applyAlignment="1">
      <alignment vertical="center"/>
    </xf>
    <xf numFmtId="0" fontId="12" fillId="6" borderId="8" xfId="0" applyFont="1" applyFill="1" applyBorder="1" applyAlignment="1">
      <alignment vertical="center" wrapText="1"/>
    </xf>
    <xf numFmtId="3" fontId="12" fillId="6" borderId="8" xfId="0" applyNumberFormat="1" applyFont="1" applyFill="1" applyBorder="1" applyAlignment="1">
      <alignment vertical="center" wrapText="1"/>
    </xf>
    <xf numFmtId="3" fontId="12" fillId="6" borderId="8" xfId="0" applyNumberFormat="1" applyFont="1" applyFill="1" applyBorder="1" applyAlignment="1">
      <alignment vertical="center"/>
    </xf>
    <xf numFmtId="3" fontId="4" fillId="6" borderId="8" xfId="4" applyNumberFormat="1" applyFont="1" applyFill="1" applyBorder="1"/>
    <xf numFmtId="3" fontId="0" fillId="6" borderId="8" xfId="0" applyNumberFormat="1" applyFill="1" applyBorder="1" applyAlignment="1">
      <alignment vertical="center"/>
    </xf>
    <xf numFmtId="166" fontId="0" fillId="6" borderId="8" xfId="0" applyNumberFormat="1" applyFill="1" applyBorder="1" applyAlignment="1">
      <alignment vertical="center" wrapText="1"/>
    </xf>
    <xf numFmtId="0" fontId="0" fillId="6" borderId="8" xfId="0" applyFill="1" applyBorder="1" applyAlignment="1">
      <alignment horizontal="center"/>
    </xf>
    <xf numFmtId="166" fontId="0" fillId="6" borderId="9" xfId="0" applyNumberFormat="1" applyFill="1" applyBorder="1" applyAlignment="1">
      <alignment horizontal="left" vertical="center"/>
    </xf>
    <xf numFmtId="4" fontId="12" fillId="6" borderId="9" xfId="0" applyNumberFormat="1" applyFont="1" applyFill="1" applyBorder="1" applyAlignment="1">
      <alignment vertical="center"/>
    </xf>
    <xf numFmtId="3" fontId="0" fillId="6" borderId="8" xfId="0" applyNumberFormat="1" applyFill="1" applyBorder="1" applyAlignment="1">
      <alignment horizontal="center" vertical="center"/>
    </xf>
    <xf numFmtId="166" fontId="0" fillId="6" borderId="8" xfId="0" applyNumberFormat="1" applyFill="1" applyBorder="1" applyAlignment="1">
      <alignment horizontal="left" vertical="center"/>
    </xf>
    <xf numFmtId="167" fontId="0" fillId="0" borderId="7" xfId="0" applyNumberForma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horizontal="center" vertical="center" wrapText="1"/>
    </xf>
    <xf numFmtId="2" fontId="0" fillId="0" borderId="19" xfId="0" applyNumberFormat="1" applyBorder="1" applyAlignment="1">
      <alignment vertical="center"/>
    </xf>
    <xf numFmtId="4" fontId="0" fillId="0" borderId="19" xfId="0" applyNumberFormat="1" applyBorder="1" applyAlignment="1">
      <alignment vertical="center"/>
    </xf>
    <xf numFmtId="0" fontId="0" fillId="0" borderId="9" xfId="0" applyBorder="1" applyAlignment="1">
      <alignment horizontal="left" vertical="center"/>
    </xf>
    <xf numFmtId="0" fontId="3" fillId="15" borderId="8" xfId="0" applyFont="1" applyFill="1" applyBorder="1" applyAlignment="1">
      <alignment horizontal="center" vertical="center"/>
    </xf>
    <xf numFmtId="3" fontId="0" fillId="0" borderId="14" xfId="0" applyNumberFormat="1" applyBorder="1" applyAlignment="1">
      <alignment vertical="center"/>
    </xf>
    <xf numFmtId="4" fontId="0" fillId="6" borderId="8" xfId="0" applyNumberFormat="1" applyFill="1" applyBorder="1" applyAlignment="1">
      <alignment vertical="center"/>
    </xf>
    <xf numFmtId="3" fontId="0" fillId="6" borderId="8" xfId="0" applyNumberFormat="1" applyFill="1" applyBorder="1" applyAlignment="1">
      <alignment horizontal="center" vertical="center" wrapText="1"/>
    </xf>
    <xf numFmtId="0" fontId="0" fillId="6" borderId="7" xfId="0" applyFill="1" applyBorder="1" applyAlignment="1">
      <alignment vertical="center"/>
    </xf>
    <xf numFmtId="0" fontId="3" fillId="15" borderId="8" xfId="0" applyFont="1" applyFill="1" applyBorder="1"/>
    <xf numFmtId="43" fontId="3" fillId="15" borderId="8" xfId="8" applyFont="1" applyFill="1" applyBorder="1"/>
    <xf numFmtId="43" fontId="0" fillId="6" borderId="7" xfId="8" applyFont="1" applyFill="1" applyBorder="1" applyAlignment="1">
      <alignment horizontal="right" vertical="center"/>
    </xf>
    <xf numFmtId="0" fontId="0" fillId="6" borderId="5" xfId="0" applyFill="1" applyBorder="1" applyAlignment="1">
      <alignment horizontal="center" vertical="center" wrapText="1"/>
    </xf>
    <xf numFmtId="0" fontId="0" fillId="6" borderId="7" xfId="0" applyFill="1" applyBorder="1" applyAlignment="1">
      <alignment horizontal="center" vertical="center" wrapText="1"/>
    </xf>
    <xf numFmtId="0" fontId="0" fillId="6" borderId="5" xfId="0" applyFill="1" applyBorder="1"/>
    <xf numFmtId="0" fontId="0" fillId="6" borderId="7" xfId="0" applyFill="1" applyBorder="1"/>
    <xf numFmtId="3" fontId="0" fillId="6" borderId="8" xfId="0" applyNumberFormat="1" applyFill="1" applyBorder="1"/>
    <xf numFmtId="165" fontId="4" fillId="6" borderId="8" xfId="6" applyNumberFormat="1" applyFont="1" applyFill="1" applyBorder="1"/>
    <xf numFmtId="0" fontId="0" fillId="0" borderId="0" xfId="0"/>
    <xf numFmtId="0" fontId="0" fillId="0" borderId="0" xfId="0" applyAlignment="1">
      <alignment wrapText="1"/>
    </xf>
    <xf numFmtId="0" fontId="0" fillId="0" borderId="0" xfId="0" applyAlignment="1">
      <alignment horizontal="left" wrapText="1"/>
    </xf>
    <xf numFmtId="0" fontId="12" fillId="0" borderId="0" xfId="1" applyFill="1"/>
    <xf numFmtId="0" fontId="21" fillId="0" borderId="8" xfId="1" applyFont="1" applyFill="1" applyBorder="1" applyAlignment="1">
      <alignment horizontal="center" vertical="top"/>
    </xf>
    <xf numFmtId="0" fontId="23" fillId="0" borderId="8" xfId="1" applyFont="1" applyFill="1" applyBorder="1" applyAlignment="1">
      <alignment horizontal="center" vertical="top"/>
    </xf>
    <xf numFmtId="0" fontId="0" fillId="0" borderId="8" xfId="1" applyFont="1" applyFill="1" applyBorder="1" applyAlignment="1">
      <alignment horizontal="center" vertical="top"/>
    </xf>
    <xf numFmtId="0" fontId="0" fillId="0" borderId="0" xfId="1" applyFont="1" applyFill="1" applyAlignment="1">
      <alignment horizontal="center" vertical="top"/>
    </xf>
    <xf numFmtId="4" fontId="12" fillId="0" borderId="0" xfId="1" applyNumberFormat="1" applyFill="1"/>
    <xf numFmtId="3" fontId="12" fillId="0" borderId="0" xfId="1" applyNumberFormat="1" applyFill="1"/>
    <xf numFmtId="0" fontId="27" fillId="0" borderId="8" xfId="1" applyFont="1" applyFill="1" applyBorder="1" applyAlignment="1">
      <alignment horizontal="center" vertical="center"/>
    </xf>
    <xf numFmtId="0" fontId="27" fillId="0" borderId="8" xfId="1" applyFont="1" applyFill="1" applyBorder="1" applyAlignment="1">
      <alignment horizontal="center" vertical="top"/>
    </xf>
    <xf numFmtId="0" fontId="23" fillId="0" borderId="0" xfId="1" applyFont="1" applyFill="1" applyAlignment="1">
      <alignment horizontal="center" vertical="top"/>
    </xf>
    <xf numFmtId="4" fontId="27" fillId="0" borderId="8" xfId="1" applyNumberFormat="1" applyFont="1" applyFill="1" applyBorder="1" applyAlignment="1">
      <alignment horizontal="center"/>
    </xf>
    <xf numFmtId="3" fontId="12" fillId="0" borderId="8" xfId="1" applyNumberFormat="1" applyFill="1" applyBorder="1" applyAlignment="1">
      <alignment vertical="center"/>
    </xf>
    <xf numFmtId="3" fontId="12" fillId="0" borderId="0" xfId="1" applyNumberFormat="1" applyFill="1" applyAlignment="1">
      <alignment vertical="center"/>
    </xf>
    <xf numFmtId="4" fontId="27" fillId="0" borderId="8" xfId="0" applyNumberFormat="1" applyFont="1" applyFill="1" applyBorder="1" applyAlignment="1">
      <alignment horizontal="center"/>
    </xf>
    <xf numFmtId="0" fontId="27" fillId="0" borderId="14" xfId="1" applyFont="1" applyFill="1" applyBorder="1" applyAlignment="1">
      <alignment horizontal="center" vertical="center"/>
    </xf>
    <xf numFmtId="4" fontId="27" fillId="0" borderId="8" xfId="0" applyNumberFormat="1" applyFont="1" applyFill="1" applyBorder="1" applyAlignment="1">
      <alignment horizontal="center" wrapText="1"/>
    </xf>
    <xf numFmtId="0" fontId="12" fillId="0" borderId="0" xfId="1" applyFill="1" applyAlignment="1">
      <alignment vertical="center" wrapText="1"/>
    </xf>
    <xf numFmtId="0" fontId="27" fillId="0" borderId="0" xfId="1" applyFont="1" applyFill="1"/>
    <xf numFmtId="0" fontId="23" fillId="0" borderId="0" xfId="1" applyFont="1" applyFill="1"/>
    <xf numFmtId="0" fontId="54" fillId="0" borderId="0" xfId="0" applyFont="1" applyFill="1"/>
    <xf numFmtId="0" fontId="0" fillId="0" borderId="0" xfId="0" applyFill="1" applyAlignment="1">
      <alignment horizontal="center"/>
    </xf>
    <xf numFmtId="175" fontId="23" fillId="0" borderId="8" xfId="1" applyNumberFormat="1" applyFont="1" applyFill="1" applyBorder="1" applyAlignment="1">
      <alignment vertical="center" wrapText="1"/>
    </xf>
    <xf numFmtId="165" fontId="12" fillId="0" borderId="8" xfId="1" applyNumberFormat="1" applyFill="1" applyBorder="1" applyAlignment="1">
      <alignment vertical="center" wrapText="1"/>
    </xf>
    <xf numFmtId="0" fontId="0" fillId="0" borderId="8" xfId="0" applyFill="1" applyBorder="1" applyAlignment="1">
      <alignment horizontal="center" vertical="center" wrapText="1"/>
    </xf>
    <xf numFmtId="4" fontId="12" fillId="0" borderId="8" xfId="1" applyNumberFormat="1" applyFill="1" applyBorder="1" applyAlignment="1">
      <alignment horizontal="center" vertical="center"/>
    </xf>
    <xf numFmtId="0" fontId="12" fillId="0" borderId="0" xfId="1" applyFill="1" applyAlignment="1">
      <alignment vertical="center"/>
    </xf>
    <xf numFmtId="4" fontId="12" fillId="0" borderId="8" xfId="0" applyNumberFormat="1" applyFont="1" applyFill="1" applyBorder="1" applyAlignment="1">
      <alignment horizontal="center" vertical="center"/>
    </xf>
    <xf numFmtId="4" fontId="0" fillId="0" borderId="8" xfId="0" applyNumberFormat="1" applyFill="1" applyBorder="1" applyAlignment="1">
      <alignment horizontal="center" vertical="center"/>
    </xf>
    <xf numFmtId="0" fontId="0" fillId="0" borderId="8" xfId="0" applyFill="1" applyBorder="1" applyAlignment="1">
      <alignment horizontal="center" vertical="top"/>
    </xf>
    <xf numFmtId="0" fontId="0" fillId="0" borderId="0" xfId="0" applyFill="1" applyAlignment="1">
      <alignment horizontal="center" vertical="top"/>
    </xf>
    <xf numFmtId="0" fontId="12" fillId="0" borderId="8" xfId="1" applyFill="1" applyBorder="1" applyAlignment="1">
      <alignment horizontal="center" vertical="center" wrapText="1"/>
    </xf>
    <xf numFmtId="0" fontId="12" fillId="0" borderId="8" xfId="1" applyFill="1" applyBorder="1" applyAlignment="1">
      <alignment vertical="center" wrapText="1"/>
    </xf>
    <xf numFmtId="0" fontId="12" fillId="0" borderId="8" xfId="1" applyFill="1" applyBorder="1" applyAlignment="1">
      <alignment horizontal="center"/>
    </xf>
    <xf numFmtId="4" fontId="12" fillId="0" borderId="8" xfId="1" applyNumberFormat="1" applyFill="1" applyBorder="1"/>
    <xf numFmtId="0" fontId="12" fillId="0" borderId="8" xfId="1" applyFill="1" applyBorder="1"/>
    <xf numFmtId="3" fontId="0" fillId="0" borderId="8" xfId="1" applyNumberFormat="1" applyFont="1" applyFill="1" applyBorder="1" applyAlignment="1">
      <alignment vertical="center"/>
    </xf>
    <xf numFmtId="0" fontId="12" fillId="0" borderId="12" xfId="1" applyFill="1" applyBorder="1" applyAlignment="1">
      <alignment horizontal="center"/>
    </xf>
    <xf numFmtId="4" fontId="12" fillId="0" borderId="12" xfId="1" applyNumberFormat="1" applyFill="1" applyBorder="1"/>
    <xf numFmtId="43" fontId="0" fillId="0" borderId="0" xfId="0" applyNumberFormat="1" applyFill="1"/>
    <xf numFmtId="0" fontId="27" fillId="0" borderId="17" xfId="0" applyFont="1" applyFill="1" applyBorder="1" applyAlignment="1">
      <alignment horizontal="center" vertical="center"/>
    </xf>
    <xf numFmtId="0" fontId="63" fillId="0" borderId="8" xfId="0" applyFont="1" applyFill="1" applyBorder="1" applyAlignment="1">
      <alignment horizontal="center" vertical="top"/>
    </xf>
    <xf numFmtId="0" fontId="12" fillId="0" borderId="8" xfId="1" applyFill="1" applyBorder="1" applyAlignment="1">
      <alignment horizontal="center" vertical="top"/>
    </xf>
    <xf numFmtId="0" fontId="12" fillId="0" borderId="8" xfId="1" applyFill="1" applyBorder="1" applyAlignment="1">
      <alignment horizontal="center" vertical="top" wrapText="1"/>
    </xf>
    <xf numFmtId="0" fontId="12" fillId="0" borderId="8" xfId="1" applyFill="1" applyBorder="1" applyAlignment="1">
      <alignment vertical="top" wrapText="1"/>
    </xf>
    <xf numFmtId="3" fontId="12" fillId="0" borderId="8" xfId="1" applyNumberFormat="1" applyFill="1" applyBorder="1"/>
    <xf numFmtId="165" fontId="63" fillId="0" borderId="8" xfId="2" applyNumberFormat="1" applyFont="1" applyFill="1" applyBorder="1"/>
    <xf numFmtId="0" fontId="27" fillId="0" borderId="8" xfId="1" applyFont="1" applyFill="1" applyBorder="1" applyAlignment="1">
      <alignment horizontal="center"/>
    </xf>
    <xf numFmtId="43" fontId="12" fillId="0" borderId="0" xfId="1" applyNumberFormat="1" applyFill="1"/>
    <xf numFmtId="0" fontId="0" fillId="0" borderId="0" xfId="1" applyFont="1" applyFill="1"/>
    <xf numFmtId="3" fontId="12" fillId="0" borderId="12" xfId="1" applyNumberFormat="1" applyFill="1" applyBorder="1"/>
    <xf numFmtId="0" fontId="63" fillId="0" borderId="0" xfId="0" applyFont="1" applyFill="1" applyAlignment="1">
      <alignment horizontal="center" vertical="top"/>
    </xf>
    <xf numFmtId="165" fontId="63" fillId="0" borderId="0" xfId="0" applyNumberFormat="1" applyFont="1" applyFill="1"/>
    <xf numFmtId="165" fontId="0" fillId="0" borderId="0" xfId="0" applyNumberFormat="1" applyFill="1"/>
    <xf numFmtId="0" fontId="12" fillId="0" borderId="0" xfId="1" applyFill="1" applyAlignment="1">
      <alignment horizontal="center"/>
    </xf>
    <xf numFmtId="4" fontId="12" fillId="0" borderId="8" xfId="1" applyNumberFormat="1" applyFill="1" applyBorder="1" applyAlignment="1">
      <alignment vertical="center"/>
    </xf>
    <xf numFmtId="43" fontId="12" fillId="0" borderId="8" xfId="1" applyNumberFormat="1" applyFill="1" applyBorder="1" applyAlignment="1">
      <alignment horizontal="center"/>
    </xf>
    <xf numFmtId="175" fontId="12" fillId="0" borderId="8" xfId="1" applyNumberFormat="1" applyFill="1" applyBorder="1"/>
    <xf numFmtId="175" fontId="12" fillId="0" borderId="0" xfId="1" applyNumberFormat="1" applyFill="1"/>
    <xf numFmtId="164" fontId="12" fillId="0" borderId="8" xfId="1" applyNumberFormat="1" applyFill="1" applyBorder="1"/>
    <xf numFmtId="4" fontId="12" fillId="0" borderId="8" xfId="0" applyNumberFormat="1" applyFont="1" applyFill="1" applyBorder="1" applyAlignment="1">
      <alignment horizontal="center"/>
    </xf>
    <xf numFmtId="164" fontId="12" fillId="0" borderId="0" xfId="1" applyNumberFormat="1" applyFill="1"/>
    <xf numFmtId="164" fontId="12" fillId="0" borderId="12" xfId="1" applyNumberFormat="1" applyFill="1" applyBorder="1"/>
    <xf numFmtId="0" fontId="12" fillId="0" borderId="0" xfId="1" applyFill="1" applyAlignment="1">
      <alignment wrapText="1"/>
    </xf>
    <xf numFmtId="0" fontId="0" fillId="0" borderId="0" xfId="0" applyFill="1" applyAlignment="1">
      <alignment wrapText="1"/>
    </xf>
    <xf numFmtId="0" fontId="0" fillId="0" borderId="8" xfId="0" applyFill="1" applyBorder="1" applyAlignment="1">
      <alignment horizontal="center" vertical="top" wrapText="1"/>
    </xf>
    <xf numFmtId="4" fontId="12" fillId="0" borderId="8" xfId="1" applyNumberFormat="1" applyFill="1" applyBorder="1" applyAlignment="1">
      <alignment horizontal="center"/>
    </xf>
    <xf numFmtId="0" fontId="0" fillId="0" borderId="8" xfId="0" applyFill="1" applyBorder="1" applyAlignment="1">
      <alignment vertical="center" wrapText="1"/>
    </xf>
    <xf numFmtId="4" fontId="0" fillId="0" borderId="8" xfId="0" applyNumberFormat="1" applyFill="1" applyBorder="1" applyAlignment="1">
      <alignment horizontal="center"/>
    </xf>
    <xf numFmtId="165" fontId="3" fillId="0" borderId="8" xfId="2" applyNumberFormat="1" applyFont="1" applyFill="1" applyBorder="1"/>
    <xf numFmtId="165" fontId="2" fillId="0" borderId="8" xfId="2" applyNumberFormat="1" applyFont="1" applyFill="1" applyBorder="1"/>
    <xf numFmtId="0" fontId="12" fillId="0" borderId="12" xfId="1" applyFill="1" applyBorder="1"/>
    <xf numFmtId="0" fontId="0" fillId="0" borderId="0" xfId="0" applyFill="1" applyAlignment="1">
      <alignment horizontal="left" vertical="top"/>
    </xf>
    <xf numFmtId="0" fontId="0" fillId="0" borderId="0" xfId="1" applyFont="1" applyFill="1" applyAlignment="1">
      <alignment horizontal="left" vertical="top" wrapText="1"/>
    </xf>
    <xf numFmtId="0" fontId="0" fillId="0" borderId="0" xfId="0" applyFill="1"/>
    <xf numFmtId="0" fontId="0" fillId="0" borderId="0" xfId="0" applyFill="1" applyAlignment="1">
      <alignment horizontal="left" vertical="top" wrapText="1"/>
    </xf>
    <xf numFmtId="0" fontId="12" fillId="0" borderId="0" xfId="1" applyFill="1" applyAlignment="1">
      <alignment horizontal="left"/>
    </xf>
    <xf numFmtId="0" fontId="12" fillId="0" borderId="0" xfId="0" applyFont="1" applyFill="1" applyAlignment="1">
      <alignment horizontal="left" vertical="top" wrapText="1"/>
    </xf>
    <xf numFmtId="0" fontId="12" fillId="0" borderId="0" xfId="1" applyFill="1" applyAlignment="1">
      <alignment horizontal="left" vertical="center" wrapText="1"/>
    </xf>
    <xf numFmtId="0" fontId="0" fillId="0" borderId="8" xfId="0" applyFill="1" applyBorder="1" applyAlignment="1">
      <alignment horizontal="center" vertical="center"/>
    </xf>
    <xf numFmtId="0" fontId="23" fillId="0" borderId="8" xfId="1" applyFont="1" applyFill="1" applyBorder="1" applyAlignment="1">
      <alignment horizontal="center" vertical="center"/>
    </xf>
    <xf numFmtId="0" fontId="23" fillId="0" borderId="9" xfId="1" applyFont="1" applyFill="1" applyBorder="1" applyAlignment="1">
      <alignment horizontal="center" vertical="top"/>
    </xf>
    <xf numFmtId="3" fontId="0" fillId="0" borderId="8" xfId="0" applyNumberFormat="1" applyFill="1" applyBorder="1" applyAlignment="1">
      <alignment horizontal="center"/>
    </xf>
    <xf numFmtId="0" fontId="0" fillId="0" borderId="0" xfId="1" applyFont="1" applyFill="1" applyAlignment="1">
      <alignment horizontal="center"/>
    </xf>
    <xf numFmtId="0" fontId="54" fillId="0" borderId="0" xfId="0" applyFont="1" applyFill="1" applyAlignment="1">
      <alignment horizontal="left"/>
    </xf>
    <xf numFmtId="0" fontId="0" fillId="0" borderId="5" xfId="0" applyFill="1" applyBorder="1" applyAlignment="1">
      <alignment vertical="center" wrapText="1"/>
    </xf>
    <xf numFmtId="0" fontId="0" fillId="0" borderId="5" xfId="0" applyFill="1" applyBorder="1" applyAlignment="1">
      <alignment horizontal="center" vertical="center" wrapText="1"/>
    </xf>
    <xf numFmtId="0" fontId="12" fillId="0" borderId="8" xfId="1" applyFill="1" applyBorder="1" applyAlignment="1">
      <alignment horizontal="center" vertical="center"/>
    </xf>
    <xf numFmtId="3" fontId="0" fillId="0" borderId="5" xfId="0" applyNumberFormat="1" applyFill="1" applyBorder="1" applyAlignment="1">
      <alignment horizontal="center"/>
    </xf>
    <xf numFmtId="0" fontId="0" fillId="0" borderId="0" xfId="1" applyFont="1" applyFill="1" applyAlignment="1">
      <alignment horizontal="left" vertical="top"/>
    </xf>
    <xf numFmtId="4" fontId="0" fillId="0" borderId="8" xfId="0" applyNumberFormat="1" applyFill="1" applyBorder="1"/>
    <xf numFmtId="3" fontId="0" fillId="0" borderId="8" xfId="0" applyNumberFormat="1" applyFill="1" applyBorder="1"/>
    <xf numFmtId="4" fontId="12" fillId="0" borderId="0" xfId="0" applyNumberFormat="1" applyFont="1" applyFill="1" applyAlignment="1">
      <alignment horizontal="center"/>
    </xf>
    <xf numFmtId="49" fontId="31" fillId="0" borderId="5" xfId="0" applyNumberFormat="1" applyFont="1" applyBorder="1" applyAlignment="1">
      <alignment horizontal="center" vertical="center"/>
    </xf>
    <xf numFmtId="49" fontId="31" fillId="0" borderId="7" xfId="0" applyNumberFormat="1" applyFont="1" applyBorder="1" applyAlignment="1">
      <alignment horizontal="center" vertical="center"/>
    </xf>
    <xf numFmtId="0" fontId="11" fillId="0" borderId="5" xfId="0" applyFont="1" applyBorder="1" applyAlignment="1">
      <alignment horizontal="center" vertical="center"/>
    </xf>
    <xf numFmtId="0" fontId="11" fillId="0" borderId="7" xfId="0" applyFont="1" applyBorder="1" applyAlignment="1">
      <alignment horizontal="center" vertical="center"/>
    </xf>
    <xf numFmtId="49" fontId="31" fillId="0" borderId="5" xfId="0" applyNumberFormat="1" applyFont="1" applyBorder="1" applyAlignment="1">
      <alignment horizontal="center" vertical="center" wrapText="1"/>
    </xf>
    <xf numFmtId="49" fontId="31" fillId="0" borderId="7" xfId="0" applyNumberFormat="1" applyFont="1" applyBorder="1" applyAlignment="1">
      <alignment horizontal="center" vertical="center" wrapText="1"/>
    </xf>
    <xf numFmtId="0" fontId="12" fillId="0" borderId="0" xfId="1" applyFont="1" applyFill="1" applyAlignment="1">
      <alignment vertical="top" wrapText="1"/>
    </xf>
    <xf numFmtId="0" fontId="12" fillId="0" borderId="0" xfId="1" applyFill="1" applyAlignment="1">
      <alignment horizontal="left" vertical="top"/>
    </xf>
    <xf numFmtId="0" fontId="12" fillId="0" borderId="0" xfId="1" applyFont="1" applyFill="1"/>
    <xf numFmtId="0" fontId="12" fillId="0" borderId="0" xfId="1" applyFill="1" applyAlignment="1">
      <alignment horizontal="left" vertical="top" wrapText="1"/>
    </xf>
    <xf numFmtId="0" fontId="12" fillId="0" borderId="0" xfId="1" applyFill="1" applyAlignment="1">
      <alignment horizontal="right"/>
    </xf>
    <xf numFmtId="0" fontId="27" fillId="0" borderId="8" xfId="1" applyFont="1" applyFill="1" applyBorder="1" applyAlignment="1">
      <alignment horizontal="center" vertical="center" wrapText="1"/>
    </xf>
    <xf numFmtId="0" fontId="27" fillId="0" borderId="8" xfId="1" applyFont="1" applyFill="1" applyBorder="1" applyAlignment="1">
      <alignment horizontal="left" vertical="top" wrapText="1"/>
    </xf>
    <xf numFmtId="43" fontId="27" fillId="0" borderId="8" xfId="8" applyFont="1" applyFill="1" applyBorder="1" applyAlignment="1">
      <alignment horizontal="center" vertical="top"/>
    </xf>
    <xf numFmtId="4" fontId="27" fillId="0" borderId="8" xfId="1" applyNumberFormat="1" applyFont="1" applyFill="1" applyBorder="1" applyAlignment="1">
      <alignment horizontal="left" vertical="top"/>
    </xf>
    <xf numFmtId="4" fontId="27" fillId="0" borderId="8" xfId="1" applyNumberFormat="1" applyFont="1" applyFill="1" applyBorder="1" applyAlignment="1">
      <alignment horizontal="right" vertical="top"/>
    </xf>
    <xf numFmtId="0" fontId="0" fillId="0" borderId="0" xfId="0" applyFill="1" applyAlignment="1">
      <alignment horizontal="left"/>
    </xf>
    <xf numFmtId="0" fontId="27" fillId="0" borderId="0" xfId="0" applyFont="1" applyFill="1"/>
    <xf numFmtId="0" fontId="12" fillId="0" borderId="0" xfId="1" applyFont="1" applyFill="1" applyAlignment="1">
      <alignment horizontal="left" vertical="top"/>
    </xf>
    <xf numFmtId="43" fontId="23" fillId="0" borderId="0" xfId="8" applyFont="1" applyFill="1" applyAlignment="1">
      <alignment horizontal="center" vertical="top"/>
    </xf>
    <xf numFmtId="0" fontId="23" fillId="0" borderId="0" xfId="0" applyFont="1" applyFill="1"/>
    <xf numFmtId="43" fontId="23" fillId="0" borderId="0" xfId="8" applyFont="1" applyFill="1" applyAlignment="1">
      <alignment horizontal="right" vertical="top"/>
    </xf>
    <xf numFmtId="43" fontId="12" fillId="0" borderId="0" xfId="8" applyFont="1" applyFill="1" applyAlignment="1">
      <alignment horizontal="right" vertical="top"/>
    </xf>
    <xf numFmtId="0" fontId="12" fillId="0" borderId="0" xfId="1" applyFont="1" applyFill="1" applyAlignment="1">
      <alignment horizontal="left" vertical="top" wrapText="1"/>
    </xf>
    <xf numFmtId="4" fontId="12" fillId="0" borderId="0" xfId="1" applyNumberFormat="1" applyFont="1" applyFill="1" applyAlignment="1">
      <alignment horizontal="left" vertical="top"/>
    </xf>
    <xf numFmtId="4" fontId="12" fillId="0" borderId="0" xfId="1" applyNumberFormat="1" applyFont="1" applyFill="1" applyAlignment="1">
      <alignment horizontal="right" vertical="top"/>
    </xf>
    <xf numFmtId="0" fontId="12" fillId="0" borderId="0" xfId="1" applyFont="1" applyFill="1" applyAlignment="1">
      <alignment vertical="top"/>
    </xf>
    <xf numFmtId="0" fontId="23" fillId="0" borderId="8" xfId="1" applyFont="1" applyFill="1" applyBorder="1" applyAlignment="1">
      <alignment horizontal="center"/>
    </xf>
    <xf numFmtId="0" fontId="0" fillId="0" borderId="8" xfId="1" applyFont="1" applyFill="1" applyBorder="1" applyAlignment="1">
      <alignment horizontal="center" vertical="center"/>
    </xf>
    <xf numFmtId="0" fontId="12" fillId="0" borderId="0" xfId="1" applyFill="1" applyAlignment="1">
      <alignment horizontal="left" vertical="center"/>
    </xf>
    <xf numFmtId="3" fontId="27" fillId="0" borderId="8" xfId="1" applyNumberFormat="1" applyFont="1" applyFill="1" applyBorder="1" applyAlignment="1">
      <alignment horizontal="center" vertical="center" wrapText="1"/>
    </xf>
    <xf numFmtId="4" fontId="27" fillId="0" borderId="8" xfId="1" applyNumberFormat="1" applyFont="1" applyFill="1" applyBorder="1" applyAlignment="1">
      <alignment horizontal="center" vertical="center"/>
    </xf>
    <xf numFmtId="0" fontId="27" fillId="0" borderId="8" xfId="1" applyFont="1" applyFill="1" applyBorder="1" applyAlignment="1">
      <alignment horizontal="left"/>
    </xf>
    <xf numFmtId="0" fontId="27" fillId="0" borderId="8" xfId="1" applyFont="1" applyFill="1" applyBorder="1"/>
    <xf numFmtId="0" fontId="12" fillId="0" borderId="11" xfId="1" applyFill="1" applyBorder="1"/>
    <xf numFmtId="0" fontId="27" fillId="0" borderId="0" xfId="1" applyFont="1" applyFill="1" applyAlignment="1">
      <alignment horizontal="left" vertical="top"/>
    </xf>
    <xf numFmtId="3" fontId="4" fillId="0" borderId="8" xfId="4" applyNumberFormat="1" applyFont="1" applyFill="1" applyBorder="1"/>
    <xf numFmtId="0" fontId="21" fillId="0" borderId="0" xfId="1" applyFont="1" applyFill="1"/>
    <xf numFmtId="0" fontId="0" fillId="0" borderId="0" xfId="1" applyFont="1" applyFill="1" applyAlignment="1">
      <alignment vertical="top"/>
    </xf>
    <xf numFmtId="3" fontId="23" fillId="0" borderId="8" xfId="1" applyNumberFormat="1" applyFont="1" applyFill="1" applyBorder="1" applyAlignment="1">
      <alignment horizontal="center" vertical="center" wrapText="1"/>
    </xf>
    <xf numFmtId="4" fontId="23" fillId="0" borderId="8" xfId="1" applyNumberFormat="1" applyFont="1" applyFill="1" applyBorder="1" applyAlignment="1">
      <alignment horizontal="center" vertical="center"/>
    </xf>
    <xf numFmtId="0" fontId="23" fillId="0" borderId="8" xfId="1" applyFont="1" applyFill="1" applyBorder="1" applyAlignment="1">
      <alignment horizontal="center" vertical="center" wrapText="1"/>
    </xf>
    <xf numFmtId="0" fontId="12" fillId="0" borderId="8" xfId="1" applyFill="1" applyBorder="1" applyAlignment="1">
      <alignment horizontal="left"/>
    </xf>
    <xf numFmtId="0" fontId="0" fillId="0" borderId="8" xfId="1" applyFont="1" applyFill="1" applyBorder="1"/>
    <xf numFmtId="0" fontId="0" fillId="0" borderId="8" xfId="1" applyFont="1" applyFill="1" applyBorder="1" applyAlignment="1">
      <alignment horizontal="left"/>
    </xf>
    <xf numFmtId="169" fontId="23" fillId="0" borderId="8" xfId="1" applyNumberFormat="1" applyFont="1" applyFill="1" applyBorder="1" applyAlignment="1">
      <alignment horizontal="center" vertical="center"/>
    </xf>
    <xf numFmtId="0" fontId="23" fillId="0" borderId="9" xfId="1" applyFont="1" applyFill="1" applyBorder="1" applyAlignment="1">
      <alignment horizontal="center"/>
    </xf>
    <xf numFmtId="169" fontId="12" fillId="0" borderId="8" xfId="1" applyNumberFormat="1" applyFill="1" applyBorder="1" applyAlignment="1">
      <alignment horizontal="left" vertical="center"/>
    </xf>
    <xf numFmtId="0" fontId="0" fillId="0" borderId="8" xfId="1" applyFont="1" applyFill="1" applyBorder="1" applyAlignment="1">
      <alignment horizontal="left" vertical="center"/>
    </xf>
    <xf numFmtId="3" fontId="4" fillId="0" borderId="0" xfId="4" applyNumberFormat="1" applyFont="1" applyFill="1"/>
    <xf numFmtId="3" fontId="19" fillId="0" borderId="13" xfId="1" applyNumberFormat="1" applyFont="1" applyFill="1" applyBorder="1" applyAlignment="1">
      <alignment horizontal="center" vertical="center"/>
    </xf>
    <xf numFmtId="0" fontId="38" fillId="0" borderId="8" xfId="1" applyFont="1" applyFill="1" applyBorder="1" applyAlignment="1">
      <alignment horizontal="center" vertical="center" wrapText="1"/>
    </xf>
    <xf numFmtId="0" fontId="59" fillId="0" borderId="8" xfId="0" applyFont="1" applyFill="1" applyBorder="1" applyAlignment="1">
      <alignment vertical="center"/>
    </xf>
    <xf numFmtId="3" fontId="19" fillId="0" borderId="8" xfId="1" applyNumberFormat="1" applyFont="1" applyFill="1" applyBorder="1" applyAlignment="1">
      <alignment horizontal="left" vertical="top"/>
    </xf>
    <xf numFmtId="0" fontId="12" fillId="0" borderId="8" xfId="1" applyFill="1" applyBorder="1" applyAlignment="1">
      <alignment horizontal="left" vertical="top"/>
    </xf>
    <xf numFmtId="0" fontId="12" fillId="0" borderId="8" xfId="1" applyFill="1" applyBorder="1" applyAlignment="1">
      <alignment horizontal="left" vertical="top" wrapText="1"/>
    </xf>
    <xf numFmtId="0" fontId="0" fillId="0" borderId="8" xfId="0" applyFill="1" applyBorder="1" applyAlignment="1">
      <alignment horizontal="left" vertical="top"/>
    </xf>
    <xf numFmtId="0" fontId="0" fillId="0" borderId="8" xfId="0" applyFill="1" applyBorder="1" applyAlignment="1">
      <alignment horizontal="left" vertical="top" wrapText="1"/>
    </xf>
    <xf numFmtId="3" fontId="12" fillId="0" borderId="0" xfId="1" applyNumberFormat="1" applyFill="1" applyAlignment="1">
      <alignment vertical="center" wrapText="1"/>
    </xf>
    <xf numFmtId="3" fontId="19" fillId="0" borderId="8" xfId="1" applyNumberFormat="1" applyFont="1" applyFill="1" applyBorder="1" applyAlignment="1">
      <alignment horizontal="left" vertical="top" wrapText="1"/>
    </xf>
    <xf numFmtId="3" fontId="12" fillId="0" borderId="8" xfId="1" applyNumberFormat="1" applyFill="1" applyBorder="1" applyAlignment="1">
      <alignment vertical="top" wrapText="1"/>
    </xf>
    <xf numFmtId="0" fontId="0" fillId="0" borderId="8" xfId="0" applyFill="1" applyBorder="1" applyAlignment="1">
      <alignment vertical="top"/>
    </xf>
    <xf numFmtId="0" fontId="0" fillId="0" borderId="8" xfId="0" applyFill="1" applyBorder="1" applyAlignment="1">
      <alignment vertical="top" wrapText="1"/>
    </xf>
    <xf numFmtId="0" fontId="16" fillId="0" borderId="0" xfId="1" applyFont="1" applyFill="1" applyAlignment="1">
      <alignment horizontal="left" vertical="center"/>
    </xf>
    <xf numFmtId="0" fontId="48" fillId="0" borderId="8" xfId="0" applyFont="1" applyFill="1" applyBorder="1" applyAlignment="1">
      <alignment horizontal="center"/>
    </xf>
    <xf numFmtId="4" fontId="48" fillId="0" borderId="8" xfId="0" applyNumberFormat="1" applyFont="1" applyFill="1" applyBorder="1" applyAlignment="1">
      <alignment horizontal="center"/>
    </xf>
    <xf numFmtId="0" fontId="48" fillId="0" borderId="5" xfId="0" applyFont="1" applyFill="1" applyBorder="1"/>
    <xf numFmtId="3" fontId="27" fillId="0" borderId="8" xfId="0" applyNumberFormat="1" applyFont="1" applyFill="1" applyBorder="1"/>
    <xf numFmtId="4" fontId="27" fillId="0" borderId="8" xfId="2" applyNumberFormat="1" applyFont="1" applyFill="1" applyBorder="1"/>
    <xf numFmtId="4" fontId="48" fillId="0" borderId="8" xfId="0" applyNumberFormat="1" applyFont="1" applyFill="1" applyBorder="1"/>
    <xf numFmtId="3" fontId="48" fillId="0" borderId="8" xfId="0" applyNumberFormat="1" applyFont="1" applyFill="1" applyBorder="1"/>
    <xf numFmtId="4" fontId="48" fillId="0" borderId="8" xfId="2" applyNumberFormat="1" applyFont="1" applyFill="1" applyBorder="1"/>
    <xf numFmtId="4" fontId="27" fillId="0" borderId="8" xfId="0" applyNumberFormat="1" applyFont="1" applyFill="1" applyBorder="1"/>
    <xf numFmtId="0" fontId="0" fillId="0" borderId="0" xfId="0" applyFill="1" applyAlignment="1">
      <alignment vertical="center"/>
    </xf>
    <xf numFmtId="3" fontId="0" fillId="0" borderId="0" xfId="0" applyNumberFormat="1" applyFill="1" applyAlignment="1">
      <alignment vertical="center"/>
    </xf>
    <xf numFmtId="0" fontId="12" fillId="0" borderId="0" xfId="0" applyFont="1" applyFill="1" applyAlignment="1">
      <alignment vertical="center"/>
    </xf>
    <xf numFmtId="166" fontId="0" fillId="0" borderId="0" xfId="0" applyNumberFormat="1" applyFill="1" applyAlignment="1">
      <alignment vertical="center"/>
    </xf>
    <xf numFmtId="0" fontId="19" fillId="0" borderId="0" xfId="0" applyFont="1" applyFill="1" applyAlignment="1">
      <alignment horizontal="left" vertical="center" wrapText="1"/>
    </xf>
    <xf numFmtId="0" fontId="0" fillId="0" borderId="0" xfId="0" applyFill="1" applyAlignment="1">
      <alignment vertical="center" wrapText="1"/>
    </xf>
    <xf numFmtId="3" fontId="27" fillId="0" borderId="8" xfId="0" applyNumberFormat="1" applyFont="1" applyFill="1" applyBorder="1" applyAlignment="1">
      <alignment horizontal="center" vertical="center" wrapText="1"/>
    </xf>
    <xf numFmtId="0" fontId="12" fillId="0" borderId="0" xfId="0" applyFont="1" applyFill="1" applyAlignment="1">
      <alignment horizontal="center" vertical="center" wrapText="1"/>
    </xf>
    <xf numFmtId="0" fontId="0" fillId="0" borderId="0" xfId="0" applyFill="1" applyAlignment="1">
      <alignment horizontal="center" vertical="center" wrapText="1"/>
    </xf>
    <xf numFmtId="3" fontId="0" fillId="0" borderId="0" xfId="0" applyNumberFormat="1" applyFill="1" applyAlignment="1">
      <alignment horizontal="center" vertical="center" wrapText="1"/>
    </xf>
    <xf numFmtId="0" fontId="27" fillId="0" borderId="8" xfId="0" applyFont="1" applyFill="1" applyBorder="1" applyAlignment="1">
      <alignment horizontal="center"/>
    </xf>
    <xf numFmtId="0" fontId="27" fillId="0" borderId="8" xfId="0" applyFont="1" applyFill="1" applyBorder="1"/>
    <xf numFmtId="165" fontId="54" fillId="0" borderId="8" xfId="8" applyNumberFormat="1" applyFont="1" applyFill="1" applyBorder="1"/>
    <xf numFmtId="0" fontId="60" fillId="0" borderId="8" xfId="0" applyFont="1" applyFill="1" applyBorder="1" applyAlignment="1">
      <alignment horizontal="center" vertical="center"/>
    </xf>
    <xf numFmtId="0" fontId="60" fillId="0" borderId="8" xfId="0" applyFont="1" applyFill="1" applyBorder="1" applyAlignment="1">
      <alignment vertical="center"/>
    </xf>
    <xf numFmtId="43" fontId="54" fillId="0" borderId="8" xfId="8" applyFont="1" applyFill="1" applyBorder="1"/>
    <xf numFmtId="0" fontId="25" fillId="0" borderId="0" xfId="0" applyFont="1" applyFill="1" applyAlignment="1">
      <alignment vertical="center"/>
    </xf>
    <xf numFmtId="3" fontId="12" fillId="0" borderId="0" xfId="0" applyNumberFormat="1" applyFont="1" applyFill="1" applyAlignment="1">
      <alignment vertical="center"/>
    </xf>
    <xf numFmtId="4" fontId="0" fillId="0" borderId="0" xfId="0" applyNumberFormat="1" applyFill="1" applyAlignment="1">
      <alignment vertical="center"/>
    </xf>
    <xf numFmtId="168" fontId="12" fillId="0" borderId="0" xfId="0" applyNumberFormat="1" applyFont="1" applyFill="1" applyAlignment="1">
      <alignment horizontal="right" vertical="center" wrapText="1"/>
    </xf>
    <xf numFmtId="3" fontId="23" fillId="0" borderId="0" xfId="0" applyNumberFormat="1" applyFont="1" applyFill="1" applyAlignment="1">
      <alignment horizontal="left" vertical="center"/>
    </xf>
    <xf numFmtId="3" fontId="0" fillId="0" borderId="8" xfId="0" applyNumberFormat="1" applyFill="1" applyBorder="1" applyAlignment="1">
      <alignment vertical="center" wrapText="1"/>
    </xf>
    <xf numFmtId="3" fontId="12" fillId="0" borderId="8" xfId="0" applyNumberFormat="1" applyFont="1" applyFill="1" applyBorder="1" applyAlignment="1">
      <alignment vertical="center" wrapText="1"/>
    </xf>
    <xf numFmtId="43" fontId="0" fillId="0" borderId="5" xfId="8" applyFont="1" applyFill="1" applyBorder="1"/>
    <xf numFmtId="0" fontId="12" fillId="0" borderId="0" xfId="0" applyFont="1" applyFill="1" applyAlignment="1">
      <alignment horizontal="left" vertical="center"/>
    </xf>
    <xf numFmtId="0" fontId="0" fillId="0" borderId="0" xfId="0" applyFill="1" applyAlignment="1">
      <alignment horizontal="left" vertical="center"/>
    </xf>
    <xf numFmtId="0" fontId="16" fillId="0" borderId="0" xfId="0" applyFont="1" applyFill="1" applyAlignment="1">
      <alignment horizontal="left" vertical="center"/>
    </xf>
    <xf numFmtId="0" fontId="12" fillId="0" borderId="0" xfId="0" applyFont="1" applyFill="1" applyAlignment="1">
      <alignment horizontal="left" vertical="center" wrapText="1"/>
    </xf>
    <xf numFmtId="0" fontId="12" fillId="0" borderId="0" xfId="0" applyFont="1" applyFill="1" applyAlignment="1">
      <alignment horizontal="right" vertical="center" wrapText="1"/>
    </xf>
    <xf numFmtId="0" fontId="24" fillId="0" borderId="0" xfId="0" applyFont="1" applyFill="1" applyAlignment="1">
      <alignment horizontal="left" vertical="center" wrapText="1"/>
    </xf>
    <xf numFmtId="0" fontId="19" fillId="0" borderId="0" xfId="0" applyFont="1" applyFill="1" applyAlignment="1">
      <alignment vertical="center" wrapText="1"/>
    </xf>
    <xf numFmtId="0" fontId="12" fillId="0" borderId="0" xfId="0" applyFont="1" applyFill="1" applyAlignment="1">
      <alignment vertical="center" wrapText="1"/>
    </xf>
    <xf numFmtId="0" fontId="0" fillId="0" borderId="8" xfId="0" applyFill="1" applyBorder="1" applyAlignment="1">
      <alignment horizontal="left" vertical="center" wrapText="1"/>
    </xf>
    <xf numFmtId="0" fontId="12" fillId="0" borderId="8" xfId="0" applyFont="1" applyFill="1" applyBorder="1" applyAlignment="1">
      <alignment horizontal="center" vertical="center"/>
    </xf>
    <xf numFmtId="3" fontId="12" fillId="0" borderId="8" xfId="0" applyNumberFormat="1" applyFont="1" applyFill="1" applyBorder="1" applyAlignment="1">
      <alignment vertical="center"/>
    </xf>
    <xf numFmtId="0" fontId="27" fillId="0" borderId="8" xfId="0" applyFont="1" applyFill="1" applyBorder="1" applyAlignment="1">
      <alignment vertical="center" wrapText="1"/>
    </xf>
    <xf numFmtId="0" fontId="27" fillId="0" borderId="8" xfId="0" applyFont="1" applyFill="1" applyBorder="1" applyAlignment="1">
      <alignment horizontal="center" vertical="center"/>
    </xf>
    <xf numFmtId="3" fontId="27" fillId="0" borderId="8" xfId="0" applyNumberFormat="1" applyFont="1" applyFill="1" applyBorder="1" applyAlignment="1">
      <alignment vertical="center" wrapText="1"/>
    </xf>
    <xf numFmtId="3" fontId="27" fillId="0" borderId="8" xfId="0" applyNumberFormat="1" applyFont="1" applyFill="1" applyBorder="1" applyAlignment="1">
      <alignment vertical="center"/>
    </xf>
    <xf numFmtId="0" fontId="12" fillId="0" borderId="0" xfId="0" applyFont="1" applyFill="1" applyAlignment="1">
      <alignment horizontal="left" vertical="top"/>
    </xf>
    <xf numFmtId="3" fontId="12" fillId="0" borderId="0" xfId="0" applyNumberFormat="1" applyFont="1" applyFill="1" applyAlignment="1">
      <alignment horizontal="left" vertical="top"/>
    </xf>
    <xf numFmtId="0" fontId="0" fillId="0" borderId="14" xfId="0"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4" xfId="0" applyFont="1" applyFill="1" applyBorder="1" applyAlignment="1">
      <alignment horizontal="center" vertical="center"/>
    </xf>
    <xf numFmtId="0" fontId="12" fillId="0" borderId="14" xfId="0" applyFont="1" applyFill="1" applyBorder="1" applyAlignment="1">
      <alignment vertical="center"/>
    </xf>
    <xf numFmtId="3" fontId="0" fillId="0" borderId="8" xfId="0" applyNumberFormat="1" applyFill="1" applyBorder="1" applyAlignment="1">
      <alignment vertical="center"/>
    </xf>
    <xf numFmtId="3" fontId="0" fillId="0" borderId="0" xfId="0" applyNumberFormat="1" applyFill="1" applyAlignment="1">
      <alignment vertical="center" wrapText="1"/>
    </xf>
    <xf numFmtId="3" fontId="0" fillId="0" borderId="0" xfId="0" applyNumberFormat="1" applyFill="1" applyAlignment="1">
      <alignment horizontal="left" vertical="top" wrapText="1"/>
    </xf>
    <xf numFmtId="3" fontId="19" fillId="0" borderId="0" xfId="0" applyNumberFormat="1" applyFont="1" applyFill="1" applyAlignment="1">
      <alignment horizontal="left" vertical="center" wrapText="1"/>
    </xf>
    <xf numFmtId="3" fontId="0" fillId="0" borderId="8" xfId="0" applyNumberFormat="1" applyFill="1" applyBorder="1" applyAlignment="1">
      <alignment horizontal="left" vertical="center" wrapText="1"/>
    </xf>
    <xf numFmtId="3" fontId="27" fillId="0" borderId="8" xfId="0" applyNumberFormat="1" applyFont="1" applyFill="1" applyBorder="1" applyAlignment="1">
      <alignment horizontal="left" vertical="center" wrapText="1"/>
    </xf>
    <xf numFmtId="165" fontId="4" fillId="0" borderId="8" xfId="7" applyNumberFormat="1" applyFont="1" applyFill="1" applyBorder="1"/>
    <xf numFmtId="0" fontId="67" fillId="0" borderId="8" xfId="0" applyFont="1" applyFill="1" applyBorder="1"/>
    <xf numFmtId="165" fontId="12" fillId="0" borderId="8" xfId="0" applyNumberFormat="1" applyFont="1" applyFill="1" applyBorder="1" applyAlignment="1">
      <alignment vertical="center"/>
    </xf>
    <xf numFmtId="165" fontId="31" fillId="0" borderId="8" xfId="7" applyNumberFormat="1" applyFont="1" applyFill="1" applyBorder="1" applyAlignment="1">
      <alignment horizontal="left" vertical="top"/>
    </xf>
    <xf numFmtId="3" fontId="32" fillId="0" borderId="0" xfId="0" applyNumberFormat="1" applyFont="1" applyFill="1" applyAlignment="1">
      <alignment vertical="center"/>
    </xf>
    <xf numFmtId="0" fontId="33" fillId="0" borderId="0" xfId="0" applyFont="1" applyFill="1" applyAlignment="1">
      <alignment horizontal="center" vertical="center"/>
    </xf>
    <xf numFmtId="0" fontId="27" fillId="0" borderId="0" xfId="0" applyFont="1" applyFill="1" applyAlignment="1">
      <alignment horizontal="center" vertical="center"/>
    </xf>
    <xf numFmtId="3" fontId="10" fillId="0" borderId="0" xfId="0" applyNumberFormat="1" applyFont="1" applyFill="1" applyAlignment="1">
      <alignment horizontal="center" vertical="center"/>
    </xf>
    <xf numFmtId="0" fontId="34" fillId="0" borderId="0" xfId="0" applyFont="1" applyFill="1" applyAlignment="1">
      <alignment vertical="center" wrapText="1"/>
    </xf>
    <xf numFmtId="3" fontId="34" fillId="0" borderId="0" xfId="0" applyNumberFormat="1" applyFont="1" applyFill="1" applyAlignment="1">
      <alignment vertical="center" wrapText="1"/>
    </xf>
    <xf numFmtId="3" fontId="10" fillId="0" borderId="0" xfId="0" applyNumberFormat="1" applyFont="1" applyFill="1" applyAlignment="1">
      <alignment vertical="center"/>
    </xf>
    <xf numFmtId="0" fontId="27" fillId="0" borderId="9" xfId="0" applyFont="1" applyFill="1" applyBorder="1" applyAlignment="1">
      <alignment horizontal="center"/>
    </xf>
    <xf numFmtId="3" fontId="35" fillId="0" borderId="0" xfId="0" applyNumberFormat="1" applyFont="1" applyFill="1" applyAlignment="1">
      <alignment vertical="center"/>
    </xf>
    <xf numFmtId="0" fontId="32" fillId="0" borderId="0" xfId="0" applyFont="1" applyFill="1" applyAlignment="1">
      <alignment vertical="center"/>
    </xf>
    <xf numFmtId="0" fontId="25" fillId="0" borderId="0" xfId="0" applyFont="1" applyFill="1" applyAlignment="1">
      <alignment horizontal="left" vertical="top"/>
    </xf>
    <xf numFmtId="3" fontId="25" fillId="0" borderId="0" xfId="0" applyNumberFormat="1" applyFont="1" applyFill="1" applyAlignment="1">
      <alignment vertical="center"/>
    </xf>
    <xf numFmtId="3" fontId="25" fillId="0" borderId="0" xfId="0" applyNumberFormat="1" applyFont="1" applyFill="1" applyAlignment="1">
      <alignment horizontal="left" vertical="top"/>
    </xf>
    <xf numFmtId="0" fontId="25" fillId="0" borderId="0" xfId="0" applyFont="1" applyFill="1" applyAlignment="1">
      <alignment vertical="center" wrapText="1"/>
    </xf>
    <xf numFmtId="3" fontId="36" fillId="0" borderId="0" xfId="0" applyNumberFormat="1" applyFont="1" applyFill="1" applyAlignment="1">
      <alignment vertical="center"/>
    </xf>
    <xf numFmtId="0" fontId="37" fillId="0" borderId="0" xfId="0" applyFont="1" applyFill="1" applyAlignment="1">
      <alignment vertical="center"/>
    </xf>
    <xf numFmtId="3" fontId="25" fillId="0" borderId="0" xfId="0" applyNumberFormat="1" applyFont="1" applyFill="1" applyAlignment="1">
      <alignment vertical="center" wrapText="1"/>
    </xf>
    <xf numFmtId="3" fontId="37" fillId="0" borderId="0" xfId="0" applyNumberFormat="1" applyFont="1" applyFill="1" applyAlignment="1">
      <alignment vertical="center"/>
    </xf>
    <xf numFmtId="3" fontId="25" fillId="0" borderId="0" xfId="0" applyNumberFormat="1" applyFont="1" applyFill="1" applyAlignment="1">
      <alignment horizontal="right" vertical="center" wrapText="1"/>
    </xf>
    <xf numFmtId="0" fontId="23" fillId="0" borderId="0" xfId="0" applyFont="1" applyFill="1" applyAlignment="1">
      <alignment vertical="center" wrapText="1"/>
    </xf>
    <xf numFmtId="0" fontId="12" fillId="0" borderId="0" xfId="0" applyFont="1" applyFill="1" applyAlignment="1">
      <alignment horizontal="right" vertical="center"/>
    </xf>
    <xf numFmtId="3" fontId="12" fillId="0" borderId="0" xfId="0" applyNumberFormat="1" applyFont="1" applyFill="1" applyAlignment="1">
      <alignment horizontal="right" vertical="center"/>
    </xf>
    <xf numFmtId="0" fontId="23" fillId="0" borderId="0" xfId="0" applyFont="1" applyFill="1" applyAlignment="1">
      <alignment horizontal="left" vertical="center" wrapText="1"/>
    </xf>
    <xf numFmtId="0" fontId="52" fillId="0" borderId="8" xfId="0" applyFont="1" applyBorder="1" applyAlignment="1">
      <alignment wrapText="1"/>
    </xf>
    <xf numFmtId="0" fontId="52" fillId="0" borderId="9" xfId="0" applyFont="1" applyBorder="1" applyAlignment="1">
      <alignment horizontal="left" wrapText="1"/>
    </xf>
    <xf numFmtId="0" fontId="61" fillId="0" borderId="0" xfId="0" applyFont="1" applyAlignment="1">
      <alignment wrapText="1"/>
    </xf>
    <xf numFmtId="0" fontId="52" fillId="0" borderId="0" xfId="0" applyFont="1" applyAlignment="1">
      <alignment wrapText="1"/>
    </xf>
    <xf numFmtId="43" fontId="0" fillId="0" borderId="0" xfId="8" applyFont="1" applyFill="1" applyBorder="1" applyAlignment="1">
      <alignment wrapText="1"/>
    </xf>
    <xf numFmtId="0" fontId="62" fillId="0" borderId="0" xfId="0" applyFont="1" applyAlignment="1">
      <alignment wrapText="1"/>
    </xf>
    <xf numFmtId="0" fontId="19" fillId="0" borderId="8" xfId="0" applyFont="1" applyFill="1" applyBorder="1" applyAlignment="1">
      <alignment horizontal="left" vertical="top"/>
    </xf>
    <xf numFmtId="0" fontId="27" fillId="0" borderId="8" xfId="0" applyFont="1" applyFill="1" applyBorder="1" applyAlignment="1">
      <alignment horizontal="center" vertical="top"/>
    </xf>
    <xf numFmtId="4" fontId="27" fillId="0" borderId="8" xfId="0" applyNumberFormat="1" applyFont="1" applyFill="1" applyBorder="1" applyAlignment="1">
      <alignment horizontal="right" vertical="center" wrapText="1"/>
    </xf>
    <xf numFmtId="3" fontId="27" fillId="0" borderId="8" xfId="0" applyNumberFormat="1" applyFont="1" applyFill="1" applyBorder="1" applyAlignment="1">
      <alignment horizontal="right" vertical="center" wrapText="1"/>
    </xf>
    <xf numFmtId="0" fontId="12" fillId="0" borderId="0" xfId="0" applyFont="1" applyFill="1" applyAlignment="1">
      <alignment vertical="top"/>
    </xf>
    <xf numFmtId="0" fontId="19" fillId="0" borderId="8" xfId="0" applyFont="1" applyFill="1" applyBorder="1" applyAlignment="1">
      <alignment horizontal="left" vertical="top" wrapText="1"/>
    </xf>
    <xf numFmtId="0" fontId="27" fillId="0" borderId="14" xfId="0" applyFont="1" applyFill="1" applyBorder="1" applyAlignment="1">
      <alignment horizontal="center" vertical="top" wrapText="1"/>
    </xf>
    <xf numFmtId="0" fontId="27" fillId="0" borderId="8" xfId="0" applyFont="1" applyFill="1" applyBorder="1" applyAlignment="1">
      <alignment horizontal="right" vertical="center" wrapText="1"/>
    </xf>
    <xf numFmtId="0" fontId="27" fillId="0" borderId="5" xfId="0" applyFont="1" applyFill="1" applyBorder="1" applyAlignment="1">
      <alignment horizontal="left" vertical="top" wrapText="1"/>
    </xf>
    <xf numFmtId="0" fontId="60" fillId="0" borderId="8" xfId="0" applyFont="1" applyFill="1" applyBorder="1" applyAlignment="1">
      <alignment horizontal="left" vertical="center" wrapText="1"/>
    </xf>
    <xf numFmtId="0" fontId="60" fillId="0" borderId="8" xfId="0" applyFont="1" applyFill="1" applyBorder="1" applyAlignment="1">
      <alignment wrapText="1"/>
    </xf>
    <xf numFmtId="0" fontId="63" fillId="0" borderId="5" xfId="0" applyFont="1" applyBorder="1" applyAlignment="1">
      <alignment horizontal="center" vertical="center"/>
    </xf>
    <xf numFmtId="0" fontId="68" fillId="0" borderId="7" xfId="0" applyFont="1" applyBorder="1" applyAlignment="1">
      <alignment horizontal="center" vertical="center"/>
    </xf>
    <xf numFmtId="17" fontId="68" fillId="0" borderId="6" xfId="0" applyNumberFormat="1" applyFont="1" applyBorder="1" applyAlignment="1">
      <alignment horizontal="center" vertical="center"/>
    </xf>
    <xf numFmtId="17" fontId="68" fillId="0" borderId="7" xfId="0" applyNumberFormat="1" applyFont="1" applyBorder="1" applyAlignment="1">
      <alignment horizontal="center" vertical="center"/>
    </xf>
    <xf numFmtId="0" fontId="63" fillId="0" borderId="11" xfId="0" applyFont="1" applyBorder="1" applyAlignment="1">
      <alignment horizontal="center" vertical="center"/>
    </xf>
    <xf numFmtId="0" fontId="63" fillId="0" borderId="10" xfId="0" applyFont="1" applyBorder="1" applyAlignment="1">
      <alignment horizontal="center"/>
    </xf>
    <xf numFmtId="1" fontId="63" fillId="0" borderId="0" xfId="8" applyNumberFormat="1" applyFont="1" applyFill="1" applyBorder="1" applyAlignment="1">
      <alignment horizontal="right"/>
    </xf>
    <xf numFmtId="1" fontId="63" fillId="0" borderId="10" xfId="0" applyNumberFormat="1" applyFont="1" applyBorder="1" applyAlignment="1">
      <alignment horizontal="right"/>
    </xf>
    <xf numFmtId="1" fontId="63" fillId="0" borderId="10" xfId="8" applyNumberFormat="1" applyFont="1" applyFill="1" applyBorder="1" applyAlignment="1">
      <alignment horizontal="right"/>
    </xf>
    <xf numFmtId="1" fontId="63" fillId="0" borderId="0" xfId="0" applyNumberFormat="1" applyFont="1" applyAlignment="1">
      <alignment horizontal="right"/>
    </xf>
    <xf numFmtId="0" fontId="63" fillId="0" borderId="0" xfId="0" applyFont="1"/>
    <xf numFmtId="0" fontId="63" fillId="0" borderId="10" xfId="0" applyFont="1" applyBorder="1"/>
    <xf numFmtId="165" fontId="63" fillId="0" borderId="10" xfId="8" applyNumberFormat="1" applyFont="1" applyFill="1" applyBorder="1" applyAlignment="1">
      <alignment horizontal="center"/>
    </xf>
    <xf numFmtId="165" fontId="63" fillId="0" borderId="0" xfId="8" applyNumberFormat="1" applyFont="1"/>
    <xf numFmtId="165" fontId="63" fillId="0" borderId="11" xfId="8" applyNumberFormat="1" applyFont="1" applyBorder="1"/>
    <xf numFmtId="165" fontId="63" fillId="0" borderId="17" xfId="8" applyNumberFormat="1" applyFont="1" applyBorder="1"/>
    <xf numFmtId="165" fontId="63" fillId="0" borderId="0" xfId="8" applyNumberFormat="1" applyFont="1" applyFill="1"/>
    <xf numFmtId="165" fontId="63" fillId="0" borderId="0" xfId="8" applyNumberFormat="1" applyFont="1" applyFill="1" applyAlignment="1">
      <alignment horizontal="center"/>
    </xf>
    <xf numFmtId="1" fontId="63" fillId="0" borderId="0" xfId="8" applyNumberFormat="1" applyFont="1" applyFill="1" applyBorder="1"/>
    <xf numFmtId="1" fontId="63" fillId="0" borderId="0" xfId="8" applyNumberFormat="1" applyFont="1" applyFill="1" applyBorder="1" applyAlignment="1">
      <alignment horizontal="center"/>
    </xf>
    <xf numFmtId="1" fontId="63" fillId="0" borderId="10" xfId="8" applyNumberFormat="1" applyFont="1" applyFill="1" applyBorder="1"/>
    <xf numFmtId="0" fontId="63" fillId="0" borderId="0" xfId="0" applyFont="1" applyAlignment="1">
      <alignment horizontal="center"/>
    </xf>
    <xf numFmtId="0" fontId="63" fillId="0" borderId="7" xfId="0" applyFont="1" applyBorder="1" applyAlignment="1">
      <alignment horizontal="center"/>
    </xf>
    <xf numFmtId="1" fontId="63" fillId="0" borderId="6" xfId="0" applyNumberFormat="1" applyFont="1" applyBorder="1"/>
    <xf numFmtId="1" fontId="63" fillId="0" borderId="7" xfId="0" applyNumberFormat="1" applyFont="1" applyBorder="1"/>
    <xf numFmtId="0" fontId="23" fillId="0" borderId="0" xfId="0" applyFont="1" applyFill="1" applyBorder="1" applyAlignment="1">
      <alignment horizontal="center" vertical="center" wrapText="1"/>
    </xf>
    <xf numFmtId="0" fontId="23" fillId="0" borderId="0" xfId="0" applyFont="1" applyBorder="1" applyAlignment="1">
      <alignment vertical="center" wrapText="1"/>
    </xf>
    <xf numFmtId="3" fontId="23" fillId="0" borderId="0" xfId="0" applyNumberFormat="1" applyFont="1" applyBorder="1" applyAlignment="1">
      <alignment vertical="center" wrapText="1"/>
    </xf>
    <xf numFmtId="4" fontId="23" fillId="0" borderId="0" xfId="0" applyNumberFormat="1" applyFont="1" applyBorder="1" applyAlignment="1">
      <alignment vertical="center" wrapText="1"/>
    </xf>
    <xf numFmtId="0" fontId="27" fillId="0" borderId="0" xfId="0" applyFont="1" applyFill="1" applyBorder="1" applyAlignment="1">
      <alignment horizontal="center" vertical="center" wrapText="1"/>
    </xf>
    <xf numFmtId="0" fontId="27" fillId="0" borderId="0" xfId="0" applyFont="1" applyBorder="1" applyAlignment="1">
      <alignment vertical="center" wrapText="1"/>
    </xf>
    <xf numFmtId="0" fontId="27" fillId="0" borderId="0" xfId="0" applyFont="1" applyBorder="1" applyAlignment="1">
      <alignment horizontal="left" vertical="center" wrapText="1"/>
    </xf>
    <xf numFmtId="4" fontId="27" fillId="0" borderId="0" xfId="0" applyNumberFormat="1" applyFont="1" applyBorder="1" applyAlignment="1">
      <alignment vertical="center" wrapText="1"/>
    </xf>
    <xf numFmtId="3" fontId="27" fillId="0" borderId="0" xfId="0" applyNumberFormat="1" applyFont="1" applyBorder="1" applyAlignment="1">
      <alignment vertical="center" wrapText="1"/>
    </xf>
    <xf numFmtId="0" fontId="1" fillId="0" borderId="0" xfId="17"/>
    <xf numFmtId="0" fontId="64" fillId="0" borderId="0" xfId="17" applyFont="1" applyAlignment="1">
      <alignment horizontal="center"/>
    </xf>
    <xf numFmtId="0" fontId="1" fillId="8" borderId="8" xfId="17" applyFill="1" applyBorder="1" applyAlignment="1">
      <alignment horizontal="center" vertical="center"/>
    </xf>
    <xf numFmtId="0" fontId="1" fillId="9" borderId="8" xfId="17" applyFill="1" applyBorder="1" applyAlignment="1">
      <alignment horizontal="center" vertical="center"/>
    </xf>
    <xf numFmtId="0" fontId="1" fillId="13" borderId="14" xfId="17" applyFill="1" applyBorder="1" applyAlignment="1">
      <alignment horizontal="center" vertical="center"/>
    </xf>
    <xf numFmtId="0" fontId="1" fillId="16" borderId="8" xfId="17" applyFill="1" applyBorder="1" applyAlignment="1">
      <alignment horizontal="center" vertical="center"/>
    </xf>
    <xf numFmtId="0" fontId="1" fillId="7" borderId="8" xfId="17" applyFill="1" applyBorder="1" applyAlignment="1">
      <alignment horizontal="center" vertical="center"/>
    </xf>
    <xf numFmtId="15" fontId="1" fillId="7" borderId="8" xfId="17" applyNumberFormat="1" applyFill="1" applyBorder="1" applyAlignment="1">
      <alignment horizontal="center" vertical="center"/>
    </xf>
    <xf numFmtId="0" fontId="1" fillId="0" borderId="8" xfId="17" applyBorder="1" applyAlignment="1">
      <alignment horizontal="center" vertical="center"/>
    </xf>
    <xf numFmtId="0" fontId="0" fillId="0" borderId="0" xfId="0" applyAlignment="1">
      <alignment horizontal="right" vertical="top"/>
    </xf>
    <xf numFmtId="0" fontId="12" fillId="0" borderId="0" xfId="1" applyAlignment="1">
      <alignment horizontal="right" vertical="top"/>
    </xf>
    <xf numFmtId="166" fontId="0" fillId="0" borderId="0" xfId="0" applyNumberFormat="1" applyAlignment="1">
      <alignment horizontal="right" vertical="top"/>
    </xf>
    <xf numFmtId="17" fontId="0" fillId="0" borderId="0" xfId="0" applyNumberFormat="1" applyAlignment="1">
      <alignment horizontal="right" vertical="top"/>
    </xf>
    <xf numFmtId="43" fontId="12" fillId="0" borderId="0" xfId="0" applyNumberFormat="1" applyFont="1" applyBorder="1"/>
    <xf numFmtId="43" fontId="0" fillId="0" borderId="0" xfId="0" applyNumberFormat="1"/>
    <xf numFmtId="0" fontId="0" fillId="0" borderId="0" xfId="0" applyNumberFormat="1" applyAlignment="1">
      <alignment vertical="center"/>
    </xf>
    <xf numFmtId="0" fontId="12" fillId="0" borderId="0" xfId="0" applyFont="1" applyFill="1" applyAlignment="1">
      <alignment horizontal="left" vertical="top" wrapText="1"/>
    </xf>
    <xf numFmtId="0" fontId="0" fillId="0" borderId="0" xfId="0" applyFill="1" applyAlignment="1">
      <alignment horizontal="left" vertical="top" wrapText="1"/>
    </xf>
    <xf numFmtId="0" fontId="23" fillId="0" borderId="0" xfId="0" applyFont="1" applyFill="1" applyAlignment="1">
      <alignment vertical="center"/>
    </xf>
    <xf numFmtId="0" fontId="27" fillId="0" borderId="14" xfId="0" applyFont="1" applyFill="1" applyBorder="1"/>
    <xf numFmtId="43" fontId="54" fillId="0" borderId="14" xfId="8" applyFont="1" applyFill="1" applyBorder="1"/>
    <xf numFmtId="165" fontId="54" fillId="0" borderId="14" xfId="8" applyNumberFormat="1" applyFont="1" applyFill="1" applyBorder="1"/>
    <xf numFmtId="0" fontId="60" fillId="0" borderId="14" xfId="0" applyFont="1" applyFill="1" applyBorder="1" applyAlignment="1">
      <alignment horizontal="center" vertical="center"/>
    </xf>
    <xf numFmtId="0" fontId="60" fillId="0" borderId="14" xfId="0" applyFont="1" applyFill="1" applyBorder="1" applyAlignment="1">
      <alignment vertical="center"/>
    </xf>
    <xf numFmtId="0" fontId="23" fillId="0" borderId="27" xfId="0" applyFont="1" applyFill="1" applyBorder="1" applyAlignment="1">
      <alignment vertical="center"/>
    </xf>
    <xf numFmtId="4" fontId="23" fillId="0" borderId="27" xfId="0" applyNumberFormat="1" applyFont="1" applyFill="1" applyBorder="1" applyAlignment="1">
      <alignment vertical="center"/>
    </xf>
    <xf numFmtId="3" fontId="23" fillId="0" borderId="27" xfId="0" applyNumberFormat="1" applyFont="1" applyFill="1" applyBorder="1" applyAlignment="1">
      <alignment vertical="center"/>
    </xf>
    <xf numFmtId="168" fontId="23" fillId="0" borderId="27" xfId="0" applyNumberFormat="1" applyFont="1" applyFill="1" applyBorder="1" applyAlignment="1">
      <alignment horizontal="right" vertical="center" wrapText="1"/>
    </xf>
    <xf numFmtId="0" fontId="23" fillId="0" borderId="28" xfId="0" applyFont="1" applyFill="1" applyBorder="1" applyAlignment="1">
      <alignment vertical="center"/>
    </xf>
    <xf numFmtId="0" fontId="0" fillId="0" borderId="0" xfId="0" applyFill="1" applyAlignment="1">
      <alignment vertical="top"/>
    </xf>
    <xf numFmtId="0" fontId="0" fillId="0" borderId="0" xfId="0" applyFill="1" applyAlignment="1">
      <alignment horizontal="right" vertical="top"/>
    </xf>
    <xf numFmtId="3" fontId="0" fillId="0" borderId="0" xfId="0" applyNumberFormat="1" applyFill="1" applyAlignment="1">
      <alignment horizontal="right" vertical="top"/>
    </xf>
    <xf numFmtId="3" fontId="0" fillId="0" borderId="0" xfId="0" applyNumberFormat="1" applyFill="1" applyAlignment="1">
      <alignment vertical="top"/>
    </xf>
    <xf numFmtId="0" fontId="16" fillId="0" borderId="0" xfId="0" applyFont="1" applyFill="1" applyAlignment="1">
      <alignment horizontal="left" vertical="top"/>
    </xf>
    <xf numFmtId="0" fontId="12" fillId="0" borderId="0" xfId="0" applyFont="1" applyFill="1" applyAlignment="1">
      <alignment horizontal="right" vertical="top" wrapText="1"/>
    </xf>
    <xf numFmtId="3" fontId="12" fillId="0" borderId="0" xfId="0" applyNumberFormat="1" applyFont="1" applyFill="1" applyAlignment="1">
      <alignment vertical="top"/>
    </xf>
    <xf numFmtId="0" fontId="23" fillId="0" borderId="8" xfId="0" applyFont="1" applyFill="1" applyBorder="1" applyAlignment="1">
      <alignment vertical="top" wrapText="1"/>
    </xf>
    <xf numFmtId="4" fontId="27" fillId="0" borderId="8" xfId="0" applyNumberFormat="1" applyFont="1" applyFill="1" applyBorder="1" applyAlignment="1">
      <alignment horizontal="right" vertical="top" wrapText="1"/>
    </xf>
    <xf numFmtId="3" fontId="27" fillId="0" borderId="8" xfId="0" applyNumberFormat="1" applyFont="1" applyFill="1" applyBorder="1" applyAlignment="1">
      <alignment horizontal="right" vertical="top" wrapText="1"/>
    </xf>
    <xf numFmtId="0" fontId="23" fillId="0" borderId="8" xfId="0" applyFont="1" applyFill="1" applyBorder="1" applyAlignment="1">
      <alignment vertical="top"/>
    </xf>
    <xf numFmtId="0" fontId="0" fillId="0" borderId="0" xfId="0" applyFill="1" applyAlignment="1">
      <alignment horizontal="right" vertical="top" wrapText="1"/>
    </xf>
    <xf numFmtId="3" fontId="0" fillId="0" borderId="0" xfId="0" applyNumberFormat="1" applyFill="1" applyAlignment="1">
      <alignment horizontal="right" vertical="top" wrapText="1"/>
    </xf>
    <xf numFmtId="0" fontId="27" fillId="0" borderId="8" xfId="0" applyFont="1" applyFill="1" applyBorder="1" applyAlignment="1">
      <alignment horizontal="right" vertical="top" wrapText="1"/>
    </xf>
    <xf numFmtId="0" fontId="60" fillId="0" borderId="8" xfId="0" applyFont="1" applyFill="1" applyBorder="1" applyAlignment="1">
      <alignment horizontal="left" vertical="top" wrapText="1"/>
    </xf>
    <xf numFmtId="0" fontId="60" fillId="0" borderId="8" xfId="0" applyFont="1" applyFill="1" applyBorder="1" applyAlignment="1">
      <alignment vertical="top" wrapText="1"/>
    </xf>
    <xf numFmtId="0" fontId="12" fillId="0" borderId="0" xfId="0" applyFont="1" applyFill="1" applyAlignment="1">
      <alignment horizontal="center" vertical="top" wrapText="1"/>
    </xf>
    <xf numFmtId="4" fontId="0" fillId="0" borderId="0" xfId="0" applyNumberFormat="1" applyFill="1" applyAlignment="1">
      <alignment horizontal="right" vertical="top" wrapText="1"/>
    </xf>
    <xf numFmtId="165" fontId="27" fillId="0" borderId="8" xfId="8" applyNumberFormat="1" applyFont="1" applyFill="1" applyBorder="1"/>
    <xf numFmtId="0" fontId="27" fillId="0" borderId="0" xfId="0" applyFont="1" applyFill="1" applyBorder="1" applyAlignment="1">
      <alignment horizontal="center" vertical="top" wrapText="1"/>
    </xf>
    <xf numFmtId="0" fontId="27" fillId="0" borderId="0" xfId="0" applyFont="1" applyBorder="1" applyAlignment="1">
      <alignment vertical="top" wrapText="1"/>
    </xf>
    <xf numFmtId="0" fontId="27" fillId="0" borderId="0" xfId="0" applyFont="1" applyBorder="1" applyAlignment="1">
      <alignment horizontal="left" vertical="top" wrapText="1"/>
    </xf>
    <xf numFmtId="4" fontId="27" fillId="0" borderId="0" xfId="0" applyNumberFormat="1" applyFont="1" applyBorder="1" applyAlignment="1">
      <alignment vertical="top" wrapText="1"/>
    </xf>
    <xf numFmtId="3" fontId="27" fillId="0" borderId="0" xfId="0" applyNumberFormat="1" applyFont="1" applyBorder="1" applyAlignment="1">
      <alignment vertical="top" wrapText="1"/>
    </xf>
    <xf numFmtId="0" fontId="19" fillId="0" borderId="0" xfId="0" applyFont="1" applyAlignment="1">
      <alignment horizontal="left" vertical="top" wrapText="1"/>
    </xf>
    <xf numFmtId="0" fontId="19" fillId="0" borderId="0" xfId="0" applyFont="1" applyAlignment="1">
      <alignment horizontal="left" vertical="center" wrapText="1"/>
    </xf>
    <xf numFmtId="0" fontId="0" fillId="0" borderId="0" xfId="0" applyAlignment="1">
      <alignment horizontal="center" vertical="center" wrapText="1"/>
    </xf>
    <xf numFmtId="0" fontId="19" fillId="0" borderId="0" xfId="0" applyFont="1" applyBorder="1" applyAlignment="1">
      <alignment horizontal="left" vertical="top" wrapText="1"/>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left" vertical="center"/>
    </xf>
    <xf numFmtId="0" fontId="19" fillId="0" borderId="0" xfId="0" applyFont="1" applyAlignment="1">
      <alignment horizontal="center" vertical="center" wrapText="1"/>
    </xf>
    <xf numFmtId="0" fontId="12" fillId="0" borderId="5" xfId="0" applyFont="1" applyFill="1" applyBorder="1" applyAlignment="1">
      <alignment horizontal="left" vertical="top" wrapText="1"/>
    </xf>
    <xf numFmtId="0" fontId="12" fillId="0" borderId="6" xfId="0" applyFont="1" applyFill="1" applyBorder="1" applyAlignment="1">
      <alignment horizontal="left" vertical="top" wrapText="1"/>
    </xf>
    <xf numFmtId="0" fontId="12" fillId="0" borderId="7" xfId="0" applyFont="1" applyFill="1" applyBorder="1" applyAlignment="1">
      <alignment horizontal="left" vertical="top" wrapText="1"/>
    </xf>
    <xf numFmtId="0" fontId="12" fillId="0" borderId="5" xfId="0" applyFont="1" applyBorder="1" applyAlignment="1">
      <alignment horizontal="left" vertical="top" wrapText="1"/>
    </xf>
    <xf numFmtId="0" fontId="12" fillId="0" borderId="6" xfId="0" applyFont="1" applyBorder="1" applyAlignment="1">
      <alignment horizontal="left" vertical="top" wrapText="1"/>
    </xf>
    <xf numFmtId="0" fontId="12" fillId="0" borderId="7" xfId="0" applyFont="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12" fillId="0" borderId="6" xfId="0" applyFont="1" applyBorder="1" applyAlignment="1">
      <alignment horizontal="center" vertical="top" wrapText="1"/>
    </xf>
    <xf numFmtId="0" fontId="12" fillId="0" borderId="7" xfId="0" applyFont="1" applyBorder="1" applyAlignment="1">
      <alignment horizontal="center" vertical="top" wrapText="1"/>
    </xf>
    <xf numFmtId="0" fontId="0" fillId="0" borderId="5" xfId="0" applyFont="1" applyBorder="1" applyAlignment="1">
      <alignment horizontal="left" vertical="top" wrapText="1"/>
    </xf>
    <xf numFmtId="0" fontId="0" fillId="0" borderId="6" xfId="0" applyFont="1" applyBorder="1" applyAlignment="1">
      <alignment horizontal="left" vertical="top" wrapText="1"/>
    </xf>
    <xf numFmtId="0" fontId="0" fillId="0" borderId="7" xfId="0" applyFont="1" applyBorder="1" applyAlignment="1">
      <alignment horizontal="left" vertical="top" wrapText="1"/>
    </xf>
    <xf numFmtId="0" fontId="12" fillId="5" borderId="5" xfId="0" applyFont="1" applyFill="1" applyBorder="1" applyAlignment="1">
      <alignment horizontal="center" vertical="top" wrapText="1"/>
    </xf>
    <xf numFmtId="0" fontId="12" fillId="5" borderId="6" xfId="0" applyFont="1" applyFill="1" applyBorder="1" applyAlignment="1">
      <alignment horizontal="center" vertical="top" wrapText="1"/>
    </xf>
    <xf numFmtId="0" fontId="12" fillId="5" borderId="7" xfId="0" applyFont="1" applyFill="1" applyBorder="1" applyAlignment="1">
      <alignment horizontal="center" vertical="top" wrapText="1"/>
    </xf>
    <xf numFmtId="0" fontId="12" fillId="5" borderId="5" xfId="0" applyFont="1" applyFill="1" applyBorder="1" applyAlignment="1">
      <alignment horizontal="center" vertical="top"/>
    </xf>
    <xf numFmtId="0" fontId="12" fillId="5" borderId="6" xfId="0" applyFont="1" applyFill="1" applyBorder="1" applyAlignment="1">
      <alignment horizontal="center" vertical="top"/>
    </xf>
    <xf numFmtId="0" fontId="12" fillId="5" borderId="7" xfId="0" applyFont="1" applyFill="1" applyBorder="1" applyAlignment="1">
      <alignment horizontal="center" vertical="top"/>
    </xf>
    <xf numFmtId="0" fontId="0" fillId="0" borderId="5" xfId="0"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19" fillId="0" borderId="5" xfId="0" applyFont="1" applyBorder="1" applyAlignment="1">
      <alignment horizontal="left" vertical="top" wrapText="1"/>
    </xf>
    <xf numFmtId="0" fontId="19" fillId="0" borderId="6" xfId="0" applyFont="1" applyBorder="1" applyAlignment="1">
      <alignment horizontal="left" vertical="top" wrapText="1"/>
    </xf>
    <xf numFmtId="0" fontId="19" fillId="0" borderId="7" xfId="0" applyFont="1" applyBorder="1" applyAlignment="1">
      <alignment horizontal="left" vertical="top" wrapText="1"/>
    </xf>
    <xf numFmtId="0" fontId="0" fillId="0" borderId="5"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Font="1" applyBorder="1" applyAlignment="1">
      <alignment horizontal="left" vertical="top"/>
    </xf>
    <xf numFmtId="0" fontId="0" fillId="0" borderId="8" xfId="0" applyFont="1" applyBorder="1" applyAlignment="1">
      <alignment horizontal="left" vertical="top" wrapText="1"/>
    </xf>
    <xf numFmtId="0" fontId="52" fillId="0" borderId="8" xfId="0" applyFont="1" applyBorder="1" applyAlignment="1">
      <alignment horizontal="left" vertical="top" wrapText="1"/>
    </xf>
    <xf numFmtId="0" fontId="52" fillId="0" borderId="8" xfId="0" applyFont="1" applyBorder="1" applyAlignment="1">
      <alignment horizontal="left" vertical="top"/>
    </xf>
    <xf numFmtId="0" fontId="23" fillId="0" borderId="0" xfId="0" applyFont="1" applyAlignment="1">
      <alignment horizontal="left" vertical="top" wrapText="1"/>
    </xf>
    <xf numFmtId="0" fontId="12" fillId="0" borderId="0" xfId="0" applyFont="1" applyAlignment="1">
      <alignment horizontal="left" vertical="top" wrapText="1"/>
    </xf>
    <xf numFmtId="0" fontId="15" fillId="0" borderId="0" xfId="0" applyFont="1" applyBorder="1" applyAlignment="1">
      <alignment horizontal="center" vertical="top" wrapText="1"/>
    </xf>
    <xf numFmtId="0" fontId="21" fillId="2" borderId="25" xfId="0" applyFont="1" applyFill="1" applyBorder="1" applyAlignment="1">
      <alignment horizontal="center" vertical="top" wrapText="1"/>
    </xf>
    <xf numFmtId="0" fontId="21" fillId="2" borderId="26" xfId="0" applyFont="1" applyFill="1" applyBorder="1" applyAlignment="1">
      <alignment horizontal="center" vertical="top" wrapText="1"/>
    </xf>
    <xf numFmtId="0" fontId="21" fillId="2" borderId="3" xfId="0" applyFont="1" applyFill="1" applyBorder="1" applyAlignment="1">
      <alignment horizontal="center" vertical="top" wrapText="1"/>
    </xf>
    <xf numFmtId="0" fontId="21" fillId="2" borderId="4" xfId="0" applyFont="1" applyFill="1" applyBorder="1" applyAlignment="1">
      <alignment horizontal="center" vertical="top" wrapText="1"/>
    </xf>
    <xf numFmtId="0" fontId="20" fillId="0" borderId="0" xfId="0" applyFont="1" applyBorder="1" applyAlignment="1">
      <alignment horizontal="center" vertical="top" wrapText="1"/>
    </xf>
    <xf numFmtId="0" fontId="21" fillId="2" borderId="1" xfId="0" applyFont="1" applyFill="1" applyBorder="1" applyAlignment="1">
      <alignment horizontal="center" wrapText="1"/>
    </xf>
    <xf numFmtId="0" fontId="21" fillId="2" borderId="2" xfId="0" applyFont="1" applyFill="1" applyBorder="1" applyAlignment="1">
      <alignment horizontal="center" wrapText="1"/>
    </xf>
    <xf numFmtId="0" fontId="21" fillId="2" borderId="3" xfId="0" applyFont="1" applyFill="1" applyBorder="1" applyAlignment="1">
      <alignment horizontal="center" wrapText="1"/>
    </xf>
    <xf numFmtId="0" fontId="21" fillId="2" borderId="4" xfId="0" applyFont="1" applyFill="1" applyBorder="1" applyAlignment="1">
      <alignment horizontal="center" wrapText="1"/>
    </xf>
    <xf numFmtId="0" fontId="23" fillId="0" borderId="0" xfId="0" applyFont="1" applyAlignment="1">
      <alignment horizontal="left" vertical="center" wrapText="1"/>
    </xf>
    <xf numFmtId="0" fontId="12" fillId="0" borderId="0" xfId="0" applyFont="1" applyAlignment="1">
      <alignment horizontal="left" vertical="center" wrapText="1"/>
    </xf>
    <xf numFmtId="0" fontId="0" fillId="0" borderId="0" xfId="0" applyFont="1" applyAlignment="1">
      <alignment horizontal="left" vertical="center" wrapText="1"/>
    </xf>
    <xf numFmtId="0" fontId="0" fillId="0" borderId="0" xfId="0" applyFont="1" applyBorder="1" applyAlignment="1">
      <alignment horizontal="left" vertical="center" wrapText="1"/>
    </xf>
    <xf numFmtId="0" fontId="12" fillId="0" borderId="0" xfId="0" applyFont="1" applyBorder="1" applyAlignment="1">
      <alignment horizontal="left" vertical="center" wrapText="1"/>
    </xf>
    <xf numFmtId="0" fontId="0" fillId="0" borderId="0" xfId="0" applyFont="1" applyAlignment="1">
      <alignment horizontal="left" vertical="top" wrapText="1"/>
    </xf>
    <xf numFmtId="0" fontId="12" fillId="0" borderId="12" xfId="0" applyFont="1" applyBorder="1" applyAlignment="1">
      <alignment horizontal="left" vertical="top" wrapText="1"/>
    </xf>
    <xf numFmtId="0" fontId="0" fillId="0" borderId="0" xfId="0" applyAlignment="1">
      <alignment horizontal="left" vertical="top" wrapText="1"/>
    </xf>
    <xf numFmtId="0" fontId="0" fillId="0" borderId="0" xfId="0" applyAlignment="1">
      <alignment horizontal="left" vertical="center" wrapText="1"/>
    </xf>
    <xf numFmtId="166" fontId="19" fillId="0" borderId="0" xfId="0" applyNumberFormat="1" applyFont="1" applyAlignment="1">
      <alignment horizontal="left" vertical="center" wrapText="1"/>
    </xf>
    <xf numFmtId="166" fontId="19" fillId="0" borderId="0" xfId="0" applyNumberFormat="1" applyFont="1" applyAlignment="1">
      <alignment horizontal="left" vertical="center"/>
    </xf>
    <xf numFmtId="166" fontId="0" fillId="6" borderId="8" xfId="0" applyNumberFormat="1" applyFill="1" applyBorder="1" applyAlignment="1">
      <alignment horizontal="center" vertical="center" wrapText="1"/>
    </xf>
    <xf numFmtId="0" fontId="0" fillId="6" borderId="8" xfId="0" applyFill="1" applyBorder="1" applyAlignment="1">
      <alignment horizontal="center" vertical="center"/>
    </xf>
    <xf numFmtId="0" fontId="0" fillId="0" borderId="14" xfId="0" applyBorder="1" applyAlignment="1">
      <alignment horizontal="center" vertical="center" wrapText="1"/>
    </xf>
    <xf numFmtId="0" fontId="0" fillId="0" borderId="17" xfId="0" applyBorder="1" applyAlignment="1">
      <alignment horizontal="center" vertical="center"/>
    </xf>
    <xf numFmtId="0" fontId="0" fillId="6" borderId="8" xfId="0" applyFill="1" applyBorder="1" applyAlignment="1">
      <alignment horizontal="center" vertical="center" wrapText="1"/>
    </xf>
    <xf numFmtId="166" fontId="0" fillId="0" borderId="8" xfId="0" applyNumberFormat="1" applyBorder="1" applyAlignment="1">
      <alignment horizontal="center" vertical="center" wrapText="1"/>
    </xf>
    <xf numFmtId="0" fontId="0" fillId="0" borderId="8" xfId="0" applyBorder="1" applyAlignment="1">
      <alignment horizontal="center" vertical="center"/>
    </xf>
    <xf numFmtId="0" fontId="0" fillId="0" borderId="9" xfId="0" applyBorder="1" applyAlignment="1">
      <alignment horizontal="center" vertical="center" wrapText="1"/>
    </xf>
    <xf numFmtId="166" fontId="0" fillId="0" borderId="0" xfId="0" applyNumberFormat="1" applyAlignment="1">
      <alignment vertical="center" wrapText="1"/>
    </xf>
    <xf numFmtId="0" fontId="0" fillId="0" borderId="0" xfId="0" applyAlignment="1">
      <alignment vertical="center" wrapText="1"/>
    </xf>
    <xf numFmtId="0" fontId="0" fillId="0" borderId="9" xfId="0" applyBorder="1" applyAlignment="1">
      <alignment horizontal="center" vertical="center"/>
    </xf>
    <xf numFmtId="0" fontId="0" fillId="6" borderId="14" xfId="0" applyFill="1" applyBorder="1" applyAlignment="1">
      <alignment horizontal="center" vertical="center" wrapText="1"/>
    </xf>
    <xf numFmtId="0" fontId="0" fillId="6" borderId="9" xfId="0" applyFill="1" applyBorder="1" applyAlignment="1">
      <alignment horizontal="center" vertical="center"/>
    </xf>
    <xf numFmtId="0" fontId="4" fillId="0" borderId="0" xfId="0" applyFont="1" applyAlignment="1">
      <alignment horizontal="left" vertical="center" wrapText="1"/>
    </xf>
    <xf numFmtId="0" fontId="19" fillId="0" borderId="0" xfId="0" applyFont="1" applyFill="1" applyAlignment="1">
      <alignment horizontal="left" vertical="center" wrapText="1"/>
    </xf>
    <xf numFmtId="3" fontId="27" fillId="0" borderId="5" xfId="0" applyNumberFormat="1" applyFont="1" applyFill="1" applyBorder="1" applyAlignment="1">
      <alignment horizontal="center" vertical="center"/>
    </xf>
    <xf numFmtId="3" fontId="27" fillId="0" borderId="6" xfId="0" applyNumberFormat="1" applyFont="1" applyFill="1" applyBorder="1" applyAlignment="1">
      <alignment horizontal="center" vertical="center"/>
    </xf>
    <xf numFmtId="3" fontId="27" fillId="0" borderId="7" xfId="0" applyNumberFormat="1" applyFont="1" applyFill="1" applyBorder="1" applyAlignment="1">
      <alignment horizontal="center" vertical="center"/>
    </xf>
    <xf numFmtId="0" fontId="0" fillId="0" borderId="0" xfId="0" applyFill="1" applyAlignment="1">
      <alignment horizontal="left" vertical="center"/>
    </xf>
    <xf numFmtId="0" fontId="0" fillId="0" borderId="0" xfId="0" applyFill="1" applyAlignment="1">
      <alignment horizontal="center" vertical="center" wrapText="1"/>
    </xf>
    <xf numFmtId="3" fontId="27" fillId="0" borderId="5" xfId="0" applyNumberFormat="1" applyFont="1" applyFill="1" applyBorder="1" applyAlignment="1">
      <alignment horizontal="center" vertical="center" wrapText="1"/>
    </xf>
    <xf numFmtId="3" fontId="27" fillId="0" borderId="6" xfId="0" applyNumberFormat="1" applyFont="1" applyFill="1" applyBorder="1" applyAlignment="1">
      <alignment horizontal="center" vertical="center" wrapText="1"/>
    </xf>
    <xf numFmtId="3" fontId="27" fillId="0" borderId="7" xfId="0" applyNumberFormat="1" applyFont="1" applyFill="1" applyBorder="1" applyAlignment="1">
      <alignment horizontal="center" vertical="center" wrapText="1"/>
    </xf>
    <xf numFmtId="0" fontId="0" fillId="0" borderId="0" xfId="0" applyFill="1" applyAlignment="1">
      <alignment horizontal="left" vertical="center" wrapText="1"/>
    </xf>
    <xf numFmtId="0" fontId="12" fillId="0" borderId="0" xfId="0" applyFont="1" applyFill="1" applyAlignment="1">
      <alignment horizontal="left" vertical="center" wrapText="1"/>
    </xf>
    <xf numFmtId="0" fontId="24" fillId="0" borderId="0" xfId="0" applyFont="1" applyFill="1" applyAlignment="1">
      <alignment horizontal="left" vertical="center" wrapText="1"/>
    </xf>
    <xf numFmtId="0" fontId="0" fillId="0" borderId="11" xfId="0" applyFill="1" applyBorder="1" applyAlignment="1">
      <alignment horizontal="left" vertical="top" wrapText="1"/>
    </xf>
    <xf numFmtId="0" fontId="12" fillId="0" borderId="0" xfId="0" applyFont="1" applyFill="1" applyAlignment="1">
      <alignment horizontal="left" vertical="top" wrapText="1"/>
    </xf>
    <xf numFmtId="0" fontId="0" fillId="0" borderId="0" xfId="0" applyFill="1"/>
    <xf numFmtId="0" fontId="0" fillId="0" borderId="0" xfId="0" applyFill="1" applyAlignment="1">
      <alignment wrapText="1"/>
    </xf>
    <xf numFmtId="0" fontId="0" fillId="0" borderId="0" xfId="0" applyAlignment="1">
      <alignment horizontal="left" wrapText="1"/>
    </xf>
    <xf numFmtId="0" fontId="0" fillId="0" borderId="0" xfId="0" applyFill="1" applyAlignment="1">
      <alignment horizontal="left" vertical="top" wrapText="1"/>
    </xf>
    <xf numFmtId="0" fontId="0" fillId="0" borderId="0" xfId="1" applyFont="1" applyFill="1" applyAlignment="1">
      <alignment horizontal="left" vertical="center" wrapText="1"/>
    </xf>
    <xf numFmtId="0" fontId="12" fillId="0" borderId="0" xfId="1" applyFill="1" applyAlignment="1">
      <alignment horizontal="left" vertical="center" wrapText="1"/>
    </xf>
    <xf numFmtId="0" fontId="27" fillId="0" borderId="14" xfId="1" applyFont="1" applyFill="1" applyBorder="1" applyAlignment="1">
      <alignment horizontal="center" vertical="center"/>
    </xf>
    <xf numFmtId="0" fontId="27" fillId="0" borderId="17" xfId="0" applyFont="1" applyFill="1" applyBorder="1" applyAlignment="1">
      <alignment horizontal="center" vertical="center"/>
    </xf>
    <xf numFmtId="0" fontId="27" fillId="0" borderId="9" xfId="0" applyFont="1" applyFill="1" applyBorder="1" applyAlignment="1">
      <alignment horizontal="center" vertical="center"/>
    </xf>
    <xf numFmtId="0" fontId="27" fillId="0" borderId="17" xfId="1" applyFont="1" applyFill="1" applyBorder="1" applyAlignment="1">
      <alignment horizontal="center" vertical="center"/>
    </xf>
    <xf numFmtId="0" fontId="27" fillId="0" borderId="9" xfId="1" applyFont="1" applyFill="1" applyBorder="1" applyAlignment="1">
      <alignment horizontal="center" vertical="center"/>
    </xf>
    <xf numFmtId="0" fontId="0" fillId="0" borderId="0" xfId="1" applyFont="1" applyFill="1" applyAlignment="1">
      <alignment horizontal="left" vertical="top" wrapText="1"/>
    </xf>
    <xf numFmtId="0" fontId="23" fillId="0" borderId="14" xfId="1" applyFont="1" applyFill="1" applyBorder="1" applyAlignment="1">
      <alignment horizontal="center" vertical="center"/>
    </xf>
    <xf numFmtId="0" fontId="0" fillId="0" borderId="9" xfId="0" applyFill="1" applyBorder="1" applyAlignment="1">
      <alignment horizontal="center" vertical="center"/>
    </xf>
    <xf numFmtId="0" fontId="23" fillId="0" borderId="8" xfId="1" applyFont="1" applyFill="1" applyBorder="1" applyAlignment="1">
      <alignment horizontal="center" vertical="center"/>
    </xf>
    <xf numFmtId="0" fontId="23" fillId="0" borderId="14" xfId="1" applyFont="1" applyFill="1" applyBorder="1" applyAlignment="1">
      <alignment horizontal="center" vertical="center" wrapText="1"/>
    </xf>
    <xf numFmtId="0" fontId="0" fillId="0" borderId="9" xfId="0" applyFill="1" applyBorder="1" applyAlignment="1">
      <alignment horizontal="center" vertical="center" wrapText="1"/>
    </xf>
    <xf numFmtId="0" fontId="23" fillId="0" borderId="5" xfId="1" applyFont="1" applyFill="1" applyBorder="1" applyAlignment="1">
      <alignment horizontal="center" vertical="center"/>
    </xf>
    <xf numFmtId="0" fontId="23" fillId="0" borderId="6" xfId="1" applyFont="1" applyFill="1" applyBorder="1" applyAlignment="1">
      <alignment horizontal="center" vertical="center"/>
    </xf>
    <xf numFmtId="0" fontId="23" fillId="0" borderId="7" xfId="1" applyFont="1" applyFill="1" applyBorder="1" applyAlignment="1">
      <alignment horizontal="center" vertical="center"/>
    </xf>
    <xf numFmtId="0" fontId="0" fillId="0" borderId="8" xfId="0" applyFill="1" applyBorder="1" applyAlignment="1">
      <alignment horizontal="center" vertical="center"/>
    </xf>
    <xf numFmtId="0" fontId="12" fillId="0" borderId="0" xfId="1" applyFill="1" applyAlignment="1">
      <alignment horizontal="left" vertical="top" wrapText="1"/>
    </xf>
    <xf numFmtId="170" fontId="23" fillId="0" borderId="5" xfId="1" applyNumberFormat="1" applyFont="1" applyFill="1" applyBorder="1" applyAlignment="1">
      <alignment horizontal="center" vertical="center"/>
    </xf>
    <xf numFmtId="170" fontId="23" fillId="0" borderId="6" xfId="1" applyNumberFormat="1" applyFont="1" applyFill="1" applyBorder="1" applyAlignment="1">
      <alignment horizontal="center" vertical="center"/>
    </xf>
    <xf numFmtId="170" fontId="23" fillId="0" borderId="7" xfId="1" applyNumberFormat="1" applyFont="1" applyFill="1" applyBorder="1" applyAlignment="1">
      <alignment horizontal="center" vertical="center"/>
    </xf>
    <xf numFmtId="170" fontId="23" fillId="0" borderId="5" xfId="1" applyNumberFormat="1" applyFont="1" applyFill="1" applyBorder="1" applyAlignment="1">
      <alignment horizontal="center"/>
    </xf>
    <xf numFmtId="170" fontId="23" fillId="0" borderId="6" xfId="1" applyNumberFormat="1" applyFont="1" applyFill="1" applyBorder="1" applyAlignment="1">
      <alignment horizontal="center"/>
    </xf>
    <xf numFmtId="170" fontId="23" fillId="0" borderId="7" xfId="1" applyNumberFormat="1" applyFont="1" applyFill="1" applyBorder="1" applyAlignment="1">
      <alignment horizontal="center"/>
    </xf>
    <xf numFmtId="0" fontId="23" fillId="0" borderId="5" xfId="1" applyFont="1" applyFill="1" applyBorder="1" applyAlignment="1">
      <alignment horizontal="center"/>
    </xf>
    <xf numFmtId="0" fontId="23" fillId="0" borderId="6" xfId="1" applyFont="1" applyFill="1" applyBorder="1" applyAlignment="1">
      <alignment horizontal="center"/>
    </xf>
    <xf numFmtId="0" fontId="23" fillId="0" borderId="7" xfId="1" applyFont="1" applyFill="1" applyBorder="1" applyAlignment="1">
      <alignment horizontal="center"/>
    </xf>
    <xf numFmtId="0" fontId="0" fillId="0" borderId="11" xfId="0" applyBorder="1" applyAlignment="1">
      <alignment horizontal="left" vertical="top" wrapText="1"/>
    </xf>
    <xf numFmtId="0" fontId="23" fillId="0" borderId="0" xfId="0" applyFont="1" applyBorder="1" applyAlignment="1">
      <alignment horizontal="center" vertical="top" wrapText="1"/>
    </xf>
    <xf numFmtId="3" fontId="27" fillId="0" borderId="8" xfId="0" applyNumberFormat="1" applyFont="1" applyFill="1" applyBorder="1" applyAlignment="1">
      <alignment horizontal="center" vertical="top"/>
    </xf>
    <xf numFmtId="3" fontId="27" fillId="0" borderId="5" xfId="0" applyNumberFormat="1" applyFont="1" applyFill="1" applyBorder="1" applyAlignment="1">
      <alignment horizontal="center" vertical="top" wrapText="1"/>
    </xf>
    <xf numFmtId="3" fontId="27" fillId="0" borderId="6" xfId="0" applyNumberFormat="1" applyFont="1" applyFill="1" applyBorder="1" applyAlignment="1">
      <alignment horizontal="center" vertical="top" wrapText="1"/>
    </xf>
    <xf numFmtId="3" fontId="27" fillId="0" borderId="7" xfId="0" applyNumberFormat="1" applyFont="1" applyFill="1" applyBorder="1" applyAlignment="1">
      <alignment horizontal="center" vertical="top" wrapText="1"/>
    </xf>
    <xf numFmtId="0" fontId="31" fillId="0" borderId="8" xfId="0" applyFont="1" applyBorder="1" applyAlignment="1">
      <alignment horizontal="left" vertical="center" wrapText="1"/>
    </xf>
    <xf numFmtId="49" fontId="31" fillId="0" borderId="8" xfId="0" applyNumberFormat="1" applyFont="1" applyBorder="1" applyAlignment="1">
      <alignment horizontal="left" vertical="center" wrapText="1"/>
    </xf>
    <xf numFmtId="0" fontId="11" fillId="7" borderId="15" xfId="0" applyFont="1" applyFill="1" applyBorder="1" applyAlignment="1">
      <alignment horizontal="center" wrapText="1"/>
    </xf>
    <xf numFmtId="0" fontId="11" fillId="7" borderId="12" xfId="0" applyFont="1" applyFill="1" applyBorder="1" applyAlignment="1">
      <alignment horizontal="center" wrapText="1"/>
    </xf>
    <xf numFmtId="0" fontId="11" fillId="7" borderId="16" xfId="0" applyFont="1" applyFill="1" applyBorder="1" applyAlignment="1">
      <alignment horizontal="center" wrapText="1"/>
    </xf>
    <xf numFmtId="0" fontId="11" fillId="7" borderId="15" xfId="0" applyFont="1" applyFill="1" applyBorder="1" applyAlignment="1">
      <alignment horizontal="center"/>
    </xf>
    <xf numFmtId="0" fontId="11" fillId="7" borderId="12" xfId="0" applyFont="1" applyFill="1" applyBorder="1" applyAlignment="1">
      <alignment horizontal="center"/>
    </xf>
    <xf numFmtId="0" fontId="11" fillId="7" borderId="16" xfId="0" applyFont="1" applyFill="1" applyBorder="1" applyAlignment="1">
      <alignment horizontal="center"/>
    </xf>
    <xf numFmtId="0" fontId="11" fillId="0" borderId="8" xfId="0" applyFont="1" applyBorder="1" applyAlignment="1">
      <alignment horizontal="center"/>
    </xf>
    <xf numFmtId="0" fontId="0" fillId="0" borderId="0" xfId="0" applyFont="1" applyAlignment="1">
      <alignment horizontal="left" vertical="top"/>
    </xf>
    <xf numFmtId="0" fontId="0" fillId="0" borderId="0" xfId="0" applyAlignment="1">
      <alignment horizontal="left" vertical="top"/>
    </xf>
    <xf numFmtId="0" fontId="12" fillId="0" borderId="0" xfId="0" applyFont="1" applyBorder="1" applyAlignment="1">
      <alignment horizontal="left" vertical="top" wrapText="1"/>
    </xf>
    <xf numFmtId="0" fontId="0" fillId="0" borderId="0" xfId="0" applyBorder="1" applyAlignment="1">
      <alignment horizontal="left" vertical="top" wrapText="1"/>
    </xf>
    <xf numFmtId="3" fontId="19" fillId="0" borderId="19" xfId="0" applyNumberFormat="1" applyFont="1" applyBorder="1" applyAlignment="1">
      <alignment horizontal="center"/>
    </xf>
    <xf numFmtId="3" fontId="19" fillId="0" borderId="9" xfId="0" applyNumberFormat="1" applyFont="1" applyBorder="1" applyAlignment="1">
      <alignment horizontal="center"/>
    </xf>
    <xf numFmtId="3" fontId="19" fillId="0" borderId="18" xfId="0" applyNumberFormat="1" applyFont="1" applyBorder="1" applyAlignment="1">
      <alignment horizontal="center"/>
    </xf>
    <xf numFmtId="3" fontId="19" fillId="0" borderId="8" xfId="0" applyNumberFormat="1" applyFont="1" applyBorder="1" applyAlignment="1">
      <alignment horizontal="center"/>
    </xf>
    <xf numFmtId="3" fontId="27" fillId="0" borderId="19" xfId="0" applyNumberFormat="1" applyFont="1" applyBorder="1" applyAlignment="1">
      <alignment horizontal="center"/>
    </xf>
    <xf numFmtId="3" fontId="27" fillId="0" borderId="9" xfId="0" applyNumberFormat="1" applyFont="1" applyBorder="1" applyAlignment="1">
      <alignment horizontal="center"/>
    </xf>
    <xf numFmtId="3" fontId="27" fillId="0" borderId="18" xfId="0" applyNumberFormat="1" applyFont="1" applyBorder="1" applyAlignment="1">
      <alignment horizontal="center"/>
    </xf>
    <xf numFmtId="3" fontId="27" fillId="0" borderId="8" xfId="0" applyNumberFormat="1" applyFont="1" applyFill="1" applyBorder="1" applyAlignment="1">
      <alignment horizontal="center" vertical="top" wrapText="1"/>
    </xf>
    <xf numFmtId="3" fontId="27" fillId="0" borderId="19" xfId="0" applyNumberFormat="1" applyFont="1" applyBorder="1" applyAlignment="1">
      <alignment horizontal="center" vertical="top" wrapText="1"/>
    </xf>
    <xf numFmtId="3" fontId="27" fillId="0" borderId="9" xfId="0" applyNumberFormat="1" applyFont="1" applyBorder="1" applyAlignment="1">
      <alignment horizontal="center" vertical="top" wrapText="1"/>
    </xf>
    <xf numFmtId="3" fontId="27" fillId="0" borderId="18" xfId="0" applyNumberFormat="1" applyFont="1" applyBorder="1" applyAlignment="1">
      <alignment horizontal="center" vertical="top" wrapText="1"/>
    </xf>
    <xf numFmtId="0" fontId="1" fillId="16" borderId="8" xfId="17" applyFill="1" applyBorder="1" applyAlignment="1">
      <alignment horizontal="center" vertical="center"/>
    </xf>
  </cellXfs>
  <cellStyles count="18">
    <cellStyle name="Comma" xfId="8" builtinId="3"/>
    <cellStyle name="Comma 2" xfId="2" xr:uid="{00000000-0005-0000-0000-000001000000}"/>
    <cellStyle name="Comma 3" xfId="13" xr:uid="{00000000-0005-0000-0000-000002000000}"/>
    <cellStyle name="Comma 3 2" xfId="16" xr:uid="{75DBF094-74B0-1646-801F-B717EF6607A2}"/>
    <cellStyle name="Comma 6 2" xfId="6" xr:uid="{00000000-0005-0000-0000-000003000000}"/>
    <cellStyle name="Comma 8" xfId="7" xr:uid="{00000000-0005-0000-0000-000004000000}"/>
    <cellStyle name="Good" xfId="14" builtinId="26"/>
    <cellStyle name="Neutral 2" xfId="10" xr:uid="{00000000-0005-0000-0000-000005000000}"/>
    <cellStyle name="Normal" xfId="0" builtinId="0"/>
    <cellStyle name="Normal 2" xfId="1" xr:uid="{00000000-0005-0000-0000-000007000000}"/>
    <cellStyle name="Normal 2 2" xfId="4" xr:uid="{00000000-0005-0000-0000-000008000000}"/>
    <cellStyle name="Normal 2 3" xfId="11" xr:uid="{00000000-0005-0000-0000-000009000000}"/>
    <cellStyle name="Normal 3" xfId="9" xr:uid="{00000000-0005-0000-0000-00000A000000}"/>
    <cellStyle name="Normal 4" xfId="3" xr:uid="{00000000-0005-0000-0000-00000B000000}"/>
    <cellStyle name="Normal 5" xfId="12" xr:uid="{00000000-0005-0000-0000-00000C000000}"/>
    <cellStyle name="Normal 5 2" xfId="15" xr:uid="{BC51E781-8403-6948-B773-533CFE704F44}"/>
    <cellStyle name="Normal 6" xfId="17" xr:uid="{270DFA2A-6454-AA48-B91F-64DD3BCE941C}"/>
    <cellStyle name="Percent 2" xfId="5" xr:uid="{00000000-0005-0000-0000-00000D000000}"/>
  </cellStyles>
  <dxfs count="4">
    <dxf>
      <fill>
        <patternFill>
          <bgColor theme="7" tint="0.59996337778862885"/>
        </patternFill>
      </fill>
    </dxf>
    <dxf>
      <fill>
        <patternFill>
          <bgColor theme="5"/>
        </patternFill>
      </fill>
    </dxf>
    <dxf>
      <fill>
        <patternFill>
          <bgColor theme="5"/>
        </patternFill>
      </fill>
    </dxf>
    <dxf>
      <fill>
        <patternFill>
          <bgColor rgb="FFFF0000"/>
        </patternFill>
      </fill>
    </dxf>
  </dxfs>
  <tableStyles count="0" defaultTableStyle="TableStyleMedium2" defaultPivotStyle="PivotStyleLight16"/>
  <colors>
    <mruColors>
      <color rgb="FFCBAD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8" Type="http://schemas.openxmlformats.org/officeDocument/2006/relationships/image" Target="../media/image10.gif"/><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jp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jpg"/><Relationship Id="rId5" Type="http://schemas.openxmlformats.org/officeDocument/2006/relationships/image" Target="../media/image7.png"/><Relationship Id="rId10" Type="http://schemas.openxmlformats.org/officeDocument/2006/relationships/image" Target="../media/image12.jpg"/><Relationship Id="rId4" Type="http://schemas.openxmlformats.org/officeDocument/2006/relationships/image" Target="../media/image6.png"/><Relationship Id="rId9" Type="http://schemas.openxmlformats.org/officeDocument/2006/relationships/image" Target="../media/image11.png"/></Relationships>
</file>

<file path=xl/charts/_rels/chart2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3.xml"/><Relationship Id="rId1" Type="http://schemas.microsoft.com/office/2011/relationships/chartStyle" Target="style3.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4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(14,753.45 TBs)</a:t>
            </a:r>
          </a:p>
        </c:rich>
      </c:tx>
      <c:overlay val="0"/>
      <c:spPr>
        <a:noFill/>
        <a:ln w="25400">
          <a:noFill/>
        </a:ln>
      </c:spPr>
    </c:title>
    <c:autoTitleDeleted val="0"/>
    <c:plotArea>
      <c:layout>
        <c:manualLayout>
          <c:layoutTarget val="inner"/>
          <c:xMode val="edge"/>
          <c:yMode val="edge"/>
          <c:x val="0.35195578730004601"/>
          <c:y val="0.61879895561361697"/>
          <c:w val="0.26815679032383499"/>
          <c:h val="0.25065274151436001"/>
        </c:manualLayout>
      </c:layout>
      <c:pieChart>
        <c:varyColors val="1"/>
        <c:ser>
          <c:idx val="0"/>
          <c:order val="0"/>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4542-9F49-8DB7-ED88CC219160}"/>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4542-9F49-8DB7-ED88CC219160}"/>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4542-9F49-8DB7-ED88CC219160}"/>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4542-9F49-8DB7-ED88CC219160}"/>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4542-9F49-8DB7-ED88CC219160}"/>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4542-9F49-8DB7-ED88CC219160}"/>
              </c:ext>
            </c:extLst>
          </c:dPt>
          <c:dPt>
            <c:idx val="7"/>
            <c:bubble3D val="0"/>
            <c:spPr>
              <a:solidFill>
                <a:schemeClr val="accent2">
                  <a:lumMod val="75000"/>
                </a:schemeClr>
              </a:solidFill>
              <a:ln w="25400">
                <a:noFill/>
              </a:ln>
              <a:effectLst>
                <a:outerShdw dist="35921" dir="2700000" algn="br">
                  <a:srgbClr val="000000"/>
                </a:outerShdw>
              </a:effectLst>
            </c:spPr>
            <c:extLst>
              <c:ext xmlns:c16="http://schemas.microsoft.com/office/drawing/2014/chart" uri="{C3380CC4-5D6E-409C-BE32-E72D297353CC}">
                <c16:uniqueId val="{0000000D-4542-9F49-8DB7-ED88CC219160}"/>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0F-4542-9F49-8DB7-ED88CC219160}"/>
              </c:ext>
            </c:extLst>
          </c:dPt>
          <c:dLbls>
            <c:dLbl>
              <c:idx val="0"/>
              <c:layout>
                <c:manualLayout>
                  <c:x val="0.1106860908687707"/>
                  <c:y val="4.26231719241886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42-9F49-8DB7-ED88CC219160}"/>
                </c:ext>
              </c:extLst>
            </c:dLbl>
            <c:dLbl>
              <c:idx val="6"/>
              <c:layout>
                <c:manualLayout>
                  <c:x val="-8.7879422160375614E-2"/>
                  <c:y val="9.3537911927675577E-2"/>
                </c:manualLayout>
              </c:layout>
              <c:showLegendKey val="0"/>
              <c:showVal val="0"/>
              <c:showCatName val="1"/>
              <c:showSerName val="0"/>
              <c:showPercent val="1"/>
              <c:showBubbleSize val="0"/>
              <c:extLst>
                <c:ext xmlns:c15="http://schemas.microsoft.com/office/drawing/2012/chart" uri="{CE6537A1-D6FC-4f65-9D91-7224C49458BB}">
                  <c15:layout>
                    <c:manualLayout>
                      <c:w val="0.24370510499776382"/>
                      <c:h val="0.14444444444444443"/>
                    </c:manualLayout>
                  </c15:layout>
                </c:ext>
                <c:ext xmlns:c16="http://schemas.microsoft.com/office/drawing/2014/chart" uri="{C3380CC4-5D6E-409C-BE32-E72D297353CC}">
                  <c16:uniqueId val="{00000010-2A93-2B4B-AD52-44C258CAF266}"/>
                </c:ext>
              </c:extLst>
            </c:dLbl>
            <c:dLbl>
              <c:idx val="7"/>
              <c:layout>
                <c:manualLayout>
                  <c:x val="-0.20139132198247381"/>
                  <c:y val="-3.5910469524642753E-2"/>
                </c:manualLayout>
              </c:layout>
              <c:showLegendKey val="0"/>
              <c:showVal val="0"/>
              <c:showCatName val="1"/>
              <c:showSerName val="0"/>
              <c:showPercent val="1"/>
              <c:showBubbleSize val="0"/>
              <c:extLst>
                <c:ext xmlns:c15="http://schemas.microsoft.com/office/drawing/2012/chart" uri="{CE6537A1-D6FC-4f65-9D91-7224C49458BB}">
                  <c15:layout>
                    <c:manualLayout>
                      <c:w val="0.11888492575905675"/>
                      <c:h val="0.10151851851851852"/>
                    </c:manualLayout>
                  </c15:layout>
                </c:ext>
                <c:ext xmlns:c16="http://schemas.microsoft.com/office/drawing/2014/chart" uri="{C3380CC4-5D6E-409C-BE32-E72D297353CC}">
                  <c16:uniqueId val="{0000000D-4542-9F49-8DB7-ED88CC219160}"/>
                </c:ext>
              </c:extLst>
            </c:dLbl>
            <c:dLbl>
              <c:idx val="8"/>
              <c:layout>
                <c:manualLayout>
                  <c:x val="-0.15500464935734587"/>
                  <c:y val="-0.1110413743736578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DB1F-C34F-9B32-C9D8B2F01B82}"/>
                </c:ext>
              </c:extLst>
            </c:dLbl>
            <c:dLbl>
              <c:idx val="9"/>
              <c:layout>
                <c:manualLayout>
                  <c:x val="-0.1135611570848426"/>
                  <c:y val="-0.180392254122218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B1F-C34F-9B32-C9D8B2F01B82}"/>
                </c:ext>
              </c:extLst>
            </c:dLbl>
            <c:dLbl>
              <c:idx val="10"/>
              <c:layout>
                <c:manualLayout>
                  <c:x val="0.14442624730319598"/>
                  <c:y val="-0.1594801341269334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4542-9F49-8DB7-ED88CC219160}"/>
                </c:ext>
              </c:extLst>
            </c:dLbl>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Ingest!$A$7:$A$18</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Ingest!$B$7:$B$18</c:f>
              <c:numCache>
                <c:formatCode>#,##0.00</c:formatCode>
                <c:ptCount val="12"/>
                <c:pt idx="0">
                  <c:v>421.02633203124998</c:v>
                </c:pt>
                <c:pt idx="1">
                  <c:v>3382.3351445312501</c:v>
                </c:pt>
                <c:pt idx="2">
                  <c:v>13.82935546875</c:v>
                </c:pt>
                <c:pt idx="3">
                  <c:v>1656.291447265625</c:v>
                </c:pt>
                <c:pt idx="4">
                  <c:v>14.192375976562499</c:v>
                </c:pt>
                <c:pt idx="5">
                  <c:v>5857.9591259765621</c:v>
                </c:pt>
                <c:pt idx="6">
                  <c:v>711.33895410156254</c:v>
                </c:pt>
                <c:pt idx="7">
                  <c:v>1209.3634179687499</c:v>
                </c:pt>
                <c:pt idx="8">
                  <c:v>349.33581835937503</c:v>
                </c:pt>
                <c:pt idx="9">
                  <c:v>209.19147851562502</c:v>
                </c:pt>
                <c:pt idx="10">
                  <c:v>927.009935546875</c:v>
                </c:pt>
                <c:pt idx="11">
                  <c:v>1.5717568359375</c:v>
                </c:pt>
              </c:numCache>
            </c:numRef>
          </c:val>
          <c:extLst>
            <c:ext xmlns:c16="http://schemas.microsoft.com/office/drawing/2014/chart" uri="{C3380CC4-5D6E-409C-BE32-E72D297353CC}">
              <c16:uniqueId val="{00000013-4542-9F49-8DB7-ED88CC219160}"/>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Domain </a:t>
            </a:r>
          </a:p>
        </c:rich>
      </c:tx>
      <c:overlay val="0"/>
      <c:spPr>
        <a:noFill/>
        <a:ln w="25400">
          <a:noFill/>
        </a:ln>
      </c:spPr>
    </c:title>
    <c:autoTitleDeleted val="0"/>
    <c:plotArea>
      <c:layout/>
      <c:barChart>
        <c:barDir val="col"/>
        <c:grouping val="stacked"/>
        <c:varyColors val="0"/>
        <c:ser>
          <c:idx val="0"/>
          <c:order val="0"/>
          <c:tx>
            <c:strRef>
              <c:f>Distribution!$A$133</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Distribution!$B$133:$M$133</c:f>
              <c:numCache>
                <c:formatCode>0.00</c:formatCode>
                <c:ptCount val="12"/>
                <c:pt idx="0">
                  <c:v>15.918499000000001</c:v>
                </c:pt>
                <c:pt idx="1">
                  <c:v>33.667957999999999</c:v>
                </c:pt>
                <c:pt idx="2">
                  <c:v>203.841048</c:v>
                </c:pt>
                <c:pt idx="3">
                  <c:v>295.50309600000003</c:v>
                </c:pt>
                <c:pt idx="4">
                  <c:v>5.0921649999999996</c:v>
                </c:pt>
                <c:pt idx="5">
                  <c:v>162.169746</c:v>
                </c:pt>
                <c:pt idx="6">
                  <c:v>202.28165100000001</c:v>
                </c:pt>
                <c:pt idx="7">
                  <c:v>62.350186999999998</c:v>
                </c:pt>
                <c:pt idx="8">
                  <c:v>43.455424999999998</c:v>
                </c:pt>
                <c:pt idx="9">
                  <c:v>67.595539000000002</c:v>
                </c:pt>
                <c:pt idx="10">
                  <c:v>471.75821400000001</c:v>
                </c:pt>
                <c:pt idx="11">
                  <c:v>0.71335400000000004</c:v>
                </c:pt>
              </c:numCache>
            </c:numRef>
          </c:val>
          <c:extLst>
            <c:ext xmlns:c16="http://schemas.microsoft.com/office/drawing/2014/chart" uri="{C3380CC4-5D6E-409C-BE32-E72D297353CC}">
              <c16:uniqueId val="{00000000-82BC-C040-9CD6-49A07EA11377}"/>
            </c:ext>
          </c:extLst>
        </c:ser>
        <c:ser>
          <c:idx val="1"/>
          <c:order val="1"/>
          <c:tx>
            <c:strRef>
              <c:f>Distribution!$A$134</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Distribution!$B$134:$M$134</c:f>
              <c:numCache>
                <c:formatCode>0.00</c:formatCode>
                <c:ptCount val="12"/>
                <c:pt idx="0">
                  <c:v>3.645292</c:v>
                </c:pt>
                <c:pt idx="1">
                  <c:v>7.1469740000000002</c:v>
                </c:pt>
                <c:pt idx="2">
                  <c:v>12.657171</c:v>
                </c:pt>
                <c:pt idx="3">
                  <c:v>15.054214</c:v>
                </c:pt>
                <c:pt idx="4">
                  <c:v>2.6900770000000001</c:v>
                </c:pt>
                <c:pt idx="5">
                  <c:v>86.586229000000003</c:v>
                </c:pt>
                <c:pt idx="6">
                  <c:v>272.54776199999998</c:v>
                </c:pt>
                <c:pt idx="7">
                  <c:v>4.6967129999999999</c:v>
                </c:pt>
                <c:pt idx="8">
                  <c:v>5.2260280000000003</c:v>
                </c:pt>
                <c:pt idx="9">
                  <c:v>20.632919999999999</c:v>
                </c:pt>
                <c:pt idx="10">
                  <c:v>11.044216</c:v>
                </c:pt>
                <c:pt idx="11">
                  <c:v>0.182423</c:v>
                </c:pt>
              </c:numCache>
            </c:numRef>
          </c:val>
          <c:extLst>
            <c:ext xmlns:c16="http://schemas.microsoft.com/office/drawing/2014/chart" uri="{C3380CC4-5D6E-409C-BE32-E72D297353CC}">
              <c16:uniqueId val="{00000001-82BC-C040-9CD6-49A07EA11377}"/>
            </c:ext>
          </c:extLst>
        </c:ser>
        <c:ser>
          <c:idx val="2"/>
          <c:order val="2"/>
          <c:tx>
            <c:strRef>
              <c:f>Distribution!$A$135</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Distribution!$B$135:$M$135</c:f>
              <c:numCache>
                <c:formatCode>0.00</c:formatCode>
                <c:ptCount val="12"/>
                <c:pt idx="0">
                  <c:v>3.006116</c:v>
                </c:pt>
                <c:pt idx="1">
                  <c:v>4.8117349999999997</c:v>
                </c:pt>
                <c:pt idx="2">
                  <c:v>1.5326390000000001</c:v>
                </c:pt>
                <c:pt idx="3">
                  <c:v>95.594481999999999</c:v>
                </c:pt>
                <c:pt idx="4">
                  <c:v>1.3771420000000001</c:v>
                </c:pt>
                <c:pt idx="5">
                  <c:v>217.413555</c:v>
                </c:pt>
                <c:pt idx="6">
                  <c:v>51.145892000000003</c:v>
                </c:pt>
                <c:pt idx="7">
                  <c:v>14.447779000000001</c:v>
                </c:pt>
                <c:pt idx="8">
                  <c:v>9.2607020000000002</c:v>
                </c:pt>
                <c:pt idx="9">
                  <c:v>7.2832400000000002</c:v>
                </c:pt>
                <c:pt idx="10">
                  <c:v>5.129327</c:v>
                </c:pt>
                <c:pt idx="11">
                  <c:v>3.8610999999999999E-2</c:v>
                </c:pt>
              </c:numCache>
            </c:numRef>
          </c:val>
          <c:extLst>
            <c:ext xmlns:c16="http://schemas.microsoft.com/office/drawing/2014/chart" uri="{C3380CC4-5D6E-409C-BE32-E72D297353CC}">
              <c16:uniqueId val="{00000002-82BC-C040-9CD6-49A07EA11377}"/>
            </c:ext>
          </c:extLst>
        </c:ser>
        <c:ser>
          <c:idx val="3"/>
          <c:order val="3"/>
          <c:tx>
            <c:strRef>
              <c:f>Distribution!$A$136</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Distribution!$B$136:$M$136</c:f>
              <c:numCache>
                <c:formatCode>0.00</c:formatCode>
                <c:ptCount val="12"/>
                <c:pt idx="0">
                  <c:v>0.95901800000000004</c:v>
                </c:pt>
                <c:pt idx="1">
                  <c:v>3.8906130000000001</c:v>
                </c:pt>
                <c:pt idx="2">
                  <c:v>2.3139289999999999</c:v>
                </c:pt>
                <c:pt idx="3">
                  <c:v>28.669513999999999</c:v>
                </c:pt>
                <c:pt idx="4">
                  <c:v>1.0375970000000001</c:v>
                </c:pt>
                <c:pt idx="5">
                  <c:v>16.497074999999999</c:v>
                </c:pt>
                <c:pt idx="6">
                  <c:v>144.08364</c:v>
                </c:pt>
                <c:pt idx="7">
                  <c:v>4.9874099999999997</c:v>
                </c:pt>
                <c:pt idx="8">
                  <c:v>3.3830870000000002</c:v>
                </c:pt>
                <c:pt idx="9">
                  <c:v>0.80658399999999997</c:v>
                </c:pt>
                <c:pt idx="10">
                  <c:v>17.960892999999999</c:v>
                </c:pt>
                <c:pt idx="11">
                  <c:v>9.7380000000000001E-3</c:v>
                </c:pt>
              </c:numCache>
            </c:numRef>
          </c:val>
          <c:extLst>
            <c:ext xmlns:c16="http://schemas.microsoft.com/office/drawing/2014/chart" uri="{C3380CC4-5D6E-409C-BE32-E72D297353CC}">
              <c16:uniqueId val="{00000003-82BC-C040-9CD6-49A07EA11377}"/>
            </c:ext>
          </c:extLst>
        </c:ser>
        <c:ser>
          <c:idx val="4"/>
          <c:order val="4"/>
          <c:tx>
            <c:strRef>
              <c:f>Distribution!$A$137</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Distribution!$B$137:$M$137</c:f>
              <c:numCache>
                <c:formatCode>0.00</c:formatCode>
                <c:ptCount val="12"/>
                <c:pt idx="0">
                  <c:v>0.36225000000000002</c:v>
                </c:pt>
                <c:pt idx="1">
                  <c:v>2.019854</c:v>
                </c:pt>
                <c:pt idx="2">
                  <c:v>8.9300000000000004E-3</c:v>
                </c:pt>
                <c:pt idx="3">
                  <c:v>8.5299429999999994</c:v>
                </c:pt>
                <c:pt idx="4">
                  <c:v>8.3429999999999997E-3</c:v>
                </c:pt>
                <c:pt idx="5">
                  <c:v>1.7866519999999999</c:v>
                </c:pt>
                <c:pt idx="6">
                  <c:v>5.7602130000000002</c:v>
                </c:pt>
                <c:pt idx="7">
                  <c:v>0.71546799999999999</c:v>
                </c:pt>
                <c:pt idx="8">
                  <c:v>6.2697000000000003E-2</c:v>
                </c:pt>
                <c:pt idx="9">
                  <c:v>0.12973599999999999</c:v>
                </c:pt>
                <c:pt idx="10">
                  <c:v>9.8447000000000007E-2</c:v>
                </c:pt>
                <c:pt idx="11">
                  <c:v>3.1580000000000002E-3</c:v>
                </c:pt>
              </c:numCache>
            </c:numRef>
          </c:val>
          <c:extLst>
            <c:ext xmlns:c16="http://schemas.microsoft.com/office/drawing/2014/chart" uri="{C3380CC4-5D6E-409C-BE32-E72D297353CC}">
              <c16:uniqueId val="{00000004-82BC-C040-9CD6-49A07EA11377}"/>
            </c:ext>
          </c:extLst>
        </c:ser>
        <c:ser>
          <c:idx val="5"/>
          <c:order val="5"/>
          <c:tx>
            <c:strRef>
              <c:f>Distribution!$A$138</c:f>
              <c:strCache>
                <c:ptCount val="1"/>
                <c:pt idx="0">
                  <c:v>US Other</c:v>
                </c:pt>
              </c:strCache>
            </c:strRef>
          </c:tx>
          <c:spPr>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Distribution!$B$138:$M$138</c:f>
              <c:numCache>
                <c:formatCode>0.00</c:formatCode>
                <c:ptCount val="12"/>
                <c:pt idx="0">
                  <c:v>8.8414999999999994E-2</c:v>
                </c:pt>
                <c:pt idx="1">
                  <c:v>0.33491500000000002</c:v>
                </c:pt>
                <c:pt idx="2">
                  <c:v>44.825316000000001</c:v>
                </c:pt>
                <c:pt idx="3">
                  <c:v>96.565415000000002</c:v>
                </c:pt>
                <c:pt idx="4">
                  <c:v>0.156806</c:v>
                </c:pt>
                <c:pt idx="5">
                  <c:v>28.304373999999999</c:v>
                </c:pt>
                <c:pt idx="6">
                  <c:v>1.8689830000000001</c:v>
                </c:pt>
                <c:pt idx="7">
                  <c:v>0.14183999999999999</c:v>
                </c:pt>
                <c:pt idx="8">
                  <c:v>9.4555380000000007</c:v>
                </c:pt>
                <c:pt idx="9">
                  <c:v>6.0819320000000001</c:v>
                </c:pt>
                <c:pt idx="10">
                  <c:v>4.7581379999999998</c:v>
                </c:pt>
                <c:pt idx="11">
                  <c:v>9.9654999999999994E-2</c:v>
                </c:pt>
              </c:numCache>
            </c:numRef>
          </c:val>
          <c:extLst>
            <c:ext xmlns:c16="http://schemas.microsoft.com/office/drawing/2014/chart" uri="{C3380CC4-5D6E-409C-BE32-E72D297353CC}">
              <c16:uniqueId val="{00000005-82BC-C040-9CD6-49A07EA11377}"/>
            </c:ext>
          </c:extLst>
        </c:ser>
        <c:ser>
          <c:idx val="6"/>
          <c:order val="6"/>
          <c:tx>
            <c:strRef>
              <c:f>Distribution!$A$139</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Distribution!$B$132:$M$132</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Distribution!$B$139:$M$139</c:f>
              <c:numCache>
                <c:formatCode>0.00</c:formatCode>
                <c:ptCount val="12"/>
                <c:pt idx="0">
                  <c:v>0.15645500000000001</c:v>
                </c:pt>
                <c:pt idx="1">
                  <c:v>1.6805E-2</c:v>
                </c:pt>
                <c:pt idx="2">
                  <c:v>1.291E-3</c:v>
                </c:pt>
                <c:pt idx="3">
                  <c:v>4.9868999999999997E-2</c:v>
                </c:pt>
                <c:pt idx="4">
                  <c:v>3.3199999999999999E-4</c:v>
                </c:pt>
                <c:pt idx="5">
                  <c:v>7.4700000000000001E-3</c:v>
                </c:pt>
                <c:pt idx="6">
                  <c:v>4.816E-3</c:v>
                </c:pt>
                <c:pt idx="7">
                  <c:v>7.7000000000000001E-5</c:v>
                </c:pt>
                <c:pt idx="8">
                  <c:v>1.8197999999999999E-2</c:v>
                </c:pt>
                <c:pt idx="9">
                  <c:v>7.0850000000000002E-3</c:v>
                </c:pt>
                <c:pt idx="10">
                  <c:v>1.8450999999999999E-2</c:v>
                </c:pt>
                <c:pt idx="11">
                  <c:v>2.2729999999999998E-3</c:v>
                </c:pt>
              </c:numCache>
            </c:numRef>
          </c:val>
          <c:extLst>
            <c:ext xmlns:c16="http://schemas.microsoft.com/office/drawing/2014/chart" uri="{C3380CC4-5D6E-409C-BE32-E72D297353CC}">
              <c16:uniqueId val="{00000006-82BC-C040-9CD6-49A07EA11377}"/>
            </c:ext>
          </c:extLst>
        </c:ser>
        <c:dLbls>
          <c:showLegendKey val="0"/>
          <c:showVal val="0"/>
          <c:showCatName val="0"/>
          <c:showSerName val="0"/>
          <c:showPercent val="0"/>
          <c:showBubbleSize val="0"/>
        </c:dLbls>
        <c:gapWidth val="95"/>
        <c:overlap val="100"/>
        <c:axId val="-426183264"/>
        <c:axId val="-426172384"/>
      </c:barChart>
      <c:catAx>
        <c:axId val="-426183264"/>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426172384"/>
        <c:crosses val="autoZero"/>
        <c:auto val="1"/>
        <c:lblAlgn val="ctr"/>
        <c:lblOffset val="100"/>
        <c:noMultiLvlLbl val="0"/>
      </c:catAx>
      <c:valAx>
        <c:axId val="-426172384"/>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83264"/>
        <c:crosses val="autoZero"/>
        <c:crossBetween val="between"/>
      </c:valAx>
      <c:spPr>
        <a:solidFill>
          <a:srgbClr val="FFFFFF"/>
        </a:solidFill>
        <a:ln w="3175">
          <a:solidFill>
            <a:schemeClr val="tx1"/>
          </a:solidFill>
        </a:ln>
      </c:spPr>
    </c:plotArea>
    <c:legend>
      <c:legendPos val="r"/>
      <c:layout>
        <c:manualLayout>
          <c:xMode val="edge"/>
          <c:yMode val="edge"/>
          <c:x val="0.85905293150445794"/>
          <c:y val="0.21213912689425851"/>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Level</a:t>
            </a:r>
          </a:p>
        </c:rich>
      </c:tx>
      <c:overlay val="0"/>
      <c:spPr>
        <a:noFill/>
        <a:ln w="25400">
          <a:noFill/>
        </a:ln>
      </c:spPr>
    </c:title>
    <c:autoTitleDeleted val="0"/>
    <c:plotArea>
      <c:layout/>
      <c:barChart>
        <c:barDir val="col"/>
        <c:grouping val="stacked"/>
        <c:varyColors val="0"/>
        <c:ser>
          <c:idx val="0"/>
          <c:order val="0"/>
          <c:tx>
            <c:strRef>
              <c:f>Distribution!$A$256</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Distribution!$B$256:$M$256</c:f>
              <c:numCache>
                <c:formatCode>_(* #,##0.00_);_(* \(#,##0.00\);_(* "-"??_);_(@_)</c:formatCode>
                <c:ptCount val="12"/>
                <c:pt idx="0">
                  <c:v>7.9865014959068462E-2</c:v>
                </c:pt>
                <c:pt idx="1">
                  <c:v>145.79097144496856</c:v>
                </c:pt>
                <c:pt idx="2">
                  <c:v>0</c:v>
                </c:pt>
                <c:pt idx="3">
                  <c:v>24.372638858906544</c:v>
                </c:pt>
                <c:pt idx="4">
                  <c:v>8.4440476075542284E-4</c:v>
                </c:pt>
                <c:pt idx="5">
                  <c:v>7.019356963530293</c:v>
                </c:pt>
                <c:pt idx="6">
                  <c:v>48.847853693914651</c:v>
                </c:pt>
                <c:pt idx="7">
                  <c:v>6.7314590952264552E-2</c:v>
                </c:pt>
                <c:pt idx="8">
                  <c:v>82.080870789499315</c:v>
                </c:pt>
                <c:pt idx="9">
                  <c:v>1.2466832656173144E-2</c:v>
                </c:pt>
                <c:pt idx="10">
                  <c:v>0.14054938693334398</c:v>
                </c:pt>
                <c:pt idx="11">
                  <c:v>0</c:v>
                </c:pt>
              </c:numCache>
            </c:numRef>
          </c:val>
          <c:extLst>
            <c:ext xmlns:c16="http://schemas.microsoft.com/office/drawing/2014/chart" uri="{C3380CC4-5D6E-409C-BE32-E72D297353CC}">
              <c16:uniqueId val="{00000000-575F-5E43-BD3F-B876BFC6B8E9}"/>
            </c:ext>
          </c:extLst>
        </c:ser>
        <c:ser>
          <c:idx val="1"/>
          <c:order val="1"/>
          <c:tx>
            <c:strRef>
              <c:f>Distribution!$A$257</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Distribution!$B$257:$M$257</c:f>
              <c:numCache>
                <c:formatCode>_(* #,##0.00_);_(* \(#,##0.00\);_(* "-"??_);_(@_)</c:formatCode>
                <c:ptCount val="12"/>
                <c:pt idx="0">
                  <c:v>958.48274618383209</c:v>
                </c:pt>
                <c:pt idx="1">
                  <c:v>48705.355235267256</c:v>
                </c:pt>
                <c:pt idx="2">
                  <c:v>267.29780481275293</c:v>
                </c:pt>
                <c:pt idx="3">
                  <c:v>2048.5098964231415</c:v>
                </c:pt>
                <c:pt idx="4">
                  <c:v>1.9419881209487344</c:v>
                </c:pt>
                <c:pt idx="5">
                  <c:v>1363.5305622742319</c:v>
                </c:pt>
                <c:pt idx="6">
                  <c:v>13378.177154872559</c:v>
                </c:pt>
                <c:pt idx="7">
                  <c:v>47.627280522877264</c:v>
                </c:pt>
                <c:pt idx="8">
                  <c:v>1576.9627999806055</c:v>
                </c:pt>
                <c:pt idx="9">
                  <c:v>14.019997645637812</c:v>
                </c:pt>
                <c:pt idx="10">
                  <c:v>578.99737590833888</c:v>
                </c:pt>
                <c:pt idx="11">
                  <c:v>0</c:v>
                </c:pt>
              </c:numCache>
            </c:numRef>
          </c:val>
          <c:extLst>
            <c:ext xmlns:c16="http://schemas.microsoft.com/office/drawing/2014/chart" uri="{C3380CC4-5D6E-409C-BE32-E72D297353CC}">
              <c16:uniqueId val="{00000001-575F-5E43-BD3F-B876BFC6B8E9}"/>
            </c:ext>
          </c:extLst>
        </c:ser>
        <c:ser>
          <c:idx val="2"/>
          <c:order val="2"/>
          <c:tx>
            <c:strRef>
              <c:f>Distribution!$A$258</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Distribution!$B$258:$M$258</c:f>
              <c:numCache>
                <c:formatCode>_(* #,##0.00_);_(* \(#,##0.00\);_(* "-"??_);_(@_)</c:formatCode>
                <c:ptCount val="12"/>
                <c:pt idx="0">
                  <c:v>1144.3526390938416</c:v>
                </c:pt>
                <c:pt idx="1">
                  <c:v>557.14419011080588</c:v>
                </c:pt>
                <c:pt idx="2">
                  <c:v>34.879431956895118</c:v>
                </c:pt>
                <c:pt idx="3">
                  <c:v>2319.7220837864775</c:v>
                </c:pt>
                <c:pt idx="4">
                  <c:v>9.989747681006504</c:v>
                </c:pt>
                <c:pt idx="5">
                  <c:v>3321.5761314874485</c:v>
                </c:pt>
                <c:pt idx="6">
                  <c:v>3422.8583249517287</c:v>
                </c:pt>
                <c:pt idx="7">
                  <c:v>920.07730550734459</c:v>
                </c:pt>
                <c:pt idx="8">
                  <c:v>826.68789157786227</c:v>
                </c:pt>
                <c:pt idx="9">
                  <c:v>31.072015867052787</c:v>
                </c:pt>
                <c:pt idx="10">
                  <c:v>3087.2868786134754</c:v>
                </c:pt>
                <c:pt idx="11">
                  <c:v>0</c:v>
                </c:pt>
              </c:numCache>
            </c:numRef>
          </c:val>
          <c:extLst>
            <c:ext xmlns:c16="http://schemas.microsoft.com/office/drawing/2014/chart" uri="{C3380CC4-5D6E-409C-BE32-E72D297353CC}">
              <c16:uniqueId val="{00000002-575F-5E43-BD3F-B876BFC6B8E9}"/>
            </c:ext>
          </c:extLst>
        </c:ser>
        <c:ser>
          <c:idx val="3"/>
          <c:order val="3"/>
          <c:tx>
            <c:strRef>
              <c:f>Distribution!$A$259</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Distribution!$B$259:$M$259</c:f>
              <c:numCache>
                <c:formatCode>_(* #,##0.00_);_(* \(#,##0.00\);_(* "-"??_);_(@_)</c:formatCode>
                <c:ptCount val="12"/>
                <c:pt idx="0">
                  <c:v>1576.3918044686184</c:v>
                </c:pt>
                <c:pt idx="1">
                  <c:v>7.403222052471381E-2</c:v>
                </c:pt>
                <c:pt idx="2">
                  <c:v>0.13878415775252442</c:v>
                </c:pt>
                <c:pt idx="3">
                  <c:v>1002.8265240184414</c:v>
                </c:pt>
                <c:pt idx="4">
                  <c:v>8.920892049849499</c:v>
                </c:pt>
                <c:pt idx="5">
                  <c:v>4308.8137306353419</c:v>
                </c:pt>
                <c:pt idx="6">
                  <c:v>2035.2015278104591</c:v>
                </c:pt>
                <c:pt idx="7">
                  <c:v>910.1310080044625</c:v>
                </c:pt>
                <c:pt idx="8">
                  <c:v>129.05457794090526</c:v>
                </c:pt>
                <c:pt idx="9">
                  <c:v>150.3179911165858</c:v>
                </c:pt>
                <c:pt idx="10">
                  <c:v>34.316871358908401</c:v>
                </c:pt>
                <c:pt idx="11">
                  <c:v>0</c:v>
                </c:pt>
              </c:numCache>
            </c:numRef>
          </c:val>
          <c:extLst>
            <c:ext xmlns:c16="http://schemas.microsoft.com/office/drawing/2014/chart" uri="{C3380CC4-5D6E-409C-BE32-E72D297353CC}">
              <c16:uniqueId val="{00000003-575F-5E43-BD3F-B876BFC6B8E9}"/>
            </c:ext>
          </c:extLst>
        </c:ser>
        <c:ser>
          <c:idx val="4"/>
          <c:order val="4"/>
          <c:tx>
            <c:strRef>
              <c:f>Distribution!$A$260</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Distribution!$B$260:$M$260</c:f>
              <c:numCache>
                <c:formatCode>_(* #,##0.00_);_(* \(#,##0.00\);_(* "-"??_);_(@_)</c:formatCode>
                <c:ptCount val="12"/>
                <c:pt idx="0">
                  <c:v>2.3057936068653319E-3</c:v>
                </c:pt>
                <c:pt idx="1">
                  <c:v>0</c:v>
                </c:pt>
                <c:pt idx="2">
                  <c:v>0</c:v>
                </c:pt>
                <c:pt idx="3">
                  <c:v>3332.6358032099624</c:v>
                </c:pt>
                <c:pt idx="4">
                  <c:v>8.9317074243590415</c:v>
                </c:pt>
                <c:pt idx="5">
                  <c:v>199.39263182185098</c:v>
                </c:pt>
                <c:pt idx="6">
                  <c:v>97.284239159899613</c:v>
                </c:pt>
                <c:pt idx="7">
                  <c:v>123.94233864319629</c:v>
                </c:pt>
                <c:pt idx="8">
                  <c:v>0</c:v>
                </c:pt>
                <c:pt idx="9">
                  <c:v>883.9028327549288</c:v>
                </c:pt>
                <c:pt idx="10">
                  <c:v>428.25671798738671</c:v>
                </c:pt>
                <c:pt idx="11">
                  <c:v>25.847375104119141</c:v>
                </c:pt>
              </c:numCache>
            </c:numRef>
          </c:val>
          <c:extLst>
            <c:ext xmlns:c16="http://schemas.microsoft.com/office/drawing/2014/chart" uri="{C3380CC4-5D6E-409C-BE32-E72D297353CC}">
              <c16:uniqueId val="{00000004-575F-5E43-BD3F-B876BFC6B8E9}"/>
            </c:ext>
          </c:extLst>
        </c:ser>
        <c:ser>
          <c:idx val="5"/>
          <c:order val="5"/>
          <c:tx>
            <c:strRef>
              <c:f>Distribution!$A$261</c:f>
              <c:strCache>
                <c:ptCount val="1"/>
                <c:pt idx="0">
                  <c:v>Others1</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Distribution!$B$255:$M$255</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Distribution!$B$261:$M$261</c:f>
              <c:numCache>
                <c:formatCode>_(* #,##0.00_);_(* \(#,##0.00\);_(* "-"??_);_(@_)</c:formatCode>
                <c:ptCount val="12"/>
                <c:pt idx="0">
                  <c:v>0.42984683757185765</c:v>
                </c:pt>
                <c:pt idx="1">
                  <c:v>0</c:v>
                </c:pt>
                <c:pt idx="2">
                  <c:v>23.635480800740819</c:v>
                </c:pt>
                <c:pt idx="3">
                  <c:v>63.015262894360589</c:v>
                </c:pt>
                <c:pt idx="4">
                  <c:v>4.1888570194714652E-6</c:v>
                </c:pt>
                <c:pt idx="5">
                  <c:v>132.32621078146775</c:v>
                </c:pt>
                <c:pt idx="6">
                  <c:v>138.73298148296973</c:v>
                </c:pt>
                <c:pt idx="7">
                  <c:v>41.398757933016704</c:v>
                </c:pt>
                <c:pt idx="8">
                  <c:v>37.404427377194139</c:v>
                </c:pt>
                <c:pt idx="9">
                  <c:v>1.1177365114235645E-2</c:v>
                </c:pt>
                <c:pt idx="10">
                  <c:v>10.556313078193757</c:v>
                </c:pt>
                <c:pt idx="11">
                  <c:v>1.1278975998993652</c:v>
                </c:pt>
              </c:numCache>
            </c:numRef>
          </c:val>
          <c:extLst>
            <c:ext xmlns:c16="http://schemas.microsoft.com/office/drawing/2014/chart" uri="{C3380CC4-5D6E-409C-BE32-E72D297353CC}">
              <c16:uniqueId val="{00000005-575F-5E43-BD3F-B876BFC6B8E9}"/>
            </c:ext>
          </c:extLst>
        </c:ser>
        <c:dLbls>
          <c:showLegendKey val="0"/>
          <c:showVal val="0"/>
          <c:showCatName val="0"/>
          <c:showSerName val="0"/>
          <c:showPercent val="0"/>
          <c:showBubbleSize val="0"/>
        </c:dLbls>
        <c:gapWidth val="55"/>
        <c:overlap val="100"/>
        <c:axId val="-426174560"/>
        <c:axId val="-426170752"/>
      </c:barChart>
      <c:catAx>
        <c:axId val="-426174560"/>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426170752"/>
        <c:crosses val="autoZero"/>
        <c:auto val="1"/>
        <c:lblAlgn val="ctr"/>
        <c:lblOffset val="100"/>
        <c:noMultiLvlLbl val="0"/>
      </c:catAx>
      <c:valAx>
        <c:axId val="-426170752"/>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4560"/>
        <c:crosses val="autoZero"/>
        <c:crossBetween val="between"/>
      </c:valAx>
      <c:spPr>
        <a:solidFill>
          <a:srgbClr val="FFFFFF"/>
        </a:solidFill>
        <a:ln w="25400">
          <a:solidFill>
            <a:srgbClr val="808080"/>
          </a:solidFill>
        </a:ln>
      </c:spPr>
    </c:plotArea>
    <c:legend>
      <c:legendPos val="r"/>
      <c:layout>
        <c:manualLayout>
          <c:xMode val="edge"/>
          <c:yMode val="edge"/>
          <c:x val="0.86118933891003235"/>
          <c:y val="0.21358246280920878"/>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Level</a:t>
            </a:r>
          </a:p>
        </c:rich>
      </c:tx>
      <c:overlay val="0"/>
      <c:spPr>
        <a:noFill/>
        <a:ln w="25400">
          <a:noFill/>
        </a:ln>
      </c:spPr>
    </c:title>
    <c:autoTitleDeleted val="0"/>
    <c:plotArea>
      <c:layout/>
      <c:barChart>
        <c:barDir val="col"/>
        <c:grouping val="stacked"/>
        <c:varyColors val="0"/>
        <c:ser>
          <c:idx val="0"/>
          <c:order val="0"/>
          <c:tx>
            <c:strRef>
              <c:f>Distribution!$A$220</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Distribution!$B$220:$M$220</c:f>
              <c:numCache>
                <c:formatCode>_(* #,##0.00_);_(* \(#,##0.00\);_(* "-"??_);_(@_)</c:formatCode>
                <c:ptCount val="12"/>
                <c:pt idx="0">
                  <c:v>5.6163999999999999E-2</c:v>
                </c:pt>
                <c:pt idx="1">
                  <c:v>0.53073800000000004</c:v>
                </c:pt>
                <c:pt idx="2">
                  <c:v>0</c:v>
                </c:pt>
                <c:pt idx="3">
                  <c:v>0.43240000000000001</c:v>
                </c:pt>
                <c:pt idx="4">
                  <c:v>3.7360000000000002E-3</c:v>
                </c:pt>
                <c:pt idx="5">
                  <c:v>6.718E-3</c:v>
                </c:pt>
                <c:pt idx="6">
                  <c:v>0.19228999999999999</c:v>
                </c:pt>
                <c:pt idx="7">
                  <c:v>2.3340000000000001E-3</c:v>
                </c:pt>
                <c:pt idx="8">
                  <c:v>0.35498600000000002</c:v>
                </c:pt>
                <c:pt idx="9">
                  <c:v>1.0078999999999999E-2</c:v>
                </c:pt>
                <c:pt idx="10">
                  <c:v>4.5233000000000002E-2</c:v>
                </c:pt>
                <c:pt idx="11">
                  <c:v>0</c:v>
                </c:pt>
              </c:numCache>
            </c:numRef>
          </c:val>
          <c:extLst>
            <c:ext xmlns:c16="http://schemas.microsoft.com/office/drawing/2014/chart" uri="{C3380CC4-5D6E-409C-BE32-E72D297353CC}">
              <c16:uniqueId val="{00000000-84C5-CD4E-8749-18975BA8FA2B}"/>
            </c:ext>
          </c:extLst>
        </c:ser>
        <c:ser>
          <c:idx val="1"/>
          <c:order val="1"/>
          <c:tx>
            <c:strRef>
              <c:f>Distribution!$A$221</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Distribution!$B$221:$M$221</c:f>
              <c:numCache>
                <c:formatCode>_(* #,##0.00_);_(* \(#,##0.00\);_(* "-"??_);_(@_)</c:formatCode>
                <c:ptCount val="12"/>
                <c:pt idx="0">
                  <c:v>2.3102839999999998</c:v>
                </c:pt>
                <c:pt idx="1">
                  <c:v>33.354432000000003</c:v>
                </c:pt>
                <c:pt idx="2">
                  <c:v>152.951572</c:v>
                </c:pt>
                <c:pt idx="3">
                  <c:v>60.426037000000001</c:v>
                </c:pt>
                <c:pt idx="4">
                  <c:v>1.1084590000000001</c:v>
                </c:pt>
                <c:pt idx="5">
                  <c:v>11.489409999999999</c:v>
                </c:pt>
                <c:pt idx="6">
                  <c:v>344.7826</c:v>
                </c:pt>
                <c:pt idx="7">
                  <c:v>8.8423239999999996</c:v>
                </c:pt>
                <c:pt idx="8">
                  <c:v>5.758318</c:v>
                </c:pt>
                <c:pt idx="9">
                  <c:v>1.6643600000000001</c:v>
                </c:pt>
                <c:pt idx="10">
                  <c:v>3.0024000000000002</c:v>
                </c:pt>
                <c:pt idx="11">
                  <c:v>0</c:v>
                </c:pt>
              </c:numCache>
            </c:numRef>
          </c:val>
          <c:extLst>
            <c:ext xmlns:c16="http://schemas.microsoft.com/office/drawing/2014/chart" uri="{C3380CC4-5D6E-409C-BE32-E72D297353CC}">
              <c16:uniqueId val="{00000001-84C5-CD4E-8749-18975BA8FA2B}"/>
            </c:ext>
          </c:extLst>
        </c:ser>
        <c:ser>
          <c:idx val="2"/>
          <c:order val="2"/>
          <c:tx>
            <c:strRef>
              <c:f>Distribution!$A$222</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Distribution!$B$222:$M$222</c:f>
              <c:numCache>
                <c:formatCode>_(* #,##0.00_);_(* \(#,##0.00\);_(* "-"??_);_(@_)</c:formatCode>
                <c:ptCount val="12"/>
                <c:pt idx="0">
                  <c:v>16.419682999999999</c:v>
                </c:pt>
                <c:pt idx="1">
                  <c:v>18.002687999999999</c:v>
                </c:pt>
                <c:pt idx="2">
                  <c:v>53.60201</c:v>
                </c:pt>
                <c:pt idx="3">
                  <c:v>62.885570999999999</c:v>
                </c:pt>
                <c:pt idx="4">
                  <c:v>4.8188360000000001</c:v>
                </c:pt>
                <c:pt idx="5">
                  <c:v>86.872299999999996</c:v>
                </c:pt>
                <c:pt idx="6">
                  <c:v>206.557782</c:v>
                </c:pt>
                <c:pt idx="7">
                  <c:v>17.783919999999998</c:v>
                </c:pt>
                <c:pt idx="8">
                  <c:v>29.127203999999999</c:v>
                </c:pt>
                <c:pt idx="9">
                  <c:v>1.054762</c:v>
                </c:pt>
                <c:pt idx="10">
                  <c:v>474.72301499999998</c:v>
                </c:pt>
                <c:pt idx="11">
                  <c:v>0</c:v>
                </c:pt>
              </c:numCache>
            </c:numRef>
          </c:val>
          <c:extLst>
            <c:ext xmlns:c16="http://schemas.microsoft.com/office/drawing/2014/chart" uri="{C3380CC4-5D6E-409C-BE32-E72D297353CC}">
              <c16:uniqueId val="{00000002-84C5-CD4E-8749-18975BA8FA2B}"/>
            </c:ext>
          </c:extLst>
        </c:ser>
        <c:ser>
          <c:idx val="3"/>
          <c:order val="3"/>
          <c:tx>
            <c:strRef>
              <c:f>Distribution!$A$223</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Distribution!$B$223:$M$223</c:f>
              <c:numCache>
                <c:formatCode>_(* #,##0.00_);_(* \(#,##0.00\);_(* "-"??_);_(@_)</c:formatCode>
                <c:ptCount val="12"/>
                <c:pt idx="0">
                  <c:v>5.3471200000000003</c:v>
                </c:pt>
                <c:pt idx="1">
                  <c:v>9.9599999999999992E-4</c:v>
                </c:pt>
                <c:pt idx="2">
                  <c:v>3.6229999999999999E-3</c:v>
                </c:pt>
                <c:pt idx="3">
                  <c:v>229.46909600000001</c:v>
                </c:pt>
                <c:pt idx="4">
                  <c:v>4.1729200000000004</c:v>
                </c:pt>
                <c:pt idx="5">
                  <c:v>363.62676099999999</c:v>
                </c:pt>
                <c:pt idx="6">
                  <c:v>106.589119</c:v>
                </c:pt>
                <c:pt idx="7">
                  <c:v>51.107731999999999</c:v>
                </c:pt>
                <c:pt idx="8">
                  <c:v>28.469166000000001</c:v>
                </c:pt>
                <c:pt idx="9">
                  <c:v>58.045744999999997</c:v>
                </c:pt>
                <c:pt idx="10">
                  <c:v>9.3371870000000001</c:v>
                </c:pt>
                <c:pt idx="11">
                  <c:v>0</c:v>
                </c:pt>
              </c:numCache>
            </c:numRef>
          </c:val>
          <c:extLst>
            <c:ext xmlns:c16="http://schemas.microsoft.com/office/drawing/2014/chart" uri="{C3380CC4-5D6E-409C-BE32-E72D297353CC}">
              <c16:uniqueId val="{00000003-84C5-CD4E-8749-18975BA8FA2B}"/>
            </c:ext>
          </c:extLst>
        </c:ser>
        <c:ser>
          <c:idx val="4"/>
          <c:order val="4"/>
          <c:tx>
            <c:strRef>
              <c:f>Distribution!$A$224</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Distribution!$B$224:$M$224</c:f>
              <c:numCache>
                <c:formatCode>_(* #,##0.00_);_(* \(#,##0.00\);_(* "-"??_);_(@_)</c:formatCode>
                <c:ptCount val="12"/>
                <c:pt idx="0">
                  <c:v>1E-4</c:v>
                </c:pt>
                <c:pt idx="1">
                  <c:v>0</c:v>
                </c:pt>
                <c:pt idx="2">
                  <c:v>0</c:v>
                </c:pt>
                <c:pt idx="3">
                  <c:v>184.42521099999999</c:v>
                </c:pt>
                <c:pt idx="4">
                  <c:v>0.25851000000000002</c:v>
                </c:pt>
                <c:pt idx="5">
                  <c:v>47.468480999999997</c:v>
                </c:pt>
                <c:pt idx="6">
                  <c:v>14.917104999999999</c:v>
                </c:pt>
                <c:pt idx="7">
                  <c:v>1.728693</c:v>
                </c:pt>
                <c:pt idx="8">
                  <c:v>0</c:v>
                </c:pt>
                <c:pt idx="9">
                  <c:v>41.761774000000003</c:v>
                </c:pt>
                <c:pt idx="10">
                  <c:v>22.164353999999999</c:v>
                </c:pt>
                <c:pt idx="11">
                  <c:v>0.267322</c:v>
                </c:pt>
              </c:numCache>
            </c:numRef>
          </c:val>
          <c:extLst>
            <c:ext xmlns:c16="http://schemas.microsoft.com/office/drawing/2014/chart" uri="{C3380CC4-5D6E-409C-BE32-E72D297353CC}">
              <c16:uniqueId val="{00000004-84C5-CD4E-8749-18975BA8FA2B}"/>
            </c:ext>
          </c:extLst>
        </c:ser>
        <c:ser>
          <c:idx val="5"/>
          <c:order val="5"/>
          <c:tx>
            <c:strRef>
              <c:f>Distribution!$A$225</c:f>
              <c:strCache>
                <c:ptCount val="1"/>
                <c:pt idx="0">
                  <c:v>Others1</c:v>
                </c:pt>
              </c:strCache>
            </c:strRef>
          </c:tx>
          <c:spPr>
            <a:ln w="25400">
              <a:noFill/>
            </a:ln>
            <a:effectLst>
              <a:outerShdw dist="35921" dir="2700000" algn="br">
                <a:srgbClr val="000000"/>
              </a:outerShdw>
            </a:effectLst>
          </c:spPr>
          <c:invertIfNegative val="0"/>
          <c:cat>
            <c:strRef>
              <c:f>Distribution!$B$219:$M$219</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Distribution!$B$225:$M$225</c:f>
              <c:numCache>
                <c:formatCode>_(* #,##0.00_);_(* \(#,##0.00\);_(* "-"??_);_(@_)</c:formatCode>
                <c:ptCount val="12"/>
                <c:pt idx="0">
                  <c:v>2.6940000000000002E-3</c:v>
                </c:pt>
                <c:pt idx="1">
                  <c:v>0</c:v>
                </c:pt>
                <c:pt idx="2">
                  <c:v>58.623119000000003</c:v>
                </c:pt>
                <c:pt idx="3">
                  <c:v>2.3282180000000001</c:v>
                </c:pt>
                <c:pt idx="4">
                  <c:v>9.9999999999999995E-7</c:v>
                </c:pt>
                <c:pt idx="5">
                  <c:v>3.301431</c:v>
                </c:pt>
                <c:pt idx="6">
                  <c:v>4.6540609999999996</c:v>
                </c:pt>
                <c:pt idx="7">
                  <c:v>7.8744709999999998</c:v>
                </c:pt>
                <c:pt idx="8">
                  <c:v>7.1520010000000003</c:v>
                </c:pt>
                <c:pt idx="9">
                  <c:v>3.1599999999999998E-4</c:v>
                </c:pt>
                <c:pt idx="10">
                  <c:v>1.4954970000000001</c:v>
                </c:pt>
                <c:pt idx="11">
                  <c:v>0.78188999999999997</c:v>
                </c:pt>
              </c:numCache>
            </c:numRef>
          </c:val>
          <c:extLst>
            <c:ext xmlns:c16="http://schemas.microsoft.com/office/drawing/2014/chart" uri="{C3380CC4-5D6E-409C-BE32-E72D297353CC}">
              <c16:uniqueId val="{00000005-84C5-CD4E-8749-18975BA8FA2B}"/>
            </c:ext>
          </c:extLst>
        </c:ser>
        <c:dLbls>
          <c:showLegendKey val="0"/>
          <c:showVal val="0"/>
          <c:showCatName val="0"/>
          <c:showSerName val="0"/>
          <c:showPercent val="0"/>
          <c:showBubbleSize val="0"/>
        </c:dLbls>
        <c:gapWidth val="95"/>
        <c:overlap val="100"/>
        <c:axId val="-426171840"/>
        <c:axId val="-426169120"/>
      </c:barChart>
      <c:catAx>
        <c:axId val="-426171840"/>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426169120"/>
        <c:crosses val="autoZero"/>
        <c:auto val="1"/>
        <c:lblAlgn val="ctr"/>
        <c:lblOffset val="100"/>
        <c:noMultiLvlLbl val="0"/>
      </c:catAx>
      <c:valAx>
        <c:axId val="-426169120"/>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1840"/>
        <c:crosses val="autoZero"/>
        <c:crossBetween val="between"/>
      </c:valAx>
      <c:spPr>
        <a:solidFill>
          <a:srgbClr val="FFFFFF"/>
        </a:solidFill>
        <a:ln w="3175">
          <a:solidFill>
            <a:schemeClr val="tx1"/>
          </a:solidFill>
        </a:ln>
      </c:spPr>
    </c:plotArea>
    <c:legend>
      <c:legendPos val="r"/>
      <c:layout>
        <c:manualLayout>
          <c:xMode val="edge"/>
          <c:yMode val="edge"/>
          <c:x val="0.87128725032187404"/>
          <c:y val="0.21583243275312317"/>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Contribution of Each DAAC to Total Bots Distribution </a:t>
            </a:r>
          </a:p>
          <a:p>
            <a:pPr>
              <a:defRPr sz="1000" b="0" i="0" u="none" strike="noStrike" baseline="0">
                <a:solidFill>
                  <a:srgbClr val="000000"/>
                </a:solidFill>
                <a:latin typeface="Calibri"/>
                <a:ea typeface="Calibri"/>
                <a:cs typeface="Calibri"/>
              </a:defRPr>
            </a:pPr>
            <a:r>
              <a:rPr lang="en-US" sz="2000" b="1" i="0" u="none" strike="noStrike" baseline="0">
                <a:solidFill>
                  <a:sysClr val="windowText" lastClr="000000"/>
                </a:solidFill>
                <a:latin typeface="Calibri"/>
              </a:rPr>
              <a:t>(8.13 Million products)</a:t>
            </a:r>
          </a:p>
        </c:rich>
      </c:tx>
      <c:layout>
        <c:manualLayout>
          <c:xMode val="edge"/>
          <c:yMode val="edge"/>
          <c:x val="0.17462181300861687"/>
          <c:y val="2.7617018280780812E-2"/>
        </c:manualLayout>
      </c:layout>
      <c:overlay val="0"/>
      <c:spPr>
        <a:noFill/>
        <a:ln w="25400">
          <a:noFill/>
        </a:ln>
      </c:spPr>
    </c:title>
    <c:autoTitleDeleted val="0"/>
    <c:plotArea>
      <c:layout>
        <c:manualLayout>
          <c:layoutTarget val="inner"/>
          <c:xMode val="edge"/>
          <c:yMode val="edge"/>
          <c:x val="0.43424370231527981"/>
          <c:y val="0.64739975755253321"/>
          <c:w val="0.19603001418804061"/>
          <c:h val="0.22832402163681687"/>
        </c:manualLayout>
      </c:layout>
      <c:pieChart>
        <c:varyColors val="1"/>
        <c:ser>
          <c:idx val="0"/>
          <c:order val="0"/>
          <c:tx>
            <c:strRef>
              <c:f>Distribution_bots!$A$19</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2BA2-354C-B55E-02E3A9E9EF2C}"/>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2BA2-354C-B55E-02E3A9E9EF2C}"/>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2BA2-354C-B55E-02E3A9E9EF2C}"/>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2BA2-354C-B55E-02E3A9E9EF2C}"/>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2BA2-354C-B55E-02E3A9E9EF2C}"/>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2BA2-354C-B55E-02E3A9E9EF2C}"/>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2BA2-354C-B55E-02E3A9E9EF2C}"/>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2BA2-354C-B55E-02E3A9E9EF2C}"/>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2BA2-354C-B55E-02E3A9E9EF2C}"/>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2BA2-354C-B55E-02E3A9E9EF2C}"/>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2BA2-354C-B55E-02E3A9E9EF2C}"/>
              </c:ext>
            </c:extLst>
          </c:dPt>
          <c:dLbls>
            <c:dLbl>
              <c:idx val="0"/>
              <c:layout>
                <c:manualLayout>
                  <c:x val="0.14973285539155787"/>
                  <c:y val="-0.1832156939076728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2-354C-B55E-02E3A9E9EF2C}"/>
                </c:ext>
              </c:extLst>
            </c:dLbl>
            <c:dLbl>
              <c:idx val="1"/>
              <c:layout>
                <c:manualLayout>
                  <c:x val="0.119168754731142"/>
                  <c:y val="-6.644409043044961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2-354C-B55E-02E3A9E9EF2C}"/>
                </c:ext>
              </c:extLst>
            </c:dLbl>
            <c:dLbl>
              <c:idx val="2"/>
              <c:layout>
                <c:manualLayout>
                  <c:x val="0.24692395028903558"/>
                  <c:y val="-8.895697100022806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2-354C-B55E-02E3A9E9EF2C}"/>
                </c:ext>
              </c:extLst>
            </c:dLbl>
            <c:dLbl>
              <c:idx val="3"/>
              <c:layout>
                <c:manualLayout>
                  <c:x val="0.21718513976566381"/>
                  <c:y val="3.44399983582008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2-354C-B55E-02E3A9E9EF2C}"/>
                </c:ext>
              </c:extLst>
            </c:dLbl>
            <c:dLbl>
              <c:idx val="4"/>
              <c:layout>
                <c:manualLayout>
                  <c:x val="0.13399619647518754"/>
                  <c:y val="6.044141208761268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BA2-354C-B55E-02E3A9E9EF2C}"/>
                </c:ext>
              </c:extLst>
            </c:dLbl>
            <c:dLbl>
              <c:idx val="5"/>
              <c:layout>
                <c:manualLayout>
                  <c:x val="-4.1235635734585482E-2"/>
                  <c:y val="2.19772713993731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BA2-354C-B55E-02E3A9E9EF2C}"/>
                </c:ext>
              </c:extLst>
            </c:dLbl>
            <c:dLbl>
              <c:idx val="6"/>
              <c:layout>
                <c:manualLayout>
                  <c:x val="-0.20751723772074374"/>
                  <c:y val="2.3056606835303788E-2"/>
                </c:manualLayout>
              </c:layout>
              <c:numFmt formatCode="0.0%" sourceLinked="0"/>
              <c:spPr/>
              <c:txPr>
                <a:bodyPr lIns="38100" tIns="19050" rIns="38100" bIns="19050">
                  <a:sp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BA2-354C-B55E-02E3A9E9EF2C}"/>
                </c:ext>
              </c:extLst>
            </c:dLbl>
            <c:dLbl>
              <c:idx val="7"/>
              <c:layout>
                <c:manualLayout>
                  <c:x val="-0.2254262881317067"/>
                  <c:y val="-0.1340602838382046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2BA2-354C-B55E-02E3A9E9EF2C}"/>
                </c:ext>
              </c:extLst>
            </c:dLbl>
            <c:dLbl>
              <c:idx val="8"/>
              <c:layout>
                <c:manualLayout>
                  <c:x val="-0.17955949269588231"/>
                  <c:y val="-0.22427130214938568"/>
                </c:manualLayout>
              </c:layout>
              <c:showLegendKey val="0"/>
              <c:showVal val="0"/>
              <c:showCatName val="1"/>
              <c:showSerName val="0"/>
              <c:showPercent val="1"/>
              <c:showBubbleSize val="0"/>
              <c:extLst>
                <c:ext xmlns:c15="http://schemas.microsoft.com/office/drawing/2012/chart" uri="{CE6537A1-D6FC-4f65-9D91-7224C49458BB}">
                  <c15:layout>
                    <c:manualLayout>
                      <c:w val="0.11143261483511238"/>
                      <c:h val="0.10808110272233276"/>
                    </c:manualLayout>
                  </c15:layout>
                </c:ext>
                <c:ext xmlns:c16="http://schemas.microsoft.com/office/drawing/2014/chart" uri="{C3380CC4-5D6E-409C-BE32-E72D297353CC}">
                  <c16:uniqueId val="{00000011-2BA2-354C-B55E-02E3A9E9EF2C}"/>
                </c:ext>
              </c:extLst>
            </c:dLbl>
            <c:dLbl>
              <c:idx val="9"/>
              <c:layout>
                <c:manualLayout>
                  <c:x val="-9.2367048523643455E-2"/>
                  <c:y val="-0.222985191894101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2BA2-354C-B55E-02E3A9E9EF2C}"/>
                </c:ext>
              </c:extLst>
            </c:dLbl>
            <c:dLbl>
              <c:idx val="10"/>
              <c:layout>
                <c:manualLayout>
                  <c:x val="-5.7112883072115428E-3"/>
                  <c:y val="-0.2265716475087405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2BA2-354C-B55E-02E3A9E9EF2C}"/>
                </c:ext>
              </c:extLst>
            </c:dLbl>
            <c:dLbl>
              <c:idx val="11"/>
              <c:layout>
                <c:manualLayout>
                  <c:x val="7.9618836294663028E-2"/>
                  <c:y val="-0.213171442091959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2BA2-354C-B55E-02E3A9E9EF2C}"/>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Distribution_bots!$B$18:$M$18</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Distribution_bots!$B$19:$M$19</c:f>
              <c:numCache>
                <c:formatCode>#,##0.00</c:formatCode>
                <c:ptCount val="12"/>
                <c:pt idx="0">
                  <c:v>0</c:v>
                </c:pt>
                <c:pt idx="1">
                  <c:v>0.17673700000000001</c:v>
                </c:pt>
                <c:pt idx="2">
                  <c:v>0</c:v>
                </c:pt>
                <c:pt idx="3">
                  <c:v>1.65E-4</c:v>
                </c:pt>
                <c:pt idx="4">
                  <c:v>1.809917</c:v>
                </c:pt>
                <c:pt idx="5">
                  <c:v>5.7605329999999997</c:v>
                </c:pt>
                <c:pt idx="6">
                  <c:v>0.28576200000000002</c:v>
                </c:pt>
                <c:pt idx="7">
                  <c:v>1.5401E-2</c:v>
                </c:pt>
                <c:pt idx="8">
                  <c:v>0</c:v>
                </c:pt>
                <c:pt idx="9">
                  <c:v>2.1921E-2</c:v>
                </c:pt>
                <c:pt idx="10">
                  <c:v>1.4130999999999999E-2</c:v>
                </c:pt>
                <c:pt idx="11">
                  <c:v>4.5641000000000001E-2</c:v>
                </c:pt>
              </c:numCache>
            </c:numRef>
          </c:val>
          <c:extLst>
            <c:ext xmlns:c16="http://schemas.microsoft.com/office/drawing/2014/chart" uri="{C3380CC4-5D6E-409C-BE32-E72D297353CC}">
              <c16:uniqueId val="{00000017-2BA2-354C-B55E-02E3A9E9EF2C}"/>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en-US" sz="1800" b="1" i="0" baseline="0">
                <a:effectLst/>
              </a:rPr>
              <a:t>Contribution of Each DAAC to Total Bots </a:t>
            </a:r>
            <a:r>
              <a:rPr lang="en-US" sz="1800" b="1" i="0" baseline="0">
                <a:solidFill>
                  <a:sysClr val="windowText" lastClr="000000"/>
                </a:solidFill>
                <a:effectLst/>
              </a:rPr>
              <a:t>Distribution </a:t>
            </a:r>
            <a:r>
              <a:rPr lang="en-US" sz="2000" b="1" i="0" u="none" strike="noStrike" baseline="0">
                <a:solidFill>
                  <a:sysClr val="windowText" lastClr="000000"/>
                </a:solidFill>
                <a:latin typeface="Calibri"/>
              </a:rPr>
              <a:t>(26.6 TBs)</a:t>
            </a:r>
          </a:p>
        </c:rich>
      </c:tx>
      <c:layout>
        <c:manualLayout>
          <c:xMode val="edge"/>
          <c:yMode val="edge"/>
          <c:x val="0.15897648336431489"/>
          <c:y val="1.7998268231023823E-2"/>
        </c:manualLayout>
      </c:layout>
      <c:overlay val="0"/>
      <c:spPr>
        <a:noFill/>
        <a:ln w="25400">
          <a:noFill/>
        </a:ln>
      </c:spPr>
    </c:title>
    <c:autoTitleDeleted val="0"/>
    <c:plotArea>
      <c:layout>
        <c:manualLayout>
          <c:layoutTarget val="inner"/>
          <c:xMode val="edge"/>
          <c:yMode val="edge"/>
          <c:x val="0.41708542713569191"/>
          <c:y val="0.65395894428154566"/>
          <c:w val="0.18844221105528569"/>
          <c:h val="0.21994134897361275"/>
        </c:manualLayout>
      </c:layout>
      <c:pieChart>
        <c:varyColors val="1"/>
        <c:ser>
          <c:idx val="0"/>
          <c:order val="0"/>
          <c:tx>
            <c:strRef>
              <c:f>Distribution_bots!$A$71</c:f>
              <c:strCache>
                <c:ptCount val="1"/>
                <c:pt idx="0">
                  <c:v>Total 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A511-0745-BF3D-DF7DEB1FC57C}"/>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A511-0745-BF3D-DF7DEB1FC57C}"/>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A511-0745-BF3D-DF7DEB1FC57C}"/>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A511-0745-BF3D-DF7DEB1FC57C}"/>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A511-0745-BF3D-DF7DEB1FC57C}"/>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A511-0745-BF3D-DF7DEB1FC57C}"/>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A511-0745-BF3D-DF7DEB1FC57C}"/>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A511-0745-BF3D-DF7DEB1FC57C}"/>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A511-0745-BF3D-DF7DEB1FC57C}"/>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A511-0745-BF3D-DF7DEB1FC57C}"/>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A511-0745-BF3D-DF7DEB1FC57C}"/>
              </c:ext>
            </c:extLst>
          </c:dPt>
          <c:dLbls>
            <c:dLbl>
              <c:idx val="0"/>
              <c:layout>
                <c:manualLayout>
                  <c:x val="6.7520993205427107E-2"/>
                  <c:y val="-0.205382160002293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511-0745-BF3D-DF7DEB1FC57C}"/>
                </c:ext>
              </c:extLst>
            </c:dLbl>
            <c:dLbl>
              <c:idx val="1"/>
              <c:layout>
                <c:manualLayout>
                  <c:x val="0.10233206070981728"/>
                  <c:y val="-0.1717273599503579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511-0745-BF3D-DF7DEB1FC57C}"/>
                </c:ext>
              </c:extLst>
            </c:dLbl>
            <c:dLbl>
              <c:idx val="2"/>
              <c:layout>
                <c:manualLayout>
                  <c:x val="0.17738163711847765"/>
                  <c:y val="-0.137572879435366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511-0745-BF3D-DF7DEB1FC57C}"/>
                </c:ext>
              </c:extLst>
            </c:dLbl>
            <c:dLbl>
              <c:idx val="3"/>
              <c:layout>
                <c:manualLayout>
                  <c:x val="0.18469768344118304"/>
                  <c:y val="2.873528008242198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511-0745-BF3D-DF7DEB1FC57C}"/>
                </c:ext>
              </c:extLst>
            </c:dLbl>
            <c:dLbl>
              <c:idx val="4"/>
              <c:layout>
                <c:manualLayout>
                  <c:x val="6.136970659067633E-2"/>
                  <c:y val="-6.829996790578803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511-0745-BF3D-DF7DEB1FC57C}"/>
                </c:ext>
              </c:extLst>
            </c:dLbl>
            <c:dLbl>
              <c:idx val="5"/>
              <c:layout>
                <c:manualLayout>
                  <c:x val="-0.11906263034170968"/>
                  <c:y val="0.1162933988519124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511-0745-BF3D-DF7DEB1FC57C}"/>
                </c:ext>
              </c:extLst>
            </c:dLbl>
            <c:dLbl>
              <c:idx val="6"/>
              <c:layout>
                <c:manualLayout>
                  <c:x val="-0.23389450750147606"/>
                  <c:y val="9.129608905890876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511-0745-BF3D-DF7DEB1FC57C}"/>
                </c:ext>
              </c:extLst>
            </c:dLbl>
            <c:dLbl>
              <c:idx val="7"/>
              <c:layout>
                <c:manualLayout>
                  <c:x val="-0.27272200531808105"/>
                  <c:y val="-2.51845417188222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511-0745-BF3D-DF7DEB1FC57C}"/>
                </c:ext>
              </c:extLst>
            </c:dLbl>
            <c:dLbl>
              <c:idx val="8"/>
              <c:layout>
                <c:manualLayout>
                  <c:x val="-0.18944414278344535"/>
                  <c:y val="-0.126037651962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A511-0745-BF3D-DF7DEB1FC57C}"/>
                </c:ext>
              </c:extLst>
            </c:dLbl>
            <c:dLbl>
              <c:idx val="9"/>
              <c:layout>
                <c:manualLayout>
                  <c:x val="-0.19394155532269777"/>
                  <c:y val="-0.153424384968667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A511-0745-BF3D-DF7DEB1FC57C}"/>
                </c:ext>
              </c:extLst>
            </c:dLbl>
            <c:dLbl>
              <c:idx val="10"/>
              <c:layout>
                <c:manualLayout>
                  <c:x val="-0.1715888740760956"/>
                  <c:y val="-0.153603561128411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A511-0745-BF3D-DF7DEB1FC57C}"/>
                </c:ext>
              </c:extLst>
            </c:dLbl>
            <c:dLbl>
              <c:idx val="11"/>
              <c:layout>
                <c:manualLayout>
                  <c:x val="-6.3747510590842438E-2"/>
                  <c:y val="-0.2031296634267063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A511-0745-BF3D-DF7DEB1FC57C}"/>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Distribution_bots!$B$70:$M$70</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Distribution_bots!$B$71:$M$71</c:f>
              <c:numCache>
                <c:formatCode>#,##0.00</c:formatCode>
                <c:ptCount val="12"/>
                <c:pt idx="0">
                  <c:v>0</c:v>
                </c:pt>
                <c:pt idx="1">
                  <c:v>0.46896874029425739</c:v>
                </c:pt>
                <c:pt idx="2">
                  <c:v>0</c:v>
                </c:pt>
                <c:pt idx="3">
                  <c:v>2.0074672556802343E-4</c:v>
                </c:pt>
                <c:pt idx="4">
                  <c:v>2.7475475434066503</c:v>
                </c:pt>
                <c:pt idx="5">
                  <c:v>0.23985489827918993</c:v>
                </c:pt>
                <c:pt idx="6">
                  <c:v>22.018833878322752</c:v>
                </c:pt>
                <c:pt idx="7">
                  <c:v>8.4497935040417325E-3</c:v>
                </c:pt>
                <c:pt idx="8">
                  <c:v>0</c:v>
                </c:pt>
                <c:pt idx="9">
                  <c:v>1.1090665280425949</c:v>
                </c:pt>
                <c:pt idx="10">
                  <c:v>1.0631966142682355E-4</c:v>
                </c:pt>
                <c:pt idx="11">
                  <c:v>3.941631552606846E-2</c:v>
                </c:pt>
              </c:numCache>
            </c:numRef>
          </c:val>
          <c:extLst>
            <c:ext xmlns:c16="http://schemas.microsoft.com/office/drawing/2014/chart" uri="{C3380CC4-5D6E-409C-BE32-E72D297353CC}">
              <c16:uniqueId val="{00000017-A511-0745-BF3D-DF7DEB1FC57C}"/>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Users</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'Foreign Distribution '!$B$3</c:f>
              <c:strCache>
                <c:ptCount val="1"/>
                <c:pt idx="0">
                  <c:v># of Users 4</c:v>
                </c:pt>
              </c:strCache>
            </c:strRef>
          </c:tx>
          <c:dLbls>
            <c:dLbl>
              <c:idx val="0"/>
              <c:layout>
                <c:manualLayout>
                  <c:x val="-8.1539734919027232E-2"/>
                  <c:y val="-2.1874303383309961E-2"/>
                </c:manualLayout>
              </c:layout>
              <c:tx>
                <c:rich>
                  <a:bodyPr/>
                  <a:lstStyle/>
                  <a:p>
                    <a:r>
                      <a:rPr lang="en-US" baseline="0"/>
                      <a:t>EU, </a:t>
                    </a:r>
                    <a:fld id="{B0E87088-0B05-4F58-9860-9A3A4866C8E3}" type="VALUE">
                      <a:rPr lang="en-US" baseline="0"/>
                      <a:pPr/>
                      <a:t>[VALUE]</a:t>
                    </a:fld>
                    <a:r>
                      <a:rPr lang="en-US" baseline="0"/>
                      <a:t>, </a:t>
                    </a:r>
                    <a:fld id="{CDC33A74-353E-4CCF-91F7-498A56BBA729}"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BF06-4846-8873-5EB5F620AD3C}"/>
                </c:ext>
              </c:extLst>
            </c:dLbl>
            <c:dLbl>
              <c:idx val="1"/>
              <c:layout>
                <c:manualLayout>
                  <c:x val="0.11341632088520046"/>
                  <c:y val="6.2911228562183147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F06-4846-8873-5EB5F620AD3C}"/>
                </c:ext>
              </c:extLst>
            </c:dLbl>
            <c:dLbl>
              <c:idx val="2"/>
              <c:layout>
                <c:manualLayout>
                  <c:x val="-9.0837250672558517E-2"/>
                  <c:y val="3.100510339580374E-2"/>
                </c:manualLayout>
              </c:layout>
              <c:tx>
                <c:rich>
                  <a:bodyPr/>
                  <a:lstStyle/>
                  <a:p>
                    <a:r>
                      <a:rPr lang="en-US" baseline="0"/>
                      <a:t>China, </a:t>
                    </a:r>
                    <a:fld id="{7A5DB466-B212-4A63-8170-F2B2BE49A85D}" type="VALUE">
                      <a:rPr lang="en-US" baseline="0"/>
                      <a:pPr/>
                      <a:t>[VALUE]</a:t>
                    </a:fld>
                    <a:r>
                      <a:rPr lang="en-US" baseline="0"/>
                      <a:t>, </a:t>
                    </a:r>
                    <a:fld id="{9FAE38CD-B861-40B9-9F18-374D736B734A}"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F06-4846-8873-5EB5F620AD3C}"/>
                </c:ext>
              </c:extLst>
            </c:dLbl>
            <c:dLbl>
              <c:idx val="3"/>
              <c:layout>
                <c:manualLayout>
                  <c:x val="-8.3042783682014773E-2"/>
                  <c:y val="2.718222209461725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F06-4846-8873-5EB5F620AD3C}"/>
                </c:ext>
              </c:extLst>
            </c:dLbl>
            <c:dLbl>
              <c:idx val="4"/>
              <c:layout>
                <c:manualLayout>
                  <c:x val="2.0845489651012609E-3"/>
                  <c:y val="1.5775594140066972E-2"/>
                </c:manualLayout>
              </c:layout>
              <c:spPr>
                <a:noFill/>
                <a:ln>
                  <a:noFill/>
                </a:ln>
                <a:effectLst/>
              </c:spPr>
              <c:txPr>
                <a:bodyPr wrap="square" lIns="38100" tIns="19050" rIns="38100" bIns="19050" anchor="ctr">
                  <a:noAutofit/>
                </a:bodyPr>
                <a:lstStyle/>
                <a:p>
                  <a:pPr>
                    <a:defRPr>
                      <a:solidFill>
                        <a:srgbClr val="FF0000"/>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24213002725200561"/>
                      <c:h val="0.25027799510475957"/>
                    </c:manualLayout>
                  </c15:layout>
                </c:ext>
                <c:ext xmlns:c16="http://schemas.microsoft.com/office/drawing/2014/chart" uri="{C3380CC4-5D6E-409C-BE32-E72D297353CC}">
                  <c16:uniqueId val="{00000004-BF06-4846-8873-5EB5F620AD3C}"/>
                </c:ext>
              </c:extLst>
            </c:dLbl>
            <c:dLbl>
              <c:idx val="5"/>
              <c:layout>
                <c:manualLayout>
                  <c:x val="1.9247958284981239E-2"/>
                  <c:y val="-2.638893474687589E-2"/>
                </c:manualLayout>
              </c:layout>
              <c:tx>
                <c:rich>
                  <a:bodyPr/>
                  <a:lstStyle/>
                  <a:p>
                    <a:r>
                      <a:rPr lang="en-US" baseline="0"/>
                      <a:t>Unknown, </a:t>
                    </a:r>
                    <a:fld id="{A8C10006-11BF-40E8-8CB9-4EBA2C65AB03}" type="VALUE">
                      <a:rPr lang="en-US" baseline="0"/>
                      <a:pPr/>
                      <a:t>[VALUE]</a:t>
                    </a:fld>
                    <a:r>
                      <a:rPr lang="en-US" baseline="0"/>
                      <a:t>, </a:t>
                    </a:r>
                    <a:fld id="{9636AB2A-3CAE-4EE0-BC45-AE899C8699B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F06-4846-8873-5EB5F620AD3C}"/>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'!$A$4:$A$9</c:f>
              <c:strCache>
                <c:ptCount val="6"/>
                <c:pt idx="0">
                  <c:v>EU 1</c:v>
                </c:pt>
                <c:pt idx="1">
                  <c:v>Canada</c:v>
                </c:pt>
                <c:pt idx="2">
                  <c:v>China 2</c:v>
                </c:pt>
                <c:pt idx="3">
                  <c:v>Japan</c:v>
                </c:pt>
                <c:pt idx="4">
                  <c:v>Other Foreign Countries</c:v>
                </c:pt>
                <c:pt idx="5">
                  <c:v>Unknown 3</c:v>
                </c:pt>
              </c:strCache>
            </c:strRef>
          </c:cat>
          <c:val>
            <c:numRef>
              <c:f>'Foreign Distribution '!$B$4:$B$9</c:f>
              <c:numCache>
                <c:formatCode>#,##0</c:formatCode>
                <c:ptCount val="6"/>
                <c:pt idx="0">
                  <c:v>329526</c:v>
                </c:pt>
                <c:pt idx="1">
                  <c:v>10546</c:v>
                </c:pt>
                <c:pt idx="2">
                  <c:v>98386</c:v>
                </c:pt>
                <c:pt idx="3">
                  <c:v>28902</c:v>
                </c:pt>
                <c:pt idx="4">
                  <c:v>551760</c:v>
                </c:pt>
                <c:pt idx="5">
                  <c:v>3449</c:v>
                </c:pt>
              </c:numCache>
            </c:numRef>
          </c:val>
          <c:extLst>
            <c:ext xmlns:c16="http://schemas.microsoft.com/office/drawing/2014/chart" uri="{C3380CC4-5D6E-409C-BE32-E72D297353CC}">
              <c16:uniqueId val="{00000006-BF06-4846-8873-5EB5F620AD3C}"/>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a:t>
            </a:r>
            <a:r>
              <a:rPr lang="en-US" sz="1800" b="1" i="0" u="none" strike="noStrike" baseline="0">
                <a:effectLst/>
              </a:rPr>
              <a:t>Product Distribution (1000s)</a:t>
            </a:r>
            <a:endParaRPr lang="en-US"/>
          </a:p>
        </c:rich>
      </c:tx>
      <c:overlay val="0"/>
    </c:title>
    <c:autoTitleDeleted val="0"/>
    <c:view3D>
      <c:rotX val="30"/>
      <c:rotY val="0"/>
      <c:rAngAx val="0"/>
    </c:view3D>
    <c:floor>
      <c:thickness val="0"/>
    </c:floor>
    <c:sideWall>
      <c:thickness val="0"/>
    </c:sideWall>
    <c:backWall>
      <c:thickness val="0"/>
    </c:backWall>
    <c:plotArea>
      <c:layout/>
      <c:pie3DChart>
        <c:varyColors val="1"/>
        <c:ser>
          <c:idx val="1"/>
          <c:order val="0"/>
          <c:tx>
            <c:strRef>
              <c:f>'Foreign Distribution '!$C$3</c:f>
              <c:strCache>
                <c:ptCount val="1"/>
                <c:pt idx="0">
                  <c:v># of Products (1000s)</c:v>
                </c:pt>
              </c:strCache>
            </c:strRef>
          </c:tx>
          <c:dLbls>
            <c:dLbl>
              <c:idx val="0"/>
              <c:layout>
                <c:manualLayout>
                  <c:x val="-2.1230624606987315E-3"/>
                  <c:y val="-6.0847694858562007E-2"/>
                </c:manualLayout>
              </c:layout>
              <c:tx>
                <c:rich>
                  <a:bodyPr/>
                  <a:lstStyle/>
                  <a:p>
                    <a:r>
                      <a:rPr lang="en-US" baseline="0"/>
                      <a:t> EU,</a:t>
                    </a:r>
                    <a:fld id="{F94776F3-3852-4D19-AB43-A054AD7AF79E}" type="VALUE">
                      <a:rPr lang="en-US" baseline="0"/>
                      <a:pPr/>
                      <a:t>[VALUE]</a:t>
                    </a:fld>
                    <a:r>
                      <a:rPr lang="en-US" baseline="0"/>
                      <a:t>, </a:t>
                    </a:r>
                    <a:fld id="{02036826-1A2F-4F2E-8096-E1886759C41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07CF-7B4A-8AFE-C35EE46091B1}"/>
                </c:ext>
              </c:extLst>
            </c:dLbl>
            <c:dLbl>
              <c:idx val="1"/>
              <c:layout>
                <c:manualLayout>
                  <c:x val="4.8594338326746755E-3"/>
                  <c:y val="-5.8210419750392456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17382212122813506"/>
                      <c:h val="0.20839142587579687"/>
                    </c:manualLayout>
                  </c15:layout>
                </c:ext>
                <c:ext xmlns:c16="http://schemas.microsoft.com/office/drawing/2014/chart" uri="{C3380CC4-5D6E-409C-BE32-E72D297353CC}">
                  <c16:uniqueId val="{00000001-07CF-7B4A-8AFE-C35EE46091B1}"/>
                </c:ext>
              </c:extLst>
            </c:dLbl>
            <c:dLbl>
              <c:idx val="2"/>
              <c:layout>
                <c:manualLayout>
                  <c:x val="-2.961052687206144E-3"/>
                  <c:y val="-6.2674343758542028E-2"/>
                </c:manualLayout>
              </c:layout>
              <c:tx>
                <c:rich>
                  <a:bodyPr/>
                  <a:lstStyle/>
                  <a:p>
                    <a:r>
                      <a:rPr lang="en-US" baseline="0"/>
                      <a:t>China, </a:t>
                    </a:r>
                    <a:fld id="{78D196D5-BD26-434C-89EA-8B7FB08775CE}" type="VALUE">
                      <a:rPr lang="en-US" baseline="0"/>
                      <a:pPr/>
                      <a:t>[VALUE]</a:t>
                    </a:fld>
                    <a:r>
                      <a:rPr lang="en-US" baseline="0"/>
                      <a:t>, </a:t>
                    </a:r>
                    <a:fld id="{EA87C9A7-E653-4580-B28B-4383036F855E}"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07CF-7B4A-8AFE-C35EE46091B1}"/>
                </c:ext>
              </c:extLst>
            </c:dLbl>
            <c:dLbl>
              <c:idx val="3"/>
              <c:layout>
                <c:manualLayout>
                  <c:x val="0.14265560429107435"/>
                  <c:y val="-2.7683381682552838E-3"/>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16861871796226813"/>
                      <c:h val="0.19974711447743165"/>
                    </c:manualLayout>
                  </c15:layout>
                </c:ext>
                <c:ext xmlns:c16="http://schemas.microsoft.com/office/drawing/2014/chart" uri="{C3380CC4-5D6E-409C-BE32-E72D297353CC}">
                  <c16:uniqueId val="{00000003-07CF-7B4A-8AFE-C35EE46091B1}"/>
                </c:ext>
              </c:extLst>
            </c:dLbl>
            <c:dLbl>
              <c:idx val="4"/>
              <c:layout>
                <c:manualLayout>
                  <c:x val="3.3959942926597264E-2"/>
                  <c:y val="0.32043064605726074"/>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7CF-7B4A-8AFE-C35EE46091B1}"/>
                </c:ext>
              </c:extLst>
            </c:dLbl>
            <c:dLbl>
              <c:idx val="5"/>
              <c:layout>
                <c:manualLayout>
                  <c:x val="-1.1447916953376257E-2"/>
                  <c:y val="-2.638893474687589E-2"/>
                </c:manualLayout>
              </c:layout>
              <c:tx>
                <c:rich>
                  <a:bodyPr/>
                  <a:lstStyle/>
                  <a:p>
                    <a:r>
                      <a:rPr lang="en-US" baseline="0"/>
                      <a:t>Unknown, </a:t>
                    </a:r>
                    <a:fld id="{45B8B1F3-27F9-4FB1-A244-36833C96424E}" type="VALUE">
                      <a:rPr lang="en-US" baseline="0"/>
                      <a:pPr/>
                      <a:t>[VALUE]</a:t>
                    </a:fld>
                    <a:r>
                      <a:rPr lang="en-US" baseline="0"/>
                      <a:t>, </a:t>
                    </a:r>
                    <a:fld id="{A7F297E8-E97A-484B-ADDA-EE47680C7A0F}"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7CF-7B4A-8AFE-C35EE46091B1}"/>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'!$A$4:$A$9</c:f>
              <c:strCache>
                <c:ptCount val="6"/>
                <c:pt idx="0">
                  <c:v>EU 1</c:v>
                </c:pt>
                <c:pt idx="1">
                  <c:v>Canada</c:v>
                </c:pt>
                <c:pt idx="2">
                  <c:v>China 2</c:v>
                </c:pt>
                <c:pt idx="3">
                  <c:v>Japan</c:v>
                </c:pt>
                <c:pt idx="4">
                  <c:v>Other Foreign Countries</c:v>
                </c:pt>
                <c:pt idx="5">
                  <c:v>Unknown 3</c:v>
                </c:pt>
              </c:strCache>
            </c:strRef>
          </c:cat>
          <c:val>
            <c:numRef>
              <c:f>'Foreign Distribution '!$C$4:$C$9</c:f>
              <c:numCache>
                <c:formatCode>#,##0.00</c:formatCode>
                <c:ptCount val="6"/>
                <c:pt idx="0">
                  <c:v>297917.00400000002</c:v>
                </c:pt>
                <c:pt idx="1">
                  <c:v>42508.805999999997</c:v>
                </c:pt>
                <c:pt idx="2">
                  <c:v>388900.74800000002</c:v>
                </c:pt>
                <c:pt idx="3">
                  <c:v>45490.370999999999</c:v>
                </c:pt>
                <c:pt idx="4">
                  <c:v>788766.79600000009</c:v>
                </c:pt>
                <c:pt idx="5">
                  <c:v>350.00400000000002</c:v>
                </c:pt>
              </c:numCache>
            </c:numRef>
          </c:val>
          <c:extLst>
            <c:ext xmlns:c16="http://schemas.microsoft.com/office/drawing/2014/chart" uri="{C3380CC4-5D6E-409C-BE32-E72D297353CC}">
              <c16:uniqueId val="{00000001-CEE5-3F4A-BB1F-9CDE36D09EF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Foreign Volume Distribution (TBs)</a:t>
            </a:r>
            <a:endParaRPr lang="en-US">
              <a:effectLst/>
            </a:endParaRPr>
          </a:p>
        </c:rich>
      </c:tx>
      <c:overlay val="0"/>
    </c:title>
    <c:autoTitleDeleted val="0"/>
    <c:view3D>
      <c:rotX val="30"/>
      <c:rotY val="0"/>
      <c:rAngAx val="0"/>
    </c:view3D>
    <c:floor>
      <c:thickness val="0"/>
    </c:floor>
    <c:sideWall>
      <c:thickness val="0"/>
    </c:sideWall>
    <c:backWall>
      <c:thickness val="0"/>
    </c:backWall>
    <c:plotArea>
      <c:layout/>
      <c:pie3DChart>
        <c:varyColors val="1"/>
        <c:ser>
          <c:idx val="2"/>
          <c:order val="0"/>
          <c:tx>
            <c:strRef>
              <c:f>'Foreign Distribution '!$D$3</c:f>
              <c:strCache>
                <c:ptCount val="1"/>
                <c:pt idx="0">
                  <c:v>Vol (TBs)</c:v>
                </c:pt>
              </c:strCache>
            </c:strRef>
          </c:tx>
          <c:dLbls>
            <c:dLbl>
              <c:idx val="0"/>
              <c:layout>
                <c:manualLayout>
                  <c:x val="1.9042921892592997E-2"/>
                  <c:y val="-2.4783984955390147E-2"/>
                </c:manualLayout>
              </c:layout>
              <c:tx>
                <c:rich>
                  <a:bodyPr/>
                  <a:lstStyle/>
                  <a:p>
                    <a:r>
                      <a:rPr lang="en-US"/>
                      <a:t>EU</a:t>
                    </a:r>
                    <a:r>
                      <a:rPr lang="en-US" baseline="0"/>
                      <a:t>, </a:t>
                    </a:r>
                    <a:fld id="{B3CC088F-10F8-49BF-BA92-8AE24F9AA4E7}" type="VALUE">
                      <a:rPr lang="en-US" baseline="0"/>
                      <a:pPr/>
                      <a:t>[VALUE]</a:t>
                    </a:fld>
                    <a:r>
                      <a:rPr lang="en-US" baseline="0"/>
                      <a:t>, </a:t>
                    </a:r>
                    <a:fld id="{7A7D3686-B9B8-43B8-8C83-4BFEDF4A1DDC}"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A8EB-A244-B0AD-CEDE40F98872}"/>
                </c:ext>
              </c:extLst>
            </c:dLbl>
            <c:dLbl>
              <c:idx val="1"/>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2158403869407497"/>
                      <c:h val="0.1702127659574468"/>
                    </c:manualLayout>
                  </c15:layout>
                </c:ext>
                <c:ext xmlns:c16="http://schemas.microsoft.com/office/drawing/2014/chart" uri="{C3380CC4-5D6E-409C-BE32-E72D297353CC}">
                  <c16:uniqueId val="{00000001-392A-334E-9205-38E344153B13}"/>
                </c:ext>
              </c:extLst>
            </c:dLbl>
            <c:dLbl>
              <c:idx val="2"/>
              <c:layout>
                <c:manualLayout>
                  <c:x val="-1.307289247256329E-2"/>
                  <c:y val="7.4904356189751577E-3"/>
                </c:manualLayout>
              </c:layout>
              <c:tx>
                <c:rich>
                  <a:bodyPr/>
                  <a:lstStyle/>
                  <a:p>
                    <a:r>
                      <a:rPr lang="en-US"/>
                      <a:t>China</a:t>
                    </a:r>
                    <a:r>
                      <a:rPr lang="en-US" baseline="0"/>
                      <a:t>, </a:t>
                    </a:r>
                    <a:fld id="{53801298-E6BF-427B-B474-BB8610B213B9}" type="VALUE">
                      <a:rPr lang="en-US" baseline="0"/>
                      <a:pPr/>
                      <a:t>[VALUE]</a:t>
                    </a:fld>
                    <a:r>
                      <a:rPr lang="en-US" baseline="0"/>
                      <a:t>, </a:t>
                    </a:r>
                    <a:fld id="{FC8F24C1-02B7-4D15-8AE0-19B9FF31CAC1}"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8EB-A244-B0AD-CEDE40F98872}"/>
                </c:ext>
              </c:extLst>
            </c:dLbl>
            <c:dLbl>
              <c:idx val="3"/>
              <c:layout>
                <c:manualLayout>
                  <c:x val="-5.8041112454655382E-2"/>
                  <c:y val="8.3084709596070921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14812575574365175"/>
                      <c:h val="0.20604703247480402"/>
                    </c:manualLayout>
                  </c15:layout>
                </c:ext>
                <c:ext xmlns:c16="http://schemas.microsoft.com/office/drawing/2014/chart" uri="{C3380CC4-5D6E-409C-BE32-E72D297353CC}">
                  <c16:uniqueId val="{00000000-392A-334E-9205-38E344153B13}"/>
                </c:ext>
              </c:extLst>
            </c:dLbl>
            <c:dLbl>
              <c:idx val="4"/>
              <c:layout>
                <c:manualLayout>
                  <c:x val="5.1731085481534723E-3"/>
                  <c:y val="4.868586632150433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8EB-A244-B0AD-CEDE40F98872}"/>
                </c:ext>
              </c:extLst>
            </c:dLbl>
            <c:dLbl>
              <c:idx val="5"/>
              <c:tx>
                <c:rich>
                  <a:bodyPr/>
                  <a:lstStyle/>
                  <a:p>
                    <a:r>
                      <a:rPr lang="en-US" baseline="0"/>
                      <a:t>Unknown, </a:t>
                    </a:r>
                    <a:fld id="{9B6DFC2C-58E9-4246-B4CE-3A71889694A3}" type="VALUE">
                      <a:rPr lang="en-US" baseline="0"/>
                      <a:pPr/>
                      <a:t>[VALUE]</a:t>
                    </a:fld>
                    <a:r>
                      <a:rPr lang="en-US" baseline="0"/>
                      <a:t>, </a:t>
                    </a:r>
                    <a:fld id="{A3F21091-830A-45DF-BE1F-7CDD7BE45504}"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8EB-A244-B0AD-CEDE40F98872}"/>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'!$A$4:$A$9</c:f>
              <c:strCache>
                <c:ptCount val="6"/>
                <c:pt idx="0">
                  <c:v>EU 1</c:v>
                </c:pt>
                <c:pt idx="1">
                  <c:v>Canada</c:v>
                </c:pt>
                <c:pt idx="2">
                  <c:v>China 2</c:v>
                </c:pt>
                <c:pt idx="3">
                  <c:v>Japan</c:v>
                </c:pt>
                <c:pt idx="4">
                  <c:v>Other Foreign Countries</c:v>
                </c:pt>
                <c:pt idx="5">
                  <c:v>Unknown 3</c:v>
                </c:pt>
              </c:strCache>
            </c:strRef>
          </c:cat>
          <c:val>
            <c:numRef>
              <c:f>'Foreign Distribution '!$D$4:$D$9</c:f>
              <c:numCache>
                <c:formatCode>#,##0.00</c:formatCode>
                <c:ptCount val="6"/>
                <c:pt idx="0">
                  <c:v>14671.384394643377</c:v>
                </c:pt>
                <c:pt idx="1">
                  <c:v>2601.1550927959961</c:v>
                </c:pt>
                <c:pt idx="2">
                  <c:v>16656.991867074608</c:v>
                </c:pt>
                <c:pt idx="3">
                  <c:v>1090.2550966835645</c:v>
                </c:pt>
                <c:pt idx="4">
                  <c:v>10062.370326969336</c:v>
                </c:pt>
                <c:pt idx="5">
                  <c:v>24.91326647649414</c:v>
                </c:pt>
              </c:numCache>
            </c:numRef>
          </c:val>
          <c:extLst>
            <c:ext xmlns:c16="http://schemas.microsoft.com/office/drawing/2014/chart" uri="{C3380CC4-5D6E-409C-BE32-E72D297353CC}">
              <c16:uniqueId val="{00000002-74EA-4F40-BB75-137785F05B88}"/>
            </c:ext>
          </c:extLst>
        </c:ser>
        <c:dLbls>
          <c:dLblPos val="bestFit"/>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1" i="0" baseline="0"/>
            </a:pPr>
            <a:r>
              <a:rPr lang="en-US" sz="1600" b="1" i="0" baseline="0"/>
              <a:t>Total Users by Domain</a:t>
            </a:r>
          </a:p>
        </c:rich>
      </c:tx>
      <c:overlay val="0"/>
    </c:title>
    <c:autoTitleDeleted val="0"/>
    <c:plotArea>
      <c:layout/>
      <c:barChart>
        <c:barDir val="col"/>
        <c:grouping val="stacked"/>
        <c:varyColors val="0"/>
        <c:ser>
          <c:idx val="0"/>
          <c:order val="0"/>
          <c:tx>
            <c:strRef>
              <c:f>'Data Users'!$A$16</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Users'!$B$16:$M$16</c:f>
              <c:numCache>
                <c:formatCode>#,##0</c:formatCode>
                <c:ptCount val="12"/>
                <c:pt idx="0">
                  <c:v>1607</c:v>
                </c:pt>
                <c:pt idx="1">
                  <c:v>542806</c:v>
                </c:pt>
                <c:pt idx="2">
                  <c:v>194780</c:v>
                </c:pt>
                <c:pt idx="3">
                  <c:v>88977</c:v>
                </c:pt>
                <c:pt idx="4">
                  <c:v>36512</c:v>
                </c:pt>
                <c:pt idx="5">
                  <c:v>147409</c:v>
                </c:pt>
                <c:pt idx="6">
                  <c:v>23272</c:v>
                </c:pt>
                <c:pt idx="7">
                  <c:v>9923</c:v>
                </c:pt>
                <c:pt idx="8">
                  <c:v>37251</c:v>
                </c:pt>
                <c:pt idx="9">
                  <c:v>17858</c:v>
                </c:pt>
                <c:pt idx="10">
                  <c:v>20435</c:v>
                </c:pt>
                <c:pt idx="11">
                  <c:v>65997</c:v>
                </c:pt>
              </c:numCache>
            </c:numRef>
          </c:val>
          <c:extLst>
            <c:ext xmlns:c16="http://schemas.microsoft.com/office/drawing/2014/chart" uri="{C3380CC4-5D6E-409C-BE32-E72D297353CC}">
              <c16:uniqueId val="{00000000-F76C-FC4B-919A-D6667DDF39D5}"/>
            </c:ext>
          </c:extLst>
        </c:ser>
        <c:ser>
          <c:idx val="1"/>
          <c:order val="1"/>
          <c:tx>
            <c:strRef>
              <c:f>'Data Users'!$A$17</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Users'!$B$17:$M$17</c:f>
              <c:numCache>
                <c:formatCode>#,##0</c:formatCode>
                <c:ptCount val="12"/>
                <c:pt idx="0">
                  <c:v>242</c:v>
                </c:pt>
                <c:pt idx="1">
                  <c:v>319258</c:v>
                </c:pt>
                <c:pt idx="2">
                  <c:v>88436</c:v>
                </c:pt>
                <c:pt idx="3">
                  <c:v>6905</c:v>
                </c:pt>
                <c:pt idx="4">
                  <c:v>5772</c:v>
                </c:pt>
                <c:pt idx="5">
                  <c:v>157963</c:v>
                </c:pt>
                <c:pt idx="6">
                  <c:v>1766</c:v>
                </c:pt>
                <c:pt idx="7">
                  <c:v>3683</c:v>
                </c:pt>
                <c:pt idx="8">
                  <c:v>7035</c:v>
                </c:pt>
                <c:pt idx="9">
                  <c:v>6524</c:v>
                </c:pt>
                <c:pt idx="10">
                  <c:v>26586</c:v>
                </c:pt>
                <c:pt idx="11">
                  <c:v>9586</c:v>
                </c:pt>
              </c:numCache>
            </c:numRef>
          </c:val>
          <c:extLst>
            <c:ext xmlns:c16="http://schemas.microsoft.com/office/drawing/2014/chart" uri="{C3380CC4-5D6E-409C-BE32-E72D297353CC}">
              <c16:uniqueId val="{00000001-F76C-FC4B-919A-D6667DDF39D5}"/>
            </c:ext>
          </c:extLst>
        </c:ser>
        <c:ser>
          <c:idx val="2"/>
          <c:order val="2"/>
          <c:tx>
            <c:strRef>
              <c:f>'Data Users'!$A$18</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Users'!$B$18:$M$18</c:f>
              <c:numCache>
                <c:formatCode>#,##0</c:formatCode>
                <c:ptCount val="12"/>
                <c:pt idx="0">
                  <c:v>547</c:v>
                </c:pt>
                <c:pt idx="1">
                  <c:v>3587</c:v>
                </c:pt>
                <c:pt idx="2">
                  <c:v>1344</c:v>
                </c:pt>
                <c:pt idx="3">
                  <c:v>4292</c:v>
                </c:pt>
                <c:pt idx="4">
                  <c:v>505</c:v>
                </c:pt>
                <c:pt idx="5">
                  <c:v>6413</c:v>
                </c:pt>
                <c:pt idx="6">
                  <c:v>1356</c:v>
                </c:pt>
                <c:pt idx="7">
                  <c:v>2191</c:v>
                </c:pt>
                <c:pt idx="8">
                  <c:v>721</c:v>
                </c:pt>
                <c:pt idx="9">
                  <c:v>3837</c:v>
                </c:pt>
                <c:pt idx="10">
                  <c:v>2992</c:v>
                </c:pt>
                <c:pt idx="11">
                  <c:v>4362</c:v>
                </c:pt>
              </c:numCache>
            </c:numRef>
          </c:val>
          <c:extLst>
            <c:ext xmlns:c16="http://schemas.microsoft.com/office/drawing/2014/chart" uri="{C3380CC4-5D6E-409C-BE32-E72D297353CC}">
              <c16:uniqueId val="{00000002-F76C-FC4B-919A-D6667DDF39D5}"/>
            </c:ext>
          </c:extLst>
        </c:ser>
        <c:ser>
          <c:idx val="3"/>
          <c:order val="3"/>
          <c:tx>
            <c:strRef>
              <c:f>'Data Users'!$A$19</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Users'!$B$19:$M$19</c:f>
              <c:numCache>
                <c:formatCode>#,##0</c:formatCode>
                <c:ptCount val="12"/>
                <c:pt idx="0">
                  <c:v>227</c:v>
                </c:pt>
                <c:pt idx="1">
                  <c:v>710</c:v>
                </c:pt>
                <c:pt idx="2">
                  <c:v>235</c:v>
                </c:pt>
                <c:pt idx="3">
                  <c:v>1652</c:v>
                </c:pt>
                <c:pt idx="4">
                  <c:v>432</c:v>
                </c:pt>
                <c:pt idx="5">
                  <c:v>1184</c:v>
                </c:pt>
                <c:pt idx="6">
                  <c:v>419</c:v>
                </c:pt>
                <c:pt idx="7">
                  <c:v>418</c:v>
                </c:pt>
                <c:pt idx="8">
                  <c:v>548</c:v>
                </c:pt>
                <c:pt idx="9">
                  <c:v>628</c:v>
                </c:pt>
                <c:pt idx="10">
                  <c:v>749</c:v>
                </c:pt>
                <c:pt idx="11">
                  <c:v>609</c:v>
                </c:pt>
              </c:numCache>
            </c:numRef>
          </c:val>
          <c:extLst>
            <c:ext xmlns:c16="http://schemas.microsoft.com/office/drawing/2014/chart" uri="{C3380CC4-5D6E-409C-BE32-E72D297353CC}">
              <c16:uniqueId val="{00000003-F76C-FC4B-919A-D6667DDF39D5}"/>
            </c:ext>
          </c:extLst>
        </c:ser>
        <c:ser>
          <c:idx val="4"/>
          <c:order val="4"/>
          <c:tx>
            <c:strRef>
              <c:f>'Data Users'!$A$20</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Users'!$B$20:$M$20</c:f>
              <c:numCache>
                <c:formatCode>#,##0</c:formatCode>
                <c:ptCount val="12"/>
                <c:pt idx="0">
                  <c:v>35</c:v>
                </c:pt>
                <c:pt idx="1">
                  <c:v>335</c:v>
                </c:pt>
                <c:pt idx="2">
                  <c:v>254</c:v>
                </c:pt>
                <c:pt idx="3">
                  <c:v>224</c:v>
                </c:pt>
                <c:pt idx="4">
                  <c:v>56</c:v>
                </c:pt>
                <c:pt idx="5">
                  <c:v>579</c:v>
                </c:pt>
                <c:pt idx="6">
                  <c:v>104</c:v>
                </c:pt>
                <c:pt idx="7">
                  <c:v>93</c:v>
                </c:pt>
                <c:pt idx="8">
                  <c:v>26</c:v>
                </c:pt>
                <c:pt idx="9">
                  <c:v>245</c:v>
                </c:pt>
                <c:pt idx="10">
                  <c:v>194</c:v>
                </c:pt>
                <c:pt idx="11">
                  <c:v>345</c:v>
                </c:pt>
              </c:numCache>
            </c:numRef>
          </c:val>
          <c:extLst>
            <c:ext xmlns:c16="http://schemas.microsoft.com/office/drawing/2014/chart" uri="{C3380CC4-5D6E-409C-BE32-E72D297353CC}">
              <c16:uniqueId val="{00000004-F76C-FC4B-919A-D6667DDF39D5}"/>
            </c:ext>
          </c:extLst>
        </c:ser>
        <c:ser>
          <c:idx val="5"/>
          <c:order val="5"/>
          <c:tx>
            <c:strRef>
              <c:f>'Data Users'!$A$21</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Users'!$B$21:$M$21</c:f>
              <c:numCache>
                <c:formatCode>#,##0</c:formatCode>
                <c:ptCount val="12"/>
                <c:pt idx="0">
                  <c:v>11</c:v>
                </c:pt>
                <c:pt idx="1">
                  <c:v>7176</c:v>
                </c:pt>
                <c:pt idx="2">
                  <c:v>122036</c:v>
                </c:pt>
                <c:pt idx="3">
                  <c:v>10847</c:v>
                </c:pt>
                <c:pt idx="4">
                  <c:v>3474</c:v>
                </c:pt>
                <c:pt idx="5">
                  <c:v>16477</c:v>
                </c:pt>
                <c:pt idx="6">
                  <c:v>1093</c:v>
                </c:pt>
                <c:pt idx="7">
                  <c:v>597</c:v>
                </c:pt>
                <c:pt idx="8">
                  <c:v>3310</c:v>
                </c:pt>
                <c:pt idx="9">
                  <c:v>3119</c:v>
                </c:pt>
                <c:pt idx="10">
                  <c:v>1571</c:v>
                </c:pt>
                <c:pt idx="11">
                  <c:v>8940</c:v>
                </c:pt>
              </c:numCache>
            </c:numRef>
          </c:val>
          <c:extLst>
            <c:ext xmlns:c16="http://schemas.microsoft.com/office/drawing/2014/chart" uri="{C3380CC4-5D6E-409C-BE32-E72D297353CC}">
              <c16:uniqueId val="{00000005-F76C-FC4B-919A-D6667DDF39D5}"/>
            </c:ext>
          </c:extLst>
        </c:ser>
        <c:ser>
          <c:idx val="6"/>
          <c:order val="6"/>
          <c:tx>
            <c:strRef>
              <c:f>'Data Users'!$A$22</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Users'!$B$22:$M$22</c:f>
              <c:numCache>
                <c:formatCode>#,##0</c:formatCode>
                <c:ptCount val="12"/>
                <c:pt idx="0">
                  <c:v>5</c:v>
                </c:pt>
                <c:pt idx="1">
                  <c:v>580</c:v>
                </c:pt>
                <c:pt idx="2">
                  <c:v>34</c:v>
                </c:pt>
                <c:pt idx="3">
                  <c:v>1566</c:v>
                </c:pt>
                <c:pt idx="4">
                  <c:v>128</c:v>
                </c:pt>
                <c:pt idx="5">
                  <c:v>223</c:v>
                </c:pt>
                <c:pt idx="6">
                  <c:v>62</c:v>
                </c:pt>
                <c:pt idx="7">
                  <c:v>2</c:v>
                </c:pt>
                <c:pt idx="8">
                  <c:v>159</c:v>
                </c:pt>
                <c:pt idx="9">
                  <c:v>21</c:v>
                </c:pt>
                <c:pt idx="10">
                  <c:v>106</c:v>
                </c:pt>
                <c:pt idx="11">
                  <c:v>305</c:v>
                </c:pt>
              </c:numCache>
            </c:numRef>
          </c:val>
          <c:extLst>
            <c:ext xmlns:c16="http://schemas.microsoft.com/office/drawing/2014/chart" uri="{C3380CC4-5D6E-409C-BE32-E72D297353CC}">
              <c16:uniqueId val="{00000006-F76C-FC4B-919A-D6667DDF39D5}"/>
            </c:ext>
          </c:extLst>
        </c:ser>
        <c:dLbls>
          <c:showLegendKey val="0"/>
          <c:showVal val="0"/>
          <c:showCatName val="0"/>
          <c:showSerName val="0"/>
          <c:showPercent val="0"/>
          <c:showBubbleSize val="0"/>
        </c:dLbls>
        <c:gapWidth val="55"/>
        <c:overlap val="100"/>
        <c:axId val="-426171296"/>
        <c:axId val="-426182176"/>
      </c:barChart>
      <c:catAx>
        <c:axId val="-426171296"/>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000"/>
            </a:pPr>
            <a:endParaRPr lang="en-US"/>
          </a:p>
        </c:txPr>
        <c:crossAx val="-426182176"/>
        <c:crosses val="autoZero"/>
        <c:auto val="1"/>
        <c:lblAlgn val="ctr"/>
        <c:lblOffset val="100"/>
        <c:noMultiLvlLbl val="0"/>
      </c:catAx>
      <c:valAx>
        <c:axId val="-426182176"/>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crossAx val="-426171296"/>
        <c:crosses val="autoZero"/>
        <c:crossBetween val="between"/>
      </c:valAx>
      <c:spPr>
        <a:solidFill>
          <a:srgbClr val="FFFFFF"/>
        </a:solidFill>
        <a:ln w="25400">
          <a:solidFill>
            <a:srgbClr val="808080"/>
          </a:solidFill>
        </a:ln>
      </c:spPr>
    </c:plotArea>
    <c:legend>
      <c:legendPos val="r"/>
      <c:layout>
        <c:manualLayout>
          <c:xMode val="edge"/>
          <c:yMode val="edge"/>
          <c:x val="0.83263437524855965"/>
          <c:y val="0.20179072672893553"/>
          <c:w val="0.14290000980184539"/>
          <c:h val="0.54340085290729434"/>
        </c:manualLayout>
      </c:layout>
      <c:overlay val="0"/>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aseline="0"/>
            </a:pPr>
            <a:r>
              <a:rPr lang="en-US" sz="1600" baseline="0"/>
              <a:t>Repeat Data Users By Domain</a:t>
            </a:r>
          </a:p>
        </c:rich>
      </c:tx>
      <c:overlay val="0"/>
      <c:spPr>
        <a:noFill/>
        <a:ln w="25400">
          <a:noFill/>
        </a:ln>
      </c:spPr>
    </c:title>
    <c:autoTitleDeleted val="0"/>
    <c:plotArea>
      <c:layout>
        <c:manualLayout>
          <c:layoutTarget val="inner"/>
          <c:xMode val="edge"/>
          <c:yMode val="edge"/>
          <c:x val="0.1261457499820067"/>
          <c:y val="0.15887123908916848"/>
          <c:w val="0.70832569752019026"/>
          <c:h val="0.63876728041507713"/>
        </c:manualLayout>
      </c:layout>
      <c:barChart>
        <c:barDir val="col"/>
        <c:grouping val="stacked"/>
        <c:varyColors val="0"/>
        <c:ser>
          <c:idx val="0"/>
          <c:order val="0"/>
          <c:tx>
            <c:strRef>
              <c:f>'Data Users'!$A$57</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Users'!$B$57:$M$57</c:f>
              <c:numCache>
                <c:formatCode>#,##0</c:formatCode>
                <c:ptCount val="12"/>
                <c:pt idx="0">
                  <c:v>773</c:v>
                </c:pt>
                <c:pt idx="1">
                  <c:v>120742</c:v>
                </c:pt>
                <c:pt idx="2">
                  <c:v>72264</c:v>
                </c:pt>
                <c:pt idx="3">
                  <c:v>28215</c:v>
                </c:pt>
                <c:pt idx="4">
                  <c:v>5590</c:v>
                </c:pt>
                <c:pt idx="5">
                  <c:v>44726</c:v>
                </c:pt>
                <c:pt idx="6">
                  <c:v>12232</c:v>
                </c:pt>
                <c:pt idx="7">
                  <c:v>4208</c:v>
                </c:pt>
                <c:pt idx="8">
                  <c:v>7199</c:v>
                </c:pt>
                <c:pt idx="9">
                  <c:v>3969</c:v>
                </c:pt>
                <c:pt idx="10">
                  <c:v>6110</c:v>
                </c:pt>
                <c:pt idx="11">
                  <c:v>11898</c:v>
                </c:pt>
              </c:numCache>
            </c:numRef>
          </c:val>
          <c:extLst>
            <c:ext xmlns:c16="http://schemas.microsoft.com/office/drawing/2014/chart" uri="{C3380CC4-5D6E-409C-BE32-E72D297353CC}">
              <c16:uniqueId val="{00000000-CEB1-4249-A659-8E837AC563F8}"/>
            </c:ext>
          </c:extLst>
        </c:ser>
        <c:ser>
          <c:idx val="1"/>
          <c:order val="1"/>
          <c:tx>
            <c:strRef>
              <c:f>'Data Users'!$A$58</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Users'!$B$58:$M$58</c:f>
              <c:numCache>
                <c:formatCode>#,##0</c:formatCode>
                <c:ptCount val="12"/>
                <c:pt idx="0">
                  <c:v>90</c:v>
                </c:pt>
                <c:pt idx="1">
                  <c:v>21693</c:v>
                </c:pt>
                <c:pt idx="2">
                  <c:v>4079</c:v>
                </c:pt>
                <c:pt idx="3">
                  <c:v>1529</c:v>
                </c:pt>
                <c:pt idx="4">
                  <c:v>1063</c:v>
                </c:pt>
                <c:pt idx="5">
                  <c:v>8577</c:v>
                </c:pt>
                <c:pt idx="6">
                  <c:v>765</c:v>
                </c:pt>
                <c:pt idx="7">
                  <c:v>285</c:v>
                </c:pt>
                <c:pt idx="8">
                  <c:v>516</c:v>
                </c:pt>
                <c:pt idx="9">
                  <c:v>1168</c:v>
                </c:pt>
                <c:pt idx="10">
                  <c:v>1425</c:v>
                </c:pt>
                <c:pt idx="11">
                  <c:v>1638</c:v>
                </c:pt>
              </c:numCache>
            </c:numRef>
          </c:val>
          <c:extLst>
            <c:ext xmlns:c16="http://schemas.microsoft.com/office/drawing/2014/chart" uri="{C3380CC4-5D6E-409C-BE32-E72D297353CC}">
              <c16:uniqueId val="{00000001-CEB1-4249-A659-8E837AC563F8}"/>
            </c:ext>
          </c:extLst>
        </c:ser>
        <c:ser>
          <c:idx val="2"/>
          <c:order val="2"/>
          <c:tx>
            <c:strRef>
              <c:f>'Data Users'!$A$59</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Users'!$B$59:$M$59</c:f>
              <c:numCache>
                <c:formatCode>#,##0</c:formatCode>
                <c:ptCount val="12"/>
                <c:pt idx="0">
                  <c:v>240</c:v>
                </c:pt>
                <c:pt idx="1">
                  <c:v>1755</c:v>
                </c:pt>
                <c:pt idx="2">
                  <c:v>509</c:v>
                </c:pt>
                <c:pt idx="3">
                  <c:v>2404</c:v>
                </c:pt>
                <c:pt idx="4">
                  <c:v>126</c:v>
                </c:pt>
                <c:pt idx="5">
                  <c:v>2740</c:v>
                </c:pt>
                <c:pt idx="6">
                  <c:v>765</c:v>
                </c:pt>
                <c:pt idx="7">
                  <c:v>922</c:v>
                </c:pt>
                <c:pt idx="8">
                  <c:v>255</c:v>
                </c:pt>
                <c:pt idx="9">
                  <c:v>1047</c:v>
                </c:pt>
                <c:pt idx="10">
                  <c:v>935</c:v>
                </c:pt>
                <c:pt idx="11">
                  <c:v>1112</c:v>
                </c:pt>
              </c:numCache>
            </c:numRef>
          </c:val>
          <c:extLst>
            <c:ext xmlns:c16="http://schemas.microsoft.com/office/drawing/2014/chart" uri="{C3380CC4-5D6E-409C-BE32-E72D297353CC}">
              <c16:uniqueId val="{00000002-CEB1-4249-A659-8E837AC563F8}"/>
            </c:ext>
          </c:extLst>
        </c:ser>
        <c:ser>
          <c:idx val="3"/>
          <c:order val="3"/>
          <c:tx>
            <c:strRef>
              <c:f>'Data Users'!$A$60</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Users'!$B$60:$M$60</c:f>
              <c:numCache>
                <c:formatCode>#,##0</c:formatCode>
                <c:ptCount val="12"/>
                <c:pt idx="0">
                  <c:v>103</c:v>
                </c:pt>
                <c:pt idx="1">
                  <c:v>297</c:v>
                </c:pt>
                <c:pt idx="2">
                  <c:v>88</c:v>
                </c:pt>
                <c:pt idx="3">
                  <c:v>699</c:v>
                </c:pt>
                <c:pt idx="4">
                  <c:v>81</c:v>
                </c:pt>
                <c:pt idx="5">
                  <c:v>501</c:v>
                </c:pt>
                <c:pt idx="6">
                  <c:v>260</c:v>
                </c:pt>
                <c:pt idx="7">
                  <c:v>199</c:v>
                </c:pt>
                <c:pt idx="8">
                  <c:v>87</c:v>
                </c:pt>
                <c:pt idx="9">
                  <c:v>209</c:v>
                </c:pt>
                <c:pt idx="10">
                  <c:v>388</c:v>
                </c:pt>
                <c:pt idx="11">
                  <c:v>130</c:v>
                </c:pt>
              </c:numCache>
            </c:numRef>
          </c:val>
          <c:extLst>
            <c:ext xmlns:c16="http://schemas.microsoft.com/office/drawing/2014/chart" uri="{C3380CC4-5D6E-409C-BE32-E72D297353CC}">
              <c16:uniqueId val="{00000003-CEB1-4249-A659-8E837AC563F8}"/>
            </c:ext>
          </c:extLst>
        </c:ser>
        <c:ser>
          <c:idx val="4"/>
          <c:order val="4"/>
          <c:tx>
            <c:strRef>
              <c:f>'Data Users'!$A$61</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Users'!$B$61:$M$61</c:f>
              <c:numCache>
                <c:formatCode>#,##0</c:formatCode>
                <c:ptCount val="12"/>
                <c:pt idx="0">
                  <c:v>16</c:v>
                </c:pt>
                <c:pt idx="1">
                  <c:v>123</c:v>
                </c:pt>
                <c:pt idx="2">
                  <c:v>114</c:v>
                </c:pt>
                <c:pt idx="3">
                  <c:v>142</c:v>
                </c:pt>
                <c:pt idx="4">
                  <c:v>10</c:v>
                </c:pt>
                <c:pt idx="5">
                  <c:v>221</c:v>
                </c:pt>
                <c:pt idx="6">
                  <c:v>56</c:v>
                </c:pt>
                <c:pt idx="7">
                  <c:v>50</c:v>
                </c:pt>
                <c:pt idx="8">
                  <c:v>16</c:v>
                </c:pt>
                <c:pt idx="9">
                  <c:v>78</c:v>
                </c:pt>
                <c:pt idx="10">
                  <c:v>84</c:v>
                </c:pt>
                <c:pt idx="11">
                  <c:v>86</c:v>
                </c:pt>
              </c:numCache>
            </c:numRef>
          </c:val>
          <c:extLst>
            <c:ext xmlns:c16="http://schemas.microsoft.com/office/drawing/2014/chart" uri="{C3380CC4-5D6E-409C-BE32-E72D297353CC}">
              <c16:uniqueId val="{00000004-CEB1-4249-A659-8E837AC563F8}"/>
            </c:ext>
          </c:extLst>
        </c:ser>
        <c:ser>
          <c:idx val="5"/>
          <c:order val="5"/>
          <c:tx>
            <c:strRef>
              <c:f>'Data Users'!$A$62</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Users'!$B$62:$M$62</c:f>
              <c:numCache>
                <c:formatCode>#,##0</c:formatCode>
                <c:ptCount val="12"/>
                <c:pt idx="0">
                  <c:v>3</c:v>
                </c:pt>
                <c:pt idx="1">
                  <c:v>1321</c:v>
                </c:pt>
                <c:pt idx="2">
                  <c:v>9110</c:v>
                </c:pt>
                <c:pt idx="3">
                  <c:v>1788</c:v>
                </c:pt>
                <c:pt idx="4">
                  <c:v>503</c:v>
                </c:pt>
                <c:pt idx="5">
                  <c:v>2527</c:v>
                </c:pt>
                <c:pt idx="6">
                  <c:v>117</c:v>
                </c:pt>
                <c:pt idx="7">
                  <c:v>93</c:v>
                </c:pt>
                <c:pt idx="8">
                  <c:v>610</c:v>
                </c:pt>
                <c:pt idx="9">
                  <c:v>411</c:v>
                </c:pt>
                <c:pt idx="10">
                  <c:v>226</c:v>
                </c:pt>
                <c:pt idx="11">
                  <c:v>902</c:v>
                </c:pt>
              </c:numCache>
            </c:numRef>
          </c:val>
          <c:extLst>
            <c:ext xmlns:c16="http://schemas.microsoft.com/office/drawing/2014/chart" uri="{C3380CC4-5D6E-409C-BE32-E72D297353CC}">
              <c16:uniqueId val="{00000005-CEB1-4249-A659-8E837AC563F8}"/>
            </c:ext>
          </c:extLst>
        </c:ser>
        <c:ser>
          <c:idx val="6"/>
          <c:order val="6"/>
          <c:tx>
            <c:strRef>
              <c:f>'Data Users'!$A$63</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strCache>
            </c:strRef>
          </c:cat>
          <c:val>
            <c:numRef>
              <c:f>'Data Users'!$B$63:$M$63</c:f>
              <c:numCache>
                <c:formatCode>#,##0</c:formatCode>
                <c:ptCount val="12"/>
                <c:pt idx="0">
                  <c:v>3</c:v>
                </c:pt>
                <c:pt idx="1">
                  <c:v>63</c:v>
                </c:pt>
                <c:pt idx="2">
                  <c:v>7</c:v>
                </c:pt>
                <c:pt idx="3">
                  <c:v>244</c:v>
                </c:pt>
                <c:pt idx="4">
                  <c:v>8</c:v>
                </c:pt>
                <c:pt idx="5">
                  <c:v>25</c:v>
                </c:pt>
                <c:pt idx="6">
                  <c:v>13</c:v>
                </c:pt>
                <c:pt idx="7">
                  <c:v>0</c:v>
                </c:pt>
                <c:pt idx="8">
                  <c:v>27</c:v>
                </c:pt>
                <c:pt idx="9">
                  <c:v>3</c:v>
                </c:pt>
                <c:pt idx="10">
                  <c:v>32</c:v>
                </c:pt>
                <c:pt idx="11">
                  <c:v>27</c:v>
                </c:pt>
              </c:numCache>
            </c:numRef>
          </c:val>
          <c:extLst>
            <c:ext xmlns:c16="http://schemas.microsoft.com/office/drawing/2014/chart" uri="{C3380CC4-5D6E-409C-BE32-E72D297353CC}">
              <c16:uniqueId val="{00000006-CEB1-4249-A659-8E837AC563F8}"/>
            </c:ext>
          </c:extLst>
        </c:ser>
        <c:dLbls>
          <c:showLegendKey val="0"/>
          <c:showVal val="0"/>
          <c:showCatName val="0"/>
          <c:showSerName val="0"/>
          <c:showPercent val="0"/>
          <c:showBubbleSize val="0"/>
        </c:dLbls>
        <c:gapWidth val="55"/>
        <c:overlap val="100"/>
        <c:axId val="-426178912"/>
        <c:axId val="-426168576"/>
      </c:barChart>
      <c:catAx>
        <c:axId val="-426178912"/>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baseline="0"/>
            </a:pPr>
            <a:endParaRPr lang="en-US"/>
          </a:p>
        </c:txPr>
        <c:crossAx val="-426168576"/>
        <c:crosses val="autoZero"/>
        <c:auto val="1"/>
        <c:lblAlgn val="ctr"/>
        <c:lblOffset val="100"/>
        <c:noMultiLvlLbl val="0"/>
      </c:catAx>
      <c:valAx>
        <c:axId val="-426168576"/>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crossAx val="-426178912"/>
        <c:crosses val="autoZero"/>
        <c:crossBetween val="between"/>
      </c:valAx>
      <c:spPr>
        <a:solidFill>
          <a:srgbClr val="FFFFFF"/>
        </a:solidFill>
        <a:ln>
          <a:solidFill>
            <a:srgbClr val="808080"/>
          </a:solidFill>
        </a:ln>
      </c:spPr>
    </c:plotArea>
    <c:legend>
      <c:legendPos val="r"/>
      <c:layout>
        <c:manualLayout>
          <c:xMode val="edge"/>
          <c:yMode val="edge"/>
          <c:x val="0.84856109550763947"/>
          <c:y val="0.1716370440165649"/>
          <c:w val="0.13144439525654991"/>
          <c:h val="0.51817881166136104"/>
        </c:manualLayout>
      </c:layout>
      <c:overlay val="0"/>
      <c:spPr>
        <a:noFill/>
        <a:ln w="25400">
          <a:no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(273.7 Millions)</a:t>
            </a:r>
          </a:p>
        </c:rich>
      </c:tx>
      <c:overlay val="0"/>
      <c:spPr>
        <a:noFill/>
        <a:ln w="25400">
          <a:noFill/>
        </a:ln>
      </c:spPr>
    </c:title>
    <c:autoTitleDeleted val="0"/>
    <c:plotArea>
      <c:layout>
        <c:manualLayout>
          <c:layoutTarget val="inner"/>
          <c:xMode val="edge"/>
          <c:yMode val="edge"/>
          <c:x val="0.35754238709846098"/>
          <c:y val="0.61488867468360897"/>
          <c:w val="0.24022379133176799"/>
          <c:h val="0.27831803169888902"/>
        </c:manualLayout>
      </c:layout>
      <c:pieChart>
        <c:varyColors val="1"/>
        <c:ser>
          <c:idx val="0"/>
          <c:order val="0"/>
          <c:tx>
            <c:strRef>
              <c:f>Ingest!$C$6</c:f>
              <c:strCache>
                <c:ptCount val="1"/>
                <c:pt idx="0">
                  <c:v>Files (Millions)</c:v>
                </c:pt>
              </c:strCache>
            </c:strRef>
          </c:tx>
          <c:dPt>
            <c:idx val="0"/>
            <c:bubble3D val="0"/>
            <c:spPr>
              <a:solidFill>
                <a:srgbClr val="FFFF00"/>
              </a:solidFill>
            </c:spPr>
            <c:extLst>
              <c:ext xmlns:c16="http://schemas.microsoft.com/office/drawing/2014/chart" uri="{C3380CC4-5D6E-409C-BE32-E72D297353CC}">
                <c16:uniqueId val="{00000001-09E4-7D48-886A-072AECEA78C7}"/>
              </c:ext>
            </c:extLst>
          </c:dPt>
          <c:dLbls>
            <c:dLbl>
              <c:idx val="0"/>
              <c:layout>
                <c:manualLayout>
                  <c:x val="0.24566811062978999"/>
                  <c:y val="-3.50449912932421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E4-7D48-886A-072AECEA78C7}"/>
                </c:ext>
              </c:extLst>
            </c:dLbl>
            <c:dLbl>
              <c:idx val="1"/>
              <c:layout>
                <c:manualLayout>
                  <c:x val="0.15025150346709801"/>
                  <c:y val="5.9184536949068903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7.9826428957178494E-2"/>
                      <c:h val="0.139949886961488"/>
                    </c:manualLayout>
                  </c15:layout>
                </c:ext>
                <c:ext xmlns:c16="http://schemas.microsoft.com/office/drawing/2014/chart" uri="{C3380CC4-5D6E-409C-BE32-E72D297353CC}">
                  <c16:uniqueId val="{00000002-09E4-7D48-886A-072AECEA78C7}"/>
                </c:ext>
              </c:extLst>
            </c:dLbl>
            <c:dLbl>
              <c:idx val="2"/>
              <c:layout>
                <c:manualLayout>
                  <c:x val="0.18511967669733745"/>
                  <c:y val="6.399644266255699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9E4-7D48-886A-072AECEA78C7}"/>
                </c:ext>
              </c:extLst>
            </c:dLbl>
            <c:dLbl>
              <c:idx val="5"/>
              <c:layout>
                <c:manualLayout>
                  <c:x val="-8.1259278192848769E-2"/>
                  <c:y val="-9.439847732659283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9E4-7D48-886A-072AECEA78C7}"/>
                </c:ext>
              </c:extLst>
            </c:dLbl>
            <c:dLbl>
              <c:idx val="6"/>
              <c:layout>
                <c:manualLayout>
                  <c:x val="-0.13219528501955835"/>
                  <c:y val="4.9576479858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9E4-7D48-886A-072AECEA78C7}"/>
                </c:ext>
              </c:extLst>
            </c:dLbl>
            <c:dLbl>
              <c:idx val="7"/>
              <c:layout>
                <c:manualLayout>
                  <c:x val="-0.21839292778237462"/>
                  <c:y val="-9.50588351168301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9E4-7D48-886A-072AECEA78C7}"/>
                </c:ext>
              </c:extLst>
            </c:dLbl>
            <c:dLbl>
              <c:idx val="8"/>
              <c:layout>
                <c:manualLayout>
                  <c:x val="-7.8286016805598116E-2"/>
                  <c:y val="-9.68612580460136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9E4-7D48-886A-072AECEA78C7}"/>
                </c:ext>
              </c:extLst>
            </c:dLbl>
            <c:dLbl>
              <c:idx val="9"/>
              <c:layout>
                <c:manualLayout>
                  <c:x val="-1.8860325664327354E-2"/>
                  <c:y val="-0.1803788498724033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9E4-7D48-886A-072AECEA78C7}"/>
                </c:ext>
              </c:extLst>
            </c:dLbl>
            <c:dLbl>
              <c:idx val="10"/>
              <c:layout>
                <c:manualLayout>
                  <c:x val="6.5184875545090712E-2"/>
                  <c:y val="-0.226450631315427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9E4-7D48-886A-072AECEA78C7}"/>
                </c:ext>
              </c:extLst>
            </c:dLbl>
            <c:dLbl>
              <c:idx val="11"/>
              <c:layout>
                <c:manualLayout>
                  <c:x val="0.3009108145011074"/>
                  <c:y val="-0.11908954798664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9E4-7D48-886A-072AECEA78C7}"/>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Ingest!$A$7:$A$18</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Ingest!$C$7:$C$18</c:f>
              <c:numCache>
                <c:formatCode>#,##0.00</c:formatCode>
                <c:ptCount val="12"/>
                <c:pt idx="0">
                  <c:v>11.859315</c:v>
                </c:pt>
                <c:pt idx="1">
                  <c:v>5.7532050000000003</c:v>
                </c:pt>
                <c:pt idx="2">
                  <c:v>46.009805999999998</c:v>
                </c:pt>
                <c:pt idx="3">
                  <c:v>30.740055000000002</c:v>
                </c:pt>
                <c:pt idx="4">
                  <c:v>3.8316330000000001</c:v>
                </c:pt>
                <c:pt idx="5">
                  <c:v>130.155205</c:v>
                </c:pt>
                <c:pt idx="6">
                  <c:v>3.33046</c:v>
                </c:pt>
                <c:pt idx="7">
                  <c:v>23.968807000000002</c:v>
                </c:pt>
                <c:pt idx="8">
                  <c:v>0.98957899999999999</c:v>
                </c:pt>
                <c:pt idx="9">
                  <c:v>2.6029990000000001</c:v>
                </c:pt>
                <c:pt idx="10">
                  <c:v>14.436431000000001</c:v>
                </c:pt>
                <c:pt idx="11">
                  <c:v>1.9000000000000001E-5</c:v>
                </c:pt>
              </c:numCache>
            </c:numRef>
          </c:val>
          <c:extLst>
            <c:ext xmlns:c16="http://schemas.microsoft.com/office/drawing/2014/chart" uri="{C3380CC4-5D6E-409C-BE32-E72D297353CC}">
              <c16:uniqueId val="{00000002-E0D3-2F4B-B3FB-24640D45ECF8}"/>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outerShdw blurRad="50800" dist="38100" dir="8100000" algn="tr" rotWithShape="0">
            <a:prstClr val="black">
              <a:alpha val="40000"/>
            </a:prstClr>
          </a:outerShdw>
        </a:effectLst>
        <a:sp3d/>
      </c:spPr>
    </c:sideWall>
    <c:backWall>
      <c:thickness val="0"/>
      <c:spPr>
        <a:noFill/>
        <a:ln>
          <a:noFill/>
        </a:ln>
        <a:effectLst>
          <a:outerShdw blurRad="50800" dist="38100" dir="8100000" algn="tr" rotWithShape="0">
            <a:prstClr val="black">
              <a:alpha val="40000"/>
            </a:prstClr>
          </a:outerShdw>
        </a:effectLst>
        <a:sp3d/>
      </c:spPr>
    </c:backWall>
    <c:plotArea>
      <c:layout>
        <c:manualLayout>
          <c:layoutTarget val="inner"/>
          <c:xMode val="edge"/>
          <c:yMode val="edge"/>
          <c:x val="0.12413885707588397"/>
          <c:y val="5.0506641215302635E-2"/>
          <c:w val="0.8484367923132361"/>
          <c:h val="0.8838439513242663"/>
        </c:manualLayout>
      </c:layout>
      <c:bar3DChart>
        <c:barDir val="col"/>
        <c:grouping val="stacked"/>
        <c:varyColors val="0"/>
        <c:ser>
          <c:idx val="0"/>
          <c:order val="0"/>
          <c:tx>
            <c:strRef>
              <c:f>Top_10_country_with_NRT!$C$82</c:f>
              <c:strCache>
                <c:ptCount val="1"/>
                <c:pt idx="0">
                  <c:v>Rest of World</c:v>
                </c:pt>
              </c:strCache>
            </c:strRef>
          </c:tx>
          <c:spPr>
            <a:solidFill>
              <a:schemeClr val="accent1"/>
            </a:solidFill>
          </c:spPr>
          <c:invertIfNegative val="0"/>
          <c:dLbls>
            <c:dLbl>
              <c:idx val="0"/>
              <c:layout>
                <c:manualLayout>
                  <c:x val="2.3999999999999952E-2"/>
                  <c:y val="-2.1691973969631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Top_10_country_with_NRT!$C$83:$C$85</c:f>
              <c:numCache>
                <c:formatCode>_(* #,##0.00_);_(* \(#,##0.00\);_(* "-"??_);_(@_)</c:formatCode>
                <c:ptCount val="3"/>
                <c:pt idx="0">
                  <c:v>340.62419899999998</c:v>
                </c:pt>
              </c:numCache>
            </c:numRef>
          </c:val>
          <c:extLst>
            <c:ext xmlns:c16="http://schemas.microsoft.com/office/drawing/2014/chart" uri="{C3380CC4-5D6E-409C-BE32-E72D297353CC}">
              <c16:uniqueId val="{00000001-43BE-A34B-AEDA-9A0B45CB2B6F}"/>
            </c:ext>
          </c:extLst>
        </c:ser>
        <c:ser>
          <c:idx val="1"/>
          <c:order val="1"/>
          <c:tx>
            <c:strRef>
              <c:f>Top_10_country_with_NRT!$D$82</c:f>
              <c:strCache>
                <c:ptCount val="1"/>
                <c:pt idx="0">
                  <c:v>Unknown</c:v>
                </c:pt>
              </c:strCache>
            </c:strRef>
          </c:tx>
          <c:invertIfNegative val="0"/>
          <c:cat>
            <c:strRef>
              <c:f>Top_10_country_with_NRT!$B$83:$B$85</c:f>
              <c:strCache>
                <c:ptCount val="3"/>
                <c:pt idx="0">
                  <c:v>Rest of World</c:v>
                </c:pt>
                <c:pt idx="1">
                  <c:v>Top Ten Countries other than USA</c:v>
                </c:pt>
                <c:pt idx="2">
                  <c:v>USA</c:v>
                </c:pt>
              </c:strCache>
            </c:strRef>
          </c:cat>
          <c:val>
            <c:numRef>
              <c:f>Top_10_country_with_NRT!$D$83:$D$85</c:f>
              <c:numCache>
                <c:formatCode>_(* #,##0.00_);_(* \(#,##0.00\);_(* "-"??_);_(@_)</c:formatCode>
                <c:ptCount val="3"/>
                <c:pt idx="0">
                  <c:v>0.38292799999999999</c:v>
                </c:pt>
              </c:numCache>
            </c:numRef>
          </c:val>
          <c:extLst>
            <c:ext xmlns:c16="http://schemas.microsoft.com/office/drawing/2014/chart" uri="{C3380CC4-5D6E-409C-BE32-E72D297353CC}">
              <c16:uniqueId val="{00000002-43BE-A34B-AEDA-9A0B45CB2B6F}"/>
            </c:ext>
          </c:extLst>
        </c:ser>
        <c:ser>
          <c:idx val="2"/>
          <c:order val="2"/>
          <c:tx>
            <c:strRef>
              <c:f>Top_10_country_with_NRT!$E$82</c:f>
              <c:strCache>
                <c:ptCount val="1"/>
                <c:pt idx="0">
                  <c:v>Korea, South</c:v>
                </c:pt>
              </c:strCache>
            </c:strRef>
          </c:tx>
          <c:spPr>
            <a:blipFill>
              <a:blip xmlns:r="http://schemas.openxmlformats.org/officeDocument/2006/relationships" r:embed="rId1"/>
              <a:stretch>
                <a:fillRect/>
              </a:stretch>
            </a:blipFill>
          </c:spPr>
          <c:invertIfNegative val="0"/>
          <c:dPt>
            <c:idx val="1"/>
            <c:invertIfNegative val="0"/>
            <c:bubble3D val="0"/>
            <c:spPr>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c:spPr>
            <c:extLst>
              <c:ext xmlns:c16="http://schemas.microsoft.com/office/drawing/2014/chart" uri="{C3380CC4-5D6E-409C-BE32-E72D297353CC}">
                <c16:uniqueId val="{00000004-43BE-A34B-AEDA-9A0B45CB2B6F}"/>
              </c:ext>
            </c:extLst>
          </c:dPt>
          <c:dLbls>
            <c:dLbl>
              <c:idx val="1"/>
              <c:layout>
                <c:manualLayout>
                  <c:x val="-7.5999999999999998E-2"/>
                  <c:y val="-2.81995661605206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Top_10_country_with_NRT!$E$83:$E$85</c:f>
              <c:numCache>
                <c:formatCode>_(* #,##0.00_);_(* \(#,##0.00\);_(* "-"??_);_(@_)</c:formatCode>
                <c:ptCount val="3"/>
                <c:pt idx="1">
                  <c:v>475.85417000000001</c:v>
                </c:pt>
              </c:numCache>
            </c:numRef>
          </c:val>
          <c:extLst>
            <c:ext xmlns:c16="http://schemas.microsoft.com/office/drawing/2014/chart" uri="{C3380CC4-5D6E-409C-BE32-E72D297353CC}">
              <c16:uniqueId val="{00000005-43BE-A34B-AEDA-9A0B45CB2B6F}"/>
            </c:ext>
          </c:extLst>
        </c:ser>
        <c:ser>
          <c:idx val="3"/>
          <c:order val="3"/>
          <c:tx>
            <c:strRef>
              <c:f>Top_10_country_with_NRT!$F$82</c:f>
              <c:strCache>
                <c:ptCount val="1"/>
                <c:pt idx="0">
                  <c:v>China</c:v>
                </c:pt>
              </c:strCache>
            </c:strRef>
          </c:tx>
          <c:spPr>
            <a:blipFill>
              <a:blip xmlns:r="http://schemas.openxmlformats.org/officeDocument/2006/relationships" r:embed="rId3"/>
              <a:stretch>
                <a:fillRect/>
              </a:stretch>
            </a:blipFill>
          </c:spPr>
          <c:invertIfNegative val="0"/>
          <c:dPt>
            <c:idx val="1"/>
            <c:invertIfNegative val="0"/>
            <c:bubble3D val="0"/>
            <c:spPr>
              <a:blipFill dpi="0" rotWithShape="1">
                <a:blip xmlns:r="http://schemas.openxmlformats.org/officeDocument/2006/relationships" r:embed="rId4">
                  <a:extLst>
                    <a:ext uri="{28A0092B-C50C-407E-A947-70E740481C1C}">
                      <a14:useLocalDpi xmlns:a14="http://schemas.microsoft.com/office/drawing/2010/main" val="0"/>
                    </a:ext>
                  </a:extLst>
                </a:blip>
                <a:srcRect/>
                <a:stretch>
                  <a:fillRect/>
                </a:stretch>
              </a:blipFill>
            </c:spPr>
            <c:extLst>
              <c:ext xmlns:c16="http://schemas.microsoft.com/office/drawing/2014/chart" uri="{C3380CC4-5D6E-409C-BE32-E72D297353CC}">
                <c16:uniqueId val="{00000007-43BE-A34B-AEDA-9A0B45CB2B6F}"/>
              </c:ext>
            </c:extLst>
          </c:dPt>
          <c:dLbls>
            <c:dLbl>
              <c:idx val="1"/>
              <c:layout>
                <c:manualLayout>
                  <c:x val="-7.4666666666666673E-2"/>
                  <c:y val="-2.1691973969632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Top_10_country_with_NRT!$F$83:$F$85</c:f>
              <c:numCache>
                <c:formatCode>_(* #,##0.00_);_(* \(#,##0.00\);_(* "-"??_);_(@_)</c:formatCode>
                <c:ptCount val="3"/>
                <c:pt idx="1">
                  <c:v>411.03439300000002</c:v>
                </c:pt>
              </c:numCache>
            </c:numRef>
          </c:val>
          <c:extLst>
            <c:ext xmlns:c16="http://schemas.microsoft.com/office/drawing/2014/chart" uri="{C3380CC4-5D6E-409C-BE32-E72D297353CC}">
              <c16:uniqueId val="{00000008-43BE-A34B-AEDA-9A0B45CB2B6F}"/>
            </c:ext>
          </c:extLst>
        </c:ser>
        <c:ser>
          <c:idx val="4"/>
          <c:order val="4"/>
          <c:tx>
            <c:strRef>
              <c:f>Top_10_country_with_NRT!$G$82</c:f>
              <c:strCache>
                <c:ptCount val="1"/>
                <c:pt idx="0">
                  <c:v>Germany</c:v>
                </c:pt>
              </c:strCache>
            </c:strRef>
          </c:tx>
          <c:spPr>
            <a:blipFill dpi="0" rotWithShape="1">
              <a:blip xmlns:r="http://schemas.openxmlformats.org/officeDocument/2006/relationships" r:embed="rId5">
                <a:extLst>
                  <a:ext uri="{28A0092B-C50C-407E-A947-70E740481C1C}">
                    <a14:useLocalDpi xmlns:a14="http://schemas.microsoft.com/office/drawing/2010/main" val="0"/>
                  </a:ext>
                </a:extLst>
              </a:blip>
              <a:srcRect/>
              <a:stretch>
                <a:fillRect/>
              </a:stretch>
            </a:blipFill>
          </c:spPr>
          <c:invertIfNegative val="0"/>
          <c:dLbls>
            <c:dLbl>
              <c:idx val="1"/>
              <c:layout>
                <c:manualLayout>
                  <c:x val="-7.6000000000000054E-2"/>
                  <c:y val="-2.1691973969632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Top_10_country_with_NRT!$G$83:$G$85</c:f>
              <c:numCache>
                <c:formatCode>_(* #,##0.00_);_(* \(#,##0.00\);_(* "-"??_);_(@_)</c:formatCode>
                <c:ptCount val="3"/>
                <c:pt idx="1">
                  <c:v>85.781842999999995</c:v>
                </c:pt>
              </c:numCache>
            </c:numRef>
          </c:val>
          <c:extLst>
            <c:ext xmlns:c16="http://schemas.microsoft.com/office/drawing/2014/chart" uri="{C3380CC4-5D6E-409C-BE32-E72D297353CC}">
              <c16:uniqueId val="{0000000A-43BE-A34B-AEDA-9A0B45CB2B6F}"/>
            </c:ext>
          </c:extLst>
        </c:ser>
        <c:ser>
          <c:idx val="6"/>
          <c:order val="5"/>
          <c:tx>
            <c:strRef>
              <c:f>Top_10_country_with_NRT!$I$82</c:f>
              <c:strCache>
                <c:ptCount val="1"/>
                <c:pt idx="0">
                  <c:v>Canada</c:v>
                </c:pt>
              </c:strCache>
            </c:strRef>
          </c:tx>
          <c:spPr>
            <a:blipFill dpi="0" rotWithShape="1">
              <a:blip xmlns:r="http://schemas.openxmlformats.org/officeDocument/2006/relationships" r:embed="rId6">
                <a:extLst>
                  <a:ext uri="{28A0092B-C50C-407E-A947-70E740481C1C}">
                    <a14:useLocalDpi xmlns:a14="http://schemas.microsoft.com/office/drawing/2010/main" val="0"/>
                  </a:ext>
                </a:extLst>
              </a:blip>
              <a:srcRect/>
              <a:stretch>
                <a:fillRect/>
              </a:stretch>
            </a:blipFill>
          </c:spPr>
          <c:invertIfNegative val="0"/>
          <c:dLbls>
            <c:dLbl>
              <c:idx val="1"/>
              <c:layout>
                <c:manualLayout>
                  <c:x val="-7.46666666666666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Top_10_country_with_NRT!$I$83:$I$85</c:f>
              <c:numCache>
                <c:formatCode>_(* #,##0.00_);_(* \(#,##0.00\);_(* "-"??_);_(@_)</c:formatCode>
                <c:ptCount val="3"/>
                <c:pt idx="1">
                  <c:v>56.592371</c:v>
                </c:pt>
              </c:numCache>
            </c:numRef>
          </c:val>
          <c:extLst>
            <c:ext xmlns:c16="http://schemas.microsoft.com/office/drawing/2014/chart" uri="{C3380CC4-5D6E-409C-BE32-E72D297353CC}">
              <c16:uniqueId val="{0000000E-43BE-A34B-AEDA-9A0B45CB2B6F}"/>
            </c:ext>
          </c:extLst>
        </c:ser>
        <c:ser>
          <c:idx val="7"/>
          <c:order val="6"/>
          <c:tx>
            <c:strRef>
              <c:f>Top_10_country_with_NRT!$J$82</c:f>
              <c:strCache>
                <c:ptCount val="1"/>
                <c:pt idx="0">
                  <c:v>United Kingdom</c:v>
                </c:pt>
              </c:strCache>
            </c:strRef>
          </c:tx>
          <c:spPr>
            <a:blipFill dpi="0" rotWithShape="1">
              <a:blip xmlns:r="http://schemas.openxmlformats.org/officeDocument/2006/relationships" r:embed="rId7">
                <a:extLst>
                  <a:ext uri="{28A0092B-C50C-407E-A947-70E740481C1C}">
                    <a14:useLocalDpi xmlns:a14="http://schemas.microsoft.com/office/drawing/2010/main" val="0"/>
                  </a:ext>
                </a:extLst>
              </a:blip>
              <a:srcRect/>
              <a:stretch>
                <a:fillRect/>
              </a:stretch>
            </a:blipFill>
          </c:spPr>
          <c:invertIfNegative val="0"/>
          <c:dLbls>
            <c:dLbl>
              <c:idx val="1"/>
              <c:layout>
                <c:manualLayout>
                  <c:x val="-7.1999999999999995E-2"/>
                  <c:y val="2.16919739696304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Top_10_country_with_NRT!$J$83:$J$85</c:f>
              <c:numCache>
                <c:formatCode>_(* #,##0.00_);_(* \(#,##0.00\);_(* "-"??_);_(@_)</c:formatCode>
                <c:ptCount val="3"/>
                <c:pt idx="1">
                  <c:v>50.180484</c:v>
                </c:pt>
              </c:numCache>
            </c:numRef>
          </c:val>
          <c:extLst>
            <c:ext xmlns:c16="http://schemas.microsoft.com/office/drawing/2014/chart" uri="{C3380CC4-5D6E-409C-BE32-E72D297353CC}">
              <c16:uniqueId val="{00000010-43BE-A34B-AEDA-9A0B45CB2B6F}"/>
            </c:ext>
          </c:extLst>
        </c:ser>
        <c:ser>
          <c:idx val="8"/>
          <c:order val="7"/>
          <c:tx>
            <c:strRef>
              <c:f>Top_10_country_with_NRT!$K$82</c:f>
              <c:strCache>
                <c:ptCount val="1"/>
                <c:pt idx="0">
                  <c:v>India</c:v>
                </c:pt>
              </c:strCache>
            </c:strRef>
          </c:tx>
          <c:spPr>
            <a:blipFill dpi="0" rotWithShape="1">
              <a:blip xmlns:r="http://schemas.openxmlformats.org/officeDocument/2006/relationships" r:embed="rId8">
                <a:extLst>
                  <a:ext uri="{28A0092B-C50C-407E-A947-70E740481C1C}">
                    <a14:useLocalDpi xmlns:a14="http://schemas.microsoft.com/office/drawing/2010/main" val="0"/>
                  </a:ext>
                </a:extLst>
              </a:blip>
              <a:srcRect/>
              <a:stretch>
                <a:fillRect/>
              </a:stretch>
            </a:blipFill>
          </c:spPr>
          <c:invertIfNegative val="0"/>
          <c:dLbls>
            <c:dLbl>
              <c:idx val="1"/>
              <c:layout>
                <c:manualLayout>
                  <c:x val="-7.46666666666666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Top_10_country_with_NRT!$K$83:$K$85</c:f>
              <c:numCache>
                <c:formatCode>_(* #,##0.00_);_(* \(#,##0.00\);_(* "-"??_);_(@_)</c:formatCode>
                <c:ptCount val="3"/>
                <c:pt idx="1">
                  <c:v>49.821010000000001</c:v>
                </c:pt>
              </c:numCache>
            </c:numRef>
          </c:val>
          <c:extLst>
            <c:ext xmlns:c16="http://schemas.microsoft.com/office/drawing/2014/chart" uri="{C3380CC4-5D6E-409C-BE32-E72D297353CC}">
              <c16:uniqueId val="{00000012-43BE-A34B-AEDA-9A0B45CB2B6F}"/>
            </c:ext>
          </c:extLst>
        </c:ser>
        <c:ser>
          <c:idx val="9"/>
          <c:order val="8"/>
          <c:tx>
            <c:strRef>
              <c:f>Top_10_country_with_NRT!$L$82</c:f>
              <c:strCache>
                <c:ptCount val="1"/>
                <c:pt idx="0">
                  <c:v>France</c:v>
                </c:pt>
              </c:strCache>
            </c:strRef>
          </c:tx>
          <c:spPr>
            <a:blipFill dpi="0" rotWithShape="1">
              <a:blip xmlns:r="http://schemas.openxmlformats.org/officeDocument/2006/relationships" r:embed="rId9">
                <a:extLst>
                  <a:ext uri="{28A0092B-C50C-407E-A947-70E740481C1C}">
                    <a14:useLocalDpi xmlns:a14="http://schemas.microsoft.com/office/drawing/2010/main" val="0"/>
                  </a:ext>
                </a:extLst>
              </a:blip>
              <a:srcRect/>
              <a:stretch>
                <a:fillRect/>
              </a:stretch>
            </a:blipFill>
          </c:spPr>
          <c:invertIfNegative val="0"/>
          <c:dLbls>
            <c:dLbl>
              <c:idx val="1"/>
              <c:layout>
                <c:manualLayout>
                  <c:x val="-6.8000000000000005E-2"/>
                  <c:y val="2.1691973969631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Top_10_country_with_NRT!$L$83:$L$85</c:f>
              <c:numCache>
                <c:formatCode>_(* #,##0.00_);_(* \(#,##0.00\);_(* "-"??_);_(@_)</c:formatCode>
                <c:ptCount val="3"/>
                <c:pt idx="1">
                  <c:v>41.324590999999998</c:v>
                </c:pt>
              </c:numCache>
            </c:numRef>
          </c:val>
          <c:extLst>
            <c:ext xmlns:c16="http://schemas.microsoft.com/office/drawing/2014/chart" uri="{C3380CC4-5D6E-409C-BE32-E72D297353CC}">
              <c16:uniqueId val="{00000014-43BE-A34B-AEDA-9A0B45CB2B6F}"/>
            </c:ext>
          </c:extLst>
        </c:ser>
        <c:ser>
          <c:idx val="10"/>
          <c:order val="9"/>
          <c:tx>
            <c:strRef>
              <c:f>Top_10_country_with_NRT!$M$82</c:f>
              <c:strCache>
                <c:ptCount val="1"/>
                <c:pt idx="0">
                  <c:v>Netherlands</c:v>
                </c:pt>
              </c:strCache>
            </c:strRef>
          </c:tx>
          <c:spPr>
            <a:blipFill dpi="0" rotWithShape="1">
              <a:blip xmlns:r="http://schemas.openxmlformats.org/officeDocument/2006/relationships" r:embed="rId10">
                <a:extLst>
                  <a:ext uri="{28A0092B-C50C-407E-A947-70E740481C1C}">
                    <a14:useLocalDpi xmlns:a14="http://schemas.microsoft.com/office/drawing/2010/main" val="0"/>
                  </a:ext>
                </a:extLst>
              </a:blip>
              <a:srcRect/>
              <a:stretch>
                <a:fillRect/>
              </a:stretch>
            </a:blipFill>
          </c:spPr>
          <c:invertIfNegative val="0"/>
          <c:dLbls>
            <c:dLbl>
              <c:idx val="1"/>
              <c:layout>
                <c:manualLayout>
                  <c:x val="-6.800000000000000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Top_10_country_with_NRT!$M$83:$M$85</c:f>
              <c:numCache>
                <c:formatCode>_(* #,##0.00_);_(* \(#,##0.00\);_(* "-"??_);_(@_)</c:formatCode>
                <c:ptCount val="3"/>
                <c:pt idx="1">
                  <c:v>40.021326999999999</c:v>
                </c:pt>
              </c:numCache>
            </c:numRef>
          </c:val>
          <c:extLst>
            <c:ext xmlns:c16="http://schemas.microsoft.com/office/drawing/2014/chart" uri="{C3380CC4-5D6E-409C-BE32-E72D297353CC}">
              <c16:uniqueId val="{00000016-43BE-A34B-AEDA-9A0B45CB2B6F}"/>
            </c:ext>
          </c:extLst>
        </c:ser>
        <c:ser>
          <c:idx val="11"/>
          <c:order val="10"/>
          <c:tx>
            <c:strRef>
              <c:f>Top_10_country_with_NRT!$N$82</c:f>
              <c:strCache>
                <c:ptCount val="1"/>
                <c:pt idx="0">
                  <c:v>Hong Kong</c:v>
                </c:pt>
              </c:strCache>
            </c:strRef>
          </c:tx>
          <c:spPr>
            <a:blipFill dpi="0" rotWithShape="1">
              <a:blip xmlns:r="http://schemas.openxmlformats.org/officeDocument/2006/relationships" r:embed="rId11">
                <a:extLst>
                  <a:ext uri="{28A0092B-C50C-407E-A947-70E740481C1C}">
                    <a14:useLocalDpi xmlns:a14="http://schemas.microsoft.com/office/drawing/2010/main" val="0"/>
                  </a:ext>
                </a:extLst>
              </a:blip>
              <a:srcRect/>
              <a:stretch>
                <a:fillRect/>
              </a:stretch>
            </a:blip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Top_10_country_with_NRT!$N$83:$N$85</c:f>
              <c:numCache>
                <c:formatCode>_(* #,##0.00_);_(* \(#,##0.00\);_(* "-"??_);_(@_)</c:formatCode>
                <c:ptCount val="3"/>
                <c:pt idx="1">
                  <c:v>35.375287</c:v>
                </c:pt>
              </c:numCache>
            </c:numRef>
          </c:val>
          <c:extLst>
            <c:ext xmlns:c16="http://schemas.microsoft.com/office/drawing/2014/chart" uri="{C3380CC4-5D6E-409C-BE32-E72D297353CC}">
              <c16:uniqueId val="{00000018-43BE-A34B-AEDA-9A0B45CB2B6F}"/>
            </c:ext>
          </c:extLst>
        </c:ser>
        <c:ser>
          <c:idx val="12"/>
          <c:order val="11"/>
          <c:tx>
            <c:strRef>
              <c:f>Top_10_country_with_NRT!$O$82</c:f>
              <c:strCache>
                <c:ptCount val="1"/>
                <c:pt idx="0">
                  <c:v>USA</c:v>
                </c:pt>
              </c:strCache>
            </c:strRef>
          </c:tx>
          <c:spPr>
            <a:blipFill>
              <a:blip xmlns:r="http://schemas.openxmlformats.org/officeDocument/2006/relationships" r:embed="rId12">
                <a:extLst>
                  <a:ext uri="{28A0092B-C50C-407E-A947-70E740481C1C}">
                    <a14:useLocalDpi xmlns:a14="http://schemas.microsoft.com/office/drawing/2010/main" val="0"/>
                  </a:ext>
                </a:extLst>
              </a:blip>
              <a:stretch>
                <a:fillRect/>
              </a:stretch>
            </a:blipFill>
          </c:spPr>
          <c:invertIfNegative val="0"/>
          <c:dLbls>
            <c:dLbl>
              <c:idx val="2"/>
              <c:layout>
                <c:manualLayout>
                  <c:x val="0.11066666666666666"/>
                  <c:y val="-0.1214750542299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Top_10_country_with_NRT!$O$83:$O$85</c:f>
              <c:numCache>
                <c:formatCode>_(* #,##0.00_);_(* \(#,##0.00\);_(* "-"??_);_(@_)</c:formatCode>
                <c:ptCount val="3"/>
                <c:pt idx="2">
                  <c:v>1349.238104</c:v>
                </c:pt>
              </c:numCache>
            </c:numRef>
          </c:val>
          <c:extLst>
            <c:ext xmlns:c16="http://schemas.microsoft.com/office/drawing/2014/chart" uri="{C3380CC4-5D6E-409C-BE32-E72D297353CC}">
              <c16:uniqueId val="{0000001A-43BE-A34B-AEDA-9A0B45CB2B6F}"/>
            </c:ext>
          </c:extLst>
        </c:ser>
        <c:dLbls>
          <c:showLegendKey val="0"/>
          <c:showVal val="0"/>
          <c:showCatName val="0"/>
          <c:showSerName val="0"/>
          <c:showPercent val="0"/>
          <c:showBubbleSize val="0"/>
        </c:dLbls>
        <c:gapWidth val="118"/>
        <c:gapDepth val="41"/>
        <c:shape val="cylinder"/>
        <c:axId val="1821992944"/>
        <c:axId val="1821996208"/>
        <c:axId val="0"/>
      </c:bar3DChart>
      <c:catAx>
        <c:axId val="18219929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1821996208"/>
        <c:crosses val="autoZero"/>
        <c:auto val="1"/>
        <c:lblAlgn val="ctr"/>
        <c:lblOffset val="100"/>
        <c:noMultiLvlLbl val="0"/>
      </c:catAx>
      <c:valAx>
        <c:axId val="1821996208"/>
        <c:scaling>
          <c:orientation val="minMax"/>
        </c:scaling>
        <c:delete val="0"/>
        <c:axPos val="l"/>
        <c:majorGridlines>
          <c:spPr>
            <a:ln w="1270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en-US" sz="1400" b="1">
                    <a:solidFill>
                      <a:schemeClr val="tx1"/>
                    </a:solidFill>
                  </a:rPr>
                  <a:t># Products Distributed (Millions)</a:t>
                </a:r>
              </a:p>
            </c:rich>
          </c:tx>
          <c:layout>
            <c:manualLayout>
              <c:xMode val="edge"/>
              <c:yMode val="edge"/>
              <c:x val="2.5225573215810666E-2"/>
              <c:y val="0.35135099021713195"/>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1821992944"/>
        <c:crosses val="autoZero"/>
        <c:crossBetween val="between"/>
      </c:valAx>
      <c:spPr>
        <a:noFill/>
        <a:ln w="25400">
          <a:noFill/>
        </a:ln>
      </c:spPr>
    </c:plotArea>
    <c:legend>
      <c:legendPos val="r"/>
      <c:legendEntry>
        <c:idx val="0"/>
        <c:delete val="1"/>
      </c:legendEntry>
      <c:legendEntry>
        <c:idx val="10"/>
        <c:delete val="1"/>
      </c:legendEntry>
      <c:legendEntry>
        <c:idx val="11"/>
        <c:delete val="1"/>
      </c:legendEntry>
      <c:layout>
        <c:manualLayout>
          <c:xMode val="edge"/>
          <c:yMode val="edge"/>
          <c:x val="0.61500661417322833"/>
          <c:y val="0.11542880079252568"/>
          <c:w val="0.1183427557768032"/>
          <c:h val="0.7813860658957760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of Unique Products Distributed during FY2022</a:t>
            </a:r>
          </a:p>
        </c:rich>
      </c:tx>
      <c:overlay val="0"/>
    </c:title>
    <c:autoTitleDeleted val="0"/>
    <c:plotArea>
      <c:layout>
        <c:manualLayout>
          <c:layoutTarget val="inner"/>
          <c:xMode val="edge"/>
          <c:yMode val="edge"/>
          <c:x val="0.10291454594160193"/>
          <c:y val="0.11191763602542176"/>
          <c:w val="0.88007500669702654"/>
          <c:h val="0.78898723843439922"/>
        </c:manualLayout>
      </c:layout>
      <c:barChart>
        <c:barDir val="col"/>
        <c:grouping val="clustered"/>
        <c:varyColors val="0"/>
        <c:ser>
          <c:idx val="0"/>
          <c:order val="0"/>
          <c:invertIfNegative val="0"/>
          <c:cat>
            <c:strRef>
              <c:f>'Unique Product Counts'!$A$36:$L$36</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'Unique Product Counts'!$A$37:$L$37</c:f>
              <c:numCache>
                <c:formatCode>#,##0</c:formatCode>
                <c:ptCount val="12"/>
                <c:pt idx="0">
                  <c:v>352</c:v>
                </c:pt>
                <c:pt idx="1">
                  <c:v>151</c:v>
                </c:pt>
                <c:pt idx="2">
                  <c:v>193</c:v>
                </c:pt>
                <c:pt idx="3">
                  <c:v>2974</c:v>
                </c:pt>
                <c:pt idx="4">
                  <c:v>791</c:v>
                </c:pt>
                <c:pt idx="5">
                  <c:v>930</c:v>
                </c:pt>
                <c:pt idx="6">
                  <c:v>2495</c:v>
                </c:pt>
                <c:pt idx="7">
                  <c:v>1161</c:v>
                </c:pt>
                <c:pt idx="8">
                  <c:v>540</c:v>
                </c:pt>
                <c:pt idx="9">
                  <c:v>2803</c:v>
                </c:pt>
                <c:pt idx="10">
                  <c:v>1718</c:v>
                </c:pt>
                <c:pt idx="11">
                  <c:v>487</c:v>
                </c:pt>
              </c:numCache>
            </c:numRef>
          </c:val>
          <c:extLst>
            <c:ext xmlns:c16="http://schemas.microsoft.com/office/drawing/2014/chart" uri="{C3380CC4-5D6E-409C-BE32-E72D297353CC}">
              <c16:uniqueId val="{00000000-23FD-EB4F-ABA1-DEB8E0001861}"/>
            </c:ext>
          </c:extLst>
        </c:ser>
        <c:dLbls>
          <c:showLegendKey val="0"/>
          <c:showVal val="0"/>
          <c:showCatName val="0"/>
          <c:showSerName val="0"/>
          <c:showPercent val="0"/>
          <c:showBubbleSize val="0"/>
        </c:dLbls>
        <c:gapWidth val="150"/>
        <c:axId val="-426168032"/>
        <c:axId val="-426174016"/>
      </c:barChart>
      <c:catAx>
        <c:axId val="-426168032"/>
        <c:scaling>
          <c:orientation val="minMax"/>
        </c:scaling>
        <c:delete val="0"/>
        <c:axPos val="b"/>
        <c:numFmt formatCode="General" sourceLinked="0"/>
        <c:majorTickMark val="out"/>
        <c:minorTickMark val="none"/>
        <c:tickLblPos val="nextTo"/>
        <c:crossAx val="-426174016"/>
        <c:crosses val="autoZero"/>
        <c:auto val="1"/>
        <c:lblAlgn val="ctr"/>
        <c:lblOffset val="100"/>
        <c:noMultiLvlLbl val="0"/>
      </c:catAx>
      <c:valAx>
        <c:axId val="-426174016"/>
        <c:scaling>
          <c:orientation val="minMax"/>
        </c:scaling>
        <c:delete val="0"/>
        <c:axPos val="l"/>
        <c:majorGridlines/>
        <c:title>
          <c:tx>
            <c:rich>
              <a:bodyPr/>
              <a:lstStyle/>
              <a:p>
                <a:pPr>
                  <a:defRPr sz="1200" b="0"/>
                </a:pPr>
                <a:r>
                  <a:rPr lang="en-US" sz="1200" b="0"/>
                  <a:t>Number</a:t>
                </a:r>
                <a:r>
                  <a:rPr lang="en-US" sz="1200" b="0" baseline="0"/>
                  <a:t> of Products</a:t>
                </a:r>
                <a:endParaRPr lang="en-US" sz="1200" b="0"/>
              </a:p>
            </c:rich>
          </c:tx>
          <c:overlay val="0"/>
        </c:title>
        <c:numFmt formatCode="#,##0" sourceLinked="1"/>
        <c:majorTickMark val="out"/>
        <c:minorTickMark val="none"/>
        <c:tickLblPos val="nextTo"/>
        <c:crossAx val="-426168032"/>
        <c:crosses val="autoZero"/>
        <c:crossBetween val="between"/>
      </c:valAx>
      <c:spPr>
        <a:ln>
          <a:solidFill>
            <a:schemeClr val="tx1"/>
          </a:solidFill>
        </a:ln>
      </c:spPr>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Instrument</a:t>
            </a:r>
          </a:p>
        </c:rich>
      </c:tx>
      <c:layout>
        <c:manualLayout>
          <c:xMode val="edge"/>
          <c:yMode val="edge"/>
          <c:x val="0.29590181509001512"/>
          <c:y val="2.7994885254727778E-2"/>
        </c:manualLayout>
      </c:layout>
      <c:overlay val="0"/>
      <c:spPr>
        <a:noFill/>
        <a:ln w="25400">
          <a:noFill/>
        </a:ln>
      </c:spPr>
    </c:title>
    <c:autoTitleDeleted val="0"/>
    <c:plotArea>
      <c:layout>
        <c:manualLayout>
          <c:layoutTarget val="inner"/>
          <c:xMode val="edge"/>
          <c:yMode val="edge"/>
          <c:x val="8.5551948289611476E-2"/>
          <c:y val="0.11614543765214416"/>
          <c:w val="0.86609463046275792"/>
          <c:h val="0.68139855002359662"/>
        </c:manualLayout>
      </c:layout>
      <c:barChart>
        <c:barDir val="col"/>
        <c:grouping val="stacked"/>
        <c:varyColors val="0"/>
        <c:ser>
          <c:idx val="0"/>
          <c:order val="0"/>
          <c:tx>
            <c:strRef>
              <c:f>Distribution_Mission_Instrument!$E$17</c:f>
              <c:strCache>
                <c:ptCount val="1"/>
                <c:pt idx="0">
                  <c:v>Volume (TB)</c:v>
                </c:pt>
              </c:strCache>
            </c:strRef>
          </c:tx>
          <c:spPr>
            <a:solidFill>
              <a:srgbClr val="00B0F0"/>
            </a:solidFill>
          </c:spPr>
          <c:invertIfNegative val="0"/>
          <c:cat>
            <c:strRef>
              <c:f>Distribution_Mission_Instrument!$C$18:$C$59</c:f>
              <c:strCache>
                <c:ptCount val="42"/>
                <c:pt idx="0">
                  <c:v>AIRS</c:v>
                </c:pt>
                <c:pt idx="1">
                  <c:v>AMSR-E</c:v>
                </c:pt>
                <c:pt idx="2">
                  <c:v>CERES</c:v>
                </c:pt>
                <c:pt idx="3">
                  <c:v>MODIS</c:v>
                </c:pt>
                <c:pt idx="4">
                  <c:v>ASTER</c:v>
                </c:pt>
                <c:pt idx="5">
                  <c:v>CERES</c:v>
                </c:pt>
                <c:pt idx="6">
                  <c:v>MISR</c:v>
                </c:pt>
                <c:pt idx="7">
                  <c:v>MODIS</c:v>
                </c:pt>
                <c:pt idx="8">
                  <c:v>MOPITT</c:v>
                </c:pt>
                <c:pt idx="9">
                  <c:v>HIRDLS</c:v>
                </c:pt>
                <c:pt idx="10">
                  <c:v>MLS</c:v>
                </c:pt>
                <c:pt idx="11">
                  <c:v>OMI</c:v>
                </c:pt>
                <c:pt idx="12">
                  <c:v>TES</c:v>
                </c:pt>
                <c:pt idx="13">
                  <c:v>SAR</c:v>
                </c:pt>
                <c:pt idx="14">
                  <c:v>OLCI</c:v>
                </c:pt>
                <c:pt idx="15">
                  <c:v>SLSTR</c:v>
                </c:pt>
                <c:pt idx="16">
                  <c:v>TROPOMI</c:v>
                </c:pt>
                <c:pt idx="17">
                  <c:v>MSI</c:v>
                </c:pt>
                <c:pt idx="18">
                  <c:v>AMR</c:v>
                </c:pt>
                <c:pt idx="19">
                  <c:v>DORIS</c:v>
                </c:pt>
                <c:pt idx="20">
                  <c:v>GNSS RECEIVER</c:v>
                </c:pt>
                <c:pt idx="21">
                  <c:v>GNSS-RO RECEIVER</c:v>
                </c:pt>
                <c:pt idx="22">
                  <c:v>POSEIDON-4 RADAR ALTIMETER</c:v>
                </c:pt>
                <c:pt idx="23">
                  <c:v>RO</c:v>
                </c:pt>
                <c:pt idx="24">
                  <c:v>STAR TRACKER</c:v>
                </c:pt>
                <c:pt idx="25">
                  <c:v>AIRS</c:v>
                </c:pt>
                <c:pt idx="26">
                  <c:v>AMSR-E</c:v>
                </c:pt>
                <c:pt idx="27">
                  <c:v>AMSR2</c:v>
                </c:pt>
                <c:pt idx="28">
                  <c:v>ATMS</c:v>
                </c:pt>
                <c:pt idx="29">
                  <c:v>DPR</c:v>
                </c:pt>
                <c:pt idx="30">
                  <c:v>GMI</c:v>
                </c:pt>
                <c:pt idx="31">
                  <c:v>GOES-8/10</c:v>
                </c:pt>
                <c:pt idx="32">
                  <c:v>IMERG</c:v>
                </c:pt>
                <c:pt idx="33">
                  <c:v>KAPR</c:v>
                </c:pt>
                <c:pt idx="34">
                  <c:v>KUPR</c:v>
                </c:pt>
                <c:pt idx="35">
                  <c:v>MHS</c:v>
                </c:pt>
                <c:pt idx="36">
                  <c:v>MT1</c:v>
                </c:pt>
                <c:pt idx="37">
                  <c:v>SAPHIR</c:v>
                </c:pt>
                <c:pt idx="38">
                  <c:v>SSM/I</c:v>
                </c:pt>
                <c:pt idx="39">
                  <c:v>SSMIS</c:v>
                </c:pt>
                <c:pt idx="40">
                  <c:v>TMI</c:v>
                </c:pt>
                <c:pt idx="41">
                  <c:v>Aquarius</c:v>
                </c:pt>
              </c:strCache>
            </c:strRef>
          </c:cat>
          <c:val>
            <c:numRef>
              <c:f>Distribution_Mission_Instrument!$E$18:$E$59</c:f>
              <c:numCache>
                <c:formatCode>_(* #,##0.00_);_(* \(#,##0.00\);_(* "-"??_);_(@_)</c:formatCode>
                <c:ptCount val="42"/>
                <c:pt idx="0">
                  <c:v>901.26160877971006</c:v>
                </c:pt>
                <c:pt idx="1">
                  <c:v>13.636430656188139</c:v>
                </c:pt>
                <c:pt idx="2">
                  <c:v>172.05781885161153</c:v>
                </c:pt>
                <c:pt idx="3">
                  <c:v>12140.517726680337</c:v>
                </c:pt>
                <c:pt idx="4">
                  <c:v>539.43683840398626</c:v>
                </c:pt>
                <c:pt idx="5">
                  <c:v>1692.6696012344628</c:v>
                </c:pt>
                <c:pt idx="6">
                  <c:v>22.803599498271037</c:v>
                </c:pt>
                <c:pt idx="7">
                  <c:v>13364.587190441676</c:v>
                </c:pt>
                <c:pt idx="8">
                  <c:v>4.6965910618910076</c:v>
                </c:pt>
                <c:pt idx="9">
                  <c:v>0.3093054545888656</c:v>
                </c:pt>
                <c:pt idx="10">
                  <c:v>33.435925777167455</c:v>
                </c:pt>
                <c:pt idx="11">
                  <c:v>613.5946721307912</c:v>
                </c:pt>
                <c:pt idx="12">
                  <c:v>0.89962635648225719</c:v>
                </c:pt>
                <c:pt idx="13">
                  <c:v>48651.182123247476</c:v>
                </c:pt>
                <c:pt idx="14">
                  <c:v>1067.8202202321936</c:v>
                </c:pt>
                <c:pt idx="15">
                  <c:v>276.19800741321279</c:v>
                </c:pt>
                <c:pt idx="16">
                  <c:v>1263.6880130731188</c:v>
                </c:pt>
                <c:pt idx="17">
                  <c:v>1149.2674780275975</c:v>
                </c:pt>
                <c:pt idx="18">
                  <c:v>0.10173321868569465</c:v>
                </c:pt>
                <c:pt idx="19">
                  <c:v>2.8474624987211393E-3</c:v>
                </c:pt>
                <c:pt idx="20">
                  <c:v>4.1348834914970135E-2</c:v>
                </c:pt>
                <c:pt idx="21">
                  <c:v>0.20182556762847487</c:v>
                </c:pt>
                <c:pt idx="22" formatCode="_(* #,##0.000_);_(* \(#,##0.000\);_(* &quot;-&quot;??_);_(@_)">
                  <c:v>62.324119879214564</c:v>
                </c:pt>
                <c:pt idx="23" formatCode="_(* #,##0.000_);_(* \(#,##0.000\);_(* &quot;-&quot;??_);_(@_)">
                  <c:v>0.29610363288884328</c:v>
                </c:pt>
                <c:pt idx="24">
                  <c:v>0</c:v>
                </c:pt>
                <c:pt idx="25">
                  <c:v>2.7609013131950595E-2</c:v>
                </c:pt>
                <c:pt idx="26">
                  <c:v>144.96980576878792</c:v>
                </c:pt>
                <c:pt idx="27">
                  <c:v>12.985395974033038</c:v>
                </c:pt>
                <c:pt idx="28">
                  <c:v>1.820775260734079</c:v>
                </c:pt>
                <c:pt idx="29">
                  <c:v>715.94733736037449</c:v>
                </c:pt>
                <c:pt idx="30">
                  <c:v>64.043344578322703</c:v>
                </c:pt>
                <c:pt idx="31">
                  <c:v>100.02299855160769</c:v>
                </c:pt>
                <c:pt idx="32">
                  <c:v>600.10423680144447</c:v>
                </c:pt>
                <c:pt idx="33">
                  <c:v>5.6649027601451884E-3</c:v>
                </c:pt>
                <c:pt idx="34">
                  <c:v>7.549317100711034E-3</c:v>
                </c:pt>
                <c:pt idx="35">
                  <c:v>0.70499972270772437</c:v>
                </c:pt>
                <c:pt idx="36">
                  <c:v>6.2721081849303887E-4</c:v>
                </c:pt>
                <c:pt idx="37">
                  <c:v>0.28322802767706795</c:v>
                </c:pt>
                <c:pt idx="38">
                  <c:v>15.10252256818055</c:v>
                </c:pt>
                <c:pt idx="39">
                  <c:v>0.94754594525238489</c:v>
                </c:pt>
                <c:pt idx="40">
                  <c:v>8.5139781528596289E-2</c:v>
                </c:pt>
                <c:pt idx="41">
                  <c:v>0.24594414027797007</c:v>
                </c:pt>
              </c:numCache>
            </c:numRef>
          </c:val>
          <c:extLst>
            <c:ext xmlns:c16="http://schemas.microsoft.com/office/drawing/2014/chart" uri="{C3380CC4-5D6E-409C-BE32-E72D297353CC}">
              <c16:uniqueId val="{00000001-203D-F44D-B543-F4AD0BF24575}"/>
            </c:ext>
          </c:extLst>
        </c:ser>
        <c:dLbls>
          <c:showLegendKey val="0"/>
          <c:showVal val="0"/>
          <c:showCatName val="0"/>
          <c:showSerName val="0"/>
          <c:showPercent val="0"/>
          <c:showBubbleSize val="0"/>
        </c:dLbls>
        <c:gapWidth val="150"/>
        <c:overlap val="100"/>
        <c:axId val="-426181088"/>
        <c:axId val="-426179456"/>
      </c:barChart>
      <c:catAx>
        <c:axId val="-426181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705580816482447"/>
              <c:y val="0.941550306211723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26179456"/>
        <c:crosses val="autoZero"/>
        <c:auto val="1"/>
        <c:lblAlgn val="ctr"/>
        <c:lblOffset val="100"/>
        <c:tickLblSkip val="1"/>
        <c:tickMarkSkip val="1"/>
        <c:noMultiLvlLbl val="0"/>
      </c:catAx>
      <c:valAx>
        <c:axId val="-4261794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Volume Distributed (TB)</a:t>
                </a:r>
              </a:p>
            </c:rich>
          </c:tx>
          <c:layout>
            <c:manualLayout>
              <c:xMode val="edge"/>
              <c:yMode val="edge"/>
              <c:x val="1.0408652909562463E-2"/>
              <c:y val="0.290701340647187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810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Instrument</a:t>
            </a:r>
          </a:p>
        </c:rich>
      </c:tx>
      <c:layout>
        <c:manualLayout>
          <c:xMode val="edge"/>
          <c:yMode val="edge"/>
          <c:x val="0.31660391454565812"/>
          <c:y val="4.0468317922279971E-2"/>
        </c:manualLayout>
      </c:layout>
      <c:overlay val="0"/>
      <c:spPr>
        <a:noFill/>
        <a:ln w="25400">
          <a:noFill/>
        </a:ln>
      </c:spPr>
    </c:title>
    <c:autoTitleDeleted val="0"/>
    <c:plotArea>
      <c:layout>
        <c:manualLayout>
          <c:layoutTarget val="inner"/>
          <c:xMode val="edge"/>
          <c:yMode val="edge"/>
          <c:x val="8.4709116447046456E-2"/>
          <c:y val="0.13143707561082327"/>
          <c:w val="0.86626029057997378"/>
          <c:h val="0.63804159095497681"/>
        </c:manualLayout>
      </c:layout>
      <c:barChart>
        <c:barDir val="col"/>
        <c:grouping val="stacked"/>
        <c:varyColors val="0"/>
        <c:ser>
          <c:idx val="0"/>
          <c:order val="0"/>
          <c:tx>
            <c:strRef>
              <c:f>Distribution_Mission_Instrument!$D$17</c:f>
              <c:strCache>
                <c:ptCount val="1"/>
                <c:pt idx="0">
                  <c:v># Files (Millions)</c:v>
                </c:pt>
              </c:strCache>
            </c:strRef>
          </c:tx>
          <c:invertIfNegative val="0"/>
          <c:cat>
            <c:strRef>
              <c:f>Distribution_Mission_Instrument!$C$18:$C$59</c:f>
              <c:strCache>
                <c:ptCount val="42"/>
                <c:pt idx="0">
                  <c:v>AIRS</c:v>
                </c:pt>
                <c:pt idx="1">
                  <c:v>AMSR-E</c:v>
                </c:pt>
                <c:pt idx="2">
                  <c:v>CERES</c:v>
                </c:pt>
                <c:pt idx="3">
                  <c:v>MODIS</c:v>
                </c:pt>
                <c:pt idx="4">
                  <c:v>ASTER</c:v>
                </c:pt>
                <c:pt idx="5">
                  <c:v>CERES</c:v>
                </c:pt>
                <c:pt idx="6">
                  <c:v>MISR</c:v>
                </c:pt>
                <c:pt idx="7">
                  <c:v>MODIS</c:v>
                </c:pt>
                <c:pt idx="8">
                  <c:v>MOPITT</c:v>
                </c:pt>
                <c:pt idx="9">
                  <c:v>HIRDLS</c:v>
                </c:pt>
                <c:pt idx="10">
                  <c:v>MLS</c:v>
                </c:pt>
                <c:pt idx="11">
                  <c:v>OMI</c:v>
                </c:pt>
                <c:pt idx="12">
                  <c:v>TES</c:v>
                </c:pt>
                <c:pt idx="13">
                  <c:v>SAR</c:v>
                </c:pt>
                <c:pt idx="14">
                  <c:v>OLCI</c:v>
                </c:pt>
                <c:pt idx="15">
                  <c:v>SLSTR</c:v>
                </c:pt>
                <c:pt idx="16">
                  <c:v>TROPOMI</c:v>
                </c:pt>
                <c:pt idx="17">
                  <c:v>MSI</c:v>
                </c:pt>
                <c:pt idx="18">
                  <c:v>AMR</c:v>
                </c:pt>
                <c:pt idx="19">
                  <c:v>DORIS</c:v>
                </c:pt>
                <c:pt idx="20">
                  <c:v>GNSS RECEIVER</c:v>
                </c:pt>
                <c:pt idx="21">
                  <c:v>GNSS-RO RECEIVER</c:v>
                </c:pt>
                <c:pt idx="22">
                  <c:v>POSEIDON-4 RADAR ALTIMETER</c:v>
                </c:pt>
                <c:pt idx="23">
                  <c:v>RO</c:v>
                </c:pt>
                <c:pt idx="24">
                  <c:v>STAR TRACKER</c:v>
                </c:pt>
                <c:pt idx="25">
                  <c:v>AIRS</c:v>
                </c:pt>
                <c:pt idx="26">
                  <c:v>AMSR-E</c:v>
                </c:pt>
                <c:pt idx="27">
                  <c:v>AMSR2</c:v>
                </c:pt>
                <c:pt idx="28">
                  <c:v>ATMS</c:v>
                </c:pt>
                <c:pt idx="29">
                  <c:v>DPR</c:v>
                </c:pt>
                <c:pt idx="30">
                  <c:v>GMI</c:v>
                </c:pt>
                <c:pt idx="31">
                  <c:v>GOES-8/10</c:v>
                </c:pt>
                <c:pt idx="32">
                  <c:v>IMERG</c:v>
                </c:pt>
                <c:pt idx="33">
                  <c:v>KAPR</c:v>
                </c:pt>
                <c:pt idx="34">
                  <c:v>KUPR</c:v>
                </c:pt>
                <c:pt idx="35">
                  <c:v>MHS</c:v>
                </c:pt>
                <c:pt idx="36">
                  <c:v>MT1</c:v>
                </c:pt>
                <c:pt idx="37">
                  <c:v>SAPHIR</c:v>
                </c:pt>
                <c:pt idx="38">
                  <c:v>SSM/I</c:v>
                </c:pt>
                <c:pt idx="39">
                  <c:v>SSMIS</c:v>
                </c:pt>
                <c:pt idx="40">
                  <c:v>TMI</c:v>
                </c:pt>
                <c:pt idx="41">
                  <c:v>Aquarius</c:v>
                </c:pt>
              </c:strCache>
            </c:strRef>
          </c:cat>
          <c:val>
            <c:numRef>
              <c:f>Distribution_Mission_Instrument!$D$18:$D$59</c:f>
              <c:numCache>
                <c:formatCode>_(* #,##0.00_);_(* \(#,##0.00\);_(* "-"??_);_(@_)</c:formatCode>
                <c:ptCount val="42"/>
                <c:pt idx="0">
                  <c:v>68.977902999999998</c:v>
                </c:pt>
                <c:pt idx="1">
                  <c:v>2.9381770000000005</c:v>
                </c:pt>
                <c:pt idx="2">
                  <c:v>2.9525939999999999</c:v>
                </c:pt>
                <c:pt idx="3">
                  <c:v>600.34135000000003</c:v>
                </c:pt>
                <c:pt idx="4">
                  <c:v>16.699528999999998</c:v>
                </c:pt>
                <c:pt idx="5">
                  <c:v>7.6823869999999994</c:v>
                </c:pt>
                <c:pt idx="6">
                  <c:v>0.36705599999999999</c:v>
                </c:pt>
                <c:pt idx="7">
                  <c:v>809.18783699999983</c:v>
                </c:pt>
                <c:pt idx="8">
                  <c:v>0.12684700000000002</c:v>
                </c:pt>
                <c:pt idx="9">
                  <c:v>1.3727999999999997E-2</c:v>
                </c:pt>
                <c:pt idx="10">
                  <c:v>5.9868679999999994</c:v>
                </c:pt>
                <c:pt idx="11">
                  <c:v>13.804002999999998</c:v>
                </c:pt>
                <c:pt idx="12">
                  <c:v>3.1228000000000002E-2</c:v>
                </c:pt>
                <c:pt idx="13">
                  <c:v>37.370650999999995</c:v>
                </c:pt>
                <c:pt idx="14">
                  <c:v>2.5004559999999998</c:v>
                </c:pt>
                <c:pt idx="15">
                  <c:v>0.76234700000000011</c:v>
                </c:pt>
                <c:pt idx="16">
                  <c:v>4.4251479999999992</c:v>
                </c:pt>
                <c:pt idx="17">
                  <c:v>111.68481000000001</c:v>
                </c:pt>
                <c:pt idx="18">
                  <c:v>5.2169E-2</c:v>
                </c:pt>
                <c:pt idx="19">
                  <c:v>7.9329999999999991E-3</c:v>
                </c:pt>
                <c:pt idx="20">
                  <c:v>2.2146000000000002E-2</c:v>
                </c:pt>
                <c:pt idx="21">
                  <c:v>1.593E-2</c:v>
                </c:pt>
                <c:pt idx="22" formatCode="_(* #,##0.000_);_(* \(#,##0.000\);_(* &quot;-&quot;??_);_(@_)">
                  <c:v>1.8232349999999999</c:v>
                </c:pt>
                <c:pt idx="23" formatCode="_(* #,##0.000_);_(* \(#,##0.000\);_(* &quot;-&quot;??_);_(@_)">
                  <c:v>0.13344</c:v>
                </c:pt>
                <c:pt idx="24">
                  <c:v>0</c:v>
                </c:pt>
                <c:pt idx="25">
                  <c:v>1.0942E-2</c:v>
                </c:pt>
                <c:pt idx="26">
                  <c:v>11.738494000000001</c:v>
                </c:pt>
                <c:pt idx="27">
                  <c:v>0.17227800000000001</c:v>
                </c:pt>
                <c:pt idx="28">
                  <c:v>0.183726</c:v>
                </c:pt>
                <c:pt idx="29">
                  <c:v>2.0576250000000003</c:v>
                </c:pt>
                <c:pt idx="30">
                  <c:v>1.7131479999999999</c:v>
                </c:pt>
                <c:pt idx="31">
                  <c:v>5.1067539999999996</c:v>
                </c:pt>
                <c:pt idx="32">
                  <c:v>155.14517799999999</c:v>
                </c:pt>
                <c:pt idx="33">
                  <c:v>1.5699999999999999E-4</c:v>
                </c:pt>
                <c:pt idx="34">
                  <c:v>5.2999999999999994E-5</c:v>
                </c:pt>
                <c:pt idx="35">
                  <c:v>0.12622</c:v>
                </c:pt>
                <c:pt idx="36">
                  <c:v>4.9999999999999996E-5</c:v>
                </c:pt>
                <c:pt idx="37">
                  <c:v>3.7655999999999995E-2</c:v>
                </c:pt>
                <c:pt idx="38">
                  <c:v>0.83929900000000002</c:v>
                </c:pt>
                <c:pt idx="39">
                  <c:v>1.312E-2</c:v>
                </c:pt>
                <c:pt idx="40">
                  <c:v>7.5630000000000003E-3</c:v>
                </c:pt>
                <c:pt idx="41">
                  <c:v>37.370650999999995</c:v>
                </c:pt>
              </c:numCache>
            </c:numRef>
          </c:val>
          <c:extLst>
            <c:ext xmlns:c16="http://schemas.microsoft.com/office/drawing/2014/chart" uri="{C3380CC4-5D6E-409C-BE32-E72D297353CC}">
              <c16:uniqueId val="{00000000-C156-5148-949A-ED58204B1E26}"/>
            </c:ext>
          </c:extLst>
        </c:ser>
        <c:dLbls>
          <c:showLegendKey val="0"/>
          <c:showVal val="0"/>
          <c:showCatName val="0"/>
          <c:showSerName val="0"/>
          <c:showPercent val="0"/>
          <c:showBubbleSize val="0"/>
        </c:dLbls>
        <c:gapWidth val="150"/>
        <c:overlap val="100"/>
        <c:axId val="-426176736"/>
        <c:axId val="-426176192"/>
      </c:barChart>
      <c:catAx>
        <c:axId val="-426176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Instrument</a:t>
                </a:r>
              </a:p>
            </c:rich>
          </c:tx>
          <c:layout>
            <c:manualLayout>
              <c:xMode val="edge"/>
              <c:yMode val="edge"/>
              <c:x val="0.4776338721476141"/>
              <c:y val="0.95302284672905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740000" vert="horz"/>
          <a:lstStyle/>
          <a:p>
            <a:pPr>
              <a:defRPr sz="1000" b="0" i="0" u="none" strike="noStrike" baseline="0">
                <a:solidFill>
                  <a:srgbClr val="000000"/>
                </a:solidFill>
                <a:latin typeface="Arial"/>
                <a:ea typeface="Arial"/>
                <a:cs typeface="Arial"/>
              </a:defRPr>
            </a:pPr>
            <a:endParaRPr lang="en-US"/>
          </a:p>
        </c:txPr>
        <c:crossAx val="-426176192"/>
        <c:crosses val="autoZero"/>
        <c:auto val="1"/>
        <c:lblAlgn val="ctr"/>
        <c:lblOffset val="100"/>
        <c:tickLblSkip val="1"/>
        <c:tickMarkSkip val="1"/>
        <c:noMultiLvlLbl val="0"/>
      </c:catAx>
      <c:valAx>
        <c:axId val="-4261761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8886446115539624E-2"/>
              <c:y val="0.281207321678586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7673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Instrument</a:t>
            </a:r>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7.7933817681556938E-2"/>
          <c:y val="0.21952516475479325"/>
          <c:w val="0.87191635682384594"/>
          <c:h val="0.64146039437378022"/>
        </c:manualLayout>
      </c:layout>
      <c:barChart>
        <c:barDir val="col"/>
        <c:grouping val="stacked"/>
        <c:varyColors val="0"/>
        <c:ser>
          <c:idx val="1"/>
          <c:order val="0"/>
          <c:tx>
            <c:strRef>
              <c:f>Distribution_Mission_Instrument!$F$17</c:f>
              <c:strCache>
                <c:ptCount val="1"/>
                <c:pt idx="0">
                  <c:v># Users</c:v>
                </c:pt>
              </c:strCache>
            </c:strRef>
          </c:tx>
          <c:spPr>
            <a:solidFill>
              <a:srgbClr val="00B0F0"/>
            </a:solidFill>
          </c:spPr>
          <c:invertIfNegative val="0"/>
          <c:cat>
            <c:strRef>
              <c:f>Distribution_Mission_Instrument!$C$18:$C$59</c:f>
              <c:strCache>
                <c:ptCount val="42"/>
                <c:pt idx="0">
                  <c:v>AIRS</c:v>
                </c:pt>
                <c:pt idx="1">
                  <c:v>AMSR-E</c:v>
                </c:pt>
                <c:pt idx="2">
                  <c:v>CERES</c:v>
                </c:pt>
                <c:pt idx="3">
                  <c:v>MODIS</c:v>
                </c:pt>
                <c:pt idx="4">
                  <c:v>ASTER</c:v>
                </c:pt>
                <c:pt idx="5">
                  <c:v>CERES</c:v>
                </c:pt>
                <c:pt idx="6">
                  <c:v>MISR</c:v>
                </c:pt>
                <c:pt idx="7">
                  <c:v>MODIS</c:v>
                </c:pt>
                <c:pt idx="8">
                  <c:v>MOPITT</c:v>
                </c:pt>
                <c:pt idx="9">
                  <c:v>HIRDLS</c:v>
                </c:pt>
                <c:pt idx="10">
                  <c:v>MLS</c:v>
                </c:pt>
                <c:pt idx="11">
                  <c:v>OMI</c:v>
                </c:pt>
                <c:pt idx="12">
                  <c:v>TES</c:v>
                </c:pt>
                <c:pt idx="13">
                  <c:v>SAR</c:v>
                </c:pt>
                <c:pt idx="14">
                  <c:v>OLCI</c:v>
                </c:pt>
                <c:pt idx="15">
                  <c:v>SLSTR</c:v>
                </c:pt>
                <c:pt idx="16">
                  <c:v>TROPOMI</c:v>
                </c:pt>
                <c:pt idx="17">
                  <c:v>MSI</c:v>
                </c:pt>
                <c:pt idx="18">
                  <c:v>AMR</c:v>
                </c:pt>
                <c:pt idx="19">
                  <c:v>DORIS</c:v>
                </c:pt>
                <c:pt idx="20">
                  <c:v>GNSS RECEIVER</c:v>
                </c:pt>
                <c:pt idx="21">
                  <c:v>GNSS-RO RECEIVER</c:v>
                </c:pt>
                <c:pt idx="22">
                  <c:v>POSEIDON-4 RADAR ALTIMETER</c:v>
                </c:pt>
                <c:pt idx="23">
                  <c:v>RO</c:v>
                </c:pt>
                <c:pt idx="24">
                  <c:v>STAR TRACKER</c:v>
                </c:pt>
                <c:pt idx="25">
                  <c:v>AIRS</c:v>
                </c:pt>
                <c:pt idx="26">
                  <c:v>AMSR-E</c:v>
                </c:pt>
                <c:pt idx="27">
                  <c:v>AMSR2</c:v>
                </c:pt>
                <c:pt idx="28">
                  <c:v>ATMS</c:v>
                </c:pt>
                <c:pt idx="29">
                  <c:v>DPR</c:v>
                </c:pt>
                <c:pt idx="30">
                  <c:v>GMI</c:v>
                </c:pt>
                <c:pt idx="31">
                  <c:v>GOES-8/10</c:v>
                </c:pt>
                <c:pt idx="32">
                  <c:v>IMERG</c:v>
                </c:pt>
                <c:pt idx="33">
                  <c:v>KAPR</c:v>
                </c:pt>
                <c:pt idx="34">
                  <c:v>KUPR</c:v>
                </c:pt>
                <c:pt idx="35">
                  <c:v>MHS</c:v>
                </c:pt>
                <c:pt idx="36">
                  <c:v>MT1</c:v>
                </c:pt>
                <c:pt idx="37">
                  <c:v>SAPHIR</c:v>
                </c:pt>
                <c:pt idx="38">
                  <c:v>SSM/I</c:v>
                </c:pt>
                <c:pt idx="39">
                  <c:v>SSMIS</c:v>
                </c:pt>
                <c:pt idx="40">
                  <c:v>TMI</c:v>
                </c:pt>
                <c:pt idx="41">
                  <c:v>Aquarius</c:v>
                </c:pt>
              </c:strCache>
            </c:strRef>
          </c:cat>
          <c:val>
            <c:numRef>
              <c:f>Distribution_Mission_Instrument!$F$18:$F$59</c:f>
              <c:numCache>
                <c:formatCode>#,##0</c:formatCode>
                <c:ptCount val="42"/>
                <c:pt idx="0">
                  <c:v>20600</c:v>
                </c:pt>
                <c:pt idx="1">
                  <c:v>4247</c:v>
                </c:pt>
                <c:pt idx="2">
                  <c:v>156</c:v>
                </c:pt>
                <c:pt idx="3">
                  <c:v>500170</c:v>
                </c:pt>
                <c:pt idx="4">
                  <c:v>143746</c:v>
                </c:pt>
                <c:pt idx="5">
                  <c:v>1362</c:v>
                </c:pt>
                <c:pt idx="6">
                  <c:v>71</c:v>
                </c:pt>
                <c:pt idx="7">
                  <c:v>79842</c:v>
                </c:pt>
                <c:pt idx="8">
                  <c:v>130</c:v>
                </c:pt>
                <c:pt idx="9">
                  <c:v>243</c:v>
                </c:pt>
                <c:pt idx="10">
                  <c:v>3442</c:v>
                </c:pt>
                <c:pt idx="11">
                  <c:v>14522</c:v>
                </c:pt>
                <c:pt idx="12">
                  <c:v>18</c:v>
                </c:pt>
                <c:pt idx="13">
                  <c:v>619659</c:v>
                </c:pt>
                <c:pt idx="14">
                  <c:v>1439</c:v>
                </c:pt>
                <c:pt idx="15">
                  <c:v>217</c:v>
                </c:pt>
                <c:pt idx="16">
                  <c:v>3507</c:v>
                </c:pt>
                <c:pt idx="17">
                  <c:v>82944</c:v>
                </c:pt>
                <c:pt idx="18">
                  <c:v>85</c:v>
                </c:pt>
                <c:pt idx="19">
                  <c:v>11</c:v>
                </c:pt>
                <c:pt idx="20">
                  <c:v>18</c:v>
                </c:pt>
                <c:pt idx="21">
                  <c:v>62</c:v>
                </c:pt>
                <c:pt idx="22" formatCode="_(* #,##0_);_(* \(#,##0\);_(* &quot;-&quot;??_);_(@_)">
                  <c:v>755</c:v>
                </c:pt>
                <c:pt idx="23" formatCode="_(* #,##0_);_(* \(#,##0\);_(* &quot;-&quot;??_);_(@_)">
                  <c:v>10</c:v>
                </c:pt>
                <c:pt idx="24">
                  <c:v>0</c:v>
                </c:pt>
                <c:pt idx="25">
                  <c:v>1407</c:v>
                </c:pt>
                <c:pt idx="26">
                  <c:v>12131</c:v>
                </c:pt>
                <c:pt idx="27">
                  <c:v>516</c:v>
                </c:pt>
                <c:pt idx="28">
                  <c:v>925</c:v>
                </c:pt>
                <c:pt idx="29">
                  <c:v>2928</c:v>
                </c:pt>
                <c:pt idx="30">
                  <c:v>2766</c:v>
                </c:pt>
                <c:pt idx="31">
                  <c:v>1533</c:v>
                </c:pt>
                <c:pt idx="32">
                  <c:v>16418</c:v>
                </c:pt>
                <c:pt idx="33">
                  <c:v>89</c:v>
                </c:pt>
                <c:pt idx="34">
                  <c:v>91</c:v>
                </c:pt>
                <c:pt idx="35">
                  <c:v>1369</c:v>
                </c:pt>
                <c:pt idx="36">
                  <c:v>424</c:v>
                </c:pt>
                <c:pt idx="37">
                  <c:v>600</c:v>
                </c:pt>
                <c:pt idx="38">
                  <c:v>1599</c:v>
                </c:pt>
                <c:pt idx="39">
                  <c:v>883</c:v>
                </c:pt>
                <c:pt idx="40">
                  <c:v>412</c:v>
                </c:pt>
                <c:pt idx="41">
                  <c:v>1009</c:v>
                </c:pt>
              </c:numCache>
            </c:numRef>
          </c:val>
          <c:extLst>
            <c:ext xmlns:c16="http://schemas.microsoft.com/office/drawing/2014/chart" uri="{C3380CC4-5D6E-409C-BE32-E72D297353CC}">
              <c16:uniqueId val="{00000002-1F71-B645-99E8-3FDC5B1440C9}"/>
            </c:ext>
          </c:extLst>
        </c:ser>
        <c:dLbls>
          <c:showLegendKey val="0"/>
          <c:showVal val="0"/>
          <c:showCatName val="0"/>
          <c:showSerName val="0"/>
          <c:showPercent val="0"/>
          <c:showBubbleSize val="0"/>
        </c:dLbls>
        <c:gapWidth val="150"/>
        <c:overlap val="100"/>
        <c:axId val="-448745344"/>
        <c:axId val="-448752960"/>
      </c:barChart>
      <c:catAx>
        <c:axId val="-448745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48752960"/>
        <c:crosses val="autoZero"/>
        <c:auto val="1"/>
        <c:lblAlgn val="ctr"/>
        <c:lblOffset val="100"/>
        <c:tickLblSkip val="1"/>
        <c:tickMarkSkip val="1"/>
        <c:noMultiLvlLbl val="0"/>
      </c:catAx>
      <c:valAx>
        <c:axId val="-4487529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2.0606572334433944E-3"/>
              <c:y val="0.347080052847180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34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Files Distributed by Mission</a:t>
            </a:r>
          </a:p>
        </c:rich>
      </c:tx>
      <c:overlay val="0"/>
      <c:spPr>
        <a:noFill/>
        <a:ln>
          <a:noFill/>
        </a:ln>
        <a:effectLst/>
      </c:spPr>
    </c:title>
    <c:autoTitleDeleted val="0"/>
    <c:plotArea>
      <c:layout/>
      <c:barChart>
        <c:barDir val="col"/>
        <c:grouping val="stacked"/>
        <c:varyColors val="0"/>
        <c:ser>
          <c:idx val="2"/>
          <c:order val="0"/>
          <c:tx>
            <c:strRef>
              <c:f>Distribution_Mission_Instrument!$C$3</c:f>
              <c:strCache>
                <c:ptCount val="1"/>
                <c:pt idx="0">
                  <c:v># Files (Millions)</c:v>
                </c:pt>
              </c:strCache>
            </c:strRef>
          </c:tx>
          <c:spPr>
            <a:solidFill>
              <a:schemeClr val="accent1"/>
            </a:solidFill>
          </c:spPr>
          <c:invertIfNegative val="0"/>
          <c:cat>
            <c:strRef>
              <c:f>Distribution_Mission_Instrument!$B$4:$B$11</c:f>
              <c:strCache>
                <c:ptCount val="8"/>
                <c:pt idx="0">
                  <c:v>Aqua</c:v>
                </c:pt>
                <c:pt idx="1">
                  <c:v>Terra</c:v>
                </c:pt>
                <c:pt idx="2">
                  <c:v>Aura</c:v>
                </c:pt>
                <c:pt idx="3">
                  <c:v>Sentinel-1A/1B</c:v>
                </c:pt>
                <c:pt idx="4">
                  <c:v>Sentinel-3A/3B</c:v>
                </c:pt>
                <c:pt idx="5">
                  <c:v>Sentinel-5P</c:v>
                </c:pt>
                <c:pt idx="6">
                  <c:v>Sentinel-2A/2B</c:v>
                </c:pt>
                <c:pt idx="7">
                  <c:v>Sentinel-6/6A</c:v>
                </c:pt>
              </c:strCache>
            </c:strRef>
          </c:cat>
          <c:val>
            <c:numRef>
              <c:f>Distribution_Mission_Instrument!$C$4:$C$11</c:f>
              <c:numCache>
                <c:formatCode>_(* #,##0.00_);_(* \(#,##0.00\);_(* "-"??_);_(@_)</c:formatCode>
                <c:ptCount val="8"/>
                <c:pt idx="0">
                  <c:v>675.21002399999998</c:v>
                </c:pt>
                <c:pt idx="1">
                  <c:v>834.06365600000004</c:v>
                </c:pt>
                <c:pt idx="2">
                  <c:v>19.835826999999995</c:v>
                </c:pt>
                <c:pt idx="3">
                  <c:v>37.370650999999995</c:v>
                </c:pt>
                <c:pt idx="4">
                  <c:v>3.2628029999999995</c:v>
                </c:pt>
                <c:pt idx="5">
                  <c:v>4.4251479999999992</c:v>
                </c:pt>
                <c:pt idx="6">
                  <c:v>111.68481000000001</c:v>
                </c:pt>
                <c:pt idx="7">
                  <c:v>2.054853</c:v>
                </c:pt>
              </c:numCache>
            </c:numRef>
          </c:val>
          <c:extLst>
            <c:ext xmlns:c16="http://schemas.microsoft.com/office/drawing/2014/chart" uri="{C3380CC4-5D6E-409C-BE32-E72D297353CC}">
              <c16:uniqueId val="{00000007-34D2-D04C-B3AE-82B9D87AF397}"/>
            </c:ext>
          </c:extLst>
        </c:ser>
        <c:dLbls>
          <c:showLegendKey val="0"/>
          <c:showVal val="0"/>
          <c:showCatName val="0"/>
          <c:showSerName val="0"/>
          <c:showPercent val="0"/>
          <c:showBubbleSize val="0"/>
        </c:dLbls>
        <c:gapWidth val="150"/>
        <c:overlap val="100"/>
        <c:axId val="1245447423"/>
        <c:axId val="1245429711"/>
      </c:barChart>
      <c:catAx>
        <c:axId val="1245447423"/>
        <c:scaling>
          <c:orientation val="minMax"/>
        </c:scaling>
        <c:delete val="0"/>
        <c:axPos val="b"/>
        <c:title>
          <c:tx>
            <c:rich>
              <a:bodyPr/>
              <a:lstStyle/>
              <a:p>
                <a:pPr>
                  <a:defRPr/>
                </a:pPr>
                <a:r>
                  <a:rPr lang="en-US"/>
                  <a:t>Mission</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45429711"/>
        <c:crosses val="autoZero"/>
        <c:auto val="1"/>
        <c:lblAlgn val="ctr"/>
        <c:lblOffset val="100"/>
        <c:noMultiLvlLbl val="0"/>
      </c:catAx>
      <c:valAx>
        <c:axId val="124542971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Number of Files (Millions)</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45447423"/>
        <c:crosses val="autoZero"/>
        <c:crossBetween val="between"/>
      </c:valAx>
      <c:spPr>
        <a:noFill/>
        <a:ln w="12700">
          <a:solidFill>
            <a:schemeClr val="tx1"/>
          </a:solidFill>
        </a:ln>
      </c:spPr>
    </c:plotArea>
    <c:plotVisOnly val="1"/>
    <c:dispBlanksAs val="gap"/>
    <c:showDLblsOverMax val="0"/>
    <c:extLst/>
  </c:chart>
  <c:spPr>
    <a:ln w="12700"/>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Data Volume Distributed</a:t>
            </a:r>
            <a:r>
              <a:rPr lang="en-US" b="1" baseline="0"/>
              <a:t> by Mission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Distribution_Mission_Instrument!$D$3</c:f>
              <c:strCache>
                <c:ptCount val="1"/>
                <c:pt idx="0">
                  <c:v>Volume (TB)</c:v>
                </c:pt>
              </c:strCache>
            </c:strRef>
          </c:tx>
          <c:spPr>
            <a:solidFill>
              <a:schemeClr val="accent1"/>
            </a:solidFill>
            <a:ln>
              <a:noFill/>
            </a:ln>
            <a:effectLst/>
          </c:spPr>
          <c:invertIfNegative val="0"/>
          <c:cat>
            <c:strRef>
              <c:f>Distribution_Mission_Instrument!$B$4:$B$11</c:f>
              <c:strCache>
                <c:ptCount val="8"/>
                <c:pt idx="0">
                  <c:v>Aqua</c:v>
                </c:pt>
                <c:pt idx="1">
                  <c:v>Terra</c:v>
                </c:pt>
                <c:pt idx="2">
                  <c:v>Aura</c:v>
                </c:pt>
                <c:pt idx="3">
                  <c:v>Sentinel-1A/1B</c:v>
                </c:pt>
                <c:pt idx="4">
                  <c:v>Sentinel-3A/3B</c:v>
                </c:pt>
                <c:pt idx="5">
                  <c:v>Sentinel-5P</c:v>
                </c:pt>
                <c:pt idx="6">
                  <c:v>Sentinel-2A/2B</c:v>
                </c:pt>
                <c:pt idx="7">
                  <c:v>Sentinel-6/6A</c:v>
                </c:pt>
              </c:strCache>
            </c:strRef>
          </c:cat>
          <c:val>
            <c:numRef>
              <c:f>Distribution_Mission_Instrument!$D$4:$D$11</c:f>
              <c:numCache>
                <c:formatCode>_(* #,##0.00_);_(* \(#,##0.00\);_(* "-"??_);_(@_)</c:formatCode>
                <c:ptCount val="8"/>
                <c:pt idx="0">
                  <c:v>13227.473584967847</c:v>
                </c:pt>
                <c:pt idx="1">
                  <c:v>15624.193820640288</c:v>
                </c:pt>
                <c:pt idx="2">
                  <c:v>648.23952971902975</c:v>
                </c:pt>
                <c:pt idx="3">
                  <c:v>48651.182123247476</c:v>
                </c:pt>
                <c:pt idx="4">
                  <c:v>1344.0182276454063</c:v>
                </c:pt>
                <c:pt idx="5">
                  <c:v>1263.6880130731188</c:v>
                </c:pt>
                <c:pt idx="6">
                  <c:v>1149.2674780275975</c:v>
                </c:pt>
                <c:pt idx="7">
                  <c:v>62.967978595831269</c:v>
                </c:pt>
              </c:numCache>
            </c:numRef>
          </c:val>
          <c:extLst>
            <c:ext xmlns:c16="http://schemas.microsoft.com/office/drawing/2014/chart" uri="{C3380CC4-5D6E-409C-BE32-E72D297353CC}">
              <c16:uniqueId val="{00000000-2693-EC4B-ACD1-F72D17652693}"/>
            </c:ext>
          </c:extLst>
        </c:ser>
        <c:dLbls>
          <c:showLegendKey val="0"/>
          <c:showVal val="0"/>
          <c:showCatName val="0"/>
          <c:showSerName val="0"/>
          <c:showPercent val="0"/>
          <c:showBubbleSize val="0"/>
        </c:dLbls>
        <c:gapWidth val="150"/>
        <c:overlap val="100"/>
        <c:axId val="1233068863"/>
        <c:axId val="1233063039"/>
      </c:barChart>
      <c:catAx>
        <c:axId val="1233068863"/>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Mission</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33063039"/>
        <c:crosses val="autoZero"/>
        <c:auto val="1"/>
        <c:lblAlgn val="ctr"/>
        <c:lblOffset val="100"/>
        <c:noMultiLvlLbl val="0"/>
      </c:catAx>
      <c:valAx>
        <c:axId val="1233063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Data Volume (TB)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33068863"/>
        <c:crosses val="autoZero"/>
        <c:crossBetween val="between"/>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Domain</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Distribution_Mission_Domain!$C$5:$L$5</c:f>
              <c:numCache>
                <c:formatCode>_(* #,##0.00_);_(* \(#,##0.00\);_(* "-"??_);_(@_)</c:formatCode>
                <c:ptCount val="10"/>
                <c:pt idx="0">
                  <c:v>275.356584</c:v>
                </c:pt>
                <c:pt idx="1">
                  <c:v>528.07387099999994</c:v>
                </c:pt>
                <c:pt idx="2">
                  <c:v>14.570483000000001</c:v>
                </c:pt>
                <c:pt idx="3">
                  <c:v>21.937217</c:v>
                </c:pt>
                <c:pt idx="4">
                  <c:v>1.6684589999999999</c:v>
                </c:pt>
                <c:pt idx="5">
                  <c:v>2.637365</c:v>
                </c:pt>
                <c:pt idx="6">
                  <c:v>7.8577909999999997</c:v>
                </c:pt>
                <c:pt idx="7">
                  <c:v>0.51402000000000003</c:v>
                </c:pt>
                <c:pt idx="8">
                  <c:v>146.79068500000005</c:v>
                </c:pt>
                <c:pt idx="9">
                  <c:v>6.3186000000000006E-2</c:v>
                </c:pt>
              </c:numCache>
            </c:numRef>
          </c:val>
          <c:extLst>
            <c:ext xmlns:c16="http://schemas.microsoft.com/office/drawing/2014/chart" uri="{C3380CC4-5D6E-409C-BE32-E72D297353CC}">
              <c16:uniqueId val="{00000000-7D36-854C-8E25-378131047719}"/>
            </c:ext>
          </c:extLst>
        </c:ser>
        <c:ser>
          <c:idx val="1"/>
          <c:order val="1"/>
          <c:tx>
            <c:strRef>
              <c:f>Distribution_Mission_Domain!$B$6</c:f>
              <c:strCache>
                <c:ptCount val="1"/>
                <c:pt idx="0">
                  <c:v>US COM</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Distribution_Mission_Domain!$C$6:$L$6</c:f>
              <c:numCache>
                <c:formatCode>_(* #,##0.00_);_(* \(#,##0.00\);_(* "-"??_);_(@_)</c:formatCode>
                <c:ptCount val="10"/>
                <c:pt idx="0">
                  <c:v>186.54332600000001</c:v>
                </c:pt>
                <c:pt idx="1">
                  <c:v>172.79459300000002</c:v>
                </c:pt>
                <c:pt idx="2">
                  <c:v>0.16403600000000002</c:v>
                </c:pt>
                <c:pt idx="3">
                  <c:v>5.1976490000000002</c:v>
                </c:pt>
                <c:pt idx="4">
                  <c:v>1.33243</c:v>
                </c:pt>
                <c:pt idx="5">
                  <c:v>0.20949000000000001</c:v>
                </c:pt>
                <c:pt idx="6">
                  <c:v>1.159791</c:v>
                </c:pt>
                <c:pt idx="7">
                  <c:v>5.7769000000000001E-2</c:v>
                </c:pt>
                <c:pt idx="8">
                  <c:v>4.575635000000001</c:v>
                </c:pt>
                <c:pt idx="9">
                  <c:v>1.1835E-2</c:v>
                </c:pt>
              </c:numCache>
            </c:numRef>
          </c:val>
          <c:extLst>
            <c:ext xmlns:c16="http://schemas.microsoft.com/office/drawing/2014/chart" uri="{C3380CC4-5D6E-409C-BE32-E72D297353CC}">
              <c16:uniqueId val="{00000001-7D36-854C-8E25-378131047719}"/>
            </c:ext>
          </c:extLst>
        </c:ser>
        <c:ser>
          <c:idx val="2"/>
          <c:order val="2"/>
          <c:tx>
            <c:strRef>
              <c:f>Distribution_Mission_Domain!$B$7</c:f>
              <c:strCache>
                <c:ptCount val="1"/>
                <c:pt idx="0">
                  <c:v>US EDU</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Distribution_Mission_Domain!$C$7:$L$7</c:f>
              <c:numCache>
                <c:formatCode>_(* #,##0.00_);_(* \(#,##0.00\);_(* "-"??_);_(@_)</c:formatCode>
                <c:ptCount val="10"/>
                <c:pt idx="0">
                  <c:v>47.531131999999999</c:v>
                </c:pt>
                <c:pt idx="1">
                  <c:v>34.432729000000002</c:v>
                </c:pt>
                <c:pt idx="2">
                  <c:v>1.8833119999999999</c:v>
                </c:pt>
                <c:pt idx="3">
                  <c:v>4.3225020000000001</c:v>
                </c:pt>
                <c:pt idx="4">
                  <c:v>3.7804999999999998E-2</c:v>
                </c:pt>
                <c:pt idx="5">
                  <c:v>1.0053730000000001</c:v>
                </c:pt>
                <c:pt idx="6">
                  <c:v>100.645309</c:v>
                </c:pt>
                <c:pt idx="7">
                  <c:v>8.8302000000000005E-2</c:v>
                </c:pt>
                <c:pt idx="8">
                  <c:v>19.819693000000001</c:v>
                </c:pt>
                <c:pt idx="9">
                  <c:v>4.5657000000000003E-2</c:v>
                </c:pt>
              </c:numCache>
            </c:numRef>
          </c:val>
          <c:extLst>
            <c:ext xmlns:c16="http://schemas.microsoft.com/office/drawing/2014/chart" uri="{C3380CC4-5D6E-409C-BE32-E72D297353CC}">
              <c16:uniqueId val="{00000002-7D36-854C-8E25-378131047719}"/>
            </c:ext>
          </c:extLst>
        </c:ser>
        <c:ser>
          <c:idx val="3"/>
          <c:order val="3"/>
          <c:tx>
            <c:strRef>
              <c:f>Distribution_Mission_Domain!$B$8</c:f>
              <c:strCache>
                <c:ptCount val="1"/>
                <c:pt idx="0">
                  <c:v>US GOV</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Distribution_Mission_Domain!$C$8:$L$8</c:f>
              <c:numCache>
                <c:formatCode>_(* #,##0.00_);_(* \(#,##0.00\);_(* "-"??_);_(@_)</c:formatCode>
                <c:ptCount val="10"/>
                <c:pt idx="0">
                  <c:v>102.22592999999999</c:v>
                </c:pt>
                <c:pt idx="1">
                  <c:v>78.679583000000008</c:v>
                </c:pt>
                <c:pt idx="2">
                  <c:v>2.9400850000000003</c:v>
                </c:pt>
                <c:pt idx="3">
                  <c:v>3.74342</c:v>
                </c:pt>
                <c:pt idx="4">
                  <c:v>0.19375200000000001</c:v>
                </c:pt>
                <c:pt idx="5">
                  <c:v>0.47860599999999998</c:v>
                </c:pt>
                <c:pt idx="6">
                  <c:v>1.9960279999999999</c:v>
                </c:pt>
                <c:pt idx="7">
                  <c:v>1.393564</c:v>
                </c:pt>
                <c:pt idx="8">
                  <c:v>3.7992590000000002</c:v>
                </c:pt>
                <c:pt idx="9">
                  <c:v>6.9283999999999998E-2</c:v>
                </c:pt>
              </c:numCache>
            </c:numRef>
          </c:val>
          <c:extLst>
            <c:ext xmlns:c16="http://schemas.microsoft.com/office/drawing/2014/chart" uri="{C3380CC4-5D6E-409C-BE32-E72D297353CC}">
              <c16:uniqueId val="{00000003-7D36-854C-8E25-378131047719}"/>
            </c:ext>
          </c:extLst>
        </c:ser>
        <c:ser>
          <c:idx val="4"/>
          <c:order val="4"/>
          <c:tx>
            <c:strRef>
              <c:f>Distribution_Mission_Domain!$B$9</c:f>
              <c:strCache>
                <c:ptCount val="1"/>
                <c:pt idx="0">
                  <c:v>US ORG</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Distribution_Mission_Domain!$C$9:$L$9</c:f>
              <c:numCache>
                <c:formatCode>_(* #,##0.00_);_(* \(#,##0.00\);_(* "-"??_);_(@_)</c:formatCode>
                <c:ptCount val="10"/>
                <c:pt idx="0">
                  <c:v>4.7050999999999998</c:v>
                </c:pt>
                <c:pt idx="1">
                  <c:v>3.0734120000000003</c:v>
                </c:pt>
                <c:pt idx="2">
                  <c:v>0.24826100000000001</c:v>
                </c:pt>
                <c:pt idx="3">
                  <c:v>1.9790939999999999</c:v>
                </c:pt>
                <c:pt idx="4">
                  <c:v>1.8999999999999998E-4</c:v>
                </c:pt>
                <c:pt idx="5">
                  <c:v>7.7854000000000007E-2</c:v>
                </c:pt>
                <c:pt idx="6">
                  <c:v>4.1399999999999998E-4</c:v>
                </c:pt>
                <c:pt idx="7">
                  <c:v>2.0100000000000001E-4</c:v>
                </c:pt>
                <c:pt idx="8">
                  <c:v>1.8278570000000001</c:v>
                </c:pt>
                <c:pt idx="9">
                  <c:v>2.23E-4</c:v>
                </c:pt>
              </c:numCache>
            </c:numRef>
          </c:val>
          <c:extLst>
            <c:ext xmlns:c16="http://schemas.microsoft.com/office/drawing/2014/chart" uri="{C3380CC4-5D6E-409C-BE32-E72D297353CC}">
              <c16:uniqueId val="{00000004-7D36-854C-8E25-378131047719}"/>
            </c:ext>
          </c:extLst>
        </c:ser>
        <c:ser>
          <c:idx val="5"/>
          <c:order val="5"/>
          <c:tx>
            <c:strRef>
              <c:f>Distribution_Mission_Domain!$B$10</c:f>
              <c:strCache>
                <c:ptCount val="1"/>
                <c:pt idx="0">
                  <c:v>US Other</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Distribution_Mission_Domain!$C$10:$L$10</c:f>
              <c:numCache>
                <c:formatCode>_(* #,##0.00_);_(* \(#,##0.00\);_(* "-"??_);_(@_)</c:formatCode>
                <c:ptCount val="10"/>
                <c:pt idx="0">
                  <c:v>58.809710000000003</c:v>
                </c:pt>
                <c:pt idx="1">
                  <c:v>16.985696999999998</c:v>
                </c:pt>
                <c:pt idx="2">
                  <c:v>2.8972000000000001E-2</c:v>
                </c:pt>
                <c:pt idx="3">
                  <c:v>0.18506900000000001</c:v>
                </c:pt>
                <c:pt idx="4">
                  <c:v>2.5963E-2</c:v>
                </c:pt>
                <c:pt idx="5">
                  <c:v>1.6452000000000001E-2</c:v>
                </c:pt>
                <c:pt idx="6">
                  <c:v>2.5458000000000001E-2</c:v>
                </c:pt>
                <c:pt idx="7">
                  <c:v>9.9700000000000006E-4</c:v>
                </c:pt>
                <c:pt idx="8">
                  <c:v>0.33759599999999995</c:v>
                </c:pt>
                <c:pt idx="9">
                  <c:v>1.3727E-2</c:v>
                </c:pt>
              </c:numCache>
            </c:numRef>
          </c:val>
          <c:extLst>
            <c:ext xmlns:c16="http://schemas.microsoft.com/office/drawing/2014/chart" uri="{C3380CC4-5D6E-409C-BE32-E72D297353CC}">
              <c16:uniqueId val="{00000005-7D36-854C-8E25-378131047719}"/>
            </c:ext>
          </c:extLst>
        </c:ser>
        <c:ser>
          <c:idx val="6"/>
          <c:order val="6"/>
          <c:tx>
            <c:strRef>
              <c:f>Distribution_Mission_Domain!$B$11</c:f>
              <c:strCache>
                <c:ptCount val="1"/>
                <c:pt idx="0">
                  <c:v>Unknown</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Distribution_Mission_Domain!$C$11:$L$11</c:f>
              <c:numCache>
                <c:formatCode>_(* #,##0.00_);_(* \(#,##0.00\);_(* "-"??_);_(@_)</c:formatCode>
                <c:ptCount val="10"/>
                <c:pt idx="0">
                  <c:v>3.8241999999999998E-2</c:v>
                </c:pt>
                <c:pt idx="1">
                  <c:v>2.3771E-2</c:v>
                </c:pt>
                <c:pt idx="2">
                  <c:v>6.78E-4</c:v>
                </c:pt>
                <c:pt idx="3">
                  <c:v>5.7000000000000002E-3</c:v>
                </c:pt>
                <c:pt idx="4">
                  <c:v>4.2040000000000003E-3</c:v>
                </c:pt>
                <c:pt idx="5">
                  <c:v>7.9999999999999996E-6</c:v>
                </c:pt>
                <c:pt idx="6">
                  <c:v>1.9000000000000001E-5</c:v>
                </c:pt>
                <c:pt idx="7">
                  <c:v>0</c:v>
                </c:pt>
                <c:pt idx="8">
                  <c:v>1.5379999999999999E-3</c:v>
                </c:pt>
                <c:pt idx="9">
                  <c:v>6.9399999999999996E-4</c:v>
                </c:pt>
              </c:numCache>
            </c:numRef>
          </c:val>
          <c:extLst>
            <c:ext xmlns:c16="http://schemas.microsoft.com/office/drawing/2014/chart" uri="{C3380CC4-5D6E-409C-BE32-E72D297353CC}">
              <c16:uniqueId val="{00000006-7D36-854C-8E25-378131047719}"/>
            </c:ext>
          </c:extLst>
        </c:ser>
        <c:dLbls>
          <c:showLegendKey val="0"/>
          <c:showVal val="0"/>
          <c:showCatName val="0"/>
          <c:showSerName val="0"/>
          <c:showPercent val="0"/>
          <c:showBubbleSize val="0"/>
        </c:dLbls>
        <c:gapWidth val="150"/>
        <c:overlap val="100"/>
        <c:axId val="-448754048"/>
        <c:axId val="-448746432"/>
      </c:barChart>
      <c:catAx>
        <c:axId val="-4487540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6432"/>
        <c:crosses val="autoZero"/>
        <c:auto val="1"/>
        <c:lblAlgn val="ctr"/>
        <c:lblOffset val="100"/>
        <c:tickLblSkip val="1"/>
        <c:tickMarkSkip val="1"/>
        <c:noMultiLvlLbl val="0"/>
      </c:catAx>
      <c:valAx>
        <c:axId val="-44874643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4048"/>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7.9520220336559796E-2"/>
          <c:w val="0.88576004589678003"/>
          <c:h val="5.9696447628455773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Domain</a:t>
            </a:r>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Distribution_Mission_Domain!$W$5:$AF$5</c:f>
              <c:numCache>
                <c:formatCode>_(* #,##0_);_(* \(#,##0\);_(* "-"??_);_(@_)</c:formatCode>
                <c:ptCount val="10"/>
                <c:pt idx="0">
                  <c:v>304640</c:v>
                </c:pt>
                <c:pt idx="1">
                  <c:v>91237</c:v>
                </c:pt>
                <c:pt idx="2">
                  <c:v>14708</c:v>
                </c:pt>
                <c:pt idx="3">
                  <c:v>324499</c:v>
                </c:pt>
                <c:pt idx="4">
                  <c:v>1188</c:v>
                </c:pt>
                <c:pt idx="5">
                  <c:v>2578</c:v>
                </c:pt>
                <c:pt idx="6">
                  <c:v>4742</c:v>
                </c:pt>
                <c:pt idx="7">
                  <c:v>340</c:v>
                </c:pt>
                <c:pt idx="8">
                  <c:v>36094</c:v>
                </c:pt>
                <c:pt idx="9">
                  <c:v>617</c:v>
                </c:pt>
              </c:numCache>
            </c:numRef>
          </c:val>
          <c:extLst>
            <c:ext xmlns:c16="http://schemas.microsoft.com/office/drawing/2014/chart" uri="{C3380CC4-5D6E-409C-BE32-E72D297353CC}">
              <c16:uniqueId val="{00000000-85B8-934B-A598-5638F9E2CE54}"/>
            </c:ext>
          </c:extLst>
        </c:ser>
        <c:ser>
          <c:idx val="1"/>
          <c:order val="1"/>
          <c:tx>
            <c:strRef>
              <c:f>Distribution_Mission_Domain!$B$6</c:f>
              <c:strCache>
                <c:ptCount val="1"/>
                <c:pt idx="0">
                  <c:v>US COM</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Distribution_Mission_Domain!$W$6:$AF$6</c:f>
              <c:numCache>
                <c:formatCode>_(* #,##0_);_(* \(#,##0\);_(* "-"??_);_(@_)</c:formatCode>
                <c:ptCount val="10"/>
                <c:pt idx="0">
                  <c:v>111804</c:v>
                </c:pt>
                <c:pt idx="1">
                  <c:v>112739</c:v>
                </c:pt>
                <c:pt idx="2">
                  <c:v>960</c:v>
                </c:pt>
                <c:pt idx="3">
                  <c:v>286795</c:v>
                </c:pt>
                <c:pt idx="4">
                  <c:v>145</c:v>
                </c:pt>
                <c:pt idx="5">
                  <c:v>281</c:v>
                </c:pt>
                <c:pt idx="6">
                  <c:v>75835</c:v>
                </c:pt>
                <c:pt idx="7">
                  <c:v>64</c:v>
                </c:pt>
                <c:pt idx="8">
                  <c:v>3164</c:v>
                </c:pt>
                <c:pt idx="9">
                  <c:v>224</c:v>
                </c:pt>
              </c:numCache>
            </c:numRef>
          </c:val>
          <c:extLst>
            <c:ext xmlns:c16="http://schemas.microsoft.com/office/drawing/2014/chart" uri="{C3380CC4-5D6E-409C-BE32-E72D297353CC}">
              <c16:uniqueId val="{00000001-85B8-934B-A598-5638F9E2CE54}"/>
            </c:ext>
          </c:extLst>
        </c:ser>
        <c:ser>
          <c:idx val="2"/>
          <c:order val="2"/>
          <c:tx>
            <c:strRef>
              <c:f>Distribution_Mission_Domain!$B$7</c:f>
              <c:strCache>
                <c:ptCount val="1"/>
                <c:pt idx="0">
                  <c:v>US EDU</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Distribution_Mission_Domain!$W$7:$AF$7</c:f>
              <c:numCache>
                <c:formatCode>_(* #,##0_);_(* \(#,##0\);_(* "-"??_);_(@_)</c:formatCode>
                <c:ptCount val="10"/>
                <c:pt idx="0">
                  <c:v>4488</c:v>
                </c:pt>
                <c:pt idx="1">
                  <c:v>4223</c:v>
                </c:pt>
                <c:pt idx="2">
                  <c:v>520</c:v>
                </c:pt>
                <c:pt idx="3">
                  <c:v>3586</c:v>
                </c:pt>
                <c:pt idx="4">
                  <c:v>84</c:v>
                </c:pt>
                <c:pt idx="5">
                  <c:v>187</c:v>
                </c:pt>
                <c:pt idx="6">
                  <c:v>237</c:v>
                </c:pt>
                <c:pt idx="7">
                  <c:v>57</c:v>
                </c:pt>
                <c:pt idx="8">
                  <c:v>1243</c:v>
                </c:pt>
                <c:pt idx="9">
                  <c:v>46</c:v>
                </c:pt>
              </c:numCache>
            </c:numRef>
          </c:val>
          <c:extLst>
            <c:ext xmlns:c16="http://schemas.microsoft.com/office/drawing/2014/chart" uri="{C3380CC4-5D6E-409C-BE32-E72D297353CC}">
              <c16:uniqueId val="{00000002-85B8-934B-A598-5638F9E2CE54}"/>
            </c:ext>
          </c:extLst>
        </c:ser>
        <c:ser>
          <c:idx val="3"/>
          <c:order val="3"/>
          <c:tx>
            <c:strRef>
              <c:f>Distribution_Mission_Domain!$B$8</c:f>
              <c:strCache>
                <c:ptCount val="1"/>
                <c:pt idx="0">
                  <c:v>US GOV</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Distribution_Mission_Domain!$W$8:$AF$8</c:f>
              <c:numCache>
                <c:formatCode>_(* #,##0_);_(* \(#,##0\);_(* "-"??_);_(@_)</c:formatCode>
                <c:ptCount val="10"/>
                <c:pt idx="0">
                  <c:v>1871</c:v>
                </c:pt>
                <c:pt idx="1">
                  <c:v>1012</c:v>
                </c:pt>
                <c:pt idx="2">
                  <c:v>296</c:v>
                </c:pt>
                <c:pt idx="3">
                  <c:v>635</c:v>
                </c:pt>
                <c:pt idx="4">
                  <c:v>71</c:v>
                </c:pt>
                <c:pt idx="5">
                  <c:v>114</c:v>
                </c:pt>
                <c:pt idx="6">
                  <c:v>103</c:v>
                </c:pt>
                <c:pt idx="7">
                  <c:v>90</c:v>
                </c:pt>
                <c:pt idx="8">
                  <c:v>555</c:v>
                </c:pt>
                <c:pt idx="9">
                  <c:v>40</c:v>
                </c:pt>
              </c:numCache>
            </c:numRef>
          </c:val>
          <c:extLst>
            <c:ext xmlns:c16="http://schemas.microsoft.com/office/drawing/2014/chart" uri="{C3380CC4-5D6E-409C-BE32-E72D297353CC}">
              <c16:uniqueId val="{00000003-85B8-934B-A598-5638F9E2CE54}"/>
            </c:ext>
          </c:extLst>
        </c:ser>
        <c:ser>
          <c:idx val="4"/>
          <c:order val="4"/>
          <c:tx>
            <c:strRef>
              <c:f>Distribution_Mission_Domain!$B$9</c:f>
              <c:strCache>
                <c:ptCount val="1"/>
                <c:pt idx="0">
                  <c:v>US ORG</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Distribution_Mission_Domain!$W$9:$AF$9</c:f>
              <c:numCache>
                <c:formatCode>_(* #,##0_);_(* \(#,##0\);_(* "-"??_);_(@_)</c:formatCode>
                <c:ptCount val="10"/>
                <c:pt idx="0">
                  <c:v>399</c:v>
                </c:pt>
                <c:pt idx="1">
                  <c:v>275</c:v>
                </c:pt>
                <c:pt idx="2">
                  <c:v>30</c:v>
                </c:pt>
                <c:pt idx="3">
                  <c:v>243</c:v>
                </c:pt>
                <c:pt idx="4">
                  <c:v>11</c:v>
                </c:pt>
                <c:pt idx="5">
                  <c:v>13</c:v>
                </c:pt>
                <c:pt idx="6">
                  <c:v>10</c:v>
                </c:pt>
                <c:pt idx="7">
                  <c:v>12</c:v>
                </c:pt>
                <c:pt idx="8">
                  <c:v>86</c:v>
                </c:pt>
                <c:pt idx="9">
                  <c:v>9</c:v>
                </c:pt>
              </c:numCache>
            </c:numRef>
          </c:val>
          <c:extLst>
            <c:ext xmlns:c16="http://schemas.microsoft.com/office/drawing/2014/chart" uri="{C3380CC4-5D6E-409C-BE32-E72D297353CC}">
              <c16:uniqueId val="{00000004-85B8-934B-A598-5638F9E2CE54}"/>
            </c:ext>
          </c:extLst>
        </c:ser>
        <c:ser>
          <c:idx val="5"/>
          <c:order val="5"/>
          <c:tx>
            <c:strRef>
              <c:f>Distribution_Mission_Domain!$B$10</c:f>
              <c:strCache>
                <c:ptCount val="1"/>
                <c:pt idx="0">
                  <c:v>US Other</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Distribution_Mission_Domain!$W$10:$AF$10</c:f>
              <c:numCache>
                <c:formatCode>_(* #,##0_);_(* \(#,##0\);_(* "-"??_);_(@_)</c:formatCode>
                <c:ptCount val="10"/>
                <c:pt idx="0">
                  <c:v>93616</c:v>
                </c:pt>
                <c:pt idx="1">
                  <c:v>7193</c:v>
                </c:pt>
                <c:pt idx="2">
                  <c:v>1220</c:v>
                </c:pt>
                <c:pt idx="3">
                  <c:v>3789</c:v>
                </c:pt>
                <c:pt idx="4">
                  <c:v>153</c:v>
                </c:pt>
                <c:pt idx="5">
                  <c:v>222</c:v>
                </c:pt>
                <c:pt idx="6">
                  <c:v>299</c:v>
                </c:pt>
                <c:pt idx="7">
                  <c:v>20</c:v>
                </c:pt>
                <c:pt idx="8">
                  <c:v>2892</c:v>
                </c:pt>
                <c:pt idx="9">
                  <c:v>46</c:v>
                </c:pt>
              </c:numCache>
            </c:numRef>
          </c:val>
          <c:extLst>
            <c:ext xmlns:c16="http://schemas.microsoft.com/office/drawing/2014/chart" uri="{C3380CC4-5D6E-409C-BE32-E72D297353CC}">
              <c16:uniqueId val="{00000005-85B8-934B-A598-5638F9E2CE54}"/>
            </c:ext>
          </c:extLst>
        </c:ser>
        <c:ser>
          <c:idx val="6"/>
          <c:order val="6"/>
          <c:tx>
            <c:strRef>
              <c:f>Distribution_Mission_Domain!$B$11</c:f>
              <c:strCache>
                <c:ptCount val="1"/>
                <c:pt idx="0">
                  <c:v>Unknown</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Distribution_Mission_Domain!$W$11:$AF$11</c:f>
              <c:numCache>
                <c:formatCode>_(* #,##0_);_(* \(#,##0\);_(* "-"??_);_(@_)</c:formatCode>
                <c:ptCount val="10"/>
                <c:pt idx="0">
                  <c:v>594</c:v>
                </c:pt>
                <c:pt idx="1">
                  <c:v>191</c:v>
                </c:pt>
                <c:pt idx="2">
                  <c:v>225</c:v>
                </c:pt>
                <c:pt idx="3">
                  <c:v>239</c:v>
                </c:pt>
                <c:pt idx="4">
                  <c:v>2</c:v>
                </c:pt>
                <c:pt idx="5">
                  <c:v>15</c:v>
                </c:pt>
                <c:pt idx="6">
                  <c:v>3</c:v>
                </c:pt>
                <c:pt idx="7">
                  <c:v>0</c:v>
                </c:pt>
                <c:pt idx="8">
                  <c:v>361</c:v>
                </c:pt>
                <c:pt idx="9">
                  <c:v>8</c:v>
                </c:pt>
              </c:numCache>
            </c:numRef>
          </c:val>
          <c:extLst>
            <c:ext xmlns:c16="http://schemas.microsoft.com/office/drawing/2014/chart" uri="{C3380CC4-5D6E-409C-BE32-E72D297353CC}">
              <c16:uniqueId val="{00000006-85B8-934B-A598-5638F9E2CE54}"/>
            </c:ext>
          </c:extLst>
        </c:ser>
        <c:dLbls>
          <c:showLegendKey val="0"/>
          <c:showVal val="0"/>
          <c:showCatName val="0"/>
          <c:showSerName val="0"/>
          <c:showPercent val="0"/>
          <c:showBubbleSize val="0"/>
        </c:dLbls>
        <c:gapWidth val="150"/>
        <c:overlap val="100"/>
        <c:axId val="-448748608"/>
        <c:axId val="-448753504"/>
      </c:barChart>
      <c:catAx>
        <c:axId val="-4487486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Mission</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3504"/>
        <c:crosses val="autoZero"/>
        <c:auto val="1"/>
        <c:lblAlgn val="ctr"/>
        <c:lblOffset val="100"/>
        <c:tickLblSkip val="1"/>
        <c:tickMarkSkip val="1"/>
        <c:noMultiLvlLbl val="0"/>
      </c:catAx>
      <c:valAx>
        <c:axId val="-4487535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4.2651260588916131E-3"/>
              <c:y val="0.363002240930823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8608"/>
        <c:crosses val="autoZero"/>
        <c:crossBetween val="between"/>
      </c:valAx>
      <c:spPr>
        <a:solidFill>
          <a:srgbClr val="C0C0C0"/>
        </a:solidFill>
        <a:ln w="12700">
          <a:solidFill>
            <a:srgbClr val="808080"/>
          </a:solidFill>
          <a:prstDash val="solid"/>
        </a:ln>
      </c:spPr>
    </c:plotArea>
    <c:legend>
      <c:legendPos val="t"/>
      <c:layout>
        <c:manualLayout>
          <c:xMode val="edge"/>
          <c:yMode val="edge"/>
          <c:x val="0.13320949829637724"/>
          <c:y val="9.0398892693999075E-2"/>
          <c:w val="0.86679041831451487"/>
          <c:h val="6.3787788295765188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Domain</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Distribution_Mission_Domain!$M$5:$V$5</c:f>
              <c:numCache>
                <c:formatCode>_(* #,##0.00_);_(* \(#,##0.00\);_(* "-"??_);_(@_)</c:formatCode>
                <c:ptCount val="10"/>
                <c:pt idx="0">
                  <c:v>4639.3675178932317</c:v>
                </c:pt>
                <c:pt idx="1">
                  <c:v>7689.5877448003748</c:v>
                </c:pt>
                <c:pt idx="2">
                  <c:v>577.01131509031291</c:v>
                </c:pt>
                <c:pt idx="3">
                  <c:v>20827.497041301529</c:v>
                </c:pt>
                <c:pt idx="4">
                  <c:v>458.79704355631338</c:v>
                </c:pt>
                <c:pt idx="5">
                  <c:v>780.77084519111918</c:v>
                </c:pt>
                <c:pt idx="6">
                  <c:v>85.63543643209951</c:v>
                </c:pt>
                <c:pt idx="7">
                  <c:v>23.04861480934769</c:v>
                </c:pt>
                <c:pt idx="8">
                  <c:v>1349.2032869196005</c:v>
                </c:pt>
                <c:pt idx="9">
                  <c:v>3.4604276361278517E-2</c:v>
                </c:pt>
              </c:numCache>
            </c:numRef>
          </c:val>
          <c:extLst>
            <c:ext xmlns:c16="http://schemas.microsoft.com/office/drawing/2014/chart" uri="{C3380CC4-5D6E-409C-BE32-E72D297353CC}">
              <c16:uniqueId val="{00000000-C64B-0343-A750-D67AF110CEE6}"/>
            </c:ext>
          </c:extLst>
        </c:ser>
        <c:ser>
          <c:idx val="1"/>
          <c:order val="1"/>
          <c:tx>
            <c:strRef>
              <c:f>Distribution_Mission_Domain!$B$6</c:f>
              <c:strCache>
                <c:ptCount val="1"/>
                <c:pt idx="0">
                  <c:v>US COM</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Distribution_Mission_Domain!$M$6:$V$6</c:f>
              <c:numCache>
                <c:formatCode>_(* #,##0.00_);_(* \(#,##0.00\);_(* "-"??_);_(@_)</c:formatCode>
                <c:ptCount val="10"/>
                <c:pt idx="0">
                  <c:v>4608.8768378359646</c:v>
                </c:pt>
                <c:pt idx="1">
                  <c:v>4710.3859431580304</c:v>
                </c:pt>
                <c:pt idx="2">
                  <c:v>0.74003471208197846</c:v>
                </c:pt>
                <c:pt idx="3">
                  <c:v>5137.1987094921724</c:v>
                </c:pt>
                <c:pt idx="4">
                  <c:v>753.54843004364739</c:v>
                </c:pt>
                <c:pt idx="5">
                  <c:v>23.318343015181153</c:v>
                </c:pt>
                <c:pt idx="6">
                  <c:v>15.958768289495215</c:v>
                </c:pt>
                <c:pt idx="7">
                  <c:v>0.78844165018835988</c:v>
                </c:pt>
                <c:pt idx="8">
                  <c:v>25.701257482270115</c:v>
                </c:pt>
                <c:pt idx="9">
                  <c:v>1.1089819790868164E-3</c:v>
                </c:pt>
              </c:numCache>
            </c:numRef>
          </c:val>
          <c:extLst>
            <c:ext xmlns:c16="http://schemas.microsoft.com/office/drawing/2014/chart" uri="{C3380CC4-5D6E-409C-BE32-E72D297353CC}">
              <c16:uniqueId val="{00000001-C64B-0343-A750-D67AF110CEE6}"/>
            </c:ext>
          </c:extLst>
        </c:ser>
        <c:ser>
          <c:idx val="2"/>
          <c:order val="2"/>
          <c:tx>
            <c:strRef>
              <c:f>Distribution_Mission_Domain!$B$7</c:f>
              <c:strCache>
                <c:ptCount val="1"/>
                <c:pt idx="0">
                  <c:v>US EDU</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Distribution_Mission_Domain!$M$7:$V$7</c:f>
              <c:numCache>
                <c:formatCode>_(* #,##0.00_);_(* \(#,##0.00\);_(* "-"??_);_(@_)</c:formatCode>
                <c:ptCount val="10"/>
                <c:pt idx="0">
                  <c:v>1390.2311480359001</c:v>
                </c:pt>
                <c:pt idx="1">
                  <c:v>1412.9813624716851</c:v>
                </c:pt>
                <c:pt idx="2">
                  <c:v>32.090182448373426</c:v>
                </c:pt>
                <c:pt idx="3">
                  <c:v>12194.716246447959</c:v>
                </c:pt>
                <c:pt idx="4">
                  <c:v>14.37072377749154</c:v>
                </c:pt>
                <c:pt idx="5">
                  <c:v>258.03245831743652</c:v>
                </c:pt>
                <c:pt idx="6">
                  <c:v>1018.6293544098145</c:v>
                </c:pt>
                <c:pt idx="7">
                  <c:v>0.62245837755199251</c:v>
                </c:pt>
                <c:pt idx="8">
                  <c:v>179.46241932045984</c:v>
                </c:pt>
                <c:pt idx="9">
                  <c:v>6.9809398557481445E-2</c:v>
                </c:pt>
              </c:numCache>
            </c:numRef>
          </c:val>
          <c:extLst>
            <c:ext xmlns:c16="http://schemas.microsoft.com/office/drawing/2014/chart" uri="{C3380CC4-5D6E-409C-BE32-E72D297353CC}">
              <c16:uniqueId val="{00000002-C64B-0343-A750-D67AF110CEE6}"/>
            </c:ext>
          </c:extLst>
        </c:ser>
        <c:ser>
          <c:idx val="3"/>
          <c:order val="3"/>
          <c:tx>
            <c:strRef>
              <c:f>Distribution_Mission_Domain!$B$8</c:f>
              <c:strCache>
                <c:ptCount val="1"/>
                <c:pt idx="0">
                  <c:v>US GOV</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Distribution_Mission_Domain!$M$8:$V$8</c:f>
              <c:numCache>
                <c:formatCode>_(* #,##0.00_);_(* \(#,##0.00\);_(* "-"??_);_(@_)</c:formatCode>
                <c:ptCount val="10"/>
                <c:pt idx="0">
                  <c:v>2253.010635470474</c:v>
                </c:pt>
                <c:pt idx="1">
                  <c:v>1600.1913522592565</c:v>
                </c:pt>
                <c:pt idx="2">
                  <c:v>25.914161154279</c:v>
                </c:pt>
                <c:pt idx="3">
                  <c:v>10297.872964121829</c:v>
                </c:pt>
                <c:pt idx="4">
                  <c:v>110.7935328621414</c:v>
                </c:pt>
                <c:pt idx="5">
                  <c:v>186.16208635229981</c:v>
                </c:pt>
                <c:pt idx="6">
                  <c:v>28.948179637817677</c:v>
                </c:pt>
                <c:pt idx="7">
                  <c:v>38.341897496332344</c:v>
                </c:pt>
                <c:pt idx="8">
                  <c:v>73.243834377868495</c:v>
                </c:pt>
                <c:pt idx="9">
                  <c:v>0.13939877829488964</c:v>
                </c:pt>
              </c:numCache>
            </c:numRef>
          </c:val>
          <c:extLst>
            <c:ext xmlns:c16="http://schemas.microsoft.com/office/drawing/2014/chart" uri="{C3380CC4-5D6E-409C-BE32-E72D297353CC}">
              <c16:uniqueId val="{00000003-C64B-0343-A750-D67AF110CEE6}"/>
            </c:ext>
          </c:extLst>
        </c:ser>
        <c:ser>
          <c:idx val="4"/>
          <c:order val="4"/>
          <c:tx>
            <c:strRef>
              <c:f>Distribution_Mission_Domain!$B$9</c:f>
              <c:strCache>
                <c:ptCount val="1"/>
                <c:pt idx="0">
                  <c:v>US ORG</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Distribution_Mission_Domain!$M$9:$V$9</c:f>
              <c:numCache>
                <c:formatCode>_(* #,##0.00_);_(* \(#,##0.00\);_(* "-"??_);_(@_)</c:formatCode>
                <c:ptCount val="10"/>
                <c:pt idx="0">
                  <c:v>85.335021840916767</c:v>
                </c:pt>
                <c:pt idx="1">
                  <c:v>66.281528873834603</c:v>
                </c:pt>
                <c:pt idx="2">
                  <c:v>12.098118937064079</c:v>
                </c:pt>
                <c:pt idx="3">
                  <c:v>165.95871037123496</c:v>
                </c:pt>
                <c:pt idx="4">
                  <c:v>0.11062266165936305</c:v>
                </c:pt>
                <c:pt idx="5">
                  <c:v>14.488075876562988</c:v>
                </c:pt>
                <c:pt idx="6">
                  <c:v>9.7664068061930672E-3</c:v>
                </c:pt>
                <c:pt idx="7">
                  <c:v>0.14289787521738573</c:v>
                </c:pt>
                <c:pt idx="8">
                  <c:v>17.085388667292122</c:v>
                </c:pt>
                <c:pt idx="9">
                  <c:v>4.9198324632015917E-6</c:v>
                </c:pt>
              </c:numCache>
            </c:numRef>
          </c:val>
          <c:extLst>
            <c:ext xmlns:c16="http://schemas.microsoft.com/office/drawing/2014/chart" uri="{C3380CC4-5D6E-409C-BE32-E72D297353CC}">
              <c16:uniqueId val="{00000004-C64B-0343-A750-D67AF110CEE6}"/>
            </c:ext>
          </c:extLst>
        </c:ser>
        <c:ser>
          <c:idx val="5"/>
          <c:order val="5"/>
          <c:tx>
            <c:strRef>
              <c:f>Distribution_Mission_Domain!$B$10</c:f>
              <c:strCache>
                <c:ptCount val="1"/>
                <c:pt idx="0">
                  <c:v>US Other</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Distribution_Mission_Domain!$M$10:$V$10</c:f>
              <c:numCache>
                <c:formatCode>_(* #,##0.00_);_(* \(#,##0.00\);_(* "-"??_);_(@_)</c:formatCode>
                <c:ptCount val="10"/>
                <c:pt idx="0">
                  <c:v>249.48444652939605</c:v>
                </c:pt>
                <c:pt idx="1">
                  <c:v>140.88151623934482</c:v>
                </c:pt>
                <c:pt idx="2">
                  <c:v>0.34699844125680096</c:v>
                </c:pt>
                <c:pt idx="3">
                  <c:v>27.937554222817049</c:v>
                </c:pt>
                <c:pt idx="4">
                  <c:v>6.1595331714270163</c:v>
                </c:pt>
                <c:pt idx="5">
                  <c:v>0.91577072072777732</c:v>
                </c:pt>
                <c:pt idx="6">
                  <c:v>8.5969135498089544E-2</c:v>
                </c:pt>
                <c:pt idx="7">
                  <c:v>2.3668387193538323E-2</c:v>
                </c:pt>
                <c:pt idx="8">
                  <c:v>12.141292159237301</c:v>
                </c:pt>
                <c:pt idx="9">
                  <c:v>8.5505728930002046E-4</c:v>
                </c:pt>
              </c:numCache>
            </c:numRef>
          </c:val>
          <c:extLst>
            <c:ext xmlns:c16="http://schemas.microsoft.com/office/drawing/2014/chart" uri="{C3380CC4-5D6E-409C-BE32-E72D297353CC}">
              <c16:uniqueId val="{00000005-C64B-0343-A750-D67AF110CEE6}"/>
            </c:ext>
          </c:extLst>
        </c:ser>
        <c:ser>
          <c:idx val="6"/>
          <c:order val="6"/>
          <c:tx>
            <c:strRef>
              <c:f>Distribution_Mission_Domain!$B$11</c:f>
              <c:strCache>
                <c:ptCount val="1"/>
                <c:pt idx="0">
                  <c:v>Unknown</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Distribution_Mission_Domain!$M$11:$V$11</c:f>
              <c:numCache>
                <c:formatCode>_(* #,##0.00_);_(* \(#,##0.00\);_(* "-"??_);_(@_)</c:formatCode>
                <c:ptCount val="10"/>
                <c:pt idx="0">
                  <c:v>1.1679773619562137</c:v>
                </c:pt>
                <c:pt idx="1">
                  <c:v>3.8843728377678328</c:v>
                </c:pt>
                <c:pt idx="2">
                  <c:v>3.8718935661563501E-2</c:v>
                </c:pt>
                <c:pt idx="3">
                  <c:v>8.9729000592342237E-4</c:v>
                </c:pt>
                <c:pt idx="4">
                  <c:v>0.2383415727272219</c:v>
                </c:pt>
                <c:pt idx="5">
                  <c:v>4.335997928137656E-4</c:v>
                </c:pt>
                <c:pt idx="6">
                  <c:v>3.7160598367336134E-6</c:v>
                </c:pt>
                <c:pt idx="7">
                  <c:v>0</c:v>
                </c:pt>
                <c:pt idx="8">
                  <c:v>0.22130185773494285</c:v>
                </c:pt>
                <c:pt idx="9">
                  <c:v>1.6272796347038769E-4</c:v>
                </c:pt>
              </c:numCache>
            </c:numRef>
          </c:val>
          <c:extLst>
            <c:ext xmlns:c16="http://schemas.microsoft.com/office/drawing/2014/chart" uri="{C3380CC4-5D6E-409C-BE32-E72D297353CC}">
              <c16:uniqueId val="{00000006-C64B-0343-A750-D67AF110CEE6}"/>
            </c:ext>
          </c:extLst>
        </c:ser>
        <c:dLbls>
          <c:showLegendKey val="0"/>
          <c:showVal val="0"/>
          <c:showCatName val="0"/>
          <c:showSerName val="0"/>
          <c:showPercent val="0"/>
          <c:showBubbleSize val="0"/>
        </c:dLbls>
        <c:gapWidth val="150"/>
        <c:overlap val="100"/>
        <c:axId val="-448757856"/>
        <c:axId val="-448744800"/>
      </c:barChart>
      <c:catAx>
        <c:axId val="-4487578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4800"/>
        <c:crosses val="autoZero"/>
        <c:auto val="1"/>
        <c:lblAlgn val="ctr"/>
        <c:lblOffset val="100"/>
        <c:tickLblSkip val="1"/>
        <c:tickMarkSkip val="1"/>
        <c:noMultiLvlLbl val="0"/>
      </c:catAx>
      <c:valAx>
        <c:axId val="-4487448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72716133981423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856"/>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8.3018762931866844E-2"/>
          <c:w val="0.8857600335168192"/>
          <c:h val="6.075925871926751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Archived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(17,941.02 TBs)</a:t>
            </a:r>
          </a:p>
        </c:rich>
      </c:tx>
      <c:layout>
        <c:manualLayout>
          <c:xMode val="edge"/>
          <c:yMode val="edge"/>
          <c:x val="0.25420361902634703"/>
          <c:y val="3.03738491508572E-2"/>
        </c:manualLayout>
      </c:layout>
      <c:overlay val="0"/>
      <c:spPr>
        <a:noFill/>
        <a:ln w="25400">
          <a:noFill/>
        </a:ln>
      </c:spPr>
    </c:title>
    <c:autoTitleDeleted val="0"/>
    <c:plotArea>
      <c:layout>
        <c:manualLayout>
          <c:layoutTarget val="inner"/>
          <c:xMode val="edge"/>
          <c:yMode val="edge"/>
          <c:x val="0.36559216564216002"/>
          <c:y val="0.58071748878921003"/>
          <c:w val="0.25806505810033997"/>
          <c:h val="0.269058295964134"/>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00FB-4748-8D8E-E6B008FF8E80}"/>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00FB-4748-8D8E-E6B008FF8E80}"/>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00FB-4748-8D8E-E6B008FF8E80}"/>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00FB-4748-8D8E-E6B008FF8E80}"/>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00FB-4748-8D8E-E6B008FF8E80}"/>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00FB-4748-8D8E-E6B008FF8E80}"/>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00FB-4748-8D8E-E6B008FF8E80}"/>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00FB-4748-8D8E-E6B008FF8E80}"/>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00FB-4748-8D8E-E6B008FF8E80}"/>
              </c:ext>
            </c:extLst>
          </c:dPt>
          <c:dLbls>
            <c:dLbl>
              <c:idx val="0"/>
              <c:layout>
                <c:manualLayout>
                  <c:x val="0.38342809942263834"/>
                  <c:y val="-0.13019385336348527"/>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9.7823925238243625E-2"/>
                      <c:h val="0.12062283737024219"/>
                    </c:manualLayout>
                  </c15:layout>
                </c:ext>
                <c:ext xmlns:c16="http://schemas.microsoft.com/office/drawing/2014/chart" uri="{C3380CC4-5D6E-409C-BE32-E72D297353CC}">
                  <c16:uniqueId val="{00000001-00FB-4748-8D8E-E6B008FF8E80}"/>
                </c:ext>
              </c:extLst>
            </c:dLbl>
            <c:dLbl>
              <c:idx val="1"/>
              <c:layout>
                <c:manualLayout>
                  <c:x val="0.21399691636459056"/>
                  <c:y val="-4.092308530637886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FB-4748-8D8E-E6B008FF8E80}"/>
                </c:ext>
              </c:extLst>
            </c:dLbl>
            <c:dLbl>
              <c:idx val="2"/>
              <c:layout>
                <c:manualLayout>
                  <c:x val="0.23274758270867846"/>
                  <c:y val="6.076260796120207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FB-4748-8D8E-E6B008FF8E80}"/>
                </c:ext>
              </c:extLst>
            </c:dLbl>
            <c:dLbl>
              <c:idx val="3"/>
              <c:layout>
                <c:manualLayout>
                  <c:x val="0.17997113186033079"/>
                  <c:y val="0.1020705380577426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FB-4748-8D8E-E6B008FF8E80}"/>
                </c:ext>
              </c:extLst>
            </c:dLbl>
            <c:dLbl>
              <c:idx val="4"/>
              <c:layout>
                <c:manualLayout>
                  <c:x val="4.0893263296337336E-2"/>
                  <c:y val="9.56161417322833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0FB-4748-8D8E-E6B008FF8E80}"/>
                </c:ext>
              </c:extLst>
            </c:dLbl>
            <c:dLbl>
              <c:idx val="5"/>
              <c:layout>
                <c:manualLayout>
                  <c:x val="-0.15148131464160672"/>
                  <c:y val="1.04429133858267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0FB-4748-8D8E-E6B008FF8E80}"/>
                </c:ext>
              </c:extLst>
            </c:dLbl>
            <c:dLbl>
              <c:idx val="6"/>
              <c:layout>
                <c:manualLayout>
                  <c:x val="-9.4408032316771195E-2"/>
                  <c:y val="-0.1278420850875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0FB-4748-8D8E-E6B008FF8E80}"/>
                </c:ext>
              </c:extLst>
            </c:dLbl>
            <c:dLbl>
              <c:idx val="7"/>
              <c:layout>
                <c:manualLayout>
                  <c:x val="-8.4765293052505006E-2"/>
                  <c:y val="-0.188398715662793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0FB-4748-8D8E-E6B008FF8E80}"/>
                </c:ext>
              </c:extLst>
            </c:dLbl>
            <c:dLbl>
              <c:idx val="9"/>
              <c:layout>
                <c:manualLayout>
                  <c:x val="-2.0855733865142801E-3"/>
                  <c:y val="-0.1023162030645389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00FB-4748-8D8E-E6B008FF8E80}"/>
                </c:ext>
              </c:extLst>
            </c:dLbl>
            <c:dLbl>
              <c:idx val="10"/>
              <c:layout>
                <c:manualLayout>
                  <c:x val="0.117026300930067"/>
                  <c:y val="-0.1198939686615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0FB-4748-8D8E-E6B008FF8E80}"/>
                </c:ext>
              </c:extLst>
            </c:dLbl>
            <c:dLbl>
              <c:idx val="11"/>
              <c:layout>
                <c:manualLayout>
                  <c:x val="0.24998330033409799"/>
                  <c:y val="-0.10645115168545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0FB-4748-8D8E-E6B008FF8E80}"/>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Archive!$A$6:$A$17</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Archive!$B$6:$B$17</c:f>
              <c:numCache>
                <c:formatCode>#,##0.00</c:formatCode>
                <c:ptCount val="12"/>
                <c:pt idx="0">
                  <c:v>576.32518554687499</c:v>
                </c:pt>
                <c:pt idx="1">
                  <c:v>1804.6213462000001</c:v>
                </c:pt>
                <c:pt idx="2">
                  <c:v>25.535683593750001</c:v>
                </c:pt>
                <c:pt idx="3">
                  <c:v>1857.7837500000001</c:v>
                </c:pt>
                <c:pt idx="4">
                  <c:v>24.218482540625001</c:v>
                </c:pt>
                <c:pt idx="5">
                  <c:v>5891.9323632812502</c:v>
                </c:pt>
                <c:pt idx="6">
                  <c:v>3561.9929687499998</c:v>
                </c:pt>
                <c:pt idx="7">
                  <c:v>1229.5375097656251</c:v>
                </c:pt>
                <c:pt idx="8">
                  <c:v>1668.2124804687501</c:v>
                </c:pt>
                <c:pt idx="9">
                  <c:v>369.59805664062497</c:v>
                </c:pt>
                <c:pt idx="10">
                  <c:v>929.43338867187504</c:v>
                </c:pt>
                <c:pt idx="11">
                  <c:v>1.8309667968750001</c:v>
                </c:pt>
              </c:numCache>
            </c:numRef>
          </c:val>
          <c:extLst>
            <c:ext xmlns:c16="http://schemas.microsoft.com/office/drawing/2014/chart" uri="{C3380CC4-5D6E-409C-BE32-E72D297353CC}">
              <c16:uniqueId val="{00000014-00FB-4748-8D8E-E6B008FF8E80}"/>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Product</a:t>
            </a:r>
            <a:r>
              <a:rPr lang="en-US" baseline="0"/>
              <a:t> Level</a:t>
            </a:r>
            <a:endParaRPr lang="en-US"/>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Distribution_Mission_Level!$C$5:$L$5</c:f>
              <c:numCache>
                <c:formatCode>_(* #,##0.00_);_(* \(#,##0.00\);_(* "-"??_);_(@_)</c:formatCode>
                <c:ptCount val="10"/>
                <c:pt idx="0">
                  <c:v>0.31346600000000002</c:v>
                </c:pt>
                <c:pt idx="1">
                  <c:v>0.416217</c:v>
                </c:pt>
                <c:pt idx="2">
                  <c:v>0.10279500000000001</c:v>
                </c:pt>
                <c:pt idx="3">
                  <c:v>0.196324</c:v>
                </c:pt>
                <c:pt idx="4">
                  <c:v>0</c:v>
                </c:pt>
                <c:pt idx="5">
                  <c:v>0</c:v>
                </c:pt>
                <c:pt idx="6">
                  <c:v>0</c:v>
                </c:pt>
                <c:pt idx="7">
                  <c:v>4.5192999999999997E-2</c:v>
                </c:pt>
                <c:pt idx="8">
                  <c:v>0</c:v>
                </c:pt>
                <c:pt idx="9">
                  <c:v>4.0000000000000003E-5</c:v>
                </c:pt>
              </c:numCache>
            </c:numRef>
          </c:val>
          <c:extLst>
            <c:ext xmlns:c16="http://schemas.microsoft.com/office/drawing/2014/chart" uri="{C3380CC4-5D6E-409C-BE32-E72D297353CC}">
              <c16:uniqueId val="{00000000-DC45-DF4A-BCED-4114C3BA5927}"/>
            </c:ext>
          </c:extLst>
        </c:ser>
        <c:ser>
          <c:idx val="1"/>
          <c:order val="1"/>
          <c:tx>
            <c:strRef>
              <c:f>Distribution_Mission_Level!$B$6</c:f>
              <c:strCache>
                <c:ptCount val="1"/>
                <c:pt idx="0">
                  <c:v>Level 1</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Distribution_Mission_Level!$C$6:$L$6</c:f>
              <c:numCache>
                <c:formatCode>_(* #,##0.00_);_(* \(#,##0.00\);_(* "-"??_);_(@_)</c:formatCode>
                <c:ptCount val="10"/>
                <c:pt idx="0">
                  <c:v>224.54551000000001</c:v>
                </c:pt>
                <c:pt idx="1">
                  <c:v>182.37382500000001</c:v>
                </c:pt>
                <c:pt idx="2">
                  <c:v>1.298856</c:v>
                </c:pt>
                <c:pt idx="3">
                  <c:v>26.646881</c:v>
                </c:pt>
                <c:pt idx="4">
                  <c:v>2.515895</c:v>
                </c:pt>
                <c:pt idx="5">
                  <c:v>0.11243300000000001</c:v>
                </c:pt>
                <c:pt idx="6">
                  <c:v>0</c:v>
                </c:pt>
                <c:pt idx="7">
                  <c:v>0.24551299999999998</c:v>
                </c:pt>
                <c:pt idx="8">
                  <c:v>2.4899640000000001</c:v>
                </c:pt>
                <c:pt idx="9">
                  <c:v>5.5000000000000002E-5</c:v>
                </c:pt>
              </c:numCache>
            </c:numRef>
          </c:val>
          <c:extLst>
            <c:ext xmlns:c16="http://schemas.microsoft.com/office/drawing/2014/chart" uri="{C3380CC4-5D6E-409C-BE32-E72D297353CC}">
              <c16:uniqueId val="{00000001-DC45-DF4A-BCED-4114C3BA5927}"/>
            </c:ext>
          </c:extLst>
        </c:ser>
        <c:ser>
          <c:idx val="2"/>
          <c:order val="2"/>
          <c:tx>
            <c:strRef>
              <c:f>Distribution_Mission_Level!$B$7</c:f>
              <c:strCache>
                <c:ptCount val="1"/>
                <c:pt idx="0">
                  <c:v>Level 2</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Distribution_Mission_Level!$C$7:$L$7</c:f>
              <c:numCache>
                <c:formatCode>_(* #,##0.00_);_(* \(#,##0.00\);_(* "-"??_);_(@_)</c:formatCode>
                <c:ptCount val="10"/>
                <c:pt idx="0">
                  <c:v>219.13787300000001</c:v>
                </c:pt>
                <c:pt idx="1">
                  <c:v>481.16315399999996</c:v>
                </c:pt>
                <c:pt idx="2">
                  <c:v>14.014169000000001</c:v>
                </c:pt>
                <c:pt idx="3">
                  <c:v>10.526327999999999</c:v>
                </c:pt>
                <c:pt idx="4">
                  <c:v>0.39846400000000004</c:v>
                </c:pt>
                <c:pt idx="5">
                  <c:v>4.3045730000000004</c:v>
                </c:pt>
                <c:pt idx="6">
                  <c:v>0</c:v>
                </c:pt>
                <c:pt idx="7">
                  <c:v>1.7641249999999999</c:v>
                </c:pt>
                <c:pt idx="8">
                  <c:v>2.5507740000000001</c:v>
                </c:pt>
                <c:pt idx="9">
                  <c:v>7.1835999999999997E-2</c:v>
                </c:pt>
              </c:numCache>
            </c:numRef>
          </c:val>
          <c:extLst>
            <c:ext xmlns:c16="http://schemas.microsoft.com/office/drawing/2014/chart" uri="{C3380CC4-5D6E-409C-BE32-E72D297353CC}">
              <c16:uniqueId val="{00000002-DC45-DF4A-BCED-4114C3BA5927}"/>
            </c:ext>
          </c:extLst>
        </c:ser>
        <c:ser>
          <c:idx val="3"/>
          <c:order val="3"/>
          <c:tx>
            <c:strRef>
              <c:f>Distribution_Mission_Level!$B$8</c:f>
              <c:strCache>
                <c:ptCount val="1"/>
                <c:pt idx="0">
                  <c:v>Level 3</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Distribution_Mission_Level!$C$8:$L$8</c:f>
              <c:numCache>
                <c:formatCode>_(* #,##0.00_);_(* \(#,##0.00\);_(* "-"??_);_(@_)</c:formatCode>
                <c:ptCount val="10"/>
                <c:pt idx="0">
                  <c:v>190.27769699999999</c:v>
                </c:pt>
                <c:pt idx="1">
                  <c:v>136.34396599999999</c:v>
                </c:pt>
                <c:pt idx="2">
                  <c:v>4.3841049999999999</c:v>
                </c:pt>
                <c:pt idx="3">
                  <c:v>1.1180000000000001E-3</c:v>
                </c:pt>
                <c:pt idx="4">
                  <c:v>0.34844399999999998</c:v>
                </c:pt>
                <c:pt idx="5">
                  <c:v>0</c:v>
                </c:pt>
                <c:pt idx="6">
                  <c:v>111.68481</c:v>
                </c:pt>
                <c:pt idx="7">
                  <c:v>1.5E-5</c:v>
                </c:pt>
                <c:pt idx="8">
                  <c:v>172.11150499999999</c:v>
                </c:pt>
                <c:pt idx="9">
                  <c:v>0.129189</c:v>
                </c:pt>
              </c:numCache>
            </c:numRef>
          </c:val>
          <c:extLst>
            <c:ext xmlns:c16="http://schemas.microsoft.com/office/drawing/2014/chart" uri="{C3380CC4-5D6E-409C-BE32-E72D297353CC}">
              <c16:uniqueId val="{00000003-DC45-DF4A-BCED-4114C3BA5927}"/>
            </c:ext>
          </c:extLst>
        </c:ser>
        <c:ser>
          <c:idx val="4"/>
          <c:order val="4"/>
          <c:tx>
            <c:strRef>
              <c:f>Distribution_Mission_Level!$B$9</c:f>
              <c:strCache>
                <c:ptCount val="1"/>
                <c:pt idx="0">
                  <c:v>Level 4</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Distribution_Mission_Level!$C$9:$L$9</c:f>
              <c:numCache>
                <c:formatCode>_(* #,##0.00_);_(* \(#,##0.00\);_(* "-"??_);_(@_)</c:formatCode>
                <c:ptCount val="10"/>
                <c:pt idx="0">
                  <c:v>37.164505999999996</c:v>
                </c:pt>
                <c:pt idx="1">
                  <c:v>33.207991</c:v>
                </c:pt>
                <c:pt idx="2">
                  <c:v>0</c:v>
                </c:pt>
                <c:pt idx="3">
                  <c:v>0</c:v>
                </c:pt>
                <c:pt idx="4">
                  <c:v>0</c:v>
                </c:pt>
                <c:pt idx="5">
                  <c:v>8.1419999999999999E-3</c:v>
                </c:pt>
                <c:pt idx="6">
                  <c:v>0</c:v>
                </c:pt>
                <c:pt idx="7">
                  <c:v>0</c:v>
                </c:pt>
                <c:pt idx="8">
                  <c:v>2.0000000000000002E-5</c:v>
                </c:pt>
                <c:pt idx="9">
                  <c:v>3.4859999999999999E-3</c:v>
                </c:pt>
              </c:numCache>
            </c:numRef>
          </c:val>
          <c:extLst>
            <c:ext xmlns:c16="http://schemas.microsoft.com/office/drawing/2014/chart" uri="{C3380CC4-5D6E-409C-BE32-E72D297353CC}">
              <c16:uniqueId val="{00000004-DC45-DF4A-BCED-4114C3BA5927}"/>
            </c:ext>
          </c:extLst>
        </c:ser>
        <c:ser>
          <c:idx val="5"/>
          <c:order val="5"/>
          <c:tx>
            <c:strRef>
              <c:f>Distribution_Mission_Level!$B$10</c:f>
              <c:strCache>
                <c:ptCount val="1"/>
                <c:pt idx="0">
                  <c:v>Other*</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Distribution_Mission_Level!$C$10:$L$10</c:f>
              <c:numCache>
                <c:formatCode>_(* #,##0.00_);_(* \(#,##0.00\);_(* "-"??_);_(@_)</c:formatCode>
                <c:ptCount val="10"/>
                <c:pt idx="0">
                  <c:v>3.770972</c:v>
                </c:pt>
                <c:pt idx="1">
                  <c:v>0.55850299999999997</c:v>
                </c:pt>
                <c:pt idx="2">
                  <c:v>3.5902000000000003E-2</c:v>
                </c:pt>
                <c:pt idx="3">
                  <c:v>0</c:v>
                </c:pt>
                <c:pt idx="4">
                  <c:v>0</c:v>
                </c:pt>
                <c:pt idx="5">
                  <c:v>0</c:v>
                </c:pt>
                <c:pt idx="6">
                  <c:v>0</c:v>
                </c:pt>
                <c:pt idx="7">
                  <c:v>6.9999999999999999E-6</c:v>
                </c:pt>
                <c:pt idx="8">
                  <c:v>0</c:v>
                </c:pt>
                <c:pt idx="9">
                  <c:v>0</c:v>
                </c:pt>
              </c:numCache>
            </c:numRef>
          </c:val>
          <c:extLst>
            <c:ext xmlns:c16="http://schemas.microsoft.com/office/drawing/2014/chart" uri="{C3380CC4-5D6E-409C-BE32-E72D297353CC}">
              <c16:uniqueId val="{00000005-DC45-DF4A-BCED-4114C3BA5927}"/>
            </c:ext>
          </c:extLst>
        </c:ser>
        <c:dLbls>
          <c:showLegendKey val="0"/>
          <c:showVal val="0"/>
          <c:showCatName val="0"/>
          <c:showSerName val="0"/>
          <c:showPercent val="0"/>
          <c:showBubbleSize val="0"/>
        </c:dLbls>
        <c:gapWidth val="150"/>
        <c:overlap val="100"/>
        <c:axId val="-448758400"/>
        <c:axId val="-448751872"/>
      </c:barChart>
      <c:catAx>
        <c:axId val="-4487584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1872"/>
        <c:crosses val="autoZero"/>
        <c:auto val="1"/>
        <c:lblAlgn val="ctr"/>
        <c:lblOffset val="100"/>
        <c:tickLblSkip val="1"/>
        <c:tickMarkSkip val="1"/>
        <c:noMultiLvlLbl val="0"/>
      </c:catAx>
      <c:valAx>
        <c:axId val="-4487518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8400"/>
        <c:crosses val="autoZero"/>
        <c:crossBetween val="between"/>
      </c:valAx>
      <c:spPr>
        <a:solidFill>
          <a:srgbClr val="C0C0C0"/>
        </a:solidFill>
        <a:ln w="12700">
          <a:solidFill>
            <a:srgbClr val="808080"/>
          </a:solidFill>
          <a:prstDash val="solid"/>
        </a:ln>
      </c:spPr>
    </c:plotArea>
    <c:legend>
      <c:legendPos val="t"/>
      <c:layout>
        <c:manualLayout>
          <c:xMode val="edge"/>
          <c:yMode val="edge"/>
          <c:x val="0.22583152243296797"/>
          <c:y val="7.9520096697925244E-2"/>
          <c:w val="0.52345195684739232"/>
          <c:h val="5.0682840669574909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Product</a:t>
            </a:r>
            <a:r>
              <a:rPr lang="en-US" baseline="0"/>
              <a:t> Level</a:t>
            </a:r>
            <a:endParaRPr lang="en-US"/>
          </a:p>
        </c:rich>
      </c:tx>
      <c:layout>
        <c:manualLayout>
          <c:xMode val="edge"/>
          <c:yMode val="edge"/>
          <c:x val="0.22212247517420519"/>
          <c:y val="2.0641801087760647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Distribution_Mission_Level!$W$5:$AF$5</c:f>
              <c:numCache>
                <c:formatCode>_(* #,##0_);_(* \(#,##0\);_(* "-"??_);_(@_)</c:formatCode>
                <c:ptCount val="10"/>
                <c:pt idx="0">
                  <c:v>300</c:v>
                </c:pt>
                <c:pt idx="1">
                  <c:v>992</c:v>
                </c:pt>
                <c:pt idx="2">
                  <c:v>7</c:v>
                </c:pt>
                <c:pt idx="3">
                  <c:v>5204</c:v>
                </c:pt>
                <c:pt idx="4">
                  <c:v>0</c:v>
                </c:pt>
                <c:pt idx="5">
                  <c:v>0</c:v>
                </c:pt>
                <c:pt idx="6">
                  <c:v>0</c:v>
                </c:pt>
                <c:pt idx="7">
                  <c:v>15</c:v>
                </c:pt>
                <c:pt idx="8">
                  <c:v>0</c:v>
                </c:pt>
                <c:pt idx="9">
                  <c:v>13</c:v>
                </c:pt>
              </c:numCache>
            </c:numRef>
          </c:val>
          <c:extLst>
            <c:ext xmlns:c16="http://schemas.microsoft.com/office/drawing/2014/chart" uri="{C3380CC4-5D6E-409C-BE32-E72D297353CC}">
              <c16:uniqueId val="{00000000-984F-D042-AE2C-708F5A66DE72}"/>
            </c:ext>
          </c:extLst>
        </c:ser>
        <c:ser>
          <c:idx val="1"/>
          <c:order val="1"/>
          <c:tx>
            <c:strRef>
              <c:f>Distribution_Mission_Level!$B$6</c:f>
              <c:strCache>
                <c:ptCount val="1"/>
                <c:pt idx="0">
                  <c:v>Level 1</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Distribution_Mission_Level!$W$6:$AF$6</c:f>
              <c:numCache>
                <c:formatCode>_(* #,##0_);_(* \(#,##0\);_(* "-"??_);_(@_)</c:formatCode>
                <c:ptCount val="10"/>
                <c:pt idx="0">
                  <c:v>14819</c:v>
                </c:pt>
                <c:pt idx="1">
                  <c:v>16183</c:v>
                </c:pt>
                <c:pt idx="2">
                  <c:v>372</c:v>
                </c:pt>
                <c:pt idx="3">
                  <c:v>35472</c:v>
                </c:pt>
                <c:pt idx="4">
                  <c:v>1177</c:v>
                </c:pt>
                <c:pt idx="5">
                  <c:v>386</c:v>
                </c:pt>
                <c:pt idx="6">
                  <c:v>0</c:v>
                </c:pt>
                <c:pt idx="7">
                  <c:v>113</c:v>
                </c:pt>
                <c:pt idx="8">
                  <c:v>6356</c:v>
                </c:pt>
                <c:pt idx="9">
                  <c:v>11</c:v>
                </c:pt>
              </c:numCache>
            </c:numRef>
          </c:val>
          <c:extLst>
            <c:ext xmlns:c16="http://schemas.microsoft.com/office/drawing/2014/chart" uri="{C3380CC4-5D6E-409C-BE32-E72D297353CC}">
              <c16:uniqueId val="{00000001-984F-D042-AE2C-708F5A66DE72}"/>
            </c:ext>
          </c:extLst>
        </c:ser>
        <c:ser>
          <c:idx val="2"/>
          <c:order val="2"/>
          <c:tx>
            <c:strRef>
              <c:f>Distribution_Mission_Level!$B$7</c:f>
              <c:strCache>
                <c:ptCount val="1"/>
                <c:pt idx="0">
                  <c:v>Level 2</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Distribution_Mission_Level!$W$7:$AF$7</c:f>
              <c:numCache>
                <c:formatCode>_(* #,##0_);_(* \(#,##0\);_(* "-"??_);_(@_)</c:formatCode>
                <c:ptCount val="10"/>
                <c:pt idx="0">
                  <c:v>443103</c:v>
                </c:pt>
                <c:pt idx="1">
                  <c:v>28316</c:v>
                </c:pt>
                <c:pt idx="2">
                  <c:v>7616</c:v>
                </c:pt>
                <c:pt idx="3">
                  <c:v>607141</c:v>
                </c:pt>
                <c:pt idx="4">
                  <c:v>289</c:v>
                </c:pt>
                <c:pt idx="5">
                  <c:v>3082</c:v>
                </c:pt>
                <c:pt idx="6">
                  <c:v>0</c:v>
                </c:pt>
                <c:pt idx="7">
                  <c:v>483</c:v>
                </c:pt>
                <c:pt idx="8">
                  <c:v>7595</c:v>
                </c:pt>
                <c:pt idx="9">
                  <c:v>228</c:v>
                </c:pt>
              </c:numCache>
            </c:numRef>
          </c:val>
          <c:extLst>
            <c:ext xmlns:c16="http://schemas.microsoft.com/office/drawing/2014/chart" uri="{C3380CC4-5D6E-409C-BE32-E72D297353CC}">
              <c16:uniqueId val="{00000002-984F-D042-AE2C-708F5A66DE72}"/>
            </c:ext>
          </c:extLst>
        </c:ser>
        <c:ser>
          <c:idx val="3"/>
          <c:order val="3"/>
          <c:tx>
            <c:strRef>
              <c:f>Distribution_Mission_Level!$B$8</c:f>
              <c:strCache>
                <c:ptCount val="1"/>
                <c:pt idx="0">
                  <c:v>Level 3</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Distribution_Mission_Level!$W$8:$AF$8</c:f>
              <c:numCache>
                <c:formatCode>_(* #,##0_);_(* \(#,##0\);_(* "-"??_);_(@_)</c:formatCode>
                <c:ptCount val="10"/>
                <c:pt idx="0">
                  <c:v>73645</c:v>
                </c:pt>
                <c:pt idx="1">
                  <c:v>176101</c:v>
                </c:pt>
                <c:pt idx="2">
                  <c:v>12654</c:v>
                </c:pt>
                <c:pt idx="3">
                  <c:v>89</c:v>
                </c:pt>
                <c:pt idx="4">
                  <c:v>276</c:v>
                </c:pt>
                <c:pt idx="5">
                  <c:v>0</c:v>
                </c:pt>
                <c:pt idx="6">
                  <c:v>81223</c:v>
                </c:pt>
                <c:pt idx="7">
                  <c:v>11</c:v>
                </c:pt>
                <c:pt idx="8">
                  <c:v>33657</c:v>
                </c:pt>
                <c:pt idx="9">
                  <c:v>744</c:v>
                </c:pt>
              </c:numCache>
            </c:numRef>
          </c:val>
          <c:extLst>
            <c:ext xmlns:c16="http://schemas.microsoft.com/office/drawing/2014/chart" uri="{C3380CC4-5D6E-409C-BE32-E72D297353CC}">
              <c16:uniqueId val="{00000003-984F-D042-AE2C-708F5A66DE72}"/>
            </c:ext>
          </c:extLst>
        </c:ser>
        <c:ser>
          <c:idx val="4"/>
          <c:order val="4"/>
          <c:tx>
            <c:strRef>
              <c:f>Distribution_Mission_Level!$B$9</c:f>
              <c:strCache>
                <c:ptCount val="1"/>
                <c:pt idx="0">
                  <c:v>Level 4</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Distribution_Mission_Level!$W$9:$AF$9</c:f>
              <c:numCache>
                <c:formatCode>_(* #,##0_);_(* \(#,##0\);_(* "-"??_);_(@_)</c:formatCode>
                <c:ptCount val="10"/>
                <c:pt idx="0">
                  <c:v>7375</c:v>
                </c:pt>
                <c:pt idx="1">
                  <c:v>11162</c:v>
                </c:pt>
                <c:pt idx="2">
                  <c:v>0</c:v>
                </c:pt>
                <c:pt idx="3">
                  <c:v>0</c:v>
                </c:pt>
                <c:pt idx="4">
                  <c:v>0</c:v>
                </c:pt>
                <c:pt idx="5">
                  <c:v>6</c:v>
                </c:pt>
                <c:pt idx="6">
                  <c:v>0</c:v>
                </c:pt>
                <c:pt idx="7">
                  <c:v>0</c:v>
                </c:pt>
                <c:pt idx="8">
                  <c:v>12</c:v>
                </c:pt>
                <c:pt idx="9">
                  <c:v>89</c:v>
                </c:pt>
              </c:numCache>
            </c:numRef>
          </c:val>
          <c:extLst>
            <c:ext xmlns:c16="http://schemas.microsoft.com/office/drawing/2014/chart" uri="{C3380CC4-5D6E-409C-BE32-E72D297353CC}">
              <c16:uniqueId val="{00000004-984F-D042-AE2C-708F5A66DE72}"/>
            </c:ext>
          </c:extLst>
        </c:ser>
        <c:ser>
          <c:idx val="5"/>
          <c:order val="5"/>
          <c:tx>
            <c:strRef>
              <c:f>Distribution_Mission_Level!$B$10</c:f>
              <c:strCache>
                <c:ptCount val="1"/>
                <c:pt idx="0">
                  <c:v>Other*</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Distribution_Mission_Level!$W$10:$AF$10</c:f>
              <c:numCache>
                <c:formatCode>_(* #,##0_);_(* \(#,##0\);_(* "-"??_);_(@_)</c:formatCode>
                <c:ptCount val="10"/>
                <c:pt idx="0">
                  <c:v>677</c:v>
                </c:pt>
                <c:pt idx="1">
                  <c:v>546</c:v>
                </c:pt>
                <c:pt idx="2">
                  <c:v>8</c:v>
                </c:pt>
                <c:pt idx="3">
                  <c:v>0</c:v>
                </c:pt>
                <c:pt idx="4">
                  <c:v>0</c:v>
                </c:pt>
                <c:pt idx="5">
                  <c:v>0</c:v>
                </c:pt>
                <c:pt idx="6">
                  <c:v>0</c:v>
                </c:pt>
                <c:pt idx="7">
                  <c:v>3</c:v>
                </c:pt>
                <c:pt idx="8">
                  <c:v>2</c:v>
                </c:pt>
                <c:pt idx="9">
                  <c:v>0</c:v>
                </c:pt>
              </c:numCache>
            </c:numRef>
          </c:val>
          <c:extLst>
            <c:ext xmlns:c16="http://schemas.microsoft.com/office/drawing/2014/chart" uri="{C3380CC4-5D6E-409C-BE32-E72D297353CC}">
              <c16:uniqueId val="{00000005-984F-D042-AE2C-708F5A66DE72}"/>
            </c:ext>
          </c:extLst>
        </c:ser>
        <c:dLbls>
          <c:showLegendKey val="0"/>
          <c:showVal val="0"/>
          <c:showCatName val="0"/>
          <c:showSerName val="0"/>
          <c:showPercent val="0"/>
          <c:showBubbleSize val="0"/>
        </c:dLbls>
        <c:gapWidth val="150"/>
        <c:overlap val="100"/>
        <c:axId val="-448747520"/>
        <c:axId val="-448751328"/>
      </c:barChart>
      <c:catAx>
        <c:axId val="-4487475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Mission</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1328"/>
        <c:crosses val="autoZero"/>
        <c:auto val="1"/>
        <c:lblAlgn val="ctr"/>
        <c:lblOffset val="100"/>
        <c:tickLblSkip val="1"/>
        <c:tickMarkSkip val="1"/>
        <c:noMultiLvlLbl val="0"/>
      </c:catAx>
      <c:valAx>
        <c:axId val="-4487513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2.0951436477096774E-3"/>
              <c:y val="0.359067893960065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7520"/>
        <c:crosses val="autoZero"/>
        <c:crossBetween val="between"/>
      </c:valAx>
      <c:spPr>
        <a:noFill/>
        <a:ln w="12700">
          <a:solidFill>
            <a:srgbClr val="808080"/>
          </a:solidFill>
          <a:prstDash val="solid"/>
        </a:ln>
      </c:spPr>
    </c:plotArea>
    <c:legend>
      <c:legendPos val="t"/>
      <c:layout>
        <c:manualLayout>
          <c:xMode val="edge"/>
          <c:yMode val="edge"/>
          <c:x val="0.23953871983340003"/>
          <c:y val="8.2530028662455901E-2"/>
          <c:w val="0.52093407504086675"/>
          <c:h val="5.3978579742844326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Product Level</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Distribution_Mission_Level!$M$5:$V$5</c:f>
              <c:numCache>
                <c:formatCode>_(* #,##0.00_);_(* \(#,##0.00\);_(* "-"??_);_(@_)</c:formatCode>
                <c:ptCount val="10"/>
                <c:pt idx="0">
                  <c:v>69.312378941286525</c:v>
                </c:pt>
                <c:pt idx="1">
                  <c:v>82.595495666509052</c:v>
                </c:pt>
                <c:pt idx="2">
                  <c:v>3.4211551430798837</c:v>
                </c:pt>
                <c:pt idx="3">
                  <c:v>111.2057368972209</c:v>
                </c:pt>
                <c:pt idx="4">
                  <c:v>0</c:v>
                </c:pt>
                <c:pt idx="5">
                  <c:v>0</c:v>
                </c:pt>
                <c:pt idx="6">
                  <c:v>0</c:v>
                </c:pt>
                <c:pt idx="7">
                  <c:v>0.14043847920311225</c:v>
                </c:pt>
                <c:pt idx="8">
                  <c:v>0</c:v>
                </c:pt>
                <c:pt idx="9">
                  <c:v>1.1090916814282519E-4</c:v>
                </c:pt>
              </c:numCache>
            </c:numRef>
          </c:val>
          <c:extLst>
            <c:ext xmlns:c16="http://schemas.microsoft.com/office/drawing/2014/chart" uri="{C3380CC4-5D6E-409C-BE32-E72D297353CC}">
              <c16:uniqueId val="{00000000-4907-E04C-B3A7-270AF3928FCF}"/>
            </c:ext>
          </c:extLst>
        </c:ser>
        <c:ser>
          <c:idx val="1"/>
          <c:order val="1"/>
          <c:tx>
            <c:strRef>
              <c:f>Distribution_Mission_Level!$B$6</c:f>
              <c:strCache>
                <c:ptCount val="1"/>
                <c:pt idx="0">
                  <c:v>Level 1</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Distribution_Mission_Level!$M$6:$V$6</c:f>
              <c:numCache>
                <c:formatCode>_(* #,##0.00_);_(* \(#,##0.00\);_(* "-"??_);_(@_)</c:formatCode>
                <c:ptCount val="10"/>
                <c:pt idx="0">
                  <c:v>7188.9973320894705</c:v>
                </c:pt>
                <c:pt idx="1">
                  <c:v>6349.524417689614</c:v>
                </c:pt>
                <c:pt idx="2">
                  <c:v>442.72323243156484</c:v>
                </c:pt>
                <c:pt idx="3">
                  <c:v>48464.535103161717</c:v>
                </c:pt>
                <c:pt idx="4">
                  <c:v>1260.7563581977211</c:v>
                </c:pt>
                <c:pt idx="5">
                  <c:v>308.69233390704784</c:v>
                </c:pt>
                <c:pt idx="6">
                  <c:v>0</c:v>
                </c:pt>
                <c:pt idx="7">
                  <c:v>43.207186290987003</c:v>
                </c:pt>
                <c:pt idx="8">
                  <c:v>85.567873551764762</c:v>
                </c:pt>
                <c:pt idx="9">
                  <c:v>2.5622503926570021E-5</c:v>
                </c:pt>
              </c:numCache>
            </c:numRef>
          </c:val>
          <c:extLst>
            <c:ext xmlns:c16="http://schemas.microsoft.com/office/drawing/2014/chart" uri="{C3380CC4-5D6E-409C-BE32-E72D297353CC}">
              <c16:uniqueId val="{00000001-4907-E04C-B3A7-270AF3928FCF}"/>
            </c:ext>
          </c:extLst>
        </c:ser>
        <c:ser>
          <c:idx val="2"/>
          <c:order val="2"/>
          <c:tx>
            <c:strRef>
              <c:f>Distribution_Mission_Level!$B$7</c:f>
              <c:strCache>
                <c:ptCount val="1"/>
                <c:pt idx="0">
                  <c:v>Level 2</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Distribution_Mission_Level!$M$7:$V$7</c:f>
              <c:numCache>
                <c:formatCode>_(* #,##0.00_);_(* \(#,##0.00\);_(* "-"??_);_(@_)</c:formatCode>
                <c:ptCount val="10"/>
                <c:pt idx="0">
                  <c:v>3072.0561338039679</c:v>
                </c:pt>
                <c:pt idx="1">
                  <c:v>5416.2407638481282</c:v>
                </c:pt>
                <c:pt idx="2">
                  <c:v>172.94266718676209</c:v>
                </c:pt>
                <c:pt idx="3">
                  <c:v>75.372602017697261</c:v>
                </c:pt>
                <c:pt idx="4">
                  <c:v>81.724920841182097</c:v>
                </c:pt>
                <c:pt idx="5">
                  <c:v>952.52465132217287</c:v>
                </c:pt>
                <c:pt idx="6">
                  <c:v>0</c:v>
                </c:pt>
                <c:pt idx="7">
                  <c:v>19.619752232711956</c:v>
                </c:pt>
                <c:pt idx="8">
                  <c:v>719.42335828446562</c:v>
                </c:pt>
                <c:pt idx="9">
                  <c:v>0.22365584740964453</c:v>
                </c:pt>
              </c:numCache>
            </c:numRef>
          </c:val>
          <c:extLst>
            <c:ext xmlns:c16="http://schemas.microsoft.com/office/drawing/2014/chart" uri="{C3380CC4-5D6E-409C-BE32-E72D297353CC}">
              <c16:uniqueId val="{00000002-4907-E04C-B3A7-270AF3928FCF}"/>
            </c:ext>
          </c:extLst>
        </c:ser>
        <c:ser>
          <c:idx val="3"/>
          <c:order val="3"/>
          <c:tx>
            <c:strRef>
              <c:f>Distribution_Mission_Level!$B$8</c:f>
              <c:strCache>
                <c:ptCount val="1"/>
                <c:pt idx="0">
                  <c:v>Level 3</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Distribution_Mission_Level!$M$8:$V$8</c:f>
              <c:numCache>
                <c:formatCode>_(* #,##0.00_);_(* \(#,##0.00\);_(* "-"??_);_(@_)</c:formatCode>
                <c:ptCount val="10"/>
                <c:pt idx="0">
                  <c:v>2545.4893403958931</c:v>
                </c:pt>
                <c:pt idx="1">
                  <c:v>3572.8831811251589</c:v>
                </c:pt>
                <c:pt idx="2">
                  <c:v>29.131119499240398</c:v>
                </c:pt>
                <c:pt idx="3">
                  <c:v>6.8681170901072522E-2</c:v>
                </c:pt>
                <c:pt idx="4">
                  <c:v>1.5369486065046649</c:v>
                </c:pt>
                <c:pt idx="5">
                  <c:v>0</c:v>
                </c:pt>
                <c:pt idx="6">
                  <c:v>1149.2674780275977</c:v>
                </c:pt>
                <c:pt idx="7">
                  <c:v>7.9890644883562304E-5</c:v>
                </c:pt>
                <c:pt idx="8">
                  <c:v>852.06754773648686</c:v>
                </c:pt>
                <c:pt idx="9">
                  <c:v>2.1701208164813576E-2</c:v>
                </c:pt>
              </c:numCache>
            </c:numRef>
          </c:val>
          <c:extLst>
            <c:ext xmlns:c16="http://schemas.microsoft.com/office/drawing/2014/chart" uri="{C3380CC4-5D6E-409C-BE32-E72D297353CC}">
              <c16:uniqueId val="{00000003-4907-E04C-B3A7-270AF3928FCF}"/>
            </c:ext>
          </c:extLst>
        </c:ser>
        <c:ser>
          <c:idx val="4"/>
          <c:order val="4"/>
          <c:tx>
            <c:strRef>
              <c:f>Distribution_Mission_Level!$B$9</c:f>
              <c:strCache>
                <c:ptCount val="1"/>
                <c:pt idx="0">
                  <c:v>Level 4</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Distribution_Mission_Level!$M$9:$V$9</c:f>
              <c:numCache>
                <c:formatCode>_(* #,##0.00_);_(* \(#,##0.00\);_(* "-"??_);_(@_)</c:formatCode>
                <c:ptCount val="10"/>
                <c:pt idx="0">
                  <c:v>258.76286150824609</c:v>
                </c:pt>
                <c:pt idx="1">
                  <c:v>192.87333834967285</c:v>
                </c:pt>
                <c:pt idx="2">
                  <c:v>0</c:v>
                </c:pt>
                <c:pt idx="3">
                  <c:v>0</c:v>
                </c:pt>
                <c:pt idx="4">
                  <c:v>0</c:v>
                </c:pt>
                <c:pt idx="5">
                  <c:v>2.4710278438997166</c:v>
                </c:pt>
                <c:pt idx="6">
                  <c:v>0</c:v>
                </c:pt>
                <c:pt idx="7">
                  <c:v>0</c:v>
                </c:pt>
                <c:pt idx="8">
                  <c:v>1.2096461432520215E-6</c:v>
                </c:pt>
                <c:pt idx="9">
                  <c:v>4.5055303144181348E-4</c:v>
                </c:pt>
              </c:numCache>
            </c:numRef>
          </c:val>
          <c:extLst>
            <c:ext xmlns:c16="http://schemas.microsoft.com/office/drawing/2014/chart" uri="{C3380CC4-5D6E-409C-BE32-E72D297353CC}">
              <c16:uniqueId val="{00000004-4907-E04C-B3A7-270AF3928FCF}"/>
            </c:ext>
          </c:extLst>
        </c:ser>
        <c:ser>
          <c:idx val="5"/>
          <c:order val="5"/>
          <c:tx>
            <c:strRef>
              <c:f>Distribution_Mission_Level!$B$10</c:f>
              <c:strCache>
                <c:ptCount val="1"/>
                <c:pt idx="0">
                  <c:v>Other*</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Distribution_Mission_Level!$M$10:$V$10</c:f>
              <c:numCache>
                <c:formatCode>_(* #,##0.00_);_(* \(#,##0.00\);_(* "-"??_);_(@_)</c:formatCode>
                <c:ptCount val="10"/>
                <c:pt idx="0">
                  <c:v>92.855538228984116</c:v>
                </c:pt>
                <c:pt idx="1">
                  <c:v>10.076623961222136</c:v>
                </c:pt>
                <c:pt idx="2">
                  <c:v>2.1355458382458888E-2</c:v>
                </c:pt>
                <c:pt idx="3">
                  <c:v>0</c:v>
                </c:pt>
                <c:pt idx="4">
                  <c:v>0</c:v>
                </c:pt>
                <c:pt idx="5">
                  <c:v>0</c:v>
                </c:pt>
                <c:pt idx="6">
                  <c:v>0</c:v>
                </c:pt>
                <c:pt idx="7">
                  <c:v>5.2170228445902445E-4</c:v>
                </c:pt>
                <c:pt idx="8">
                  <c:v>2.0991137716919142E-9</c:v>
                </c:pt>
                <c:pt idx="9">
                  <c:v>0</c:v>
                </c:pt>
              </c:numCache>
            </c:numRef>
          </c:val>
          <c:extLst>
            <c:ext xmlns:c16="http://schemas.microsoft.com/office/drawing/2014/chart" uri="{C3380CC4-5D6E-409C-BE32-E72D297353CC}">
              <c16:uniqueId val="{00000005-4907-E04C-B3A7-270AF3928FCF}"/>
            </c:ext>
          </c:extLst>
        </c:ser>
        <c:ser>
          <c:idx val="6"/>
          <c:order val="6"/>
          <c:tx>
            <c:strRef>
              <c:f>Distribution_Mission_Level!$B$11</c:f>
              <c:strCache>
                <c:ptCount val="1"/>
                <c:pt idx="0">
                  <c:v>Total</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Distribution_Mission_Level!$M$11:$V$11</c:f>
              <c:numCache>
                <c:formatCode>_(* #,##0.00_);_(* \(#,##0.00\);_(* "-"??_);_(@_)</c:formatCode>
                <c:ptCount val="10"/>
                <c:pt idx="0">
                  <c:v>13227.473584967849</c:v>
                </c:pt>
                <c:pt idx="1">
                  <c:v>15624.193820640305</c:v>
                </c:pt>
                <c:pt idx="2">
                  <c:v>648.23952971902963</c:v>
                </c:pt>
                <c:pt idx="3">
                  <c:v>48651.182123247541</c:v>
                </c:pt>
                <c:pt idx="4">
                  <c:v>1344.0182276454079</c:v>
                </c:pt>
                <c:pt idx="5">
                  <c:v>1263.6880130731204</c:v>
                </c:pt>
                <c:pt idx="6">
                  <c:v>1149.2674780275977</c:v>
                </c:pt>
                <c:pt idx="7">
                  <c:v>62.967978595831411</c:v>
                </c:pt>
                <c:pt idx="8">
                  <c:v>1657.0587807844624</c:v>
                </c:pt>
                <c:pt idx="9">
                  <c:v>0.24594414027796932</c:v>
                </c:pt>
              </c:numCache>
            </c:numRef>
          </c:val>
          <c:extLst>
            <c:ext xmlns:c16="http://schemas.microsoft.com/office/drawing/2014/chart" uri="{C3380CC4-5D6E-409C-BE32-E72D297353CC}">
              <c16:uniqueId val="{00000001-211A-D343-98B2-3D8CACFA2EEF}"/>
            </c:ext>
          </c:extLst>
        </c:ser>
        <c:dLbls>
          <c:showLegendKey val="0"/>
          <c:showVal val="0"/>
          <c:showCatName val="0"/>
          <c:showSerName val="0"/>
          <c:showPercent val="0"/>
          <c:showBubbleSize val="0"/>
        </c:dLbls>
        <c:gapWidth val="150"/>
        <c:overlap val="100"/>
        <c:axId val="-448757312"/>
        <c:axId val="-448745888"/>
      </c:barChart>
      <c:catAx>
        <c:axId val="-4487573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888"/>
        <c:crosses val="autoZero"/>
        <c:auto val="1"/>
        <c:lblAlgn val="ctr"/>
        <c:lblOffset val="100"/>
        <c:tickLblSkip val="1"/>
        <c:tickMarkSkip val="1"/>
        <c:noMultiLvlLbl val="0"/>
      </c:catAx>
      <c:valAx>
        <c:axId val="-44874588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014994480830083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312"/>
        <c:crosses val="autoZero"/>
        <c:crossBetween val="between"/>
      </c:valAx>
      <c:spPr>
        <a:solidFill>
          <a:srgbClr val="C0C0C0"/>
        </a:solidFill>
        <a:ln w="12700">
          <a:solidFill>
            <a:srgbClr val="808080"/>
          </a:solidFill>
          <a:prstDash val="solid"/>
        </a:ln>
      </c:spPr>
    </c:plotArea>
    <c:legend>
      <c:legendPos val="t"/>
      <c:layout>
        <c:manualLayout>
          <c:xMode val="edge"/>
          <c:yMode val="edge"/>
          <c:x val="0.201039233268587"/>
          <c:y val="7.554198248583413E-2"/>
          <c:w val="0.52203261924840938"/>
          <c:h val="4.969872713850066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Product Level</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Distribution_Mission_Level!$M$5:$V$5</c:f>
              <c:numCache>
                <c:formatCode>_(* #,##0.00_);_(* \(#,##0.00\);_(* "-"??_);_(@_)</c:formatCode>
                <c:ptCount val="10"/>
                <c:pt idx="0">
                  <c:v>69.312378941286525</c:v>
                </c:pt>
                <c:pt idx="1">
                  <c:v>82.595495666509052</c:v>
                </c:pt>
                <c:pt idx="2">
                  <c:v>3.4211551430798837</c:v>
                </c:pt>
                <c:pt idx="3">
                  <c:v>111.2057368972209</c:v>
                </c:pt>
                <c:pt idx="4">
                  <c:v>0</c:v>
                </c:pt>
                <c:pt idx="5">
                  <c:v>0</c:v>
                </c:pt>
                <c:pt idx="6">
                  <c:v>0</c:v>
                </c:pt>
                <c:pt idx="7">
                  <c:v>0.14043847920311225</c:v>
                </c:pt>
                <c:pt idx="8">
                  <c:v>0</c:v>
                </c:pt>
                <c:pt idx="9">
                  <c:v>1.1090916814282519E-4</c:v>
                </c:pt>
              </c:numCache>
            </c:numRef>
          </c:val>
          <c:extLst>
            <c:ext xmlns:c16="http://schemas.microsoft.com/office/drawing/2014/chart" uri="{C3380CC4-5D6E-409C-BE32-E72D297353CC}">
              <c16:uniqueId val="{00000000-2464-3A44-9DCB-63F5B00FE446}"/>
            </c:ext>
          </c:extLst>
        </c:ser>
        <c:ser>
          <c:idx val="1"/>
          <c:order val="1"/>
          <c:tx>
            <c:strRef>
              <c:f>Distribution_Mission_Level!$B$6</c:f>
              <c:strCache>
                <c:ptCount val="1"/>
                <c:pt idx="0">
                  <c:v>Level 1</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Distribution_Mission_Level!$M$6:$V$6</c:f>
              <c:numCache>
                <c:formatCode>_(* #,##0.00_);_(* \(#,##0.00\);_(* "-"??_);_(@_)</c:formatCode>
                <c:ptCount val="10"/>
                <c:pt idx="0">
                  <c:v>7188.9973320894705</c:v>
                </c:pt>
                <c:pt idx="1">
                  <c:v>6349.524417689614</c:v>
                </c:pt>
                <c:pt idx="2">
                  <c:v>442.72323243156484</c:v>
                </c:pt>
                <c:pt idx="3">
                  <c:v>48464.535103161717</c:v>
                </c:pt>
                <c:pt idx="4">
                  <c:v>1260.7563581977211</c:v>
                </c:pt>
                <c:pt idx="5">
                  <c:v>308.69233390704784</c:v>
                </c:pt>
                <c:pt idx="6">
                  <c:v>0</c:v>
                </c:pt>
                <c:pt idx="7">
                  <c:v>43.207186290987003</c:v>
                </c:pt>
                <c:pt idx="8">
                  <c:v>85.567873551764762</c:v>
                </c:pt>
                <c:pt idx="9">
                  <c:v>2.5622503926570021E-5</c:v>
                </c:pt>
              </c:numCache>
            </c:numRef>
          </c:val>
          <c:extLst>
            <c:ext xmlns:c16="http://schemas.microsoft.com/office/drawing/2014/chart" uri="{C3380CC4-5D6E-409C-BE32-E72D297353CC}">
              <c16:uniqueId val="{00000001-2464-3A44-9DCB-63F5B00FE446}"/>
            </c:ext>
          </c:extLst>
        </c:ser>
        <c:ser>
          <c:idx val="2"/>
          <c:order val="2"/>
          <c:tx>
            <c:strRef>
              <c:f>Distribution_Mission_Level!$B$7</c:f>
              <c:strCache>
                <c:ptCount val="1"/>
                <c:pt idx="0">
                  <c:v>Level 2</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Distribution_Mission_Level!$M$7:$V$7</c:f>
              <c:numCache>
                <c:formatCode>_(* #,##0.00_);_(* \(#,##0.00\);_(* "-"??_);_(@_)</c:formatCode>
                <c:ptCount val="10"/>
                <c:pt idx="0">
                  <c:v>3072.0561338039679</c:v>
                </c:pt>
                <c:pt idx="1">
                  <c:v>5416.2407638481282</c:v>
                </c:pt>
                <c:pt idx="2">
                  <c:v>172.94266718676209</c:v>
                </c:pt>
                <c:pt idx="3">
                  <c:v>75.372602017697261</c:v>
                </c:pt>
                <c:pt idx="4">
                  <c:v>81.724920841182097</c:v>
                </c:pt>
                <c:pt idx="5">
                  <c:v>952.52465132217287</c:v>
                </c:pt>
                <c:pt idx="6">
                  <c:v>0</c:v>
                </c:pt>
                <c:pt idx="7">
                  <c:v>19.619752232711956</c:v>
                </c:pt>
                <c:pt idx="8">
                  <c:v>719.42335828446562</c:v>
                </c:pt>
                <c:pt idx="9">
                  <c:v>0.22365584740964453</c:v>
                </c:pt>
              </c:numCache>
            </c:numRef>
          </c:val>
          <c:extLst>
            <c:ext xmlns:c16="http://schemas.microsoft.com/office/drawing/2014/chart" uri="{C3380CC4-5D6E-409C-BE32-E72D297353CC}">
              <c16:uniqueId val="{00000002-2464-3A44-9DCB-63F5B00FE446}"/>
            </c:ext>
          </c:extLst>
        </c:ser>
        <c:ser>
          <c:idx val="3"/>
          <c:order val="3"/>
          <c:tx>
            <c:strRef>
              <c:f>Distribution_Mission_Level!$B$8</c:f>
              <c:strCache>
                <c:ptCount val="1"/>
                <c:pt idx="0">
                  <c:v>Level 3</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Distribution_Mission_Level!$M$8:$V$8</c:f>
              <c:numCache>
                <c:formatCode>_(* #,##0.00_);_(* \(#,##0.00\);_(* "-"??_);_(@_)</c:formatCode>
                <c:ptCount val="10"/>
                <c:pt idx="0">
                  <c:v>2545.4893403958931</c:v>
                </c:pt>
                <c:pt idx="1">
                  <c:v>3572.8831811251589</c:v>
                </c:pt>
                <c:pt idx="2">
                  <c:v>29.131119499240398</c:v>
                </c:pt>
                <c:pt idx="3">
                  <c:v>6.8681170901072522E-2</c:v>
                </c:pt>
                <c:pt idx="4">
                  <c:v>1.5369486065046649</c:v>
                </c:pt>
                <c:pt idx="5">
                  <c:v>0</c:v>
                </c:pt>
                <c:pt idx="6">
                  <c:v>1149.2674780275977</c:v>
                </c:pt>
                <c:pt idx="7">
                  <c:v>7.9890644883562304E-5</c:v>
                </c:pt>
                <c:pt idx="8">
                  <c:v>852.06754773648686</c:v>
                </c:pt>
                <c:pt idx="9">
                  <c:v>2.1701208164813576E-2</c:v>
                </c:pt>
              </c:numCache>
            </c:numRef>
          </c:val>
          <c:extLst>
            <c:ext xmlns:c16="http://schemas.microsoft.com/office/drawing/2014/chart" uri="{C3380CC4-5D6E-409C-BE32-E72D297353CC}">
              <c16:uniqueId val="{00000003-2464-3A44-9DCB-63F5B00FE446}"/>
            </c:ext>
          </c:extLst>
        </c:ser>
        <c:ser>
          <c:idx val="4"/>
          <c:order val="4"/>
          <c:tx>
            <c:strRef>
              <c:f>Distribution_Mission_Level!$B$9</c:f>
              <c:strCache>
                <c:ptCount val="1"/>
                <c:pt idx="0">
                  <c:v>Level 4</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Distribution_Mission_Level!$M$9:$V$9</c:f>
              <c:numCache>
                <c:formatCode>_(* #,##0.00_);_(* \(#,##0.00\);_(* "-"??_);_(@_)</c:formatCode>
                <c:ptCount val="10"/>
                <c:pt idx="0">
                  <c:v>258.76286150824609</c:v>
                </c:pt>
                <c:pt idx="1">
                  <c:v>192.87333834967285</c:v>
                </c:pt>
                <c:pt idx="2">
                  <c:v>0</c:v>
                </c:pt>
                <c:pt idx="3">
                  <c:v>0</c:v>
                </c:pt>
                <c:pt idx="4">
                  <c:v>0</c:v>
                </c:pt>
                <c:pt idx="5">
                  <c:v>2.4710278438997166</c:v>
                </c:pt>
                <c:pt idx="6">
                  <c:v>0</c:v>
                </c:pt>
                <c:pt idx="7">
                  <c:v>0</c:v>
                </c:pt>
                <c:pt idx="8">
                  <c:v>1.2096461432520215E-6</c:v>
                </c:pt>
                <c:pt idx="9">
                  <c:v>4.5055303144181348E-4</c:v>
                </c:pt>
              </c:numCache>
            </c:numRef>
          </c:val>
          <c:extLst>
            <c:ext xmlns:c16="http://schemas.microsoft.com/office/drawing/2014/chart" uri="{C3380CC4-5D6E-409C-BE32-E72D297353CC}">
              <c16:uniqueId val="{00000004-2464-3A44-9DCB-63F5B00FE446}"/>
            </c:ext>
          </c:extLst>
        </c:ser>
        <c:ser>
          <c:idx val="5"/>
          <c:order val="5"/>
          <c:tx>
            <c:strRef>
              <c:f>Distribution_Mission_Level!$B$10</c:f>
              <c:strCache>
                <c:ptCount val="1"/>
                <c:pt idx="0">
                  <c:v>Other*</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Distribution_Mission_Level!$M$10:$V$10</c:f>
              <c:numCache>
                <c:formatCode>_(* #,##0.00_);_(* \(#,##0.00\);_(* "-"??_);_(@_)</c:formatCode>
                <c:ptCount val="10"/>
                <c:pt idx="0">
                  <c:v>92.855538228984116</c:v>
                </c:pt>
                <c:pt idx="1">
                  <c:v>10.076623961222136</c:v>
                </c:pt>
                <c:pt idx="2">
                  <c:v>2.1355458382458888E-2</c:v>
                </c:pt>
                <c:pt idx="3">
                  <c:v>0</c:v>
                </c:pt>
                <c:pt idx="4">
                  <c:v>0</c:v>
                </c:pt>
                <c:pt idx="5">
                  <c:v>0</c:v>
                </c:pt>
                <c:pt idx="6">
                  <c:v>0</c:v>
                </c:pt>
                <c:pt idx="7">
                  <c:v>5.2170228445902445E-4</c:v>
                </c:pt>
                <c:pt idx="8">
                  <c:v>2.0991137716919142E-9</c:v>
                </c:pt>
                <c:pt idx="9">
                  <c:v>0</c:v>
                </c:pt>
              </c:numCache>
            </c:numRef>
          </c:val>
          <c:extLst>
            <c:ext xmlns:c16="http://schemas.microsoft.com/office/drawing/2014/chart" uri="{C3380CC4-5D6E-409C-BE32-E72D297353CC}">
              <c16:uniqueId val="{00000005-2464-3A44-9DCB-63F5B00FE446}"/>
            </c:ext>
          </c:extLst>
        </c:ser>
        <c:dLbls>
          <c:showLegendKey val="0"/>
          <c:showVal val="0"/>
          <c:showCatName val="0"/>
          <c:showSerName val="0"/>
          <c:showPercent val="0"/>
          <c:showBubbleSize val="0"/>
        </c:dLbls>
        <c:gapWidth val="150"/>
        <c:overlap val="100"/>
        <c:axId val="-448757312"/>
        <c:axId val="-448745888"/>
      </c:barChart>
      <c:catAx>
        <c:axId val="-4487573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888"/>
        <c:crosses val="autoZero"/>
        <c:auto val="1"/>
        <c:lblAlgn val="ctr"/>
        <c:lblOffset val="100"/>
        <c:tickLblSkip val="1"/>
        <c:tickMarkSkip val="1"/>
        <c:noMultiLvlLbl val="0"/>
      </c:catAx>
      <c:valAx>
        <c:axId val="-44874588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014994480830083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312"/>
        <c:crosses val="autoZero"/>
        <c:crossBetween val="between"/>
      </c:valAx>
      <c:spPr>
        <a:noFill/>
        <a:ln w="25400">
          <a:noFill/>
        </a:ln>
      </c:spPr>
    </c:plotArea>
    <c:legend>
      <c:legendPos val="t"/>
      <c:layout>
        <c:manualLayout>
          <c:xMode val="edge"/>
          <c:yMode val="edge"/>
          <c:x val="0.201039233268587"/>
          <c:y val="7.554198248583413E-2"/>
          <c:w val="0.63043571865008685"/>
          <c:h val="6.3787769519464271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a:t>
            </a:r>
          </a:p>
        </c:rich>
      </c:tx>
      <c:layout>
        <c:manualLayout>
          <c:xMode val="edge"/>
          <c:yMode val="edge"/>
          <c:x val="0.23353432393030291"/>
          <c:y val="1.3476655143713883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1"/>
          <c:order val="0"/>
          <c:tx>
            <c:strRef>
              <c:f>NRT!$C$50</c:f>
              <c:strCache>
                <c:ptCount val="1"/>
                <c:pt idx="0">
                  <c:v># of Files *</c:v>
                </c:pt>
              </c:strCache>
            </c:strRef>
          </c:tx>
          <c:explosion val="23"/>
          <c:dLbls>
            <c:dLbl>
              <c:idx val="0"/>
              <c:layout>
                <c:manualLayout>
                  <c:x val="-0.10724361727511342"/>
                  <c:y val="-9.361666835611011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66-7345-A351-00A6A944AB38}"/>
                </c:ext>
              </c:extLst>
            </c:dLbl>
            <c:dLbl>
              <c:idx val="1"/>
              <c:layout>
                <c:manualLayout>
                  <c:x val="8.2864551022031344E-2"/>
                  <c:y val="-0.166809086333216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66-7345-A351-00A6A944AB38}"/>
                </c:ext>
              </c:extLst>
            </c:dLbl>
            <c:dLbl>
              <c:idx val="2"/>
              <c:layout>
                <c:manualLayout>
                  <c:x val="0.20592068972287864"/>
                  <c:y val="-3.171730504419150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66-7345-A351-00A6A944AB38}"/>
                </c:ext>
              </c:extLst>
            </c:dLbl>
            <c:dLbl>
              <c:idx val="3"/>
              <c:layout>
                <c:manualLayout>
                  <c:x val="0.1989447873640309"/>
                  <c:y val="3.509982062459979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66-7345-A351-00A6A944AB38}"/>
                </c:ext>
              </c:extLst>
            </c:dLbl>
            <c:dLbl>
              <c:idx val="4"/>
              <c:layout>
                <c:manualLayout>
                  <c:x val="0.13475081523900406"/>
                  <c:y val="-9.8595586841668095E-2"/>
                </c:manualLayout>
              </c:layout>
              <c:tx>
                <c:rich>
                  <a:bodyPr wrap="square" lIns="38100" tIns="19050" rIns="38100" bIns="19050" anchor="ctr">
                    <a:noAutofit/>
                  </a:bodyPr>
                  <a:lstStyle/>
                  <a:p>
                    <a:pPr>
                      <a:defRPr>
                        <a:solidFill>
                          <a:schemeClr val="bg1"/>
                        </a:solidFill>
                      </a:defRPr>
                    </a:pPr>
                    <a:fld id="{C4A1FED0-D167-9848-BAE7-B4519BE52171}" type="CATEGORYNAME">
                      <a:rPr lang="en-US">
                        <a:solidFill>
                          <a:schemeClr val="tx1"/>
                        </a:solidFill>
                      </a:rPr>
                      <a:pPr>
                        <a:defRPr>
                          <a:solidFill>
                            <a:schemeClr val="bg1"/>
                          </a:solidFill>
                        </a:defRPr>
                      </a:pPr>
                      <a:t>[CATEGORY NAME]</a:t>
                    </a:fld>
                    <a:r>
                      <a:rPr lang="en-US" baseline="0">
                        <a:solidFill>
                          <a:schemeClr val="tx1"/>
                        </a:solidFill>
                      </a:rPr>
                      <a:t>, </a:t>
                    </a:r>
                    <a:fld id="{E8334CC4-B51D-0740-9D81-56404B7F41AA}" type="VALUE">
                      <a:rPr lang="en-US" baseline="0">
                        <a:solidFill>
                          <a:schemeClr val="tx1"/>
                        </a:solidFill>
                      </a:rPr>
                      <a:pPr>
                        <a:defRPr>
                          <a:solidFill>
                            <a:schemeClr val="bg1"/>
                          </a:solidFill>
                        </a:defRPr>
                      </a:pPr>
                      <a:t>[VALUE]</a:t>
                    </a:fld>
                    <a:r>
                      <a:rPr lang="en-US" baseline="0">
                        <a:solidFill>
                          <a:schemeClr val="tx1"/>
                        </a:solidFill>
                      </a:rPr>
                      <a:t>, </a:t>
                    </a:r>
                    <a:fld id="{10677B65-8E6A-E641-84E7-F6AEADBDF17F}" type="PERCENTAGE">
                      <a:rPr lang="en-US" baseline="0">
                        <a:solidFill>
                          <a:schemeClr val="tx1"/>
                        </a:solidFill>
                      </a:rPr>
                      <a:pPr>
                        <a:defRPr>
                          <a:solidFill>
                            <a:schemeClr val="bg1"/>
                          </a:solidFill>
                        </a:defRPr>
                      </a:pPr>
                      <a:t>[PERCENTAGE]</a:t>
                    </a:fld>
                    <a:endParaRPr lang="en-US" baseline="0">
                      <a:solidFill>
                        <a:schemeClr val="tx1"/>
                      </a:solidFill>
                    </a:endParaRPr>
                  </a:p>
                </c:rich>
              </c:tx>
              <c:spPr>
                <a:solidFill>
                  <a:sysClr val="window" lastClr="FFFFFF"/>
                </a:solidFill>
                <a:ln>
                  <a:noFill/>
                </a:ln>
                <a:effectLst/>
              </c:spPr>
              <c:showLegendKey val="0"/>
              <c:showVal val="1"/>
              <c:showCatName val="1"/>
              <c:showSerName val="0"/>
              <c:showPercent val="1"/>
              <c:showBubbleSize val="0"/>
              <c:extLst>
                <c:ext xmlns:c15="http://schemas.microsoft.com/office/drawing/2012/chart" uri="{CE6537A1-D6FC-4f65-9D91-7224C49458BB}">
                  <c15:layout>
                    <c:manualLayout>
                      <c:w val="0.18602020202020203"/>
                      <c:h val="7.6561425548220249E-2"/>
                    </c:manualLayout>
                  </c15:layout>
                  <c15:dlblFieldTable/>
                  <c15:showDataLabelsRange val="0"/>
                </c:ext>
                <c:ext xmlns:c16="http://schemas.microsoft.com/office/drawing/2014/chart" uri="{C3380CC4-5D6E-409C-BE32-E72D297353CC}">
                  <c16:uniqueId val="{00000000-9C2D-594C-973B-942C3A05221C}"/>
                </c:ext>
              </c:extLst>
            </c:dLbl>
            <c:dLbl>
              <c:idx val="5"/>
              <c:layout>
                <c:manualLayout>
                  <c:x val="-6.9605568445477335E-3"/>
                  <c:y val="0.220512464063488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66-7345-A351-00A6A944AB38}"/>
                </c:ext>
              </c:extLst>
            </c:dLbl>
            <c:dLbl>
              <c:idx val="6"/>
              <c:layout>
                <c:manualLayout>
                  <c:x val="-7.1554123916328635E-2"/>
                  <c:y val="-2.892260746790451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8F4-B24B-9AB3-3C5C2486FF3E}"/>
                </c:ext>
              </c:extLst>
            </c:dLbl>
            <c:dLbl>
              <c:idx val="7"/>
              <c:layout>
                <c:manualLayout>
                  <c:x val="-8.1816067298125003E-2"/>
                  <c:y val="6.384347014773232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66-7345-A351-00A6A944AB38}"/>
                </c:ext>
              </c:extLst>
            </c:dLbl>
            <c:dLbl>
              <c:idx val="8"/>
              <c:layout>
                <c:manualLayout>
                  <c:x val="-0.14256995224858043"/>
                  <c:y val="-2.3221479475174077E-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11081826135369442"/>
                      <c:h val="0.10186571838663215"/>
                    </c:manualLayout>
                  </c15:layout>
                </c:ext>
                <c:ext xmlns:c16="http://schemas.microsoft.com/office/drawing/2014/chart" uri="{C3380CC4-5D6E-409C-BE32-E72D297353CC}">
                  <c16:uniqueId val="{00000007-5E66-7345-A351-00A6A944AB38}"/>
                </c:ext>
              </c:extLst>
            </c:dLbl>
            <c:dLbl>
              <c:idx val="9"/>
              <c:layout>
                <c:manualLayout>
                  <c:x val="8.0808080808080808E-3"/>
                  <c:y val="-0.1150765019006861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8F4-B24B-9AB3-3C5C2486FF3E}"/>
                </c:ext>
              </c:extLst>
            </c:dLbl>
            <c:dLbl>
              <c:idx val="10"/>
              <c:layout>
                <c:manualLayout>
                  <c:x val="-2.0301837270341207E-2"/>
                  <c:y val="-3.059453382444250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8F4-B24B-9AB3-3C5C2486FF3E}"/>
                </c:ext>
              </c:extLst>
            </c:dLbl>
            <c:dLbl>
              <c:idx val="11"/>
              <c:layout>
                <c:manualLayout>
                  <c:x val="-0.19798361568440309"/>
                  <c:y val="-7.433559419884143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66-7345-A351-00A6A944AB38}"/>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NRT!$A$51:$A$62</c:f>
              <c:strCache>
                <c:ptCount val="12"/>
                <c:pt idx="0">
                  <c:v>AIRS/AMSU-A</c:v>
                </c:pt>
                <c:pt idx="1">
                  <c:v>AMSR2</c:v>
                </c:pt>
                <c:pt idx="2">
                  <c:v>LIS</c:v>
                </c:pt>
                <c:pt idx="3">
                  <c:v>MISR</c:v>
                </c:pt>
                <c:pt idx="4">
                  <c:v>MLS</c:v>
                </c:pt>
                <c:pt idx="5">
                  <c:v>MODIS - Aqua</c:v>
                </c:pt>
                <c:pt idx="6">
                  <c:v>MODIS - Terra</c:v>
                </c:pt>
                <c:pt idx="7">
                  <c:v>MOPITT</c:v>
                </c:pt>
                <c:pt idx="8">
                  <c:v>OMI</c:v>
                </c:pt>
                <c:pt idx="9">
                  <c:v>OMPS</c:v>
                </c:pt>
                <c:pt idx="10">
                  <c:v>VIIRS</c:v>
                </c:pt>
                <c:pt idx="11">
                  <c:v>Other1</c:v>
                </c:pt>
              </c:strCache>
            </c:strRef>
          </c:cat>
          <c:val>
            <c:numRef>
              <c:f>NRT!$C$51:$C$62</c:f>
              <c:numCache>
                <c:formatCode>_(* #,##0_);_(* \(#,##0\);_(* "-"??_);_(@_)</c:formatCode>
                <c:ptCount val="12"/>
                <c:pt idx="0">
                  <c:v>7527240</c:v>
                </c:pt>
                <c:pt idx="1">
                  <c:v>1559768</c:v>
                </c:pt>
                <c:pt idx="2">
                  <c:v>336674</c:v>
                </c:pt>
                <c:pt idx="3">
                  <c:v>17381</c:v>
                </c:pt>
                <c:pt idx="4">
                  <c:v>2300728</c:v>
                </c:pt>
                <c:pt idx="5">
                  <c:v>56020821</c:v>
                </c:pt>
                <c:pt idx="6">
                  <c:v>40315940</c:v>
                </c:pt>
                <c:pt idx="7">
                  <c:v>66735</c:v>
                </c:pt>
                <c:pt idx="8">
                  <c:v>871617</c:v>
                </c:pt>
                <c:pt idx="9">
                  <c:v>727</c:v>
                </c:pt>
                <c:pt idx="10">
                  <c:v>39812073</c:v>
                </c:pt>
                <c:pt idx="11">
                  <c:v>208733</c:v>
                </c:pt>
              </c:numCache>
            </c:numRef>
          </c:val>
          <c:extLst>
            <c:ext xmlns:c16="http://schemas.microsoft.com/office/drawing/2014/chart" uri="{C3380CC4-5D6E-409C-BE32-E72D297353CC}">
              <c16:uniqueId val="{00000009-5E66-7345-A351-00A6A944AB38}"/>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Volume (GBs) of NRT Products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5340227885673012E-2"/>
          <c:y val="0.31275876340629138"/>
          <c:w val="0.82475147167472218"/>
          <c:h val="0.65173184413546781"/>
        </c:manualLayout>
      </c:layout>
      <c:pie3DChart>
        <c:varyColors val="1"/>
        <c:ser>
          <c:idx val="2"/>
          <c:order val="0"/>
          <c:tx>
            <c:strRef>
              <c:f>NRT!$D$50</c:f>
              <c:strCache>
                <c:ptCount val="1"/>
                <c:pt idx="0">
                  <c:v>Vol (GB)</c:v>
                </c:pt>
              </c:strCache>
            </c:strRef>
          </c:tx>
          <c:dLbls>
            <c:dLbl>
              <c:idx val="0"/>
              <c:layout>
                <c:manualLayout>
                  <c:x val="-3.6786204340163824E-2"/>
                  <c:y val="-0.11317761411620655"/>
                </c:manualLayout>
              </c:layout>
              <c:tx>
                <c:rich>
                  <a:bodyPr/>
                  <a:lstStyle/>
                  <a:p>
                    <a:r>
                      <a:rPr lang="en-US"/>
                      <a:t>AIRS/AMSU-A</a:t>
                    </a:r>
                    <a:fld id="{ADB17ED2-2F1A-42ED-9BF4-B25D8DEEA924}" type="VALUE">
                      <a:rPr lang="en-US"/>
                      <a:pPr/>
                      <a:t>[VALUE]</a:t>
                    </a:fld>
                    <a:endParaRPr 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DAB7-264B-BFC5-C371F98DF865}"/>
                </c:ext>
              </c:extLst>
            </c:dLbl>
            <c:dLbl>
              <c:idx val="1"/>
              <c:layout>
                <c:manualLayout>
                  <c:x val="0.10641513789807053"/>
                  <c:y val="-0.1362545479450905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AB7-264B-BFC5-C371F98DF865}"/>
                </c:ext>
              </c:extLst>
            </c:dLbl>
            <c:dLbl>
              <c:idx val="2"/>
              <c:layout>
                <c:manualLayout>
                  <c:x val="9.7366979248632732E-2"/>
                  <c:y val="-7.1577072905499181E-2"/>
                </c:manualLayout>
              </c:layout>
              <c:spPr>
                <a:noFill/>
                <a:ln>
                  <a:noFill/>
                </a:ln>
                <a:effectLst/>
              </c:spPr>
              <c:txPr>
                <a:bodyPr vertOverflow="overflow" horzOverflow="overflow"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AB7-264B-BFC5-C371F98DF865}"/>
                </c:ext>
              </c:extLst>
            </c:dLbl>
            <c:dLbl>
              <c:idx val="3"/>
              <c:layout>
                <c:manualLayout>
                  <c:x val="0.17941893245238111"/>
                  <c:y val="-1.921018460149308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AB7-264B-BFC5-C371F98DF865}"/>
                </c:ext>
              </c:extLst>
            </c:dLbl>
            <c:dLbl>
              <c:idx val="4"/>
              <c:layout>
                <c:manualLayout>
                  <c:x val="0.20135979658327535"/>
                  <c:y val="9.7105668874653536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AB7-264B-BFC5-C371F98DF865}"/>
                </c:ext>
              </c:extLst>
            </c:dLbl>
            <c:dLbl>
              <c:idx val="5"/>
              <c:layout>
                <c:manualLayout>
                  <c:x val="-0.22792703617077706"/>
                  <c:y val="8.4826156882791201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AB7-264B-BFC5-C371F98DF865}"/>
                </c:ext>
              </c:extLst>
            </c:dLbl>
            <c:dLbl>
              <c:idx val="6"/>
              <c:layout>
                <c:manualLayout>
                  <c:x val="0.20960469884933755"/>
                  <c:y val="-0.22165674176174066"/>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AB7-264B-BFC5-C371F98DF865}"/>
                </c:ext>
              </c:extLst>
            </c:dLbl>
            <c:dLbl>
              <c:idx val="7"/>
              <c:layout>
                <c:manualLayout>
                  <c:x val="-0.23260122063040975"/>
                  <c:y val="0.15467080774859421"/>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AB7-264B-BFC5-C371F98DF865}"/>
                </c:ext>
              </c:extLst>
            </c:dLbl>
            <c:dLbl>
              <c:idx val="8"/>
              <c:layout>
                <c:manualLayout>
                  <c:x val="-0.23555988372471109"/>
                  <c:y val="5.445848877532906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AB7-264B-BFC5-C371F98DF865}"/>
                </c:ext>
              </c:extLst>
            </c:dLbl>
            <c:dLbl>
              <c:idx val="9"/>
              <c:layout>
                <c:manualLayout>
                  <c:x val="-0.15240581896691877"/>
                  <c:y val="-8.5592920650850602E-3"/>
                </c:manualLayout>
              </c:layout>
              <c:tx>
                <c:rich>
                  <a:bodyPr/>
                  <a:lstStyle/>
                  <a:p>
                    <a:r>
                      <a:rPr lang="en-US"/>
                      <a:t>OMPS, </a:t>
                    </a:r>
                    <a:fld id="{3035D520-C9F0-431B-BFE8-CD440A98407D}" type="VALUE">
                      <a:rPr lang="en-US"/>
                      <a:pPr/>
                      <a:t>[VALUE]</a:t>
                    </a:fld>
                    <a:endParaRPr 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DAB7-264B-BFC5-C371F98DF865}"/>
                </c:ext>
              </c:extLst>
            </c:dLbl>
            <c:dLbl>
              <c:idx val="10"/>
              <c:layout>
                <c:manualLayout>
                  <c:x val="-0.15563850610965513"/>
                  <c:y val="-6.9686469592540462E-2"/>
                </c:manualLayout>
              </c:layout>
              <c:tx>
                <c:rich>
                  <a:bodyPr/>
                  <a:lstStyle/>
                  <a:p>
                    <a:r>
                      <a:rPr lang="en-US"/>
                      <a:t>VIIRS, </a:t>
                    </a:r>
                    <a:fld id="{A3E8CAC6-69FF-454E-8A64-C4CCA53134D0}" type="VALUE">
                      <a:rPr lang="en-US"/>
                      <a:pPr/>
                      <a:t>[VALUE]</a:t>
                    </a:fld>
                    <a:endParaRPr 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DAB7-264B-BFC5-C371F98DF865}"/>
                </c:ext>
              </c:extLst>
            </c:dLbl>
            <c:dLbl>
              <c:idx val="11"/>
              <c:layout>
                <c:manualLayout>
                  <c:x val="-6.9542930163292646E-2"/>
                  <c:y val="-5.6372853922030432E-2"/>
                </c:manualLayout>
              </c:layout>
              <c:tx>
                <c:rich>
                  <a:bodyPr/>
                  <a:lstStyle/>
                  <a:p>
                    <a:r>
                      <a:rPr lang="en-US"/>
                      <a:t>Other, </a:t>
                    </a:r>
                    <a:fld id="{EC610BD6-ACA3-46E5-B862-2223FFD2F58A}" type="VALUE">
                      <a:rPr lang="en-US"/>
                      <a:pPr/>
                      <a:t>[VALUE]</a:t>
                    </a:fld>
                    <a:endParaRPr 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DAB7-264B-BFC5-C371F98DF865}"/>
                </c:ext>
              </c:extLst>
            </c:dLbl>
            <c:spPr>
              <a:noFill/>
              <a:ln>
                <a:noFill/>
              </a:ln>
              <a:effectLst/>
            </c:spPr>
            <c:dLblPos val="bestFit"/>
            <c:showLegendKey val="0"/>
            <c:showVal val="1"/>
            <c:showCatName val="0"/>
            <c:showSerName val="0"/>
            <c:showPercent val="1"/>
            <c:showBubbleSize val="0"/>
            <c:showLeaderLines val="1"/>
            <c:extLst>
              <c:ext xmlns:c15="http://schemas.microsoft.com/office/drawing/2012/chart" uri="{CE6537A1-D6FC-4f65-9D91-7224C49458BB}"/>
            </c:extLst>
          </c:dLbls>
          <c:cat>
            <c:strRef>
              <c:f>NRT!$A$51:$A$62</c:f>
              <c:strCache>
                <c:ptCount val="12"/>
                <c:pt idx="0">
                  <c:v>AIRS/AMSU-A</c:v>
                </c:pt>
                <c:pt idx="1">
                  <c:v>AMSR2</c:v>
                </c:pt>
                <c:pt idx="2">
                  <c:v>LIS</c:v>
                </c:pt>
                <c:pt idx="3">
                  <c:v>MISR</c:v>
                </c:pt>
                <c:pt idx="4">
                  <c:v>MLS</c:v>
                </c:pt>
                <c:pt idx="5">
                  <c:v>MODIS - Aqua</c:v>
                </c:pt>
                <c:pt idx="6">
                  <c:v>MODIS - Terra</c:v>
                </c:pt>
                <c:pt idx="7">
                  <c:v>MOPITT</c:v>
                </c:pt>
                <c:pt idx="8">
                  <c:v>OMI</c:v>
                </c:pt>
                <c:pt idx="9">
                  <c:v>OMPS</c:v>
                </c:pt>
                <c:pt idx="10">
                  <c:v>VIIRS</c:v>
                </c:pt>
                <c:pt idx="11">
                  <c:v>Other1</c:v>
                </c:pt>
              </c:strCache>
            </c:strRef>
          </c:cat>
          <c:val>
            <c:numRef>
              <c:f>NRT!$D$51:$D$62</c:f>
              <c:numCache>
                <c:formatCode>_(* #,##0.00_);_(* \(#,##0.00\);_(* "-"??_);_(@_)</c:formatCode>
                <c:ptCount val="12"/>
                <c:pt idx="0">
                  <c:v>64943.226644849339</c:v>
                </c:pt>
                <c:pt idx="1">
                  <c:v>641.35794791020317</c:v>
                </c:pt>
                <c:pt idx="2">
                  <c:v>9.8979243589564962</c:v>
                </c:pt>
                <c:pt idx="3">
                  <c:v>4.5239388570189396</c:v>
                </c:pt>
                <c:pt idx="4">
                  <c:v>642.88277766201577</c:v>
                </c:pt>
                <c:pt idx="5">
                  <c:v>816707.52687368565</c:v>
                </c:pt>
                <c:pt idx="6">
                  <c:v>748097.26400181453</c:v>
                </c:pt>
                <c:pt idx="7">
                  <c:v>1310.9948695693133</c:v>
                </c:pt>
                <c:pt idx="8">
                  <c:v>3124.6715074321178</c:v>
                </c:pt>
                <c:pt idx="9">
                  <c:v>3.5742400158196621</c:v>
                </c:pt>
                <c:pt idx="10">
                  <c:v>514409.10786868242</c:v>
                </c:pt>
                <c:pt idx="11">
                  <c:v>101.04657571576512</c:v>
                </c:pt>
              </c:numCache>
            </c:numRef>
          </c:val>
          <c:extLst>
            <c:ext xmlns:c16="http://schemas.microsoft.com/office/drawing/2014/chart" uri="{C3380CC4-5D6E-409C-BE32-E72D297353CC}">
              <c16:uniqueId val="{0000000C-DAB7-264B-BFC5-C371F98DF865}"/>
            </c:ext>
          </c:extLst>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Registered Users</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8830537345440228E-2"/>
          <c:y val="0.28310095613048375"/>
          <c:w val="0.82024465574952765"/>
          <c:h val="0.65589485067963127"/>
        </c:manualLayout>
      </c:layout>
      <c:pie3DChart>
        <c:varyColors val="1"/>
        <c:ser>
          <c:idx val="3"/>
          <c:order val="0"/>
          <c:tx>
            <c:strRef>
              <c:f>NRT!$E$50</c:f>
              <c:strCache>
                <c:ptCount val="1"/>
                <c:pt idx="0">
                  <c:v>Number of
Registered
Users ***</c:v>
                </c:pt>
              </c:strCache>
            </c:strRef>
          </c:tx>
          <c:dLbls>
            <c:dLbl>
              <c:idx val="0"/>
              <c:layout>
                <c:manualLayout>
                  <c:x val="2.167001423302875E-2"/>
                  <c:y val="-5.476909254931728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9DD-B243-833E-71DE5D36FFDF}"/>
                </c:ext>
              </c:extLst>
            </c:dLbl>
            <c:dLbl>
              <c:idx val="1"/>
              <c:layout>
                <c:manualLayout>
                  <c:x val="-0.15216840234459514"/>
                  <c:y val="4.7869872367065962E-2"/>
                </c:manualLayout>
              </c:layout>
              <c:showLegendKey val="0"/>
              <c:showVal val="1"/>
              <c:showCatName val="1"/>
              <c:showSerName val="0"/>
              <c:showPercent val="1"/>
              <c:showBubbleSize val="0"/>
              <c:extLst>
                <c:ext xmlns:c15="http://schemas.microsoft.com/office/drawing/2012/chart" uri="{CE6537A1-D6FC-4f65-9D91-7224C49458BB}">
                  <c15:layout>
                    <c:manualLayout>
                      <c:w val="0.15203396164730898"/>
                      <c:h val="0.10188682272673384"/>
                    </c:manualLayout>
                  </c15:layout>
                </c:ext>
                <c:ext xmlns:c16="http://schemas.microsoft.com/office/drawing/2014/chart" uri="{C3380CC4-5D6E-409C-BE32-E72D297353CC}">
                  <c16:uniqueId val="{00000001-F9DD-B243-833E-71DE5D36FFDF}"/>
                </c:ext>
              </c:extLst>
            </c:dLbl>
            <c:dLbl>
              <c:idx val="2"/>
              <c:layout>
                <c:manualLayout>
                  <c:x val="4.0373649182492491E-2"/>
                  <c:y val="-0.1566701770781752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9DD-B243-833E-71DE5D36FFDF}"/>
                </c:ext>
              </c:extLst>
            </c:dLbl>
            <c:dLbl>
              <c:idx val="3"/>
              <c:layout>
                <c:manualLayout>
                  <c:x val="5.2248956952633707E-2"/>
                  <c:y val="-6.8040702175292719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9DD-B243-833E-71DE5D36FFDF}"/>
                </c:ext>
              </c:extLst>
            </c:dLbl>
            <c:dLbl>
              <c:idx val="4"/>
              <c:layout>
                <c:manualLayout>
                  <c:x val="-2.9779110356953089E-3"/>
                  <c:y val="3.141098290397520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9DD-B243-833E-71DE5D36FFDF}"/>
                </c:ext>
              </c:extLst>
            </c:dLbl>
            <c:dLbl>
              <c:idx val="5"/>
              <c:layout>
                <c:manualLayout>
                  <c:x val="-0.17077595289588668"/>
                  <c:y val="-0.2509674480328248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9DD-B243-833E-71DE5D36FFDF}"/>
                </c:ext>
              </c:extLst>
            </c:dLbl>
            <c:dLbl>
              <c:idx val="6"/>
              <c:layout>
                <c:manualLayout>
                  <c:x val="0.19721241531264999"/>
                  <c:y val="-0.20358770006814761"/>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9DD-B243-833E-71DE5D36FFDF}"/>
                </c:ext>
              </c:extLst>
            </c:dLbl>
            <c:dLbl>
              <c:idx val="7"/>
              <c:layout>
                <c:manualLayout>
                  <c:x val="-4.8499231980131787E-3"/>
                  <c:y val="2.090722369995624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9DD-B243-833E-71DE5D36FFDF}"/>
                </c:ext>
              </c:extLst>
            </c:dLbl>
            <c:dLbl>
              <c:idx val="1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1"/>
              <c:showSerName val="0"/>
              <c:showPercent val="1"/>
              <c:showBubbleSize val="0"/>
              <c:extLst>
                <c:ext xmlns:c16="http://schemas.microsoft.com/office/drawing/2014/chart" uri="{C3380CC4-5D6E-409C-BE32-E72D297353CC}">
                  <c16:uniqueId val="{00000000-F1B5-4584-BAD7-C7F63E3A2B8A}"/>
                </c:ext>
              </c:extLst>
            </c:dLbl>
            <c:dLbl>
              <c:idx val="11"/>
              <c:layout>
                <c:manualLayout>
                  <c:x val="4.9773996259968159E-2"/>
                  <c:y val="-5.865313154079802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E00-8B43-959B-FD4D66B8B48F}"/>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NRT!$A$51:$A$62</c:f>
              <c:strCache>
                <c:ptCount val="12"/>
                <c:pt idx="0">
                  <c:v>AIRS/AMSU-A</c:v>
                </c:pt>
                <c:pt idx="1">
                  <c:v>AMSR2</c:v>
                </c:pt>
                <c:pt idx="2">
                  <c:v>LIS</c:v>
                </c:pt>
                <c:pt idx="3">
                  <c:v>MISR</c:v>
                </c:pt>
                <c:pt idx="4">
                  <c:v>MLS</c:v>
                </c:pt>
                <c:pt idx="5">
                  <c:v>MODIS - Aqua</c:v>
                </c:pt>
                <c:pt idx="6">
                  <c:v>MODIS - Terra</c:v>
                </c:pt>
                <c:pt idx="7">
                  <c:v>MOPITT</c:v>
                </c:pt>
                <c:pt idx="8">
                  <c:v>OMI</c:v>
                </c:pt>
                <c:pt idx="9">
                  <c:v>OMPS</c:v>
                </c:pt>
                <c:pt idx="10">
                  <c:v>VIIRS</c:v>
                </c:pt>
                <c:pt idx="11">
                  <c:v>Other1</c:v>
                </c:pt>
              </c:strCache>
            </c:strRef>
          </c:cat>
          <c:val>
            <c:numRef>
              <c:f>NRT!$E$51:$E$62</c:f>
              <c:numCache>
                <c:formatCode>_(* #,##0_);_(* \(#,##0\);_(* "-"??_);_(@_)</c:formatCode>
                <c:ptCount val="12"/>
                <c:pt idx="0">
                  <c:v>151</c:v>
                </c:pt>
                <c:pt idx="1">
                  <c:v>205</c:v>
                </c:pt>
                <c:pt idx="2">
                  <c:v>96</c:v>
                </c:pt>
                <c:pt idx="3">
                  <c:v>6</c:v>
                </c:pt>
                <c:pt idx="4">
                  <c:v>83</c:v>
                </c:pt>
                <c:pt idx="5">
                  <c:v>990</c:v>
                </c:pt>
                <c:pt idx="6">
                  <c:v>429</c:v>
                </c:pt>
                <c:pt idx="7">
                  <c:v>76</c:v>
                </c:pt>
                <c:pt idx="8">
                  <c:v>176</c:v>
                </c:pt>
                <c:pt idx="9">
                  <c:v>51</c:v>
                </c:pt>
                <c:pt idx="10">
                  <c:v>1234</c:v>
                </c:pt>
                <c:pt idx="11">
                  <c:v>17</c:v>
                </c:pt>
              </c:numCache>
            </c:numRef>
          </c:val>
          <c:extLst>
            <c:ext xmlns:c16="http://schemas.microsoft.com/office/drawing/2014/chart" uri="{C3380CC4-5D6E-409C-BE32-E72D297353CC}">
              <c16:uniqueId val="{00000008-F9DD-B243-833E-71DE5D36FFDF}"/>
            </c:ext>
          </c:extLst>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21" l="0.70000000000000062" r="0.70000000000000062" t="0.7500000000000132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Production Volume (TBs) of  NRT Products</a:t>
            </a:r>
          </a:p>
        </c:rich>
      </c:tx>
      <c:layout>
        <c:manualLayout>
          <c:xMode val="edge"/>
          <c:yMode val="edge"/>
          <c:x val="0.16408844674466844"/>
          <c:y val="3.1429809137935418E-3"/>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19611555269146341"/>
          <c:y val="0.18891899060029743"/>
          <c:w val="0.65828362567211063"/>
          <c:h val="0.77737322018685484"/>
        </c:manualLayout>
      </c:layout>
      <c:pie3DChart>
        <c:varyColors val="1"/>
        <c:ser>
          <c:idx val="0"/>
          <c:order val="0"/>
          <c:tx>
            <c:strRef>
              <c:f>NRT!$C$6</c:f>
              <c:strCache>
                <c:ptCount val="1"/>
                <c:pt idx="0">
                  <c:v>Volume (TB)</c:v>
                </c:pt>
              </c:strCache>
            </c:strRef>
          </c:tx>
          <c:dLbls>
            <c:dLbl>
              <c:idx val="0"/>
              <c:layout>
                <c:manualLayout>
                  <c:x val="5.8460639990333692E-2"/>
                  <c:y val="-0.1531579345850999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BF-F845-95FD-92BF02220155}"/>
                </c:ext>
              </c:extLst>
            </c:dLbl>
            <c:dLbl>
              <c:idx val="1"/>
              <c:layout>
                <c:manualLayout>
                  <c:x val="3.5465655212242916E-2"/>
                  <c:y val="-2.853513890607640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BF-F845-95FD-92BF02220155}"/>
                </c:ext>
              </c:extLst>
            </c:dLbl>
            <c:dLbl>
              <c:idx val="3"/>
              <c:layout>
                <c:manualLayout>
                  <c:x val="0.19567768539126776"/>
                  <c:y val="-2.5074488034998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BF-F845-95FD-92BF02220155}"/>
                </c:ext>
              </c:extLst>
            </c:dLbl>
            <c:dLbl>
              <c:idx val="4"/>
              <c:layout>
                <c:manualLayout>
                  <c:x val="0.19280751141617802"/>
                  <c:y val="3.875064084868080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BF-F845-95FD-92BF02220155}"/>
                </c:ext>
              </c:extLst>
            </c:dLbl>
            <c:dLbl>
              <c:idx val="5"/>
              <c:layout>
                <c:manualLayout>
                  <c:x val="0.27447630746923896"/>
                  <c:y val="-0.1250807591358772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BF-F845-95FD-92BF02220155}"/>
                </c:ext>
              </c:extLst>
            </c:dLbl>
            <c:dLbl>
              <c:idx val="7"/>
              <c:layout>
                <c:manualLayout>
                  <c:x val="-6.2927683911634747E-3"/>
                  <c:y val="-2.81786291136684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BF-F845-95FD-92BF02220155}"/>
                </c:ext>
              </c:extLst>
            </c:dLbl>
            <c:dLbl>
              <c:idx val="8"/>
              <c:layout>
                <c:manualLayout>
                  <c:x val="7.9411966087359093E-2"/>
                  <c:y val="0.1906364829396326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BF-F845-95FD-92BF02220155}"/>
                </c:ext>
              </c:extLst>
            </c:dLbl>
            <c:dLbl>
              <c:idx val="9"/>
              <c:layout>
                <c:manualLayout>
                  <c:x val="-7.0504259218237011E-2"/>
                  <c:y val="0.1443685645063597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BF-F845-95FD-92BF02220155}"/>
                </c:ext>
              </c:extLst>
            </c:dLbl>
            <c:dLbl>
              <c:idx val="10"/>
              <c:layout>
                <c:manualLayout>
                  <c:x val="-0.23550300583590417"/>
                  <c:y val="-3.50484733182566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BF-F845-95FD-92BF02220155}"/>
                </c:ext>
              </c:extLst>
            </c:dLbl>
            <c:dLbl>
              <c:idx val="11"/>
              <c:layout>
                <c:manualLayout>
                  <c:x val="-0.24849014237670419"/>
                  <c:y val="7.70464869775893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84-364E-9474-F8F05063D0C4}"/>
                </c:ext>
              </c:extLst>
            </c:dLbl>
            <c:dLbl>
              <c:idx val="12"/>
              <c:layout>
                <c:manualLayout>
                  <c:x val="-0.23740399138087279"/>
                  <c:y val="3.8446900868160681E-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2525673447858665"/>
                      <c:h val="9.6425254265638402E-2"/>
                    </c:manualLayout>
                  </c15:layout>
                </c:ext>
                <c:ext xmlns:c16="http://schemas.microsoft.com/office/drawing/2014/chart" uri="{C3380CC4-5D6E-409C-BE32-E72D297353CC}">
                  <c16:uniqueId val="{00000000-96C6-0B4E-933D-C50ADFD48C2B}"/>
                </c:ext>
              </c:extLst>
            </c:dLbl>
            <c:dLbl>
              <c:idx val="13"/>
              <c:layout>
                <c:manualLayout>
                  <c:x val="-0.17435739170711081"/>
                  <c:y val="-5.4184332727639846E-2"/>
                </c:manualLayout>
              </c:layout>
              <c:showLegendKey val="0"/>
              <c:showVal val="1"/>
              <c:showCatName val="1"/>
              <c:showSerName val="0"/>
              <c:showPercent val="0"/>
              <c:showBubbleSize val="0"/>
              <c:extLst>
                <c:ext xmlns:c15="http://schemas.microsoft.com/office/drawing/2012/chart" uri="{CE6537A1-D6FC-4f65-9D91-7224C49458BB}">
                  <c15:layout>
                    <c:manualLayout>
                      <c:w val="0.11550308008213553"/>
                      <c:h val="9.5996909285860257E-2"/>
                    </c:manualLayout>
                  </c15:layout>
                </c:ext>
                <c:ext xmlns:c16="http://schemas.microsoft.com/office/drawing/2014/chart" uri="{C3380CC4-5D6E-409C-BE32-E72D297353CC}">
                  <c16:uniqueId val="{00000001-96C6-0B4E-933D-C50ADFD48C2B}"/>
                </c:ext>
              </c:extLst>
            </c:dLbl>
            <c:dLbl>
              <c:idx val="15"/>
              <c:layout>
                <c:manualLayout>
                  <c:x val="-0.37500251726846162"/>
                  <c:y val="-5.486952352109832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84-364E-9474-F8F05063D0C4}"/>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NRT!$B$7:$B$23</c:f>
              <c:strCache>
                <c:ptCount val="17"/>
                <c:pt idx="0">
                  <c:v>VIIRS-SUOMI NPP</c:v>
                </c:pt>
                <c:pt idx="1">
                  <c:v>VIIRS-NOAA 20</c:v>
                </c:pt>
                <c:pt idx="2">
                  <c:v>AIRS / AMSU - A</c:v>
                </c:pt>
                <c:pt idx="3">
                  <c:v>MLS</c:v>
                </c:pt>
                <c:pt idx="4">
                  <c:v>Other1</c:v>
                </c:pt>
                <c:pt idx="5">
                  <c:v>AMSR2</c:v>
                </c:pt>
                <c:pt idx="6">
                  <c:v>LIS</c:v>
                </c:pt>
                <c:pt idx="7">
                  <c:v>MISR-Terra</c:v>
                </c:pt>
                <c:pt idx="8">
                  <c:v>Other1</c:v>
                </c:pt>
                <c:pt idx="9">
                  <c:v>MODIS - Aqua</c:v>
                </c:pt>
                <c:pt idx="10">
                  <c:v>MODIS - Terra</c:v>
                </c:pt>
                <c:pt idx="11">
                  <c:v>VIIRS-SNPP</c:v>
                </c:pt>
                <c:pt idx="12">
                  <c:v>VIIRS-JPSS1</c:v>
                </c:pt>
                <c:pt idx="13">
                  <c:v>Other1</c:v>
                </c:pt>
                <c:pt idx="14">
                  <c:v>MOPITT</c:v>
                </c:pt>
                <c:pt idx="15">
                  <c:v>OMI</c:v>
                </c:pt>
                <c:pt idx="16">
                  <c:v>OMPS</c:v>
                </c:pt>
              </c:strCache>
            </c:strRef>
          </c:cat>
          <c:val>
            <c:numRef>
              <c:f>NRT!$C$7:$C$23</c:f>
              <c:numCache>
                <c:formatCode>#,##0.00</c:formatCode>
                <c:ptCount val="17"/>
                <c:pt idx="0" formatCode="_(* #,##0.00_);_(* \(#,##0.00\);_(* &quot;-&quot;??_);_(@_)">
                  <c:v>6.6313223735587519</c:v>
                </c:pt>
                <c:pt idx="1">
                  <c:v>0.70294964858658204</c:v>
                </c:pt>
                <c:pt idx="2">
                  <c:v>63.421119770360683</c:v>
                </c:pt>
                <c:pt idx="3">
                  <c:v>0.62781521256056227</c:v>
                </c:pt>
                <c:pt idx="4">
                  <c:v>3.1469867280975382E-5</c:v>
                </c:pt>
                <c:pt idx="5">
                  <c:v>0.62632612100605778</c:v>
                </c:pt>
                <c:pt idx="6">
                  <c:v>9.6659417567934534E-3</c:v>
                </c:pt>
                <c:pt idx="7">
                  <c:v>4.4179090400575599E-3</c:v>
                </c:pt>
                <c:pt idx="8">
                  <c:v>0</c:v>
                </c:pt>
                <c:pt idx="9">
                  <c:v>797.56594421258364</c:v>
                </c:pt>
                <c:pt idx="10">
                  <c:v>730.563734376772</c:v>
                </c:pt>
                <c:pt idx="11">
                  <c:v>260.07790209274413</c:v>
                </c:pt>
                <c:pt idx="12">
                  <c:v>234.94047028812051</c:v>
                </c:pt>
                <c:pt idx="13">
                  <c:v>9.7632177482409807E-2</c:v>
                </c:pt>
                <c:pt idx="14">
                  <c:v>1.2802684273137825</c:v>
                </c:pt>
                <c:pt idx="15">
                  <c:v>3.0514370189766775</c:v>
                </c:pt>
                <c:pt idx="16">
                  <c:v>3.4904687654488888E-3</c:v>
                </c:pt>
              </c:numCache>
            </c:numRef>
          </c:val>
          <c:extLst>
            <c:ext xmlns:c16="http://schemas.microsoft.com/office/drawing/2014/chart" uri="{C3380CC4-5D6E-409C-BE32-E72D297353CC}">
              <c16:uniqueId val="{0000000B-1ABF-F845-95FD-92BF02220155}"/>
            </c:ext>
          </c:extLst>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Products Generated </a:t>
            </a:r>
          </a:p>
          <a:p>
            <a:pPr>
              <a:defRPr/>
            </a:pPr>
            <a:r>
              <a:rPr lang="en-US"/>
              <a:t>(in Millions)</a:t>
            </a:r>
          </a:p>
        </c:rich>
      </c:tx>
      <c:layout>
        <c:manualLayout>
          <c:xMode val="edge"/>
          <c:yMode val="edge"/>
          <c:x val="1.4466867866302188E-3"/>
          <c:y val="5.0560802086235335E-4"/>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20899755313011195"/>
          <c:y val="0.19225769220560637"/>
          <c:w val="0.6587538320264873"/>
          <c:h val="0.78628851607627537"/>
        </c:manualLayout>
      </c:layout>
      <c:pie3DChart>
        <c:varyColors val="1"/>
        <c:ser>
          <c:idx val="1"/>
          <c:order val="0"/>
          <c:tx>
            <c:strRef>
              <c:f>NRT!$D$6</c:f>
              <c:strCache>
                <c:ptCount val="1"/>
                <c:pt idx="0">
                  <c:v>Files (Millions)</c:v>
                </c:pt>
              </c:strCache>
            </c:strRef>
          </c:tx>
          <c:dLbls>
            <c:dLbl>
              <c:idx val="0"/>
              <c:layout>
                <c:manualLayout>
                  <c:x val="0.1019161739652658"/>
                  <c:y val="-0.1328376838747246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37-8C45-8EF5-40F5BA501762}"/>
                </c:ext>
              </c:extLst>
            </c:dLbl>
            <c:dLbl>
              <c:idx val="1"/>
              <c:layout>
                <c:manualLayout>
                  <c:x val="0.1441234401187553"/>
                  <c:y val="-0.1801463402283717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96-4847-A527-27CF0A79C7D3}"/>
                </c:ext>
              </c:extLst>
            </c:dLbl>
            <c:dLbl>
              <c:idx val="2"/>
              <c:layout>
                <c:manualLayout>
                  <c:x val="0.2288635075399176"/>
                  <c:y val="-0.2188872572600450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96-4847-A527-27CF0A79C7D3}"/>
                </c:ext>
              </c:extLst>
            </c:dLbl>
            <c:dLbl>
              <c:idx val="3"/>
              <c:layout>
                <c:manualLayout>
                  <c:x val="0.17150255865457753"/>
                  <c:y val="-0.1130671453126853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BA-43ED-B2FB-7F3E32EC9713}"/>
                </c:ext>
              </c:extLst>
            </c:dLbl>
            <c:dLbl>
              <c:idx val="4"/>
              <c:layout>
                <c:manualLayout>
                  <c:x val="0.22435068130575603"/>
                  <c:y val="4.868558130873864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08-A345-BCC6-D9BBB7DA65B1}"/>
                </c:ext>
              </c:extLst>
            </c:dLbl>
            <c:dLbl>
              <c:idx val="5"/>
              <c:layout>
                <c:manualLayout>
                  <c:x val="0"/>
                  <c:y val="4.618108715760849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37-8C45-8EF5-40F5BA501762}"/>
                </c:ext>
              </c:extLst>
            </c:dLbl>
            <c:dLbl>
              <c:idx val="6"/>
              <c:layout>
                <c:manualLayout>
                  <c:x val="0.12316949136747825"/>
                  <c:y val="-4.944118348842758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E0-1F4D-87A8-9A5BD5D9F0E4}"/>
                </c:ext>
              </c:extLst>
            </c:dLbl>
            <c:dLbl>
              <c:idx val="7"/>
              <c:layout>
                <c:manualLayout>
                  <c:x val="-0.16150571705263203"/>
                  <c:y val="6.323737547083216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37-8C45-8EF5-40F5BA501762}"/>
                </c:ext>
              </c:extLst>
            </c:dLbl>
            <c:dLbl>
              <c:idx val="8"/>
              <c:layout>
                <c:manualLayout>
                  <c:x val="0.11567049431321096"/>
                  <c:y val="7.850897637795276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37-8C45-8EF5-40F5BA501762}"/>
                </c:ext>
              </c:extLst>
            </c:dLbl>
            <c:dLbl>
              <c:idx val="9"/>
              <c:layout>
                <c:manualLayout>
                  <c:x val="-0.21061867182461635"/>
                  <c:y val="7.615814644373303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37-8C45-8EF5-40F5BA501762}"/>
                </c:ext>
              </c:extLst>
            </c:dLbl>
            <c:dLbl>
              <c:idx val="10"/>
              <c:layout>
                <c:manualLayout>
                  <c:x val="-5.2582878618311873E-2"/>
                  <c:y val="0.179088538370002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08-A345-BCC6-D9BBB7DA65B1}"/>
                </c:ext>
              </c:extLst>
            </c:dLbl>
            <c:dLbl>
              <c:idx val="11"/>
              <c:layout>
                <c:manualLayout>
                  <c:x val="-0.26393041221572044"/>
                  <c:y val="5.043800794997088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D3-D249-B85B-6D5F623BC988}"/>
                </c:ext>
              </c:extLst>
            </c:dLbl>
            <c:dLbl>
              <c:idx val="12"/>
              <c:layout>
                <c:manualLayout>
                  <c:x val="-0.29569564800189607"/>
                  <c:y val="-1.319062207256247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79-554C-9EBF-347EF24E2321}"/>
                </c:ext>
              </c:extLst>
            </c:dLbl>
            <c:dLbl>
              <c:idx val="13"/>
              <c:layout>
                <c:manualLayout>
                  <c:x val="-6.279393199051482E-2"/>
                  <c:y val="-9.837456009317163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79-554C-9EBF-347EF24E2321}"/>
                </c:ext>
              </c:extLst>
            </c:dLbl>
            <c:dLbl>
              <c:idx val="14"/>
              <c:layout>
                <c:manualLayout>
                  <c:x val="-0.15525307056080659"/>
                  <c:y val="-2.2445502190039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96-4847-A527-27CF0A79C7D3}"/>
                </c:ext>
              </c:extLst>
            </c:dLbl>
            <c:dLbl>
              <c:idx val="15"/>
              <c:layout>
                <c:manualLayout>
                  <c:x val="-0.16360791834233498"/>
                  <c:y val="-6.424614527685647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96-4847-A527-27CF0A79C7D3}"/>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NRT!$B$7:$B$23</c:f>
              <c:strCache>
                <c:ptCount val="17"/>
                <c:pt idx="0">
                  <c:v>VIIRS-SUOMI NPP</c:v>
                </c:pt>
                <c:pt idx="1">
                  <c:v>VIIRS-NOAA 20</c:v>
                </c:pt>
                <c:pt idx="2">
                  <c:v>AIRS / AMSU - A</c:v>
                </c:pt>
                <c:pt idx="3">
                  <c:v>MLS</c:v>
                </c:pt>
                <c:pt idx="4">
                  <c:v>Other1</c:v>
                </c:pt>
                <c:pt idx="5">
                  <c:v>AMSR2</c:v>
                </c:pt>
                <c:pt idx="6">
                  <c:v>LIS</c:v>
                </c:pt>
                <c:pt idx="7">
                  <c:v>MISR-Terra</c:v>
                </c:pt>
                <c:pt idx="8">
                  <c:v>Other1</c:v>
                </c:pt>
                <c:pt idx="9">
                  <c:v>MODIS - Aqua</c:v>
                </c:pt>
                <c:pt idx="10">
                  <c:v>MODIS - Terra</c:v>
                </c:pt>
                <c:pt idx="11">
                  <c:v>VIIRS-SNPP</c:v>
                </c:pt>
                <c:pt idx="12">
                  <c:v>VIIRS-JPSS1</c:v>
                </c:pt>
                <c:pt idx="13">
                  <c:v>Other1</c:v>
                </c:pt>
                <c:pt idx="14">
                  <c:v>MOPITT</c:v>
                </c:pt>
                <c:pt idx="15">
                  <c:v>OMI</c:v>
                </c:pt>
                <c:pt idx="16">
                  <c:v>OMPS</c:v>
                </c:pt>
              </c:strCache>
            </c:strRef>
          </c:cat>
          <c:val>
            <c:numRef>
              <c:f>NRT!$D$7:$D$23</c:f>
              <c:numCache>
                <c:formatCode>#,##0.00</c:formatCode>
                <c:ptCount val="17"/>
                <c:pt idx="0" formatCode="_(* #,##0.00_);_(* \(#,##0.00\);_(* &quot;-&quot;??_);_(@_)">
                  <c:v>2.774969</c:v>
                </c:pt>
                <c:pt idx="1">
                  <c:v>1.0302370000000001</c:v>
                </c:pt>
                <c:pt idx="2">
                  <c:v>7.5272399999999999</c:v>
                </c:pt>
                <c:pt idx="3">
                  <c:v>2.3007279999999999</c:v>
                </c:pt>
                <c:pt idx="4">
                  <c:v>1.1360000000000001E-3</c:v>
                </c:pt>
                <c:pt idx="5">
                  <c:v>1.559768</c:v>
                </c:pt>
                <c:pt idx="6">
                  <c:v>0.33667399999999997</c:v>
                </c:pt>
                <c:pt idx="7">
                  <c:v>1.7381000000000001E-2</c:v>
                </c:pt>
                <c:pt idx="8">
                  <c:v>0</c:v>
                </c:pt>
                <c:pt idx="9">
                  <c:v>56.020820999999998</c:v>
                </c:pt>
                <c:pt idx="10">
                  <c:v>40.315939999999998</c:v>
                </c:pt>
                <c:pt idx="11">
                  <c:v>22.658550000000002</c:v>
                </c:pt>
                <c:pt idx="12">
                  <c:v>13.348317</c:v>
                </c:pt>
                <c:pt idx="13">
                  <c:v>0.206541</c:v>
                </c:pt>
                <c:pt idx="14">
                  <c:v>6.6735000000000003E-2</c:v>
                </c:pt>
                <c:pt idx="15">
                  <c:v>0.87161699999999998</c:v>
                </c:pt>
                <c:pt idx="16">
                  <c:v>7.27E-4</c:v>
                </c:pt>
              </c:numCache>
            </c:numRef>
          </c:val>
          <c:extLst>
            <c:ext xmlns:c16="http://schemas.microsoft.com/office/drawing/2014/chart" uri="{C3380CC4-5D6E-409C-BE32-E72D297353CC}">
              <c16:uniqueId val="{00000007-1D37-8C45-8EF5-40F5BA501762}"/>
            </c:ext>
          </c:extLst>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by Level </a:t>
            </a:r>
          </a:p>
        </c:rich>
      </c:tx>
      <c:layout>
        <c:manualLayout>
          <c:xMode val="edge"/>
          <c:yMode val="edge"/>
          <c:x val="0.15508678822698835"/>
          <c:y val="1.7764392148813202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0"/>
          <c:order val="0"/>
          <c:tx>
            <c:strRef>
              <c:f>NRT!$N$109</c:f>
              <c:strCache>
                <c:ptCount val="1"/>
                <c:pt idx="0">
                  <c:v>Total</c:v>
                </c:pt>
              </c:strCache>
            </c:strRef>
          </c:tx>
          <c:dLbls>
            <c:dLbl>
              <c:idx val="0"/>
              <c:layout>
                <c:manualLayout>
                  <c:x val="0.17367035115659346"/>
                  <c:y val="-8.398378470615544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61-E34E-8768-9D3A2B493B6F}"/>
                </c:ext>
              </c:extLst>
            </c:dLbl>
            <c:dLbl>
              <c:idx val="1"/>
              <c:layout>
                <c:manualLayout>
                  <c:x val="0.16162470116332522"/>
                  <c:y val="3.89240842002345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61-E34E-8768-9D3A2B493B6F}"/>
                </c:ext>
              </c:extLst>
            </c:dLbl>
            <c:dLbl>
              <c:idx val="2"/>
              <c:layout>
                <c:manualLayout>
                  <c:x val="0.2675069507008489"/>
                  <c:y val="-0.328608169804729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61-E34E-8768-9D3A2B493B6F}"/>
                </c:ext>
              </c:extLst>
            </c:dLbl>
            <c:dLbl>
              <c:idx val="3"/>
              <c:layout>
                <c:manualLayout>
                  <c:x val="-0.25434555353034044"/>
                  <c:y val="2.42811265847498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61-E34E-8768-9D3A2B493B6F}"/>
                </c:ext>
              </c:extLst>
            </c:dLbl>
            <c:dLbl>
              <c:idx val="4"/>
              <c:layout>
                <c:manualLayout>
                  <c:x val="-0.19466624294830354"/>
                  <c:y val="-4.809215107832933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61-E34E-8768-9D3A2B493B6F}"/>
                </c:ext>
              </c:extLst>
            </c:dLbl>
            <c:dLbl>
              <c:idx val="5"/>
              <c:layout>
                <c:manualLayout>
                  <c:x val="-0.10926735479314359"/>
                  <c:y val="-0.1129161241327784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61-E34E-8768-9D3A2B493B6F}"/>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NRT!$A$110:$A$115</c:f>
              <c:strCache>
                <c:ptCount val="6"/>
                <c:pt idx="0">
                  <c:v>Level 0</c:v>
                </c:pt>
                <c:pt idx="1">
                  <c:v>Level 1</c:v>
                </c:pt>
                <c:pt idx="2">
                  <c:v>Level 2</c:v>
                </c:pt>
                <c:pt idx="3">
                  <c:v>Level 3</c:v>
                </c:pt>
                <c:pt idx="4">
                  <c:v>Level 4</c:v>
                </c:pt>
                <c:pt idx="5">
                  <c:v>Other2</c:v>
                </c:pt>
              </c:strCache>
            </c:strRef>
          </c:cat>
          <c:val>
            <c:numRef>
              <c:f>NRT!$N$110:$N$115</c:f>
              <c:numCache>
                <c:formatCode>#,##0</c:formatCode>
                <c:ptCount val="6"/>
                <c:pt idx="0">
                  <c:v>503529</c:v>
                </c:pt>
                <c:pt idx="1">
                  <c:v>41263653</c:v>
                </c:pt>
                <c:pt idx="2">
                  <c:v>84999068</c:v>
                </c:pt>
                <c:pt idx="3">
                  <c:v>7438614</c:v>
                </c:pt>
                <c:pt idx="4">
                  <c:v>14827484</c:v>
                </c:pt>
                <c:pt idx="5">
                  <c:v>6089</c:v>
                </c:pt>
              </c:numCache>
            </c:numRef>
          </c:val>
          <c:extLst>
            <c:ext xmlns:c16="http://schemas.microsoft.com/office/drawing/2014/chart" uri="{C3380CC4-5D6E-409C-BE32-E72D297353CC}">
              <c16:uniqueId val="{00000006-7C61-E34E-8768-9D3A2B493B6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Archived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(672.34 Millions)</a:t>
            </a:r>
          </a:p>
        </c:rich>
      </c:tx>
      <c:layout>
        <c:manualLayout>
          <c:xMode val="edge"/>
          <c:yMode val="edge"/>
          <c:x val="0.25826801207562633"/>
          <c:y val="2.1849425194069662E-2"/>
        </c:manualLayout>
      </c:layout>
      <c:overlay val="0"/>
      <c:spPr>
        <a:noFill/>
        <a:ln w="25400">
          <a:noFill/>
        </a:ln>
      </c:spPr>
    </c:title>
    <c:autoTitleDeleted val="0"/>
    <c:plotArea>
      <c:layout>
        <c:manualLayout>
          <c:layoutTarget val="inner"/>
          <c:xMode val="edge"/>
          <c:yMode val="edge"/>
          <c:x val="0.39394022663908501"/>
          <c:y val="0.60533490972630799"/>
          <c:w val="0.261905315512791"/>
          <c:h val="0.32266750694663299"/>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0237-A94C-9D9A-2634BD813972}"/>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0237-A94C-9D9A-2634BD813972}"/>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0237-A94C-9D9A-2634BD813972}"/>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0237-A94C-9D9A-2634BD813972}"/>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0237-A94C-9D9A-2634BD813972}"/>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0237-A94C-9D9A-2634BD813972}"/>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0237-A94C-9D9A-2634BD813972}"/>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0237-A94C-9D9A-2634BD813972}"/>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0237-A94C-9D9A-2634BD813972}"/>
              </c:ext>
            </c:extLst>
          </c:dPt>
          <c:dLbls>
            <c:dLbl>
              <c:idx val="0"/>
              <c:layout>
                <c:manualLayout>
                  <c:x val="0.11559890649528527"/>
                  <c:y val="-0.2396645559983469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237-A94C-9D9A-2634BD813972}"/>
                </c:ext>
              </c:extLst>
            </c:dLbl>
            <c:dLbl>
              <c:idx val="1"/>
              <c:layout>
                <c:manualLayout>
                  <c:x val="0.19915966472787899"/>
                  <c:y val="-0.195616208186448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237-A94C-9D9A-2634BD813972}"/>
                </c:ext>
              </c:extLst>
            </c:dLbl>
            <c:dLbl>
              <c:idx val="2"/>
              <c:layout>
                <c:manualLayout>
                  <c:x val="0.155576145786232"/>
                  <c:y val="-0.1067165596650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237-A94C-9D9A-2634BD813972}"/>
                </c:ext>
              </c:extLst>
            </c:dLbl>
            <c:dLbl>
              <c:idx val="3"/>
              <c:layout>
                <c:manualLayout>
                  <c:x val="5.7709555337550199E-2"/>
                  <c:y val="-2.07355889712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237-A94C-9D9A-2634BD813972}"/>
                </c:ext>
              </c:extLst>
            </c:dLbl>
            <c:dLbl>
              <c:idx val="4"/>
              <c:layout>
                <c:manualLayout>
                  <c:x val="0.112798771051994"/>
                  <c:y val="7.06363267529287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237-A94C-9D9A-2634BD813972}"/>
                </c:ext>
              </c:extLst>
            </c:dLbl>
            <c:dLbl>
              <c:idx val="5"/>
              <c:layout>
                <c:manualLayout>
                  <c:x val="6.1293202736797371E-2"/>
                  <c:y val="0.184580872217715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237-A94C-9D9A-2634BD813972}"/>
                </c:ext>
              </c:extLst>
            </c:dLbl>
            <c:dLbl>
              <c:idx val="6"/>
              <c:layout>
                <c:manualLayout>
                  <c:x val="-6.7509755264992713E-2"/>
                  <c:y val="-6.7146801988493085E-2"/>
                </c:manualLayout>
              </c:layout>
              <c:showLegendKey val="0"/>
              <c:showVal val="0"/>
              <c:showCatName val="1"/>
              <c:showSerName val="0"/>
              <c:showPercent val="1"/>
              <c:showBubbleSize val="0"/>
              <c:extLst>
                <c:ext xmlns:c15="http://schemas.microsoft.com/office/drawing/2012/chart" uri="{CE6537A1-D6FC-4f65-9D91-7224C49458BB}">
                  <c15:layout>
                    <c:manualLayout>
                      <c:w val="0.23305279237918516"/>
                      <c:h val="0.17086876745201177"/>
                    </c:manualLayout>
                  </c15:layout>
                </c:ext>
                <c:ext xmlns:c16="http://schemas.microsoft.com/office/drawing/2014/chart" uri="{C3380CC4-5D6E-409C-BE32-E72D297353CC}">
                  <c16:uniqueId val="{0000000D-0237-A94C-9D9A-2634BD813972}"/>
                </c:ext>
              </c:extLst>
            </c:dLbl>
            <c:dLbl>
              <c:idx val="7"/>
              <c:layout>
                <c:manualLayout>
                  <c:x val="-0.26312021793629342"/>
                  <c:y val="2.7328335630650957E-2"/>
                </c:manualLayout>
              </c:layout>
              <c:showLegendKey val="0"/>
              <c:showVal val="0"/>
              <c:showCatName val="1"/>
              <c:showSerName val="0"/>
              <c:showPercent val="1"/>
              <c:showBubbleSize val="0"/>
              <c:extLst>
                <c:ext xmlns:c15="http://schemas.microsoft.com/office/drawing/2012/chart" uri="{CE6537A1-D6FC-4f65-9D91-7224C49458BB}">
                  <c15:layout>
                    <c:manualLayout>
                      <c:w val="0.12285433525692531"/>
                      <c:h val="0.12971178200528466"/>
                    </c:manualLayout>
                  </c15:layout>
                </c:ext>
                <c:ext xmlns:c16="http://schemas.microsoft.com/office/drawing/2014/chart" uri="{C3380CC4-5D6E-409C-BE32-E72D297353CC}">
                  <c16:uniqueId val="{0000000F-0237-A94C-9D9A-2634BD813972}"/>
                </c:ext>
              </c:extLst>
            </c:dLbl>
            <c:dLbl>
              <c:idx val="9"/>
              <c:layout>
                <c:manualLayout>
                  <c:x val="-0.27186017276453611"/>
                  <c:y val="-0.21251132071716125"/>
                </c:manualLayout>
              </c:layout>
              <c:showLegendKey val="0"/>
              <c:showVal val="0"/>
              <c:showCatName val="1"/>
              <c:showSerName val="0"/>
              <c:showPercent val="1"/>
              <c:showBubbleSize val="0"/>
              <c:extLst>
                <c:ext xmlns:c15="http://schemas.microsoft.com/office/drawing/2012/chart" uri="{CE6537A1-D6FC-4f65-9D91-7224C49458BB}">
                  <c15:layout>
                    <c:manualLayout>
                      <c:w val="0.15838588863001832"/>
                      <c:h val="0.1279695111938256"/>
                    </c:manualLayout>
                  </c15:layout>
                </c:ext>
                <c:ext xmlns:c16="http://schemas.microsoft.com/office/drawing/2014/chart" uri="{C3380CC4-5D6E-409C-BE32-E72D297353CC}">
                  <c16:uniqueId val="{00000012-0237-A94C-9D9A-2634BD813972}"/>
                </c:ext>
              </c:extLst>
            </c:dLbl>
            <c:dLbl>
              <c:idx val="10"/>
              <c:layout>
                <c:manualLayout>
                  <c:x val="-6.7038561933824903E-2"/>
                  <c:y val="-0.22597278302551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237-A94C-9D9A-2634BD813972}"/>
                </c:ext>
              </c:extLst>
            </c:dLbl>
            <c:dLbl>
              <c:idx val="11"/>
              <c:layout>
                <c:manualLayout>
                  <c:x val="6.2827814168226387E-2"/>
                  <c:y val="-0.149583456878599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D8B4-1249-B167-731AE1A3FA8E}"/>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Archive!$A$6:$A$17</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Archive!$C$6:$C$17</c:f>
              <c:numCache>
                <c:formatCode>#,##0.00</c:formatCode>
                <c:ptCount val="12"/>
                <c:pt idx="0">
                  <c:v>15.221769</c:v>
                </c:pt>
                <c:pt idx="1">
                  <c:v>2.9436779999999998</c:v>
                </c:pt>
                <c:pt idx="2">
                  <c:v>52.485646000000003</c:v>
                </c:pt>
                <c:pt idx="3">
                  <c:v>37.328567</c:v>
                </c:pt>
                <c:pt idx="4">
                  <c:v>5.6168069999999997</c:v>
                </c:pt>
                <c:pt idx="5">
                  <c:v>131.01487599999999</c:v>
                </c:pt>
                <c:pt idx="6">
                  <c:v>367.90565400000003</c:v>
                </c:pt>
                <c:pt idx="7">
                  <c:v>24.071484999999999</c:v>
                </c:pt>
                <c:pt idx="8">
                  <c:v>16.573623000000001</c:v>
                </c:pt>
                <c:pt idx="9">
                  <c:v>4.7080229999999998</c:v>
                </c:pt>
                <c:pt idx="10">
                  <c:v>14.466255</c:v>
                </c:pt>
                <c:pt idx="11">
                  <c:v>3.1000000000000001E-5</c:v>
                </c:pt>
              </c:numCache>
            </c:numRef>
          </c:val>
          <c:extLst>
            <c:ext xmlns:c16="http://schemas.microsoft.com/office/drawing/2014/chart" uri="{C3380CC4-5D6E-409C-BE32-E72D297353CC}">
              <c16:uniqueId val="{00000013-0237-A94C-9D9A-2634BD813972}"/>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Distribution Volume(GB) of NRT Products </a:t>
            </a:r>
          </a:p>
          <a:p>
            <a:pPr>
              <a:defRPr/>
            </a:pPr>
            <a:r>
              <a:rPr lang="en-US" baseline="0"/>
              <a:t>by Level</a:t>
            </a:r>
          </a:p>
        </c:rich>
      </c:tx>
      <c:layout>
        <c:manualLayout>
          <c:xMode val="edge"/>
          <c:yMode val="edge"/>
          <c:x val="0.17784144532714033"/>
          <c:y val="7.3437560420383508E-4"/>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2036283508382777E-2"/>
          <c:y val="0.32572012690171848"/>
          <c:w val="0.82466519745140165"/>
          <c:h val="0.65441788454715788"/>
        </c:manualLayout>
      </c:layout>
      <c:pie3DChart>
        <c:varyColors val="1"/>
        <c:ser>
          <c:idx val="9"/>
          <c:order val="0"/>
          <c:tx>
            <c:strRef>
              <c:f>NRT!$AA$109</c:f>
              <c:strCache>
                <c:ptCount val="1"/>
                <c:pt idx="0">
                  <c:v>Total</c:v>
                </c:pt>
              </c:strCache>
            </c:strRef>
          </c:tx>
          <c:dLbls>
            <c:dLbl>
              <c:idx val="0"/>
              <c:layout>
                <c:manualLayout>
                  <c:x val="0.21354771698708649"/>
                  <c:y val="3.131382767159937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CD2-174C-BADF-3C29CA07661D}"/>
                </c:ext>
              </c:extLst>
            </c:dLbl>
            <c:dLbl>
              <c:idx val="1"/>
              <c:layout>
                <c:manualLayout>
                  <c:x val="-0.24119749124361306"/>
                  <c:y val="-9.799896187350462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D2-174C-BADF-3C29CA07661D}"/>
                </c:ext>
              </c:extLst>
            </c:dLbl>
            <c:dLbl>
              <c:idx val="2"/>
              <c:layout>
                <c:manualLayout>
                  <c:x val="0.23120426253415208"/>
                  <c:y val="-4.321373363060686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A7-334E-8A80-F066FBD14460}"/>
                </c:ext>
              </c:extLst>
            </c:dLbl>
            <c:dLbl>
              <c:idx val="3"/>
              <c:layout>
                <c:manualLayout>
                  <c:x val="-0.24568532961385398"/>
                  <c:y val="1.946263058385202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CD2-174C-BADF-3C29CA07661D}"/>
                </c:ext>
              </c:extLst>
            </c:dLbl>
            <c:dLbl>
              <c:idx val="4"/>
              <c:layout>
                <c:manualLayout>
                  <c:x val="-8.4864814090231167E-2"/>
                  <c:y val="-8.095444286165515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A7-334E-8A80-F066FBD14460}"/>
                </c:ext>
              </c:extLst>
            </c:dLbl>
            <c:dLbl>
              <c:idx val="5"/>
              <c:layout>
                <c:manualLayout>
                  <c:x val="0.15786804363089829"/>
                  <c:y val="-9.2631722384535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D2-174C-BADF-3C29CA07661D}"/>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NRT!$A$110:$A$115</c:f>
              <c:strCache>
                <c:ptCount val="6"/>
                <c:pt idx="0">
                  <c:v>Level 0</c:v>
                </c:pt>
                <c:pt idx="1">
                  <c:v>Level 1</c:v>
                </c:pt>
                <c:pt idx="2">
                  <c:v>Level 2</c:v>
                </c:pt>
                <c:pt idx="3">
                  <c:v>Level 3</c:v>
                </c:pt>
                <c:pt idx="4">
                  <c:v>Level 4</c:v>
                </c:pt>
                <c:pt idx="5">
                  <c:v>Other2</c:v>
                </c:pt>
              </c:strCache>
            </c:strRef>
          </c:cat>
          <c:val>
            <c:numRef>
              <c:f>NRT!$AA$110:$AA$115</c:f>
              <c:numCache>
                <c:formatCode>_(* #,##0.0_);_(* \(#,##0.0\);_(* "-"??_);_(@_)</c:formatCode>
                <c:ptCount val="6"/>
                <c:pt idx="0">
                  <c:v>98698.376775293436</c:v>
                </c:pt>
                <c:pt idx="1">
                  <c:v>1229458.6569586087</c:v>
                </c:pt>
                <c:pt idx="2">
                  <c:v>671470.10384047672</c:v>
                </c:pt>
                <c:pt idx="3">
                  <c:v>62927.137487932916</c:v>
                </c:pt>
                <c:pt idx="4">
                  <c:v>87425.085992887412</c:v>
                </c:pt>
                <c:pt idx="5">
                  <c:v>16.71411535330116</c:v>
                </c:pt>
              </c:numCache>
            </c:numRef>
          </c:val>
          <c:extLst>
            <c:ext xmlns:c16="http://schemas.microsoft.com/office/drawing/2014/chart" uri="{C3380CC4-5D6E-409C-BE32-E72D297353CC}">
              <c16:uniqueId val="{00000004-3CD2-174C-BADF-3C29CA07661D}"/>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a:pPr>
            <a:r>
              <a:rPr lang="en-US" sz="1200"/>
              <a:t>Distribution of NRT Products to Unregistered Users </a:t>
            </a:r>
          </a:p>
        </c:rich>
      </c:tx>
      <c:layout>
        <c:manualLayout>
          <c:xMode val="edge"/>
          <c:yMode val="edge"/>
          <c:x val="0.11541838266491049"/>
          <c:y val="3.3512870052829956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1"/>
          <c:order val="0"/>
          <c:tx>
            <c:strRef>
              <c:f>NRT!$C$145</c:f>
              <c:strCache>
                <c:ptCount val="1"/>
                <c:pt idx="0">
                  <c:v># of Files *</c:v>
                </c:pt>
              </c:strCache>
            </c:strRef>
          </c:tx>
          <c:dLbls>
            <c:dLbl>
              <c:idx val="0"/>
              <c:layout>
                <c:manualLayout>
                  <c:x val="-5.2598439952805345E-2"/>
                  <c:y val="-3.137854830974464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1D4-5D4D-A894-668ED970AD2C}"/>
                </c:ext>
              </c:extLst>
            </c:dLbl>
            <c:dLbl>
              <c:idx val="1"/>
              <c:layout>
                <c:manualLayout>
                  <c:x val="0.29766299652762607"/>
                  <c:y val="-4.1345506276076881E-2"/>
                </c:manualLayout>
              </c:layout>
              <c:showLegendKey val="0"/>
              <c:showVal val="1"/>
              <c:showCatName val="1"/>
              <c:showSerName val="0"/>
              <c:showPercent val="1"/>
              <c:showBubbleSize val="0"/>
              <c:extLst>
                <c:ext xmlns:c15="http://schemas.microsoft.com/office/drawing/2012/chart" uri="{CE6537A1-D6FC-4f65-9D91-7224C49458BB}">
                  <c15:layout>
                    <c:manualLayout>
                      <c:w val="0.20098551244852583"/>
                      <c:h val="0.13835571847542297"/>
                    </c:manualLayout>
                  </c15:layout>
                </c:ext>
                <c:ext xmlns:c16="http://schemas.microsoft.com/office/drawing/2014/chart" uri="{C3380CC4-5D6E-409C-BE32-E72D297353CC}">
                  <c16:uniqueId val="{00000001-A1D4-5D4D-A894-668ED970AD2C}"/>
                </c:ext>
              </c:extLst>
            </c:dLbl>
            <c:dLbl>
              <c:idx val="3"/>
              <c:layout>
                <c:manualLayout>
                  <c:x val="0.25050631783818672"/>
                  <c:y val="1.290174273042209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1D4-5D4D-A894-668ED970AD2C}"/>
                </c:ext>
              </c:extLst>
            </c:dLbl>
            <c:dLbl>
              <c:idx val="4"/>
              <c:layout>
                <c:manualLayout>
                  <c:x val="0.29867542211361009"/>
                  <c:y val="0.101092538992757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1D4-5D4D-A894-668ED970AD2C}"/>
                </c:ext>
              </c:extLst>
            </c:dLbl>
            <c:dLbl>
              <c:idx val="5"/>
              <c:layout>
                <c:manualLayout>
                  <c:x val="-0.23262468444423529"/>
                  <c:y val="-3.5103213207412755E-2"/>
                </c:manualLayout>
              </c:layout>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1D4-5D4D-A894-668ED970AD2C}"/>
                </c:ext>
              </c:extLst>
            </c:dLbl>
            <c:dLbl>
              <c:idx val="6"/>
              <c:layout>
                <c:manualLayout>
                  <c:x val="-4.7357597102216223E-2"/>
                  <c:y val="-8.4672678540154613E-3"/>
                </c:manualLayout>
              </c:layout>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1D4-5D4D-A894-668ED970AD2C}"/>
                </c:ext>
              </c:extLst>
            </c:dLbl>
            <c:dLbl>
              <c:idx val="7"/>
              <c:layout>
                <c:manualLayout>
                  <c:x val="-1.4284045567765082E-2"/>
                  <c:y val="-0.1083858022809946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1D4-5D4D-A894-668ED970AD2C}"/>
                </c:ext>
              </c:extLst>
            </c:dLbl>
            <c:dLbl>
              <c:idx val="8"/>
              <c:layout>
                <c:manualLayout>
                  <c:x val="-4.782438116440544E-2"/>
                  <c:y val="3.843709517584471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1D4-5D4D-A894-668ED970AD2C}"/>
                </c:ext>
              </c:extLst>
            </c:dLbl>
            <c:dLbl>
              <c:idx val="9"/>
              <c:layout>
                <c:manualLayout>
                  <c:x val="2.1156376310435123E-2"/>
                  <c:y val="-7.0005897084785745E-2"/>
                </c:manualLayout>
              </c:layout>
              <c:showLegendKey val="0"/>
              <c:showVal val="1"/>
              <c:showCatName val="1"/>
              <c:showSerName val="0"/>
              <c:showPercent val="1"/>
              <c:showBubbleSize val="0"/>
              <c:extLst>
                <c:ext xmlns:c15="http://schemas.microsoft.com/office/drawing/2012/chart" uri="{CE6537A1-D6FC-4f65-9D91-7224C49458BB}">
                  <c15:layout>
                    <c:manualLayout>
                      <c:w val="0.25263147481728171"/>
                      <c:h val="0.13398943480216338"/>
                    </c:manualLayout>
                  </c15:layout>
                </c:ext>
                <c:ext xmlns:c16="http://schemas.microsoft.com/office/drawing/2014/chart" uri="{C3380CC4-5D6E-409C-BE32-E72D297353CC}">
                  <c16:uniqueId val="{00000008-A1D4-5D4D-A894-668ED970AD2C}"/>
                </c:ext>
              </c:extLst>
            </c:dLbl>
            <c:dLbl>
              <c:idx val="10"/>
              <c:layout>
                <c:manualLayout>
                  <c:x val="-0.18022153082544867"/>
                  <c:y val="-8.840417348070625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761-2744-9069-5FB0FB78E9C7}"/>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NRT!$A$146:$A$157</c:f>
              <c:strCache>
                <c:ptCount val="12"/>
                <c:pt idx="0">
                  <c:v>AIRS/AMSU-A</c:v>
                </c:pt>
                <c:pt idx="1">
                  <c:v>AMSR2</c:v>
                </c:pt>
                <c:pt idx="2">
                  <c:v>LIS</c:v>
                </c:pt>
                <c:pt idx="3">
                  <c:v>MISR</c:v>
                </c:pt>
                <c:pt idx="4">
                  <c:v>MLS</c:v>
                </c:pt>
                <c:pt idx="5">
                  <c:v>MODIS-A</c:v>
                </c:pt>
                <c:pt idx="6">
                  <c:v>MODIS-T</c:v>
                </c:pt>
                <c:pt idx="7">
                  <c:v>MOPITT</c:v>
                </c:pt>
                <c:pt idx="8">
                  <c:v>OMI</c:v>
                </c:pt>
                <c:pt idx="9">
                  <c:v>OMPS</c:v>
                </c:pt>
                <c:pt idx="10">
                  <c:v>VIIRS</c:v>
                </c:pt>
                <c:pt idx="11">
                  <c:v>Other1</c:v>
                </c:pt>
              </c:strCache>
            </c:strRef>
          </c:cat>
          <c:val>
            <c:numRef>
              <c:f>NRT!$C$146:$C$157</c:f>
              <c:numCache>
                <c:formatCode>_(* #,##0_);_(* \(#,##0\);_(* "-"??_);_(@_)</c:formatCode>
                <c:ptCount val="12"/>
                <c:pt idx="0">
                  <c:v>34230</c:v>
                </c:pt>
                <c:pt idx="1">
                  <c:v>1536153</c:v>
                </c:pt>
                <c:pt idx="2">
                  <c:v>317873</c:v>
                </c:pt>
                <c:pt idx="3">
                  <c:v>0</c:v>
                </c:pt>
                <c:pt idx="4">
                  <c:v>1571</c:v>
                </c:pt>
                <c:pt idx="5">
                  <c:v>12519347</c:v>
                </c:pt>
                <c:pt idx="6">
                  <c:v>5511993</c:v>
                </c:pt>
                <c:pt idx="7">
                  <c:v>0</c:v>
                </c:pt>
                <c:pt idx="8">
                  <c:v>0</c:v>
                </c:pt>
                <c:pt idx="9">
                  <c:v>0</c:v>
                </c:pt>
                <c:pt idx="10">
                  <c:v>12994545</c:v>
                </c:pt>
                <c:pt idx="11">
                  <c:v>28030</c:v>
                </c:pt>
              </c:numCache>
            </c:numRef>
          </c:val>
          <c:extLst>
            <c:ext xmlns:c16="http://schemas.microsoft.com/office/drawing/2014/chart" uri="{C3380CC4-5D6E-409C-BE32-E72D297353CC}">
              <c16:uniqueId val="{00000009-A1D4-5D4D-A894-668ED970AD2C}"/>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2"/>
          <c:order val="0"/>
          <c:tx>
            <c:strRef>
              <c:f>NRT!$D$145</c:f>
              <c:strCache>
                <c:ptCount val="1"/>
                <c:pt idx="0">
                  <c:v>Vol (GB)</c:v>
                </c:pt>
              </c:strCache>
            </c:strRef>
          </c:tx>
          <c:dLbls>
            <c:dLbl>
              <c:idx val="0"/>
              <c:layout>
                <c:manualLayout>
                  <c:x val="-2.9648703744943217E-2"/>
                  <c:y val="-6.3573049040135901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33535364965725822"/>
                      <c:h val="0.13680203285069112"/>
                    </c:manualLayout>
                  </c15:layout>
                </c:ext>
                <c:ext xmlns:c16="http://schemas.microsoft.com/office/drawing/2014/chart" uri="{C3380CC4-5D6E-409C-BE32-E72D297353CC}">
                  <c16:uniqueId val="{00000000-6D2A-6743-8E80-05CB9AE7AA8F}"/>
                </c:ext>
              </c:extLst>
            </c:dLbl>
            <c:dLbl>
              <c:idx val="1"/>
              <c:layout>
                <c:manualLayout>
                  <c:x val="0.25123879492000695"/>
                  <c:y val="-7.7177641875471423E-2"/>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4119338710880517"/>
                      <c:h val="0.13680203285069112"/>
                    </c:manualLayout>
                  </c15:layout>
                </c:ext>
                <c:ext xmlns:c16="http://schemas.microsoft.com/office/drawing/2014/chart" uri="{C3380CC4-5D6E-409C-BE32-E72D297353CC}">
                  <c16:uniqueId val="{00000001-6D2A-6743-8E80-05CB9AE7AA8F}"/>
                </c:ext>
              </c:extLst>
            </c:dLbl>
            <c:dLbl>
              <c:idx val="2"/>
              <c:layout>
                <c:manualLayout>
                  <c:x val="0.24848965243077972"/>
                  <c:y val="-6.0627247816721394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6D2A-6743-8E80-05CB9AE7AA8F}"/>
                </c:ext>
              </c:extLst>
            </c:dLbl>
            <c:dLbl>
              <c:idx val="3"/>
              <c:layout>
                <c:manualLayout>
                  <c:x val="0.32033460939523711"/>
                  <c:y val="-3.1591533190021438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D2A-6743-8E80-05CB9AE7AA8F}"/>
                </c:ext>
              </c:extLst>
            </c:dLbl>
            <c:dLbl>
              <c:idx val="4"/>
              <c:layout>
                <c:manualLayout>
                  <c:x val="0.26110503959318387"/>
                  <c:y val="6.2755994973556828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6D2A-6743-8E80-05CB9AE7AA8F}"/>
                </c:ext>
              </c:extLst>
            </c:dLbl>
            <c:dLbl>
              <c:idx val="5"/>
              <c:layout>
                <c:manualLayout>
                  <c:x val="4.9037961699654214E-2"/>
                  <c:y val="9.7749138806836999E-2"/>
                </c:manualLayout>
              </c:layout>
              <c:spPr>
                <a:noFill/>
                <a:ln>
                  <a:noFill/>
                </a:ln>
                <a:effectLst/>
              </c:spPr>
              <c:txPr>
                <a:bodyPr wrap="square" lIns="38100" tIns="19050" rIns="38100" bIns="19050" anchor="ctr">
                  <a:spAutoFit/>
                </a:bodyPr>
                <a:lstStyle/>
                <a:p>
                  <a:pPr>
                    <a:defRPr>
                      <a:solidFill>
                        <a:schemeClr val="tx1"/>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6D2A-6743-8E80-05CB9AE7AA8F}"/>
                </c:ext>
              </c:extLst>
            </c:dLbl>
            <c:dLbl>
              <c:idx val="6"/>
              <c:layout>
                <c:manualLayout>
                  <c:x val="0.23869465037753185"/>
                  <c:y val="-0.16470146238864672"/>
                </c:manualLayout>
              </c:layout>
              <c:spPr>
                <a:noFill/>
                <a:ln>
                  <a:noFill/>
                </a:ln>
                <a:effectLst/>
              </c:spPr>
              <c:txPr>
                <a:bodyPr wrap="square" lIns="38100" tIns="19050" rIns="38100" bIns="19050" anchor="ctr">
                  <a:spAutoFit/>
                </a:bodyPr>
                <a:lstStyle/>
                <a:p>
                  <a:pPr>
                    <a:defRPr>
                      <a:solidFill>
                        <a:sysClr val="windowText" lastClr="000000"/>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6D2A-6743-8E80-05CB9AE7AA8F}"/>
                </c:ext>
              </c:extLst>
            </c:dLbl>
            <c:dLbl>
              <c:idx val="7"/>
              <c:layout>
                <c:manualLayout>
                  <c:x val="-8.896710861439705E-2"/>
                  <c:y val="0.14457266787064318"/>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D2A-6743-8E80-05CB9AE7AA8F}"/>
                </c:ext>
              </c:extLst>
            </c:dLbl>
            <c:dLbl>
              <c:idx val="8"/>
              <c:layout>
                <c:manualLayout>
                  <c:x val="-0.19364267991978193"/>
                  <c:y val="9.327268894880211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D2A-6743-8E80-05CB9AE7AA8F}"/>
                </c:ext>
              </c:extLst>
            </c:dLbl>
            <c:dLbl>
              <c:idx val="9"/>
              <c:layout>
                <c:manualLayout>
                  <c:x val="-0.26661463085294385"/>
                  <c:y val="-2.3318172237200549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6D2A-6743-8E80-05CB9AE7AA8F}"/>
                </c:ext>
              </c:extLst>
            </c:dLbl>
            <c:spPr>
              <a:solidFill>
                <a:sysClr val="window" lastClr="FFFFFF"/>
              </a:solid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NRT!$A$146:$A$157</c:f>
              <c:strCache>
                <c:ptCount val="12"/>
                <c:pt idx="0">
                  <c:v>AIRS/AMSU-A</c:v>
                </c:pt>
                <c:pt idx="1">
                  <c:v>AMSR2</c:v>
                </c:pt>
                <c:pt idx="2">
                  <c:v>LIS</c:v>
                </c:pt>
                <c:pt idx="3">
                  <c:v>MISR</c:v>
                </c:pt>
                <c:pt idx="4">
                  <c:v>MLS</c:v>
                </c:pt>
                <c:pt idx="5">
                  <c:v>MODIS-A</c:v>
                </c:pt>
                <c:pt idx="6">
                  <c:v>MODIS-T</c:v>
                </c:pt>
                <c:pt idx="7">
                  <c:v>MOPITT</c:v>
                </c:pt>
                <c:pt idx="8">
                  <c:v>OMI</c:v>
                </c:pt>
                <c:pt idx="9">
                  <c:v>OMPS</c:v>
                </c:pt>
                <c:pt idx="10">
                  <c:v>VIIRS</c:v>
                </c:pt>
                <c:pt idx="11">
                  <c:v>Other1</c:v>
                </c:pt>
              </c:strCache>
            </c:strRef>
          </c:cat>
          <c:val>
            <c:numRef>
              <c:f>NRT!$D$146:$D$157</c:f>
              <c:numCache>
                <c:formatCode>_(* #,##0.00_);_(* \(#,##0.00\);_(* "-"??_);_(@_)</c:formatCode>
                <c:ptCount val="12"/>
                <c:pt idx="0">
                  <c:v>77.101145625114398</c:v>
                </c:pt>
                <c:pt idx="1">
                  <c:v>112.46522280387499</c:v>
                </c:pt>
                <c:pt idx="2">
                  <c:v>3.1999801686033602</c:v>
                </c:pt>
                <c:pt idx="3">
                  <c:v>0</c:v>
                </c:pt>
                <c:pt idx="4">
                  <c:v>2.5011935206130098</c:v>
                </c:pt>
                <c:pt idx="5">
                  <c:v>54490.635344468901</c:v>
                </c:pt>
                <c:pt idx="6">
                  <c:v>34012.873363029197</c:v>
                </c:pt>
                <c:pt idx="7">
                  <c:v>0</c:v>
                </c:pt>
                <c:pt idx="8">
                  <c:v>0</c:v>
                </c:pt>
                <c:pt idx="9">
                  <c:v>0</c:v>
                </c:pt>
                <c:pt idx="10">
                  <c:v>173795.58883600211</c:v>
                </c:pt>
                <c:pt idx="11">
                  <c:v>96.594939706847029</c:v>
                </c:pt>
              </c:numCache>
            </c:numRef>
          </c:val>
          <c:extLst>
            <c:ext xmlns:c16="http://schemas.microsoft.com/office/drawing/2014/chart" uri="{C3380CC4-5D6E-409C-BE32-E72D297353CC}">
              <c16:uniqueId val="{0000000A-6D2A-6743-8E80-05CB9AE7AA8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Products Distributed to Unregisterd Users By Domain </a:t>
            </a:r>
          </a:p>
        </c:rich>
      </c:tx>
      <c:overlay val="0"/>
      <c:spPr>
        <a:noFill/>
        <a:ln w="25400">
          <a:noFill/>
        </a:ln>
      </c:spPr>
    </c:title>
    <c:autoTitleDeleted val="0"/>
    <c:plotArea>
      <c:layout>
        <c:manualLayout>
          <c:layoutTarget val="inner"/>
          <c:xMode val="edge"/>
          <c:yMode val="edge"/>
          <c:x val="0.15035482334706579"/>
          <c:y val="0.15521223090360903"/>
          <c:w val="0.82992877511778174"/>
          <c:h val="0.62645795089837097"/>
        </c:manualLayout>
      </c:layout>
      <c:barChart>
        <c:barDir val="col"/>
        <c:grouping val="stacked"/>
        <c:varyColors val="0"/>
        <c:ser>
          <c:idx val="0"/>
          <c:order val="0"/>
          <c:tx>
            <c:strRef>
              <c:f>NRT!$A$166</c:f>
              <c:strCache>
                <c:ptCount val="1"/>
                <c:pt idx="0">
                  <c:v>Foreign</c:v>
                </c:pt>
              </c:strCache>
            </c:strRef>
          </c:tx>
          <c:invertIfNegative val="0"/>
          <c:cat>
            <c:strRef>
              <c:f>NRT!$B$165:$M$165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NRT!$B$166:$M$166</c:f>
              <c:numCache>
                <c:formatCode>_(* #,##0_);_(* \(#,##0\);_(* "-"??_);_(@_)</c:formatCode>
                <c:ptCount val="12"/>
                <c:pt idx="0">
                  <c:v>8742</c:v>
                </c:pt>
                <c:pt idx="1">
                  <c:v>506197</c:v>
                </c:pt>
                <c:pt idx="2">
                  <c:v>7390</c:v>
                </c:pt>
                <c:pt idx="3">
                  <c:v>0</c:v>
                </c:pt>
                <c:pt idx="4">
                  <c:v>1570</c:v>
                </c:pt>
                <c:pt idx="5">
                  <c:v>4298332</c:v>
                </c:pt>
                <c:pt idx="6">
                  <c:v>122023</c:v>
                </c:pt>
                <c:pt idx="7">
                  <c:v>0</c:v>
                </c:pt>
                <c:pt idx="8">
                  <c:v>0</c:v>
                </c:pt>
                <c:pt idx="9">
                  <c:v>0</c:v>
                </c:pt>
                <c:pt idx="10">
                  <c:v>4299961</c:v>
                </c:pt>
                <c:pt idx="11">
                  <c:v>3423</c:v>
                </c:pt>
              </c:numCache>
            </c:numRef>
          </c:val>
          <c:extLst>
            <c:ext xmlns:c16="http://schemas.microsoft.com/office/drawing/2014/chart" uri="{C3380CC4-5D6E-409C-BE32-E72D297353CC}">
              <c16:uniqueId val="{00000000-1479-E34B-BCDB-057A8D46D67A}"/>
            </c:ext>
          </c:extLst>
        </c:ser>
        <c:ser>
          <c:idx val="1"/>
          <c:order val="1"/>
          <c:tx>
            <c:strRef>
              <c:f>NRT!$A$167</c:f>
              <c:strCache>
                <c:ptCount val="1"/>
                <c:pt idx="0">
                  <c:v>US COM</c:v>
                </c:pt>
              </c:strCache>
            </c:strRef>
          </c:tx>
          <c:invertIfNegative val="0"/>
          <c:cat>
            <c:strRef>
              <c:f>NRT!$B$165:$M$165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NRT!$B$167:$M$167</c:f>
              <c:numCache>
                <c:formatCode>_(* #,##0_);_(* \(#,##0\);_(* "-"??_);_(@_)</c:formatCode>
                <c:ptCount val="12"/>
                <c:pt idx="0">
                  <c:v>8087</c:v>
                </c:pt>
                <c:pt idx="1">
                  <c:v>287649</c:v>
                </c:pt>
                <c:pt idx="2">
                  <c:v>88330</c:v>
                </c:pt>
                <c:pt idx="3">
                  <c:v>0</c:v>
                </c:pt>
                <c:pt idx="4">
                  <c:v>0</c:v>
                </c:pt>
                <c:pt idx="5">
                  <c:v>1858175</c:v>
                </c:pt>
                <c:pt idx="6">
                  <c:v>154329</c:v>
                </c:pt>
                <c:pt idx="7">
                  <c:v>0</c:v>
                </c:pt>
                <c:pt idx="8">
                  <c:v>0</c:v>
                </c:pt>
                <c:pt idx="9">
                  <c:v>0</c:v>
                </c:pt>
                <c:pt idx="10">
                  <c:v>1802087</c:v>
                </c:pt>
                <c:pt idx="11">
                  <c:v>921</c:v>
                </c:pt>
              </c:numCache>
            </c:numRef>
          </c:val>
          <c:extLst>
            <c:ext xmlns:c16="http://schemas.microsoft.com/office/drawing/2014/chart" uri="{C3380CC4-5D6E-409C-BE32-E72D297353CC}">
              <c16:uniqueId val="{00000001-C632-9C49-AD03-BB25ED632E14}"/>
            </c:ext>
          </c:extLst>
        </c:ser>
        <c:ser>
          <c:idx val="2"/>
          <c:order val="2"/>
          <c:tx>
            <c:strRef>
              <c:f>NRT!$A$168</c:f>
              <c:strCache>
                <c:ptCount val="1"/>
                <c:pt idx="0">
                  <c:v>US EDU         </c:v>
                </c:pt>
              </c:strCache>
            </c:strRef>
          </c:tx>
          <c:invertIfNegative val="0"/>
          <c:cat>
            <c:strRef>
              <c:f>NRT!$B$165:$M$165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NRT!$B$168:$M$168</c:f>
              <c:numCache>
                <c:formatCode>_(* #,##0_);_(* \(#,##0\);_(* "-"??_);_(@_)</c:formatCode>
                <c:ptCount val="12"/>
                <c:pt idx="0">
                  <c:v>5</c:v>
                </c:pt>
                <c:pt idx="1">
                  <c:v>923</c:v>
                </c:pt>
                <c:pt idx="2">
                  <c:v>776</c:v>
                </c:pt>
                <c:pt idx="3">
                  <c:v>0</c:v>
                </c:pt>
                <c:pt idx="4">
                  <c:v>0</c:v>
                </c:pt>
                <c:pt idx="5">
                  <c:v>11061</c:v>
                </c:pt>
                <c:pt idx="6">
                  <c:v>73</c:v>
                </c:pt>
                <c:pt idx="7">
                  <c:v>0</c:v>
                </c:pt>
                <c:pt idx="8">
                  <c:v>0</c:v>
                </c:pt>
                <c:pt idx="9">
                  <c:v>0</c:v>
                </c:pt>
                <c:pt idx="10">
                  <c:v>9521</c:v>
                </c:pt>
                <c:pt idx="11">
                  <c:v>0</c:v>
                </c:pt>
              </c:numCache>
            </c:numRef>
          </c:val>
          <c:extLst>
            <c:ext xmlns:c16="http://schemas.microsoft.com/office/drawing/2014/chart" uri="{C3380CC4-5D6E-409C-BE32-E72D297353CC}">
              <c16:uniqueId val="{00000002-C632-9C49-AD03-BB25ED632E14}"/>
            </c:ext>
          </c:extLst>
        </c:ser>
        <c:ser>
          <c:idx val="3"/>
          <c:order val="3"/>
          <c:tx>
            <c:strRef>
              <c:f>NRT!$A$169</c:f>
              <c:strCache>
                <c:ptCount val="1"/>
                <c:pt idx="0">
                  <c:v>US GOV         </c:v>
                </c:pt>
              </c:strCache>
            </c:strRef>
          </c:tx>
          <c:invertIfNegative val="0"/>
          <c:cat>
            <c:strRef>
              <c:f>NRT!$B$165:$M$165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NRT!$B$169:$M$169</c:f>
              <c:numCache>
                <c:formatCode>_(* #,##0_);_(* \(#,##0\);_(* "-"??_);_(@_)</c:formatCode>
                <c:ptCount val="12"/>
                <c:pt idx="0">
                  <c:v>2</c:v>
                </c:pt>
                <c:pt idx="1">
                  <c:v>365036</c:v>
                </c:pt>
                <c:pt idx="2">
                  <c:v>206365</c:v>
                </c:pt>
                <c:pt idx="3">
                  <c:v>0</c:v>
                </c:pt>
                <c:pt idx="4">
                  <c:v>1</c:v>
                </c:pt>
                <c:pt idx="5">
                  <c:v>5067591</c:v>
                </c:pt>
                <c:pt idx="6">
                  <c:v>5187926</c:v>
                </c:pt>
                <c:pt idx="7">
                  <c:v>0</c:v>
                </c:pt>
                <c:pt idx="8">
                  <c:v>0</c:v>
                </c:pt>
                <c:pt idx="9">
                  <c:v>0</c:v>
                </c:pt>
                <c:pt idx="10">
                  <c:v>5503201</c:v>
                </c:pt>
                <c:pt idx="11">
                  <c:v>5501</c:v>
                </c:pt>
              </c:numCache>
            </c:numRef>
          </c:val>
          <c:extLst>
            <c:ext xmlns:c16="http://schemas.microsoft.com/office/drawing/2014/chart" uri="{C3380CC4-5D6E-409C-BE32-E72D297353CC}">
              <c16:uniqueId val="{00000003-C632-9C49-AD03-BB25ED632E14}"/>
            </c:ext>
          </c:extLst>
        </c:ser>
        <c:ser>
          <c:idx val="4"/>
          <c:order val="4"/>
          <c:tx>
            <c:strRef>
              <c:f>NRT!$A$170</c:f>
              <c:strCache>
                <c:ptCount val="1"/>
                <c:pt idx="0">
                  <c:v>US ORG         </c:v>
                </c:pt>
              </c:strCache>
            </c:strRef>
          </c:tx>
          <c:invertIfNegative val="0"/>
          <c:cat>
            <c:strRef>
              <c:f>NRT!$B$165:$M$165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NRT!$B$170:$M$170</c:f>
              <c:numCache>
                <c:formatCode>_(* #,##0_);_(* \(#,##0\);_(* "-"??_);_(@_)</c:formatCode>
                <c:ptCount val="12"/>
                <c:pt idx="0">
                  <c:v>0</c:v>
                </c:pt>
                <c:pt idx="2">
                  <c:v>2</c:v>
                </c:pt>
                <c:pt idx="3">
                  <c:v>0</c:v>
                </c:pt>
                <c:pt idx="5">
                  <c:v>1561</c:v>
                </c:pt>
                <c:pt idx="6">
                  <c:v>18</c:v>
                </c:pt>
                <c:pt idx="7">
                  <c:v>0</c:v>
                </c:pt>
                <c:pt idx="8">
                  <c:v>0</c:v>
                </c:pt>
                <c:pt idx="9">
                  <c:v>0</c:v>
                </c:pt>
                <c:pt idx="10">
                  <c:v>15288</c:v>
                </c:pt>
              </c:numCache>
            </c:numRef>
          </c:val>
          <c:extLst>
            <c:ext xmlns:c16="http://schemas.microsoft.com/office/drawing/2014/chart" uri="{C3380CC4-5D6E-409C-BE32-E72D297353CC}">
              <c16:uniqueId val="{00000004-C632-9C49-AD03-BB25ED632E14}"/>
            </c:ext>
          </c:extLst>
        </c:ser>
        <c:ser>
          <c:idx val="5"/>
          <c:order val="5"/>
          <c:tx>
            <c:strRef>
              <c:f>NRT!$A$171</c:f>
              <c:strCache>
                <c:ptCount val="1"/>
                <c:pt idx="0">
                  <c:v>US Other</c:v>
                </c:pt>
              </c:strCache>
            </c:strRef>
          </c:tx>
          <c:invertIfNegative val="0"/>
          <c:cat>
            <c:strRef>
              <c:f>NRT!$B$165:$M$165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NRT!$B$171:$M$171</c:f>
              <c:numCache>
                <c:formatCode>_(* #,##0_);_(* \(#,##0\);_(* "-"??_);_(@_)</c:formatCode>
                <c:ptCount val="12"/>
                <c:pt idx="0">
                  <c:v>25</c:v>
                </c:pt>
                <c:pt idx="1">
                  <c:v>376348</c:v>
                </c:pt>
                <c:pt idx="2">
                  <c:v>15005</c:v>
                </c:pt>
                <c:pt idx="3">
                  <c:v>0</c:v>
                </c:pt>
                <c:pt idx="4">
                  <c:v>0</c:v>
                </c:pt>
                <c:pt idx="5">
                  <c:v>1279718</c:v>
                </c:pt>
                <c:pt idx="6">
                  <c:v>37248</c:v>
                </c:pt>
                <c:pt idx="7">
                  <c:v>0</c:v>
                </c:pt>
                <c:pt idx="8">
                  <c:v>0</c:v>
                </c:pt>
                <c:pt idx="9">
                  <c:v>0</c:v>
                </c:pt>
                <c:pt idx="10">
                  <c:v>1362870</c:v>
                </c:pt>
                <c:pt idx="11">
                  <c:v>17537</c:v>
                </c:pt>
              </c:numCache>
            </c:numRef>
          </c:val>
          <c:extLst>
            <c:ext xmlns:c16="http://schemas.microsoft.com/office/drawing/2014/chart" uri="{C3380CC4-5D6E-409C-BE32-E72D297353CC}">
              <c16:uniqueId val="{00000005-C632-9C49-AD03-BB25ED632E14}"/>
            </c:ext>
          </c:extLst>
        </c:ser>
        <c:ser>
          <c:idx val="6"/>
          <c:order val="6"/>
          <c:tx>
            <c:strRef>
              <c:f>NRT!$A$172</c:f>
              <c:strCache>
                <c:ptCount val="1"/>
                <c:pt idx="0">
                  <c:v>Unknown</c:v>
                </c:pt>
              </c:strCache>
            </c:strRef>
          </c:tx>
          <c:invertIfNegative val="0"/>
          <c:cat>
            <c:strRef>
              <c:f>NRT!$B$165:$M$165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NRT!$B$172:$M$172</c:f>
              <c:numCache>
                <c:formatCode>_(* #,##0_);_(* \(#,##0\);_(* "-"??_);_(@_)</c:formatCode>
                <c:ptCount val="12"/>
                <c:pt idx="0">
                  <c:v>17369</c:v>
                </c:pt>
                <c:pt idx="2">
                  <c:v>5</c:v>
                </c:pt>
                <c:pt idx="3">
                  <c:v>0</c:v>
                </c:pt>
                <c:pt idx="4">
                  <c:v>0</c:v>
                </c:pt>
                <c:pt idx="5">
                  <c:v>2909</c:v>
                </c:pt>
                <c:pt idx="6">
                  <c:v>10376</c:v>
                </c:pt>
                <c:pt idx="7">
                  <c:v>0</c:v>
                </c:pt>
                <c:pt idx="8">
                  <c:v>0</c:v>
                </c:pt>
                <c:pt idx="9">
                  <c:v>0</c:v>
                </c:pt>
                <c:pt idx="10">
                  <c:v>1617</c:v>
                </c:pt>
                <c:pt idx="11">
                  <c:v>648</c:v>
                </c:pt>
              </c:numCache>
            </c:numRef>
          </c:val>
          <c:extLst>
            <c:ext xmlns:c16="http://schemas.microsoft.com/office/drawing/2014/chart" uri="{C3380CC4-5D6E-409C-BE32-E72D297353CC}">
              <c16:uniqueId val="{00000006-C632-9C49-AD03-BB25ED632E14}"/>
            </c:ext>
          </c:extLst>
        </c:ser>
        <c:dLbls>
          <c:showLegendKey val="0"/>
          <c:showVal val="0"/>
          <c:showCatName val="0"/>
          <c:showSerName val="0"/>
          <c:showPercent val="0"/>
          <c:showBubbleSize val="0"/>
        </c:dLbls>
        <c:gapWidth val="95"/>
        <c:overlap val="100"/>
        <c:axId val="-448750784"/>
        <c:axId val="-448755136"/>
      </c:barChart>
      <c:catAx>
        <c:axId val="-448750784"/>
        <c:scaling>
          <c:orientation val="minMax"/>
        </c:scaling>
        <c:delete val="0"/>
        <c:axPos val="b"/>
        <c:numFmt formatCode="General" sourceLinked="1"/>
        <c:majorTickMark val="out"/>
        <c:minorTickMark val="none"/>
        <c:tickLblPos val="nextTo"/>
        <c:spPr>
          <a:ln w="3175">
            <a:solidFill>
              <a:srgbClr val="808080"/>
            </a:solidFill>
            <a:prstDash val="solid"/>
          </a:ln>
        </c:spPr>
        <c:txPr>
          <a:bodyPr rot="-1200000" vert="horz"/>
          <a:lstStyle/>
          <a:p>
            <a:pPr>
              <a:defRPr sz="1100" baseline="0"/>
            </a:pPr>
            <a:endParaRPr lang="en-US"/>
          </a:p>
        </c:txPr>
        <c:crossAx val="-448755136"/>
        <c:crosses val="autoZero"/>
        <c:auto val="1"/>
        <c:lblAlgn val="ctr"/>
        <c:lblOffset val="100"/>
        <c:noMultiLvlLbl val="0"/>
      </c:catAx>
      <c:valAx>
        <c:axId val="-448755136"/>
        <c:scaling>
          <c:orientation val="minMax"/>
          <c:min val="0"/>
        </c:scaling>
        <c:delete val="0"/>
        <c:axPos val="l"/>
        <c:majorGridlines>
          <c:spPr>
            <a:ln w="3175">
              <a:solidFill>
                <a:schemeClr val="bg2"/>
              </a:solidFill>
              <a:prstDash val="solid"/>
            </a:ln>
          </c:spPr>
        </c:majorGridlines>
        <c:title>
          <c:tx>
            <c:rich>
              <a:bodyPr/>
              <a:lstStyle/>
              <a:p>
                <a:pPr>
                  <a:defRPr sz="1200"/>
                </a:pPr>
                <a:r>
                  <a:rPr lang="en-US" sz="1200"/>
                  <a:t>Products</a:t>
                </a:r>
              </a:p>
            </c:rich>
          </c:tx>
          <c:layout>
            <c:manualLayout>
              <c:xMode val="edge"/>
              <c:yMode val="edge"/>
              <c:x val="7.5064047129779973E-3"/>
              <c:y val="0.416326731885787"/>
            </c:manualLayout>
          </c:layout>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48750784"/>
        <c:crosses val="autoZero"/>
        <c:crossBetween val="between"/>
      </c:valAx>
      <c:spPr>
        <a:solidFill>
          <a:srgbClr val="FFFFFF"/>
        </a:solidFill>
        <a:ln w="3175">
          <a:solidFill>
            <a:schemeClr val="tx1"/>
          </a:solidFill>
        </a:ln>
      </c:spPr>
    </c:plotArea>
    <c:legend>
      <c:legendPos val="r"/>
      <c:layout>
        <c:manualLayout>
          <c:xMode val="edge"/>
          <c:yMode val="edge"/>
          <c:x val="0.16875135142639835"/>
          <c:y val="0.19636509650448453"/>
          <c:w val="0.10787245596457279"/>
          <c:h val="0.49818211599432982"/>
        </c:manualLayout>
      </c:layout>
      <c:overlay val="0"/>
      <c:spPr>
        <a:ln>
          <a:solidFill>
            <a:schemeClr val="tx1">
              <a:lumMod val="75000"/>
              <a:lumOff val="25000"/>
            </a:schemeClr>
          </a:solidFill>
        </a:ln>
      </c:spPr>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Volume (GB) Distributed to Unregisterd Users By Domain </a:t>
            </a:r>
          </a:p>
        </c:rich>
      </c:tx>
      <c:overlay val="0"/>
      <c:spPr>
        <a:noFill/>
        <a:ln w="25400">
          <a:noFill/>
        </a:ln>
      </c:spPr>
    </c:title>
    <c:autoTitleDeleted val="0"/>
    <c:plotArea>
      <c:layout>
        <c:manualLayout>
          <c:layoutTarget val="inner"/>
          <c:xMode val="edge"/>
          <c:yMode val="edge"/>
          <c:x val="0.12020129702855355"/>
          <c:y val="0.15521223090360903"/>
          <c:w val="0.85804500124996874"/>
          <c:h val="0.65541217051079759"/>
        </c:manualLayout>
      </c:layout>
      <c:barChart>
        <c:barDir val="col"/>
        <c:grouping val="stacked"/>
        <c:varyColors val="0"/>
        <c:ser>
          <c:idx val="0"/>
          <c:order val="0"/>
          <c:tx>
            <c:strRef>
              <c:f>NRT!$A$166</c:f>
              <c:strCache>
                <c:ptCount val="1"/>
                <c:pt idx="0">
                  <c:v>Foreign</c:v>
                </c:pt>
              </c:strCache>
            </c:strRef>
          </c:tx>
          <c:invertIfNegative val="0"/>
          <c:cat>
            <c:strRef>
              <c:f>NRT!$O$165:$Z$165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NRT!$O$166:$Z$166</c:f>
              <c:numCache>
                <c:formatCode>_(* #,##0.00_);_(* \(#,##0.00\);_(* "-"??_);_(@_)</c:formatCode>
                <c:ptCount val="12"/>
                <c:pt idx="0">
                  <c:v>46.045872109010801</c:v>
                </c:pt>
                <c:pt idx="1">
                  <c:v>12.9670433998107</c:v>
                </c:pt>
                <c:pt idx="2">
                  <c:v>7.4540312401950304E-2</c:v>
                </c:pt>
                <c:pt idx="3">
                  <c:v>0</c:v>
                </c:pt>
                <c:pt idx="4">
                  <c:v>2.2465031901374402</c:v>
                </c:pt>
                <c:pt idx="5">
                  <c:v>6637.5862357569804</c:v>
                </c:pt>
                <c:pt idx="6">
                  <c:v>1182.48230277281</c:v>
                </c:pt>
                <c:pt idx="7">
                  <c:v>0</c:v>
                </c:pt>
                <c:pt idx="8">
                  <c:v>0</c:v>
                </c:pt>
                <c:pt idx="9">
                  <c:v>0</c:v>
                </c:pt>
                <c:pt idx="10">
                  <c:v>32094.459712198899</c:v>
                </c:pt>
                <c:pt idx="11">
                  <c:v>70.459035559557336</c:v>
                </c:pt>
              </c:numCache>
            </c:numRef>
          </c:val>
          <c:extLst>
            <c:ext xmlns:c16="http://schemas.microsoft.com/office/drawing/2014/chart" uri="{C3380CC4-5D6E-409C-BE32-E72D297353CC}">
              <c16:uniqueId val="{00000000-20D0-904C-9B45-813360198273}"/>
            </c:ext>
          </c:extLst>
        </c:ser>
        <c:ser>
          <c:idx val="1"/>
          <c:order val="1"/>
          <c:tx>
            <c:strRef>
              <c:f>NRT!$A$167</c:f>
              <c:strCache>
                <c:ptCount val="1"/>
                <c:pt idx="0">
                  <c:v>US COM</c:v>
                </c:pt>
              </c:strCache>
            </c:strRef>
          </c:tx>
          <c:invertIfNegative val="0"/>
          <c:cat>
            <c:strRef>
              <c:f>NRT!$O$165:$Z$165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NRT!$O$167:$Z$167</c:f>
              <c:numCache>
                <c:formatCode>_(* #,##0.00_);_(* \(#,##0.00\);_(* "-"??_);_(@_)</c:formatCode>
                <c:ptCount val="12"/>
                <c:pt idx="0">
                  <c:v>21.061208717524998</c:v>
                </c:pt>
                <c:pt idx="1">
                  <c:v>2.91033159196376</c:v>
                </c:pt>
                <c:pt idx="2">
                  <c:v>0.89122927747666802</c:v>
                </c:pt>
                <c:pt idx="3">
                  <c:v>0</c:v>
                </c:pt>
                <c:pt idx="4">
                  <c:v>4.7759331762790597E-2</c:v>
                </c:pt>
                <c:pt idx="5">
                  <c:v>1108.94080627895</c:v>
                </c:pt>
                <c:pt idx="6">
                  <c:v>157.886433983221</c:v>
                </c:pt>
                <c:pt idx="7">
                  <c:v>0</c:v>
                </c:pt>
                <c:pt idx="8">
                  <c:v>0</c:v>
                </c:pt>
                <c:pt idx="9">
                  <c:v>0</c:v>
                </c:pt>
                <c:pt idx="10">
                  <c:v>4284.9906911654298</c:v>
                </c:pt>
                <c:pt idx="11">
                  <c:v>1.9484668867662465</c:v>
                </c:pt>
              </c:numCache>
            </c:numRef>
          </c:val>
          <c:extLst>
            <c:ext xmlns:c16="http://schemas.microsoft.com/office/drawing/2014/chart" uri="{C3380CC4-5D6E-409C-BE32-E72D297353CC}">
              <c16:uniqueId val="{00000001-8F1F-D24B-BFDB-F31FE675E638}"/>
            </c:ext>
          </c:extLst>
        </c:ser>
        <c:ser>
          <c:idx val="2"/>
          <c:order val="2"/>
          <c:tx>
            <c:strRef>
              <c:f>NRT!$A$168</c:f>
              <c:strCache>
                <c:ptCount val="1"/>
                <c:pt idx="0">
                  <c:v>US EDU         </c:v>
                </c:pt>
              </c:strCache>
            </c:strRef>
          </c:tx>
          <c:invertIfNegative val="0"/>
          <c:cat>
            <c:strRef>
              <c:f>NRT!$O$165:$Z$165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NRT!$O$168:$Z$168</c:f>
              <c:numCache>
                <c:formatCode>_(* #,##0.00_);_(* \(#,##0.00\);_(* "-"??_);_(@_)</c:formatCode>
                <c:ptCount val="12"/>
                <c:pt idx="0">
                  <c:v>8.32550227642059E-4</c:v>
                </c:pt>
                <c:pt idx="1">
                  <c:v>0.221273935399949</c:v>
                </c:pt>
                <c:pt idx="2">
                  <c:v>7.8071942552924104E-3</c:v>
                </c:pt>
                <c:pt idx="3">
                  <c:v>0</c:v>
                </c:pt>
                <c:pt idx="4">
                  <c:v>8.7461434304714203E-5</c:v>
                </c:pt>
                <c:pt idx="5">
                  <c:v>2.6573729971423701</c:v>
                </c:pt>
                <c:pt idx="6">
                  <c:v>1.23580936342477E-2</c:v>
                </c:pt>
                <c:pt idx="7">
                  <c:v>0</c:v>
                </c:pt>
                <c:pt idx="8">
                  <c:v>0</c:v>
                </c:pt>
                <c:pt idx="9">
                  <c:v>0</c:v>
                </c:pt>
                <c:pt idx="10">
                  <c:v>20.338212488219039</c:v>
                </c:pt>
                <c:pt idx="11">
                  <c:v>2.84610316157341E-4</c:v>
                </c:pt>
              </c:numCache>
            </c:numRef>
          </c:val>
          <c:extLst>
            <c:ext xmlns:c16="http://schemas.microsoft.com/office/drawing/2014/chart" uri="{C3380CC4-5D6E-409C-BE32-E72D297353CC}">
              <c16:uniqueId val="{00000002-8F1F-D24B-BFDB-F31FE675E638}"/>
            </c:ext>
          </c:extLst>
        </c:ser>
        <c:ser>
          <c:idx val="3"/>
          <c:order val="3"/>
          <c:tx>
            <c:strRef>
              <c:f>NRT!$A$169</c:f>
              <c:strCache>
                <c:ptCount val="1"/>
                <c:pt idx="0">
                  <c:v>US GOV         </c:v>
                </c:pt>
              </c:strCache>
            </c:strRef>
          </c:tx>
          <c:invertIfNegative val="0"/>
          <c:cat>
            <c:strRef>
              <c:f>NRT!$O$165:$Z$165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NRT!$O$169:$Z$169</c:f>
              <c:numCache>
                <c:formatCode>_(* #,##0.00_);_(* \(#,##0.00\);_(* "-"??_);_(@_)</c:formatCode>
                <c:ptCount val="12"/>
                <c:pt idx="0">
                  <c:v>2.2429758869111498</c:v>
                </c:pt>
                <c:pt idx="1">
                  <c:v>94.7472889302298</c:v>
                </c:pt>
                <c:pt idx="2">
                  <c:v>2.07540316320955</c:v>
                </c:pt>
                <c:pt idx="3">
                  <c:v>0</c:v>
                </c:pt>
                <c:pt idx="4">
                  <c:v>0.102344647981226</c:v>
                </c:pt>
                <c:pt idx="5">
                  <c:v>45026.618106629598</c:v>
                </c:pt>
                <c:pt idx="6">
                  <c:v>29529.758665021502</c:v>
                </c:pt>
                <c:pt idx="7">
                  <c:v>0</c:v>
                </c:pt>
                <c:pt idx="8">
                  <c:v>0</c:v>
                </c:pt>
                <c:pt idx="9">
                  <c:v>0</c:v>
                </c:pt>
                <c:pt idx="10">
                  <c:v>131025.51873328339</c:v>
                </c:pt>
                <c:pt idx="11">
                  <c:v>4.5379200903698758</c:v>
                </c:pt>
              </c:numCache>
            </c:numRef>
          </c:val>
          <c:extLst>
            <c:ext xmlns:c16="http://schemas.microsoft.com/office/drawing/2014/chart" uri="{C3380CC4-5D6E-409C-BE32-E72D297353CC}">
              <c16:uniqueId val="{00000003-8F1F-D24B-BFDB-F31FE675E638}"/>
            </c:ext>
          </c:extLst>
        </c:ser>
        <c:ser>
          <c:idx val="4"/>
          <c:order val="4"/>
          <c:tx>
            <c:strRef>
              <c:f>NRT!$A$170</c:f>
              <c:strCache>
                <c:ptCount val="1"/>
                <c:pt idx="0">
                  <c:v>US ORG         </c:v>
                </c:pt>
              </c:strCache>
            </c:strRef>
          </c:tx>
          <c:invertIfNegative val="0"/>
          <c:cat>
            <c:strRef>
              <c:f>NRT!$O$165:$Z$165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NRT!$O$170:$Z$170</c:f>
              <c:numCache>
                <c:formatCode>_(* #,##0.00_);_(* \(#,##0.00\);_(* "-"??_);_(@_)</c:formatCode>
                <c:ptCount val="12"/>
                <c:pt idx="0">
                  <c:v>4.7660134732723201E-3</c:v>
                </c:pt>
                <c:pt idx="2">
                  <c:v>2.01519578695297E-5</c:v>
                </c:pt>
                <c:pt idx="3">
                  <c:v>0</c:v>
                </c:pt>
                <c:pt idx="5">
                  <c:v>0.73262227699160498</c:v>
                </c:pt>
                <c:pt idx="6">
                  <c:v>4.5298207551240904E-3</c:v>
                </c:pt>
                <c:pt idx="7">
                  <c:v>0</c:v>
                </c:pt>
                <c:pt idx="8">
                  <c:v>0</c:v>
                </c:pt>
                <c:pt idx="9">
                  <c:v>0</c:v>
                </c:pt>
                <c:pt idx="10">
                  <c:v>41.788120298646298</c:v>
                </c:pt>
              </c:numCache>
            </c:numRef>
          </c:val>
          <c:extLst>
            <c:ext xmlns:c16="http://schemas.microsoft.com/office/drawing/2014/chart" uri="{C3380CC4-5D6E-409C-BE32-E72D297353CC}">
              <c16:uniqueId val="{00000004-8F1F-D24B-BFDB-F31FE675E638}"/>
            </c:ext>
          </c:extLst>
        </c:ser>
        <c:ser>
          <c:idx val="5"/>
          <c:order val="5"/>
          <c:tx>
            <c:strRef>
              <c:f>NRT!$A$171</c:f>
              <c:strCache>
                <c:ptCount val="1"/>
                <c:pt idx="0">
                  <c:v>US Other</c:v>
                </c:pt>
              </c:strCache>
            </c:strRef>
          </c:tx>
          <c:invertIfNegative val="0"/>
          <c:cat>
            <c:strRef>
              <c:f>NRT!$O$165:$Z$165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NRT!$O$171:$Z$171</c:f>
              <c:numCache>
                <c:formatCode>_(* #,##0.00_);_(* \(#,##0.00\);_(* "-"??_);_(@_)</c:formatCode>
                <c:ptCount val="12"/>
                <c:pt idx="0">
                  <c:v>7.2367147542536203E-2</c:v>
                </c:pt>
                <c:pt idx="1">
                  <c:v>1.61928494647145</c:v>
                </c:pt>
                <c:pt idx="2">
                  <c:v>0.1509296502918</c:v>
                </c:pt>
                <c:pt idx="3">
                  <c:v>0</c:v>
                </c:pt>
                <c:pt idx="4">
                  <c:v>2.1010412834584699E-2</c:v>
                </c:pt>
                <c:pt idx="5">
                  <c:v>606.73679285496405</c:v>
                </c:pt>
                <c:pt idx="6">
                  <c:v>10.7033066581934</c:v>
                </c:pt>
                <c:pt idx="7">
                  <c:v>0</c:v>
                </c:pt>
                <c:pt idx="8">
                  <c:v>0</c:v>
                </c:pt>
                <c:pt idx="9">
                  <c:v>0</c:v>
                </c:pt>
                <c:pt idx="10">
                  <c:v>6320.8666520854295</c:v>
                </c:pt>
                <c:pt idx="11">
                  <c:v>0.33059441018849572</c:v>
                </c:pt>
              </c:numCache>
            </c:numRef>
          </c:val>
          <c:extLst>
            <c:ext xmlns:c16="http://schemas.microsoft.com/office/drawing/2014/chart" uri="{C3380CC4-5D6E-409C-BE32-E72D297353CC}">
              <c16:uniqueId val="{00000005-8F1F-D24B-BFDB-F31FE675E638}"/>
            </c:ext>
          </c:extLst>
        </c:ser>
        <c:ser>
          <c:idx val="6"/>
          <c:order val="6"/>
          <c:tx>
            <c:strRef>
              <c:f>NRT!$A$172</c:f>
              <c:strCache>
                <c:ptCount val="1"/>
                <c:pt idx="0">
                  <c:v>Unknown</c:v>
                </c:pt>
              </c:strCache>
            </c:strRef>
          </c:tx>
          <c:invertIfNegative val="0"/>
          <c:cat>
            <c:strRef>
              <c:f>NRT!$O$165:$Z$165</c:f>
              <c:strCache>
                <c:ptCount val="12"/>
                <c:pt idx="0">
                  <c:v>AIRS/AMSU-A</c:v>
                </c:pt>
                <c:pt idx="1">
                  <c:v>AMSR2</c:v>
                </c:pt>
                <c:pt idx="2">
                  <c:v>LIS</c:v>
                </c:pt>
                <c:pt idx="3">
                  <c:v>MISR</c:v>
                </c:pt>
                <c:pt idx="4">
                  <c:v>MLS</c:v>
                </c:pt>
                <c:pt idx="5">
                  <c:v>MODIS-Aqua</c:v>
                </c:pt>
                <c:pt idx="6">
                  <c:v>MODIS-Terra</c:v>
                </c:pt>
                <c:pt idx="7">
                  <c:v>MOPITT</c:v>
                </c:pt>
                <c:pt idx="8">
                  <c:v>OMI</c:v>
                </c:pt>
                <c:pt idx="9">
                  <c:v>OMPS</c:v>
                </c:pt>
                <c:pt idx="10">
                  <c:v>VIIRS</c:v>
                </c:pt>
                <c:pt idx="11">
                  <c:v>Other</c:v>
                </c:pt>
              </c:strCache>
            </c:strRef>
          </c:cat>
          <c:val>
            <c:numRef>
              <c:f>NRT!$O$172:$Z$172</c:f>
              <c:numCache>
                <c:formatCode>_(* #,##0.00_);_(* \(#,##0.00\);_(* "-"??_);_(@_)</c:formatCode>
                <c:ptCount val="12"/>
                <c:pt idx="0">
                  <c:v>7.6731232004240102</c:v>
                </c:pt>
                <c:pt idx="2">
                  <c:v>5.0419010221958099E-5</c:v>
                </c:pt>
                <c:pt idx="3">
                  <c:v>0</c:v>
                </c:pt>
                <c:pt idx="4">
                  <c:v>8.3488476462662206E-2</c:v>
                </c:pt>
                <c:pt idx="5">
                  <c:v>1107.3634076742401</c:v>
                </c:pt>
                <c:pt idx="6">
                  <c:v>3132.0257666790799</c:v>
                </c:pt>
                <c:pt idx="7">
                  <c:v>0</c:v>
                </c:pt>
                <c:pt idx="8">
                  <c:v>0</c:v>
                </c:pt>
                <c:pt idx="9">
                  <c:v>0</c:v>
                </c:pt>
                <c:pt idx="10">
                  <c:v>7.6267144819721508</c:v>
                </c:pt>
                <c:pt idx="11">
                  <c:v>19.318638149648823</c:v>
                </c:pt>
              </c:numCache>
            </c:numRef>
          </c:val>
          <c:extLst>
            <c:ext xmlns:c16="http://schemas.microsoft.com/office/drawing/2014/chart" uri="{C3380CC4-5D6E-409C-BE32-E72D297353CC}">
              <c16:uniqueId val="{00000006-8F1F-D24B-BFDB-F31FE675E638}"/>
            </c:ext>
          </c:extLst>
        </c:ser>
        <c:dLbls>
          <c:showLegendKey val="0"/>
          <c:showVal val="0"/>
          <c:showCatName val="0"/>
          <c:showSerName val="0"/>
          <c:showPercent val="0"/>
          <c:showBubbleSize val="0"/>
        </c:dLbls>
        <c:gapWidth val="113"/>
        <c:overlap val="100"/>
        <c:axId val="-448749152"/>
        <c:axId val="-448756768"/>
      </c:barChart>
      <c:catAx>
        <c:axId val="-448749152"/>
        <c:scaling>
          <c:orientation val="minMax"/>
        </c:scaling>
        <c:delete val="0"/>
        <c:axPos val="b"/>
        <c:numFmt formatCode="General" sourceLinked="1"/>
        <c:majorTickMark val="out"/>
        <c:minorTickMark val="none"/>
        <c:tickLblPos val="nextTo"/>
        <c:spPr>
          <a:ln w="3175">
            <a:solidFill>
              <a:srgbClr val="808080"/>
            </a:solidFill>
            <a:prstDash val="solid"/>
          </a:ln>
        </c:spPr>
        <c:txPr>
          <a:bodyPr rot="-1200000" vert="horz"/>
          <a:lstStyle/>
          <a:p>
            <a:pPr>
              <a:defRPr sz="1100" baseline="0"/>
            </a:pPr>
            <a:endParaRPr lang="en-US"/>
          </a:p>
        </c:txPr>
        <c:crossAx val="-448756768"/>
        <c:crosses val="autoZero"/>
        <c:auto val="1"/>
        <c:lblAlgn val="ctr"/>
        <c:lblOffset val="100"/>
        <c:noMultiLvlLbl val="0"/>
      </c:catAx>
      <c:valAx>
        <c:axId val="-448756768"/>
        <c:scaling>
          <c:orientation val="minMax"/>
          <c:min val="0"/>
        </c:scaling>
        <c:delete val="0"/>
        <c:axPos val="l"/>
        <c:majorGridlines>
          <c:spPr>
            <a:ln w="3175">
              <a:solidFill>
                <a:schemeClr val="bg2"/>
              </a:solidFill>
              <a:prstDash val="solid"/>
            </a:ln>
          </c:spPr>
        </c:majorGridlines>
        <c:title>
          <c:tx>
            <c:rich>
              <a:bodyPr/>
              <a:lstStyle/>
              <a:p>
                <a:pPr>
                  <a:defRPr sz="1200"/>
                </a:pPr>
                <a:r>
                  <a:rPr lang="en-US" sz="1200"/>
                  <a:t>Volume (GB)</a:t>
                </a:r>
              </a:p>
            </c:rich>
          </c:tx>
          <c:overlay val="0"/>
        </c:title>
        <c:numFmt formatCode="#,##0" sourceLinked="0"/>
        <c:majorTickMark val="out"/>
        <c:minorTickMark val="none"/>
        <c:tickLblPos val="nextTo"/>
        <c:spPr>
          <a:ln w="3175">
            <a:solidFill>
              <a:srgbClr val="808080"/>
            </a:solidFill>
            <a:prstDash val="solid"/>
          </a:ln>
        </c:spPr>
        <c:txPr>
          <a:bodyPr/>
          <a:lstStyle/>
          <a:p>
            <a:pPr>
              <a:defRPr sz="1200"/>
            </a:pPr>
            <a:endParaRPr lang="en-US"/>
          </a:p>
        </c:txPr>
        <c:crossAx val="-448749152"/>
        <c:crosses val="autoZero"/>
        <c:crossBetween val="between"/>
      </c:valAx>
      <c:spPr>
        <a:solidFill>
          <a:srgbClr val="FFFFFF"/>
        </a:solidFill>
        <a:ln w="3175">
          <a:solidFill>
            <a:schemeClr val="tx1"/>
          </a:solidFill>
        </a:ln>
      </c:spPr>
    </c:plotArea>
    <c:legend>
      <c:legendPos val="r"/>
      <c:layout>
        <c:manualLayout>
          <c:xMode val="edge"/>
          <c:yMode val="edge"/>
          <c:x val="0.14734862872057977"/>
          <c:y val="0.19410463013017795"/>
          <c:w val="0.10702692433456396"/>
          <c:h val="0.46827425473402179"/>
        </c:manualLayout>
      </c:layout>
      <c:overlay val="0"/>
      <c:spPr>
        <a:ln>
          <a:solidFill>
            <a:schemeClr val="tx1">
              <a:lumMod val="75000"/>
              <a:lumOff val="25000"/>
            </a:schemeClr>
          </a:solidFill>
        </a:ln>
      </c:sp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67780619277832E-2"/>
          <c:y val="0.14181429828068007"/>
          <c:w val="0.83045934251764608"/>
          <c:h val="0.73115286095784238"/>
        </c:manualLayout>
      </c:layout>
      <c:lineChart>
        <c:grouping val="standard"/>
        <c:varyColors val="0"/>
        <c:ser>
          <c:idx val="0"/>
          <c:order val="0"/>
          <c:tx>
            <c:strRef>
              <c:f>doi_summary!$B$3</c:f>
              <c:strCache>
                <c:ptCount val="1"/>
                <c:pt idx="0">
                  <c:v># of DOIs</c:v>
                </c:pt>
              </c:strCache>
            </c:strRef>
          </c:tx>
          <c:spPr>
            <a:ln w="28575" cap="rnd">
              <a:solidFill>
                <a:schemeClr val="accent1"/>
              </a:solidFill>
              <a:round/>
            </a:ln>
            <a:effectLst/>
          </c:spPr>
          <c:marker>
            <c:symbol val="none"/>
          </c:marker>
          <c:cat>
            <c:numRef>
              <c:f>doi_summary!$A$4:$A$132</c:f>
              <c:numCache>
                <c:formatCode>[$-409]mmm\-yy;@</c:formatCode>
                <c:ptCount val="12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formatCode="mmm\-yy">
                  <c:v>44470</c:v>
                </c:pt>
                <c:pt idx="118" formatCode="mmm\-yy">
                  <c:v>44501</c:v>
                </c:pt>
                <c:pt idx="119" formatCode="mmm\-yy">
                  <c:v>44531</c:v>
                </c:pt>
                <c:pt idx="120" formatCode="mmm\-yy">
                  <c:v>44562</c:v>
                </c:pt>
                <c:pt idx="121" formatCode="mmm\-yy">
                  <c:v>44593</c:v>
                </c:pt>
                <c:pt idx="122" formatCode="mmm\-yy">
                  <c:v>44621</c:v>
                </c:pt>
                <c:pt idx="123" formatCode="mmm\-yy">
                  <c:v>44652</c:v>
                </c:pt>
                <c:pt idx="124" formatCode="mmm\-yy">
                  <c:v>44682</c:v>
                </c:pt>
                <c:pt idx="125" formatCode="mmm\-yy">
                  <c:v>44713</c:v>
                </c:pt>
                <c:pt idx="126" formatCode="mmm\-yy">
                  <c:v>44743</c:v>
                </c:pt>
                <c:pt idx="127" formatCode="mmm\-yy">
                  <c:v>44774</c:v>
                </c:pt>
                <c:pt idx="128" formatCode="mmm\-yy">
                  <c:v>44805</c:v>
                </c:pt>
              </c:numCache>
            </c:numRef>
          </c:cat>
          <c:val>
            <c:numRef>
              <c:f>doi_summary!$B$4:$B$132</c:f>
              <c:numCache>
                <c:formatCode>General</c:formatCode>
                <c:ptCount val="129"/>
                <c:pt idx="0">
                  <c:v>920</c:v>
                </c:pt>
                <c:pt idx="1">
                  <c:v>9</c:v>
                </c:pt>
                <c:pt idx="2">
                  <c:v>6</c:v>
                </c:pt>
                <c:pt idx="3">
                  <c:v>8</c:v>
                </c:pt>
                <c:pt idx="4">
                  <c:v>7</c:v>
                </c:pt>
                <c:pt idx="5">
                  <c:v>13</c:v>
                </c:pt>
                <c:pt idx="6">
                  <c:v>41</c:v>
                </c:pt>
                <c:pt idx="7">
                  <c:v>1</c:v>
                </c:pt>
                <c:pt idx="8">
                  <c:v>19</c:v>
                </c:pt>
                <c:pt idx="9">
                  <c:v>6</c:v>
                </c:pt>
                <c:pt idx="10">
                  <c:v>37</c:v>
                </c:pt>
                <c:pt idx="11">
                  <c:v>3</c:v>
                </c:pt>
                <c:pt idx="12">
                  <c:v>12</c:v>
                </c:pt>
                <c:pt idx="13">
                  <c:v>4</c:v>
                </c:pt>
                <c:pt idx="14">
                  <c:v>33</c:v>
                </c:pt>
                <c:pt idx="15">
                  <c:v>62</c:v>
                </c:pt>
                <c:pt idx="16">
                  <c:v>7</c:v>
                </c:pt>
                <c:pt idx="17">
                  <c:v>41</c:v>
                </c:pt>
                <c:pt idx="18">
                  <c:v>35</c:v>
                </c:pt>
                <c:pt idx="19">
                  <c:v>58</c:v>
                </c:pt>
                <c:pt idx="20">
                  <c:v>15</c:v>
                </c:pt>
                <c:pt idx="21">
                  <c:v>34</c:v>
                </c:pt>
                <c:pt idx="22">
                  <c:v>16</c:v>
                </c:pt>
                <c:pt idx="23">
                  <c:v>25</c:v>
                </c:pt>
                <c:pt idx="24">
                  <c:v>5</c:v>
                </c:pt>
                <c:pt idx="25">
                  <c:v>15</c:v>
                </c:pt>
                <c:pt idx="26">
                  <c:v>48</c:v>
                </c:pt>
                <c:pt idx="27">
                  <c:v>129</c:v>
                </c:pt>
                <c:pt idx="28">
                  <c:v>119</c:v>
                </c:pt>
                <c:pt idx="29">
                  <c:v>8</c:v>
                </c:pt>
                <c:pt idx="30">
                  <c:v>63</c:v>
                </c:pt>
                <c:pt idx="31">
                  <c:v>103</c:v>
                </c:pt>
                <c:pt idx="32">
                  <c:v>59</c:v>
                </c:pt>
                <c:pt idx="33">
                  <c:v>403</c:v>
                </c:pt>
                <c:pt idx="34">
                  <c:v>80</c:v>
                </c:pt>
                <c:pt idx="35">
                  <c:v>70</c:v>
                </c:pt>
                <c:pt idx="36">
                  <c:v>63</c:v>
                </c:pt>
                <c:pt idx="37">
                  <c:v>33</c:v>
                </c:pt>
                <c:pt idx="38">
                  <c:v>520</c:v>
                </c:pt>
                <c:pt idx="39">
                  <c:v>48</c:v>
                </c:pt>
                <c:pt idx="40">
                  <c:v>308</c:v>
                </c:pt>
                <c:pt idx="41">
                  <c:v>189</c:v>
                </c:pt>
                <c:pt idx="42">
                  <c:v>155</c:v>
                </c:pt>
                <c:pt idx="43">
                  <c:v>29</c:v>
                </c:pt>
                <c:pt idx="44">
                  <c:v>207</c:v>
                </c:pt>
                <c:pt idx="45">
                  <c:v>33</c:v>
                </c:pt>
                <c:pt idx="46">
                  <c:v>25</c:v>
                </c:pt>
                <c:pt idx="47">
                  <c:v>49</c:v>
                </c:pt>
                <c:pt idx="48">
                  <c:v>4</c:v>
                </c:pt>
                <c:pt idx="49">
                  <c:v>79</c:v>
                </c:pt>
                <c:pt idx="50">
                  <c:v>215</c:v>
                </c:pt>
                <c:pt idx="51">
                  <c:v>42</c:v>
                </c:pt>
                <c:pt idx="52">
                  <c:v>121</c:v>
                </c:pt>
                <c:pt idx="53">
                  <c:v>54</c:v>
                </c:pt>
                <c:pt idx="54">
                  <c:v>68</c:v>
                </c:pt>
                <c:pt idx="55">
                  <c:v>272</c:v>
                </c:pt>
                <c:pt idx="56">
                  <c:v>24</c:v>
                </c:pt>
                <c:pt idx="57">
                  <c:v>23</c:v>
                </c:pt>
                <c:pt idx="58">
                  <c:v>67</c:v>
                </c:pt>
                <c:pt idx="59">
                  <c:v>18</c:v>
                </c:pt>
                <c:pt idx="60">
                  <c:v>23</c:v>
                </c:pt>
                <c:pt idx="61">
                  <c:v>37</c:v>
                </c:pt>
                <c:pt idx="62">
                  <c:v>76</c:v>
                </c:pt>
                <c:pt idx="63">
                  <c:v>24</c:v>
                </c:pt>
                <c:pt idx="64">
                  <c:v>165</c:v>
                </c:pt>
                <c:pt idx="65">
                  <c:v>22</c:v>
                </c:pt>
                <c:pt idx="66">
                  <c:v>62</c:v>
                </c:pt>
                <c:pt idx="67">
                  <c:v>68</c:v>
                </c:pt>
                <c:pt idx="68">
                  <c:v>58</c:v>
                </c:pt>
                <c:pt idx="69">
                  <c:v>93</c:v>
                </c:pt>
                <c:pt idx="70">
                  <c:v>146</c:v>
                </c:pt>
                <c:pt idx="71">
                  <c:v>274</c:v>
                </c:pt>
                <c:pt idx="72">
                  <c:v>65</c:v>
                </c:pt>
                <c:pt idx="73">
                  <c:v>143</c:v>
                </c:pt>
                <c:pt idx="74">
                  <c:v>85</c:v>
                </c:pt>
                <c:pt idx="75">
                  <c:v>97</c:v>
                </c:pt>
                <c:pt idx="76">
                  <c:v>45</c:v>
                </c:pt>
                <c:pt idx="77">
                  <c:v>251</c:v>
                </c:pt>
                <c:pt idx="78">
                  <c:v>59</c:v>
                </c:pt>
                <c:pt idx="79">
                  <c:v>50</c:v>
                </c:pt>
                <c:pt idx="80">
                  <c:v>86</c:v>
                </c:pt>
                <c:pt idx="81">
                  <c:v>70</c:v>
                </c:pt>
                <c:pt idx="82">
                  <c:v>42</c:v>
                </c:pt>
                <c:pt idx="83">
                  <c:v>99</c:v>
                </c:pt>
                <c:pt idx="84">
                  <c:v>58</c:v>
                </c:pt>
                <c:pt idx="85">
                  <c:v>89</c:v>
                </c:pt>
                <c:pt idx="86">
                  <c:v>52</c:v>
                </c:pt>
                <c:pt idx="87">
                  <c:v>31</c:v>
                </c:pt>
                <c:pt idx="88">
                  <c:v>60</c:v>
                </c:pt>
                <c:pt idx="89">
                  <c:v>135</c:v>
                </c:pt>
                <c:pt idx="90">
                  <c:v>73</c:v>
                </c:pt>
                <c:pt idx="91">
                  <c:v>135</c:v>
                </c:pt>
                <c:pt idx="92">
                  <c:v>62</c:v>
                </c:pt>
                <c:pt idx="93">
                  <c:v>83</c:v>
                </c:pt>
                <c:pt idx="94">
                  <c:v>74</c:v>
                </c:pt>
                <c:pt idx="95">
                  <c:v>45</c:v>
                </c:pt>
                <c:pt idx="96">
                  <c:v>159</c:v>
                </c:pt>
                <c:pt idx="97">
                  <c:v>80</c:v>
                </c:pt>
                <c:pt idx="98">
                  <c:v>42</c:v>
                </c:pt>
                <c:pt idx="99">
                  <c:v>509</c:v>
                </c:pt>
                <c:pt idx="100">
                  <c:v>80</c:v>
                </c:pt>
                <c:pt idx="101">
                  <c:v>244</c:v>
                </c:pt>
                <c:pt idx="102">
                  <c:v>56</c:v>
                </c:pt>
                <c:pt idx="103">
                  <c:v>37</c:v>
                </c:pt>
                <c:pt idx="104">
                  <c:v>103</c:v>
                </c:pt>
                <c:pt idx="105">
                  <c:v>136</c:v>
                </c:pt>
                <c:pt idx="106">
                  <c:v>103</c:v>
                </c:pt>
                <c:pt idx="107">
                  <c:v>126</c:v>
                </c:pt>
                <c:pt idx="108">
                  <c:v>30</c:v>
                </c:pt>
                <c:pt idx="109">
                  <c:v>129</c:v>
                </c:pt>
                <c:pt idx="110">
                  <c:v>90</c:v>
                </c:pt>
                <c:pt idx="111">
                  <c:v>60</c:v>
                </c:pt>
                <c:pt idx="112">
                  <c:v>102</c:v>
                </c:pt>
                <c:pt idx="113">
                  <c:v>94</c:v>
                </c:pt>
                <c:pt idx="114">
                  <c:v>45</c:v>
                </c:pt>
                <c:pt idx="115">
                  <c:v>81</c:v>
                </c:pt>
                <c:pt idx="116">
                  <c:v>123</c:v>
                </c:pt>
                <c:pt idx="117">
                  <c:v>52</c:v>
                </c:pt>
                <c:pt idx="118">
                  <c:v>139</c:v>
                </c:pt>
                <c:pt idx="119">
                  <c:v>49</c:v>
                </c:pt>
                <c:pt idx="120">
                  <c:v>88</c:v>
                </c:pt>
                <c:pt idx="121">
                  <c:v>114</c:v>
                </c:pt>
                <c:pt idx="122">
                  <c:v>94</c:v>
                </c:pt>
                <c:pt idx="123">
                  <c:v>108</c:v>
                </c:pt>
                <c:pt idx="124">
                  <c:v>239</c:v>
                </c:pt>
                <c:pt idx="125">
                  <c:v>53</c:v>
                </c:pt>
                <c:pt idx="126">
                  <c:v>113</c:v>
                </c:pt>
                <c:pt idx="127">
                  <c:v>73</c:v>
                </c:pt>
                <c:pt idx="128">
                  <c:v>196</c:v>
                </c:pt>
              </c:numCache>
            </c:numRef>
          </c:val>
          <c:smooth val="0"/>
          <c:extLst>
            <c:ext xmlns:c16="http://schemas.microsoft.com/office/drawing/2014/chart" uri="{C3380CC4-5D6E-409C-BE32-E72D297353CC}">
              <c16:uniqueId val="{00000000-46A8-B341-A2AB-C06428E459C6}"/>
            </c:ext>
          </c:extLst>
        </c:ser>
        <c:dLbls>
          <c:showLegendKey val="0"/>
          <c:showVal val="0"/>
          <c:showCatName val="0"/>
          <c:showSerName val="0"/>
          <c:showPercent val="0"/>
          <c:showBubbleSize val="0"/>
        </c:dLbls>
        <c:marker val="1"/>
        <c:smooth val="0"/>
        <c:axId val="123164335"/>
        <c:axId val="108901375"/>
      </c:lineChart>
      <c:lineChart>
        <c:grouping val="standard"/>
        <c:varyColors val="0"/>
        <c:ser>
          <c:idx val="1"/>
          <c:order val="1"/>
          <c:tx>
            <c:strRef>
              <c:f>doi_summary!$D$3</c:f>
              <c:strCache>
                <c:ptCount val="1"/>
                <c:pt idx="0">
                  <c:v>Cumulative # of DOIs</c:v>
                </c:pt>
              </c:strCache>
            </c:strRef>
          </c:tx>
          <c:spPr>
            <a:ln w="28575" cap="rnd">
              <a:solidFill>
                <a:schemeClr val="accent2"/>
              </a:solidFill>
              <a:round/>
            </a:ln>
            <a:effectLst/>
          </c:spPr>
          <c:marker>
            <c:symbol val="none"/>
          </c:marker>
          <c:cat>
            <c:numRef>
              <c:f>doi_summary!$A$4:$A$132</c:f>
              <c:numCache>
                <c:formatCode>[$-409]mmm\-yy;@</c:formatCode>
                <c:ptCount val="12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formatCode="mmm\-yy">
                  <c:v>44470</c:v>
                </c:pt>
                <c:pt idx="118" formatCode="mmm\-yy">
                  <c:v>44501</c:v>
                </c:pt>
                <c:pt idx="119" formatCode="mmm\-yy">
                  <c:v>44531</c:v>
                </c:pt>
                <c:pt idx="120" formatCode="mmm\-yy">
                  <c:v>44562</c:v>
                </c:pt>
                <c:pt idx="121" formatCode="mmm\-yy">
                  <c:v>44593</c:v>
                </c:pt>
                <c:pt idx="122" formatCode="mmm\-yy">
                  <c:v>44621</c:v>
                </c:pt>
                <c:pt idx="123" formatCode="mmm\-yy">
                  <c:v>44652</c:v>
                </c:pt>
                <c:pt idx="124" formatCode="mmm\-yy">
                  <c:v>44682</c:v>
                </c:pt>
                <c:pt idx="125" formatCode="mmm\-yy">
                  <c:v>44713</c:v>
                </c:pt>
                <c:pt idx="126" formatCode="mmm\-yy">
                  <c:v>44743</c:v>
                </c:pt>
                <c:pt idx="127" formatCode="mmm\-yy">
                  <c:v>44774</c:v>
                </c:pt>
                <c:pt idx="128" formatCode="mmm\-yy">
                  <c:v>44805</c:v>
                </c:pt>
              </c:numCache>
            </c:numRef>
          </c:cat>
          <c:val>
            <c:numRef>
              <c:f>doi_summary!$D$4:$D$132</c:f>
              <c:numCache>
                <c:formatCode>General</c:formatCode>
                <c:ptCount val="129"/>
                <c:pt idx="0">
                  <c:v>920</c:v>
                </c:pt>
                <c:pt idx="1">
                  <c:v>929</c:v>
                </c:pt>
                <c:pt idx="2">
                  <c:v>935</c:v>
                </c:pt>
                <c:pt idx="3">
                  <c:v>943</c:v>
                </c:pt>
                <c:pt idx="4">
                  <c:v>950</c:v>
                </c:pt>
                <c:pt idx="5">
                  <c:v>963</c:v>
                </c:pt>
                <c:pt idx="6">
                  <c:v>1004</c:v>
                </c:pt>
                <c:pt idx="7">
                  <c:v>1005</c:v>
                </c:pt>
                <c:pt idx="8">
                  <c:v>1024</c:v>
                </c:pt>
                <c:pt idx="9">
                  <c:v>1030</c:v>
                </c:pt>
                <c:pt idx="10">
                  <c:v>1067</c:v>
                </c:pt>
                <c:pt idx="11">
                  <c:v>1070</c:v>
                </c:pt>
                <c:pt idx="12">
                  <c:v>1082</c:v>
                </c:pt>
                <c:pt idx="13">
                  <c:v>1086</c:v>
                </c:pt>
                <c:pt idx="14">
                  <c:v>1114</c:v>
                </c:pt>
                <c:pt idx="15">
                  <c:v>1176</c:v>
                </c:pt>
                <c:pt idx="16">
                  <c:v>1183</c:v>
                </c:pt>
                <c:pt idx="17">
                  <c:v>1221</c:v>
                </c:pt>
                <c:pt idx="18">
                  <c:v>1256</c:v>
                </c:pt>
                <c:pt idx="19">
                  <c:v>1314</c:v>
                </c:pt>
                <c:pt idx="20">
                  <c:v>1329</c:v>
                </c:pt>
                <c:pt idx="21">
                  <c:v>1363</c:v>
                </c:pt>
                <c:pt idx="22">
                  <c:v>1379</c:v>
                </c:pt>
                <c:pt idx="23">
                  <c:v>1403</c:v>
                </c:pt>
                <c:pt idx="24">
                  <c:v>1408</c:v>
                </c:pt>
                <c:pt idx="25">
                  <c:v>1423</c:v>
                </c:pt>
                <c:pt idx="26">
                  <c:v>1469</c:v>
                </c:pt>
                <c:pt idx="27">
                  <c:v>1583</c:v>
                </c:pt>
                <c:pt idx="28">
                  <c:v>1702</c:v>
                </c:pt>
                <c:pt idx="29">
                  <c:v>1710</c:v>
                </c:pt>
                <c:pt idx="30">
                  <c:v>1773</c:v>
                </c:pt>
                <c:pt idx="31">
                  <c:v>1876</c:v>
                </c:pt>
                <c:pt idx="32">
                  <c:v>1935</c:v>
                </c:pt>
                <c:pt idx="33">
                  <c:v>2338</c:v>
                </c:pt>
                <c:pt idx="34">
                  <c:v>2418</c:v>
                </c:pt>
                <c:pt idx="35">
                  <c:v>2488</c:v>
                </c:pt>
                <c:pt idx="36">
                  <c:v>2551</c:v>
                </c:pt>
                <c:pt idx="37">
                  <c:v>2584</c:v>
                </c:pt>
                <c:pt idx="38">
                  <c:v>3104</c:v>
                </c:pt>
                <c:pt idx="39">
                  <c:v>3152</c:v>
                </c:pt>
                <c:pt idx="40">
                  <c:v>3460</c:v>
                </c:pt>
                <c:pt idx="41">
                  <c:v>3649</c:v>
                </c:pt>
                <c:pt idx="42">
                  <c:v>3804</c:v>
                </c:pt>
                <c:pt idx="43">
                  <c:v>3833</c:v>
                </c:pt>
                <c:pt idx="44">
                  <c:v>4040</c:v>
                </c:pt>
                <c:pt idx="45">
                  <c:v>4073</c:v>
                </c:pt>
                <c:pt idx="46">
                  <c:v>4098</c:v>
                </c:pt>
                <c:pt idx="47">
                  <c:v>4147</c:v>
                </c:pt>
                <c:pt idx="48">
                  <c:v>4151</c:v>
                </c:pt>
                <c:pt idx="49">
                  <c:v>4230</c:v>
                </c:pt>
                <c:pt idx="50">
                  <c:v>4445</c:v>
                </c:pt>
                <c:pt idx="51">
                  <c:v>4487</c:v>
                </c:pt>
                <c:pt idx="52">
                  <c:v>4608</c:v>
                </c:pt>
                <c:pt idx="53">
                  <c:v>4662</c:v>
                </c:pt>
                <c:pt idx="54">
                  <c:v>4730</c:v>
                </c:pt>
                <c:pt idx="55">
                  <c:v>5002</c:v>
                </c:pt>
                <c:pt idx="56">
                  <c:v>5026</c:v>
                </c:pt>
                <c:pt idx="57">
                  <c:v>5049</c:v>
                </c:pt>
                <c:pt idx="58">
                  <c:v>5116</c:v>
                </c:pt>
                <c:pt idx="59">
                  <c:v>5134</c:v>
                </c:pt>
                <c:pt idx="60">
                  <c:v>5157</c:v>
                </c:pt>
                <c:pt idx="61">
                  <c:v>5194</c:v>
                </c:pt>
                <c:pt idx="62">
                  <c:v>5270</c:v>
                </c:pt>
                <c:pt idx="63">
                  <c:v>5294</c:v>
                </c:pt>
                <c:pt idx="64">
                  <c:v>5459</c:v>
                </c:pt>
                <c:pt idx="65">
                  <c:v>5481</c:v>
                </c:pt>
                <c:pt idx="66">
                  <c:v>5543</c:v>
                </c:pt>
                <c:pt idx="67">
                  <c:v>5611</c:v>
                </c:pt>
                <c:pt idx="68">
                  <c:v>5669</c:v>
                </c:pt>
                <c:pt idx="69">
                  <c:v>5762</c:v>
                </c:pt>
                <c:pt idx="70">
                  <c:v>5908</c:v>
                </c:pt>
                <c:pt idx="71">
                  <c:v>6182</c:v>
                </c:pt>
                <c:pt idx="72">
                  <c:v>6247</c:v>
                </c:pt>
                <c:pt idx="73">
                  <c:v>6390</c:v>
                </c:pt>
                <c:pt idx="74">
                  <c:v>6475</c:v>
                </c:pt>
                <c:pt idx="75">
                  <c:v>6572</c:v>
                </c:pt>
                <c:pt idx="76">
                  <c:v>6617</c:v>
                </c:pt>
                <c:pt idx="77">
                  <c:v>6868</c:v>
                </c:pt>
                <c:pt idx="78">
                  <c:v>6927</c:v>
                </c:pt>
                <c:pt idx="79">
                  <c:v>6977</c:v>
                </c:pt>
                <c:pt idx="80">
                  <c:v>7063</c:v>
                </c:pt>
                <c:pt idx="81">
                  <c:v>7133</c:v>
                </c:pt>
                <c:pt idx="82">
                  <c:v>7175</c:v>
                </c:pt>
                <c:pt idx="83">
                  <c:v>7274</c:v>
                </c:pt>
                <c:pt idx="84">
                  <c:v>7332</c:v>
                </c:pt>
                <c:pt idx="85">
                  <c:v>7421</c:v>
                </c:pt>
                <c:pt idx="86">
                  <c:v>7473</c:v>
                </c:pt>
                <c:pt idx="87">
                  <c:v>7504</c:v>
                </c:pt>
                <c:pt idx="88">
                  <c:v>7564</c:v>
                </c:pt>
                <c:pt idx="89">
                  <c:v>7699</c:v>
                </c:pt>
                <c:pt idx="90">
                  <c:v>7772</c:v>
                </c:pt>
                <c:pt idx="91">
                  <c:v>7907</c:v>
                </c:pt>
                <c:pt idx="92">
                  <c:v>7969</c:v>
                </c:pt>
                <c:pt idx="93">
                  <c:v>8052</c:v>
                </c:pt>
                <c:pt idx="94">
                  <c:v>8126</c:v>
                </c:pt>
                <c:pt idx="95">
                  <c:v>8171</c:v>
                </c:pt>
                <c:pt idx="96">
                  <c:v>8330</c:v>
                </c:pt>
                <c:pt idx="97">
                  <c:v>8410</c:v>
                </c:pt>
                <c:pt idx="98">
                  <c:v>8452</c:v>
                </c:pt>
                <c:pt idx="99">
                  <c:v>8961</c:v>
                </c:pt>
                <c:pt idx="100">
                  <c:v>9041</c:v>
                </c:pt>
                <c:pt idx="101">
                  <c:v>9285</c:v>
                </c:pt>
                <c:pt idx="102">
                  <c:v>9341</c:v>
                </c:pt>
                <c:pt idx="103">
                  <c:v>9378</c:v>
                </c:pt>
                <c:pt idx="104">
                  <c:v>9481</c:v>
                </c:pt>
                <c:pt idx="105">
                  <c:v>9617</c:v>
                </c:pt>
                <c:pt idx="106">
                  <c:v>9720</c:v>
                </c:pt>
                <c:pt idx="107">
                  <c:v>9846</c:v>
                </c:pt>
                <c:pt idx="108">
                  <c:v>9876</c:v>
                </c:pt>
                <c:pt idx="109">
                  <c:v>10005</c:v>
                </c:pt>
                <c:pt idx="110">
                  <c:v>10095</c:v>
                </c:pt>
                <c:pt idx="111">
                  <c:v>10155</c:v>
                </c:pt>
                <c:pt idx="112">
                  <c:v>10257</c:v>
                </c:pt>
                <c:pt idx="113">
                  <c:v>10351</c:v>
                </c:pt>
                <c:pt idx="114">
                  <c:v>10396</c:v>
                </c:pt>
                <c:pt idx="115">
                  <c:v>10477</c:v>
                </c:pt>
                <c:pt idx="116">
                  <c:v>10600</c:v>
                </c:pt>
                <c:pt idx="117">
                  <c:v>10652</c:v>
                </c:pt>
                <c:pt idx="118">
                  <c:v>10791</c:v>
                </c:pt>
                <c:pt idx="119">
                  <c:v>10839</c:v>
                </c:pt>
                <c:pt idx="120">
                  <c:v>10927</c:v>
                </c:pt>
                <c:pt idx="121">
                  <c:v>11041</c:v>
                </c:pt>
                <c:pt idx="122">
                  <c:v>11135</c:v>
                </c:pt>
                <c:pt idx="123">
                  <c:v>11243</c:v>
                </c:pt>
                <c:pt idx="124">
                  <c:v>11482</c:v>
                </c:pt>
                <c:pt idx="125">
                  <c:v>11535</c:v>
                </c:pt>
                <c:pt idx="126">
                  <c:v>11648</c:v>
                </c:pt>
                <c:pt idx="127">
                  <c:v>11721</c:v>
                </c:pt>
                <c:pt idx="128">
                  <c:v>11917</c:v>
                </c:pt>
              </c:numCache>
            </c:numRef>
          </c:val>
          <c:smooth val="0"/>
          <c:extLst>
            <c:ext xmlns:c16="http://schemas.microsoft.com/office/drawing/2014/chart" uri="{C3380CC4-5D6E-409C-BE32-E72D297353CC}">
              <c16:uniqueId val="{00000001-46A8-B341-A2AB-C06428E459C6}"/>
            </c:ext>
          </c:extLst>
        </c:ser>
        <c:dLbls>
          <c:showLegendKey val="0"/>
          <c:showVal val="0"/>
          <c:showCatName val="0"/>
          <c:showSerName val="0"/>
          <c:showPercent val="0"/>
          <c:showBubbleSize val="0"/>
        </c:dLbls>
        <c:marker val="1"/>
        <c:smooth val="0"/>
        <c:axId val="100739759"/>
        <c:axId val="523558511"/>
      </c:lineChart>
      <c:dateAx>
        <c:axId val="12316433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Month-Year</a:t>
                </a:r>
              </a:p>
            </c:rich>
          </c:tx>
          <c:layout>
            <c:manualLayout>
              <c:xMode val="edge"/>
              <c:yMode val="edge"/>
              <c:x val="0.44694611800722794"/>
              <c:y val="0.9516995234671212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8901375"/>
        <c:crosses val="autoZero"/>
        <c:auto val="1"/>
        <c:lblOffset val="100"/>
        <c:baseTimeUnit val="months"/>
        <c:majorUnit val="3"/>
        <c:majorTimeUnit val="months"/>
      </c:dateAx>
      <c:valAx>
        <c:axId val="108901375"/>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3164335"/>
        <c:crosses val="autoZero"/>
        <c:crossBetween val="between"/>
      </c:valAx>
      <c:valAx>
        <c:axId val="523558511"/>
        <c:scaling>
          <c:orientation val="minMax"/>
        </c:scaling>
        <c:delete val="0"/>
        <c:axPos val="r"/>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latin typeface="+mn-lt"/>
                  </a:rPr>
                  <a:t>Cumulative Number</a:t>
                </a:r>
                <a:r>
                  <a:rPr lang="en-US" sz="1200" b="1" baseline="0">
                    <a:latin typeface="+mn-lt"/>
                  </a:rPr>
                  <a:t> of DOIs</a:t>
                </a:r>
                <a:endParaRPr lang="en-US" sz="1200" b="1">
                  <a:latin typeface="+mn-lt"/>
                </a:endParaRP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0739759"/>
        <c:crosses val="max"/>
        <c:crossBetween val="between"/>
        <c:majorUnit val="1300"/>
      </c:valAx>
      <c:dateAx>
        <c:axId val="100739759"/>
        <c:scaling>
          <c:orientation val="minMax"/>
        </c:scaling>
        <c:delete val="1"/>
        <c:axPos val="b"/>
        <c:numFmt formatCode="[$-409]mmm\-yy;@" sourceLinked="1"/>
        <c:majorTickMark val="out"/>
        <c:minorTickMark val="none"/>
        <c:tickLblPos val="nextTo"/>
        <c:crossAx val="523558511"/>
        <c:crosses val="autoZero"/>
        <c:auto val="1"/>
        <c:lblOffset val="100"/>
        <c:baseTimeUnit val="months"/>
      </c:dateAx>
      <c:spPr>
        <a:noFill/>
        <a:ln w="12700">
          <a:solidFill>
            <a:schemeClr val="tx1"/>
          </a:solidFill>
        </a:ln>
        <a:effectLst/>
      </c:spPr>
    </c:plotArea>
    <c:legend>
      <c:legendPos val="b"/>
      <c:layout>
        <c:manualLayout>
          <c:xMode val="edge"/>
          <c:yMode val="edge"/>
          <c:x val="0.23981557447473964"/>
          <c:y val="0.20891939601126158"/>
          <c:w val="0.18360504456617907"/>
          <c:h val="4.6277016183062299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5644881567758"/>
          <c:y val="0.14768333152143939"/>
          <c:w val="0.86929602206588941"/>
          <c:h val="0.64362935638001106"/>
        </c:manualLayout>
      </c:layout>
      <c:barChart>
        <c:barDir val="col"/>
        <c:grouping val="stacked"/>
        <c:varyColors val="0"/>
        <c:ser>
          <c:idx val="0"/>
          <c:order val="0"/>
          <c:tx>
            <c:strRef>
              <c:f>doi_summary!$S$40</c:f>
              <c:strCache>
                <c:ptCount val="1"/>
                <c:pt idx="0">
                  <c:v>Registered: Created by ESDIS and also registered with the Datacite</c:v>
                </c:pt>
              </c:strCache>
            </c:strRef>
          </c:tx>
          <c:invertIfNegative val="0"/>
          <c:dLbls>
            <c:spPr>
              <a:noFill/>
              <a:ln>
                <a:noFill/>
              </a:ln>
              <a:effectLst/>
            </c:spPr>
            <c:txPr>
              <a:bodyPr wrap="square" lIns="38100" tIns="19050" rIns="38100" bIns="19050" anchor="ctr">
                <a:spAutoFit/>
              </a:bodyPr>
              <a:lstStyle/>
              <a:p>
                <a:pPr>
                  <a:defRPr>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doi_summary!$R$41:$R$61</c:f>
              <c:strCache>
                <c:ptCount val="21"/>
                <c:pt idx="0">
                  <c:v>ASDC DAAC</c:v>
                </c:pt>
                <c:pt idx="1">
                  <c:v>ASF</c:v>
                </c:pt>
                <c:pt idx="2">
                  <c:v>CCDIS</c:v>
                </c:pt>
                <c:pt idx="3">
                  <c:v>CSDAP</c:v>
                </c:pt>
                <c:pt idx="4">
                  <c:v>ESDIS-SO</c:v>
                </c:pt>
                <c:pt idx="5">
                  <c:v>ESPO-AMES</c:v>
                </c:pt>
                <c:pt idx="6">
                  <c:v>GESDISC</c:v>
                </c:pt>
                <c:pt idx="7">
                  <c:v>GHRC</c:v>
                </c:pt>
                <c:pt idx="8">
                  <c:v>LAADS</c:v>
                </c:pt>
                <c:pt idx="9">
                  <c:v>LANCE AMSR2</c:v>
                </c:pt>
                <c:pt idx="10">
                  <c:v>LANCE FIRMS</c:v>
                </c:pt>
                <c:pt idx="11">
                  <c:v>LANCE MODIS</c:v>
                </c:pt>
                <c:pt idx="12">
                  <c:v>LPDAAC</c:v>
                </c:pt>
                <c:pt idx="13">
                  <c:v>LPVS</c:v>
                </c:pt>
                <c:pt idx="14">
                  <c:v>NSIDC DAAC</c:v>
                </c:pt>
                <c:pt idx="15">
                  <c:v>OB.DAAC</c:v>
                </c:pt>
                <c:pt idx="16">
                  <c:v>ORNL DAAC</c:v>
                </c:pt>
                <c:pt idx="17">
                  <c:v>Ozone PEATE</c:v>
                </c:pt>
                <c:pt idx="18">
                  <c:v>PO.DAAC</c:v>
                </c:pt>
                <c:pt idx="19">
                  <c:v>PPS</c:v>
                </c:pt>
                <c:pt idx="20">
                  <c:v>SEDAC</c:v>
                </c:pt>
              </c:strCache>
            </c:strRef>
          </c:cat>
          <c:val>
            <c:numRef>
              <c:f>doi_summary!$S$41:$S$61</c:f>
              <c:numCache>
                <c:formatCode>General</c:formatCode>
                <c:ptCount val="21"/>
                <c:pt idx="0">
                  <c:v>1615</c:v>
                </c:pt>
                <c:pt idx="1">
                  <c:v>33</c:v>
                </c:pt>
                <c:pt idx="2">
                  <c:v>131</c:v>
                </c:pt>
                <c:pt idx="3">
                  <c:v>2</c:v>
                </c:pt>
                <c:pt idx="4">
                  <c:v>6</c:v>
                </c:pt>
                <c:pt idx="5">
                  <c:v>12</c:v>
                </c:pt>
                <c:pt idx="6">
                  <c:v>1645</c:v>
                </c:pt>
                <c:pt idx="7">
                  <c:v>689</c:v>
                </c:pt>
                <c:pt idx="8">
                  <c:v>182</c:v>
                </c:pt>
                <c:pt idx="9">
                  <c:v>22</c:v>
                </c:pt>
                <c:pt idx="10">
                  <c:v>7</c:v>
                </c:pt>
                <c:pt idx="11">
                  <c:v>303</c:v>
                </c:pt>
                <c:pt idx="12">
                  <c:v>629</c:v>
                </c:pt>
                <c:pt idx="13">
                  <c:v>5</c:v>
                </c:pt>
                <c:pt idx="14">
                  <c:v>1190</c:v>
                </c:pt>
                <c:pt idx="15">
                  <c:v>730</c:v>
                </c:pt>
                <c:pt idx="16">
                  <c:v>1839</c:v>
                </c:pt>
                <c:pt idx="17">
                  <c:v>7</c:v>
                </c:pt>
                <c:pt idx="18">
                  <c:v>1325</c:v>
                </c:pt>
                <c:pt idx="19">
                  <c:v>187</c:v>
                </c:pt>
                <c:pt idx="20">
                  <c:v>357</c:v>
                </c:pt>
              </c:numCache>
            </c:numRef>
          </c:val>
          <c:extLst>
            <c:ext xmlns:c16="http://schemas.microsoft.com/office/drawing/2014/chart" uri="{C3380CC4-5D6E-409C-BE32-E72D297353CC}">
              <c16:uniqueId val="{00000000-24BD-8740-B3B5-EEDDDAA6A29C}"/>
            </c:ext>
          </c:extLst>
        </c:ser>
        <c:ser>
          <c:idx val="1"/>
          <c:order val="1"/>
          <c:tx>
            <c:strRef>
              <c:f>doi_summary!$T$40</c:f>
              <c:strCache>
                <c:ptCount val="1"/>
                <c:pt idx="0">
                  <c:v>Reserved:   Created by ESDIS but not registered with the Datacite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doi_summary!$R$41:$R$61</c:f>
              <c:strCache>
                <c:ptCount val="21"/>
                <c:pt idx="0">
                  <c:v>ASDC DAAC</c:v>
                </c:pt>
                <c:pt idx="1">
                  <c:v>ASF</c:v>
                </c:pt>
                <c:pt idx="2">
                  <c:v>CCDIS</c:v>
                </c:pt>
                <c:pt idx="3">
                  <c:v>CSDAP</c:v>
                </c:pt>
                <c:pt idx="4">
                  <c:v>ESDIS-SO</c:v>
                </c:pt>
                <c:pt idx="5">
                  <c:v>ESPO-AMES</c:v>
                </c:pt>
                <c:pt idx="6">
                  <c:v>GESDISC</c:v>
                </c:pt>
                <c:pt idx="7">
                  <c:v>GHRC</c:v>
                </c:pt>
                <c:pt idx="8">
                  <c:v>LAADS</c:v>
                </c:pt>
                <c:pt idx="9">
                  <c:v>LANCE AMSR2</c:v>
                </c:pt>
                <c:pt idx="10">
                  <c:v>LANCE FIRMS</c:v>
                </c:pt>
                <c:pt idx="11">
                  <c:v>LANCE MODIS</c:v>
                </c:pt>
                <c:pt idx="12">
                  <c:v>LPDAAC</c:v>
                </c:pt>
                <c:pt idx="13">
                  <c:v>LPVS</c:v>
                </c:pt>
                <c:pt idx="14">
                  <c:v>NSIDC DAAC</c:v>
                </c:pt>
                <c:pt idx="15">
                  <c:v>OB.DAAC</c:v>
                </c:pt>
                <c:pt idx="16">
                  <c:v>ORNL DAAC</c:v>
                </c:pt>
                <c:pt idx="17">
                  <c:v>Ozone PEATE</c:v>
                </c:pt>
                <c:pt idx="18">
                  <c:v>PO.DAAC</c:v>
                </c:pt>
                <c:pt idx="19">
                  <c:v>PPS</c:v>
                </c:pt>
                <c:pt idx="20">
                  <c:v>SEDAC</c:v>
                </c:pt>
              </c:strCache>
            </c:strRef>
          </c:cat>
          <c:val>
            <c:numRef>
              <c:f>doi_summary!$T$41:$T$61</c:f>
              <c:numCache>
                <c:formatCode>General</c:formatCode>
                <c:ptCount val="21"/>
                <c:pt idx="0">
                  <c:v>57</c:v>
                </c:pt>
                <c:pt idx="3">
                  <c:v>6</c:v>
                </c:pt>
                <c:pt idx="6">
                  <c:v>443</c:v>
                </c:pt>
                <c:pt idx="9">
                  <c:v>1</c:v>
                </c:pt>
                <c:pt idx="12">
                  <c:v>304</c:v>
                </c:pt>
                <c:pt idx="14">
                  <c:v>91</c:v>
                </c:pt>
                <c:pt idx="15">
                  <c:v>94</c:v>
                </c:pt>
              </c:numCache>
            </c:numRef>
          </c:val>
          <c:extLst>
            <c:ext xmlns:c16="http://schemas.microsoft.com/office/drawing/2014/chart" uri="{C3380CC4-5D6E-409C-BE32-E72D297353CC}">
              <c16:uniqueId val="{00000001-24BD-8740-B3B5-EEDDDAA6A29C}"/>
            </c:ext>
          </c:extLst>
        </c:ser>
        <c:dLbls>
          <c:showLegendKey val="0"/>
          <c:showVal val="0"/>
          <c:showCatName val="0"/>
          <c:showSerName val="0"/>
          <c:showPercent val="0"/>
          <c:showBubbleSize val="0"/>
        </c:dLbls>
        <c:gapWidth val="150"/>
        <c:overlap val="100"/>
        <c:axId val="475320088"/>
        <c:axId val="475320872"/>
      </c:barChart>
      <c:catAx>
        <c:axId val="475320088"/>
        <c:scaling>
          <c:orientation val="minMax"/>
        </c:scaling>
        <c:delete val="0"/>
        <c:axPos val="b"/>
        <c:title>
          <c:tx>
            <c:rich>
              <a:bodyPr/>
              <a:lstStyle/>
              <a:p>
                <a:pPr>
                  <a:defRPr sz="1400"/>
                </a:pPr>
                <a:r>
                  <a:rPr lang="en-US" sz="1400"/>
                  <a:t>Data Distributor</a:t>
                </a:r>
              </a:p>
            </c:rich>
          </c:tx>
          <c:layout>
            <c:manualLayout>
              <c:xMode val="edge"/>
              <c:yMode val="edge"/>
              <c:x val="0.45790730470464081"/>
              <c:y val="0.95008711213063268"/>
            </c:manualLayout>
          </c:layout>
          <c:overlay val="0"/>
        </c:title>
        <c:numFmt formatCode="General" sourceLinked="0"/>
        <c:majorTickMark val="out"/>
        <c:minorTickMark val="none"/>
        <c:tickLblPos val="nextTo"/>
        <c:txPr>
          <a:bodyPr/>
          <a:lstStyle/>
          <a:p>
            <a:pPr>
              <a:defRPr sz="1400" b="1"/>
            </a:pPr>
            <a:endParaRPr lang="en-US"/>
          </a:p>
        </c:txPr>
        <c:crossAx val="475320872"/>
        <c:crosses val="autoZero"/>
        <c:auto val="1"/>
        <c:lblAlgn val="ctr"/>
        <c:lblOffset val="100"/>
        <c:noMultiLvlLbl val="0"/>
      </c:catAx>
      <c:valAx>
        <c:axId val="475320872"/>
        <c:scaling>
          <c:orientation val="minMax"/>
        </c:scaling>
        <c:delete val="0"/>
        <c:axPos val="l"/>
        <c:majorGridlines/>
        <c:title>
          <c:tx>
            <c:rich>
              <a:bodyPr rot="-5400000" vert="horz"/>
              <a:lstStyle/>
              <a:p>
                <a:pPr>
                  <a:defRPr sz="1400"/>
                </a:pPr>
                <a:r>
                  <a:rPr lang="en-US" sz="1400"/>
                  <a:t>Number of DOIs</a:t>
                </a:r>
              </a:p>
            </c:rich>
          </c:tx>
          <c:layout>
            <c:manualLayout>
              <c:xMode val="edge"/>
              <c:yMode val="edge"/>
              <c:x val="9.4322270472539105E-3"/>
              <c:y val="0.3569212095482342"/>
            </c:manualLayout>
          </c:layout>
          <c:overlay val="0"/>
        </c:title>
        <c:numFmt formatCode="General" sourceLinked="1"/>
        <c:majorTickMark val="out"/>
        <c:minorTickMark val="none"/>
        <c:tickLblPos val="nextTo"/>
        <c:txPr>
          <a:bodyPr/>
          <a:lstStyle/>
          <a:p>
            <a:pPr>
              <a:defRPr sz="1400" b="1"/>
            </a:pPr>
            <a:endParaRPr lang="en-US"/>
          </a:p>
        </c:txPr>
        <c:crossAx val="475320088"/>
        <c:crosses val="autoZero"/>
        <c:crossBetween val="between"/>
      </c:valAx>
      <c:spPr>
        <a:ln w="15875">
          <a:solidFill>
            <a:sysClr val="windowText" lastClr="000000"/>
          </a:solidFill>
        </a:ln>
      </c:spPr>
    </c:plotArea>
    <c:legend>
      <c:legendPos val="r"/>
      <c:layout>
        <c:manualLayout>
          <c:xMode val="edge"/>
          <c:yMode val="edge"/>
          <c:x val="0.27688035821333418"/>
          <c:y val="0.15575571758811305"/>
          <c:w val="0.48928128183733344"/>
          <c:h val="5.4953282151807267E-2"/>
        </c:manualLayout>
      </c:layout>
      <c:overlay val="0"/>
      <c:spPr>
        <a:ln w="12700">
          <a:solidFill>
            <a:schemeClr val="tx1"/>
          </a:solidFill>
        </a:ln>
      </c:spPr>
      <c:txPr>
        <a:bodyPr/>
        <a:lstStyle/>
        <a:p>
          <a:pPr>
            <a:defRPr sz="1050" b="1">
              <a:latin typeface="Times New Roman" pitchFamily="18" charset="0"/>
              <a:cs typeface="Times New Roman"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869697662354914E-2"/>
          <c:y val="0.10822251290456378"/>
          <c:w val="0.87272590558403995"/>
          <c:h val="0.74599520958618359"/>
        </c:manualLayout>
      </c:layout>
      <c:lineChart>
        <c:grouping val="standard"/>
        <c:varyColors val="0"/>
        <c:ser>
          <c:idx val="2"/>
          <c:order val="0"/>
          <c:tx>
            <c:strRef>
              <c:f>doi_summary!$S$2</c:f>
              <c:strCache>
                <c:ptCount val="1"/>
                <c:pt idx="0">
                  <c:v>Submitted</c:v>
                </c:pt>
              </c:strCache>
            </c:strRef>
          </c:tx>
          <c:spPr>
            <a:ln w="28575" cap="rnd">
              <a:solidFill>
                <a:schemeClr val="accent3"/>
              </a:solidFill>
              <a:round/>
            </a:ln>
            <a:effectLst/>
          </c:spPr>
          <c:marker>
            <c:symbol val="none"/>
          </c:marker>
          <c:cat>
            <c:numRef>
              <c:f>doi_summary!$R$3:$R$13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doi_summary!$S$3:$S$13</c:f>
              <c:numCache>
                <c:formatCode>General</c:formatCode>
                <c:ptCount val="11"/>
                <c:pt idx="0">
                  <c:v>39</c:v>
                </c:pt>
                <c:pt idx="1">
                  <c:v>248</c:v>
                </c:pt>
                <c:pt idx="2">
                  <c:v>434</c:v>
                </c:pt>
                <c:pt idx="3">
                  <c:v>2069</c:v>
                </c:pt>
                <c:pt idx="4">
                  <c:v>903</c:v>
                </c:pt>
                <c:pt idx="5">
                  <c:v>557</c:v>
                </c:pt>
                <c:pt idx="6">
                  <c:v>1303</c:v>
                </c:pt>
                <c:pt idx="7">
                  <c:v>837</c:v>
                </c:pt>
                <c:pt idx="8">
                  <c:v>1492</c:v>
                </c:pt>
                <c:pt idx="9">
                  <c:v>1353</c:v>
                </c:pt>
                <c:pt idx="10">
                  <c:v>1114</c:v>
                </c:pt>
              </c:numCache>
            </c:numRef>
          </c:val>
          <c:smooth val="0"/>
          <c:extLst>
            <c:ext xmlns:c16="http://schemas.microsoft.com/office/drawing/2014/chart" uri="{C3380CC4-5D6E-409C-BE32-E72D297353CC}">
              <c16:uniqueId val="{00000002-64FE-434F-87B8-0C36281F2E72}"/>
            </c:ext>
          </c:extLst>
        </c:ser>
        <c:ser>
          <c:idx val="1"/>
          <c:order val="1"/>
          <c:tx>
            <c:strRef>
              <c:f>doi_summary!$T$2</c:f>
              <c:strCache>
                <c:ptCount val="1"/>
                <c:pt idx="0">
                  <c:v>Registered</c:v>
                </c:pt>
              </c:strCache>
            </c:strRef>
          </c:tx>
          <c:spPr>
            <a:ln w="28575" cap="rnd">
              <a:solidFill>
                <a:schemeClr val="accent2"/>
              </a:solidFill>
              <a:round/>
            </a:ln>
            <a:effectLst/>
          </c:spPr>
          <c:marker>
            <c:symbol val="none"/>
          </c:marker>
          <c:cat>
            <c:numRef>
              <c:f>doi_summary!$R$3:$R$13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doi_summary!$T$3:$T$13</c:f>
              <c:numCache>
                <c:formatCode>General</c:formatCode>
                <c:ptCount val="11"/>
                <c:pt idx="0">
                  <c:v>21</c:v>
                </c:pt>
                <c:pt idx="1">
                  <c:v>176</c:v>
                </c:pt>
                <c:pt idx="2">
                  <c:v>395</c:v>
                </c:pt>
                <c:pt idx="3">
                  <c:v>1832</c:v>
                </c:pt>
                <c:pt idx="4">
                  <c:v>986</c:v>
                </c:pt>
                <c:pt idx="5">
                  <c:v>549</c:v>
                </c:pt>
                <c:pt idx="6">
                  <c:v>1225</c:v>
                </c:pt>
                <c:pt idx="7">
                  <c:v>697</c:v>
                </c:pt>
                <c:pt idx="8">
                  <c:v>1017</c:v>
                </c:pt>
                <c:pt idx="9">
                  <c:v>1067</c:v>
                </c:pt>
                <c:pt idx="10">
                  <c:v>847</c:v>
                </c:pt>
              </c:numCache>
            </c:numRef>
          </c:val>
          <c:smooth val="0"/>
          <c:extLst>
            <c:ext xmlns:c16="http://schemas.microsoft.com/office/drawing/2014/chart" uri="{C3380CC4-5D6E-409C-BE32-E72D297353CC}">
              <c16:uniqueId val="{00000000-A2B3-8C46-97B5-173ADB878879}"/>
            </c:ext>
          </c:extLst>
        </c:ser>
        <c:dLbls>
          <c:showLegendKey val="0"/>
          <c:showVal val="0"/>
          <c:showCatName val="0"/>
          <c:showSerName val="0"/>
          <c:showPercent val="0"/>
          <c:showBubbleSize val="0"/>
        </c:dLbls>
        <c:smooth val="0"/>
        <c:axId val="2005931391"/>
        <c:axId val="1586581807"/>
      </c:lineChart>
      <c:catAx>
        <c:axId val="2005931391"/>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Fiscal</a:t>
                </a:r>
                <a:r>
                  <a:rPr lang="en-US" sz="1200" b="1" baseline="0"/>
                  <a:t> Year</a:t>
                </a:r>
                <a:endParaRPr lang="en-US" sz="1200" b="1"/>
              </a:p>
            </c:rich>
          </c:tx>
          <c:layout>
            <c:manualLayout>
              <c:xMode val="edge"/>
              <c:yMode val="edge"/>
              <c:x val="0.47446244588592323"/>
              <c:y val="0.9312507392367920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586581807"/>
        <c:crosses val="autoZero"/>
        <c:auto val="1"/>
        <c:lblAlgn val="ctr"/>
        <c:lblOffset val="100"/>
        <c:noMultiLvlLbl val="0"/>
      </c:catAx>
      <c:valAx>
        <c:axId val="1586581807"/>
        <c:scaling>
          <c:orientation val="minMax"/>
          <c:max val="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layout>
            <c:manualLayout>
              <c:xMode val="edge"/>
              <c:yMode val="edge"/>
              <c:x val="3.5472124777736992E-3"/>
              <c:y val="0.3592885282245786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005931391"/>
        <c:crosses val="autoZero"/>
        <c:crossBetween val="between"/>
      </c:valAx>
      <c:spPr>
        <a:noFill/>
        <a:ln w="12700">
          <a:solidFill>
            <a:schemeClr val="tx1"/>
          </a:solidFill>
        </a:ln>
        <a:effectLst/>
      </c:spPr>
    </c:plotArea>
    <c:legend>
      <c:legendPos val="b"/>
      <c:layout>
        <c:manualLayout>
          <c:xMode val="edge"/>
          <c:yMode val="edge"/>
          <c:x val="0.3915104011816814"/>
          <c:y val="6.9023595322571851E-2"/>
          <c:w val="0.23846890693774234"/>
          <c:h val="3.6607643556995438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18381452546497E-2"/>
          <c:y val="0.1012216416014252"/>
          <c:w val="0.89817050653935859"/>
          <c:h val="0.76301941447026334"/>
        </c:manualLayout>
      </c:layout>
      <c:barChart>
        <c:barDir val="col"/>
        <c:grouping val="clustered"/>
        <c:varyColors val="0"/>
        <c:ser>
          <c:idx val="1"/>
          <c:order val="1"/>
          <c:tx>
            <c:strRef>
              <c:f>doi_summary!$S$17</c:f>
              <c:strCache>
                <c:ptCount val="1"/>
                <c:pt idx="0">
                  <c:v>Submitted</c:v>
                </c:pt>
              </c:strCache>
            </c:strRef>
          </c:tx>
          <c:spPr>
            <a:solidFill>
              <a:schemeClr val="accent2"/>
            </a:solidFill>
            <a:ln>
              <a:noFill/>
            </a:ln>
            <a:effectLst/>
          </c:spPr>
          <c:invertIfNegative val="0"/>
          <c:cat>
            <c:numRef>
              <c:f>doi_summary!$Q$17:$Q$28</c:f>
              <c:numCache>
                <c:formatCode>[$-409]mmm\-yy;@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doi_summary!$S$18:$S$29</c:f>
              <c:numCache>
                <c:formatCode>General</c:formatCode>
                <c:ptCount val="12"/>
                <c:pt idx="0">
                  <c:v>39</c:v>
                </c:pt>
                <c:pt idx="1">
                  <c:v>114</c:v>
                </c:pt>
                <c:pt idx="2">
                  <c:v>37</c:v>
                </c:pt>
                <c:pt idx="3">
                  <c:v>81</c:v>
                </c:pt>
                <c:pt idx="4">
                  <c:v>74</c:v>
                </c:pt>
                <c:pt idx="5">
                  <c:v>77</c:v>
                </c:pt>
                <c:pt idx="6">
                  <c:v>94</c:v>
                </c:pt>
                <c:pt idx="7">
                  <c:v>235</c:v>
                </c:pt>
                <c:pt idx="8">
                  <c:v>44</c:v>
                </c:pt>
                <c:pt idx="9">
                  <c:v>107</c:v>
                </c:pt>
                <c:pt idx="10">
                  <c:v>62</c:v>
                </c:pt>
                <c:pt idx="11">
                  <c:v>150</c:v>
                </c:pt>
              </c:numCache>
            </c:numRef>
          </c:val>
          <c:extLst>
            <c:ext xmlns:c16="http://schemas.microsoft.com/office/drawing/2014/chart" uri="{C3380CC4-5D6E-409C-BE32-E72D297353CC}">
              <c16:uniqueId val="{00000000-F270-BA46-9CB4-C96BEF23481B}"/>
            </c:ext>
          </c:extLst>
        </c:ser>
        <c:dLbls>
          <c:showLegendKey val="0"/>
          <c:showVal val="0"/>
          <c:showCatName val="0"/>
          <c:showSerName val="0"/>
          <c:showPercent val="0"/>
          <c:showBubbleSize val="0"/>
        </c:dLbls>
        <c:gapWidth val="150"/>
        <c:axId val="1607873503"/>
        <c:axId val="1604393647"/>
      </c:barChart>
      <c:lineChart>
        <c:grouping val="standard"/>
        <c:varyColors val="0"/>
        <c:ser>
          <c:idx val="0"/>
          <c:order val="0"/>
          <c:tx>
            <c:strRef>
              <c:f>doi_summary!$R$17</c:f>
              <c:strCache>
                <c:ptCount val="1"/>
                <c:pt idx="0">
                  <c:v>Registered</c:v>
                </c:pt>
              </c:strCache>
            </c:strRef>
          </c:tx>
          <c:spPr>
            <a:ln w="28575" cap="rnd">
              <a:solidFill>
                <a:schemeClr val="accent1"/>
              </a:solidFill>
              <a:round/>
            </a:ln>
            <a:effectLst/>
          </c:spPr>
          <c:marker>
            <c:symbol val="none"/>
          </c:marker>
          <c:cat>
            <c:numRef>
              <c:f>doi_summary!$Q$17:$Q$28</c:f>
              <c:numCache>
                <c:formatCode>[$-409]mmm\-yy;@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doi_summary!$R$18:$R$29</c:f>
              <c:numCache>
                <c:formatCode>General</c:formatCode>
                <c:ptCount val="12"/>
                <c:pt idx="0">
                  <c:v>51</c:v>
                </c:pt>
                <c:pt idx="1">
                  <c:v>41</c:v>
                </c:pt>
                <c:pt idx="2">
                  <c:v>37</c:v>
                </c:pt>
                <c:pt idx="3">
                  <c:v>56</c:v>
                </c:pt>
                <c:pt idx="4">
                  <c:v>44</c:v>
                </c:pt>
                <c:pt idx="5">
                  <c:v>73</c:v>
                </c:pt>
                <c:pt idx="6">
                  <c:v>58</c:v>
                </c:pt>
                <c:pt idx="7">
                  <c:v>163</c:v>
                </c:pt>
                <c:pt idx="8">
                  <c:v>68</c:v>
                </c:pt>
                <c:pt idx="9">
                  <c:v>46</c:v>
                </c:pt>
                <c:pt idx="10">
                  <c:v>85</c:v>
                </c:pt>
                <c:pt idx="11">
                  <c:v>125</c:v>
                </c:pt>
              </c:numCache>
            </c:numRef>
          </c:val>
          <c:smooth val="0"/>
          <c:extLst>
            <c:ext xmlns:c16="http://schemas.microsoft.com/office/drawing/2014/chart" uri="{C3380CC4-5D6E-409C-BE32-E72D297353CC}">
              <c16:uniqueId val="{00000001-F270-BA46-9CB4-C96BEF23481B}"/>
            </c:ext>
          </c:extLst>
        </c:ser>
        <c:dLbls>
          <c:showLegendKey val="0"/>
          <c:showVal val="0"/>
          <c:showCatName val="0"/>
          <c:showSerName val="0"/>
          <c:showPercent val="0"/>
          <c:showBubbleSize val="0"/>
        </c:dLbls>
        <c:marker val="1"/>
        <c:smooth val="0"/>
        <c:axId val="1607873503"/>
        <c:axId val="1604393647"/>
      </c:lineChart>
      <c:dateAx>
        <c:axId val="1607873503"/>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Month</a:t>
                </a:r>
              </a:p>
            </c:rich>
          </c:tx>
          <c:layout>
            <c:manualLayout>
              <c:xMode val="edge"/>
              <c:yMode val="edge"/>
              <c:x val="0.50134735949599551"/>
              <c:y val="0.931431981766714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04393647"/>
        <c:crosses val="autoZero"/>
        <c:auto val="1"/>
        <c:lblOffset val="100"/>
        <c:baseTimeUnit val="months"/>
      </c:dateAx>
      <c:valAx>
        <c:axId val="16043936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layout>
            <c:manualLayout>
              <c:xMode val="edge"/>
              <c:yMode val="edge"/>
              <c:x val="1.2881508710495196E-2"/>
              <c:y val="0.40846503039359117"/>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07873503"/>
        <c:crosses val="autoZero"/>
        <c:crossBetween val="between"/>
      </c:valAx>
      <c:spPr>
        <a:noFill/>
        <a:ln w="12700">
          <a:solidFill>
            <a:schemeClr val="tx1"/>
          </a:solidFill>
        </a:ln>
        <a:effectLst/>
      </c:spPr>
    </c:plotArea>
    <c:legend>
      <c:legendPos val="b"/>
      <c:layout>
        <c:manualLayout>
          <c:xMode val="edge"/>
          <c:yMode val="edge"/>
          <c:x val="0.67565183114262961"/>
          <c:y val="0.28158904268556478"/>
          <c:w val="0.21990837540251831"/>
          <c:h val="3.4152660088800871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Unique Users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Earthdata_cloud!$C$9:$N$9</c:f>
              <c:numCache>
                <c:formatCode>mmm\-yy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Earthdata_cloud!$C$19:$N$19</c:f>
              <c:numCache>
                <c:formatCode>_(* #,##0_);_(* \(#,##0\);_(* "-"??_);_(@_)</c:formatCode>
                <c:ptCount val="12"/>
                <c:pt idx="0">
                  <c:v>11220</c:v>
                </c:pt>
                <c:pt idx="1">
                  <c:v>12098</c:v>
                </c:pt>
                <c:pt idx="2">
                  <c:v>10477</c:v>
                </c:pt>
                <c:pt idx="3">
                  <c:v>10475</c:v>
                </c:pt>
                <c:pt idx="4">
                  <c:v>10676</c:v>
                </c:pt>
                <c:pt idx="5">
                  <c:v>13630</c:v>
                </c:pt>
                <c:pt idx="6">
                  <c:v>13547</c:v>
                </c:pt>
                <c:pt idx="7">
                  <c:v>13464</c:v>
                </c:pt>
                <c:pt idx="8">
                  <c:v>12514</c:v>
                </c:pt>
                <c:pt idx="9">
                  <c:v>11345</c:v>
                </c:pt>
                <c:pt idx="10">
                  <c:v>11861</c:v>
                </c:pt>
                <c:pt idx="11">
                  <c:v>13702</c:v>
                </c:pt>
              </c:numCache>
            </c:numRef>
          </c:val>
          <c:extLst>
            <c:ext xmlns:c16="http://schemas.microsoft.com/office/drawing/2014/chart" uri="{C3380CC4-5D6E-409C-BE32-E72D297353CC}">
              <c16:uniqueId val="{00000000-48B2-5F40-A4B4-0A51C09D08FE}"/>
            </c:ext>
          </c:extLst>
        </c:ser>
        <c:dLbls>
          <c:dLblPos val="outEnd"/>
          <c:showLegendKey val="0"/>
          <c:showVal val="1"/>
          <c:showCatName val="0"/>
          <c:showSerName val="0"/>
          <c:showPercent val="0"/>
          <c:showBubbleSize val="0"/>
        </c:dLbls>
        <c:gapWidth val="219"/>
        <c:overlap val="-27"/>
        <c:axId val="1336807472"/>
        <c:axId val="1336357776"/>
      </c:barChart>
      <c:dateAx>
        <c:axId val="13368074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357776"/>
        <c:crosses val="autoZero"/>
        <c:auto val="1"/>
        <c:lblOffset val="100"/>
        <c:baseTimeUnit val="months"/>
      </c:dateAx>
      <c:valAx>
        <c:axId val="13363577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807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198"/>
          <c:y val="0.63022508038587199"/>
          <c:w val="0.20161343249494601"/>
          <c:h val="0.241157556270096"/>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7D49-5E48-846E-0A78B4F98605}"/>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7D49-5E48-846E-0A78B4F98605}"/>
              </c:ext>
            </c:extLst>
          </c:dPt>
          <c:dPt>
            <c:idx val="2"/>
            <c:bubble3D val="0"/>
            <c:spPr>
              <a:gradFill rotWithShape="0">
                <a:gsLst>
                  <a:gs pos="0">
                    <a:srgbClr val="D4F4A6"/>
                  </a:gs>
                  <a:gs pos="100000">
                    <a:srgbClr val="8DB241"/>
                  </a:gs>
                </a:gsLst>
                <a:lin ang="5400000"/>
              </a:gradFill>
              <a:ln w="25400">
                <a:noFill/>
              </a:ln>
            </c:spPr>
            <c:extLst>
              <c:ext xmlns:c16="http://schemas.microsoft.com/office/drawing/2014/chart" uri="{C3380CC4-5D6E-409C-BE32-E72D297353CC}">
                <c16:uniqueId val="{00000005-7D49-5E48-846E-0A78B4F98605}"/>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7D49-5E48-846E-0A78B4F98605}"/>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7D49-5E48-846E-0A78B4F98605}"/>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7D49-5E48-846E-0A78B4F98605}"/>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7D49-5E48-846E-0A78B4F98605}"/>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7D49-5E48-846E-0A78B4F98605}"/>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7D49-5E48-846E-0A78B4F98605}"/>
              </c:ext>
            </c:extLst>
          </c:dPt>
          <c:dLbls>
            <c:dLbl>
              <c:idx val="0"/>
              <c:layout>
                <c:manualLayout>
                  <c:x val="7.1427906265778399E-2"/>
                  <c:y val="3.60609330438294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49-5E48-846E-0A78B4F98605}"/>
                </c:ext>
              </c:extLst>
            </c:dLbl>
            <c:dLbl>
              <c:idx val="1"/>
              <c:layout>
                <c:manualLayout>
                  <c:x val="8.2835675295818201E-2"/>
                  <c:y val="-4.26374330873603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49-5E48-846E-0A78B4F98605}"/>
                </c:ext>
              </c:extLst>
            </c:dLbl>
            <c:dLbl>
              <c:idx val="3"/>
              <c:layout>
                <c:manualLayout>
                  <c:x val="3.7197670975259799E-2"/>
                  <c:y val="5.45630441592150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D49-5E48-846E-0A78B4F98605}"/>
                </c:ext>
              </c:extLst>
            </c:dLbl>
            <c:dLbl>
              <c:idx val="4"/>
              <c:layout>
                <c:manualLayout>
                  <c:x val="-6.0471413426248198E-2"/>
                  <c:y val="1.91138016307106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D49-5E48-846E-0A78B4F98605}"/>
                </c:ext>
              </c:extLst>
            </c:dLbl>
            <c:dLbl>
              <c:idx val="5"/>
              <c:layout>
                <c:manualLayout>
                  <c:x val="-0.15679493157633401"/>
                  <c:y val="-9.461097670688560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D49-5E48-846E-0A78B4F98605}"/>
                </c:ext>
              </c:extLst>
            </c:dLbl>
            <c:dLbl>
              <c:idx val="6"/>
              <c:layout>
                <c:manualLayout>
                  <c:x val="-0.12993036913647599"/>
                  <c:y val="-2.39111278786615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D49-5E48-846E-0A78B4F98605}"/>
                </c:ext>
              </c:extLst>
            </c:dLbl>
            <c:dLbl>
              <c:idx val="7"/>
              <c:layout>
                <c:manualLayout>
                  <c:x val="-0.12550924982277201"/>
                  <c:y val="-5.06475576393866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D49-5E48-846E-0A78B4F98605}"/>
                </c:ext>
              </c:extLst>
            </c:dLbl>
            <c:dLbl>
              <c:idx val="9"/>
              <c:layout>
                <c:manualLayout>
                  <c:x val="-7.5195104969488544E-2"/>
                  <c:y val="-0.15661599001014026"/>
                </c:manualLayout>
              </c:layout>
              <c:showLegendKey val="0"/>
              <c:showVal val="0"/>
              <c:showCatName val="1"/>
              <c:showSerName val="0"/>
              <c:showPercent val="1"/>
              <c:showBubbleSize val="0"/>
              <c:extLst>
                <c:ext xmlns:c15="http://schemas.microsoft.com/office/drawing/2012/chart" uri="{CE6537A1-D6FC-4f65-9D91-7224C49458BB}">
                  <c15:layout>
                    <c:manualLayout>
                      <c:w val="0.1345537184838034"/>
                      <c:h val="0.16707099193855479"/>
                    </c:manualLayout>
                  </c15:layout>
                </c:ext>
                <c:ext xmlns:c16="http://schemas.microsoft.com/office/drawing/2014/chart" uri="{C3380CC4-5D6E-409C-BE32-E72D297353CC}">
                  <c16:uniqueId val="{00000012-7D49-5E48-846E-0A78B4F98605}"/>
                </c:ext>
              </c:extLst>
            </c:dLbl>
            <c:dLbl>
              <c:idx val="10"/>
              <c:layout>
                <c:manualLayout>
                  <c:x val="0.12423913183398107"/>
                  <c:y val="-0.2231530158753443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7D49-5E48-846E-0A78B4F98605}"/>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Size'!$A$5:$A$16</c:f>
              <c:strCache>
                <c:ptCount val="12"/>
                <c:pt idx="0">
                  <c:v>ASDC</c:v>
                </c:pt>
                <c:pt idx="1">
                  <c:v>ASF </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'Total Archive Size'!$B$5:$B$16</c:f>
              <c:numCache>
                <c:formatCode>#,##0.00</c:formatCode>
                <c:ptCount val="12"/>
                <c:pt idx="0">
                  <c:v>7064.0329882812503</c:v>
                </c:pt>
                <c:pt idx="1">
                  <c:v>16138.00728</c:v>
                </c:pt>
                <c:pt idx="2">
                  <c:v>67.387324218749995</c:v>
                </c:pt>
                <c:pt idx="3">
                  <c:v>5545.7002050781257</c:v>
                </c:pt>
                <c:pt idx="4">
                  <c:v>84.354914600000001</c:v>
                </c:pt>
                <c:pt idx="5">
                  <c:v>12406.71533203125</c:v>
                </c:pt>
                <c:pt idx="6">
                  <c:v>19751.726464843749</c:v>
                </c:pt>
                <c:pt idx="7">
                  <c:v>3211.5</c:v>
                </c:pt>
                <c:pt idx="8">
                  <c:v>5921.1186425781252</c:v>
                </c:pt>
                <c:pt idx="9">
                  <c:v>1102.298369140625</c:v>
                </c:pt>
                <c:pt idx="10">
                  <c:v>1950.7139941406249</c:v>
                </c:pt>
                <c:pt idx="11">
                  <c:v>12.40453125</c:v>
                </c:pt>
              </c:numCache>
            </c:numRef>
          </c:val>
          <c:extLst>
            <c:ext xmlns:c16="http://schemas.microsoft.com/office/drawing/2014/chart" uri="{C3380CC4-5D6E-409C-BE32-E72D297353CC}">
              <c16:uniqueId val="{00000013-7D49-5E48-846E-0A78B4F98605}"/>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TeraBytes Distributed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Earthdata_cloud!$C$9:$N$9</c:f>
              <c:numCache>
                <c:formatCode>mmm\-yy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Earthdata_cloud!$C$47:$N$47</c:f>
              <c:numCache>
                <c:formatCode>_(* #,##0.00_);_(* \(#,##0.00\);_(* "-"??_);_(@_)</c:formatCode>
                <c:ptCount val="12"/>
                <c:pt idx="0">
                  <c:v>2403.8883067150291</c:v>
                </c:pt>
                <c:pt idx="1">
                  <c:v>2954.9203161516616</c:v>
                </c:pt>
                <c:pt idx="2">
                  <c:v>2837.7650047955822</c:v>
                </c:pt>
                <c:pt idx="3">
                  <c:v>3200.8541045682523</c:v>
                </c:pt>
                <c:pt idx="4">
                  <c:v>3863.040382444955</c:v>
                </c:pt>
                <c:pt idx="5">
                  <c:v>5861.8983098654626</c:v>
                </c:pt>
                <c:pt idx="6">
                  <c:v>6160.9266140208329</c:v>
                </c:pt>
                <c:pt idx="7">
                  <c:v>7433.4747723962437</c:v>
                </c:pt>
                <c:pt idx="8">
                  <c:v>6209.0090949560281</c:v>
                </c:pt>
                <c:pt idx="9">
                  <c:v>4707.2656703657585</c:v>
                </c:pt>
                <c:pt idx="10">
                  <c:v>5127.5120284549757</c:v>
                </c:pt>
                <c:pt idx="11">
                  <c:v>5954.8356330513961</c:v>
                </c:pt>
              </c:numCache>
            </c:numRef>
          </c:val>
          <c:extLst>
            <c:ext xmlns:c16="http://schemas.microsoft.com/office/drawing/2014/chart" uri="{C3380CC4-5D6E-409C-BE32-E72D297353CC}">
              <c16:uniqueId val="{00000000-9FEA-F741-B663-D67A32D25D85}"/>
            </c:ext>
          </c:extLst>
        </c:ser>
        <c:dLbls>
          <c:dLblPos val="outEnd"/>
          <c:showLegendKey val="0"/>
          <c:showVal val="1"/>
          <c:showCatName val="0"/>
          <c:showSerName val="0"/>
          <c:showPercent val="0"/>
          <c:showBubbleSize val="0"/>
        </c:dLbls>
        <c:gapWidth val="219"/>
        <c:overlap val="-27"/>
        <c:axId val="1458645040"/>
        <c:axId val="1459480224"/>
      </c:barChart>
      <c:dateAx>
        <c:axId val="145864504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9480224"/>
        <c:crosses val="autoZero"/>
        <c:auto val="1"/>
        <c:lblOffset val="100"/>
        <c:baseTimeUnit val="months"/>
      </c:dateAx>
      <c:valAx>
        <c:axId val="1459480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8645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TeraBytes Cloud</a:t>
            </a:r>
            <a:r>
              <a:rPr lang="en-US" baseline="0"/>
              <a:t> Storage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Earthdata_cloud!$C$9:$N$9</c:f>
              <c:numCache>
                <c:formatCode>mmm\-yy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Earthdata_cloud!$C$65:$N$65</c:f>
              <c:numCache>
                <c:formatCode>_(* #,##0.00_);_(* \(#,##0.00\);_(* "-"??_);_(@_)</c:formatCode>
                <c:ptCount val="12"/>
                <c:pt idx="0">
                  <c:v>14644.008000000002</c:v>
                </c:pt>
                <c:pt idx="1">
                  <c:v>15398.894</c:v>
                </c:pt>
                <c:pt idx="2">
                  <c:v>16315.933999999999</c:v>
                </c:pt>
                <c:pt idx="3">
                  <c:v>17008.954000000002</c:v>
                </c:pt>
                <c:pt idx="4">
                  <c:v>17672.695</c:v>
                </c:pt>
                <c:pt idx="5">
                  <c:v>18669.350000000002</c:v>
                </c:pt>
                <c:pt idx="6">
                  <c:v>19700.720000000005</c:v>
                </c:pt>
                <c:pt idx="7">
                  <c:v>21319.855000000003</c:v>
                </c:pt>
                <c:pt idx="8">
                  <c:v>22558.802999999996</c:v>
                </c:pt>
                <c:pt idx="9">
                  <c:v>24173.14</c:v>
                </c:pt>
                <c:pt idx="10">
                  <c:v>25554.905999999999</c:v>
                </c:pt>
                <c:pt idx="11">
                  <c:v>26780.317000000003</c:v>
                </c:pt>
              </c:numCache>
            </c:numRef>
          </c:val>
          <c:extLst>
            <c:ext xmlns:c16="http://schemas.microsoft.com/office/drawing/2014/chart" uri="{C3380CC4-5D6E-409C-BE32-E72D297353CC}">
              <c16:uniqueId val="{00000000-49E1-6B44-A648-998C282494EC}"/>
            </c:ext>
          </c:extLst>
        </c:ser>
        <c:dLbls>
          <c:dLblPos val="outEnd"/>
          <c:showLegendKey val="0"/>
          <c:showVal val="1"/>
          <c:showCatName val="0"/>
          <c:showSerName val="0"/>
          <c:showPercent val="0"/>
          <c:showBubbleSize val="0"/>
        </c:dLbls>
        <c:gapWidth val="219"/>
        <c:overlap val="-27"/>
        <c:axId val="1091313856"/>
        <c:axId val="1108743312"/>
      </c:barChart>
      <c:dateAx>
        <c:axId val="109131385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8743312"/>
        <c:crosses val="autoZero"/>
        <c:auto val="1"/>
        <c:lblOffset val="100"/>
        <c:baseTimeUnit val="months"/>
      </c:dateAx>
      <c:valAx>
        <c:axId val="1108743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1313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Multi-year Total Archive Volume (PBs) Trend</a:t>
            </a:r>
          </a:p>
        </c:rich>
      </c:tx>
      <c:overlay val="0"/>
    </c:title>
    <c:autoTitleDeleted val="0"/>
    <c:plotArea>
      <c:layout>
        <c:manualLayout>
          <c:layoutTarget val="inner"/>
          <c:xMode val="edge"/>
          <c:yMode val="edge"/>
          <c:x val="9.34963288666915E-2"/>
          <c:y val="9.7310977257980519E-2"/>
          <c:w val="0.88043591318718739"/>
          <c:h val="0.79935426872785653"/>
        </c:manualLayout>
      </c:layout>
      <c:barChart>
        <c:barDir val="col"/>
        <c:grouping val="clustered"/>
        <c:varyColors val="0"/>
        <c:ser>
          <c:idx val="0"/>
          <c:order val="1"/>
          <c:tx>
            <c:strRef>
              <c:f>'Total Archive Trend'!$B$5</c:f>
              <c:strCache>
                <c:ptCount val="1"/>
                <c:pt idx="0">
                  <c:v>Total Volume (PBs)</c:v>
                </c:pt>
              </c:strCache>
            </c:strRef>
          </c:tx>
          <c:spPr>
            <a:solidFill>
              <a:schemeClr val="accent1"/>
            </a:solidFill>
          </c:spPr>
          <c:invertIfNegative val="0"/>
          <c:cat>
            <c:numRef>
              <c:f>'Total Archive Trend'!$A$6:$A$28</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'Total Archive Trend'!$B$6:$B$28</c:f>
              <c:numCache>
                <c:formatCode>#,##0.00</c:formatCode>
                <c:ptCount val="23"/>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14.632691383361818</c:v>
                </c:pt>
                <c:pt idx="16">
                  <c:v>17.503115234374999</c:v>
                </c:pt>
                <c:pt idx="17">
                  <c:v>23.806344676585869</c:v>
                </c:pt>
                <c:pt idx="18">
                  <c:v>27.365493290096673</c:v>
                </c:pt>
                <c:pt idx="19">
                  <c:v>33.595650262832635</c:v>
                </c:pt>
                <c:pt idx="20">
                  <c:v>41.860490875244139</c:v>
                </c:pt>
                <c:pt idx="21">
                  <c:v>59.237639341354374</c:v>
                </c:pt>
                <c:pt idx="22">
                  <c:v>71.539023482580561</c:v>
                </c:pt>
              </c:numCache>
            </c:numRef>
          </c:val>
          <c:extLst>
            <c:ext xmlns:c16="http://schemas.microsoft.com/office/drawing/2014/chart" uri="{C3380CC4-5D6E-409C-BE32-E72D297353CC}">
              <c16:uniqueId val="{00000000-BEBE-4823-940B-8E8BE9206061}"/>
            </c:ext>
          </c:extLst>
        </c:ser>
        <c:dLbls>
          <c:showLegendKey val="0"/>
          <c:showVal val="0"/>
          <c:showCatName val="0"/>
          <c:showSerName val="0"/>
          <c:showPercent val="0"/>
          <c:showBubbleSize val="0"/>
        </c:dLbls>
        <c:gapWidth val="150"/>
        <c:axId val="-442272128"/>
        <c:axId val="-442274848"/>
        <c:extLst>
          <c:ext xmlns:c15="http://schemas.microsoft.com/office/drawing/2012/chart" uri="{02D57815-91ED-43cb-92C2-25804820EDAC}">
            <c15:filteredBarSeries>
              <c15:ser>
                <c:idx val="1"/>
                <c:order val="0"/>
                <c:tx>
                  <c:strRef>
                    <c:extLst>
                      <c:ext uri="{02D57815-91ED-43cb-92C2-25804820EDAC}">
                        <c15:formulaRef>
                          <c15:sqref>'Total Archive Trend'!$A$5</c15:sqref>
                        </c15:formulaRef>
                      </c:ext>
                    </c:extLst>
                    <c:strCache>
                      <c:ptCount val="1"/>
                      <c:pt idx="0">
                        <c:v>Volume By FY</c:v>
                      </c:pt>
                    </c:strCache>
                  </c:strRef>
                </c:tx>
                <c:invertIfNegative val="0"/>
                <c:cat>
                  <c:numRef>
                    <c:extLst>
                      <c:ext uri="{02D57815-91ED-43cb-92C2-25804820EDAC}">
                        <c15:formulaRef>
                          <c15:sqref>'Total Archive Trend'!$A$6:$A$28</c15:sqref>
                        </c15:formulaRef>
                      </c:ext>
                    </c:extLst>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uri="{02D57815-91ED-43cb-92C2-25804820EDAC}">
                        <c15:formulaRef>
                          <c15:sqref>'Total Archive Trend'!$A$6:$A$28</c15:sqref>
                        </c15:formulaRef>
                      </c:ext>
                    </c:extLst>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val>
                <c:extLst>
                  <c:ext xmlns:c16="http://schemas.microsoft.com/office/drawing/2014/chart" uri="{C3380CC4-5D6E-409C-BE32-E72D297353CC}">
                    <c16:uniqueId val="{00000014-F129-8646-A2AB-6E480B524698}"/>
                  </c:ext>
                </c:extLst>
              </c15:ser>
            </c15:filteredBarSeries>
          </c:ext>
        </c:extLst>
      </c:barChart>
      <c:catAx>
        <c:axId val="-442272128"/>
        <c:scaling>
          <c:orientation val="minMax"/>
        </c:scaling>
        <c:delete val="0"/>
        <c:axPos val="b"/>
        <c:title>
          <c:tx>
            <c:rich>
              <a:bodyPr/>
              <a:lstStyle/>
              <a:p>
                <a:pPr>
                  <a:defRPr/>
                </a:pPr>
                <a:r>
                  <a:rPr lang="en-US"/>
                  <a:t>Fiscal Year</a:t>
                </a:r>
              </a:p>
            </c:rich>
          </c:tx>
          <c:overlay val="0"/>
        </c:title>
        <c:numFmt formatCode="General" sourceLinked="0"/>
        <c:majorTickMark val="out"/>
        <c:minorTickMark val="none"/>
        <c:tickLblPos val="nextTo"/>
        <c:txPr>
          <a:bodyPr/>
          <a:lstStyle/>
          <a:p>
            <a:pPr>
              <a:defRPr sz="1050" b="1" baseline="0"/>
            </a:pPr>
            <a:endParaRPr lang="en-US"/>
          </a:p>
        </c:txPr>
        <c:crossAx val="-442274848"/>
        <c:crosses val="autoZero"/>
        <c:auto val="1"/>
        <c:lblAlgn val="ctr"/>
        <c:lblOffset val="100"/>
        <c:noMultiLvlLbl val="0"/>
      </c:catAx>
      <c:valAx>
        <c:axId val="-442274848"/>
        <c:scaling>
          <c:orientation val="minMax"/>
        </c:scaling>
        <c:delete val="0"/>
        <c:axPos val="l"/>
        <c:majorGridlines/>
        <c:title>
          <c:tx>
            <c:rich>
              <a:bodyPr/>
              <a:lstStyle/>
              <a:p>
                <a:pPr>
                  <a:defRPr sz="1200"/>
                </a:pPr>
                <a:r>
                  <a:rPr lang="en-US" sz="1200"/>
                  <a:t>Volume (Petabytes)</a:t>
                </a:r>
              </a:p>
            </c:rich>
          </c:tx>
          <c:layout>
            <c:manualLayout>
              <c:xMode val="edge"/>
              <c:yMode val="edge"/>
              <c:x val="1.6425939771307223E-2"/>
              <c:y val="0.36909657066424739"/>
            </c:manualLayout>
          </c:layout>
          <c:overlay val="0"/>
        </c:title>
        <c:numFmt formatCode="#,##0" sourceLinked="0"/>
        <c:majorTickMark val="out"/>
        <c:minorTickMark val="none"/>
        <c:tickLblPos val="nextTo"/>
        <c:crossAx val="-442272128"/>
        <c:crosses val="autoZero"/>
        <c:crossBetween val="between"/>
      </c:valAx>
      <c:spPr>
        <a:ln>
          <a:solidFill>
            <a:schemeClr val="accent1"/>
          </a:solidFill>
          <a:prstDash val="solid"/>
        </a:ln>
      </c:spPr>
    </c:plotArea>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Multi-year Total Archive Volume (PBs) Trend</a:t>
            </a:r>
            <a:endParaRPr lang="en-US">
              <a:effectLst/>
            </a:endParaRPr>
          </a:p>
        </c:rich>
      </c:tx>
      <c:overlay val="0"/>
    </c:title>
    <c:autoTitleDeleted val="0"/>
    <c:plotArea>
      <c:layout>
        <c:manualLayout>
          <c:layoutTarget val="inner"/>
          <c:xMode val="edge"/>
          <c:yMode val="edge"/>
          <c:x val="6.6680388749186872E-2"/>
          <c:y val="9.6585431391459989E-2"/>
          <c:w val="0.90971988150603977"/>
          <c:h val="0.79889600637214675"/>
        </c:manualLayout>
      </c:layout>
      <c:bubbleChart>
        <c:varyColors val="0"/>
        <c:ser>
          <c:idx val="0"/>
          <c:order val="0"/>
          <c:tx>
            <c:strRef>
              <c:f>'Total Archive Trend'!$B$5</c:f>
              <c:strCache>
                <c:ptCount val="1"/>
                <c:pt idx="0">
                  <c:v>Total Volume (PBs)</c:v>
                </c:pt>
              </c:strCache>
            </c:strRef>
          </c:tx>
          <c:spPr>
            <a:solidFill>
              <a:srgbClr val="DEA900"/>
            </a:solidFill>
            <a:ln w="25400">
              <a:noFill/>
            </a:ln>
            <a:effectLst/>
          </c:spPr>
          <c:invertIfNegative val="0"/>
          <c:dLbls>
            <c:dLbl>
              <c:idx val="0"/>
              <c:layout>
                <c:manualLayout>
                  <c:x val="-3.5316701535148425E-2"/>
                  <c:y val="-3.65630712979892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FE-2C48-B83C-D5D8505D3D50}"/>
                </c:ext>
              </c:extLst>
            </c:dLbl>
            <c:dLbl>
              <c:idx val="10"/>
              <c:layout>
                <c:manualLayout>
                  <c:x val="-3.356100955216855E-2"/>
                  <c:y val="1.31381953683931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FE-2C48-B83C-D5D8505D3D50}"/>
                </c:ext>
              </c:extLst>
            </c:dLbl>
            <c:dLbl>
              <c:idx val="17"/>
              <c:layout>
                <c:manualLayout>
                  <c:x val="-6.4570817536696801E-2"/>
                  <c:y val="-7.532918878225008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C5-4B46-B2BC-DD8D0A4C763D}"/>
                </c:ext>
              </c:extLst>
            </c:dLbl>
            <c:dLbl>
              <c:idx val="20"/>
              <c:layout>
                <c:manualLayout>
                  <c:x val="-5.4169237617227674E-2"/>
                  <c:y val="1.6837041491280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A2-634D-AE13-ED335036F5E0}"/>
                </c:ext>
              </c:extLst>
            </c:dLbl>
            <c:dLbl>
              <c:idx val="22"/>
              <c:layout>
                <c:manualLayout>
                  <c:x val="-3.1474983755685512E-2"/>
                  <c:y val="-2.405291641611589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84-0A4A-AEFD-C1FD6CE1A7E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xVal>
            <c:numRef>
              <c:f>'Total Archive Trend'!$A$6:$A$28</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xVal>
          <c:yVal>
            <c:numRef>
              <c:f>'Total Archive Trend'!$B$6:$B$28</c:f>
              <c:numCache>
                <c:formatCode>#,##0.00</c:formatCode>
                <c:ptCount val="23"/>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14.632691383361818</c:v>
                </c:pt>
                <c:pt idx="16">
                  <c:v>17.503115234374999</c:v>
                </c:pt>
                <c:pt idx="17">
                  <c:v>23.806344676585869</c:v>
                </c:pt>
                <c:pt idx="18">
                  <c:v>27.365493290096673</c:v>
                </c:pt>
                <c:pt idx="19">
                  <c:v>33.595650262832635</c:v>
                </c:pt>
                <c:pt idx="20">
                  <c:v>41.860490875244139</c:v>
                </c:pt>
                <c:pt idx="21">
                  <c:v>59.237639341354374</c:v>
                </c:pt>
                <c:pt idx="22">
                  <c:v>71.539023482580561</c:v>
                </c:pt>
              </c:numCache>
            </c:numRef>
          </c:yVal>
          <c:bubbleSize>
            <c:numRef>
              <c:f>'Total Archive Trend'!$C$6:$C$28</c:f>
              <c:numCache>
                <c:formatCode>#,##0.00</c:formatCode>
                <c:ptCount val="23"/>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14.632695312499999</c:v>
                </c:pt>
                <c:pt idx="16">
                  <c:v>17.503115234374999</c:v>
                </c:pt>
                <c:pt idx="17">
                  <c:v>23.806344676585869</c:v>
                </c:pt>
                <c:pt idx="18">
                  <c:v>27.365493290096673</c:v>
                </c:pt>
                <c:pt idx="19">
                  <c:v>33.595650262832635</c:v>
                </c:pt>
                <c:pt idx="20">
                  <c:v>41.860490875244139</c:v>
                </c:pt>
                <c:pt idx="21">
                  <c:v>59.237639341354374</c:v>
                </c:pt>
                <c:pt idx="22">
                  <c:v>71.539023482580561</c:v>
                </c:pt>
              </c:numCache>
            </c:numRef>
          </c:bubbleSize>
          <c:bubble3D val="1"/>
          <c:extLst>
            <c:ext xmlns:c16="http://schemas.microsoft.com/office/drawing/2014/chart" uri="{C3380CC4-5D6E-409C-BE32-E72D297353CC}">
              <c16:uniqueId val="{00000003-4FFE-2C48-B83C-D5D8505D3D50}"/>
            </c:ext>
          </c:extLst>
        </c:ser>
        <c:dLbls>
          <c:showLegendKey val="0"/>
          <c:showVal val="0"/>
          <c:showCatName val="0"/>
          <c:showSerName val="0"/>
          <c:showPercent val="0"/>
          <c:showBubbleSize val="0"/>
        </c:dLbls>
        <c:bubbleScale val="100"/>
        <c:showNegBubbles val="0"/>
        <c:axId val="-442271584"/>
        <c:axId val="-442273216"/>
      </c:bubbleChart>
      <c:valAx>
        <c:axId val="-442271584"/>
        <c:scaling>
          <c:orientation val="minMax"/>
          <c:max val="2022"/>
          <c:min val="1999"/>
        </c:scaling>
        <c:delete val="0"/>
        <c:axPos val="b"/>
        <c:majorGridlines>
          <c:spPr>
            <a:ln w="9525" cap="flat" cmpd="sng" algn="ctr">
              <a:solidFill>
                <a:schemeClr val="accent5">
                  <a:alpha val="4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solidFill>
                      <a:schemeClr val="tx1"/>
                    </a:solidFill>
                  </a:rPr>
                  <a:t>Fiscal Year</a:t>
                </a:r>
              </a:p>
            </c:rich>
          </c:tx>
          <c:layout>
            <c:manualLayout>
              <c:xMode val="edge"/>
              <c:yMode val="edge"/>
              <c:x val="0.5043029621297338"/>
              <c:y val="0.94549703979892075"/>
            </c:manualLayout>
          </c:layout>
          <c:overlay val="0"/>
          <c:spPr>
            <a:noFill/>
            <a:ln>
              <a:noFill/>
            </a:ln>
            <a:effectLst/>
          </c:spPr>
        </c:title>
        <c:numFmt formatCode="General" sourceLinked="1"/>
        <c:majorTickMark val="out"/>
        <c:minorTickMark val="none"/>
        <c:tickLblPos val="low"/>
        <c:spPr>
          <a:noFill/>
          <a:ln>
            <a:solidFill>
              <a:schemeClr val="dk1">
                <a:lumMod val="25000"/>
                <a:lumOff val="75000"/>
              </a:schemeClr>
            </a:solidFill>
          </a:ln>
          <a:effectLst/>
        </c:spPr>
        <c:txPr>
          <a:bodyPr rot="0" vert="horz"/>
          <a:lstStyle/>
          <a:p>
            <a:pPr>
              <a:defRPr sz="1200" b="0" i="0" u="none" strike="noStrike" baseline="0">
                <a:solidFill>
                  <a:srgbClr val="000000"/>
                </a:solidFill>
                <a:latin typeface="Calibri"/>
                <a:ea typeface="Calibri"/>
                <a:cs typeface="Calibri"/>
              </a:defRPr>
            </a:pPr>
            <a:endParaRPr lang="en-US"/>
          </a:p>
        </c:txPr>
        <c:crossAx val="-442273216"/>
        <c:crosses val="autoZero"/>
        <c:crossBetween val="midCat"/>
        <c:majorUnit val="1"/>
      </c:valAx>
      <c:valAx>
        <c:axId val="-442273216"/>
        <c:scaling>
          <c:orientation val="minMax"/>
          <c:min val="0"/>
        </c:scaling>
        <c:delete val="0"/>
        <c:axPos val="l"/>
        <c:majorGridlines>
          <c:spPr>
            <a:ln w="9525" cap="flat" cmpd="sng" algn="ctr">
              <a:solidFill>
                <a:schemeClr val="accent5">
                  <a:alpha val="4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Archived Data Volume (Petabytes)</a:t>
                </a:r>
              </a:p>
            </c:rich>
          </c:tx>
          <c:overlay val="0"/>
          <c:spPr>
            <a:noFill/>
            <a:ln>
              <a:noFill/>
            </a:ln>
            <a:effectLst/>
          </c:spPr>
        </c:title>
        <c:numFmt formatCode="0" sourceLinked="0"/>
        <c:majorTickMark val="none"/>
        <c:minorTickMark val="none"/>
        <c:tickLblPos val="nextTo"/>
        <c:spPr>
          <a:noFill/>
          <a:ln>
            <a:solidFill>
              <a:schemeClr val="dk1">
                <a:lumMod val="25000"/>
                <a:lumOff val="75000"/>
              </a:schemeClr>
            </a:solidFill>
          </a:ln>
          <a:effectLst/>
        </c:spPr>
        <c:txPr>
          <a:bodyPr rot="-6000000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crossAx val="-442271584"/>
        <c:crossesAt val="-1"/>
        <c:crossBetween val="midCat"/>
      </c:valAx>
      <c:spPr>
        <a:noFill/>
        <a:ln>
          <a:solidFill>
            <a:schemeClr val="accent5">
              <a:alpha val="74000"/>
            </a:schemeClr>
          </a:solid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Product Distribution Trend </a:t>
            </a:r>
          </a:p>
        </c:rich>
      </c:tx>
      <c:overlay val="0"/>
    </c:title>
    <c:autoTitleDeleted val="0"/>
    <c:plotArea>
      <c:layout/>
      <c:barChart>
        <c:barDir val="col"/>
        <c:grouping val="stacked"/>
        <c:varyColors val="0"/>
        <c:ser>
          <c:idx val="0"/>
          <c:order val="0"/>
          <c:tx>
            <c:strRef>
              <c:f>'Product Distribution Trend'!$B$27</c:f>
              <c:strCache>
                <c:ptCount val="1"/>
                <c:pt idx="0">
                  <c:v>Products </c:v>
                </c:pt>
              </c:strCache>
            </c:strRef>
          </c:tx>
          <c:invertIfNegative val="0"/>
          <c:cat>
            <c:strRef>
              <c:f>'Product Distribution Trend'!$A$28:$A$50</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 Distribution Trend'!$B$28:$B$50</c:f>
              <c:numCache>
                <c:formatCode>#,##0.00</c:formatCode>
                <c:ptCount val="23"/>
                <c:pt idx="0">
                  <c:v>5.5238179999999995</c:v>
                </c:pt>
                <c:pt idx="1">
                  <c:v>8.4937329999999989</c:v>
                </c:pt>
                <c:pt idx="2">
                  <c:v>19.305638999999999</c:v>
                </c:pt>
                <c:pt idx="3">
                  <c:v>35.211089000000001</c:v>
                </c:pt>
                <c:pt idx="4">
                  <c:v>47.027518000000008</c:v>
                </c:pt>
                <c:pt idx="5">
                  <c:v>68.058941000000019</c:v>
                </c:pt>
                <c:pt idx="6">
                  <c:v>90.638565</c:v>
                </c:pt>
                <c:pt idx="7">
                  <c:v>127.53830099999999</c:v>
                </c:pt>
                <c:pt idx="8">
                  <c:v>155.66119599999999</c:v>
                </c:pt>
                <c:pt idx="9">
                  <c:v>254.66382900000002</c:v>
                </c:pt>
                <c:pt idx="10">
                  <c:v>412.799733</c:v>
                </c:pt>
                <c:pt idx="11">
                  <c:v>501.38018900000003</c:v>
                </c:pt>
                <c:pt idx="12">
                  <c:v>570.28234899999995</c:v>
                </c:pt>
                <c:pt idx="13">
                  <c:v>749.40014000000008</c:v>
                </c:pt>
                <c:pt idx="14">
                  <c:v>958.30613900000003</c:v>
                </c:pt>
                <c:pt idx="15">
                  <c:v>1350.863392</c:v>
                </c:pt>
                <c:pt idx="16">
                  <c:v>1436.5475020000001</c:v>
                </c:pt>
                <c:pt idx="17">
                  <c:v>1270.4862740000001</c:v>
                </c:pt>
                <c:pt idx="18">
                  <c:v>1477.0640560000002</c:v>
                </c:pt>
                <c:pt idx="19">
                  <c:v>1821.5846549999999</c:v>
                </c:pt>
                <c:pt idx="20">
                  <c:v>1793.332085</c:v>
                </c:pt>
                <c:pt idx="21">
                  <c:v>1858.7448300000001</c:v>
                </c:pt>
                <c:pt idx="22">
                  <c:v>2854.5473590000001</c:v>
                </c:pt>
              </c:numCache>
            </c:numRef>
          </c:val>
          <c:extLst>
            <c:ext xmlns:c16="http://schemas.microsoft.com/office/drawing/2014/chart" uri="{C3380CC4-5D6E-409C-BE32-E72D297353CC}">
              <c16:uniqueId val="{00000000-E4B3-024C-8725-29FDA82A487F}"/>
            </c:ext>
          </c:extLst>
        </c:ser>
        <c:ser>
          <c:idx val="1"/>
          <c:order val="1"/>
          <c:tx>
            <c:strRef>
              <c:f>'Product Distribution Trend'!$C$27</c:f>
              <c:strCache>
                <c:ptCount val="1"/>
                <c:pt idx="0">
                  <c:v>LANCE Products</c:v>
                </c:pt>
              </c:strCache>
            </c:strRef>
          </c:tx>
          <c:spPr>
            <a:solidFill>
              <a:schemeClr val="accent3">
                <a:lumMod val="60000"/>
                <a:lumOff val="40000"/>
              </a:schemeClr>
            </a:solidFill>
          </c:spPr>
          <c:invertIfNegative val="0"/>
          <c:cat>
            <c:strRef>
              <c:f>'Product Distribution Trend'!$A$28:$A$50</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 Distribution Trend'!$C$28:$C$50</c:f>
              <c:numCache>
                <c:formatCode>#,##0.00</c:formatCode>
                <c:ptCount val="23"/>
                <c:pt idx="0">
                  <c:v>0</c:v>
                </c:pt>
                <c:pt idx="10">
                  <c:v>17.264521999999999</c:v>
                </c:pt>
                <c:pt idx="11">
                  <c:v>22.105111999999998</c:v>
                </c:pt>
                <c:pt idx="12">
                  <c:v>65.958472999999998</c:v>
                </c:pt>
                <c:pt idx="13">
                  <c:v>89.748705000000001</c:v>
                </c:pt>
                <c:pt idx="14">
                  <c:v>69.865531000000004</c:v>
                </c:pt>
                <c:pt idx="15">
                  <c:v>72.539675000000003</c:v>
                </c:pt>
                <c:pt idx="16">
                  <c:v>76.334549999999993</c:v>
                </c:pt>
                <c:pt idx="17">
                  <c:v>123.179919</c:v>
                </c:pt>
                <c:pt idx="18">
                  <c:v>134.37852100000001</c:v>
                </c:pt>
                <c:pt idx="19">
                  <c:v>90.093599999999995</c:v>
                </c:pt>
                <c:pt idx="20">
                  <c:v>90.903999999999996</c:v>
                </c:pt>
                <c:pt idx="21">
                  <c:v>125.124</c:v>
                </c:pt>
                <c:pt idx="22">
                  <c:v>149.03</c:v>
                </c:pt>
              </c:numCache>
            </c:numRef>
          </c:val>
          <c:extLst>
            <c:ext xmlns:c16="http://schemas.microsoft.com/office/drawing/2014/chart" uri="{C3380CC4-5D6E-409C-BE32-E72D297353CC}">
              <c16:uniqueId val="{00000001-E4B3-024C-8725-29FDA82A487F}"/>
            </c:ext>
          </c:extLst>
        </c:ser>
        <c:dLbls>
          <c:showLegendKey val="0"/>
          <c:showVal val="0"/>
          <c:showCatName val="0"/>
          <c:showSerName val="0"/>
          <c:showPercent val="0"/>
          <c:showBubbleSize val="0"/>
        </c:dLbls>
        <c:gapWidth val="150"/>
        <c:overlap val="100"/>
        <c:axId val="-442274304"/>
        <c:axId val="-442268864"/>
      </c:barChart>
      <c:catAx>
        <c:axId val="-442274304"/>
        <c:scaling>
          <c:orientation val="minMax"/>
        </c:scaling>
        <c:delete val="0"/>
        <c:axPos val="b"/>
        <c:numFmt formatCode="General" sourceLinked="1"/>
        <c:majorTickMark val="none"/>
        <c:minorTickMark val="none"/>
        <c:tickLblPos val="nextTo"/>
        <c:txPr>
          <a:bodyPr rot="0" vert="horz"/>
          <a:lstStyle/>
          <a:p>
            <a:pPr>
              <a:defRPr/>
            </a:pPr>
            <a:endParaRPr lang="en-US"/>
          </a:p>
        </c:txPr>
        <c:crossAx val="-442268864"/>
        <c:crosses val="autoZero"/>
        <c:auto val="1"/>
        <c:lblAlgn val="ctr"/>
        <c:lblOffset val="100"/>
        <c:noMultiLvlLbl val="0"/>
      </c:catAx>
      <c:valAx>
        <c:axId val="-442268864"/>
        <c:scaling>
          <c:orientation val="minMax"/>
        </c:scaling>
        <c:delete val="0"/>
        <c:axPos val="l"/>
        <c:majorGridlines/>
        <c:title>
          <c:tx>
            <c:rich>
              <a:bodyPr rot="-5400000" vert="horz"/>
              <a:lstStyle/>
              <a:p>
                <a:pPr>
                  <a:defRPr/>
                </a:pPr>
                <a:r>
                  <a:rPr lang="en-US"/>
                  <a:t>Product Distributed (Millions)</a:t>
                </a:r>
              </a:p>
            </c:rich>
          </c:tx>
          <c:overlay val="0"/>
        </c:title>
        <c:numFmt formatCode="#,##0" sourceLinked="0"/>
        <c:majorTickMark val="none"/>
        <c:minorTickMark val="none"/>
        <c:tickLblPos val="nextTo"/>
        <c:txPr>
          <a:bodyPr rot="0" vert="horz"/>
          <a:lstStyle/>
          <a:p>
            <a:pPr>
              <a:defRPr/>
            </a:pPr>
            <a:endParaRPr lang="en-US"/>
          </a:p>
        </c:txPr>
        <c:crossAx val="-442274304"/>
        <c:crosses val="autoZero"/>
        <c:crossBetween val="between"/>
      </c:valAx>
      <c:spPr>
        <a:ln>
          <a:solidFill>
            <a:schemeClr val="tx1"/>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Product Distribution Trend by Data Center</a:t>
            </a:r>
          </a:p>
        </c:rich>
      </c:tx>
      <c:overlay val="0"/>
      <c:spPr>
        <a:noFill/>
        <a:ln w="25400">
          <a:noFill/>
        </a:ln>
      </c:spPr>
    </c:title>
    <c:autoTitleDeleted val="0"/>
    <c:plotArea>
      <c:layout/>
      <c:barChart>
        <c:barDir val="col"/>
        <c:grouping val="stacked"/>
        <c:varyColors val="0"/>
        <c:ser>
          <c:idx val="0"/>
          <c:order val="0"/>
          <c:tx>
            <c:strRef>
              <c:f>'Product Distribution Trend'!$B$58</c:f>
              <c:strCache>
                <c:ptCount val="1"/>
                <c:pt idx="0">
                  <c:v>ASDC</c:v>
                </c:pt>
              </c:strCache>
            </c:strRef>
          </c:tx>
          <c:spPr>
            <a:gradFill rotWithShape="0">
              <a:gsLst>
                <a:gs pos="0">
                  <a:srgbClr val="A2BFF8"/>
                </a:gs>
                <a:gs pos="100000">
                  <a:srgbClr val="3670B6"/>
                </a:gs>
              </a:gsLst>
              <a:lin ang="5400000"/>
            </a:gradFill>
            <a:ln w="25400">
              <a:noFill/>
            </a:ln>
            <a:effectLst>
              <a:outerShdw dist="35921" dir="2700000" algn="br">
                <a:schemeClr val="bg2"/>
              </a:outerShdw>
            </a:effectLst>
          </c:spPr>
          <c:invertIfNegative val="0"/>
          <c:cat>
            <c:strRef>
              <c:f>'Product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 Distribution Trend'!$B$59:$B$81</c:f>
              <c:numCache>
                <c:formatCode>#,##0.00</c:formatCode>
                <c:ptCount val="23"/>
                <c:pt idx="0">
                  <c:v>0.22028700000000001</c:v>
                </c:pt>
                <c:pt idx="1">
                  <c:v>0.96677800000000003</c:v>
                </c:pt>
                <c:pt idx="2">
                  <c:v>3.681108</c:v>
                </c:pt>
                <c:pt idx="3">
                  <c:v>4.15219</c:v>
                </c:pt>
                <c:pt idx="4">
                  <c:v>6.7723560000000003</c:v>
                </c:pt>
                <c:pt idx="5">
                  <c:v>5.6970169999999998</c:v>
                </c:pt>
                <c:pt idx="6">
                  <c:v>7.7782669999999996</c:v>
                </c:pt>
                <c:pt idx="7">
                  <c:v>7.324192</c:v>
                </c:pt>
                <c:pt idx="8">
                  <c:v>3.5718839999999998</c:v>
                </c:pt>
                <c:pt idx="9">
                  <c:v>5.1073000000000004</c:v>
                </c:pt>
                <c:pt idx="10">
                  <c:v>4.4062020000000004</c:v>
                </c:pt>
                <c:pt idx="11">
                  <c:v>5.042249</c:v>
                </c:pt>
                <c:pt idx="12">
                  <c:v>10.626249</c:v>
                </c:pt>
                <c:pt idx="13">
                  <c:v>10.212370999999999</c:v>
                </c:pt>
                <c:pt idx="14">
                  <c:v>15.472293000000001</c:v>
                </c:pt>
                <c:pt idx="15">
                  <c:v>15.943277</c:v>
                </c:pt>
                <c:pt idx="16">
                  <c:v>18.483861999999998</c:v>
                </c:pt>
                <c:pt idx="17">
                  <c:v>31.037472000000001</c:v>
                </c:pt>
                <c:pt idx="18">
                  <c:v>26.575334999999999</c:v>
                </c:pt>
                <c:pt idx="19">
                  <c:v>36.577519000000002</c:v>
                </c:pt>
                <c:pt idx="20">
                  <c:v>22.938811000000001</c:v>
                </c:pt>
                <c:pt idx="21">
                  <c:v>24.043609</c:v>
                </c:pt>
                <c:pt idx="22">
                  <c:v>24.136044999999999</c:v>
                </c:pt>
              </c:numCache>
            </c:numRef>
          </c:val>
          <c:extLst>
            <c:ext xmlns:c16="http://schemas.microsoft.com/office/drawing/2014/chart" uri="{C3380CC4-5D6E-409C-BE32-E72D297353CC}">
              <c16:uniqueId val="{00000000-3CF8-9B4D-A454-2B8564E8CADD}"/>
            </c:ext>
          </c:extLst>
        </c:ser>
        <c:ser>
          <c:idx val="1"/>
          <c:order val="1"/>
          <c:tx>
            <c:strRef>
              <c:f>'Product Distribution Trend'!$C$58</c:f>
              <c:strCache>
                <c:ptCount val="1"/>
                <c:pt idx="0">
                  <c:v>ASF</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'Product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 Distribution Trend'!$C$59:$C$81</c:f>
              <c:numCache>
                <c:formatCode>#,##0.00</c:formatCode>
                <c:ptCount val="23"/>
                <c:pt idx="0">
                  <c:v>1.03E-4</c:v>
                </c:pt>
                <c:pt idx="1">
                  <c:v>2.1289999999999998E-3</c:v>
                </c:pt>
                <c:pt idx="2">
                  <c:v>2.9940000000000001E-3</c:v>
                </c:pt>
                <c:pt idx="3">
                  <c:v>2.7172000000000002E-2</c:v>
                </c:pt>
                <c:pt idx="4">
                  <c:v>6.191E-2</c:v>
                </c:pt>
                <c:pt idx="5">
                  <c:v>5.7355999999999997E-2</c:v>
                </c:pt>
                <c:pt idx="6">
                  <c:v>3.5497000000000001E-2</c:v>
                </c:pt>
                <c:pt idx="7">
                  <c:v>4.8910000000000002E-2</c:v>
                </c:pt>
                <c:pt idx="8">
                  <c:v>0.30386999999999997</c:v>
                </c:pt>
                <c:pt idx="9">
                  <c:v>0.47285700000000003</c:v>
                </c:pt>
                <c:pt idx="10">
                  <c:v>0.101671</c:v>
                </c:pt>
                <c:pt idx="11">
                  <c:v>0.36860900000000002</c:v>
                </c:pt>
                <c:pt idx="12">
                  <c:v>0.846248</c:v>
                </c:pt>
                <c:pt idx="13">
                  <c:v>0.67360799999999998</c:v>
                </c:pt>
                <c:pt idx="14">
                  <c:v>1.1101460000000001</c:v>
                </c:pt>
                <c:pt idx="15">
                  <c:v>2.0008599999999999</c:v>
                </c:pt>
                <c:pt idx="16">
                  <c:v>5.1804249999999996</c:v>
                </c:pt>
                <c:pt idx="17">
                  <c:v>6.6679250000000003</c:v>
                </c:pt>
                <c:pt idx="18">
                  <c:v>11.235903</c:v>
                </c:pt>
                <c:pt idx="19">
                  <c:v>31.991156</c:v>
                </c:pt>
                <c:pt idx="20">
                  <c:v>39.777545000000003</c:v>
                </c:pt>
                <c:pt idx="21">
                  <c:v>34.563133000000001</c:v>
                </c:pt>
                <c:pt idx="22">
                  <c:v>51.888854000000002</c:v>
                </c:pt>
              </c:numCache>
            </c:numRef>
          </c:val>
          <c:extLst>
            <c:ext xmlns:c16="http://schemas.microsoft.com/office/drawing/2014/chart" uri="{C3380CC4-5D6E-409C-BE32-E72D297353CC}">
              <c16:uniqueId val="{00000001-3CF8-9B4D-A454-2B8564E8CADD}"/>
            </c:ext>
          </c:extLst>
        </c:ser>
        <c:ser>
          <c:idx val="2"/>
          <c:order val="2"/>
          <c:tx>
            <c:strRef>
              <c:f>'Product Distribution Trend'!$D$58</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'Product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 Distribution Trend'!$D$59:$D$81</c:f>
              <c:numCache>
                <c:formatCode>#,##0.00</c:formatCode>
                <c:ptCount val="23"/>
                <c:pt idx="0">
                  <c:v>0</c:v>
                </c:pt>
                <c:pt idx="1">
                  <c:v>0</c:v>
                </c:pt>
                <c:pt idx="2">
                  <c:v>0</c:v>
                </c:pt>
                <c:pt idx="3">
                  <c:v>0</c:v>
                </c:pt>
                <c:pt idx="4">
                  <c:v>0</c:v>
                </c:pt>
                <c:pt idx="5">
                  <c:v>0</c:v>
                </c:pt>
                <c:pt idx="6">
                  <c:v>0</c:v>
                </c:pt>
                <c:pt idx="7">
                  <c:v>0</c:v>
                </c:pt>
                <c:pt idx="8">
                  <c:v>0</c:v>
                </c:pt>
                <c:pt idx="9">
                  <c:v>37.058059999999998</c:v>
                </c:pt>
                <c:pt idx="10">
                  <c:v>52.599871</c:v>
                </c:pt>
                <c:pt idx="11">
                  <c:v>112.330657</c:v>
                </c:pt>
                <c:pt idx="12">
                  <c:v>120.025964</c:v>
                </c:pt>
                <c:pt idx="13">
                  <c:v>120.930572</c:v>
                </c:pt>
                <c:pt idx="14">
                  <c:v>144.29374799999999</c:v>
                </c:pt>
                <c:pt idx="15">
                  <c:v>172.03639100000001</c:v>
                </c:pt>
                <c:pt idx="16">
                  <c:v>316.508622</c:v>
                </c:pt>
                <c:pt idx="17">
                  <c:v>384.034918</c:v>
                </c:pt>
                <c:pt idx="18">
                  <c:v>348.31492200000002</c:v>
                </c:pt>
                <c:pt idx="19">
                  <c:v>390.72035199999999</c:v>
                </c:pt>
                <c:pt idx="20">
                  <c:v>373.78777500000001</c:v>
                </c:pt>
                <c:pt idx="21">
                  <c:v>247.00965500000001</c:v>
                </c:pt>
                <c:pt idx="22">
                  <c:v>265.18032399999998</c:v>
                </c:pt>
              </c:numCache>
            </c:numRef>
          </c:val>
          <c:extLst>
            <c:ext xmlns:c16="http://schemas.microsoft.com/office/drawing/2014/chart" uri="{C3380CC4-5D6E-409C-BE32-E72D297353CC}">
              <c16:uniqueId val="{00000002-3CF8-9B4D-A454-2B8564E8CADD}"/>
            </c:ext>
          </c:extLst>
        </c:ser>
        <c:ser>
          <c:idx val="3"/>
          <c:order val="3"/>
          <c:tx>
            <c:strRef>
              <c:f>'Product Distribution Trend'!$E$58</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'Product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 Distribution Trend'!$E$59:$E$81</c:f>
              <c:numCache>
                <c:formatCode>#,##0.00</c:formatCode>
                <c:ptCount val="23"/>
                <c:pt idx="0">
                  <c:v>2.3352249999999999</c:v>
                </c:pt>
                <c:pt idx="1">
                  <c:v>2.635491</c:v>
                </c:pt>
                <c:pt idx="2">
                  <c:v>5.2764949999999997</c:v>
                </c:pt>
                <c:pt idx="3">
                  <c:v>10.918177</c:v>
                </c:pt>
                <c:pt idx="4">
                  <c:v>15.665039</c:v>
                </c:pt>
                <c:pt idx="5">
                  <c:v>26.553149999999999</c:v>
                </c:pt>
                <c:pt idx="6">
                  <c:v>41.413795</c:v>
                </c:pt>
                <c:pt idx="7">
                  <c:v>30.983453000000001</c:v>
                </c:pt>
                <c:pt idx="8">
                  <c:v>38.747579999999999</c:v>
                </c:pt>
                <c:pt idx="9">
                  <c:v>54.500664</c:v>
                </c:pt>
                <c:pt idx="10">
                  <c:v>84.223157999999998</c:v>
                </c:pt>
                <c:pt idx="11">
                  <c:v>133.841386</c:v>
                </c:pt>
                <c:pt idx="12">
                  <c:v>168.67674700000001</c:v>
                </c:pt>
                <c:pt idx="13">
                  <c:v>209.906859</c:v>
                </c:pt>
                <c:pt idx="14">
                  <c:v>283.25595800000002</c:v>
                </c:pt>
                <c:pt idx="15">
                  <c:v>405.060654</c:v>
                </c:pt>
                <c:pt idx="16">
                  <c:v>409.16399200000001</c:v>
                </c:pt>
                <c:pt idx="17">
                  <c:v>257.50330300000002</c:v>
                </c:pt>
                <c:pt idx="18">
                  <c:v>297.73108400000001</c:v>
                </c:pt>
                <c:pt idx="19">
                  <c:v>408.14651099999998</c:v>
                </c:pt>
                <c:pt idx="20">
                  <c:v>428.93781000000001</c:v>
                </c:pt>
                <c:pt idx="21">
                  <c:v>479.78938099999999</c:v>
                </c:pt>
                <c:pt idx="22">
                  <c:v>539.96653300000003</c:v>
                </c:pt>
              </c:numCache>
            </c:numRef>
          </c:val>
          <c:extLst>
            <c:ext xmlns:c16="http://schemas.microsoft.com/office/drawing/2014/chart" uri="{C3380CC4-5D6E-409C-BE32-E72D297353CC}">
              <c16:uniqueId val="{00000003-3CF8-9B4D-A454-2B8564E8CADD}"/>
            </c:ext>
          </c:extLst>
        </c:ser>
        <c:ser>
          <c:idx val="4"/>
          <c:order val="4"/>
          <c:tx>
            <c:strRef>
              <c:f>'Product Distribution Trend'!$F$58</c:f>
              <c:strCache>
                <c:ptCount val="1"/>
                <c:pt idx="0">
                  <c:v>GHRC</c:v>
                </c:pt>
              </c:strCache>
            </c:strRef>
          </c:tx>
          <c:spPr>
            <a:gradFill rotWithShape="0">
              <a:gsLst>
                <a:gs pos="0">
                  <a:srgbClr val="9DE2FF"/>
                </a:gs>
                <a:gs pos="100000">
                  <a:srgbClr val="31A1C0"/>
                </a:gs>
              </a:gsLst>
              <a:lin ang="5400000"/>
            </a:gradFill>
            <a:ln w="25400">
              <a:noFill/>
            </a:ln>
            <a:effectLst/>
          </c:spPr>
          <c:invertIfNegative val="0"/>
          <c:cat>
            <c:strRef>
              <c:f>'Product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 Distribution Trend'!$F$59:$F$81</c:f>
              <c:numCache>
                <c:formatCode>#,##0.00</c:formatCode>
                <c:ptCount val="23"/>
                <c:pt idx="0">
                  <c:v>0.97013799999999994</c:v>
                </c:pt>
                <c:pt idx="1">
                  <c:v>1.0332300000000001</c:v>
                </c:pt>
                <c:pt idx="2">
                  <c:v>1.4161619999999999</c:v>
                </c:pt>
                <c:pt idx="3">
                  <c:v>4.6828409999999998</c:v>
                </c:pt>
                <c:pt idx="4">
                  <c:v>3.396452</c:v>
                </c:pt>
                <c:pt idx="5">
                  <c:v>3.5840399999999999</c:v>
                </c:pt>
                <c:pt idx="6">
                  <c:v>4.0528529999999998</c:v>
                </c:pt>
                <c:pt idx="7">
                  <c:v>9.2883189999999995</c:v>
                </c:pt>
                <c:pt idx="8">
                  <c:v>10.177527</c:v>
                </c:pt>
                <c:pt idx="9">
                  <c:v>5.6774750000000003</c:v>
                </c:pt>
                <c:pt idx="10">
                  <c:v>0.65940500000000002</c:v>
                </c:pt>
                <c:pt idx="11">
                  <c:v>0.72013300000000002</c:v>
                </c:pt>
                <c:pt idx="12">
                  <c:v>0.79108500000000004</c:v>
                </c:pt>
                <c:pt idx="13">
                  <c:v>4.4349480000000003</c:v>
                </c:pt>
                <c:pt idx="14">
                  <c:v>4.4983519999999997</c:v>
                </c:pt>
                <c:pt idx="15">
                  <c:v>6.3843249999999996</c:v>
                </c:pt>
                <c:pt idx="16">
                  <c:v>3.9329890000000001</c:v>
                </c:pt>
                <c:pt idx="17">
                  <c:v>6.8701800000000004</c:v>
                </c:pt>
                <c:pt idx="18">
                  <c:v>7.1144410000000002</c:v>
                </c:pt>
                <c:pt idx="19">
                  <c:v>76.927700999999999</c:v>
                </c:pt>
                <c:pt idx="20">
                  <c:v>8.3393149999999991</c:v>
                </c:pt>
                <c:pt idx="21">
                  <c:v>13.966144</c:v>
                </c:pt>
                <c:pt idx="22">
                  <c:v>10.362462000000001</c:v>
                </c:pt>
              </c:numCache>
            </c:numRef>
          </c:val>
          <c:extLst>
            <c:ext xmlns:c16="http://schemas.microsoft.com/office/drawing/2014/chart" uri="{C3380CC4-5D6E-409C-BE32-E72D297353CC}">
              <c16:uniqueId val="{00000004-3CF8-9B4D-A454-2B8564E8CADD}"/>
            </c:ext>
          </c:extLst>
        </c:ser>
        <c:ser>
          <c:idx val="5"/>
          <c:order val="5"/>
          <c:tx>
            <c:strRef>
              <c:f>'Product Distribution Trend'!$G$58</c:f>
              <c:strCache>
                <c:ptCount val="1"/>
                <c:pt idx="0">
                  <c:v>LPDAAC</c:v>
                </c:pt>
              </c:strCache>
            </c:strRef>
          </c:tx>
          <c:spPr>
            <a:gradFill rotWithShape="0">
              <a:gsLst>
                <a:gs pos="0">
                  <a:srgbClr val="FFB885"/>
                </a:gs>
                <a:gs pos="100000">
                  <a:srgbClr val="F28225"/>
                </a:gs>
              </a:gsLst>
              <a:lin ang="5400000"/>
            </a:gradFill>
            <a:ln w="25400">
              <a:noFill/>
            </a:ln>
            <a:effectLst/>
          </c:spPr>
          <c:invertIfNegative val="0"/>
          <c:cat>
            <c:strRef>
              <c:f>'Product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 Distribution Trend'!$G$59:$G$81</c:f>
              <c:numCache>
                <c:formatCode>#,##0.00</c:formatCode>
                <c:ptCount val="23"/>
                <c:pt idx="0">
                  <c:v>0.61549900000000002</c:v>
                </c:pt>
                <c:pt idx="1">
                  <c:v>1.2371300000000001</c:v>
                </c:pt>
                <c:pt idx="2">
                  <c:v>4.6335160000000002</c:v>
                </c:pt>
                <c:pt idx="3">
                  <c:v>3.7176749999999998</c:v>
                </c:pt>
                <c:pt idx="4">
                  <c:v>8.9044319999999999</c:v>
                </c:pt>
                <c:pt idx="5">
                  <c:v>15.084555</c:v>
                </c:pt>
                <c:pt idx="6">
                  <c:v>11.929658999999999</c:v>
                </c:pt>
                <c:pt idx="7">
                  <c:v>24.321784000000001</c:v>
                </c:pt>
                <c:pt idx="8">
                  <c:v>16.757476</c:v>
                </c:pt>
                <c:pt idx="9">
                  <c:v>38.827043000000003</c:v>
                </c:pt>
                <c:pt idx="10">
                  <c:v>51.945273</c:v>
                </c:pt>
                <c:pt idx="11">
                  <c:v>63.965963000000002</c:v>
                </c:pt>
                <c:pt idx="12">
                  <c:v>70.588599000000002</c:v>
                </c:pt>
                <c:pt idx="13">
                  <c:v>111.743424</c:v>
                </c:pt>
                <c:pt idx="14">
                  <c:v>127.080485</c:v>
                </c:pt>
                <c:pt idx="15">
                  <c:v>163.27644599999999</c:v>
                </c:pt>
                <c:pt idx="16">
                  <c:v>174.59097600000001</c:v>
                </c:pt>
                <c:pt idx="17">
                  <c:v>208.186137</c:v>
                </c:pt>
                <c:pt idx="18">
                  <c:v>249.38378800000001</c:v>
                </c:pt>
                <c:pt idx="19">
                  <c:v>276.07118400000002</c:v>
                </c:pt>
                <c:pt idx="20">
                  <c:v>233.80064300000001</c:v>
                </c:pt>
                <c:pt idx="21">
                  <c:v>252.374606</c:v>
                </c:pt>
                <c:pt idx="22">
                  <c:v>512.76510099999996</c:v>
                </c:pt>
              </c:numCache>
            </c:numRef>
          </c:val>
          <c:extLst>
            <c:ext xmlns:c16="http://schemas.microsoft.com/office/drawing/2014/chart" uri="{C3380CC4-5D6E-409C-BE32-E72D297353CC}">
              <c16:uniqueId val="{00000005-3CF8-9B4D-A454-2B8564E8CADD}"/>
            </c:ext>
          </c:extLst>
        </c:ser>
        <c:ser>
          <c:idx val="6"/>
          <c:order val="6"/>
          <c:tx>
            <c:strRef>
              <c:f>'Product Distribution Trend'!$H$58</c:f>
              <c:strCache>
                <c:ptCount val="1"/>
                <c:pt idx="0">
                  <c:v>LAADS DAAC</c:v>
                </c:pt>
              </c:strCache>
            </c:strRef>
          </c:tx>
          <c:spPr>
            <a:gradFill rotWithShape="0">
              <a:gsLst>
                <a:gs pos="0">
                  <a:srgbClr val="B6D1FF"/>
                </a:gs>
                <a:gs pos="100000">
                  <a:srgbClr val="8AA7D8"/>
                </a:gs>
              </a:gsLst>
              <a:lin ang="5400000"/>
            </a:gradFill>
            <a:ln w="25400">
              <a:noFill/>
            </a:ln>
            <a:effectLst/>
          </c:spPr>
          <c:invertIfNegative val="0"/>
          <c:cat>
            <c:strRef>
              <c:f>'Product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 Distribution Trend'!$H$59:$H$81</c:f>
              <c:numCache>
                <c:formatCode>#,##0.00</c:formatCode>
                <c:ptCount val="23"/>
                <c:pt idx="0">
                  <c:v>0</c:v>
                </c:pt>
                <c:pt idx="1">
                  <c:v>0</c:v>
                </c:pt>
                <c:pt idx="2">
                  <c:v>0</c:v>
                </c:pt>
                <c:pt idx="3">
                  <c:v>0</c:v>
                </c:pt>
                <c:pt idx="4">
                  <c:v>0</c:v>
                </c:pt>
                <c:pt idx="5">
                  <c:v>0</c:v>
                </c:pt>
                <c:pt idx="6">
                  <c:v>1.668191</c:v>
                </c:pt>
                <c:pt idx="7">
                  <c:v>33.357463000000003</c:v>
                </c:pt>
                <c:pt idx="8">
                  <c:v>47.736139999999999</c:v>
                </c:pt>
                <c:pt idx="9">
                  <c:v>47.205446000000002</c:v>
                </c:pt>
                <c:pt idx="10">
                  <c:v>79.756398000000004</c:v>
                </c:pt>
                <c:pt idx="11">
                  <c:v>98.766036999999997</c:v>
                </c:pt>
                <c:pt idx="12">
                  <c:v>95.246110000000002</c:v>
                </c:pt>
                <c:pt idx="13">
                  <c:v>135.28649799999999</c:v>
                </c:pt>
                <c:pt idx="14">
                  <c:v>196.13767899999999</c:v>
                </c:pt>
                <c:pt idx="15">
                  <c:v>360.64454699999999</c:v>
                </c:pt>
                <c:pt idx="16">
                  <c:v>230.71311800000001</c:v>
                </c:pt>
                <c:pt idx="17">
                  <c:v>107.761906</c:v>
                </c:pt>
                <c:pt idx="18">
                  <c:v>239.952279</c:v>
                </c:pt>
                <c:pt idx="19">
                  <c:v>371.42471999999998</c:v>
                </c:pt>
                <c:pt idx="20">
                  <c:v>455.37547699999999</c:v>
                </c:pt>
                <c:pt idx="21">
                  <c:v>536.58246099999997</c:v>
                </c:pt>
                <c:pt idx="22">
                  <c:v>677.69295699999998</c:v>
                </c:pt>
              </c:numCache>
            </c:numRef>
          </c:val>
          <c:extLst>
            <c:ext xmlns:c16="http://schemas.microsoft.com/office/drawing/2014/chart" uri="{C3380CC4-5D6E-409C-BE32-E72D297353CC}">
              <c16:uniqueId val="{00000006-3CF8-9B4D-A454-2B8564E8CADD}"/>
            </c:ext>
          </c:extLst>
        </c:ser>
        <c:ser>
          <c:idx val="7"/>
          <c:order val="7"/>
          <c:tx>
            <c:strRef>
              <c:f>'Product Distribution Trend'!$I$58</c:f>
              <c:strCache>
                <c:ptCount val="1"/>
                <c:pt idx="0">
                  <c:v>NSIDC</c:v>
                </c:pt>
              </c:strCache>
            </c:strRef>
          </c:tx>
          <c:spPr>
            <a:gradFill rotWithShape="0">
              <a:gsLst>
                <a:gs pos="0">
                  <a:srgbClr val="FFB6B4"/>
                </a:gs>
                <a:gs pos="100000">
                  <a:srgbClr val="DA8A89"/>
                </a:gs>
              </a:gsLst>
              <a:lin ang="5400000"/>
            </a:gradFill>
            <a:ln w="25400">
              <a:noFill/>
            </a:ln>
            <a:effectLst/>
          </c:spPr>
          <c:invertIfNegative val="0"/>
          <c:cat>
            <c:strRef>
              <c:f>'Product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 Distribution Trend'!$I$59:$I$81</c:f>
              <c:numCache>
                <c:formatCode>#,##0.00</c:formatCode>
                <c:ptCount val="23"/>
                <c:pt idx="0">
                  <c:v>0.12768199999999999</c:v>
                </c:pt>
                <c:pt idx="1">
                  <c:v>0.24507000000000001</c:v>
                </c:pt>
                <c:pt idx="2">
                  <c:v>0.39949600000000002</c:v>
                </c:pt>
                <c:pt idx="3">
                  <c:v>0.85816700000000001</c:v>
                </c:pt>
                <c:pt idx="4">
                  <c:v>0.959229</c:v>
                </c:pt>
                <c:pt idx="5">
                  <c:v>1.798149</c:v>
                </c:pt>
                <c:pt idx="6">
                  <c:v>4.6873430000000003</c:v>
                </c:pt>
                <c:pt idx="7">
                  <c:v>8.1320409999999992</c:v>
                </c:pt>
                <c:pt idx="8">
                  <c:v>10.732725</c:v>
                </c:pt>
                <c:pt idx="9">
                  <c:v>17.247733</c:v>
                </c:pt>
                <c:pt idx="10">
                  <c:v>22.897912999999999</c:v>
                </c:pt>
                <c:pt idx="11">
                  <c:v>20.180631999999999</c:v>
                </c:pt>
                <c:pt idx="12">
                  <c:v>24.339347</c:v>
                </c:pt>
                <c:pt idx="13">
                  <c:v>38.223084999999998</c:v>
                </c:pt>
                <c:pt idx="14">
                  <c:v>67.730322000000001</c:v>
                </c:pt>
                <c:pt idx="15">
                  <c:v>70.647366000000005</c:v>
                </c:pt>
                <c:pt idx="16">
                  <c:v>82.185432000000006</c:v>
                </c:pt>
                <c:pt idx="17">
                  <c:v>102.272879</c:v>
                </c:pt>
                <c:pt idx="18">
                  <c:v>157.13142500000001</c:v>
                </c:pt>
                <c:pt idx="19">
                  <c:v>68.86139</c:v>
                </c:pt>
                <c:pt idx="20">
                  <c:v>81.462450000000004</c:v>
                </c:pt>
                <c:pt idx="21">
                  <c:v>64.506292000000002</c:v>
                </c:pt>
                <c:pt idx="22">
                  <c:v>87.339473999999996</c:v>
                </c:pt>
              </c:numCache>
            </c:numRef>
          </c:val>
          <c:extLst>
            <c:ext xmlns:c16="http://schemas.microsoft.com/office/drawing/2014/chart" uri="{C3380CC4-5D6E-409C-BE32-E72D297353CC}">
              <c16:uniqueId val="{00000007-3CF8-9B4D-A454-2B8564E8CADD}"/>
            </c:ext>
          </c:extLst>
        </c:ser>
        <c:ser>
          <c:idx val="8"/>
          <c:order val="8"/>
          <c:tx>
            <c:strRef>
              <c:f>'Product Distribution Trend'!$J$58</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'Product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 Distribution Trend'!$J$59:$J$81</c:f>
              <c:numCache>
                <c:formatCode>#,##0.00</c:formatCode>
                <c:ptCount val="23"/>
                <c:pt idx="0">
                  <c:v>0</c:v>
                </c:pt>
                <c:pt idx="1">
                  <c:v>0</c:v>
                </c:pt>
                <c:pt idx="2">
                  <c:v>0</c:v>
                </c:pt>
                <c:pt idx="3">
                  <c:v>0</c:v>
                </c:pt>
                <c:pt idx="4">
                  <c:v>0.29478399999999999</c:v>
                </c:pt>
                <c:pt idx="5">
                  <c:v>1.705891</c:v>
                </c:pt>
                <c:pt idx="6">
                  <c:v>4.9097</c:v>
                </c:pt>
                <c:pt idx="7">
                  <c:v>7.0392739999999998</c:v>
                </c:pt>
                <c:pt idx="8">
                  <c:v>10.672893999999999</c:v>
                </c:pt>
                <c:pt idx="9">
                  <c:v>8.655132</c:v>
                </c:pt>
                <c:pt idx="10">
                  <c:v>12.42596</c:v>
                </c:pt>
                <c:pt idx="11">
                  <c:v>20.538207</c:v>
                </c:pt>
                <c:pt idx="12">
                  <c:v>16.768246000000001</c:v>
                </c:pt>
                <c:pt idx="13">
                  <c:v>18.293759999999999</c:v>
                </c:pt>
                <c:pt idx="14">
                  <c:v>27.464272000000001</c:v>
                </c:pt>
                <c:pt idx="15">
                  <c:v>56.956518000000003</c:v>
                </c:pt>
                <c:pt idx="16">
                  <c:v>65.432243</c:v>
                </c:pt>
                <c:pt idx="17">
                  <c:v>47.917738</c:v>
                </c:pt>
                <c:pt idx="18">
                  <c:v>55.382038000000001</c:v>
                </c:pt>
                <c:pt idx="19">
                  <c:v>38.363185000000001</c:v>
                </c:pt>
                <c:pt idx="20">
                  <c:v>56.457979000000002</c:v>
                </c:pt>
                <c:pt idx="21">
                  <c:v>50.985855000000001</c:v>
                </c:pt>
                <c:pt idx="22">
                  <c:v>70.861675000000005</c:v>
                </c:pt>
              </c:numCache>
            </c:numRef>
          </c:val>
          <c:extLst>
            <c:ext xmlns:c16="http://schemas.microsoft.com/office/drawing/2014/chart" uri="{C3380CC4-5D6E-409C-BE32-E72D297353CC}">
              <c16:uniqueId val="{00000008-3CF8-9B4D-A454-2B8564E8CADD}"/>
            </c:ext>
          </c:extLst>
        </c:ser>
        <c:ser>
          <c:idx val="9"/>
          <c:order val="9"/>
          <c:tx>
            <c:strRef>
              <c:f>'Product Distribution Trend'!$K$58</c:f>
              <c:strCache>
                <c:ptCount val="1"/>
                <c:pt idx="0">
                  <c:v>ORNL</c:v>
                </c:pt>
              </c:strCache>
            </c:strRef>
          </c:tx>
          <c:spPr>
            <a:gradFill rotWithShape="0">
              <a:gsLst>
                <a:gs pos="0">
                  <a:srgbClr val="D6C5F1"/>
                </a:gs>
                <a:gs pos="100000">
                  <a:srgbClr val="A896C2"/>
                </a:gs>
              </a:gsLst>
              <a:lin ang="5400000"/>
            </a:gradFill>
            <a:ln w="25400">
              <a:noFill/>
            </a:ln>
            <a:effectLst/>
          </c:spPr>
          <c:invertIfNegative val="0"/>
          <c:cat>
            <c:strRef>
              <c:f>'Product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 Distribution Trend'!$K$59:$K$81</c:f>
              <c:numCache>
                <c:formatCode>#,##0.00</c:formatCode>
                <c:ptCount val="23"/>
                <c:pt idx="0">
                  <c:v>1.2243E-2</c:v>
                </c:pt>
                <c:pt idx="1">
                  <c:v>3.3465000000000002E-2</c:v>
                </c:pt>
                <c:pt idx="2">
                  <c:v>8.5666999999999993E-2</c:v>
                </c:pt>
                <c:pt idx="3">
                  <c:v>0.10846600000000001</c:v>
                </c:pt>
                <c:pt idx="4">
                  <c:v>0.419958</c:v>
                </c:pt>
                <c:pt idx="5">
                  <c:v>0.487377</c:v>
                </c:pt>
                <c:pt idx="6">
                  <c:v>0.36133100000000001</c:v>
                </c:pt>
                <c:pt idx="7">
                  <c:v>1.215012</c:v>
                </c:pt>
                <c:pt idx="8">
                  <c:v>0.39932299999999998</c:v>
                </c:pt>
                <c:pt idx="9">
                  <c:v>7.6994199999999999</c:v>
                </c:pt>
                <c:pt idx="10">
                  <c:v>49.882874999999999</c:v>
                </c:pt>
                <c:pt idx="11">
                  <c:v>3.194725</c:v>
                </c:pt>
                <c:pt idx="12">
                  <c:v>6.7061929999999998</c:v>
                </c:pt>
                <c:pt idx="13">
                  <c:v>5.756697</c:v>
                </c:pt>
                <c:pt idx="14">
                  <c:v>13.607626</c:v>
                </c:pt>
                <c:pt idx="15">
                  <c:v>13.084823</c:v>
                </c:pt>
                <c:pt idx="16">
                  <c:v>31.550469</c:v>
                </c:pt>
                <c:pt idx="17">
                  <c:v>26.890238</c:v>
                </c:pt>
                <c:pt idx="18">
                  <c:v>34.901304000000003</c:v>
                </c:pt>
                <c:pt idx="19">
                  <c:v>52.227103999999997</c:v>
                </c:pt>
                <c:pt idx="20">
                  <c:v>31.767077</c:v>
                </c:pt>
                <c:pt idx="21">
                  <c:v>68.714117999999999</c:v>
                </c:pt>
                <c:pt idx="22">
                  <c:v>102.537036</c:v>
                </c:pt>
              </c:numCache>
            </c:numRef>
          </c:val>
          <c:extLst>
            <c:ext xmlns:c16="http://schemas.microsoft.com/office/drawing/2014/chart" uri="{C3380CC4-5D6E-409C-BE32-E72D297353CC}">
              <c16:uniqueId val="{00000009-3CF8-9B4D-A454-2B8564E8CADD}"/>
            </c:ext>
          </c:extLst>
        </c:ser>
        <c:ser>
          <c:idx val="10"/>
          <c:order val="10"/>
          <c:tx>
            <c:strRef>
              <c:f>'Product Distribution Trend'!$L$58</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'Product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 Distribution Trend'!$L$59:$L$81</c:f>
              <c:numCache>
                <c:formatCode>#,##0.00</c:formatCode>
                <c:ptCount val="23"/>
                <c:pt idx="0">
                  <c:v>1.0544709999999999</c:v>
                </c:pt>
                <c:pt idx="1">
                  <c:v>2.0839759999999998</c:v>
                </c:pt>
                <c:pt idx="2">
                  <c:v>3.5478139999999998</c:v>
                </c:pt>
                <c:pt idx="3">
                  <c:v>10.448394</c:v>
                </c:pt>
                <c:pt idx="4">
                  <c:v>10.301456</c:v>
                </c:pt>
                <c:pt idx="5">
                  <c:v>12.834851</c:v>
                </c:pt>
                <c:pt idx="6">
                  <c:v>13.483575999999999</c:v>
                </c:pt>
                <c:pt idx="7">
                  <c:v>5.7133310000000002</c:v>
                </c:pt>
                <c:pt idx="8">
                  <c:v>16.487646000000002</c:v>
                </c:pt>
                <c:pt idx="9">
                  <c:v>31.722079000000001</c:v>
                </c:pt>
                <c:pt idx="10">
                  <c:v>50.334622000000003</c:v>
                </c:pt>
                <c:pt idx="11">
                  <c:v>38.272939999999998</c:v>
                </c:pt>
                <c:pt idx="12">
                  <c:v>54.068233999999997</c:v>
                </c:pt>
                <c:pt idx="13">
                  <c:v>89.251096000000004</c:v>
                </c:pt>
                <c:pt idx="14">
                  <c:v>71.263045000000005</c:v>
                </c:pt>
                <c:pt idx="15">
                  <c:v>77.176446999999996</c:v>
                </c:pt>
                <c:pt idx="16">
                  <c:v>93.017982000000003</c:v>
                </c:pt>
                <c:pt idx="17">
                  <c:v>87.788122999999999</c:v>
                </c:pt>
                <c:pt idx="18">
                  <c:v>48.444204999999997</c:v>
                </c:pt>
                <c:pt idx="19">
                  <c:v>68.885910999999993</c:v>
                </c:pt>
                <c:pt idx="20">
                  <c:v>59.364289999999997</c:v>
                </c:pt>
                <c:pt idx="21">
                  <c:v>84.941469999999995</c:v>
                </c:pt>
                <c:pt idx="22">
                  <c:v>510.76768600000003</c:v>
                </c:pt>
              </c:numCache>
            </c:numRef>
          </c:val>
          <c:extLst>
            <c:ext xmlns:c16="http://schemas.microsoft.com/office/drawing/2014/chart" uri="{C3380CC4-5D6E-409C-BE32-E72D297353CC}">
              <c16:uniqueId val="{0000000A-3CF8-9B4D-A454-2B8564E8CADD}"/>
            </c:ext>
          </c:extLst>
        </c:ser>
        <c:ser>
          <c:idx val="11"/>
          <c:order val="11"/>
          <c:tx>
            <c:strRef>
              <c:f>'Product Distribution Trend'!$M$58</c:f>
              <c:strCache>
                <c:ptCount val="1"/>
                <c:pt idx="0">
                  <c:v>SEDAC</c:v>
                </c:pt>
              </c:strCache>
            </c:strRef>
          </c:tx>
          <c:invertIfNegative val="0"/>
          <c:cat>
            <c:strRef>
              <c:f>'Product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 Distribution Trend'!$M$59:$M$81</c:f>
              <c:numCache>
                <c:formatCode>#,##0.00</c:formatCode>
                <c:ptCount val="23"/>
                <c:pt idx="0">
                  <c:v>0.18817</c:v>
                </c:pt>
                <c:pt idx="1">
                  <c:v>0.25646400000000003</c:v>
                </c:pt>
                <c:pt idx="2">
                  <c:v>0.26238699999999998</c:v>
                </c:pt>
                <c:pt idx="3">
                  <c:v>0.29800700000000002</c:v>
                </c:pt>
                <c:pt idx="4">
                  <c:v>0.25190200000000001</c:v>
                </c:pt>
                <c:pt idx="5">
                  <c:v>0.25655499999999998</c:v>
                </c:pt>
                <c:pt idx="6">
                  <c:v>0.318353</c:v>
                </c:pt>
                <c:pt idx="7">
                  <c:v>0.114522</c:v>
                </c:pt>
                <c:pt idx="8">
                  <c:v>7.4131000000000002E-2</c:v>
                </c:pt>
                <c:pt idx="9">
                  <c:v>0.49062</c:v>
                </c:pt>
                <c:pt idx="10">
                  <c:v>3.5663849999999999</c:v>
                </c:pt>
                <c:pt idx="11">
                  <c:v>4.1586509999999999</c:v>
                </c:pt>
                <c:pt idx="12">
                  <c:v>1.5993269999999999</c:v>
                </c:pt>
                <c:pt idx="13">
                  <c:v>4.6872220000000002</c:v>
                </c:pt>
                <c:pt idx="14">
                  <c:v>6.3922129999999999</c:v>
                </c:pt>
                <c:pt idx="15">
                  <c:v>7.6517379999999999</c:v>
                </c:pt>
                <c:pt idx="16">
                  <c:v>5.7873919999999996</c:v>
                </c:pt>
                <c:pt idx="17">
                  <c:v>3.5554549999999998</c:v>
                </c:pt>
                <c:pt idx="18">
                  <c:v>0.89733200000000002</c:v>
                </c:pt>
                <c:pt idx="19">
                  <c:v>1.3879220000000001</c:v>
                </c:pt>
                <c:pt idx="20">
                  <c:v>1.322913</c:v>
                </c:pt>
                <c:pt idx="21">
                  <c:v>1.268106</c:v>
                </c:pt>
                <c:pt idx="22">
                  <c:v>1.049212</c:v>
                </c:pt>
              </c:numCache>
            </c:numRef>
          </c:val>
          <c:extLst>
            <c:ext xmlns:c16="http://schemas.microsoft.com/office/drawing/2014/chart" uri="{C3380CC4-5D6E-409C-BE32-E72D297353CC}">
              <c16:uniqueId val="{0000000B-3CF8-9B4D-A454-2B8564E8CADD}"/>
            </c:ext>
          </c:extLst>
        </c:ser>
        <c:ser>
          <c:idx val="12"/>
          <c:order val="12"/>
          <c:tx>
            <c:strRef>
              <c:f>'Product Distribution Trend'!$O$58</c:f>
              <c:strCache>
                <c:ptCount val="1"/>
                <c:pt idx="0">
                  <c:v>LANCE</c:v>
                </c:pt>
              </c:strCache>
            </c:strRef>
          </c:tx>
          <c:spPr>
            <a:gradFill>
              <a:gsLst>
                <a:gs pos="0">
                  <a:schemeClr val="accent3">
                    <a:lumMod val="60000"/>
                    <a:lumOff val="40000"/>
                  </a:schemeClr>
                </a:gs>
                <a:gs pos="100000">
                  <a:schemeClr val="accent3">
                    <a:lumMod val="75000"/>
                  </a:schemeClr>
                </a:gs>
              </a:gsLst>
              <a:lin ang="5400000" scaled="0"/>
            </a:gradFill>
            <a:ln>
              <a:noFill/>
            </a:ln>
          </c:spPr>
          <c:invertIfNegative val="0"/>
          <c:cat>
            <c:strRef>
              <c:f>'Product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 Distribution Trend'!$O$59:$O$81</c:f>
              <c:numCache>
                <c:formatCode>#,##0.00</c:formatCode>
                <c:ptCount val="23"/>
                <c:pt idx="10">
                  <c:v>17.264521999999999</c:v>
                </c:pt>
                <c:pt idx="11">
                  <c:v>22.105111999999998</c:v>
                </c:pt>
                <c:pt idx="12">
                  <c:v>65.958472999999998</c:v>
                </c:pt>
                <c:pt idx="13">
                  <c:v>89.748705000000001</c:v>
                </c:pt>
                <c:pt idx="14">
                  <c:v>69.865531000000004</c:v>
                </c:pt>
                <c:pt idx="15">
                  <c:v>72.539675000000003</c:v>
                </c:pt>
                <c:pt idx="16">
                  <c:v>76.334549999999993</c:v>
                </c:pt>
                <c:pt idx="17">
                  <c:v>123.179919</c:v>
                </c:pt>
                <c:pt idx="18">
                  <c:v>134.37852100000001</c:v>
                </c:pt>
                <c:pt idx="19">
                  <c:v>90.093599999999995</c:v>
                </c:pt>
                <c:pt idx="20">
                  <c:v>90.903999999999996</c:v>
                </c:pt>
                <c:pt idx="21">
                  <c:v>125.124</c:v>
                </c:pt>
                <c:pt idx="22">
                  <c:v>149.03</c:v>
                </c:pt>
              </c:numCache>
            </c:numRef>
          </c:val>
          <c:extLst>
            <c:ext xmlns:c16="http://schemas.microsoft.com/office/drawing/2014/chart" uri="{C3380CC4-5D6E-409C-BE32-E72D297353CC}">
              <c16:uniqueId val="{00000000-5864-D64C-B1D0-42A234EC1074}"/>
            </c:ext>
          </c:extLst>
        </c:ser>
        <c:dLbls>
          <c:showLegendKey val="0"/>
          <c:showVal val="0"/>
          <c:showCatName val="0"/>
          <c:showSerName val="0"/>
          <c:showPercent val="0"/>
          <c:showBubbleSize val="0"/>
        </c:dLbls>
        <c:gapWidth val="55"/>
        <c:overlap val="100"/>
        <c:axId val="-442271040"/>
        <c:axId val="-442270496"/>
        <c:extLst/>
      </c:barChart>
      <c:catAx>
        <c:axId val="-442271040"/>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442270496"/>
        <c:crosses val="autoZero"/>
        <c:auto val="1"/>
        <c:lblAlgn val="ctr"/>
        <c:lblOffset val="100"/>
        <c:noMultiLvlLbl val="0"/>
      </c:catAx>
      <c:valAx>
        <c:axId val="-442270496"/>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Products Distributed (Millions)</a:t>
                </a:r>
              </a:p>
            </c:rich>
          </c:tx>
          <c:overlay val="0"/>
        </c:title>
        <c:numFmt formatCode="#,##0" sourceLinked="0"/>
        <c:majorTickMark val="none"/>
        <c:minorTickMark val="none"/>
        <c:tickLblPos val="nextTo"/>
        <c:spPr>
          <a:ln w="3175">
            <a:solidFill>
              <a:srgbClr val="808080"/>
            </a:solidFill>
            <a:prstDash val="solid"/>
          </a:ln>
        </c:spPr>
        <c:crossAx val="-442271040"/>
        <c:crosses val="autoZero"/>
        <c:crossBetween val="between"/>
      </c:valAx>
      <c:spPr>
        <a:solidFill>
          <a:srgbClr val="FFFFFF"/>
        </a:solidFill>
        <a:ln w="25400">
          <a:solidFill>
            <a:srgbClr val="808080"/>
          </a:solidFill>
        </a:ln>
      </c:spPr>
    </c:plotArea>
    <c:legend>
      <c:legendPos val="t"/>
      <c:overlay val="0"/>
      <c:spPr>
        <a:noFill/>
        <a:ln w="25400">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Volume (TBs) Distribution Trend </a:t>
            </a:r>
            <a:r>
              <a:rPr lang="en-US" sz="1400" baseline="0"/>
              <a:t> </a:t>
            </a:r>
          </a:p>
        </c:rich>
      </c:tx>
      <c:overlay val="0"/>
    </c:title>
    <c:autoTitleDeleted val="0"/>
    <c:plotArea>
      <c:layout/>
      <c:barChart>
        <c:barDir val="col"/>
        <c:grouping val="stacked"/>
        <c:varyColors val="0"/>
        <c:ser>
          <c:idx val="0"/>
          <c:order val="0"/>
          <c:tx>
            <c:strRef>
              <c:f>'Volume Distribution Trend'!$B$29</c:f>
              <c:strCache>
                <c:ptCount val="1"/>
                <c:pt idx="0">
                  <c:v>Total Volume</c:v>
                </c:pt>
              </c:strCache>
            </c:strRef>
          </c:tx>
          <c:invertIfNegative val="0"/>
          <c:cat>
            <c:strRef>
              <c:f>'Volume Distribution Trend'!$A$30:$A$52</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'Volume Distribution Trend'!$B$30:$B$52</c:f>
              <c:numCache>
                <c:formatCode>#,##0.00</c:formatCode>
                <c:ptCount val="23"/>
                <c:pt idx="0">
                  <c:v>38.817490234375001</c:v>
                </c:pt>
                <c:pt idx="1">
                  <c:v>105.872431640625</c:v>
                </c:pt>
                <c:pt idx="2">
                  <c:v>325.03173828125</c:v>
                </c:pt>
                <c:pt idx="3">
                  <c:v>444.90183593749998</c:v>
                </c:pt>
                <c:pt idx="4">
                  <c:v>702.68029449462892</c:v>
                </c:pt>
                <c:pt idx="5">
                  <c:v>791.96839942932127</c:v>
                </c:pt>
                <c:pt idx="6">
                  <c:v>1173.5003952026366</c:v>
                </c:pt>
                <c:pt idx="7">
                  <c:v>1544.5308756256104</c:v>
                </c:pt>
                <c:pt idx="8">
                  <c:v>1964.4750844573973</c:v>
                </c:pt>
                <c:pt idx="9">
                  <c:v>2429.2111342678063</c:v>
                </c:pt>
                <c:pt idx="10">
                  <c:v>3629.3353515624999</c:v>
                </c:pt>
                <c:pt idx="11">
                  <c:v>4729.7036230468748</c:v>
                </c:pt>
                <c:pt idx="12">
                  <c:v>5407.3130107421875</c:v>
                </c:pt>
                <c:pt idx="13">
                  <c:v>7173.7329003906243</c:v>
                </c:pt>
                <c:pt idx="14">
                  <c:v>9280.6739160156285</c:v>
                </c:pt>
                <c:pt idx="15">
                  <c:v>10946.921449533571</c:v>
                </c:pt>
                <c:pt idx="16">
                  <c:v>13886.821953452594</c:v>
                </c:pt>
                <c:pt idx="17">
                  <c:v>18508.159149716244</c:v>
                </c:pt>
                <c:pt idx="18">
                  <c:v>23501.881006145795</c:v>
                </c:pt>
                <c:pt idx="19">
                  <c:v>36676.678147507722</c:v>
                </c:pt>
                <c:pt idx="20">
                  <c:v>44143.253235906137</c:v>
                </c:pt>
                <c:pt idx="21">
                  <c:v>60127.690013969681</c:v>
                </c:pt>
                <c:pt idx="22">
                  <c:v>100629.98426834082</c:v>
                </c:pt>
              </c:numCache>
            </c:numRef>
          </c:val>
          <c:extLst>
            <c:ext xmlns:c16="http://schemas.microsoft.com/office/drawing/2014/chart" uri="{C3380CC4-5D6E-409C-BE32-E72D297353CC}">
              <c16:uniqueId val="{00000000-2139-484A-B857-82B81B5FE258}"/>
            </c:ext>
          </c:extLst>
        </c:ser>
        <c:ser>
          <c:idx val="1"/>
          <c:order val="1"/>
          <c:tx>
            <c:strRef>
              <c:f>'Volume Distribution Trend'!$C$29</c:f>
              <c:strCache>
                <c:ptCount val="1"/>
                <c:pt idx="0">
                  <c:v>LANCE Volume</c:v>
                </c:pt>
              </c:strCache>
            </c:strRef>
          </c:tx>
          <c:spPr>
            <a:solidFill>
              <a:schemeClr val="accent3"/>
            </a:solidFill>
          </c:spPr>
          <c:invertIfNegative val="0"/>
          <c:cat>
            <c:strRef>
              <c:f>'Volume Distribution Trend'!$A$30:$A$52</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'Volume Distribution Trend'!$C$30:$C$52</c:f>
              <c:numCache>
                <c:formatCode>#,##0.00</c:formatCode>
                <c:ptCount val="23"/>
                <c:pt idx="0">
                  <c:v>0</c:v>
                </c:pt>
                <c:pt idx="10">
                  <c:v>239.357451171875</c:v>
                </c:pt>
                <c:pt idx="11">
                  <c:v>475.84899414062494</c:v>
                </c:pt>
                <c:pt idx="12">
                  <c:v>833.81921875</c:v>
                </c:pt>
                <c:pt idx="13">
                  <c:v>856.63578125000004</c:v>
                </c:pt>
                <c:pt idx="14">
                  <c:v>891.62641206054695</c:v>
                </c:pt>
                <c:pt idx="15">
                  <c:v>786.36682507619889</c:v>
                </c:pt>
                <c:pt idx="16">
                  <c:v>763.04763924963061</c:v>
                </c:pt>
                <c:pt idx="17">
                  <c:v>889.13361675249939</c:v>
                </c:pt>
                <c:pt idx="18">
                  <c:v>874.06199730241701</c:v>
                </c:pt>
                <c:pt idx="19">
                  <c:v>842.38937777741194</c:v>
                </c:pt>
                <c:pt idx="20">
                  <c:v>954.39680664062496</c:v>
                </c:pt>
                <c:pt idx="21">
                  <c:v>2287.2399999999998</c:v>
                </c:pt>
                <c:pt idx="22">
                  <c:v>2099.61</c:v>
                </c:pt>
              </c:numCache>
            </c:numRef>
          </c:val>
          <c:extLst>
            <c:ext xmlns:c16="http://schemas.microsoft.com/office/drawing/2014/chart" uri="{C3380CC4-5D6E-409C-BE32-E72D297353CC}">
              <c16:uniqueId val="{00000001-2139-484A-B857-82B81B5FE258}"/>
            </c:ext>
          </c:extLst>
        </c:ser>
        <c:dLbls>
          <c:showLegendKey val="0"/>
          <c:showVal val="0"/>
          <c:showCatName val="0"/>
          <c:showSerName val="0"/>
          <c:showPercent val="0"/>
          <c:showBubbleSize val="0"/>
        </c:dLbls>
        <c:gapWidth val="150"/>
        <c:overlap val="100"/>
        <c:axId val="-442280288"/>
        <c:axId val="-442273760"/>
      </c:barChart>
      <c:catAx>
        <c:axId val="-442280288"/>
        <c:scaling>
          <c:orientation val="minMax"/>
        </c:scaling>
        <c:delete val="0"/>
        <c:axPos val="b"/>
        <c:numFmt formatCode="General" sourceLinked="1"/>
        <c:majorTickMark val="none"/>
        <c:minorTickMark val="none"/>
        <c:tickLblPos val="nextTo"/>
        <c:txPr>
          <a:bodyPr rot="0" vert="horz"/>
          <a:lstStyle/>
          <a:p>
            <a:pPr>
              <a:defRPr/>
            </a:pPr>
            <a:endParaRPr lang="en-US"/>
          </a:p>
        </c:txPr>
        <c:crossAx val="-442273760"/>
        <c:crosses val="autoZero"/>
        <c:auto val="1"/>
        <c:lblAlgn val="ctr"/>
        <c:lblOffset val="100"/>
        <c:tickLblSkip val="1"/>
        <c:tickMarkSkip val="1"/>
        <c:noMultiLvlLbl val="0"/>
      </c:catAx>
      <c:valAx>
        <c:axId val="-442273760"/>
        <c:scaling>
          <c:orientation val="minMax"/>
        </c:scaling>
        <c:delete val="0"/>
        <c:axPos val="l"/>
        <c:majorGridlines/>
        <c:title>
          <c:tx>
            <c:rich>
              <a:bodyPr rot="-5400000" vert="horz"/>
              <a:lstStyle/>
              <a:p>
                <a:pPr>
                  <a:defRPr/>
                </a:pPr>
                <a:r>
                  <a:rPr lang="en-US"/>
                  <a:t>Volume (TBs)</a:t>
                </a:r>
              </a:p>
            </c:rich>
          </c:tx>
          <c:overlay val="0"/>
        </c:title>
        <c:numFmt formatCode="#,##0" sourceLinked="0"/>
        <c:majorTickMark val="none"/>
        <c:minorTickMark val="none"/>
        <c:tickLblPos val="nextTo"/>
        <c:txPr>
          <a:bodyPr rot="0" vert="horz"/>
          <a:lstStyle/>
          <a:p>
            <a:pPr>
              <a:defRPr/>
            </a:pPr>
            <a:endParaRPr lang="en-US"/>
          </a:p>
        </c:txPr>
        <c:crossAx val="-442280288"/>
        <c:crosses val="autoZero"/>
        <c:crossBetween val="between"/>
      </c:valAx>
      <c:spPr>
        <a:ln>
          <a:solidFill>
            <a:sysClr val="windowText" lastClr="000000"/>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Volume Distribution Trend by Data Center </a:t>
            </a:r>
            <a:r>
              <a:rPr lang="en-US" sz="1400" b="1" i="0" u="none" strike="noStrike" baseline="0">
                <a:solidFill>
                  <a:srgbClr val="000000"/>
                </a:solidFill>
                <a:latin typeface="Calibri"/>
              </a:rPr>
              <a:t>(TBs)</a:t>
            </a:r>
          </a:p>
        </c:rich>
      </c:tx>
      <c:overlay val="0"/>
      <c:spPr>
        <a:noFill/>
        <a:ln w="25400">
          <a:noFill/>
        </a:ln>
      </c:spPr>
    </c:title>
    <c:autoTitleDeleted val="0"/>
    <c:plotArea>
      <c:layout/>
      <c:barChart>
        <c:barDir val="col"/>
        <c:grouping val="stacked"/>
        <c:varyColors val="0"/>
        <c:ser>
          <c:idx val="0"/>
          <c:order val="0"/>
          <c:tx>
            <c:strRef>
              <c:f>'Volume Distribution Trend'!$B$58</c:f>
              <c:strCache>
                <c:ptCount val="1"/>
                <c:pt idx="0">
                  <c:v>ASDC</c:v>
                </c:pt>
              </c:strCache>
            </c:strRef>
          </c:tx>
          <c:spPr>
            <a:gradFill rotWithShape="0">
              <a:gsLst>
                <a:gs pos="0">
                  <a:srgbClr val="A2BFF8"/>
                </a:gs>
                <a:gs pos="100000">
                  <a:srgbClr val="3670B6"/>
                </a:gs>
              </a:gsLst>
              <a:lin ang="5400000"/>
            </a:gradFill>
            <a:ln w="25400">
              <a:noFill/>
            </a:ln>
            <a:effectLst/>
          </c:spPr>
          <c:invertIfNegative val="0"/>
          <c:cat>
            <c:strRef>
              <c:f>'Volume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'Volume Distribution Trend'!$B$59:$B$81</c:f>
              <c:numCache>
                <c:formatCode>#,##0.00</c:formatCode>
                <c:ptCount val="23"/>
                <c:pt idx="0">
                  <c:v>6.3172656250000001</c:v>
                </c:pt>
                <c:pt idx="1">
                  <c:v>30.381982421875001</c:v>
                </c:pt>
                <c:pt idx="2">
                  <c:v>62.533749999999998</c:v>
                </c:pt>
                <c:pt idx="3">
                  <c:v>107.8969921875</c:v>
                </c:pt>
                <c:pt idx="4">
                  <c:v>147.00599609375001</c:v>
                </c:pt>
                <c:pt idx="5">
                  <c:v>127.368349609375</c:v>
                </c:pt>
                <c:pt idx="6">
                  <c:v>204.69980468750001</c:v>
                </c:pt>
                <c:pt idx="7">
                  <c:v>225.239443359375</c:v>
                </c:pt>
                <c:pt idx="8">
                  <c:v>167.13746093750001</c:v>
                </c:pt>
                <c:pt idx="9">
                  <c:v>187.91737431887725</c:v>
                </c:pt>
                <c:pt idx="10">
                  <c:v>232.70969726562501</c:v>
                </c:pt>
                <c:pt idx="11">
                  <c:v>195.51194335937498</c:v>
                </c:pt>
                <c:pt idx="12">
                  <c:v>643.93322265625011</c:v>
                </c:pt>
                <c:pt idx="13">
                  <c:v>624.53992187500012</c:v>
                </c:pt>
                <c:pt idx="14">
                  <c:v>1094.296884765625</c:v>
                </c:pt>
                <c:pt idx="15">
                  <c:v>1142.3560986581333</c:v>
                </c:pt>
                <c:pt idx="16">
                  <c:v>1315.178235138271</c:v>
                </c:pt>
                <c:pt idx="17">
                  <c:v>2378.3300919152084</c:v>
                </c:pt>
                <c:pt idx="18">
                  <c:v>2313.0587907771342</c:v>
                </c:pt>
                <c:pt idx="19">
                  <c:v>3142.6228653905264</c:v>
                </c:pt>
                <c:pt idx="20">
                  <c:v>2427.3425886308537</c:v>
                </c:pt>
                <c:pt idx="21">
                  <c:v>3164.3391878759603</c:v>
                </c:pt>
                <c:pt idx="22">
                  <c:v>3679.7392073924252</c:v>
                </c:pt>
              </c:numCache>
            </c:numRef>
          </c:val>
          <c:extLst>
            <c:ext xmlns:c16="http://schemas.microsoft.com/office/drawing/2014/chart" uri="{C3380CC4-5D6E-409C-BE32-E72D297353CC}">
              <c16:uniqueId val="{00000000-DADE-234B-9113-265CE3843E76}"/>
            </c:ext>
          </c:extLst>
        </c:ser>
        <c:ser>
          <c:idx val="1"/>
          <c:order val="1"/>
          <c:tx>
            <c:strRef>
              <c:f>'Volume Distribution Trend'!$C$58</c:f>
              <c:strCache>
                <c:ptCount val="1"/>
                <c:pt idx="0">
                  <c:v>ASF</c:v>
                </c:pt>
              </c:strCache>
            </c:strRef>
          </c:tx>
          <c:spPr>
            <a:gradFill rotWithShape="0">
              <a:gsLst>
                <a:gs pos="0">
                  <a:srgbClr val="FAA1A0"/>
                </a:gs>
                <a:gs pos="100000">
                  <a:srgbClr val="B93734"/>
                </a:gs>
              </a:gsLst>
              <a:lin ang="5400000"/>
            </a:gradFill>
            <a:ln w="25400">
              <a:noFill/>
            </a:ln>
            <a:effectLst/>
          </c:spPr>
          <c:invertIfNegative val="0"/>
          <c:cat>
            <c:strRef>
              <c:f>'Volume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'Volume Distribution Trend'!$C$59:$C$81</c:f>
              <c:numCache>
                <c:formatCode>#,##0.00</c:formatCode>
                <c:ptCount val="23"/>
                <c:pt idx="0">
                  <c:v>5.2929687499999999E-3</c:v>
                </c:pt>
                <c:pt idx="1">
                  <c:v>0.13567382812500001</c:v>
                </c:pt>
                <c:pt idx="2">
                  <c:v>4.8105468749999998E-2</c:v>
                </c:pt>
                <c:pt idx="3">
                  <c:v>1.35962890625</c:v>
                </c:pt>
                <c:pt idx="4">
                  <c:v>2.350791015625</c:v>
                </c:pt>
                <c:pt idx="5">
                  <c:v>2.3142578125000002</c:v>
                </c:pt>
                <c:pt idx="6">
                  <c:v>1.8812011718749999</c:v>
                </c:pt>
                <c:pt idx="7">
                  <c:v>2.1581738281249998</c:v>
                </c:pt>
                <c:pt idx="8">
                  <c:v>16.502802734374999</c:v>
                </c:pt>
                <c:pt idx="9">
                  <c:v>41.982197265624997</c:v>
                </c:pt>
                <c:pt idx="10">
                  <c:v>2.6634765624999996</c:v>
                </c:pt>
                <c:pt idx="11">
                  <c:v>103.1064453125</c:v>
                </c:pt>
                <c:pt idx="12">
                  <c:v>188.17906250000001</c:v>
                </c:pt>
                <c:pt idx="13">
                  <c:v>81.960302734375006</c:v>
                </c:pt>
                <c:pt idx="14">
                  <c:v>349.97136718750005</c:v>
                </c:pt>
                <c:pt idx="15">
                  <c:v>189.67558521090601</c:v>
                </c:pt>
                <c:pt idx="16">
                  <c:v>625.93828388214115</c:v>
                </c:pt>
                <c:pt idx="17">
                  <c:v>1418.5444757995174</c:v>
                </c:pt>
                <c:pt idx="18">
                  <c:v>4765.1611050831152</c:v>
                </c:pt>
                <c:pt idx="19">
                  <c:v>7046.9466499104692</c:v>
                </c:pt>
                <c:pt idx="20">
                  <c:v>15479.991969146842</c:v>
                </c:pt>
                <c:pt idx="21">
                  <c:v>26178.076805144643</c:v>
                </c:pt>
                <c:pt idx="22">
                  <c:v>49408.364429043417</c:v>
                </c:pt>
              </c:numCache>
            </c:numRef>
          </c:val>
          <c:extLst>
            <c:ext xmlns:c16="http://schemas.microsoft.com/office/drawing/2014/chart" uri="{C3380CC4-5D6E-409C-BE32-E72D297353CC}">
              <c16:uniqueId val="{00000001-DADE-234B-9113-265CE3843E76}"/>
            </c:ext>
          </c:extLst>
        </c:ser>
        <c:ser>
          <c:idx val="2"/>
          <c:order val="2"/>
          <c:tx>
            <c:strRef>
              <c:f>'Volume Distribution Trend'!$D$58</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'Volume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'Volume Distribution Trend'!$D$59:$D$81</c:f>
              <c:numCache>
                <c:formatCode>#,##0.00</c:formatCode>
                <c:ptCount val="23"/>
                <c:pt idx="0">
                  <c:v>0</c:v>
                </c:pt>
                <c:pt idx="1">
                  <c:v>0</c:v>
                </c:pt>
                <c:pt idx="2">
                  <c:v>0</c:v>
                </c:pt>
                <c:pt idx="3">
                  <c:v>0</c:v>
                </c:pt>
                <c:pt idx="4">
                  <c:v>0</c:v>
                </c:pt>
                <c:pt idx="5">
                  <c:v>0</c:v>
                </c:pt>
                <c:pt idx="6">
                  <c:v>0</c:v>
                </c:pt>
                <c:pt idx="7">
                  <c:v>0</c:v>
                </c:pt>
                <c:pt idx="8">
                  <c:v>0</c:v>
                </c:pt>
                <c:pt idx="9">
                  <c:v>9.2010803301645563</c:v>
                </c:pt>
                <c:pt idx="10">
                  <c:v>17.431845703124999</c:v>
                </c:pt>
                <c:pt idx="11">
                  <c:v>35.759863281250006</c:v>
                </c:pt>
                <c:pt idx="12">
                  <c:v>37.516135742187501</c:v>
                </c:pt>
                <c:pt idx="13">
                  <c:v>48.772626953124998</c:v>
                </c:pt>
                <c:pt idx="14">
                  <c:v>72.337968749999987</c:v>
                </c:pt>
                <c:pt idx="15">
                  <c:v>93.666928523617472</c:v>
                </c:pt>
                <c:pt idx="16">
                  <c:v>143.02083835122664</c:v>
                </c:pt>
                <c:pt idx="17">
                  <c:v>151.56757468700411</c:v>
                </c:pt>
                <c:pt idx="18">
                  <c:v>204.15549725133349</c:v>
                </c:pt>
                <c:pt idx="19">
                  <c:v>247.40886884517704</c:v>
                </c:pt>
                <c:pt idx="20">
                  <c:v>356.48163042754214</c:v>
                </c:pt>
                <c:pt idx="21">
                  <c:v>276.03156435923256</c:v>
                </c:pt>
                <c:pt idx="22">
                  <c:v>325.95150172814107</c:v>
                </c:pt>
              </c:numCache>
            </c:numRef>
          </c:val>
          <c:extLst>
            <c:ext xmlns:c16="http://schemas.microsoft.com/office/drawing/2014/chart" uri="{C3380CC4-5D6E-409C-BE32-E72D297353CC}">
              <c16:uniqueId val="{00000002-DADE-234B-9113-265CE3843E76}"/>
            </c:ext>
          </c:extLst>
        </c:ser>
        <c:ser>
          <c:idx val="3"/>
          <c:order val="3"/>
          <c:tx>
            <c:strRef>
              <c:f>'Volume Distribution Trend'!$E$58</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'Volume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'Volume Distribution Trend'!$E$59:$E$81</c:f>
              <c:numCache>
                <c:formatCode>#,##0.00</c:formatCode>
                <c:ptCount val="23"/>
                <c:pt idx="0">
                  <c:v>20.989853515625001</c:v>
                </c:pt>
                <c:pt idx="1">
                  <c:v>45.371953124999997</c:v>
                </c:pt>
                <c:pt idx="2">
                  <c:v>82.972685546874999</c:v>
                </c:pt>
                <c:pt idx="3">
                  <c:v>185.01539062500001</c:v>
                </c:pt>
                <c:pt idx="4">
                  <c:v>278.12639648437499</c:v>
                </c:pt>
                <c:pt idx="5">
                  <c:v>361.22099609374999</c:v>
                </c:pt>
                <c:pt idx="6">
                  <c:v>493.29072265624995</c:v>
                </c:pt>
                <c:pt idx="7">
                  <c:v>192.64949218750002</c:v>
                </c:pt>
                <c:pt idx="8">
                  <c:v>302.79853515624995</c:v>
                </c:pt>
                <c:pt idx="9">
                  <c:v>487.31976638919474</c:v>
                </c:pt>
                <c:pt idx="10">
                  <c:v>698.67523437499995</c:v>
                </c:pt>
                <c:pt idx="11">
                  <c:v>1042.4527050781251</c:v>
                </c:pt>
                <c:pt idx="12">
                  <c:v>1327.66482421875</c:v>
                </c:pt>
                <c:pt idx="13">
                  <c:v>1942.4786132812501</c:v>
                </c:pt>
                <c:pt idx="14">
                  <c:v>1770.654091796875</c:v>
                </c:pt>
                <c:pt idx="15">
                  <c:v>2071.4167294901977</c:v>
                </c:pt>
                <c:pt idx="16">
                  <c:v>4058.9668372702859</c:v>
                </c:pt>
                <c:pt idx="17">
                  <c:v>5627.2969162931304</c:v>
                </c:pt>
                <c:pt idx="18">
                  <c:v>5034.0588623252679</c:v>
                </c:pt>
                <c:pt idx="19">
                  <c:v>5609.586306892762</c:v>
                </c:pt>
                <c:pt idx="20">
                  <c:v>7198.7309283590685</c:v>
                </c:pt>
                <c:pt idx="21">
                  <c:v>8196.3377035890444</c:v>
                </c:pt>
                <c:pt idx="22">
                  <c:v>8791.0822091912978</c:v>
                </c:pt>
              </c:numCache>
            </c:numRef>
          </c:val>
          <c:extLst>
            <c:ext xmlns:c16="http://schemas.microsoft.com/office/drawing/2014/chart" uri="{C3380CC4-5D6E-409C-BE32-E72D297353CC}">
              <c16:uniqueId val="{00000003-DADE-234B-9113-265CE3843E76}"/>
            </c:ext>
          </c:extLst>
        </c:ser>
        <c:ser>
          <c:idx val="4"/>
          <c:order val="4"/>
          <c:tx>
            <c:strRef>
              <c:f>'Volume Distribution Trend'!$F$58</c:f>
              <c:strCache>
                <c:ptCount val="1"/>
                <c:pt idx="0">
                  <c:v>GHRC</c:v>
                </c:pt>
              </c:strCache>
            </c:strRef>
          </c:tx>
          <c:spPr>
            <a:gradFill rotWithShape="0">
              <a:gsLst>
                <a:gs pos="0">
                  <a:srgbClr val="9DE2FF"/>
                </a:gs>
                <a:gs pos="100000">
                  <a:srgbClr val="31A1C0"/>
                </a:gs>
              </a:gsLst>
              <a:lin ang="5400000"/>
            </a:gradFill>
            <a:ln w="25400">
              <a:noFill/>
            </a:ln>
            <a:effectLst/>
          </c:spPr>
          <c:invertIfNegative val="0"/>
          <c:cat>
            <c:strRef>
              <c:f>'Volume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'Volume Distribution Trend'!$F$59:$F$81</c:f>
              <c:numCache>
                <c:formatCode>#,##0.00</c:formatCode>
                <c:ptCount val="23"/>
                <c:pt idx="0">
                  <c:v>0.631953125</c:v>
                </c:pt>
                <c:pt idx="1">
                  <c:v>1.0003906250000001</c:v>
                </c:pt>
                <c:pt idx="2">
                  <c:v>1.2462792968750001</c:v>
                </c:pt>
                <c:pt idx="3">
                  <c:v>6.4866796874999997</c:v>
                </c:pt>
                <c:pt idx="4">
                  <c:v>7.6999804687499998</c:v>
                </c:pt>
                <c:pt idx="5">
                  <c:v>7.5567480468749997</c:v>
                </c:pt>
                <c:pt idx="6">
                  <c:v>9.1041308593749992</c:v>
                </c:pt>
                <c:pt idx="7">
                  <c:v>8.0089160156249992</c:v>
                </c:pt>
                <c:pt idx="8">
                  <c:v>12.077255859375001</c:v>
                </c:pt>
                <c:pt idx="9">
                  <c:v>8.6275993815233889</c:v>
                </c:pt>
                <c:pt idx="10">
                  <c:v>12.410048828124999</c:v>
                </c:pt>
                <c:pt idx="11">
                  <c:v>5.9392285156250004</c:v>
                </c:pt>
                <c:pt idx="12">
                  <c:v>7.2834960937500011</c:v>
                </c:pt>
                <c:pt idx="13">
                  <c:v>6.94921875</c:v>
                </c:pt>
                <c:pt idx="14">
                  <c:v>8.9811523437499989</c:v>
                </c:pt>
                <c:pt idx="15">
                  <c:v>16.130874663122061</c:v>
                </c:pt>
                <c:pt idx="16">
                  <c:v>8.8443165346970822</c:v>
                </c:pt>
                <c:pt idx="17">
                  <c:v>20.591103977747451</c:v>
                </c:pt>
                <c:pt idx="18">
                  <c:v>12.591962663170269</c:v>
                </c:pt>
                <c:pt idx="19">
                  <c:v>26.237466519949471</c:v>
                </c:pt>
                <c:pt idx="20">
                  <c:v>15.774109394924338</c:v>
                </c:pt>
                <c:pt idx="21">
                  <c:v>15.458082516180149</c:v>
                </c:pt>
                <c:pt idx="22">
                  <c:v>29.785183869781484</c:v>
                </c:pt>
              </c:numCache>
            </c:numRef>
          </c:val>
          <c:extLst>
            <c:ext xmlns:c16="http://schemas.microsoft.com/office/drawing/2014/chart" uri="{C3380CC4-5D6E-409C-BE32-E72D297353CC}">
              <c16:uniqueId val="{00000004-DADE-234B-9113-265CE3843E76}"/>
            </c:ext>
          </c:extLst>
        </c:ser>
        <c:ser>
          <c:idx val="5"/>
          <c:order val="5"/>
          <c:tx>
            <c:strRef>
              <c:f>'Volume Distribution Trend'!$G$58</c:f>
              <c:strCache>
                <c:ptCount val="1"/>
                <c:pt idx="0">
                  <c:v>LPDAAC</c:v>
                </c:pt>
              </c:strCache>
            </c:strRef>
          </c:tx>
          <c:spPr>
            <a:gradFill rotWithShape="0">
              <a:gsLst>
                <a:gs pos="0">
                  <a:srgbClr val="FFB885"/>
                </a:gs>
                <a:gs pos="100000">
                  <a:srgbClr val="F28225"/>
                </a:gs>
              </a:gsLst>
              <a:lin ang="5400000"/>
            </a:gradFill>
            <a:ln w="25400">
              <a:noFill/>
            </a:ln>
            <a:effectLst/>
          </c:spPr>
          <c:invertIfNegative val="0"/>
          <c:cat>
            <c:strRef>
              <c:f>'Volume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'Volume Distribution Trend'!$G$59:$G$81</c:f>
              <c:numCache>
                <c:formatCode>#,##0.00</c:formatCode>
                <c:ptCount val="23"/>
                <c:pt idx="0">
                  <c:v>8.6935839843749996</c:v>
                </c:pt>
                <c:pt idx="1">
                  <c:v>25.714638671874997</c:v>
                </c:pt>
                <c:pt idx="2">
                  <c:v>171.31546874999998</c:v>
                </c:pt>
                <c:pt idx="3">
                  <c:v>110.43490234375</c:v>
                </c:pt>
                <c:pt idx="4">
                  <c:v>209.817412109375</c:v>
                </c:pt>
                <c:pt idx="5">
                  <c:v>224.27232421874999</c:v>
                </c:pt>
                <c:pt idx="6">
                  <c:v>328.99618164062503</c:v>
                </c:pt>
                <c:pt idx="7">
                  <c:v>431.39848632812499</c:v>
                </c:pt>
                <c:pt idx="8">
                  <c:v>448.11911132812497</c:v>
                </c:pt>
                <c:pt idx="9">
                  <c:v>538.93535439403638</c:v>
                </c:pt>
                <c:pt idx="10">
                  <c:v>952.70526367187483</c:v>
                </c:pt>
                <c:pt idx="11">
                  <c:v>1178.546416015625</c:v>
                </c:pt>
                <c:pt idx="12">
                  <c:v>1200.8664941406253</c:v>
                </c:pt>
                <c:pt idx="13">
                  <c:v>1456.1670898437501</c:v>
                </c:pt>
                <c:pt idx="14">
                  <c:v>2132.9461816406251</c:v>
                </c:pt>
                <c:pt idx="15">
                  <c:v>1801.2341377453213</c:v>
                </c:pt>
                <c:pt idx="16">
                  <c:v>2501.0258962979528</c:v>
                </c:pt>
                <c:pt idx="17">
                  <c:v>4255.6231546384679</c:v>
                </c:pt>
                <c:pt idx="18">
                  <c:v>4591.9783496847385</c:v>
                </c:pt>
                <c:pt idx="19">
                  <c:v>7854.7410374871542</c:v>
                </c:pt>
                <c:pt idx="20">
                  <c:v>4295.675914706997</c:v>
                </c:pt>
                <c:pt idx="21">
                  <c:v>5563.5739033607933</c:v>
                </c:pt>
                <c:pt idx="22">
                  <c:v>9332.6586216569885</c:v>
                </c:pt>
              </c:numCache>
            </c:numRef>
          </c:val>
          <c:extLst>
            <c:ext xmlns:c16="http://schemas.microsoft.com/office/drawing/2014/chart" uri="{C3380CC4-5D6E-409C-BE32-E72D297353CC}">
              <c16:uniqueId val="{00000005-DADE-234B-9113-265CE3843E76}"/>
            </c:ext>
          </c:extLst>
        </c:ser>
        <c:ser>
          <c:idx val="6"/>
          <c:order val="6"/>
          <c:tx>
            <c:strRef>
              <c:f>'Volume Distribution Trend'!$H$58</c:f>
              <c:strCache>
                <c:ptCount val="1"/>
                <c:pt idx="0">
                  <c:v>LAADS DAAC</c:v>
                </c:pt>
              </c:strCache>
            </c:strRef>
          </c:tx>
          <c:spPr>
            <a:gradFill rotWithShape="0">
              <a:gsLst>
                <a:gs pos="0">
                  <a:srgbClr val="B6D1FF"/>
                </a:gs>
                <a:gs pos="100000">
                  <a:srgbClr val="8AA7D8"/>
                </a:gs>
              </a:gsLst>
              <a:lin ang="5400000"/>
            </a:gradFill>
            <a:ln w="25400">
              <a:noFill/>
            </a:ln>
            <a:effectLst/>
          </c:spPr>
          <c:invertIfNegative val="0"/>
          <c:cat>
            <c:strRef>
              <c:f>'Volume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'Volume Distribution Trend'!$H$59:$H$81</c:f>
              <c:numCache>
                <c:formatCode>#,##0.00</c:formatCode>
                <c:ptCount val="23"/>
                <c:pt idx="0">
                  <c:v>0</c:v>
                </c:pt>
                <c:pt idx="1">
                  <c:v>0</c:v>
                </c:pt>
                <c:pt idx="2">
                  <c:v>0</c:v>
                </c:pt>
                <c:pt idx="3">
                  <c:v>0</c:v>
                </c:pt>
                <c:pt idx="4">
                  <c:v>0</c:v>
                </c:pt>
                <c:pt idx="5">
                  <c:v>0</c:v>
                </c:pt>
                <c:pt idx="6">
                  <c:v>18.479091796875</c:v>
                </c:pt>
                <c:pt idx="7">
                  <c:v>564.21239257812499</c:v>
                </c:pt>
                <c:pt idx="8">
                  <c:v>813.94316406250005</c:v>
                </c:pt>
                <c:pt idx="9">
                  <c:v>866.74800395509089</c:v>
                </c:pt>
                <c:pt idx="10">
                  <c:v>1287.3805273437499</c:v>
                </c:pt>
                <c:pt idx="11">
                  <c:v>1578.392802734375</c:v>
                </c:pt>
                <c:pt idx="12">
                  <c:v>1289.7931152343751</c:v>
                </c:pt>
                <c:pt idx="13">
                  <c:v>2080.3925195312499</c:v>
                </c:pt>
                <c:pt idx="14">
                  <c:v>3045.8086132812505</c:v>
                </c:pt>
                <c:pt idx="15">
                  <c:v>3916.7340831344395</c:v>
                </c:pt>
                <c:pt idx="16">
                  <c:v>2935.5405872167821</c:v>
                </c:pt>
                <c:pt idx="17">
                  <c:v>2161.3215733560392</c:v>
                </c:pt>
                <c:pt idx="18">
                  <c:v>3807.4714743847521</c:v>
                </c:pt>
                <c:pt idx="19">
                  <c:v>9631.8542780975458</c:v>
                </c:pt>
                <c:pt idx="20">
                  <c:v>9482.8015255586179</c:v>
                </c:pt>
                <c:pt idx="21">
                  <c:v>10949.505956707984</c:v>
                </c:pt>
                <c:pt idx="22">
                  <c:v>19121.102081971603</c:v>
                </c:pt>
              </c:numCache>
            </c:numRef>
          </c:val>
          <c:extLst>
            <c:ext xmlns:c16="http://schemas.microsoft.com/office/drawing/2014/chart" uri="{C3380CC4-5D6E-409C-BE32-E72D297353CC}">
              <c16:uniqueId val="{00000006-DADE-234B-9113-265CE3843E76}"/>
            </c:ext>
          </c:extLst>
        </c:ser>
        <c:ser>
          <c:idx val="7"/>
          <c:order val="7"/>
          <c:tx>
            <c:strRef>
              <c:f>'Volume Distribution Trend'!$I$58</c:f>
              <c:strCache>
                <c:ptCount val="1"/>
                <c:pt idx="0">
                  <c:v>NSIDC</c:v>
                </c:pt>
              </c:strCache>
            </c:strRef>
          </c:tx>
          <c:spPr>
            <a:gradFill rotWithShape="0">
              <a:gsLst>
                <a:gs pos="0">
                  <a:srgbClr val="FFB6B4"/>
                </a:gs>
                <a:gs pos="100000">
                  <a:srgbClr val="DA8A89"/>
                </a:gs>
              </a:gsLst>
              <a:lin ang="5400000"/>
            </a:gradFill>
            <a:ln w="25400">
              <a:noFill/>
            </a:ln>
            <a:effectLst/>
          </c:spPr>
          <c:invertIfNegative val="0"/>
          <c:cat>
            <c:strRef>
              <c:f>'Volume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'Volume Distribution Trend'!$I$59:$I$81</c:f>
              <c:numCache>
                <c:formatCode>#,##0.00</c:formatCode>
                <c:ptCount val="23"/>
                <c:pt idx="0">
                  <c:v>0.23598632812500001</c:v>
                </c:pt>
                <c:pt idx="1">
                  <c:v>0.40013671875000001</c:v>
                </c:pt>
                <c:pt idx="2">
                  <c:v>1.3582031250000002</c:v>
                </c:pt>
                <c:pt idx="3">
                  <c:v>4.1982421875</c:v>
                </c:pt>
                <c:pt idx="4">
                  <c:v>15.913281250000001</c:v>
                </c:pt>
                <c:pt idx="5">
                  <c:v>27.105429687499999</c:v>
                </c:pt>
                <c:pt idx="6">
                  <c:v>55.692490234375001</c:v>
                </c:pt>
                <c:pt idx="7">
                  <c:v>69.537167968749998</c:v>
                </c:pt>
                <c:pt idx="8">
                  <c:v>81.316923828124999</c:v>
                </c:pt>
                <c:pt idx="9">
                  <c:v>119.99649580963225</c:v>
                </c:pt>
                <c:pt idx="10">
                  <c:v>140.17009765624996</c:v>
                </c:pt>
                <c:pt idx="11">
                  <c:v>185.13568359375</c:v>
                </c:pt>
                <c:pt idx="12">
                  <c:v>168.33932617187497</c:v>
                </c:pt>
                <c:pt idx="13">
                  <c:v>180.22646484374997</c:v>
                </c:pt>
                <c:pt idx="14">
                  <c:v>169.87938476562502</c:v>
                </c:pt>
                <c:pt idx="15">
                  <c:v>201.59095327375303</c:v>
                </c:pt>
                <c:pt idx="16">
                  <c:v>262.98465774811689</c:v>
                </c:pt>
                <c:pt idx="17">
                  <c:v>383.64800415002031</c:v>
                </c:pt>
                <c:pt idx="18">
                  <c:v>542.40039763831942</c:v>
                </c:pt>
                <c:pt idx="19">
                  <c:v>741.9419173061566</c:v>
                </c:pt>
                <c:pt idx="20">
                  <c:v>1391.6840914633183</c:v>
                </c:pt>
                <c:pt idx="21">
                  <c:v>1662.7633851516339</c:v>
                </c:pt>
                <c:pt idx="22">
                  <c:v>2043.2440052018492</c:v>
                </c:pt>
              </c:numCache>
            </c:numRef>
          </c:val>
          <c:extLst>
            <c:ext xmlns:c16="http://schemas.microsoft.com/office/drawing/2014/chart" uri="{C3380CC4-5D6E-409C-BE32-E72D297353CC}">
              <c16:uniqueId val="{00000007-DADE-234B-9113-265CE3843E76}"/>
            </c:ext>
          </c:extLst>
        </c:ser>
        <c:ser>
          <c:idx val="8"/>
          <c:order val="8"/>
          <c:tx>
            <c:strRef>
              <c:f>'Volume Distribution Trend'!$J$58</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'Volume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'Volume Distribution Trend'!$J$59:$J$81</c:f>
              <c:numCache>
                <c:formatCode>#,##0.00</c:formatCode>
                <c:ptCount val="23"/>
                <c:pt idx="0">
                  <c:v>0</c:v>
                </c:pt>
                <c:pt idx="1">
                  <c:v>0</c:v>
                </c:pt>
                <c:pt idx="2">
                  <c:v>0</c:v>
                </c:pt>
                <c:pt idx="3">
                  <c:v>0</c:v>
                </c:pt>
                <c:pt idx="4">
                  <c:v>2.8958511352539062</c:v>
                </c:pt>
                <c:pt idx="5">
                  <c:v>8.6921787261962891</c:v>
                </c:pt>
                <c:pt idx="6">
                  <c:v>23.707084655761719</c:v>
                </c:pt>
                <c:pt idx="7">
                  <c:v>36.011285781860352</c:v>
                </c:pt>
                <c:pt idx="8">
                  <c:v>59.605855941772468</c:v>
                </c:pt>
                <c:pt idx="9">
                  <c:v>73.955380859374998</c:v>
                </c:pt>
                <c:pt idx="10">
                  <c:v>173.84639648437499</c:v>
                </c:pt>
                <c:pt idx="11">
                  <c:v>282.97775390625003</c:v>
                </c:pt>
                <c:pt idx="12">
                  <c:v>370.48637695312499</c:v>
                </c:pt>
                <c:pt idx="13">
                  <c:v>500.98374023437503</c:v>
                </c:pt>
                <c:pt idx="14">
                  <c:v>404.45936523437501</c:v>
                </c:pt>
                <c:pt idx="15">
                  <c:v>1191.0308301382836</c:v>
                </c:pt>
                <c:pt idx="16">
                  <c:v>1479.5026629857307</c:v>
                </c:pt>
                <c:pt idx="17">
                  <c:v>1388.5250310475176</c:v>
                </c:pt>
                <c:pt idx="18">
                  <c:v>1277.2397893217526</c:v>
                </c:pt>
                <c:pt idx="19">
                  <c:v>1419.2565291333219</c:v>
                </c:pt>
                <c:pt idx="20">
                  <c:v>2258.0962122898009</c:v>
                </c:pt>
                <c:pt idx="21">
                  <c:v>2072.4764548165576</c:v>
                </c:pt>
                <c:pt idx="22">
                  <c:v>2652.1905676660649</c:v>
                </c:pt>
              </c:numCache>
            </c:numRef>
          </c:val>
          <c:extLst>
            <c:ext xmlns:c16="http://schemas.microsoft.com/office/drawing/2014/chart" uri="{C3380CC4-5D6E-409C-BE32-E72D297353CC}">
              <c16:uniqueId val="{00000008-DADE-234B-9113-265CE3843E76}"/>
            </c:ext>
          </c:extLst>
        </c:ser>
        <c:ser>
          <c:idx val="9"/>
          <c:order val="9"/>
          <c:tx>
            <c:strRef>
              <c:f>'Volume Distribution Trend'!$K$58</c:f>
              <c:strCache>
                <c:ptCount val="1"/>
                <c:pt idx="0">
                  <c:v>ORNL</c:v>
                </c:pt>
              </c:strCache>
            </c:strRef>
          </c:tx>
          <c:spPr>
            <a:gradFill rotWithShape="0">
              <a:gsLst>
                <a:gs pos="0">
                  <a:srgbClr val="D6C5F1"/>
                </a:gs>
                <a:gs pos="100000">
                  <a:srgbClr val="A896C2"/>
                </a:gs>
              </a:gsLst>
              <a:lin ang="5400000"/>
            </a:gradFill>
            <a:ln w="25400">
              <a:noFill/>
            </a:ln>
            <a:effectLst/>
          </c:spPr>
          <c:invertIfNegative val="0"/>
          <c:cat>
            <c:strRef>
              <c:f>'Volume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'Volume Distribution Trend'!$K$59:$K$81</c:f>
              <c:numCache>
                <c:formatCode>#,##0.00</c:formatCode>
                <c:ptCount val="23"/>
                <c:pt idx="0">
                  <c:v>1.0458984375000001E-2</c:v>
                </c:pt>
                <c:pt idx="1">
                  <c:v>2.0849609375000001E-2</c:v>
                </c:pt>
                <c:pt idx="2">
                  <c:v>0.46712890624999998</c:v>
                </c:pt>
                <c:pt idx="3">
                  <c:v>1.212646484375</c:v>
                </c:pt>
                <c:pt idx="4">
                  <c:v>1.2292578125</c:v>
                </c:pt>
                <c:pt idx="5">
                  <c:v>1.89794921875</c:v>
                </c:pt>
                <c:pt idx="6">
                  <c:v>0.94814453124999998</c:v>
                </c:pt>
                <c:pt idx="7">
                  <c:v>1.1746484374999999</c:v>
                </c:pt>
                <c:pt idx="8">
                  <c:v>0.73626953125000005</c:v>
                </c:pt>
                <c:pt idx="9">
                  <c:v>2.859052655876436</c:v>
                </c:pt>
                <c:pt idx="10">
                  <c:v>4.9920605468749999</c:v>
                </c:pt>
                <c:pt idx="11">
                  <c:v>7.1624218749999997</c:v>
                </c:pt>
                <c:pt idx="12">
                  <c:v>10.159755859375002</c:v>
                </c:pt>
                <c:pt idx="13">
                  <c:v>16.330400390625002</c:v>
                </c:pt>
                <c:pt idx="14">
                  <c:v>21.51076171875</c:v>
                </c:pt>
                <c:pt idx="15">
                  <c:v>20.427300843186387</c:v>
                </c:pt>
                <c:pt idx="16">
                  <c:v>71.654050646128539</c:v>
                </c:pt>
                <c:pt idx="17">
                  <c:v>169.07318274293493</c:v>
                </c:pt>
                <c:pt idx="18">
                  <c:v>369.99535867868644</c:v>
                </c:pt>
                <c:pt idx="19">
                  <c:v>334.68256025501478</c:v>
                </c:pt>
                <c:pt idx="20">
                  <c:v>275.63115082560773</c:v>
                </c:pt>
                <c:pt idx="21">
                  <c:v>583.80616283701715</c:v>
                </c:pt>
                <c:pt idx="22">
                  <c:v>1079.3364815819732</c:v>
                </c:pt>
              </c:numCache>
            </c:numRef>
          </c:val>
          <c:extLst>
            <c:ext xmlns:c16="http://schemas.microsoft.com/office/drawing/2014/chart" uri="{C3380CC4-5D6E-409C-BE32-E72D297353CC}">
              <c16:uniqueId val="{00000009-DADE-234B-9113-265CE3843E76}"/>
            </c:ext>
          </c:extLst>
        </c:ser>
        <c:ser>
          <c:idx val="10"/>
          <c:order val="10"/>
          <c:tx>
            <c:strRef>
              <c:f>'Volume Distribution Trend'!$L$58</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'Volume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'Volume Distribution Trend'!$L$59:$L$81</c:f>
              <c:numCache>
                <c:formatCode>#,##0.00</c:formatCode>
                <c:ptCount val="23"/>
                <c:pt idx="0">
                  <c:v>1.853076171875</c:v>
                </c:pt>
                <c:pt idx="1">
                  <c:v>2.729267578125</c:v>
                </c:pt>
                <c:pt idx="2">
                  <c:v>4.9204785156249997</c:v>
                </c:pt>
                <c:pt idx="3">
                  <c:v>28.077333984374999</c:v>
                </c:pt>
                <c:pt idx="4">
                  <c:v>37.485546874999997</c:v>
                </c:pt>
                <c:pt idx="5">
                  <c:v>31.372324218749998</c:v>
                </c:pt>
                <c:pt idx="6">
                  <c:v>36.545048828124997</c:v>
                </c:pt>
                <c:pt idx="7">
                  <c:v>14.05916015625</c:v>
                </c:pt>
                <c:pt idx="8">
                  <c:v>62.173291015624997</c:v>
                </c:pt>
                <c:pt idx="9">
                  <c:v>91.35252567675154</c:v>
                </c:pt>
                <c:pt idx="10">
                  <c:v>104.92124023437498</c:v>
                </c:pt>
                <c:pt idx="11">
                  <c:v>111.833515625</c:v>
                </c:pt>
                <c:pt idx="12">
                  <c:v>161.62029296874999</c:v>
                </c:pt>
                <c:pt idx="13">
                  <c:v>232.35997070312499</c:v>
                </c:pt>
                <c:pt idx="14">
                  <c:v>207.10779296875</c:v>
                </c:pt>
                <c:pt idx="15">
                  <c:v>300.98538081447805</c:v>
                </c:pt>
                <c:pt idx="16">
                  <c:v>481.28024073248207</c:v>
                </c:pt>
                <c:pt idx="17">
                  <c:v>547.693270146636</c:v>
                </c:pt>
                <c:pt idx="18">
                  <c:v>575.22878332717403</c:v>
                </c:pt>
                <c:pt idx="19">
                  <c:v>608.16590161141198</c:v>
                </c:pt>
                <c:pt idx="20">
                  <c:v>946.38637886907759</c:v>
                </c:pt>
                <c:pt idx="21">
                  <c:v>1446.7530219632524</c:v>
                </c:pt>
                <c:pt idx="22">
                  <c:v>4139.5547063332269</c:v>
                </c:pt>
              </c:numCache>
            </c:numRef>
          </c:val>
          <c:extLst>
            <c:ext xmlns:c16="http://schemas.microsoft.com/office/drawing/2014/chart" uri="{C3380CC4-5D6E-409C-BE32-E72D297353CC}">
              <c16:uniqueId val="{0000000A-DADE-234B-9113-265CE3843E76}"/>
            </c:ext>
          </c:extLst>
        </c:ser>
        <c:ser>
          <c:idx val="11"/>
          <c:order val="11"/>
          <c:tx>
            <c:strRef>
              <c:f>'Volume Distribution Trend'!$M$58</c:f>
              <c:strCache>
                <c:ptCount val="1"/>
                <c:pt idx="0">
                  <c:v>SEDAC</c:v>
                </c:pt>
              </c:strCache>
            </c:strRef>
          </c:tx>
          <c:invertIfNegative val="0"/>
          <c:cat>
            <c:strRef>
              <c:f>'Volume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'Volume Distribution Trend'!$M$59:$M$81</c:f>
              <c:numCache>
                <c:formatCode>#,##0.00</c:formatCode>
                <c:ptCount val="23"/>
                <c:pt idx="0">
                  <c:v>8.0019531249999998E-2</c:v>
                </c:pt>
                <c:pt idx="1">
                  <c:v>0.1175390625</c:v>
                </c:pt>
                <c:pt idx="2">
                  <c:v>0.16963867187500001</c:v>
                </c:pt>
                <c:pt idx="3">
                  <c:v>0.22001953125000001</c:v>
                </c:pt>
                <c:pt idx="4">
                  <c:v>0.15578125000000001</c:v>
                </c:pt>
                <c:pt idx="5">
                  <c:v>0.167841796875</c:v>
                </c:pt>
                <c:pt idx="6">
                  <c:v>0.156494140625</c:v>
                </c:pt>
                <c:pt idx="7">
                  <c:v>8.1708984375000002E-2</c:v>
                </c:pt>
                <c:pt idx="8">
                  <c:v>6.4414062499999994E-2</c:v>
                </c:pt>
                <c:pt idx="9">
                  <c:v>0.31630323165882113</c:v>
                </c:pt>
                <c:pt idx="10">
                  <c:v>1.4294628906250002</c:v>
                </c:pt>
                <c:pt idx="11">
                  <c:v>2.8848437499999999</c:v>
                </c:pt>
                <c:pt idx="12">
                  <c:v>1.470908203125</c:v>
                </c:pt>
                <c:pt idx="13">
                  <c:v>2.5720312500000002</c:v>
                </c:pt>
                <c:pt idx="14">
                  <c:v>2.7203515624999999</c:v>
                </c:pt>
                <c:pt idx="15">
                  <c:v>1.6725470381334149</c:v>
                </c:pt>
                <c:pt idx="16">
                  <c:v>2.8853466487826123</c:v>
                </c:pt>
                <c:pt idx="17">
                  <c:v>5.9447709620208062</c:v>
                </c:pt>
                <c:pt idx="18">
                  <c:v>8.5406350103512469</c:v>
                </c:pt>
                <c:pt idx="19">
                  <c:v>13.233766058233382</c:v>
                </c:pt>
                <c:pt idx="20">
                  <c:v>14.656736233481688</c:v>
                </c:pt>
                <c:pt idx="21">
                  <c:v>18.567785647362996</c:v>
                </c:pt>
                <c:pt idx="22">
                  <c:v>26.975272704018472</c:v>
                </c:pt>
              </c:numCache>
            </c:numRef>
          </c:val>
          <c:extLst>
            <c:ext xmlns:c16="http://schemas.microsoft.com/office/drawing/2014/chart" uri="{C3380CC4-5D6E-409C-BE32-E72D297353CC}">
              <c16:uniqueId val="{0000000B-DADE-234B-9113-265CE3843E76}"/>
            </c:ext>
          </c:extLst>
        </c:ser>
        <c:ser>
          <c:idx val="13"/>
          <c:order val="12"/>
          <c:tx>
            <c:strRef>
              <c:f>'Volume Distribution Trend'!$O$58</c:f>
              <c:strCache>
                <c:ptCount val="1"/>
                <c:pt idx="0">
                  <c:v>LANCE</c:v>
                </c:pt>
              </c:strCache>
            </c:strRef>
          </c:tx>
          <c:spPr>
            <a:solidFill>
              <a:schemeClr val="accent3"/>
            </a:solidFill>
          </c:spPr>
          <c:invertIfNegative val="0"/>
          <c:cat>
            <c:strRef>
              <c:f>'Volume Distribution Trend'!$A$59:$A$81</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'Volume Distribution Trend'!$O$59:$O$81</c:f>
              <c:numCache>
                <c:formatCode>#,##0.00</c:formatCode>
                <c:ptCount val="23"/>
                <c:pt idx="10">
                  <c:v>239.357451171875</c:v>
                </c:pt>
                <c:pt idx="11">
                  <c:v>475.84899414062494</c:v>
                </c:pt>
                <c:pt idx="12">
                  <c:v>833.81921875</c:v>
                </c:pt>
                <c:pt idx="13">
                  <c:v>856.63578125000004</c:v>
                </c:pt>
                <c:pt idx="14">
                  <c:v>891.62641206054695</c:v>
                </c:pt>
                <c:pt idx="15">
                  <c:v>786.36682507619889</c:v>
                </c:pt>
                <c:pt idx="16">
                  <c:v>763.04763924963061</c:v>
                </c:pt>
                <c:pt idx="17">
                  <c:v>889.13361675249939</c:v>
                </c:pt>
                <c:pt idx="18">
                  <c:v>874.06199730241701</c:v>
                </c:pt>
                <c:pt idx="19">
                  <c:v>842.38937777741194</c:v>
                </c:pt>
                <c:pt idx="20">
                  <c:v>954.39680664062496</c:v>
                </c:pt>
                <c:pt idx="21">
                  <c:v>2287.2399999999998</c:v>
                </c:pt>
                <c:pt idx="22">
                  <c:v>2099.61</c:v>
                </c:pt>
              </c:numCache>
            </c:numRef>
          </c:val>
          <c:extLst>
            <c:ext xmlns:c16="http://schemas.microsoft.com/office/drawing/2014/chart" uri="{C3380CC4-5D6E-409C-BE32-E72D297353CC}">
              <c16:uniqueId val="{0000000D-DADE-234B-9113-265CE3843E76}"/>
            </c:ext>
          </c:extLst>
        </c:ser>
        <c:dLbls>
          <c:showLegendKey val="0"/>
          <c:showVal val="0"/>
          <c:showCatName val="0"/>
          <c:showSerName val="0"/>
          <c:showPercent val="0"/>
          <c:showBubbleSize val="0"/>
        </c:dLbls>
        <c:gapWidth val="55"/>
        <c:overlap val="100"/>
        <c:axId val="-442269952"/>
        <c:axId val="-442269408"/>
        <c:extLst/>
      </c:barChart>
      <c:catAx>
        <c:axId val="-442269952"/>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442269408"/>
        <c:crosses val="autoZero"/>
        <c:auto val="1"/>
        <c:lblAlgn val="ctr"/>
        <c:lblOffset val="100"/>
        <c:noMultiLvlLbl val="0"/>
      </c:catAx>
      <c:valAx>
        <c:axId val="-442269408"/>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crossAx val="-442269952"/>
        <c:crosses val="autoZero"/>
        <c:crossBetween val="between"/>
      </c:valAx>
      <c:spPr>
        <a:solidFill>
          <a:srgbClr val="FFFFFF"/>
        </a:solidFill>
        <a:ln w="25400">
          <a:solidFill>
            <a:sysClr val="window" lastClr="FFFFFF">
              <a:lumMod val="50000"/>
            </a:sysClr>
          </a:solidFill>
        </a:ln>
        <a:effectLst/>
      </c:spPr>
    </c:plotArea>
    <c:legend>
      <c:legendPos val="t"/>
      <c:overlay val="0"/>
      <c:spPr>
        <a:noFill/>
        <a:ln w="25400">
          <a:solidFill>
            <a:schemeClr val="tx1"/>
          </a:solid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000">
                <a:latin typeface="Arial" pitchFamily="34" charset="0"/>
                <a:cs typeface="Arial" pitchFamily="34" charset="0"/>
              </a:defRPr>
            </a:pPr>
            <a:r>
              <a:rPr lang="en-US" sz="1200">
                <a:latin typeface="Arial" pitchFamily="34" charset="0"/>
                <a:cs typeface="Arial" pitchFamily="34" charset="0"/>
              </a:rPr>
              <a:t>Yearly Data Files </a:t>
            </a:r>
            <a:r>
              <a:rPr lang="en-US" sz="1200" b="1" i="0" u="none" strike="noStrike" baseline="0"/>
              <a:t>Distributed </a:t>
            </a:r>
            <a:r>
              <a:rPr lang="en-US" sz="1200">
                <a:latin typeface="Arial" pitchFamily="34" charset="0"/>
                <a:cs typeface="Arial" pitchFamily="34" charset="0"/>
              </a:rPr>
              <a:t>by Product Level</a:t>
            </a:r>
          </a:p>
        </c:rich>
      </c:tx>
      <c:layout>
        <c:manualLayout>
          <c:xMode val="edge"/>
          <c:yMode val="edge"/>
          <c:x val="0.32756203659190292"/>
          <c:y val="2.9085790969493756E-2"/>
        </c:manualLayout>
      </c:layout>
      <c:overlay val="0"/>
    </c:title>
    <c:autoTitleDeleted val="0"/>
    <c:plotArea>
      <c:layout>
        <c:manualLayout>
          <c:layoutTarget val="inner"/>
          <c:xMode val="edge"/>
          <c:yMode val="edge"/>
          <c:x val="0.12653456075919164"/>
          <c:y val="0.10417515490393192"/>
          <c:w val="0.84214548211868934"/>
          <c:h val="0.75934195203636934"/>
        </c:manualLayout>
      </c:layout>
      <c:barChart>
        <c:barDir val="col"/>
        <c:grouping val="stacked"/>
        <c:varyColors val="0"/>
        <c:ser>
          <c:idx val="4"/>
          <c:order val="0"/>
          <c:tx>
            <c:strRef>
              <c:f>Product_level_Trend!$B$17</c:f>
              <c:strCache>
                <c:ptCount val="1"/>
                <c:pt idx="0">
                  <c:v>Level 0</c:v>
                </c:pt>
              </c:strCache>
            </c:strRef>
          </c:tx>
          <c:spPr>
            <a:ln w="6350">
              <a:solidFill>
                <a:prstClr val="black"/>
              </a:solidFill>
            </a:ln>
          </c:spPr>
          <c:invertIfNegative val="0"/>
          <c:cat>
            <c:strRef>
              <c:f>Product_level_Trend!$A$18:$A$40</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Product_level_Trend!$B$18:$B$40</c:f>
              <c:numCache>
                <c:formatCode>_(* #,##0.0_);_(* \(#,##0.0\);_(* "-"??_);_(@_)</c:formatCode>
                <c:ptCount val="23"/>
                <c:pt idx="0">
                  <c:v>7.3846999999999996E-2</c:v>
                </c:pt>
                <c:pt idx="1">
                  <c:v>0.38306000000000001</c:v>
                </c:pt>
                <c:pt idx="2">
                  <c:v>0.36446800000000001</c:v>
                </c:pt>
                <c:pt idx="3">
                  <c:v>0.93133200000000005</c:v>
                </c:pt>
                <c:pt idx="4">
                  <c:v>2.8445179999999999</c:v>
                </c:pt>
                <c:pt idx="5">
                  <c:v>0.98538800000000004</c:v>
                </c:pt>
                <c:pt idx="6">
                  <c:v>1.201684</c:v>
                </c:pt>
                <c:pt idx="7">
                  <c:v>1.5309870000000001</c:v>
                </c:pt>
                <c:pt idx="8">
                  <c:v>0.73440899999999998</c:v>
                </c:pt>
                <c:pt idx="9">
                  <c:v>1.38883</c:v>
                </c:pt>
                <c:pt idx="10">
                  <c:v>1.13025</c:v>
                </c:pt>
                <c:pt idx="11">
                  <c:v>1.7256720000000001</c:v>
                </c:pt>
                <c:pt idx="12">
                  <c:v>1.6792830000000001</c:v>
                </c:pt>
                <c:pt idx="13">
                  <c:v>2.5817540000000001</c:v>
                </c:pt>
                <c:pt idx="14">
                  <c:v>2.9024570000000001</c:v>
                </c:pt>
                <c:pt idx="15">
                  <c:v>4.2102680000000001</c:v>
                </c:pt>
                <c:pt idx="16">
                  <c:v>3.290146</c:v>
                </c:pt>
                <c:pt idx="17">
                  <c:v>2.202728</c:v>
                </c:pt>
                <c:pt idx="18">
                  <c:v>1.518332</c:v>
                </c:pt>
                <c:pt idx="19">
                  <c:v>2.228008</c:v>
                </c:pt>
                <c:pt idx="20">
                  <c:v>3.57429</c:v>
                </c:pt>
                <c:pt idx="21">
                  <c:v>3.57429</c:v>
                </c:pt>
                <c:pt idx="22">
                  <c:v>2.138207</c:v>
                </c:pt>
              </c:numCache>
            </c:numRef>
          </c:val>
          <c:extLst>
            <c:ext xmlns:c16="http://schemas.microsoft.com/office/drawing/2014/chart" uri="{C3380CC4-5D6E-409C-BE32-E72D297353CC}">
              <c16:uniqueId val="{00000000-359E-CE43-9E1D-C88A56F50715}"/>
            </c:ext>
          </c:extLst>
        </c:ser>
        <c:ser>
          <c:idx val="5"/>
          <c:order val="1"/>
          <c:tx>
            <c:strRef>
              <c:f>Product_level_Trend!$C$17</c:f>
              <c:strCache>
                <c:ptCount val="1"/>
                <c:pt idx="0">
                  <c:v>Level 1</c:v>
                </c:pt>
              </c:strCache>
            </c:strRef>
          </c:tx>
          <c:spPr>
            <a:ln w="6350">
              <a:solidFill>
                <a:prstClr val="black"/>
              </a:solidFill>
            </a:ln>
          </c:spPr>
          <c:invertIfNegative val="0"/>
          <c:cat>
            <c:strRef>
              <c:f>Product_level_Trend!$A$18:$A$40</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Product_level_Trend!$C$18:$C$40</c:f>
              <c:numCache>
                <c:formatCode>_(* #,##0.0_);_(* \(#,##0.0\);_(* "-"??_);_(@_)</c:formatCode>
                <c:ptCount val="23"/>
                <c:pt idx="0">
                  <c:v>0.455897</c:v>
                </c:pt>
                <c:pt idx="1">
                  <c:v>1.6666430000000001</c:v>
                </c:pt>
                <c:pt idx="2">
                  <c:v>4.5956840000000003</c:v>
                </c:pt>
                <c:pt idx="3">
                  <c:v>7.4671089999999998</c:v>
                </c:pt>
                <c:pt idx="4">
                  <c:v>10.78206</c:v>
                </c:pt>
                <c:pt idx="5">
                  <c:v>9.976718</c:v>
                </c:pt>
                <c:pt idx="6">
                  <c:v>15.127181999999999</c:v>
                </c:pt>
                <c:pt idx="7">
                  <c:v>22.666913000000001</c:v>
                </c:pt>
                <c:pt idx="8">
                  <c:v>31.290271000000001</c:v>
                </c:pt>
                <c:pt idx="9">
                  <c:v>58.512839999999997</c:v>
                </c:pt>
                <c:pt idx="10">
                  <c:v>96.292953999999995</c:v>
                </c:pt>
                <c:pt idx="11">
                  <c:v>127.444305</c:v>
                </c:pt>
                <c:pt idx="12">
                  <c:v>140.29547099999999</c:v>
                </c:pt>
                <c:pt idx="13">
                  <c:v>160.09891200000001</c:v>
                </c:pt>
                <c:pt idx="14">
                  <c:v>197.91232199999999</c:v>
                </c:pt>
                <c:pt idx="15">
                  <c:v>243.10916</c:v>
                </c:pt>
                <c:pt idx="16">
                  <c:v>302.96056800000002</c:v>
                </c:pt>
                <c:pt idx="17">
                  <c:v>280.23853200000002</c:v>
                </c:pt>
                <c:pt idx="18">
                  <c:v>351.45623399999999</c:v>
                </c:pt>
                <c:pt idx="19">
                  <c:v>409.95981799999998</c:v>
                </c:pt>
                <c:pt idx="20">
                  <c:v>404.82909699999999</c:v>
                </c:pt>
                <c:pt idx="21">
                  <c:v>404.82909699999999</c:v>
                </c:pt>
                <c:pt idx="22">
                  <c:v>666.95384899999999</c:v>
                </c:pt>
              </c:numCache>
            </c:numRef>
          </c:val>
          <c:extLst>
            <c:ext xmlns:c16="http://schemas.microsoft.com/office/drawing/2014/chart" uri="{C3380CC4-5D6E-409C-BE32-E72D297353CC}">
              <c16:uniqueId val="{00000001-359E-CE43-9E1D-C88A56F50715}"/>
            </c:ext>
          </c:extLst>
        </c:ser>
        <c:ser>
          <c:idx val="0"/>
          <c:order val="2"/>
          <c:tx>
            <c:strRef>
              <c:f>Product_level_Trend!$D$17</c:f>
              <c:strCache>
                <c:ptCount val="1"/>
                <c:pt idx="0">
                  <c:v>Level 2</c:v>
                </c:pt>
              </c:strCache>
            </c:strRef>
          </c:tx>
          <c:spPr>
            <a:ln w="6350">
              <a:solidFill>
                <a:prstClr val="black"/>
              </a:solidFill>
            </a:ln>
          </c:spPr>
          <c:invertIfNegative val="0"/>
          <c:cat>
            <c:strRef>
              <c:f>Product_level_Trend!$A$18:$A$40</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Product_level_Trend!$D$18:$D$40</c:f>
              <c:numCache>
                <c:formatCode>_(* #,##0.0_);_(* \(#,##0.0\);_(* "-"??_);_(@_)</c:formatCode>
                <c:ptCount val="23"/>
                <c:pt idx="0">
                  <c:v>7.0280000000000004E-3</c:v>
                </c:pt>
                <c:pt idx="1">
                  <c:v>0.404414</c:v>
                </c:pt>
                <c:pt idx="2">
                  <c:v>1.7343919999999999</c:v>
                </c:pt>
                <c:pt idx="3">
                  <c:v>9.5797380000000008</c:v>
                </c:pt>
                <c:pt idx="4">
                  <c:v>13.69205</c:v>
                </c:pt>
                <c:pt idx="5">
                  <c:v>20.260641</c:v>
                </c:pt>
                <c:pt idx="6">
                  <c:v>29.741105999999998</c:v>
                </c:pt>
                <c:pt idx="7">
                  <c:v>47.641204000000002</c:v>
                </c:pt>
                <c:pt idx="8">
                  <c:v>78.474031999999994</c:v>
                </c:pt>
                <c:pt idx="9">
                  <c:v>108.062855</c:v>
                </c:pt>
                <c:pt idx="10">
                  <c:v>179.48289199999999</c:v>
                </c:pt>
                <c:pt idx="11">
                  <c:v>233.05652000000001</c:v>
                </c:pt>
                <c:pt idx="12">
                  <c:v>279.65156500000001</c:v>
                </c:pt>
                <c:pt idx="13">
                  <c:v>354.53330499999998</c:v>
                </c:pt>
                <c:pt idx="14">
                  <c:v>352.68350199999998</c:v>
                </c:pt>
                <c:pt idx="15">
                  <c:v>501.72144400000002</c:v>
                </c:pt>
                <c:pt idx="16">
                  <c:v>498.03322900000001</c:v>
                </c:pt>
                <c:pt idx="17">
                  <c:v>558.74749099999997</c:v>
                </c:pt>
                <c:pt idx="18">
                  <c:v>562.20123699999999</c:v>
                </c:pt>
                <c:pt idx="19">
                  <c:v>684.00167299999998</c:v>
                </c:pt>
                <c:pt idx="20">
                  <c:v>710.10228800000004</c:v>
                </c:pt>
                <c:pt idx="21">
                  <c:v>710.10228800000004</c:v>
                </c:pt>
                <c:pt idx="22">
                  <c:v>1056.846839</c:v>
                </c:pt>
              </c:numCache>
            </c:numRef>
          </c:val>
          <c:extLst>
            <c:ext xmlns:c16="http://schemas.microsoft.com/office/drawing/2014/chart" uri="{C3380CC4-5D6E-409C-BE32-E72D297353CC}">
              <c16:uniqueId val="{00000002-359E-CE43-9E1D-C88A56F50715}"/>
            </c:ext>
          </c:extLst>
        </c:ser>
        <c:ser>
          <c:idx val="1"/>
          <c:order val="3"/>
          <c:tx>
            <c:strRef>
              <c:f>Product_level_Trend!$E$17</c:f>
              <c:strCache>
                <c:ptCount val="1"/>
                <c:pt idx="0">
                  <c:v>Level 3</c:v>
                </c:pt>
              </c:strCache>
            </c:strRef>
          </c:tx>
          <c:spPr>
            <a:ln>
              <a:solidFill>
                <a:prstClr val="black"/>
              </a:solidFill>
            </a:ln>
          </c:spPr>
          <c:invertIfNegative val="0"/>
          <c:cat>
            <c:strRef>
              <c:f>Product_level_Trend!$A$18:$A$40</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Product_level_Trend!$E$18:$E$40</c:f>
              <c:numCache>
                <c:formatCode>_(* #,##0.0_);_(* \(#,##0.0\);_(* "-"??_);_(@_)</c:formatCode>
                <c:ptCount val="23"/>
                <c:pt idx="0">
                  <c:v>1.0995E-2</c:v>
                </c:pt>
                <c:pt idx="1">
                  <c:v>0.201567</c:v>
                </c:pt>
                <c:pt idx="2">
                  <c:v>0.77546000000000004</c:v>
                </c:pt>
                <c:pt idx="3">
                  <c:v>5.1749679999999998</c:v>
                </c:pt>
                <c:pt idx="4">
                  <c:v>6.0309799999999996</c:v>
                </c:pt>
                <c:pt idx="5">
                  <c:v>13.687386999999999</c:v>
                </c:pt>
                <c:pt idx="6">
                  <c:v>12.022124</c:v>
                </c:pt>
                <c:pt idx="7">
                  <c:v>15.117656999999999</c:v>
                </c:pt>
                <c:pt idx="8">
                  <c:v>27.770396999999999</c:v>
                </c:pt>
                <c:pt idx="9">
                  <c:v>53.119028999999998</c:v>
                </c:pt>
                <c:pt idx="10">
                  <c:v>103.23486</c:v>
                </c:pt>
                <c:pt idx="11">
                  <c:v>59.389938999999998</c:v>
                </c:pt>
                <c:pt idx="12">
                  <c:v>82.007067000000006</c:v>
                </c:pt>
                <c:pt idx="13">
                  <c:v>135.177662</c:v>
                </c:pt>
                <c:pt idx="14">
                  <c:v>187.229724</c:v>
                </c:pt>
                <c:pt idx="15">
                  <c:v>260.710936</c:v>
                </c:pt>
                <c:pt idx="16">
                  <c:v>272.22255000000001</c:v>
                </c:pt>
                <c:pt idx="17">
                  <c:v>261.91036100000002</c:v>
                </c:pt>
                <c:pt idx="18">
                  <c:v>355.45439699999997</c:v>
                </c:pt>
                <c:pt idx="19">
                  <c:v>455.88954899999999</c:v>
                </c:pt>
                <c:pt idx="20">
                  <c:v>456.83677899999998</c:v>
                </c:pt>
                <c:pt idx="21">
                  <c:v>456.83677899999998</c:v>
                </c:pt>
                <c:pt idx="22">
                  <c:v>863.60807899999998</c:v>
                </c:pt>
              </c:numCache>
            </c:numRef>
          </c:val>
          <c:extLst>
            <c:ext xmlns:c16="http://schemas.microsoft.com/office/drawing/2014/chart" uri="{C3380CC4-5D6E-409C-BE32-E72D297353CC}">
              <c16:uniqueId val="{00000003-359E-CE43-9E1D-C88A56F50715}"/>
            </c:ext>
          </c:extLst>
        </c:ser>
        <c:ser>
          <c:idx val="2"/>
          <c:order val="4"/>
          <c:tx>
            <c:strRef>
              <c:f>Product_level_Trend!$F$17</c:f>
              <c:strCache>
                <c:ptCount val="1"/>
                <c:pt idx="0">
                  <c:v>Level 4</c:v>
                </c:pt>
              </c:strCache>
            </c:strRef>
          </c:tx>
          <c:spPr>
            <a:ln w="12700">
              <a:solidFill>
                <a:prstClr val="black"/>
              </a:solidFill>
            </a:ln>
          </c:spPr>
          <c:invertIfNegative val="0"/>
          <c:cat>
            <c:strRef>
              <c:f>Product_level_Trend!$A$18:$A$40</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Product_level_Trend!$F$18:$F$40</c:f>
              <c:numCache>
                <c:formatCode>_(* #,##0.0_);_(* \(#,##0.0\);_(* "-"??_);_(@_)</c:formatCode>
                <c:ptCount val="23"/>
                <c:pt idx="0">
                  <c:v>3.0839999999999999E-3</c:v>
                </c:pt>
                <c:pt idx="1">
                  <c:v>4.5828000000000001E-2</c:v>
                </c:pt>
                <c:pt idx="2">
                  <c:v>0.34154699999999999</c:v>
                </c:pt>
                <c:pt idx="3">
                  <c:v>1.044189</c:v>
                </c:pt>
                <c:pt idx="4">
                  <c:v>1.0432809999999999</c:v>
                </c:pt>
                <c:pt idx="5">
                  <c:v>1.871853</c:v>
                </c:pt>
                <c:pt idx="6">
                  <c:v>1.1749830000000001</c:v>
                </c:pt>
                <c:pt idx="7">
                  <c:v>1.7994920000000001</c:v>
                </c:pt>
                <c:pt idx="8">
                  <c:v>4.0463709999999997</c:v>
                </c:pt>
                <c:pt idx="9">
                  <c:v>12.931047</c:v>
                </c:pt>
                <c:pt idx="10">
                  <c:v>37.149217</c:v>
                </c:pt>
                <c:pt idx="11">
                  <c:v>61.631079999999997</c:v>
                </c:pt>
                <c:pt idx="12">
                  <c:v>89.801469999999995</c:v>
                </c:pt>
                <c:pt idx="13">
                  <c:v>140.02072899999999</c:v>
                </c:pt>
                <c:pt idx="14">
                  <c:v>244.256879</c:v>
                </c:pt>
                <c:pt idx="15">
                  <c:v>364.16824600000001</c:v>
                </c:pt>
                <c:pt idx="16">
                  <c:v>340.935565</c:v>
                </c:pt>
                <c:pt idx="17">
                  <c:v>193.43923599999999</c:v>
                </c:pt>
                <c:pt idx="18">
                  <c:v>222.471676</c:v>
                </c:pt>
                <c:pt idx="19">
                  <c:v>283.63660399999998</c:v>
                </c:pt>
                <c:pt idx="20">
                  <c:v>272.590462</c:v>
                </c:pt>
                <c:pt idx="21">
                  <c:v>272.590462</c:v>
                </c:pt>
                <c:pt idx="22">
                  <c:v>327.81903399999999</c:v>
                </c:pt>
              </c:numCache>
            </c:numRef>
          </c:val>
          <c:extLst>
            <c:ext xmlns:c16="http://schemas.microsoft.com/office/drawing/2014/chart" uri="{C3380CC4-5D6E-409C-BE32-E72D297353CC}">
              <c16:uniqueId val="{00000004-359E-CE43-9E1D-C88A56F50715}"/>
            </c:ext>
          </c:extLst>
        </c:ser>
        <c:ser>
          <c:idx val="6"/>
          <c:order val="5"/>
          <c:tx>
            <c:strRef>
              <c:f>Product_level_Trend!$G$17</c:f>
              <c:strCache>
                <c:ptCount val="1"/>
                <c:pt idx="0">
                  <c:v>Other1</c:v>
                </c:pt>
              </c:strCache>
            </c:strRef>
          </c:tx>
          <c:spPr>
            <a:solidFill>
              <a:srgbClr val="FFFF00"/>
            </a:solidFill>
            <a:ln w="12700">
              <a:solidFill>
                <a:prstClr val="black"/>
              </a:solidFill>
            </a:ln>
          </c:spPr>
          <c:invertIfNegative val="0"/>
          <c:cat>
            <c:strRef>
              <c:f>Product_level_Trend!$A$18:$A$40</c:f>
              <c:strCache>
                <c:ptCount val="23"/>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strCache>
            </c:strRef>
          </c:cat>
          <c:val>
            <c:numRef>
              <c:f>Product_level_Trend!$G$18:$G$40</c:f>
              <c:numCache>
                <c:formatCode>_(* #,##0.0_);_(* \(#,##0.0\);_(* "-"??_);_(@_)</c:formatCode>
                <c:ptCount val="23"/>
                <c:pt idx="0">
                  <c:v>4.1598759999999997</c:v>
                </c:pt>
                <c:pt idx="1">
                  <c:v>5.7922209999999996</c:v>
                </c:pt>
                <c:pt idx="2">
                  <c:v>11.494088</c:v>
                </c:pt>
                <c:pt idx="3">
                  <c:v>11.014049</c:v>
                </c:pt>
                <c:pt idx="4">
                  <c:v>12.340040999999999</c:v>
                </c:pt>
                <c:pt idx="5">
                  <c:v>19.586569000000001</c:v>
                </c:pt>
                <c:pt idx="6">
                  <c:v>26.601156</c:v>
                </c:pt>
                <c:pt idx="7">
                  <c:v>32.821292999999997</c:v>
                </c:pt>
                <c:pt idx="8">
                  <c:v>21.80292</c:v>
                </c:pt>
                <c:pt idx="9">
                  <c:v>22.423525999999999</c:v>
                </c:pt>
                <c:pt idx="10">
                  <c:v>5.8237100000000002</c:v>
                </c:pt>
                <c:pt idx="11">
                  <c:v>19.148987000000002</c:v>
                </c:pt>
                <c:pt idx="12">
                  <c:v>22.357348999999999</c:v>
                </c:pt>
                <c:pt idx="13">
                  <c:v>35.732905000000002</c:v>
                </c:pt>
                <c:pt idx="14">
                  <c:v>43.186785999999998</c:v>
                </c:pt>
                <c:pt idx="15">
                  <c:v>49.483013</c:v>
                </c:pt>
                <c:pt idx="16">
                  <c:v>95.439993999999999</c:v>
                </c:pt>
                <c:pt idx="17">
                  <c:v>97.127844999999994</c:v>
                </c:pt>
                <c:pt idx="18">
                  <c:v>118.340701</c:v>
                </c:pt>
                <c:pt idx="19">
                  <c:v>75.962602000000004</c:v>
                </c:pt>
                <c:pt idx="20">
                  <c:v>36.303235000000001</c:v>
                </c:pt>
                <c:pt idx="21">
                  <c:v>36.303235000000001</c:v>
                </c:pt>
                <c:pt idx="22">
                  <c:v>86.035314</c:v>
                </c:pt>
              </c:numCache>
            </c:numRef>
          </c:val>
          <c:extLst>
            <c:ext xmlns:c16="http://schemas.microsoft.com/office/drawing/2014/chart" uri="{C3380CC4-5D6E-409C-BE32-E72D297353CC}">
              <c16:uniqueId val="{00000005-359E-CE43-9E1D-C88A56F50715}"/>
            </c:ext>
          </c:extLst>
        </c:ser>
        <c:dLbls>
          <c:showLegendKey val="0"/>
          <c:showVal val="0"/>
          <c:showCatName val="0"/>
          <c:showSerName val="0"/>
          <c:showPercent val="0"/>
          <c:showBubbleSize val="0"/>
        </c:dLbls>
        <c:gapWidth val="150"/>
        <c:overlap val="100"/>
        <c:axId val="-442268320"/>
        <c:axId val="-442267776"/>
      </c:barChart>
      <c:catAx>
        <c:axId val="-442268320"/>
        <c:scaling>
          <c:orientation val="minMax"/>
        </c:scaling>
        <c:delete val="0"/>
        <c:axPos val="b"/>
        <c:numFmt formatCode="General" sourceLinked="1"/>
        <c:majorTickMark val="out"/>
        <c:minorTickMark val="none"/>
        <c:tickLblPos val="nextTo"/>
        <c:txPr>
          <a:bodyPr rot="-2580000"/>
          <a:lstStyle/>
          <a:p>
            <a:pPr>
              <a:defRPr sz="1200"/>
            </a:pPr>
            <a:endParaRPr lang="en-US"/>
          </a:p>
        </c:txPr>
        <c:crossAx val="-442267776"/>
        <c:crosses val="autoZero"/>
        <c:auto val="1"/>
        <c:lblAlgn val="ctr"/>
        <c:lblOffset val="100"/>
        <c:noMultiLvlLbl val="0"/>
      </c:catAx>
      <c:valAx>
        <c:axId val="-442267776"/>
        <c:scaling>
          <c:orientation val="minMax"/>
        </c:scaling>
        <c:delete val="0"/>
        <c:axPos val="l"/>
        <c:majorGridlines/>
        <c:title>
          <c:tx>
            <c:rich>
              <a:bodyPr rot="-5400000" vert="horz"/>
              <a:lstStyle/>
              <a:p>
                <a:pPr>
                  <a:defRPr sz="1000" b="1">
                    <a:latin typeface="Arial" pitchFamily="34" charset="0"/>
                    <a:cs typeface="Arial" pitchFamily="34" charset="0"/>
                  </a:defRPr>
                </a:pPr>
                <a:r>
                  <a:rPr lang="en-US" sz="1000" b="1">
                    <a:latin typeface="Arial" pitchFamily="34" charset="0"/>
                    <a:cs typeface="Arial" pitchFamily="34" charset="0"/>
                  </a:rPr>
                  <a:t>Number</a:t>
                </a:r>
                <a:r>
                  <a:rPr lang="en-US" sz="1000" b="1" baseline="0">
                    <a:latin typeface="Arial" pitchFamily="34" charset="0"/>
                    <a:cs typeface="Arial" pitchFamily="34" charset="0"/>
                  </a:rPr>
                  <a:t> of Files </a:t>
                </a:r>
                <a:r>
                  <a:rPr lang="en-US" sz="1000" b="1">
                    <a:latin typeface="Arial" pitchFamily="34" charset="0"/>
                    <a:cs typeface="Arial" pitchFamily="34" charset="0"/>
                  </a:rPr>
                  <a:t>Distributed (Miliions) </a:t>
                </a:r>
              </a:p>
            </c:rich>
          </c:tx>
          <c:layout>
            <c:manualLayout>
              <c:xMode val="edge"/>
              <c:yMode val="edge"/>
              <c:x val="2.847322431995044E-2"/>
              <c:y val="0.21768629022002647"/>
            </c:manualLayout>
          </c:layout>
          <c:overlay val="0"/>
        </c:title>
        <c:numFmt formatCode="#,##0" sourceLinked="0"/>
        <c:majorTickMark val="out"/>
        <c:minorTickMark val="none"/>
        <c:tickLblPos val="nextTo"/>
        <c:txPr>
          <a:bodyPr/>
          <a:lstStyle/>
          <a:p>
            <a:pPr>
              <a:defRPr sz="1000" baseline="0">
                <a:latin typeface="Calibri" pitchFamily="34" charset="0"/>
              </a:defRPr>
            </a:pPr>
            <a:endParaRPr lang="en-US"/>
          </a:p>
        </c:txPr>
        <c:crossAx val="-442268320"/>
        <c:crosses val="autoZero"/>
        <c:crossBetween val="between"/>
      </c:valAx>
      <c:spPr>
        <a:ln w="12700">
          <a:solidFill>
            <a:prstClr val="black"/>
          </a:solidFill>
        </a:ln>
      </c:spPr>
    </c:plotArea>
    <c:legend>
      <c:legendPos val="t"/>
      <c:layout>
        <c:manualLayout>
          <c:xMode val="edge"/>
          <c:yMode val="edge"/>
          <c:x val="0.23936245554354896"/>
          <c:y val="0.11919407414687101"/>
          <c:w val="0.60426719036277565"/>
          <c:h val="5.5690571135238752E-2"/>
        </c:manualLayout>
      </c:layout>
      <c:overlay val="0"/>
      <c:spPr>
        <a:ln w="6350">
          <a:solidFill>
            <a:prstClr val="black"/>
          </a:solidFill>
        </a:ln>
      </c:spPr>
      <c:txPr>
        <a:bodyPr/>
        <a:lstStyle/>
        <a:p>
          <a:pPr>
            <a:defRPr sz="1200" baseline="0">
              <a:latin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FY22 Number of Files distributed by Level</a:t>
            </a:r>
          </a:p>
        </c:rich>
      </c:tx>
      <c:layout>
        <c:manualLayout>
          <c:xMode val="edge"/>
          <c:yMode val="edge"/>
          <c:x val="0.19248484848484851"/>
          <c:y val="2.5528527627093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26358167670352"/>
          <c:y val="0.13374717485643042"/>
          <c:w val="0.84214643067204276"/>
          <c:h val="0.68508812927437024"/>
        </c:manualLayout>
      </c:layout>
      <c:barChart>
        <c:barDir val="col"/>
        <c:grouping val="clustered"/>
        <c:varyColors val="0"/>
        <c:ser>
          <c:idx val="0"/>
          <c:order val="0"/>
          <c:tx>
            <c:strRef>
              <c:f>Product_level_Trend!$A$13</c:f>
              <c:strCache>
                <c:ptCount val="1"/>
                <c:pt idx="0">
                  <c:v>FY22</c:v>
                </c:pt>
              </c:strCache>
            </c:strRef>
          </c:tx>
          <c:spPr>
            <a:solidFill>
              <a:schemeClr val="accent1"/>
            </a:solidFill>
            <a:ln>
              <a:solidFill>
                <a:schemeClr val="tx1"/>
              </a:solidFill>
            </a:ln>
            <a:effectLst/>
          </c:spPr>
          <c:invertIfNegative val="0"/>
          <c:cat>
            <c:strRef>
              <c:f>Product_level_Trend!$B$12:$G$12</c:f>
              <c:strCache>
                <c:ptCount val="6"/>
                <c:pt idx="0">
                  <c:v> Level 0 </c:v>
                </c:pt>
                <c:pt idx="1">
                  <c:v> Level 1 </c:v>
                </c:pt>
                <c:pt idx="2">
                  <c:v> Level 2 </c:v>
                </c:pt>
                <c:pt idx="3">
                  <c:v> Level 3 </c:v>
                </c:pt>
                <c:pt idx="4">
                  <c:v> Level 4 </c:v>
                </c:pt>
                <c:pt idx="5">
                  <c:v>Other1</c:v>
                </c:pt>
              </c:strCache>
            </c:strRef>
          </c:cat>
          <c:val>
            <c:numRef>
              <c:f>Product_level_Trend!$B$13:$G$13</c:f>
              <c:numCache>
                <c:formatCode>_(* #,##0.0_);_(* \(#,##0.0\);_(* "-"??_);_(@_)</c:formatCode>
                <c:ptCount val="6"/>
                <c:pt idx="0">
                  <c:v>2.138207</c:v>
                </c:pt>
                <c:pt idx="1">
                  <c:v>666.95384899999999</c:v>
                </c:pt>
                <c:pt idx="2">
                  <c:v>1056.846839</c:v>
                </c:pt>
                <c:pt idx="3">
                  <c:v>863.60807899999998</c:v>
                </c:pt>
                <c:pt idx="4">
                  <c:v>327.81903399999999</c:v>
                </c:pt>
                <c:pt idx="5">
                  <c:v>86.035314</c:v>
                </c:pt>
              </c:numCache>
            </c:numRef>
          </c:val>
          <c:extLst>
            <c:ext xmlns:c16="http://schemas.microsoft.com/office/drawing/2014/chart" uri="{C3380CC4-5D6E-409C-BE32-E72D297353CC}">
              <c16:uniqueId val="{00000000-51A2-574F-A855-42F7456349B5}"/>
            </c:ext>
          </c:extLst>
        </c:ser>
        <c:dLbls>
          <c:showLegendKey val="0"/>
          <c:showVal val="0"/>
          <c:showCatName val="0"/>
          <c:showSerName val="0"/>
          <c:showPercent val="0"/>
          <c:showBubbleSize val="0"/>
        </c:dLbls>
        <c:gapWidth val="150"/>
        <c:axId val="-442267232"/>
        <c:axId val="-442279200"/>
      </c:barChart>
      <c:catAx>
        <c:axId val="-44226723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Product Level</a:t>
                </a:r>
              </a:p>
            </c:rich>
          </c:tx>
          <c:layout>
            <c:manualLayout>
              <c:xMode val="edge"/>
              <c:yMode val="edge"/>
              <c:x val="0.47707480016683301"/>
              <c:y val="0.911700936447076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79200"/>
        <c:crosses val="autoZero"/>
        <c:auto val="1"/>
        <c:lblAlgn val="ctr"/>
        <c:lblOffset val="100"/>
        <c:noMultiLvlLbl val="0"/>
      </c:catAx>
      <c:valAx>
        <c:axId val="-442279200"/>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Files Distributed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67232"/>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198"/>
          <c:y val="0.63022508038587199"/>
          <c:w val="0.20161343249494601"/>
          <c:h val="0.241157556270096"/>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FBBE-2043-918D-D192CCE40BAB}"/>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FBBE-2043-918D-D192CCE40BAB}"/>
              </c:ext>
            </c:extLst>
          </c:dPt>
          <c:dPt>
            <c:idx val="2"/>
            <c:bubble3D val="0"/>
            <c:spPr>
              <a:gradFill rotWithShape="0">
                <a:gsLst>
                  <a:gs pos="0">
                    <a:srgbClr val="D4F4A6"/>
                  </a:gs>
                  <a:gs pos="100000">
                    <a:srgbClr val="8DB241"/>
                  </a:gs>
                </a:gsLst>
                <a:lin ang="5400000"/>
              </a:gradFill>
              <a:ln w="25400">
                <a:noFill/>
              </a:ln>
            </c:spPr>
            <c:extLst>
              <c:ext xmlns:c16="http://schemas.microsoft.com/office/drawing/2014/chart" uri="{C3380CC4-5D6E-409C-BE32-E72D297353CC}">
                <c16:uniqueId val="{00000005-FBBE-2043-918D-D192CCE40BAB}"/>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FBBE-2043-918D-D192CCE40BAB}"/>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FBBE-2043-918D-D192CCE40BAB}"/>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FBBE-2043-918D-D192CCE40BAB}"/>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FBBE-2043-918D-D192CCE40BAB}"/>
              </c:ext>
            </c:extLst>
          </c:dPt>
          <c:dPt>
            <c:idx val="7"/>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0F-FBBE-2043-918D-D192CCE40BAB}"/>
              </c:ext>
            </c:extLst>
          </c:dPt>
          <c:dLbls>
            <c:dLbl>
              <c:idx val="0"/>
              <c:layout>
                <c:manualLayout>
                  <c:x val="0.146184348002556"/>
                  <c:y val="-0.12768508099622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BE-2043-918D-D192CCE40BAB}"/>
                </c:ext>
              </c:extLst>
            </c:dLbl>
            <c:dLbl>
              <c:idx val="1"/>
              <c:layout>
                <c:manualLayout>
                  <c:x val="3.9927141228646899E-2"/>
                  <c:y val="-8.813852935701560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BE-2043-918D-D192CCE40BAB}"/>
                </c:ext>
              </c:extLst>
            </c:dLbl>
            <c:dLbl>
              <c:idx val="3"/>
              <c:layout>
                <c:manualLayout>
                  <c:x val="5.7297575579537303E-2"/>
                  <c:y val="2.29765976787675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BE-2043-918D-D192CCE40BAB}"/>
                </c:ext>
              </c:extLst>
            </c:dLbl>
            <c:dLbl>
              <c:idx val="4"/>
              <c:layout>
                <c:manualLayout>
                  <c:x val="1.9171858865801299E-2"/>
                  <c:y val="4.10031713124836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BE-2043-918D-D192CCE40BAB}"/>
                </c:ext>
              </c:extLst>
            </c:dLbl>
            <c:dLbl>
              <c:idx val="5"/>
              <c:layout>
                <c:manualLayout>
                  <c:x val="3.6251928560702119E-2"/>
                  <c:y val="0.12318919728519395"/>
                </c:manualLayout>
              </c:layout>
              <c:showLegendKey val="0"/>
              <c:showVal val="0"/>
              <c:showCatName val="1"/>
              <c:showSerName val="0"/>
              <c:showPercent val="1"/>
              <c:showBubbleSize val="0"/>
              <c:extLst>
                <c:ext xmlns:c15="http://schemas.microsoft.com/office/drawing/2012/chart" uri="{CE6537A1-D6FC-4f65-9D91-7224C49458BB}">
                  <c15:layout>
                    <c:manualLayout>
                      <c:w val="0.10986744284599269"/>
                      <c:h val="0.11799183622213691"/>
                    </c:manualLayout>
                  </c15:layout>
                </c:ext>
                <c:ext xmlns:c16="http://schemas.microsoft.com/office/drawing/2014/chart" uri="{C3380CC4-5D6E-409C-BE32-E72D297353CC}">
                  <c16:uniqueId val="{0000000B-FBBE-2043-918D-D192CCE40BAB}"/>
                </c:ext>
              </c:extLst>
            </c:dLbl>
            <c:dLbl>
              <c:idx val="6"/>
              <c:layout>
                <c:manualLayout>
                  <c:x val="-0.1047182092680774"/>
                  <c:y val="-2.278918394269527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BBE-2043-918D-D192CCE40BAB}"/>
                </c:ext>
              </c:extLst>
            </c:dLbl>
            <c:dLbl>
              <c:idx val="10"/>
              <c:layout>
                <c:manualLayout>
                  <c:x val="2.5538847554889801E-2"/>
                  <c:y val="-0.197274409696390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FBBE-2043-918D-D192CCE40BAB}"/>
                </c:ext>
              </c:extLst>
            </c:dLbl>
            <c:dLbl>
              <c:idx val="11"/>
              <c:layout>
                <c:manualLayout>
                  <c:x val="7.6793321671883297E-2"/>
                  <c:y val="-7.33184879169380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BBE-2043-918D-D192CCE40BAB}"/>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Size'!$A$5:$A$16</c:f>
              <c:strCache>
                <c:ptCount val="12"/>
                <c:pt idx="0">
                  <c:v>ASDC</c:v>
                </c:pt>
                <c:pt idx="1">
                  <c:v>ASF </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'Total Archive Size'!$C$5:$C$16</c:f>
              <c:numCache>
                <c:formatCode>#,##0.00</c:formatCode>
                <c:ptCount val="12"/>
                <c:pt idx="0">
                  <c:v>221.34319400000001</c:v>
                </c:pt>
                <c:pt idx="1">
                  <c:v>36.110860000000002</c:v>
                </c:pt>
                <c:pt idx="2">
                  <c:v>368.340844</c:v>
                </c:pt>
                <c:pt idx="3">
                  <c:v>195.75670099999999</c:v>
                </c:pt>
                <c:pt idx="4">
                  <c:v>23.019594999999999</c:v>
                </c:pt>
                <c:pt idx="5">
                  <c:v>467.84012200000001</c:v>
                </c:pt>
                <c:pt idx="6">
                  <c:v>1766.6591659999999</c:v>
                </c:pt>
                <c:pt idx="7">
                  <c:v>190.44750500000001</c:v>
                </c:pt>
                <c:pt idx="8">
                  <c:v>91.840110999999993</c:v>
                </c:pt>
                <c:pt idx="9">
                  <c:v>8.3948470000000004</c:v>
                </c:pt>
                <c:pt idx="10">
                  <c:v>51.164622000000001</c:v>
                </c:pt>
                <c:pt idx="11">
                  <c:v>8.1499999999999997E-4</c:v>
                </c:pt>
              </c:numCache>
            </c:numRef>
          </c:val>
          <c:extLst>
            <c:ext xmlns:c16="http://schemas.microsoft.com/office/drawing/2014/chart" uri="{C3380CC4-5D6E-409C-BE32-E72D297353CC}">
              <c16:uniqueId val="{00000012-FBBE-2043-918D-D192CCE40BAB}"/>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3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 U.S. - Foreign Product Distribution Trend</a:t>
            </a:r>
          </a:p>
        </c:rich>
      </c:tx>
      <c:overlay val="0"/>
      <c:spPr>
        <a:noFill/>
        <a:ln w="25400">
          <a:noFill/>
        </a:ln>
      </c:spPr>
    </c:title>
    <c:autoTitleDeleted val="0"/>
    <c:plotArea>
      <c:layout>
        <c:manualLayout>
          <c:layoutTarget val="inner"/>
          <c:xMode val="edge"/>
          <c:yMode val="edge"/>
          <c:x val="0.14877340741216719"/>
          <c:y val="0.14937977365997465"/>
          <c:w val="0.73942827216909779"/>
          <c:h val="0.64381315356573332"/>
        </c:manualLayout>
      </c:layout>
      <c:barChart>
        <c:barDir val="col"/>
        <c:grouping val="clustered"/>
        <c:varyColors val="0"/>
        <c:ser>
          <c:idx val="0"/>
          <c:order val="0"/>
          <c:tx>
            <c:strRef>
              <c:f>'US - Foreign Trend'!$A$18</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Trend'!$B$17:$Q$17</c:f>
              <c:strCache>
                <c:ptCount val="16"/>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strCache>
            </c:strRef>
          </c:cat>
          <c:val>
            <c:numRef>
              <c:f>'US - Foreign Trend'!$B$18:$Q$18</c:f>
              <c:numCache>
                <c:formatCode>#,##0</c:formatCode>
                <c:ptCount val="16"/>
                <c:pt idx="0">
                  <c:v>35960845</c:v>
                </c:pt>
                <c:pt idx="1">
                  <c:v>56769710</c:v>
                </c:pt>
                <c:pt idx="2">
                  <c:v>120843195</c:v>
                </c:pt>
                <c:pt idx="3">
                  <c:v>152842193</c:v>
                </c:pt>
                <c:pt idx="4">
                  <c:v>189496476</c:v>
                </c:pt>
                <c:pt idx="5">
                  <c:v>259717671</c:v>
                </c:pt>
                <c:pt idx="6">
                  <c:v>360372707</c:v>
                </c:pt>
                <c:pt idx="7">
                  <c:v>477031976</c:v>
                </c:pt>
                <c:pt idx="8">
                  <c:v>680428098.00000012</c:v>
                </c:pt>
                <c:pt idx="9">
                  <c:v>744358007</c:v>
                </c:pt>
                <c:pt idx="10">
                  <c:v>702137155</c:v>
                </c:pt>
                <c:pt idx="11">
                  <c:v>814115145</c:v>
                </c:pt>
                <c:pt idx="12">
                  <c:v>985368045</c:v>
                </c:pt>
                <c:pt idx="13">
                  <c:v>1013076429</c:v>
                </c:pt>
                <c:pt idx="14">
                  <c:v>1002707391</c:v>
                </c:pt>
                <c:pt idx="15">
                  <c:v>1563882811</c:v>
                </c:pt>
              </c:numCache>
            </c:numRef>
          </c:val>
          <c:extLst>
            <c:ext xmlns:c16="http://schemas.microsoft.com/office/drawing/2014/chart" uri="{C3380CC4-5D6E-409C-BE32-E72D297353CC}">
              <c16:uniqueId val="{00000000-43B6-D84E-A029-D345AAD036BE}"/>
            </c:ext>
          </c:extLst>
        </c:ser>
        <c:ser>
          <c:idx val="1"/>
          <c:order val="1"/>
          <c:tx>
            <c:strRef>
              <c:f>'US - Foreign Trend'!$A$19</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Trend'!$B$17:$Q$17</c:f>
              <c:strCache>
                <c:ptCount val="16"/>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strCache>
            </c:strRef>
          </c:cat>
          <c:val>
            <c:numRef>
              <c:f>'US - Foreign Trend'!$B$19:$Q$19</c:f>
              <c:numCache>
                <c:formatCode>#,##0</c:formatCode>
                <c:ptCount val="16"/>
                <c:pt idx="0">
                  <c:v>65563006</c:v>
                </c:pt>
                <c:pt idx="1">
                  <c:v>69857119</c:v>
                </c:pt>
                <c:pt idx="2">
                  <c:v>113052619</c:v>
                </c:pt>
                <c:pt idx="3">
                  <c:v>242093094</c:v>
                </c:pt>
                <c:pt idx="4">
                  <c:v>262304205</c:v>
                </c:pt>
                <c:pt idx="5">
                  <c:v>272259607</c:v>
                </c:pt>
                <c:pt idx="6">
                  <c:v>372244590</c:v>
                </c:pt>
                <c:pt idx="7">
                  <c:v>447127605</c:v>
                </c:pt>
                <c:pt idx="8">
                  <c:v>625925258</c:v>
                </c:pt>
                <c:pt idx="9">
                  <c:v>633525572</c:v>
                </c:pt>
                <c:pt idx="10">
                  <c:v>567525085</c:v>
                </c:pt>
                <c:pt idx="11">
                  <c:v>660080279</c:v>
                </c:pt>
                <c:pt idx="12">
                  <c:v>835005892</c:v>
                </c:pt>
                <c:pt idx="13">
                  <c:v>774576343</c:v>
                </c:pt>
                <c:pt idx="14">
                  <c:v>854227090</c:v>
                </c:pt>
                <c:pt idx="15">
                  <c:v>1290305854</c:v>
                </c:pt>
              </c:numCache>
            </c:numRef>
          </c:val>
          <c:extLst>
            <c:ext xmlns:c16="http://schemas.microsoft.com/office/drawing/2014/chart" uri="{C3380CC4-5D6E-409C-BE32-E72D297353CC}">
              <c16:uniqueId val="{00000001-43B6-D84E-A029-D345AAD036BE}"/>
            </c:ext>
          </c:extLst>
        </c:ser>
        <c:ser>
          <c:idx val="2"/>
          <c:order val="2"/>
          <c:tx>
            <c:strRef>
              <c:f>'US - Foreign Trend'!$A$20</c:f>
              <c:strCache>
                <c:ptCount val="1"/>
                <c:pt idx="0">
                  <c:v>Unknown*</c:v>
                </c:pt>
              </c:strCache>
            </c:strRef>
          </c:tx>
          <c:invertIfNegative val="0"/>
          <c:cat>
            <c:strRef>
              <c:f>'US - Foreign Trend'!$B$17:$Q$17</c:f>
              <c:strCache>
                <c:ptCount val="16"/>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strCache>
            </c:strRef>
          </c:cat>
          <c:val>
            <c:numRef>
              <c:f>'US - Foreign Trend'!$B$20:$Q$20</c:f>
              <c:numCache>
                <c:formatCode>#,##0</c:formatCode>
                <c:ptCount val="16"/>
                <c:pt idx="0">
                  <c:v>26014450</c:v>
                </c:pt>
                <c:pt idx="1">
                  <c:v>29034367.000000004</c:v>
                </c:pt>
                <c:pt idx="2">
                  <c:v>20768015</c:v>
                </c:pt>
                <c:pt idx="3">
                  <c:v>17864446</c:v>
                </c:pt>
                <c:pt idx="4">
                  <c:v>29041301</c:v>
                </c:pt>
                <c:pt idx="5">
                  <c:v>38305071</c:v>
                </c:pt>
                <c:pt idx="6">
                  <c:v>16782843</c:v>
                </c:pt>
                <c:pt idx="7">
                  <c:v>34146558</c:v>
                </c:pt>
                <c:pt idx="8" formatCode="_(* #,##0_);_(* \(#,##0\);_(* &quot;-&quot;??_);_(@_)">
                  <c:v>44510036</c:v>
                </c:pt>
                <c:pt idx="9" formatCode="_(* #,##0_);_(* \(#,##0\);_(* &quot;-&quot;??_);_(@_)">
                  <c:v>58663923</c:v>
                </c:pt>
                <c:pt idx="10" formatCode="_(* #,##0_);_(* \(#,##0\);_(* &quot;-&quot;??_);_(@_)">
                  <c:v>824034</c:v>
                </c:pt>
                <c:pt idx="11" formatCode="_(* #,##0_);_(* \(#,##0\);_(* &quot;-&quot;??_);_(@_)">
                  <c:v>2868632</c:v>
                </c:pt>
                <c:pt idx="12" formatCode="_(* #,##0_);_(* \(#,##0\);_(* &quot;-&quot;??_);_(@_)">
                  <c:v>1210718</c:v>
                </c:pt>
                <c:pt idx="13" formatCode="_(* #,##0_);_(* \(#,##0\);_(* &quot;-&quot;??_);_(@_)">
                  <c:v>5679313</c:v>
                </c:pt>
                <c:pt idx="14" formatCode="_(* #,##0_);_(* \(#,##0\);_(* &quot;-&quot;??_);_(@_)">
                  <c:v>1810349</c:v>
                </c:pt>
                <c:pt idx="15" formatCode="_(* #,##0_);_(* \(#,##0\);_(* &quot;-&quot;??_);_(@_)">
                  <c:v>350004</c:v>
                </c:pt>
              </c:numCache>
            </c:numRef>
          </c:val>
          <c:extLst>
            <c:ext xmlns:c16="http://schemas.microsoft.com/office/drawing/2014/chart" uri="{C3380CC4-5D6E-409C-BE32-E72D297353CC}">
              <c16:uniqueId val="{00000002-43B6-D84E-A029-D345AAD036BE}"/>
            </c:ext>
          </c:extLst>
        </c:ser>
        <c:dLbls>
          <c:showLegendKey val="0"/>
          <c:showVal val="0"/>
          <c:showCatName val="0"/>
          <c:showSerName val="0"/>
          <c:showPercent val="0"/>
          <c:showBubbleSize val="0"/>
        </c:dLbls>
        <c:gapWidth val="150"/>
        <c:axId val="-442266144"/>
        <c:axId val="-442278656"/>
        <c:extLst/>
      </c:barChart>
      <c:catAx>
        <c:axId val="-442266144"/>
        <c:scaling>
          <c:orientation val="minMax"/>
        </c:scaling>
        <c:delete val="0"/>
        <c:axPos val="b"/>
        <c:numFmt formatCode="General" sourceLinked="1"/>
        <c:majorTickMark val="none"/>
        <c:minorTickMark val="none"/>
        <c:tickLblPos val="nextTo"/>
        <c:spPr>
          <a:ln w="3175">
            <a:solidFill>
              <a:srgbClr val="808080"/>
            </a:solidFill>
            <a:prstDash val="solid"/>
          </a:ln>
        </c:spPr>
        <c:txPr>
          <a:bodyPr rot="-2760000"/>
          <a:lstStyle/>
          <a:p>
            <a:pPr>
              <a:defRPr sz="1200"/>
            </a:pPr>
            <a:endParaRPr lang="en-US"/>
          </a:p>
        </c:txPr>
        <c:crossAx val="-442278656"/>
        <c:crosses val="autoZero"/>
        <c:auto val="1"/>
        <c:lblAlgn val="ctr"/>
        <c:lblOffset val="100"/>
        <c:tickLblSkip val="1"/>
        <c:noMultiLvlLbl val="0"/>
      </c:catAx>
      <c:valAx>
        <c:axId val="-442278656"/>
        <c:scaling>
          <c:orientation val="minMax"/>
        </c:scaling>
        <c:delete val="0"/>
        <c:axPos val="l"/>
        <c:majorGridlines>
          <c:spPr>
            <a:ln w="3175">
              <a:solidFill>
                <a:schemeClr val="bg2">
                  <a:lumMod val="90000"/>
                </a:schemeClr>
              </a:solidFill>
              <a:prstDash val="solid"/>
            </a:ln>
          </c:spPr>
        </c:majorGridlines>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442266144"/>
        <c:crosses val="autoZero"/>
        <c:crossBetween val="between"/>
        <c:dispUnits>
          <c:builtInUnit val="millions"/>
          <c:dispUnitsLbl>
            <c:layout>
              <c:manualLayout>
                <c:xMode val="edge"/>
                <c:yMode val="edge"/>
                <c:x val="2.6245707725841391E-2"/>
                <c:y val="0.2176850896832784"/>
              </c:manualLayout>
            </c:layout>
            <c:tx>
              <c:rich>
                <a:bodyPr/>
                <a:lstStyle/>
                <a:p>
                  <a:pPr>
                    <a:defRPr sz="1100" baseline="0">
                      <a:latin typeface="Calibri" pitchFamily="34" charset="0"/>
                    </a:defRPr>
                  </a:pPr>
                  <a:r>
                    <a:rPr lang="en-US"/>
                    <a:t>Products</a:t>
                  </a:r>
                  <a:r>
                    <a:rPr lang="en-US" baseline="0"/>
                    <a:t> Distributed (Millions)</a:t>
                  </a:r>
                  <a:endParaRPr lang="en-US"/>
                </a:p>
              </c:rich>
            </c:tx>
          </c:dispUnitsLbl>
        </c:dispUnits>
      </c:valAx>
      <c:spPr>
        <a:solidFill>
          <a:srgbClr val="FFFFFF"/>
        </a:solidFill>
        <a:ln w="25400">
          <a:solidFill>
            <a:srgbClr val="000000"/>
          </a:solidFill>
        </a:ln>
      </c:spPr>
    </c:plotArea>
    <c:legend>
      <c:legendPos val="r"/>
      <c:layout>
        <c:manualLayout>
          <c:xMode val="edge"/>
          <c:yMode val="edge"/>
          <c:x val="0.22532565380221661"/>
          <c:y val="0.22459756487142116"/>
          <c:w val="0.26596885922277164"/>
          <c:h val="8.904474328152881E-2"/>
        </c:manualLayout>
      </c:layout>
      <c:overlay val="0"/>
      <c:spPr>
        <a:noFill/>
        <a:ln w="9525">
          <a:solidFill>
            <a:srgbClr val="000000"/>
          </a:solid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U.S. - Foreign Data Volume Distribution Trend</a:t>
            </a:r>
          </a:p>
        </c:rich>
      </c:tx>
      <c:overlay val="0"/>
      <c:spPr>
        <a:noFill/>
        <a:ln w="25400">
          <a:noFill/>
        </a:ln>
      </c:spPr>
    </c:title>
    <c:autoTitleDeleted val="0"/>
    <c:plotArea>
      <c:layout>
        <c:manualLayout>
          <c:layoutTarget val="inner"/>
          <c:xMode val="edge"/>
          <c:yMode val="edge"/>
          <c:x val="0.18064693223049391"/>
          <c:y val="0.14910884121942272"/>
          <c:w val="0.72700291917757487"/>
          <c:h val="0.64445917524077345"/>
        </c:manualLayout>
      </c:layout>
      <c:barChart>
        <c:barDir val="col"/>
        <c:grouping val="clustered"/>
        <c:varyColors val="0"/>
        <c:ser>
          <c:idx val="0"/>
          <c:order val="0"/>
          <c:tx>
            <c:strRef>
              <c:f>'US - Foreign Trend'!$A$23</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Trend'!$B$22:$Q$22</c:f>
              <c:strCache>
                <c:ptCount val="16"/>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strCache>
            </c:strRef>
          </c:cat>
          <c:val>
            <c:numRef>
              <c:f>'US - Foreign Trend'!$B$23:$Q$23</c:f>
              <c:numCache>
                <c:formatCode>#,##0.0</c:formatCode>
                <c:ptCount val="16"/>
                <c:pt idx="0">
                  <c:v>630.5</c:v>
                </c:pt>
                <c:pt idx="1">
                  <c:v>763.25908203125016</c:v>
                </c:pt>
                <c:pt idx="2">
                  <c:v>886.57</c:v>
                </c:pt>
                <c:pt idx="3">
                  <c:v>1195.22</c:v>
                </c:pt>
                <c:pt idx="4">
                  <c:v>1294.5927050781249</c:v>
                </c:pt>
                <c:pt idx="5">
                  <c:v>1775.4870273437502</c:v>
                </c:pt>
                <c:pt idx="6">
                  <c:v>2836.6972070312499</c:v>
                </c:pt>
                <c:pt idx="7">
                  <c:v>4200.9830761718749</c:v>
                </c:pt>
                <c:pt idx="8">
                  <c:v>5367.2086138699924</c:v>
                </c:pt>
                <c:pt idx="9">
                  <c:v>6006.3277095801423</c:v>
                </c:pt>
                <c:pt idx="10">
                  <c:v>8402.1707444398817</c:v>
                </c:pt>
                <c:pt idx="11">
                  <c:v>10834.050270752225</c:v>
                </c:pt>
                <c:pt idx="12">
                  <c:v>20575.841948059358</c:v>
                </c:pt>
                <c:pt idx="13">
                  <c:v>26361.670908517965</c:v>
                </c:pt>
                <c:pt idx="14">
                  <c:v>33151.65</c:v>
                </c:pt>
                <c:pt idx="15">
                  <c:v>45105.279999999999</c:v>
                </c:pt>
              </c:numCache>
            </c:numRef>
          </c:val>
          <c:extLst>
            <c:ext xmlns:c16="http://schemas.microsoft.com/office/drawing/2014/chart" uri="{C3380CC4-5D6E-409C-BE32-E72D297353CC}">
              <c16:uniqueId val="{00000000-C740-5E4D-85EF-C3DE0C0D9D0D}"/>
            </c:ext>
          </c:extLst>
        </c:ser>
        <c:ser>
          <c:idx val="1"/>
          <c:order val="1"/>
          <c:tx>
            <c:strRef>
              <c:f>'US - Foreign Trend'!$A$24</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Trend'!$B$22:$Q$22</c:f>
              <c:strCache>
                <c:ptCount val="16"/>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strCache>
            </c:strRef>
          </c:cat>
          <c:val>
            <c:numRef>
              <c:f>'US - Foreign Trend'!$B$24:$Q$24</c:f>
              <c:numCache>
                <c:formatCode>#,##0.0</c:formatCode>
                <c:ptCount val="16"/>
                <c:pt idx="0">
                  <c:v>757.3</c:v>
                </c:pt>
                <c:pt idx="1">
                  <c:v>1063.0125683593751</c:v>
                </c:pt>
                <c:pt idx="2">
                  <c:v>1380.55</c:v>
                </c:pt>
                <c:pt idx="3">
                  <c:v>2097.4899999999998</c:v>
                </c:pt>
                <c:pt idx="4">
                  <c:v>2720.0899609375006</c:v>
                </c:pt>
                <c:pt idx="5">
                  <c:v>3076.5047451171872</c:v>
                </c:pt>
                <c:pt idx="6">
                  <c:v>4220.2481835937497</c:v>
                </c:pt>
                <c:pt idx="7">
                  <c:v>4942.3835058593759</c:v>
                </c:pt>
                <c:pt idx="8">
                  <c:v>5169.4109953024918</c:v>
                </c:pt>
                <c:pt idx="9">
                  <c:v>7288.2044517720969</c:v>
                </c:pt>
                <c:pt idx="10">
                  <c:v>10095.33559349347</c:v>
                </c:pt>
                <c:pt idx="11">
                  <c:v>12621.020823261959</c:v>
                </c:pt>
                <c:pt idx="12">
                  <c:v>16089.793061915127</c:v>
                </c:pt>
                <c:pt idx="13">
                  <c:v>17770.654318010624</c:v>
                </c:pt>
                <c:pt idx="14">
                  <c:v>26942.99</c:v>
                </c:pt>
                <c:pt idx="15">
                  <c:v>55498.12</c:v>
                </c:pt>
              </c:numCache>
            </c:numRef>
          </c:val>
          <c:extLst>
            <c:ext xmlns:c16="http://schemas.microsoft.com/office/drawing/2014/chart" uri="{C3380CC4-5D6E-409C-BE32-E72D297353CC}">
              <c16:uniqueId val="{00000001-C740-5E4D-85EF-C3DE0C0D9D0D}"/>
            </c:ext>
          </c:extLst>
        </c:ser>
        <c:ser>
          <c:idx val="2"/>
          <c:order val="2"/>
          <c:tx>
            <c:strRef>
              <c:f>'US - Foreign Trend'!$A$25</c:f>
              <c:strCache>
                <c:ptCount val="1"/>
                <c:pt idx="0">
                  <c:v>Unknown*</c:v>
                </c:pt>
              </c:strCache>
            </c:strRef>
          </c:tx>
          <c:invertIfNegative val="0"/>
          <c:cat>
            <c:strRef>
              <c:f>'US - Foreign Trend'!$B$22:$Q$22</c:f>
              <c:strCache>
                <c:ptCount val="16"/>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strCache>
            </c:strRef>
          </c:cat>
          <c:val>
            <c:numRef>
              <c:f>'US - Foreign Trend'!$B$25:$Q$25</c:f>
              <c:numCache>
                <c:formatCode>_(* #,##0.0_);_(* \(#,##0.0\);_(* "-"??_);_(@_)</c:formatCode>
                <c:ptCount val="16"/>
                <c:pt idx="0">
                  <c:v>156.73087562561045</c:v>
                </c:pt>
                <c:pt idx="1">
                  <c:v>139.63734375000001</c:v>
                </c:pt>
                <c:pt idx="2">
                  <c:v>162.09251074218747</c:v>
                </c:pt>
                <c:pt idx="3">
                  <c:v>335.58049804687499</c:v>
                </c:pt>
                <c:pt idx="4">
                  <c:v>715.02095703124996</c:v>
                </c:pt>
                <c:pt idx="5">
                  <c:v>555.32116992187503</c:v>
                </c:pt>
                <c:pt idx="6">
                  <c:v>116.788388671875</c:v>
                </c:pt>
                <c:pt idx="7">
                  <c:v>137.30723632812501</c:v>
                </c:pt>
                <c:pt idx="8">
                  <c:v>410.30184036109381</c:v>
                </c:pt>
                <c:pt idx="9">
                  <c:v>592.28979210035232</c:v>
                </c:pt>
                <c:pt idx="10">
                  <c:v>10.652811782890218</c:v>
                </c:pt>
                <c:pt idx="11">
                  <c:v>46.809912131616919</c:v>
                </c:pt>
                <c:pt idx="12">
                  <c:v>11.042999999999999</c:v>
                </c:pt>
                <c:pt idx="13">
                  <c:v>10.928009377528706</c:v>
                </c:pt>
                <c:pt idx="14">
                  <c:v>33.049999999999997</c:v>
                </c:pt>
                <c:pt idx="15">
                  <c:v>24.91</c:v>
                </c:pt>
              </c:numCache>
            </c:numRef>
          </c:val>
          <c:extLst>
            <c:ext xmlns:c16="http://schemas.microsoft.com/office/drawing/2014/chart" uri="{C3380CC4-5D6E-409C-BE32-E72D297353CC}">
              <c16:uniqueId val="{00000002-C740-5E4D-85EF-C3DE0C0D9D0D}"/>
            </c:ext>
          </c:extLst>
        </c:ser>
        <c:dLbls>
          <c:showLegendKey val="0"/>
          <c:showVal val="0"/>
          <c:showCatName val="0"/>
          <c:showSerName val="0"/>
          <c:showPercent val="0"/>
          <c:showBubbleSize val="0"/>
        </c:dLbls>
        <c:gapWidth val="150"/>
        <c:axId val="-442265600"/>
        <c:axId val="-442265056"/>
      </c:barChart>
      <c:catAx>
        <c:axId val="-442265600"/>
        <c:scaling>
          <c:orientation val="minMax"/>
        </c:scaling>
        <c:delete val="0"/>
        <c:axPos val="b"/>
        <c:numFmt formatCode="General" sourceLinked="1"/>
        <c:majorTickMark val="none"/>
        <c:minorTickMark val="none"/>
        <c:tickLblPos val="nextTo"/>
        <c:spPr>
          <a:ln w="3175">
            <a:solidFill>
              <a:srgbClr val="808080"/>
            </a:solidFill>
            <a:prstDash val="solid"/>
          </a:ln>
        </c:spPr>
        <c:txPr>
          <a:bodyPr rot="-2940000"/>
          <a:lstStyle/>
          <a:p>
            <a:pPr>
              <a:defRPr sz="1200"/>
            </a:pPr>
            <a:endParaRPr lang="en-US"/>
          </a:p>
        </c:txPr>
        <c:crossAx val="-442265056"/>
        <c:crosses val="autoZero"/>
        <c:auto val="1"/>
        <c:lblAlgn val="ctr"/>
        <c:lblOffset val="100"/>
        <c:tickLblSkip val="1"/>
        <c:noMultiLvlLbl val="0"/>
      </c:catAx>
      <c:valAx>
        <c:axId val="-442265056"/>
        <c:scaling>
          <c:orientation val="minMax"/>
          <c:min val="0"/>
        </c:scaling>
        <c:delete val="0"/>
        <c:axPos val="l"/>
        <c:majorGridlines>
          <c:spPr>
            <a:ln w="3175">
              <a:solidFill>
                <a:schemeClr val="bg2">
                  <a:lumMod val="90000"/>
                </a:schemeClr>
              </a:solidFill>
              <a:prstDash val="solid"/>
            </a:ln>
          </c:spPr>
        </c:majorGridlines>
        <c:title>
          <c:tx>
            <c:rich>
              <a:bodyPr rot="-5400000" vert="horz"/>
              <a:lstStyle/>
              <a:p>
                <a:pPr>
                  <a:defRPr/>
                </a:pPr>
                <a:r>
                  <a:rPr lang="en-US"/>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442265600"/>
        <c:crosses val="autoZero"/>
        <c:crossBetween val="between"/>
      </c:valAx>
      <c:spPr>
        <a:solidFill>
          <a:srgbClr val="FFFFFF"/>
        </a:solidFill>
        <a:ln w="25400">
          <a:solidFill>
            <a:srgbClr val="000000"/>
          </a:solidFill>
        </a:ln>
      </c:spPr>
    </c:plotArea>
    <c:legend>
      <c:legendPos val="r"/>
      <c:layout>
        <c:manualLayout>
          <c:xMode val="edge"/>
          <c:yMode val="edge"/>
          <c:x val="0.26672098068919275"/>
          <c:y val="0.24167753525273211"/>
          <c:w val="0.2066026864157309"/>
          <c:h val="0.18449996018115616"/>
        </c:manualLayout>
      </c:layout>
      <c:overlay val="0"/>
      <c:spPr>
        <a:noFill/>
        <a:ln w="9525">
          <a:solidFill>
            <a:srgbClr val="000000"/>
          </a:solidFill>
        </a:ln>
      </c:spPr>
      <c:txPr>
        <a:bodyPr/>
        <a:lstStyle/>
        <a:p>
          <a:pPr>
            <a:defRPr sz="1200"/>
          </a:pPr>
          <a:endParaRPr lang="en-US"/>
        </a:p>
      </c:txPr>
    </c:legend>
    <c:plotVisOnly val="1"/>
    <c:dispBlanksAs val="gap"/>
    <c:showDLblsOverMax val="0"/>
  </c:chart>
  <c:spPr>
    <a:solidFill>
      <a:srgbClr val="FFFFFF"/>
    </a:solidFill>
    <a:ln w="3175">
      <a:solidFill>
        <a:srgbClr val="808080"/>
      </a:solidFill>
      <a:prstDash val="solid"/>
    </a:ln>
  </c:spPr>
  <c:printSettings>
    <c:headerFooter alignWithMargins="0"/>
    <c:pageMargins b="1" l="0.75000000000001465" r="0.7500000000000146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Non-Public Users</a:t>
            </a:r>
          </a:p>
        </c:rich>
      </c:tx>
      <c:layout>
        <c:manualLayout>
          <c:xMode val="edge"/>
          <c:yMode val="edge"/>
          <c:x val="0.37700662231922705"/>
          <c:y val="1.3071890939944439E-2"/>
        </c:manualLayout>
      </c:layout>
      <c:overlay val="0"/>
      <c:spPr>
        <a:noFill/>
        <a:ln w="25400">
          <a:noFill/>
        </a:ln>
      </c:spPr>
    </c:title>
    <c:autoTitleDeleted val="0"/>
    <c:plotArea>
      <c:layout>
        <c:manualLayout>
          <c:layoutTarget val="inner"/>
          <c:xMode val="edge"/>
          <c:yMode val="edge"/>
          <c:x val="0.14101293922215682"/>
          <c:y val="0.20697297892612185"/>
          <c:w val="0.78507631682843804"/>
          <c:h val="0.60775818442756957"/>
        </c:manualLayout>
      </c:layout>
      <c:barChart>
        <c:barDir val="col"/>
        <c:grouping val="stacked"/>
        <c:varyColors val="0"/>
        <c:ser>
          <c:idx val="0"/>
          <c:order val="0"/>
          <c:tx>
            <c:strRef>
              <c:f>'Public - Science User Trend'!$B$4</c:f>
              <c:strCache>
                <c:ptCount val="1"/>
                <c:pt idx="0">
                  <c:v>Production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'Public - Science User Trend'!$A$5:$A$20</c:f>
              <c:strCache>
                <c:ptCount val="16"/>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strCache>
            </c:strRef>
          </c:cat>
          <c:val>
            <c:numRef>
              <c:f>'Public - Science User Trend'!$B$5:$B$20</c:f>
              <c:numCache>
                <c:formatCode>General</c:formatCode>
                <c:ptCount val="16"/>
                <c:pt idx="0">
                  <c:v>72</c:v>
                </c:pt>
                <c:pt idx="1">
                  <c:v>168</c:v>
                </c:pt>
                <c:pt idx="2">
                  <c:v>167</c:v>
                </c:pt>
                <c:pt idx="3">
                  <c:v>124</c:v>
                </c:pt>
                <c:pt idx="4" formatCode="#,##0">
                  <c:v>64</c:v>
                </c:pt>
                <c:pt idx="5" formatCode="#,##0">
                  <c:v>107</c:v>
                </c:pt>
                <c:pt idx="6" formatCode="#,##0">
                  <c:v>139</c:v>
                </c:pt>
                <c:pt idx="7" formatCode="#,##0">
                  <c:v>93</c:v>
                </c:pt>
                <c:pt idx="8" formatCode="#,##0">
                  <c:v>94</c:v>
                </c:pt>
                <c:pt idx="9" formatCode="#,##0">
                  <c:v>32</c:v>
                </c:pt>
                <c:pt idx="10" formatCode="#,##0">
                  <c:v>46</c:v>
                </c:pt>
                <c:pt idx="11" formatCode="#,##0">
                  <c:v>34</c:v>
                </c:pt>
                <c:pt idx="12" formatCode="#,##0">
                  <c:v>35</c:v>
                </c:pt>
                <c:pt idx="13" formatCode="#,##0">
                  <c:v>51</c:v>
                </c:pt>
                <c:pt idx="14" formatCode="#,##0">
                  <c:v>36</c:v>
                </c:pt>
                <c:pt idx="15" formatCode="#,##0">
                  <c:v>11</c:v>
                </c:pt>
              </c:numCache>
            </c:numRef>
          </c:val>
          <c:extLst>
            <c:ext xmlns:c16="http://schemas.microsoft.com/office/drawing/2014/chart" uri="{C3380CC4-5D6E-409C-BE32-E72D297353CC}">
              <c16:uniqueId val="{00000000-40A7-B24E-A57D-D2B636640F82}"/>
            </c:ext>
          </c:extLst>
        </c:ser>
        <c:ser>
          <c:idx val="1"/>
          <c:order val="1"/>
          <c:tx>
            <c:strRef>
              <c:f>'Public - Science User Trend'!$C$4</c:f>
              <c:strCache>
                <c:ptCount val="1"/>
                <c:pt idx="0">
                  <c:v>Science Team</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'Public - Science User Trend'!$A$5:$A$20</c:f>
              <c:strCache>
                <c:ptCount val="16"/>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strCache>
            </c:strRef>
          </c:cat>
          <c:val>
            <c:numRef>
              <c:f>'Public - Science User Trend'!$C$5:$C$20</c:f>
              <c:numCache>
                <c:formatCode>General</c:formatCode>
                <c:ptCount val="16"/>
                <c:pt idx="0">
                  <c:v>136</c:v>
                </c:pt>
                <c:pt idx="1">
                  <c:v>283</c:v>
                </c:pt>
                <c:pt idx="2">
                  <c:v>329</c:v>
                </c:pt>
                <c:pt idx="3">
                  <c:v>250</c:v>
                </c:pt>
                <c:pt idx="4" formatCode="#,##0">
                  <c:v>210</c:v>
                </c:pt>
                <c:pt idx="5" formatCode="#,##0">
                  <c:v>163</c:v>
                </c:pt>
                <c:pt idx="6" formatCode="#,##0">
                  <c:v>136</c:v>
                </c:pt>
                <c:pt idx="7" formatCode="#,##0">
                  <c:v>304</c:v>
                </c:pt>
                <c:pt idx="8" formatCode="#,##0">
                  <c:v>344</c:v>
                </c:pt>
                <c:pt idx="9" formatCode="#,##0">
                  <c:v>318</c:v>
                </c:pt>
                <c:pt idx="10" formatCode="#,##0">
                  <c:v>239</c:v>
                </c:pt>
                <c:pt idx="11" formatCode="#,##0">
                  <c:v>177</c:v>
                </c:pt>
                <c:pt idx="12" formatCode="#,##0">
                  <c:v>175</c:v>
                </c:pt>
                <c:pt idx="13" formatCode="#,##0">
                  <c:v>409</c:v>
                </c:pt>
                <c:pt idx="14" formatCode="#,##0">
                  <c:v>209</c:v>
                </c:pt>
                <c:pt idx="15" formatCode="#,##0">
                  <c:v>131</c:v>
                </c:pt>
              </c:numCache>
            </c:numRef>
          </c:val>
          <c:extLst>
            <c:ext xmlns:c16="http://schemas.microsoft.com/office/drawing/2014/chart" uri="{C3380CC4-5D6E-409C-BE32-E72D297353CC}">
              <c16:uniqueId val="{00000001-40A7-B24E-A57D-D2B636640F82}"/>
            </c:ext>
          </c:extLst>
        </c:ser>
        <c:ser>
          <c:idx val="2"/>
          <c:order val="2"/>
          <c:tx>
            <c:strRef>
              <c:f>'Public - Science User Trend'!$D$4</c:f>
              <c:strCache>
                <c:ptCount val="1"/>
                <c:pt idx="0">
                  <c:v>QA/Testing</c:v>
                </c:pt>
              </c:strCache>
            </c:strRef>
          </c:tx>
          <c:spPr>
            <a:gradFill rotWithShape="0">
              <a:gsLst>
                <a:gs pos="0">
                  <a:srgbClr val="DCFFA0"/>
                </a:gs>
                <a:gs pos="100000">
                  <a:srgbClr val="A0CA4A"/>
                </a:gs>
              </a:gsLst>
              <a:lin ang="5400000"/>
            </a:gradFill>
            <a:ln w="25400">
              <a:noFill/>
            </a:ln>
            <a:effectLst>
              <a:outerShdw dist="35921" dir="2700000" algn="br">
                <a:srgbClr val="000000"/>
              </a:outerShdw>
            </a:effectLst>
          </c:spPr>
          <c:invertIfNegative val="0"/>
          <c:cat>
            <c:strRef>
              <c:f>'Public - Science User Trend'!$A$5:$A$20</c:f>
              <c:strCache>
                <c:ptCount val="16"/>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strCache>
            </c:strRef>
          </c:cat>
          <c:val>
            <c:numRef>
              <c:f>'Public - Science User Trend'!$D$5:$D$20</c:f>
              <c:numCache>
                <c:formatCode>General</c:formatCode>
                <c:ptCount val="16"/>
                <c:pt idx="0">
                  <c:v>51</c:v>
                </c:pt>
                <c:pt idx="1">
                  <c:v>41</c:v>
                </c:pt>
                <c:pt idx="2">
                  <c:v>27</c:v>
                </c:pt>
                <c:pt idx="3">
                  <c:v>18</c:v>
                </c:pt>
                <c:pt idx="4" formatCode="#,##0">
                  <c:v>26</c:v>
                </c:pt>
                <c:pt idx="5" formatCode="#,##0">
                  <c:v>12</c:v>
                </c:pt>
                <c:pt idx="6" formatCode="#,##0">
                  <c:v>78</c:v>
                </c:pt>
                <c:pt idx="7" formatCode="#,##0">
                  <c:v>159</c:v>
                </c:pt>
                <c:pt idx="8" formatCode="#,##0">
                  <c:v>126</c:v>
                </c:pt>
                <c:pt idx="9" formatCode="#,##0">
                  <c:v>55</c:v>
                </c:pt>
                <c:pt idx="10" formatCode="#,##0">
                  <c:v>42</c:v>
                </c:pt>
                <c:pt idx="11" formatCode="#,##0">
                  <c:v>47</c:v>
                </c:pt>
                <c:pt idx="12" formatCode="#,##0">
                  <c:v>45</c:v>
                </c:pt>
                <c:pt idx="13" formatCode="#,##0">
                  <c:v>49</c:v>
                </c:pt>
                <c:pt idx="14" formatCode="#,##0">
                  <c:v>37</c:v>
                </c:pt>
                <c:pt idx="15" formatCode="#,##0">
                  <c:v>24</c:v>
                </c:pt>
              </c:numCache>
            </c:numRef>
          </c:val>
          <c:extLst>
            <c:ext xmlns:c16="http://schemas.microsoft.com/office/drawing/2014/chart" uri="{C3380CC4-5D6E-409C-BE32-E72D297353CC}">
              <c16:uniqueId val="{00000002-40A7-B24E-A57D-D2B636640F82}"/>
            </c:ext>
          </c:extLst>
        </c:ser>
        <c:ser>
          <c:idx val="3"/>
          <c:order val="3"/>
          <c:tx>
            <c:strRef>
              <c:f>'Public - Science User Trend'!$E$4</c:f>
              <c:strCache>
                <c:ptCount val="1"/>
                <c:pt idx="0">
                  <c:v>Internal</c:v>
                </c:pt>
              </c:strCache>
            </c:strRef>
          </c:tx>
          <c:spPr>
            <a:gradFill rotWithShape="0">
              <a:gsLst>
                <a:gs pos="0">
                  <a:srgbClr val="C8B0ED"/>
                </a:gs>
                <a:gs pos="100000">
                  <a:srgbClr val="7F5BAB"/>
                </a:gs>
              </a:gsLst>
              <a:lin ang="5400000"/>
            </a:gradFill>
            <a:ln w="25400">
              <a:noFill/>
            </a:ln>
            <a:effectLst>
              <a:outerShdw dist="35921" dir="2700000" algn="br">
                <a:srgbClr val="000000"/>
              </a:outerShdw>
            </a:effectLst>
          </c:spPr>
          <c:invertIfNegative val="0"/>
          <c:cat>
            <c:strRef>
              <c:f>'Public - Science User Trend'!$A$5:$A$20</c:f>
              <c:strCache>
                <c:ptCount val="16"/>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strCache>
            </c:strRef>
          </c:cat>
          <c:val>
            <c:numRef>
              <c:f>'Public - Science User Trend'!$E$5:$E$20</c:f>
              <c:numCache>
                <c:formatCode>General</c:formatCode>
                <c:ptCount val="16"/>
                <c:pt idx="0">
                  <c:v>24</c:v>
                </c:pt>
                <c:pt idx="1">
                  <c:v>144</c:v>
                </c:pt>
                <c:pt idx="2">
                  <c:v>161</c:v>
                </c:pt>
                <c:pt idx="3">
                  <c:v>340</c:v>
                </c:pt>
                <c:pt idx="4" formatCode="#,##0">
                  <c:v>303</c:v>
                </c:pt>
                <c:pt idx="5" formatCode="#,##0">
                  <c:v>304</c:v>
                </c:pt>
                <c:pt idx="6" formatCode="#,##0">
                  <c:v>509</c:v>
                </c:pt>
                <c:pt idx="7" formatCode="#,##0">
                  <c:v>296</c:v>
                </c:pt>
                <c:pt idx="8" formatCode="#,##0">
                  <c:v>1850</c:v>
                </c:pt>
                <c:pt idx="9" formatCode="#,##0">
                  <c:v>313</c:v>
                </c:pt>
                <c:pt idx="10" formatCode="#,##0">
                  <c:v>257</c:v>
                </c:pt>
                <c:pt idx="11" formatCode="#,##0">
                  <c:v>245</c:v>
                </c:pt>
                <c:pt idx="12" formatCode="#,##0">
                  <c:v>304</c:v>
                </c:pt>
                <c:pt idx="13" formatCode="#,##0">
                  <c:v>316</c:v>
                </c:pt>
                <c:pt idx="14" formatCode="#,##0">
                  <c:v>230</c:v>
                </c:pt>
                <c:pt idx="15" formatCode="#,##0">
                  <c:v>224</c:v>
                </c:pt>
              </c:numCache>
            </c:numRef>
          </c:val>
          <c:extLst>
            <c:ext xmlns:c16="http://schemas.microsoft.com/office/drawing/2014/chart" uri="{C3380CC4-5D6E-409C-BE32-E72D297353CC}">
              <c16:uniqueId val="{00000003-40A7-B24E-A57D-D2B636640F82}"/>
            </c:ext>
          </c:extLst>
        </c:ser>
        <c:dLbls>
          <c:showLegendKey val="0"/>
          <c:showVal val="0"/>
          <c:showCatName val="0"/>
          <c:showSerName val="0"/>
          <c:showPercent val="0"/>
          <c:showBubbleSize val="0"/>
        </c:dLbls>
        <c:gapWidth val="150"/>
        <c:overlap val="100"/>
        <c:axId val="-439576352"/>
        <c:axId val="-439582336"/>
      </c:barChart>
      <c:catAx>
        <c:axId val="-439576352"/>
        <c:scaling>
          <c:orientation val="minMax"/>
        </c:scaling>
        <c:delete val="0"/>
        <c:axPos val="b"/>
        <c:numFmt formatCode="General" sourceLinked="1"/>
        <c:majorTickMark val="out"/>
        <c:minorTickMark val="none"/>
        <c:tickLblPos val="nextTo"/>
        <c:spPr>
          <a:ln w="3175">
            <a:solidFill>
              <a:srgbClr val="808080"/>
            </a:solidFill>
            <a:prstDash val="solid"/>
          </a:ln>
        </c:spPr>
        <c:txPr>
          <a:bodyPr rot="-3120000"/>
          <a:lstStyle/>
          <a:p>
            <a:pPr>
              <a:defRPr sz="1200"/>
            </a:pPr>
            <a:endParaRPr lang="en-US"/>
          </a:p>
        </c:txPr>
        <c:crossAx val="-439582336"/>
        <c:crosses val="autoZero"/>
        <c:auto val="1"/>
        <c:lblAlgn val="ctr"/>
        <c:lblOffset val="100"/>
        <c:noMultiLvlLbl val="0"/>
      </c:catAx>
      <c:valAx>
        <c:axId val="-439582336"/>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overlay val="0"/>
          <c:spPr>
            <a:noFill/>
            <a:ln w="25400">
              <a:noFill/>
            </a:ln>
          </c:spPr>
        </c:title>
        <c:numFmt formatCode="General" sourceLinked="1"/>
        <c:majorTickMark val="out"/>
        <c:minorTickMark val="none"/>
        <c:tickLblPos val="nextTo"/>
        <c:spPr>
          <a:ln w="3175">
            <a:solidFill>
              <a:srgbClr val="808080"/>
            </a:solidFill>
            <a:prstDash val="solid"/>
          </a:ln>
        </c:spPr>
        <c:crossAx val="-439576352"/>
        <c:crosses val="autoZero"/>
        <c:crossBetween val="between"/>
      </c:valAx>
      <c:spPr>
        <a:ln>
          <a:solidFill>
            <a:schemeClr val="tx1"/>
          </a:solidFill>
        </a:ln>
      </c:spPr>
    </c:plotArea>
    <c:legend>
      <c:legendPos val="t"/>
      <c:layout>
        <c:manualLayout>
          <c:xMode val="edge"/>
          <c:yMode val="edge"/>
          <c:x val="0.11432509516324875"/>
          <c:y val="8.9978182636617554E-2"/>
          <c:w val="0.79500094977019287"/>
          <c:h val="7.9310353109171561E-2"/>
        </c:manualLayout>
      </c:layout>
      <c:overlay val="0"/>
      <c:spPr>
        <a:noFill/>
        <a:ln w="3175">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a:pPr>
            <a:r>
              <a:rPr lang="en-US"/>
              <a:t>Public Users</a:t>
            </a:r>
          </a:p>
        </c:rich>
      </c:tx>
      <c:layout>
        <c:manualLayout>
          <c:xMode val="edge"/>
          <c:yMode val="edge"/>
          <c:x val="0.49237025371828519"/>
          <c:y val="6.1002178649237473E-2"/>
        </c:manualLayout>
      </c:layout>
      <c:overlay val="0"/>
      <c:spPr>
        <a:noFill/>
        <a:ln w="25400">
          <a:noFill/>
        </a:ln>
      </c:spPr>
    </c:title>
    <c:autoTitleDeleted val="0"/>
    <c:plotArea>
      <c:layout>
        <c:manualLayout>
          <c:layoutTarget val="inner"/>
          <c:xMode val="edge"/>
          <c:yMode val="edge"/>
          <c:x val="0.20807069116360455"/>
          <c:y val="0.1982584529874942"/>
          <c:w val="0.74832475940507437"/>
          <c:h val="0.64270289743193854"/>
        </c:manualLayout>
      </c:layout>
      <c:barChart>
        <c:barDir val="col"/>
        <c:grouping val="clustered"/>
        <c:varyColors val="0"/>
        <c:ser>
          <c:idx val="4"/>
          <c:order val="0"/>
          <c:tx>
            <c:strRef>
              <c:f>'Public - Science User Trend'!$F$4</c:f>
              <c:strCache>
                <c:ptCount val="1"/>
                <c:pt idx="0">
                  <c:v>Public</c:v>
                </c:pt>
              </c:strCache>
            </c:strRef>
          </c:tx>
          <c:spPr>
            <a:gradFill rotWithShape="0">
              <a:gsLst>
                <a:gs pos="0">
                  <a:srgbClr val="95EEFF"/>
                </a:gs>
                <a:gs pos="100000">
                  <a:srgbClr val="39B7D8"/>
                </a:gs>
              </a:gsLst>
              <a:lin ang="5400000"/>
            </a:gradFill>
            <a:ln w="25400">
              <a:noFill/>
            </a:ln>
            <a:effectLst>
              <a:outerShdw dist="35921" dir="2700000" algn="br">
                <a:srgbClr val="000000"/>
              </a:outerShdw>
            </a:effectLst>
          </c:spPr>
          <c:invertIfNegative val="0"/>
          <c:cat>
            <c:strRef>
              <c:f>'Public - Science User Trend'!$A$5:$A$20</c:f>
              <c:strCache>
                <c:ptCount val="16"/>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strCache>
            </c:strRef>
          </c:cat>
          <c:val>
            <c:numRef>
              <c:f>'Public - Science User Trend'!$F$5:$F$20</c:f>
              <c:numCache>
                <c:formatCode>#,##0</c:formatCode>
                <c:ptCount val="16"/>
                <c:pt idx="0">
                  <c:v>179703</c:v>
                </c:pt>
                <c:pt idx="1">
                  <c:v>147847</c:v>
                </c:pt>
                <c:pt idx="2">
                  <c:v>280987</c:v>
                </c:pt>
                <c:pt idx="3">
                  <c:v>481872</c:v>
                </c:pt>
                <c:pt idx="4">
                  <c:v>407039</c:v>
                </c:pt>
                <c:pt idx="5">
                  <c:v>460597</c:v>
                </c:pt>
                <c:pt idx="6">
                  <c:v>728724</c:v>
                </c:pt>
                <c:pt idx="7">
                  <c:v>999738</c:v>
                </c:pt>
                <c:pt idx="8">
                  <c:v>1346891</c:v>
                </c:pt>
                <c:pt idx="9">
                  <c:v>1730430</c:v>
                </c:pt>
                <c:pt idx="10">
                  <c:v>1237197</c:v>
                </c:pt>
                <c:pt idx="11">
                  <c:v>2130318</c:v>
                </c:pt>
                <c:pt idx="12">
                  <c:v>1240435</c:v>
                </c:pt>
                <c:pt idx="13">
                  <c:v>1586974</c:v>
                </c:pt>
                <c:pt idx="14">
                  <c:v>1558318</c:v>
                </c:pt>
                <c:pt idx="15">
                  <c:v>1814941</c:v>
                </c:pt>
              </c:numCache>
            </c:numRef>
          </c:val>
          <c:extLst>
            <c:ext xmlns:c16="http://schemas.microsoft.com/office/drawing/2014/chart" uri="{C3380CC4-5D6E-409C-BE32-E72D297353CC}">
              <c16:uniqueId val="{00000000-3025-8C4E-9663-BACD6CEF3801}"/>
            </c:ext>
          </c:extLst>
        </c:ser>
        <c:dLbls>
          <c:showLegendKey val="0"/>
          <c:showVal val="0"/>
          <c:showCatName val="0"/>
          <c:showSerName val="0"/>
          <c:showPercent val="0"/>
          <c:showBubbleSize val="0"/>
        </c:dLbls>
        <c:gapWidth val="150"/>
        <c:axId val="-439577984"/>
        <c:axId val="-439586144"/>
      </c:barChart>
      <c:catAx>
        <c:axId val="-439577984"/>
        <c:scaling>
          <c:orientation val="minMax"/>
        </c:scaling>
        <c:delete val="0"/>
        <c:axPos val="b"/>
        <c:numFmt formatCode="General" sourceLinked="1"/>
        <c:majorTickMark val="out"/>
        <c:minorTickMark val="none"/>
        <c:tickLblPos val="nextTo"/>
        <c:spPr>
          <a:ln w="3175">
            <a:solidFill>
              <a:srgbClr val="808080"/>
            </a:solidFill>
            <a:prstDash val="solid"/>
          </a:ln>
        </c:spPr>
        <c:txPr>
          <a:bodyPr rot="-2940000"/>
          <a:lstStyle/>
          <a:p>
            <a:pPr>
              <a:defRPr sz="1200"/>
            </a:pPr>
            <a:endParaRPr lang="en-US"/>
          </a:p>
        </c:txPr>
        <c:crossAx val="-439586144"/>
        <c:crosses val="autoZero"/>
        <c:auto val="1"/>
        <c:lblAlgn val="ctr"/>
        <c:lblOffset val="100"/>
        <c:tickLblSkip val="1"/>
        <c:noMultiLvlLbl val="0"/>
      </c:catAx>
      <c:valAx>
        <c:axId val="-439586144"/>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layout>
            <c:manualLayout>
              <c:xMode val="edge"/>
              <c:yMode val="edge"/>
              <c:x val="9.8309711286089264E-3"/>
              <c:y val="0.31344415281423155"/>
            </c:manualLayout>
          </c:layout>
          <c:overlay val="0"/>
          <c:spPr>
            <a:noFill/>
            <a:ln w="25400">
              <a:noFill/>
            </a:ln>
          </c:spPr>
        </c:title>
        <c:numFmt formatCode="#,##0" sourceLinked="1"/>
        <c:majorTickMark val="out"/>
        <c:minorTickMark val="none"/>
        <c:tickLblPos val="nextTo"/>
        <c:spPr>
          <a:ln w="3175">
            <a:solidFill>
              <a:srgbClr val="808080"/>
            </a:solidFill>
            <a:prstDash val="solid"/>
          </a:ln>
        </c:spPr>
        <c:crossAx val="-439577984"/>
        <c:crosses val="autoZero"/>
        <c:crossBetween val="between"/>
      </c:valAx>
      <c:spPr>
        <a:solidFill>
          <a:srgbClr val="FFFFFF"/>
        </a:solidFill>
        <a:ln w="12700">
          <a:solidFill>
            <a:schemeClr val="tx1"/>
          </a:solid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(98.27 PBs)</a:t>
            </a:r>
          </a:p>
        </c:rich>
      </c:tx>
      <c:layout>
        <c:manualLayout>
          <c:xMode val="edge"/>
          <c:yMode val="edge"/>
          <c:x val="0.25437180046371755"/>
          <c:y val="2.8695527431540694E-2"/>
        </c:manualLayout>
      </c:layout>
      <c:overlay val="0"/>
      <c:spPr>
        <a:noFill/>
        <a:ln w="25400">
          <a:noFill/>
        </a:ln>
      </c:spPr>
    </c:title>
    <c:autoTitleDeleted val="0"/>
    <c:plotArea>
      <c:layout>
        <c:manualLayout>
          <c:layoutTarget val="inner"/>
          <c:xMode val="edge"/>
          <c:yMode val="edge"/>
          <c:x val="0.41708542713569191"/>
          <c:y val="0.65395894428154566"/>
          <c:w val="0.18844221105528569"/>
          <c:h val="0.21994134897361275"/>
        </c:manualLayout>
      </c:layout>
      <c:pieChart>
        <c:varyColors val="1"/>
        <c:ser>
          <c:idx val="1"/>
          <c:order val="0"/>
          <c:tx>
            <c:strRef>
              <c:f>Distribution!$A$21</c:f>
              <c:strCache>
                <c:ptCount val="1"/>
                <c:pt idx="0">
                  <c:v>Total Volume (TBs)</c:v>
                </c:pt>
              </c:strCache>
            </c:strRef>
          </c:tx>
          <c:dLbls>
            <c:dLbl>
              <c:idx val="6"/>
              <c:layout>
                <c:manualLayout>
                  <c:x val="-5.8107657150834185E-2"/>
                  <c:y val="-2.2195100603257953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00000692221364"/>
                      <c:h val="0.16143799176708853"/>
                    </c:manualLayout>
                  </c15:layout>
                </c:ext>
                <c:ext xmlns:c16="http://schemas.microsoft.com/office/drawing/2014/chart" uri="{C3380CC4-5D6E-409C-BE32-E72D297353CC}">
                  <c16:uniqueId val="{00000000-D1E4-1941-A0C3-AA9EB5A9309E}"/>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Distribution!$B$19:$M$19</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Distribution!$B$21:$M$21</c:f>
              <c:numCache>
                <c:formatCode>#,##0.00</c:formatCode>
                <c:ptCount val="12"/>
                <c:pt idx="0">
                  <c:v>3679.7392073924225</c:v>
                </c:pt>
                <c:pt idx="1">
                  <c:v>49408.364429043504</c:v>
                </c:pt>
                <c:pt idx="2">
                  <c:v>325.9515017281413</c:v>
                </c:pt>
                <c:pt idx="3">
                  <c:v>8791.0822091912978</c:v>
                </c:pt>
                <c:pt idx="4">
                  <c:v>29.78518386978153</c:v>
                </c:pt>
                <c:pt idx="5">
                  <c:v>9332.6586216569885</c:v>
                </c:pt>
                <c:pt idx="6">
                  <c:v>19121.102081971556</c:v>
                </c:pt>
                <c:pt idx="7">
                  <c:v>2043.2440052018444</c:v>
                </c:pt>
                <c:pt idx="8">
                  <c:v>2652.1905676660635</c:v>
                </c:pt>
                <c:pt idx="9">
                  <c:v>1079.3364815819752</c:v>
                </c:pt>
                <c:pt idx="10">
                  <c:v>4139.5547063332306</c:v>
                </c:pt>
                <c:pt idx="11">
                  <c:v>26.975272704018536</c:v>
                </c:pt>
              </c:numCache>
            </c:numRef>
          </c:val>
          <c:extLst>
            <c:ext xmlns:c16="http://schemas.microsoft.com/office/drawing/2014/chart" uri="{C3380CC4-5D6E-409C-BE32-E72D297353CC}">
              <c16:uniqueId val="{00000017-19A8-8340-8AB4-51E9D142B481}"/>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Domain</a:t>
            </a:r>
          </a:p>
        </c:rich>
      </c:tx>
      <c:overlay val="0"/>
      <c:spPr>
        <a:noFill/>
        <a:ln w="25400">
          <a:noFill/>
        </a:ln>
      </c:spPr>
    </c:title>
    <c:autoTitleDeleted val="0"/>
    <c:plotArea>
      <c:layout/>
      <c:barChart>
        <c:barDir val="col"/>
        <c:grouping val="stacked"/>
        <c:varyColors val="0"/>
        <c:ser>
          <c:idx val="0"/>
          <c:order val="0"/>
          <c:tx>
            <c:strRef>
              <c:f>Distribution!$A$179</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Distribution!$B$179:$M$179</c:f>
              <c:numCache>
                <c:formatCode>_(* #,##0.00_);_(* \(#,##0.00\);_(* "-"??_);_(@_)</c:formatCode>
                <c:ptCount val="12"/>
                <c:pt idx="0">
                  <c:v>2196.2448756101503</c:v>
                </c:pt>
                <c:pt idx="1">
                  <c:v>21380.656490964109</c:v>
                </c:pt>
                <c:pt idx="2">
                  <c:v>282.0656028571367</c:v>
                </c:pt>
                <c:pt idx="3">
                  <c:v>5800.4604228760072</c:v>
                </c:pt>
                <c:pt idx="4">
                  <c:v>19.132535667470545</c:v>
                </c:pt>
                <c:pt idx="5">
                  <c:v>3781.8592442047234</c:v>
                </c:pt>
                <c:pt idx="6">
                  <c:v>5729.8120760767188</c:v>
                </c:pt>
                <c:pt idx="7">
                  <c:v>1179.232596801138</c:v>
                </c:pt>
                <c:pt idx="8">
                  <c:v>1083.951510054248</c:v>
                </c:pt>
                <c:pt idx="9">
                  <c:v>571.45916792538378</c:v>
                </c:pt>
                <c:pt idx="10">
                  <c:v>3081.4362670190912</c:v>
                </c:pt>
                <c:pt idx="11">
                  <c:v>12.545882656525391</c:v>
                </c:pt>
              </c:numCache>
            </c:numRef>
          </c:val>
          <c:extLst>
            <c:ext xmlns:c16="http://schemas.microsoft.com/office/drawing/2014/chart" uri="{C3380CC4-5D6E-409C-BE32-E72D297353CC}">
              <c16:uniqueId val="{00000000-E419-2744-AD69-505294653CF4}"/>
            </c:ext>
          </c:extLst>
        </c:ser>
        <c:ser>
          <c:idx val="1"/>
          <c:order val="1"/>
          <c:tx>
            <c:strRef>
              <c:f>Distribution!$A$180</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Distribution!$B$180:$M$180</c:f>
              <c:numCache>
                <c:formatCode>_(* #,##0.00_);_(* \(#,##0.00\);_(* "-"??_);_(@_)</c:formatCode>
                <c:ptCount val="12"/>
                <c:pt idx="0">
                  <c:v>799.09895996925798</c:v>
                </c:pt>
                <c:pt idx="1">
                  <c:v>5146.9102251943414</c:v>
                </c:pt>
                <c:pt idx="2">
                  <c:v>11.184784401139941</c:v>
                </c:pt>
                <c:pt idx="3">
                  <c:v>178.67826348786878</c:v>
                </c:pt>
                <c:pt idx="4">
                  <c:v>3.133758869949808</c:v>
                </c:pt>
                <c:pt idx="5">
                  <c:v>2217.6328163768435</c:v>
                </c:pt>
                <c:pt idx="6">
                  <c:v>7570.0731628639942</c:v>
                </c:pt>
                <c:pt idx="7">
                  <c:v>122.06071430765752</c:v>
                </c:pt>
                <c:pt idx="8">
                  <c:v>899.99421952222065</c:v>
                </c:pt>
                <c:pt idx="9">
                  <c:v>140.13784696720899</c:v>
                </c:pt>
                <c:pt idx="10">
                  <c:v>390.94100603218942</c:v>
                </c:pt>
                <c:pt idx="11">
                  <c:v>0.4519830536846709</c:v>
                </c:pt>
              </c:numCache>
            </c:numRef>
          </c:val>
          <c:extLst>
            <c:ext xmlns:c16="http://schemas.microsoft.com/office/drawing/2014/chart" uri="{C3380CC4-5D6E-409C-BE32-E72D297353CC}">
              <c16:uniqueId val="{00000001-E419-2744-AD69-505294653CF4}"/>
            </c:ext>
          </c:extLst>
        </c:ser>
        <c:ser>
          <c:idx val="2"/>
          <c:order val="2"/>
          <c:tx>
            <c:strRef>
              <c:f>Distribution!$A$181</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Distribution!$B$181:$M$181</c:f>
              <c:numCache>
                <c:formatCode>_(* #,##0.00_);_(* \(#,##0.00\);_(* "-"??_);_(@_)</c:formatCode>
                <c:ptCount val="12"/>
                <c:pt idx="0">
                  <c:v>454.80023178656199</c:v>
                </c:pt>
                <c:pt idx="1">
                  <c:v>12340.510940236925</c:v>
                </c:pt>
                <c:pt idx="2">
                  <c:v>1.1004396273483497</c:v>
                </c:pt>
                <c:pt idx="3">
                  <c:v>1562.3148202726813</c:v>
                </c:pt>
                <c:pt idx="4">
                  <c:v>4.2212802704989256</c:v>
                </c:pt>
                <c:pt idx="5">
                  <c:v>2628.1959829503808</c:v>
                </c:pt>
                <c:pt idx="6">
                  <c:v>2730.8394004398342</c:v>
                </c:pt>
                <c:pt idx="7">
                  <c:v>623.10544154967158</c:v>
                </c:pt>
                <c:pt idx="8">
                  <c:v>92.491463617145115</c:v>
                </c:pt>
                <c:pt idx="9">
                  <c:v>285.90467952732325</c:v>
                </c:pt>
                <c:pt idx="10">
                  <c:v>176.45753197446396</c:v>
                </c:pt>
                <c:pt idx="11">
                  <c:v>12.388193344423534</c:v>
                </c:pt>
              </c:numCache>
            </c:numRef>
          </c:val>
          <c:extLst>
            <c:ext xmlns:c16="http://schemas.microsoft.com/office/drawing/2014/chart" uri="{C3380CC4-5D6E-409C-BE32-E72D297353CC}">
              <c16:uniqueId val="{00000002-E419-2744-AD69-505294653CF4}"/>
            </c:ext>
          </c:extLst>
        </c:ser>
        <c:ser>
          <c:idx val="3"/>
          <c:order val="3"/>
          <c:tx>
            <c:strRef>
              <c:f>Distribution!$A$182</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Distribution!$B$182:$M$182</c:f>
              <c:numCache>
                <c:formatCode>_(* #,##0.00_);_(* \(#,##0.00\);_(* "-"??_);_(@_)</c:formatCode>
                <c:ptCount val="12"/>
                <c:pt idx="0">
                  <c:v>163.20410785751221</c:v>
                </c:pt>
                <c:pt idx="1">
                  <c:v>10331.487813839442</c:v>
                </c:pt>
                <c:pt idx="2">
                  <c:v>1.1446875287056153</c:v>
                </c:pt>
                <c:pt idx="3">
                  <c:v>958.74542700893471</c:v>
                </c:pt>
                <c:pt idx="4">
                  <c:v>0.58735950193567876</c:v>
                </c:pt>
                <c:pt idx="5">
                  <c:v>609.75438083169399</c:v>
                </c:pt>
                <c:pt idx="6">
                  <c:v>2963.2438072721679</c:v>
                </c:pt>
                <c:pt idx="7">
                  <c:v>92.047873966639528</c:v>
                </c:pt>
                <c:pt idx="8">
                  <c:v>237.88633627605273</c:v>
                </c:pt>
                <c:pt idx="9">
                  <c:v>32.956713061610529</c:v>
                </c:pt>
                <c:pt idx="10">
                  <c:v>468.39327075321091</c:v>
                </c:pt>
                <c:pt idx="11">
                  <c:v>0.23048780214230566</c:v>
                </c:pt>
              </c:numCache>
            </c:numRef>
          </c:val>
          <c:extLst>
            <c:ext xmlns:c16="http://schemas.microsoft.com/office/drawing/2014/chart" uri="{C3380CC4-5D6E-409C-BE32-E72D297353CC}">
              <c16:uniqueId val="{00000003-E419-2744-AD69-505294653CF4}"/>
            </c:ext>
          </c:extLst>
        </c:ser>
        <c:ser>
          <c:idx val="4"/>
          <c:order val="4"/>
          <c:tx>
            <c:strRef>
              <c:f>Distribution!$A$183</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Distribution!$B$183:$M$183</c:f>
              <c:numCache>
                <c:formatCode>_(* #,##0.00_);_(* \(#,##0.00\);_(* "-"??_);_(@_)</c:formatCode>
                <c:ptCount val="12"/>
                <c:pt idx="0">
                  <c:v>33.522850268793263</c:v>
                </c:pt>
                <c:pt idx="1">
                  <c:v>178.29552852204483</c:v>
                </c:pt>
                <c:pt idx="2">
                  <c:v>2.1345027952520409E-2</c:v>
                </c:pt>
                <c:pt idx="3">
                  <c:v>112.26088391639435</c:v>
                </c:pt>
                <c:pt idx="4">
                  <c:v>2.6239590433569879</c:v>
                </c:pt>
                <c:pt idx="5">
                  <c:v>46.312199680642991</c:v>
                </c:pt>
                <c:pt idx="6">
                  <c:v>99.361375588060554</c:v>
                </c:pt>
                <c:pt idx="7">
                  <c:v>22.009829952830774</c:v>
                </c:pt>
                <c:pt idx="8">
                  <c:v>4.9254907934118748</c:v>
                </c:pt>
                <c:pt idx="9">
                  <c:v>7.5196032614803601</c:v>
                </c:pt>
                <c:pt idx="10">
                  <c:v>19.222686715108388</c:v>
                </c:pt>
                <c:pt idx="11">
                  <c:v>0.56218561736932227</c:v>
                </c:pt>
              </c:numCache>
            </c:numRef>
          </c:val>
          <c:extLst>
            <c:ext xmlns:c16="http://schemas.microsoft.com/office/drawing/2014/chart" uri="{C3380CC4-5D6E-409C-BE32-E72D297353CC}">
              <c16:uniqueId val="{00000004-E419-2744-AD69-505294653CF4}"/>
            </c:ext>
          </c:extLst>
        </c:ser>
        <c:ser>
          <c:idx val="5"/>
          <c:order val="5"/>
          <c:tx>
            <c:strRef>
              <c:f>Distribution!$A$184</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Distribution!$B$184:$M$184</c:f>
              <c:numCache>
                <c:formatCode>_(* #,##0.00_);_(* \(#,##0.00\);_(* "-"??_);_(@_)</c:formatCode>
                <c:ptCount val="12"/>
                <c:pt idx="0">
                  <c:v>11.414742009445932</c:v>
                </c:pt>
                <c:pt idx="1">
                  <c:v>30.499350631851399</c:v>
                </c:pt>
                <c:pt idx="2">
                  <c:v>30.434278021295508</c:v>
                </c:pt>
                <c:pt idx="3">
                  <c:v>178.27344316698753</c:v>
                </c:pt>
                <c:pt idx="4">
                  <c:v>8.592444474106728E-2</c:v>
                </c:pt>
                <c:pt idx="5">
                  <c:v>48.880152701733088</c:v>
                </c:pt>
                <c:pt idx="6">
                  <c:v>27.009469221564355</c:v>
                </c:pt>
                <c:pt idx="7">
                  <c:v>4.7790789346126914</c:v>
                </c:pt>
                <c:pt idx="8">
                  <c:v>332.57086857127541</c:v>
                </c:pt>
                <c:pt idx="9">
                  <c:v>41.357041658488093</c:v>
                </c:pt>
                <c:pt idx="10">
                  <c:v>3.0362709304517872</c:v>
                </c:pt>
                <c:pt idx="11">
                  <c:v>0.79126181698938969</c:v>
                </c:pt>
              </c:numCache>
            </c:numRef>
          </c:val>
          <c:extLst>
            <c:ext xmlns:c16="http://schemas.microsoft.com/office/drawing/2014/chart" uri="{C3380CC4-5D6E-409C-BE32-E72D297353CC}">
              <c16:uniqueId val="{00000005-E419-2744-AD69-505294653CF4}"/>
            </c:ext>
          </c:extLst>
        </c:ser>
        <c:ser>
          <c:idx val="6"/>
          <c:order val="6"/>
          <c:tx>
            <c:strRef>
              <c:f>Distribution!$A$185</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Distribution!$B$178:$M$178</c:f>
              <c:strCache>
                <c:ptCount val="12"/>
                <c:pt idx="0">
                  <c:v>ASDC</c:v>
                </c:pt>
                <c:pt idx="1">
                  <c:v>ASF</c:v>
                </c:pt>
                <c:pt idx="2">
                  <c:v>CDDIS</c:v>
                </c:pt>
                <c:pt idx="3">
                  <c:v>GESDISC</c:v>
                </c:pt>
                <c:pt idx="4">
                  <c:v>GHRC</c:v>
                </c:pt>
                <c:pt idx="5">
                  <c:v>LP DAAC</c:v>
                </c:pt>
                <c:pt idx="6">
                  <c:v>LAADS DAAC</c:v>
                </c:pt>
                <c:pt idx="7">
                  <c:v>NSIDC</c:v>
                </c:pt>
                <c:pt idx="8">
                  <c:v>OB.DAAC</c:v>
                </c:pt>
                <c:pt idx="9">
                  <c:v>ORNL</c:v>
                </c:pt>
                <c:pt idx="10">
                  <c:v>PO.DAAC</c:v>
                </c:pt>
                <c:pt idx="11">
                  <c:v>SEDAC</c:v>
                </c:pt>
              </c:strCache>
            </c:strRef>
          </c:cat>
          <c:val>
            <c:numRef>
              <c:f>Distribution!$B$185:$M$185</c:f>
              <c:numCache>
                <c:formatCode>_(* #,##0.00_);_(* \(#,##0.00\);_(* "-"??_);_(@_)</c:formatCode>
                <c:ptCount val="12"/>
                <c:pt idx="0">
                  <c:v>21.453439890703432</c:v>
                </c:pt>
                <c:pt idx="1">
                  <c:v>4.0796547073114146E-3</c:v>
                </c:pt>
                <c:pt idx="2">
                  <c:v>3.6426456244953415E-4</c:v>
                </c:pt>
                <c:pt idx="3">
                  <c:v>0.34894846242332228</c:v>
                </c:pt>
                <c:pt idx="4">
                  <c:v>3.6607182846637405E-4</c:v>
                </c:pt>
                <c:pt idx="5">
                  <c:v>2.3844910970183257E-2</c:v>
                </c:pt>
                <c:pt idx="6">
                  <c:v>0.76279050926314063</c:v>
                </c:pt>
                <c:pt idx="7">
                  <c:v>8.4696892990905274E-3</c:v>
                </c:pt>
                <c:pt idx="8">
                  <c:v>0.37067883171130178</c:v>
                </c:pt>
                <c:pt idx="9">
                  <c:v>1.4291804782260347E-3</c:v>
                </c:pt>
                <c:pt idx="10">
                  <c:v>6.7672908710846871E-2</c:v>
                </c:pt>
                <c:pt idx="11">
                  <c:v>5.2784128838538865E-3</c:v>
                </c:pt>
              </c:numCache>
            </c:numRef>
          </c:val>
          <c:extLst>
            <c:ext xmlns:c16="http://schemas.microsoft.com/office/drawing/2014/chart" uri="{C3380CC4-5D6E-409C-BE32-E72D297353CC}">
              <c16:uniqueId val="{00000006-E419-2744-AD69-505294653CF4}"/>
            </c:ext>
          </c:extLst>
        </c:ser>
        <c:dLbls>
          <c:showLegendKey val="0"/>
          <c:showVal val="0"/>
          <c:showCatName val="0"/>
          <c:showSerName val="0"/>
          <c:showPercent val="0"/>
          <c:showBubbleSize val="0"/>
        </c:dLbls>
        <c:gapWidth val="55"/>
        <c:overlap val="100"/>
        <c:axId val="-426172928"/>
        <c:axId val="-426175104"/>
      </c:barChart>
      <c:catAx>
        <c:axId val="-426172928"/>
        <c:scaling>
          <c:orientation val="minMax"/>
        </c:scaling>
        <c:delete val="0"/>
        <c:axPos val="b"/>
        <c:numFmt formatCode="General" sourceLinked="0"/>
        <c:majorTickMark val="none"/>
        <c:minorTickMark val="none"/>
        <c:tickLblPos val="nextTo"/>
        <c:spPr>
          <a:ln w="3175">
            <a:solidFill>
              <a:srgbClr val="808080"/>
            </a:solidFill>
            <a:prstDash val="solid"/>
          </a:ln>
        </c:spPr>
        <c:txPr>
          <a:bodyPr rot="-5400000" vert="horz"/>
          <a:lstStyle/>
          <a:p>
            <a:pPr>
              <a:defRPr sz="1100" baseline="0"/>
            </a:pPr>
            <a:endParaRPr lang="en-US"/>
          </a:p>
        </c:txPr>
        <c:crossAx val="-426175104"/>
        <c:crosses val="autoZero"/>
        <c:auto val="1"/>
        <c:lblAlgn val="ctr"/>
        <c:lblOffset val="100"/>
        <c:noMultiLvlLbl val="0"/>
      </c:catAx>
      <c:valAx>
        <c:axId val="-426175104"/>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2928"/>
        <c:crosses val="autoZero"/>
        <c:crossBetween val="between"/>
      </c:valAx>
      <c:spPr>
        <a:solidFill>
          <a:srgbClr val="FFFFFF"/>
        </a:solidFill>
        <a:ln w="25400">
          <a:solidFill>
            <a:srgbClr val="808080"/>
          </a:solidFill>
        </a:ln>
      </c:spPr>
    </c:plotArea>
    <c:legend>
      <c:legendPos val="r"/>
      <c:layout>
        <c:manualLayout>
          <c:xMode val="edge"/>
          <c:yMode val="edge"/>
          <c:x val="0.85965591570914901"/>
          <c:y val="0.2099528036569149"/>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Products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(2.85 Billion)</a:t>
            </a:r>
          </a:p>
        </c:rich>
      </c:tx>
      <c:overlay val="0"/>
      <c:spPr>
        <a:noFill/>
        <a:ln w="25400">
          <a:noFill/>
        </a:ln>
      </c:spPr>
    </c:title>
    <c:autoTitleDeleted val="0"/>
    <c:plotArea>
      <c:layout>
        <c:manualLayout>
          <c:layoutTarget val="inner"/>
          <c:xMode val="edge"/>
          <c:yMode val="edge"/>
          <c:x val="0.43424370231527981"/>
          <c:y val="0.64739975755253321"/>
          <c:w val="0.19603001418804061"/>
          <c:h val="0.22832402163681687"/>
        </c:manualLayout>
      </c:layout>
      <c:pieChart>
        <c:varyColors val="1"/>
        <c:ser>
          <c:idx val="0"/>
          <c:order val="0"/>
          <c:tx>
            <c:strRef>
              <c:f>Distribution!$A$20</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139A-FE41-9917-B305D2B7FD21}"/>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139A-FE41-9917-B305D2B7FD21}"/>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139A-FE41-9917-B305D2B7FD21}"/>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139A-FE41-9917-B305D2B7FD21}"/>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139A-FE41-9917-B305D2B7FD21}"/>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139A-FE41-9917-B305D2B7FD21}"/>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139A-FE41-9917-B305D2B7FD21}"/>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139A-FE41-9917-B305D2B7FD21}"/>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139A-FE41-9917-B305D2B7FD21}"/>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139A-FE41-9917-B305D2B7FD21}"/>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139A-FE41-9917-B305D2B7FD21}"/>
              </c:ext>
            </c:extLst>
          </c:dPt>
          <c:dLbls>
            <c:dLbl>
              <c:idx val="0"/>
              <c:layout>
                <c:manualLayout>
                  <c:x val="9.003399482813719E-2"/>
                  <c:y val="-5.988205940838050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39A-FE41-9917-B305D2B7FD21}"/>
                </c:ext>
              </c:extLst>
            </c:dLbl>
            <c:dLbl>
              <c:idx val="1"/>
              <c:layout>
                <c:manualLayout>
                  <c:x val="0.20517651160763575"/>
                  <c:y val="-4.308391031586592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39A-FE41-9917-B305D2B7FD21}"/>
                </c:ext>
              </c:extLst>
            </c:dLbl>
            <c:dLbl>
              <c:idx val="2"/>
              <c:layout>
                <c:manualLayout>
                  <c:x val="0.22920010459947104"/>
                  <c:y val="1.946362473921529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39A-FE41-9917-B305D2B7FD21}"/>
                </c:ext>
              </c:extLst>
            </c:dLbl>
            <c:dLbl>
              <c:idx val="3"/>
              <c:layout>
                <c:manualLayout>
                  <c:x val="6.8214318332432133E-2"/>
                  <c:y val="-1.51248031465656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39A-FE41-9917-B305D2B7FD21}"/>
                </c:ext>
              </c:extLst>
            </c:dLbl>
            <c:dLbl>
              <c:idx val="4"/>
              <c:layout>
                <c:manualLayout>
                  <c:x val="-1.7868288331051117E-2"/>
                  <c:y val="-3.06083833058458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39A-FE41-9917-B305D2B7FD21}"/>
                </c:ext>
              </c:extLst>
            </c:dLbl>
            <c:dLbl>
              <c:idx val="5"/>
              <c:layout>
                <c:manualLayout>
                  <c:x val="-3.0856527077844042E-2"/>
                  <c:y val="1.28701902988768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39A-FE41-9917-B305D2B7FD21}"/>
                </c:ext>
              </c:extLst>
            </c:dLbl>
            <c:dLbl>
              <c:idx val="6"/>
              <c:layout>
                <c:manualLayout>
                  <c:x val="-9.902566774989012E-2"/>
                  <c:y val="4.172134330045363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39A-FE41-9917-B305D2B7FD21}"/>
                </c:ext>
              </c:extLst>
            </c:dLbl>
            <c:dLbl>
              <c:idx val="7"/>
              <c:layout>
                <c:manualLayout>
                  <c:x val="-0.21578310165119152"/>
                  <c:y val="2.769744496002550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39A-FE41-9917-B305D2B7FD21}"/>
                </c:ext>
              </c:extLst>
            </c:dLbl>
            <c:dLbl>
              <c:idx val="8"/>
              <c:layout>
                <c:manualLayout>
                  <c:x val="-0.22415549615000896"/>
                  <c:y val="-8.162456587282641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139A-FE41-9917-B305D2B7FD21}"/>
                </c:ext>
              </c:extLst>
            </c:dLbl>
            <c:dLbl>
              <c:idx val="9"/>
              <c:layout>
                <c:manualLayout>
                  <c:x val="-1.9201275723923151E-2"/>
                  <c:y val="-4.327405438385489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139A-FE41-9917-B305D2B7FD21}"/>
                </c:ext>
              </c:extLst>
            </c:dLbl>
            <c:dLbl>
              <c:idx val="10"/>
              <c:layout>
                <c:manualLayout>
                  <c:x val="-7.1919536608327658E-2"/>
                  <c:y val="-0.172778162766809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139A-FE41-9917-B305D2B7FD21}"/>
                </c:ext>
              </c:extLst>
            </c:dLbl>
            <c:dLbl>
              <c:idx val="11"/>
              <c:layout>
                <c:manualLayout>
                  <c:x val="5.5264638919444373E-2"/>
                  <c:y val="-0.1890225078053868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139A-FE41-9917-B305D2B7FD21}"/>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Distribution!$B$19:$M$19</c:f>
              <c:strCache>
                <c:ptCount val="12"/>
                <c:pt idx="0">
                  <c:v>ASDC</c:v>
                </c:pt>
                <c:pt idx="1">
                  <c:v>ASF</c:v>
                </c:pt>
                <c:pt idx="2">
                  <c:v>CDDIS</c:v>
                </c:pt>
                <c:pt idx="3">
                  <c:v>GESDISC</c:v>
                </c:pt>
                <c:pt idx="4">
                  <c:v>GHRC</c:v>
                </c:pt>
                <c:pt idx="5">
                  <c:v>LPDAAC</c:v>
                </c:pt>
                <c:pt idx="6">
                  <c:v>LAADS DAAC</c:v>
                </c:pt>
                <c:pt idx="7">
                  <c:v>NSIDC</c:v>
                </c:pt>
                <c:pt idx="8">
                  <c:v>OB.DAAC</c:v>
                </c:pt>
                <c:pt idx="9">
                  <c:v>ORNL</c:v>
                </c:pt>
                <c:pt idx="10">
                  <c:v>PO.DAAC</c:v>
                </c:pt>
                <c:pt idx="11">
                  <c:v>SEDAC</c:v>
                </c:pt>
              </c:strCache>
            </c:strRef>
          </c:cat>
          <c:val>
            <c:numRef>
              <c:f>Distribution!$B$20:$M$20</c:f>
              <c:numCache>
                <c:formatCode>#,##0.00</c:formatCode>
                <c:ptCount val="12"/>
                <c:pt idx="0">
                  <c:v>24.14</c:v>
                </c:pt>
                <c:pt idx="1">
                  <c:v>51.89</c:v>
                </c:pt>
                <c:pt idx="2">
                  <c:v>265.18</c:v>
                </c:pt>
                <c:pt idx="3">
                  <c:v>539.97</c:v>
                </c:pt>
                <c:pt idx="4">
                  <c:v>10.36</c:v>
                </c:pt>
                <c:pt idx="5">
                  <c:v>512.77</c:v>
                </c:pt>
                <c:pt idx="6">
                  <c:v>677.69</c:v>
                </c:pt>
                <c:pt idx="7">
                  <c:v>87.34</c:v>
                </c:pt>
                <c:pt idx="8">
                  <c:v>70.86</c:v>
                </c:pt>
                <c:pt idx="9">
                  <c:v>102.54</c:v>
                </c:pt>
                <c:pt idx="10">
                  <c:v>510.77</c:v>
                </c:pt>
                <c:pt idx="11">
                  <c:v>1.05</c:v>
                </c:pt>
              </c:numCache>
            </c:numRef>
          </c:val>
          <c:extLst>
            <c:ext xmlns:c16="http://schemas.microsoft.com/office/drawing/2014/chart" uri="{C3380CC4-5D6E-409C-BE32-E72D297353CC}">
              <c16:uniqueId val="{00000017-139A-FE41-9917-B305D2B7FD21}"/>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41.xml"/><Relationship Id="rId3" Type="http://schemas.openxmlformats.org/officeDocument/2006/relationships/chart" Target="../charts/chart36.xml"/><Relationship Id="rId7" Type="http://schemas.openxmlformats.org/officeDocument/2006/relationships/chart" Target="../charts/chart40.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5" Type="http://schemas.openxmlformats.org/officeDocument/2006/relationships/chart" Target="../charts/chart38.xml"/><Relationship Id="rId10" Type="http://schemas.openxmlformats.org/officeDocument/2006/relationships/chart" Target="../charts/chart43.xml"/><Relationship Id="rId4" Type="http://schemas.openxmlformats.org/officeDocument/2006/relationships/chart" Target="../charts/chart37.xml"/><Relationship Id="rId9" Type="http://schemas.openxmlformats.org/officeDocument/2006/relationships/chart" Target="../charts/chart4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7</xdr:col>
      <xdr:colOff>939801</xdr:colOff>
      <xdr:row>0</xdr:row>
      <xdr:rowOff>50800</xdr:rowOff>
    </xdr:from>
    <xdr:to>
      <xdr:col>12</xdr:col>
      <xdr:colOff>279400</xdr:colOff>
      <xdr:row>15</xdr:row>
      <xdr:rowOff>165100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926309</xdr:colOff>
      <xdr:row>15</xdr:row>
      <xdr:rowOff>180180</xdr:rowOff>
    </xdr:from>
    <xdr:to>
      <xdr:col>12</xdr:col>
      <xdr:colOff>292100</xdr:colOff>
      <xdr:row>35</xdr:row>
      <xdr:rowOff>25400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190500</xdr:colOff>
      <xdr:row>42</xdr:row>
      <xdr:rowOff>571501</xdr:rowOff>
    </xdr:from>
    <xdr:to>
      <xdr:col>12</xdr:col>
      <xdr:colOff>753474</xdr:colOff>
      <xdr:row>78</xdr:row>
      <xdr:rowOff>152401</xdr:rowOff>
    </xdr:to>
    <xdr:pic>
      <xdr:nvPicPr>
        <xdr:cNvPr id="5" name="Picture 4">
          <a:extLst>
            <a:ext uri="{FF2B5EF4-FFF2-40B4-BE49-F238E27FC236}">
              <a16:creationId xmlns:a16="http://schemas.microsoft.com/office/drawing/2014/main" id="{74539F4B-54C6-2613-2774-F8E30FA998A6}"/>
            </a:ext>
          </a:extLst>
        </xdr:cNvPr>
        <xdr:cNvPicPr>
          <a:picLocks noChangeAspect="1"/>
        </xdr:cNvPicPr>
      </xdr:nvPicPr>
      <xdr:blipFill rotWithShape="1">
        <a:blip xmlns:r="http://schemas.openxmlformats.org/officeDocument/2006/relationships" r:embed="rId1"/>
        <a:srcRect r="3600"/>
        <a:stretch/>
      </xdr:blipFill>
      <xdr:spPr>
        <a:xfrm>
          <a:off x="2260600" y="8610601"/>
          <a:ext cx="8817974" cy="6629400"/>
        </a:xfrm>
        <a:prstGeom prst="rect">
          <a:avLst/>
        </a:prstGeom>
      </xdr:spPr>
    </xdr:pic>
    <xdr:clientData/>
  </xdr:twoCellAnchor>
  <xdr:twoCellAnchor editAs="oneCell">
    <xdr:from>
      <xdr:col>2</xdr:col>
      <xdr:colOff>262858</xdr:colOff>
      <xdr:row>48</xdr:row>
      <xdr:rowOff>88900</xdr:rowOff>
    </xdr:from>
    <xdr:to>
      <xdr:col>3</xdr:col>
      <xdr:colOff>538186</xdr:colOff>
      <xdr:row>73</xdr:row>
      <xdr:rowOff>27108</xdr:rowOff>
    </xdr:to>
    <xdr:pic>
      <xdr:nvPicPr>
        <xdr:cNvPr id="9" name="Picture 8">
          <a:extLst>
            <a:ext uri="{FF2B5EF4-FFF2-40B4-BE49-F238E27FC236}">
              <a16:creationId xmlns:a16="http://schemas.microsoft.com/office/drawing/2014/main" id="{7473926B-FE80-CB47-9385-749978222A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2958" y="10223500"/>
          <a:ext cx="1100828" cy="4065708"/>
        </a:xfrm>
        <a:prstGeom prst="rect">
          <a:avLst/>
        </a:prstGeom>
      </xdr:spPr>
    </xdr:pic>
    <xdr:clientData/>
  </xdr:twoCellAnchor>
  <xdr:twoCellAnchor editAs="oneCell">
    <xdr:from>
      <xdr:col>1</xdr:col>
      <xdr:colOff>190500</xdr:colOff>
      <xdr:row>4</xdr:row>
      <xdr:rowOff>152401</xdr:rowOff>
    </xdr:from>
    <xdr:to>
      <xdr:col>12</xdr:col>
      <xdr:colOff>215900</xdr:colOff>
      <xdr:row>40</xdr:row>
      <xdr:rowOff>63501</xdr:rowOff>
    </xdr:to>
    <xdr:graphicFrame macro="">
      <xdr:nvGraphicFramePr>
        <xdr:cNvPr id="2" name="Chart 1">
          <a:extLst>
            <a:ext uri="{FF2B5EF4-FFF2-40B4-BE49-F238E27FC236}">
              <a16:creationId xmlns:a16="http://schemas.microsoft.com/office/drawing/2014/main" id="{3270B5A2-27EE-4242-9E02-98B189D7D5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138339</xdr:colOff>
      <xdr:row>2</xdr:row>
      <xdr:rowOff>71210</xdr:rowOff>
    </xdr:from>
    <xdr:to>
      <xdr:col>12</xdr:col>
      <xdr:colOff>303696</xdr:colOff>
      <xdr:row>31</xdr:row>
      <xdr:rowOff>41413</xdr:rowOff>
    </xdr:to>
    <xdr:graphicFrame macro="">
      <xdr:nvGraphicFramePr>
        <xdr:cNvPr id="2" name="Chart 1">
          <a:extLst>
            <a:ext uri="{FF2B5EF4-FFF2-40B4-BE49-F238E27FC236}">
              <a16:creationId xmlns:a16="http://schemas.microsoft.com/office/drawing/2014/main" id="{AACF576A-60BF-644D-9E53-91ABC5E9F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156304</xdr:colOff>
      <xdr:row>96</xdr:row>
      <xdr:rowOff>60824</xdr:rowOff>
    </xdr:from>
    <xdr:to>
      <xdr:col>6</xdr:col>
      <xdr:colOff>4480673</xdr:colOff>
      <xdr:row>123</xdr:row>
      <xdr:rowOff>356742</xdr:rowOff>
    </xdr:to>
    <xdr:graphicFrame macro="">
      <xdr:nvGraphicFramePr>
        <xdr:cNvPr id="2" name="Chart 1">
          <a:extLst>
            <a:ext uri="{FF2B5EF4-FFF2-40B4-BE49-F238E27FC236}">
              <a16:creationId xmlns:a16="http://schemas.microsoft.com/office/drawing/2014/main" id="{15C38CA1-C20C-DE4C-B88A-A0EA97DDA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307495</xdr:colOff>
      <xdr:row>63</xdr:row>
      <xdr:rowOff>102474</xdr:rowOff>
    </xdr:from>
    <xdr:to>
      <xdr:col>7</xdr:col>
      <xdr:colOff>99888</xdr:colOff>
      <xdr:row>90</xdr:row>
      <xdr:rowOff>299663</xdr:rowOff>
    </xdr:to>
    <xdr:graphicFrame macro="">
      <xdr:nvGraphicFramePr>
        <xdr:cNvPr id="3" name="Chart 3">
          <a:extLst>
            <a:ext uri="{FF2B5EF4-FFF2-40B4-BE49-F238E27FC236}">
              <a16:creationId xmlns:a16="http://schemas.microsoft.com/office/drawing/2014/main" id="{FBCB4FBB-F54D-1F4A-90D2-3CAFD0E9D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149018</xdr:colOff>
      <xdr:row>129</xdr:row>
      <xdr:rowOff>105574</xdr:rowOff>
    </xdr:from>
    <xdr:to>
      <xdr:col>6</xdr:col>
      <xdr:colOff>4509214</xdr:colOff>
      <xdr:row>159</xdr:row>
      <xdr:rowOff>123126</xdr:rowOff>
    </xdr:to>
    <xdr:graphicFrame macro="">
      <xdr:nvGraphicFramePr>
        <xdr:cNvPr id="4" name="Chart 3">
          <a:extLst>
            <a:ext uri="{FF2B5EF4-FFF2-40B4-BE49-F238E27FC236}">
              <a16:creationId xmlns:a16="http://schemas.microsoft.com/office/drawing/2014/main" id="{EE054F45-175D-3049-96E4-FC2A92A7F3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14270</xdr:colOff>
      <xdr:row>1</xdr:row>
      <xdr:rowOff>112444</xdr:rowOff>
    </xdr:from>
    <xdr:to>
      <xdr:col>12</xdr:col>
      <xdr:colOff>442359</xdr:colOff>
      <xdr:row>15</xdr:row>
      <xdr:rowOff>28539</xdr:rowOff>
    </xdr:to>
    <xdr:graphicFrame macro="">
      <xdr:nvGraphicFramePr>
        <xdr:cNvPr id="5" name="Chart 4">
          <a:extLst>
            <a:ext uri="{FF2B5EF4-FFF2-40B4-BE49-F238E27FC236}">
              <a16:creationId xmlns:a16="http://schemas.microsoft.com/office/drawing/2014/main" id="{1A158C29-AEC4-DB41-8A0C-60B952E3BF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453774</xdr:colOff>
      <xdr:row>1</xdr:row>
      <xdr:rowOff>98176</xdr:rowOff>
    </xdr:from>
    <xdr:to>
      <xdr:col>17</xdr:col>
      <xdr:colOff>627865</xdr:colOff>
      <xdr:row>15</xdr:row>
      <xdr:rowOff>28539</xdr:rowOff>
    </xdr:to>
    <xdr:graphicFrame macro="">
      <xdr:nvGraphicFramePr>
        <xdr:cNvPr id="6" name="Chart 5">
          <a:extLst>
            <a:ext uri="{FF2B5EF4-FFF2-40B4-BE49-F238E27FC236}">
              <a16:creationId xmlns:a16="http://schemas.microsoft.com/office/drawing/2014/main" id="{031C6360-A44E-E94B-A2B7-C352C20082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15</xdr:row>
      <xdr:rowOff>158749</xdr:rowOff>
    </xdr:from>
    <xdr:to>
      <xdr:col>10</xdr:col>
      <xdr:colOff>705555</xdr:colOff>
      <xdr:row>36</xdr:row>
      <xdr:rowOff>56444</xdr:rowOff>
    </xdr:to>
    <xdr:graphicFrame macro="">
      <xdr:nvGraphicFramePr>
        <xdr:cNvPr id="2" name="Chart 3">
          <a:extLst>
            <a:ext uri="{FF2B5EF4-FFF2-40B4-BE49-F238E27FC236}">
              <a16:creationId xmlns:a16="http://schemas.microsoft.com/office/drawing/2014/main" id="{93042B10-9C8D-1042-AE14-B6178B492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64</xdr:row>
      <xdr:rowOff>1</xdr:rowOff>
    </xdr:from>
    <xdr:to>
      <xdr:col>10</xdr:col>
      <xdr:colOff>497416</xdr:colOff>
      <xdr:row>84</xdr:row>
      <xdr:rowOff>95251</xdr:rowOff>
    </xdr:to>
    <xdr:graphicFrame macro="">
      <xdr:nvGraphicFramePr>
        <xdr:cNvPr id="3" name="Chart 2">
          <a:extLst>
            <a:ext uri="{FF2B5EF4-FFF2-40B4-BE49-F238E27FC236}">
              <a16:creationId xmlns:a16="http://schemas.microsoft.com/office/drawing/2014/main" id="{BD7D7121-566E-1141-9016-90671F919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179915</xdr:colOff>
      <xdr:row>40</xdr:row>
      <xdr:rowOff>0</xdr:rowOff>
    </xdr:from>
    <xdr:to>
      <xdr:col>10</xdr:col>
      <xdr:colOff>486832</xdr:colOff>
      <xdr:row>60</xdr:row>
      <xdr:rowOff>95251</xdr:rowOff>
    </xdr:to>
    <xdr:graphicFrame macro="">
      <xdr:nvGraphicFramePr>
        <xdr:cNvPr id="4" name="Chart 3">
          <a:extLst>
            <a:ext uri="{FF2B5EF4-FFF2-40B4-BE49-F238E27FC236}">
              <a16:creationId xmlns:a16="http://schemas.microsoft.com/office/drawing/2014/main" id="{FB9F49AB-65EF-1E46-87EA-9348BA083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122463</xdr:colOff>
      <xdr:row>15</xdr:row>
      <xdr:rowOff>52916</xdr:rowOff>
    </xdr:from>
    <xdr:to>
      <xdr:col>10</xdr:col>
      <xdr:colOff>592666</xdr:colOff>
      <xdr:row>34</xdr:row>
      <xdr:rowOff>10583</xdr:rowOff>
    </xdr:to>
    <xdr:graphicFrame macro="">
      <xdr:nvGraphicFramePr>
        <xdr:cNvPr id="2" name="Chart 3">
          <a:extLst>
            <a:ext uri="{FF2B5EF4-FFF2-40B4-BE49-F238E27FC236}">
              <a16:creationId xmlns:a16="http://schemas.microsoft.com/office/drawing/2014/main" id="{3F047D1E-62A3-8944-BE34-448788751E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179919</xdr:colOff>
      <xdr:row>60</xdr:row>
      <xdr:rowOff>105835</xdr:rowOff>
    </xdr:from>
    <xdr:to>
      <xdr:col>10</xdr:col>
      <xdr:colOff>486834</xdr:colOff>
      <xdr:row>81</xdr:row>
      <xdr:rowOff>1</xdr:rowOff>
    </xdr:to>
    <xdr:graphicFrame macro="">
      <xdr:nvGraphicFramePr>
        <xdr:cNvPr id="3" name="Chart 2">
          <a:extLst>
            <a:ext uri="{FF2B5EF4-FFF2-40B4-BE49-F238E27FC236}">
              <a16:creationId xmlns:a16="http://schemas.microsoft.com/office/drawing/2014/main" id="{32F56C44-12C2-3948-9A4A-11EF1ACBF5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31749</xdr:colOff>
      <xdr:row>37</xdr:row>
      <xdr:rowOff>21167</xdr:rowOff>
    </xdr:from>
    <xdr:to>
      <xdr:col>10</xdr:col>
      <xdr:colOff>529166</xdr:colOff>
      <xdr:row>56</xdr:row>
      <xdr:rowOff>63500</xdr:rowOff>
    </xdr:to>
    <xdr:graphicFrame macro="">
      <xdr:nvGraphicFramePr>
        <xdr:cNvPr id="4" name="Chart 3">
          <a:extLst>
            <a:ext uri="{FF2B5EF4-FFF2-40B4-BE49-F238E27FC236}">
              <a16:creationId xmlns:a16="http://schemas.microsoft.com/office/drawing/2014/main" id="{81910836-81E9-F541-8227-98386F3ED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31749</xdr:colOff>
      <xdr:row>37</xdr:row>
      <xdr:rowOff>21167</xdr:rowOff>
    </xdr:from>
    <xdr:to>
      <xdr:col>10</xdr:col>
      <xdr:colOff>529166</xdr:colOff>
      <xdr:row>56</xdr:row>
      <xdr:rowOff>63500</xdr:rowOff>
    </xdr:to>
    <xdr:graphicFrame macro="">
      <xdr:nvGraphicFramePr>
        <xdr:cNvPr id="7" name="Chart 6">
          <a:extLst>
            <a:ext uri="{FF2B5EF4-FFF2-40B4-BE49-F238E27FC236}">
              <a16:creationId xmlns:a16="http://schemas.microsoft.com/office/drawing/2014/main" id="{35990578-9F2B-C849-9505-567CB0576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546100</xdr:colOff>
      <xdr:row>69</xdr:row>
      <xdr:rowOff>99671</xdr:rowOff>
    </xdr:from>
    <xdr:to>
      <xdr:col>19</xdr:col>
      <xdr:colOff>101600</xdr:colOff>
      <xdr:row>92</xdr:row>
      <xdr:rowOff>152400</xdr:rowOff>
    </xdr:to>
    <xdr:graphicFrame macro="">
      <xdr:nvGraphicFramePr>
        <xdr:cNvPr id="13" name="Chart 12">
          <a:extLst>
            <a:ext uri="{FF2B5EF4-FFF2-40B4-BE49-F238E27FC236}">
              <a16:creationId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527051</xdr:colOff>
      <xdr:row>52</xdr:row>
      <xdr:rowOff>60327</xdr:rowOff>
    </xdr:from>
    <xdr:to>
      <xdr:col>19</xdr:col>
      <xdr:colOff>88900</xdr:colOff>
      <xdr:row>69</xdr:row>
      <xdr:rowOff>127000</xdr:rowOff>
    </xdr:to>
    <xdr:graphicFrame macro="">
      <xdr:nvGraphicFramePr>
        <xdr:cNvPr id="14" name="Chart 13">
          <a:extLst>
            <a:ext uri="{FF2B5EF4-FFF2-40B4-BE49-F238E27FC236}">
              <a16:creationId xmlns:a16="http://schemas.microsoft.com/office/drawing/2014/main"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975935</xdr:colOff>
      <xdr:row>77</xdr:row>
      <xdr:rowOff>95251</xdr:rowOff>
    </xdr:from>
    <xdr:to>
      <xdr:col>11</xdr:col>
      <xdr:colOff>419100</xdr:colOff>
      <xdr:row>98</xdr:row>
      <xdr:rowOff>38101</xdr:rowOff>
    </xdr:to>
    <xdr:graphicFrame macro="">
      <xdr:nvGraphicFramePr>
        <xdr:cNvPr id="15" name="Chart 14">
          <a:extLst>
            <a:ext uri="{FF2B5EF4-FFF2-40B4-BE49-F238E27FC236}">
              <a16:creationId xmlns:a16="http://schemas.microsoft.com/office/drawing/2014/main"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673100</xdr:colOff>
      <xdr:row>2</xdr:row>
      <xdr:rowOff>50800</xdr:rowOff>
    </xdr:from>
    <xdr:to>
      <xdr:col>15</xdr:col>
      <xdr:colOff>279400</xdr:colOff>
      <xdr:row>27</xdr:row>
      <xdr:rowOff>190500</xdr:rowOff>
    </xdr:to>
    <xdr:graphicFrame macro="">
      <xdr:nvGraphicFramePr>
        <xdr:cNvPr id="16" name="Chart 15">
          <a:extLst>
            <a:ext uri="{FF2B5EF4-FFF2-40B4-BE49-F238E27FC236}">
              <a16:creationId xmlns:a16="http://schemas.microsoft.com/office/drawing/2014/main" id="{00000000-0008-0000-1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920751</xdr:colOff>
      <xdr:row>2</xdr:row>
      <xdr:rowOff>50800</xdr:rowOff>
    </xdr:from>
    <xdr:to>
      <xdr:col>10</xdr:col>
      <xdr:colOff>673100</xdr:colOff>
      <xdr:row>27</xdr:row>
      <xdr:rowOff>177800</xdr:rowOff>
    </xdr:to>
    <xdr:graphicFrame macro="">
      <xdr:nvGraphicFramePr>
        <xdr:cNvPr id="17" name="Chart 16">
          <a:extLst>
            <a:ext uri="{FF2B5EF4-FFF2-40B4-BE49-F238E27FC236}">
              <a16:creationId xmlns:a16="http://schemas.microsoft.com/office/drawing/2014/main" id="{00000000-0008-0000-1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11906</xdr:colOff>
      <xdr:row>120</xdr:row>
      <xdr:rowOff>13229</xdr:rowOff>
    </xdr:from>
    <xdr:to>
      <xdr:col>13</xdr:col>
      <xdr:colOff>326570</xdr:colOff>
      <xdr:row>140</xdr:row>
      <xdr:rowOff>-1</xdr:rowOff>
    </xdr:to>
    <xdr:graphicFrame macro="">
      <xdr:nvGraphicFramePr>
        <xdr:cNvPr id="18" name="Chart 17">
          <a:extLst>
            <a:ext uri="{FF2B5EF4-FFF2-40B4-BE49-F238E27FC236}">
              <a16:creationId xmlns:a16="http://schemas.microsoft.com/office/drawing/2014/main" id="{00000000-0008-0000-1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928686</xdr:colOff>
      <xdr:row>119</xdr:row>
      <xdr:rowOff>14551</xdr:rowOff>
    </xdr:from>
    <xdr:to>
      <xdr:col>6</xdr:col>
      <xdr:colOff>13606</xdr:colOff>
      <xdr:row>139</xdr:row>
      <xdr:rowOff>27214</xdr:rowOff>
    </xdr:to>
    <xdr:graphicFrame macro="">
      <xdr:nvGraphicFramePr>
        <xdr:cNvPr id="19" name="Chart 18">
          <a:extLst>
            <a:ext uri="{FF2B5EF4-FFF2-40B4-BE49-F238E27FC236}">
              <a16:creationId xmlns:a16="http://schemas.microsoft.com/office/drawing/2014/main" id="{00000000-0008-0000-1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275431</xdr:colOff>
      <xdr:row>144</xdr:row>
      <xdr:rowOff>378884</xdr:rowOff>
    </xdr:from>
    <xdr:to>
      <xdr:col>16</xdr:col>
      <xdr:colOff>345281</xdr:colOff>
      <xdr:row>160</xdr:row>
      <xdr:rowOff>50006</xdr:rowOff>
    </xdr:to>
    <xdr:graphicFrame macro="">
      <xdr:nvGraphicFramePr>
        <xdr:cNvPr id="20" name="Chart 19">
          <a:extLst>
            <a:ext uri="{FF2B5EF4-FFF2-40B4-BE49-F238E27FC236}">
              <a16:creationId xmlns:a16="http://schemas.microsoft.com/office/drawing/2014/main" id="{00000000-0008-0000-1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760413</xdr:colOff>
      <xdr:row>144</xdr:row>
      <xdr:rowOff>370944</xdr:rowOff>
    </xdr:from>
    <xdr:to>
      <xdr:col>11</xdr:col>
      <xdr:colOff>107156</xdr:colOff>
      <xdr:row>160</xdr:row>
      <xdr:rowOff>61223</xdr:rowOff>
    </xdr:to>
    <xdr:graphicFrame macro="">
      <xdr:nvGraphicFramePr>
        <xdr:cNvPr id="21" name="Chart 20">
          <a:extLst>
            <a:ext uri="{FF2B5EF4-FFF2-40B4-BE49-F238E27FC236}">
              <a16:creationId xmlns:a16="http://schemas.microsoft.com/office/drawing/2014/main" id="{00000000-0008-0000-1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986628</xdr:colOff>
      <xdr:row>176</xdr:row>
      <xdr:rowOff>150811</xdr:rowOff>
    </xdr:from>
    <xdr:to>
      <xdr:col>16</xdr:col>
      <xdr:colOff>22224</xdr:colOff>
      <xdr:row>197</xdr:row>
      <xdr:rowOff>127000</xdr:rowOff>
    </xdr:to>
    <xdr:graphicFrame macro="">
      <xdr:nvGraphicFramePr>
        <xdr:cNvPr id="22" name="Chart 5">
          <a:extLst>
            <a:ext uri="{FF2B5EF4-FFF2-40B4-BE49-F238E27FC236}">
              <a16:creationId xmlns:a16="http://schemas.microsoft.com/office/drawing/2014/main" id="{00000000-0008-0000-1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778666</xdr:colOff>
      <xdr:row>176</xdr:row>
      <xdr:rowOff>138904</xdr:rowOff>
    </xdr:from>
    <xdr:to>
      <xdr:col>6</xdr:col>
      <xdr:colOff>1027111</xdr:colOff>
      <xdr:row>197</xdr:row>
      <xdr:rowOff>104773</xdr:rowOff>
    </xdr:to>
    <xdr:graphicFrame macro="">
      <xdr:nvGraphicFramePr>
        <xdr:cNvPr id="23" name="Chart 5">
          <a:extLst>
            <a:ext uri="{FF2B5EF4-FFF2-40B4-BE49-F238E27FC236}">
              <a16:creationId xmlns:a16="http://schemas.microsoft.com/office/drawing/2014/main" id="{00000000-0008-0000-1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5</xdr:col>
      <xdr:colOff>1063916</xdr:colOff>
      <xdr:row>144</xdr:row>
      <xdr:rowOff>398072</xdr:rowOff>
    </xdr:from>
    <xdr:ext cx="3992503" cy="280205"/>
    <xdr:sp macro="" textlink="">
      <xdr:nvSpPr>
        <xdr:cNvPr id="33" name="TextBox 32">
          <a:extLst>
            <a:ext uri="{FF2B5EF4-FFF2-40B4-BE49-F238E27FC236}">
              <a16:creationId xmlns:a16="http://schemas.microsoft.com/office/drawing/2014/main" id="{6221FFA8-EB62-1540-92AF-92B7ED955DB0}"/>
            </a:ext>
          </a:extLst>
        </xdr:cNvPr>
        <xdr:cNvSpPr txBox="1"/>
      </xdr:nvSpPr>
      <xdr:spPr>
        <a:xfrm>
          <a:off x="7909216" y="27080772"/>
          <a:ext cx="399250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Distribution Volume (GB) of NRT </a:t>
          </a:r>
          <a:r>
            <a:rPr lang="en-US" sz="1200" b="1"/>
            <a:t>Products</a:t>
          </a:r>
          <a:r>
            <a:rPr lang="en-US" sz="1100" b="1"/>
            <a:t> to Unregistered Users</a:t>
          </a:r>
        </a:p>
      </xdr:txBody>
    </xdr:sp>
    <xdr:clientData/>
  </xdr:oneCellAnchor>
</xdr:wsDr>
</file>

<file path=xl/drawings/drawing16.xml><?xml version="1.0" encoding="utf-8"?>
<xdr:wsDr xmlns:xdr="http://schemas.openxmlformats.org/drawingml/2006/spreadsheetDrawing" xmlns:a="http://schemas.openxmlformats.org/drawingml/2006/main">
  <xdr:absoluteAnchor>
    <xdr:pos x="3378200" y="139700"/>
    <xdr:ext cx="8671034" cy="6273362"/>
    <xdr:graphicFrame macro="">
      <xdr:nvGraphicFramePr>
        <xdr:cNvPr id="2" name="Chart 1">
          <a:extLst>
            <a:ext uri="{FF2B5EF4-FFF2-40B4-BE49-F238E27FC236}">
              <a16:creationId xmlns:a16="http://schemas.microsoft.com/office/drawing/2014/main" id="{DA8C43E9-5005-0544-BD0B-F23ADE9A5C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416300" y="6629400"/>
    <xdr:ext cx="8671034" cy="6273362"/>
    <xdr:graphicFrame macro="">
      <xdr:nvGraphicFramePr>
        <xdr:cNvPr id="3" name="Chart 2">
          <a:extLst>
            <a:ext uri="{FF2B5EF4-FFF2-40B4-BE49-F238E27FC236}">
              <a16:creationId xmlns:a16="http://schemas.microsoft.com/office/drawing/2014/main" id="{1BACBE76-2F30-5948-8DA1-02674B27BD0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20840700" y="76200"/>
    <xdr:ext cx="8671034" cy="6273362"/>
    <xdr:graphicFrame macro="">
      <xdr:nvGraphicFramePr>
        <xdr:cNvPr id="4" name="Chart 3">
          <a:extLst>
            <a:ext uri="{FF2B5EF4-FFF2-40B4-BE49-F238E27FC236}">
              <a16:creationId xmlns:a16="http://schemas.microsoft.com/office/drawing/2014/main" id="{819B7BC7-54D8-8745-B55B-3DE07DE04FE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21894800" y="6692900"/>
    <xdr:ext cx="9448800" cy="6273362"/>
    <xdr:graphicFrame macro="">
      <xdr:nvGraphicFramePr>
        <xdr:cNvPr id="5" name="Chart 4">
          <a:extLst>
            <a:ext uri="{FF2B5EF4-FFF2-40B4-BE49-F238E27FC236}">
              <a16:creationId xmlns:a16="http://schemas.microsoft.com/office/drawing/2014/main" id="{00091737-5112-AB4F-BE36-CBDBC391A5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0.06743</cdr:x>
      <cdr:y>0.00663</cdr:y>
    </cdr:from>
    <cdr:to>
      <cdr:x>0.93006</cdr:x>
      <cdr:y>0.14105</cdr:y>
    </cdr:to>
    <cdr:sp macro="" textlink="">
      <cdr:nvSpPr>
        <cdr:cNvPr id="2" name="TextBox 1">
          <a:extLst xmlns:a="http://schemas.openxmlformats.org/drawingml/2006/main">
            <a:ext uri="{FF2B5EF4-FFF2-40B4-BE49-F238E27FC236}">
              <a16:creationId xmlns:a16="http://schemas.microsoft.com/office/drawing/2014/main" id="{F08D3077-3F84-A94A-B4BE-E91A0F7DD16F}"/>
            </a:ext>
          </a:extLst>
        </cdr:cNvPr>
        <cdr:cNvSpPr txBox="1"/>
      </cdr:nvSpPr>
      <cdr:spPr>
        <a:xfrm xmlns:a="http://schemas.openxmlformats.org/drawingml/2006/main">
          <a:off x="584568" y="41596"/>
          <a:ext cx="7478252" cy="843693"/>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2400" b="1"/>
            <a:t>Monthly Number of Digital Object Identifiers created </a:t>
          </a:r>
        </a:p>
        <a:p xmlns:a="http://schemas.openxmlformats.org/drawingml/2006/main">
          <a:pPr algn="ctr"/>
          <a:r>
            <a:rPr lang="en-US" sz="2400" b="1"/>
            <a:t>by the ESDIS (1</a:t>
          </a:r>
          <a:r>
            <a:rPr lang="en-US" sz="2400" b="1" baseline="0"/>
            <a:t> July 2012 to 30 September 2022)</a:t>
          </a:r>
          <a:endParaRPr lang="en-US" sz="2400" b="1"/>
        </a:p>
      </cdr:txBody>
    </cdr:sp>
  </cdr:relSizeAnchor>
</c:userShapes>
</file>

<file path=xl/drawings/drawing18.xml><?xml version="1.0" encoding="utf-8"?>
<c:userShapes xmlns:c="http://schemas.openxmlformats.org/drawingml/2006/chart">
  <cdr:relSizeAnchor xmlns:cdr="http://schemas.openxmlformats.org/drawingml/2006/chartDrawing">
    <cdr:from>
      <cdr:x>0.07418</cdr:x>
      <cdr:y>0</cdr:y>
    </cdr:from>
    <cdr:to>
      <cdr:x>0.93681</cdr:x>
      <cdr:y>0.13395</cdr:y>
    </cdr:to>
    <cdr:sp macro="" textlink="">
      <cdr:nvSpPr>
        <cdr:cNvPr id="4" name="TextBox 3"/>
        <cdr:cNvSpPr txBox="1"/>
      </cdr:nvSpPr>
      <cdr:spPr>
        <a:xfrm xmlns:a="http://schemas.openxmlformats.org/drawingml/2006/main">
          <a:off x="642938" y="0"/>
          <a:ext cx="7477125" cy="843693"/>
        </a:xfrm>
        <a:prstGeom xmlns:a="http://schemas.openxmlformats.org/drawingml/2006/main" prst="rect">
          <a:avLst/>
        </a:prstGeom>
      </cdr:spPr>
      <cdr:txBody>
        <a:bodyPr xmlns:a="http://schemas.openxmlformats.org/drawingml/2006/main" vertOverflow="clip" wrap="square" rtlCol="0">
          <a:spAutoFit/>
        </a:bodyPr>
        <a:lstStyle xmlns:a="http://schemas.openxmlformats.org/drawingml/2006/main"/>
        <a:p xmlns:a="http://schemas.openxmlformats.org/drawingml/2006/main">
          <a:pPr algn="ctr"/>
          <a:r>
            <a:rPr lang="en-US" sz="2400" b="1"/>
            <a:t>Status of Digital Object Identifiers created with the ESDIS by Data Providers as of September 30, 2022 </a:t>
          </a:r>
        </a:p>
      </cdr:txBody>
    </cdr:sp>
  </cdr:relSizeAnchor>
  <cdr:relSizeAnchor xmlns:cdr="http://schemas.openxmlformats.org/drawingml/2006/chartDrawing">
    <cdr:from>
      <cdr:x>0.42621</cdr:x>
      <cdr:y>0.2409</cdr:y>
    </cdr:from>
    <cdr:to>
      <cdr:x>0.80581</cdr:x>
      <cdr:y>0.29554</cdr:y>
    </cdr:to>
    <cdr:sp macro="" textlink="">
      <cdr:nvSpPr>
        <cdr:cNvPr id="3" name="TextBox 1">
          <a:extLst xmlns:a="http://schemas.openxmlformats.org/drawingml/2006/main">
            <a:ext uri="{FF2B5EF4-FFF2-40B4-BE49-F238E27FC236}">
              <a16:creationId xmlns:a16="http://schemas.microsoft.com/office/drawing/2014/main" id="{D2F6177E-D9C1-6A4B-A2F5-EC35E72F89FD}"/>
            </a:ext>
          </a:extLst>
        </cdr:cNvPr>
        <cdr:cNvSpPr txBox="1"/>
      </cdr:nvSpPr>
      <cdr:spPr>
        <a:xfrm xmlns:a="http://schemas.openxmlformats.org/drawingml/2006/main">
          <a:off x="3695716" y="1511274"/>
          <a:ext cx="3291478" cy="342786"/>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Total DOIs to be Registered:</a:t>
          </a:r>
          <a:r>
            <a:rPr lang="en-US" sz="1600" b="1" baseline="0"/>
            <a:t> ~15,000</a:t>
          </a:r>
          <a:endParaRPr lang="en-US" sz="1600" b="1"/>
        </a:p>
      </cdr:txBody>
    </cdr:sp>
  </cdr:relSizeAnchor>
</c:userShapes>
</file>

<file path=xl/drawings/drawing19.xml><?xml version="1.0" encoding="utf-8"?>
<c:userShapes xmlns:c="http://schemas.openxmlformats.org/drawingml/2006/chart">
  <cdr:relSizeAnchor xmlns:cdr="http://schemas.openxmlformats.org/drawingml/2006/chartDrawing">
    <cdr:from>
      <cdr:x>0.06459</cdr:x>
      <cdr:y>0.00349</cdr:y>
    </cdr:from>
    <cdr:to>
      <cdr:x>0.97222</cdr:x>
      <cdr:y>0.05813</cdr:y>
    </cdr:to>
    <cdr:sp macro="" textlink="">
      <cdr:nvSpPr>
        <cdr:cNvPr id="2" name="TextBox 1">
          <a:extLst xmlns:a="http://schemas.openxmlformats.org/drawingml/2006/main">
            <a:ext uri="{FF2B5EF4-FFF2-40B4-BE49-F238E27FC236}">
              <a16:creationId xmlns:a16="http://schemas.microsoft.com/office/drawing/2014/main" id="{0F65AB8B-4202-2940-B0BE-1F9A80CAA26E}"/>
            </a:ext>
          </a:extLst>
        </cdr:cNvPr>
        <cdr:cNvSpPr txBox="1"/>
      </cdr:nvSpPr>
      <cdr:spPr>
        <a:xfrm xmlns:a="http://schemas.openxmlformats.org/drawingml/2006/main">
          <a:off x="560069" y="21897"/>
          <a:ext cx="7870103"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600" b="1"/>
            <a:t>EOSDIS  Year Number of Digitial Object Identifiers Submitted and Registered with Datacite</a:t>
          </a:r>
        </a:p>
      </cdr:txBody>
    </cdr:sp>
  </cdr:relSizeAnchor>
  <cdr:relSizeAnchor xmlns:cdr="http://schemas.openxmlformats.org/drawingml/2006/chartDrawing">
    <cdr:from>
      <cdr:x>0.09344</cdr:x>
      <cdr:y>0.16167</cdr:y>
    </cdr:from>
    <cdr:to>
      <cdr:x>0.42475</cdr:x>
      <cdr:y>0.33608</cdr:y>
    </cdr:to>
    <cdr:sp macro="" textlink="">
      <cdr:nvSpPr>
        <cdr:cNvPr id="3" name="TextBox 1">
          <a:extLst xmlns:a="http://schemas.openxmlformats.org/drawingml/2006/main">
            <a:ext uri="{FF2B5EF4-FFF2-40B4-BE49-F238E27FC236}">
              <a16:creationId xmlns:a16="http://schemas.microsoft.com/office/drawing/2014/main" id="{B05A5FB2-8C05-E546-B12A-0B326E082568}"/>
            </a:ext>
          </a:extLst>
        </cdr:cNvPr>
        <cdr:cNvSpPr txBox="1"/>
      </cdr:nvSpPr>
      <cdr:spPr>
        <a:xfrm xmlns:a="http://schemas.openxmlformats.org/drawingml/2006/main">
          <a:off x="810208" y="1014216"/>
          <a:ext cx="2872791" cy="1094146"/>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Total DOIs as of Sep 30, 2022:</a:t>
          </a:r>
        </a:p>
        <a:p xmlns:a="http://schemas.openxmlformats.org/drawingml/2006/main">
          <a:r>
            <a:rPr lang="en-US" sz="1600" b="1"/>
            <a:t>           DOIs</a:t>
          </a:r>
          <a:r>
            <a:rPr lang="en-US" sz="1600" b="1" baseline="0"/>
            <a:t> Reserved:          996</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baseline="0"/>
            <a:t>           </a:t>
          </a:r>
          <a:r>
            <a:rPr lang="en-US" sz="1600" b="1"/>
            <a:t>DOIs</a:t>
          </a:r>
          <a:r>
            <a:rPr lang="en-US" sz="1600" b="1" baseline="0"/>
            <a:t> Registered:   10,921</a:t>
          </a:r>
        </a:p>
        <a:p xmlns:a="http://schemas.openxmlformats.org/drawingml/2006/main">
          <a:r>
            <a:rPr lang="en-US" sz="1600" b="1"/>
            <a:t>           DOIs</a:t>
          </a:r>
          <a:r>
            <a:rPr lang="en-US" sz="1600" b="1" baseline="0"/>
            <a:t> Submitted:   11,917 </a:t>
          </a:r>
          <a:endParaRPr lang="en-US" sz="1600" b="1"/>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225612</xdr:colOff>
      <xdr:row>0</xdr:row>
      <xdr:rowOff>419100</xdr:rowOff>
    </xdr:from>
    <xdr:to>
      <xdr:col>8</xdr:col>
      <xdr:colOff>63500</xdr:colOff>
      <xdr:row>18</xdr:row>
      <xdr:rowOff>254000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230281</xdr:colOff>
      <xdr:row>18</xdr:row>
      <xdr:rowOff>239056</xdr:rowOff>
    </xdr:from>
    <xdr:to>
      <xdr:col>8</xdr:col>
      <xdr:colOff>50800</xdr:colOff>
      <xdr:row>37</xdr:row>
      <xdr:rowOff>76200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0.07635</cdr:x>
      <cdr:y>0.02031</cdr:y>
    </cdr:from>
    <cdr:to>
      <cdr:x>0.89968</cdr:x>
      <cdr:y>0.07495</cdr:y>
    </cdr:to>
    <cdr:sp macro="" textlink="">
      <cdr:nvSpPr>
        <cdr:cNvPr id="2" name="TextBox 1">
          <a:extLst xmlns:a="http://schemas.openxmlformats.org/drawingml/2006/main">
            <a:ext uri="{FF2B5EF4-FFF2-40B4-BE49-F238E27FC236}">
              <a16:creationId xmlns:a16="http://schemas.microsoft.com/office/drawing/2014/main" id="{0ACB7086-B0FC-B14C-B3CA-049C2238B13D}"/>
            </a:ext>
          </a:extLst>
        </cdr:cNvPr>
        <cdr:cNvSpPr txBox="1"/>
      </cdr:nvSpPr>
      <cdr:spPr>
        <a:xfrm xmlns:a="http://schemas.openxmlformats.org/drawingml/2006/main">
          <a:off x="721416" y="127412"/>
          <a:ext cx="7779437" cy="34278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EOSDIS  FY 2022 Monthly  Number of Digitial Object Identifiers Submitted and Registered</a:t>
          </a:r>
        </a:p>
      </cdr:txBody>
    </cdr:sp>
  </cdr:relSizeAnchor>
  <cdr:relSizeAnchor xmlns:cdr="http://schemas.openxmlformats.org/drawingml/2006/chartDrawing">
    <cdr:from>
      <cdr:x>0.10626</cdr:x>
      <cdr:y>0.11602</cdr:y>
    </cdr:from>
    <cdr:to>
      <cdr:x>0.34789</cdr:x>
      <cdr:y>0.29043</cdr:y>
    </cdr:to>
    <cdr:sp macro="" textlink="">
      <cdr:nvSpPr>
        <cdr:cNvPr id="3" name="TextBox 1">
          <a:extLst xmlns:a="http://schemas.openxmlformats.org/drawingml/2006/main">
            <a:ext uri="{FF2B5EF4-FFF2-40B4-BE49-F238E27FC236}">
              <a16:creationId xmlns:a16="http://schemas.microsoft.com/office/drawing/2014/main" id="{57EED956-1863-8545-A3F1-096FD643FF98}"/>
            </a:ext>
          </a:extLst>
        </cdr:cNvPr>
        <cdr:cNvSpPr txBox="1"/>
      </cdr:nvSpPr>
      <cdr:spPr>
        <a:xfrm xmlns:a="http://schemas.openxmlformats.org/drawingml/2006/main">
          <a:off x="1004029" y="727835"/>
          <a:ext cx="2283126" cy="1094146"/>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FY 2022</a:t>
          </a:r>
        </a:p>
        <a:p xmlns:a="http://schemas.openxmlformats.org/drawingml/2006/main">
          <a:r>
            <a:rPr lang="en-US" sz="1600" b="1"/>
            <a:t>  DOIs</a:t>
          </a:r>
          <a:r>
            <a:rPr lang="en-US" sz="1600" b="1" baseline="0"/>
            <a:t> Reserved:         54</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baseline="0"/>
            <a:t>  </a:t>
          </a:r>
          <a:r>
            <a:rPr lang="en-US" sz="1600" b="1"/>
            <a:t>DOIs</a:t>
          </a:r>
          <a:r>
            <a:rPr lang="en-US" sz="1600" b="1" baseline="0"/>
            <a:t> Registered:     847</a:t>
          </a:r>
        </a:p>
        <a:p xmlns:a="http://schemas.openxmlformats.org/drawingml/2006/main">
          <a:r>
            <a:rPr lang="en-US" sz="1600" b="1"/>
            <a:t>  DOIs</a:t>
          </a:r>
          <a:r>
            <a:rPr lang="en-US" sz="1600" b="1" baseline="0"/>
            <a:t> Submitted:  1,114 </a:t>
          </a:r>
          <a:endParaRPr lang="en-US" sz="1600" b="1"/>
        </a:p>
      </cdr:txBody>
    </cdr:sp>
  </cdr:relSizeAnchor>
</c:userShapes>
</file>

<file path=xl/drawings/drawing21.xml><?xml version="1.0" encoding="utf-8"?>
<xdr:wsDr xmlns:xdr="http://schemas.openxmlformats.org/drawingml/2006/spreadsheetDrawing" xmlns:a="http://schemas.openxmlformats.org/drawingml/2006/main">
  <xdr:twoCellAnchor>
    <xdr:from>
      <xdr:col>14</xdr:col>
      <xdr:colOff>514350</xdr:colOff>
      <xdr:row>45</xdr:row>
      <xdr:rowOff>146050</xdr:rowOff>
    </xdr:from>
    <xdr:to>
      <xdr:col>23</xdr:col>
      <xdr:colOff>342900</xdr:colOff>
      <xdr:row>67</xdr:row>
      <xdr:rowOff>88900</xdr:rowOff>
    </xdr:to>
    <xdr:graphicFrame macro="">
      <xdr:nvGraphicFramePr>
        <xdr:cNvPr id="2" name="Chart 1">
          <a:extLst>
            <a:ext uri="{FF2B5EF4-FFF2-40B4-BE49-F238E27FC236}">
              <a16:creationId xmlns:a16="http://schemas.microsoft.com/office/drawing/2014/main" id="{84DD874A-D924-8749-B45A-CEBF1A0AD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508000</xdr:colOff>
      <xdr:row>32</xdr:row>
      <xdr:rowOff>133350</xdr:rowOff>
    </xdr:from>
    <xdr:to>
      <xdr:col>22</xdr:col>
      <xdr:colOff>317500</xdr:colOff>
      <xdr:row>44</xdr:row>
      <xdr:rowOff>190500</xdr:rowOff>
    </xdr:to>
    <xdr:graphicFrame macro="">
      <xdr:nvGraphicFramePr>
        <xdr:cNvPr id="3" name="Chart 2">
          <a:extLst>
            <a:ext uri="{FF2B5EF4-FFF2-40B4-BE49-F238E27FC236}">
              <a16:creationId xmlns:a16="http://schemas.microsoft.com/office/drawing/2014/main" id="{8F968C3C-5047-034A-AD58-57E760544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533400</xdr:colOff>
      <xdr:row>7</xdr:row>
      <xdr:rowOff>120650</xdr:rowOff>
    </xdr:from>
    <xdr:to>
      <xdr:col>22</xdr:col>
      <xdr:colOff>228600</xdr:colOff>
      <xdr:row>31</xdr:row>
      <xdr:rowOff>165100</xdr:rowOff>
    </xdr:to>
    <xdr:graphicFrame macro="">
      <xdr:nvGraphicFramePr>
        <xdr:cNvPr id="4" name="Chart 3">
          <a:extLst>
            <a:ext uri="{FF2B5EF4-FFF2-40B4-BE49-F238E27FC236}">
              <a16:creationId xmlns:a16="http://schemas.microsoft.com/office/drawing/2014/main" id="{B6C2D6DC-46D2-F743-84AC-1F5E6369AB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178708</xdr:colOff>
      <xdr:row>1</xdr:row>
      <xdr:rowOff>8163</xdr:rowOff>
    </xdr:from>
    <xdr:to>
      <xdr:col>15</xdr:col>
      <xdr:colOff>635000</xdr:colOff>
      <xdr:row>26</xdr:row>
      <xdr:rowOff>190500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8764250" y="1920874"/>
    <xdr:ext cx="9772650" cy="5280025"/>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0.26305</cdr:x>
      <cdr:y>0.77008</cdr:y>
    </cdr:from>
    <cdr:to>
      <cdr:x>0.42289</cdr:x>
      <cdr:y>0.83587</cdr:y>
    </cdr:to>
    <cdr:sp macro="" textlink="">
      <cdr:nvSpPr>
        <cdr:cNvPr id="2" name="TextBox 1"/>
        <cdr:cNvSpPr txBox="1"/>
      </cdr:nvSpPr>
      <cdr:spPr>
        <a:xfrm xmlns:a="http://schemas.openxmlformats.org/drawingml/2006/main">
          <a:off x="2570700" y="4066030"/>
          <a:ext cx="1562060" cy="347372"/>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t>Landsat-7 Data</a:t>
          </a:r>
          <a:r>
            <a:rPr lang="en-US" sz="800" b="1" baseline="0"/>
            <a:t> Migrated from LPDAAC to USGS</a:t>
          </a:r>
          <a:endParaRPr lang="en-US" sz="800" b="1"/>
        </a:p>
      </cdr:txBody>
    </cdr:sp>
  </cdr:relSizeAnchor>
  <cdr:relSizeAnchor xmlns:cdr="http://schemas.openxmlformats.org/drawingml/2006/chartDrawing">
    <cdr:from>
      <cdr:x>0.44768</cdr:x>
      <cdr:y>0.76445</cdr:y>
    </cdr:from>
    <cdr:to>
      <cdr:x>0.59024</cdr:x>
      <cdr:y>0.83025</cdr:y>
    </cdr:to>
    <cdr:sp macro="" textlink="">
      <cdr:nvSpPr>
        <cdr:cNvPr id="3" name="TextBox 1"/>
        <cdr:cNvSpPr txBox="1"/>
      </cdr:nvSpPr>
      <cdr:spPr>
        <a:xfrm xmlns:a="http://schemas.openxmlformats.org/drawingml/2006/main">
          <a:off x="4375060" y="4036328"/>
          <a:ext cx="1393189" cy="34742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800" b="1"/>
            <a:t>Deletion of MODIS Collection 4 Products</a:t>
          </a:r>
        </a:p>
      </cdr:txBody>
    </cdr:sp>
  </cdr:relSizeAnchor>
  <cdr:relSizeAnchor xmlns:cdr="http://schemas.openxmlformats.org/drawingml/2006/chartDrawing">
    <cdr:from>
      <cdr:x>0.63527</cdr:x>
      <cdr:y>0.10156</cdr:y>
    </cdr:from>
    <cdr:to>
      <cdr:x>0.77518</cdr:x>
      <cdr:y>0.1459</cdr:y>
    </cdr:to>
    <cdr:sp macro="" textlink="">
      <cdr:nvSpPr>
        <cdr:cNvPr id="4" name="TextBox 3"/>
        <cdr:cNvSpPr txBox="1"/>
      </cdr:nvSpPr>
      <cdr:spPr>
        <a:xfrm xmlns:a="http://schemas.openxmlformats.org/drawingml/2006/main">
          <a:off x="5508325" y="637995"/>
          <a:ext cx="1213090" cy="2785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0.70641</cdr:x>
      <cdr:y>0.78034</cdr:y>
    </cdr:from>
    <cdr:to>
      <cdr:x>0.84558</cdr:x>
      <cdr:y>0.90853</cdr:y>
    </cdr:to>
    <cdr:sp macro="" textlink="">
      <cdr:nvSpPr>
        <cdr:cNvPr id="5" name="TextBox 1"/>
        <cdr:cNvSpPr txBox="1"/>
      </cdr:nvSpPr>
      <cdr:spPr>
        <a:xfrm xmlns:a="http://schemas.openxmlformats.org/drawingml/2006/main">
          <a:off x="6903489" y="4120199"/>
          <a:ext cx="1360059" cy="67684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effectLst/>
              <a:latin typeface="+mn-lt"/>
              <a:ea typeface="+mn-ea"/>
              <a:cs typeface="+mn-cs"/>
            </a:rPr>
            <a:t>Deletion</a:t>
          </a:r>
          <a:r>
            <a:rPr lang="en-US" sz="900" b="1" baseline="0">
              <a:effectLst/>
              <a:latin typeface="+mn-lt"/>
              <a:ea typeface="+mn-ea"/>
              <a:cs typeface="+mn-cs"/>
            </a:rPr>
            <a:t> </a:t>
          </a:r>
          <a:r>
            <a:rPr lang="en-US" sz="900" b="1">
              <a:effectLst/>
              <a:latin typeface="+mn-lt"/>
              <a:ea typeface="+mn-ea"/>
              <a:cs typeface="+mn-cs"/>
            </a:rPr>
            <a:t>over 2 PB in ASF  due to consolidation and transition</a:t>
          </a:r>
          <a:endParaRPr lang="en-US" sz="900" b="1">
            <a:effectLst/>
          </a:endParaRPr>
        </a:p>
      </cdr:txBody>
    </cdr:sp>
  </cdr:relSizeAnchor>
  <cdr:relSizeAnchor xmlns:cdr="http://schemas.openxmlformats.org/drawingml/2006/chartDrawing">
    <cdr:from>
      <cdr:x>0.60923</cdr:x>
      <cdr:y>0.3757</cdr:y>
    </cdr:from>
    <cdr:to>
      <cdr:x>0.74977</cdr:x>
      <cdr:y>0.47453</cdr:y>
    </cdr:to>
    <cdr:sp macro="" textlink="">
      <cdr:nvSpPr>
        <cdr:cNvPr id="6" name="TextBox 1"/>
        <cdr:cNvSpPr txBox="1"/>
      </cdr:nvSpPr>
      <cdr:spPr>
        <a:xfrm xmlns:a="http://schemas.openxmlformats.org/drawingml/2006/main">
          <a:off x="5330921" y="1955075"/>
          <a:ext cx="1229767" cy="514295"/>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Additoin of GPM and ALOS PALSAR products </a:t>
          </a:r>
        </a:p>
      </cdr:txBody>
    </cdr:sp>
  </cdr:relSizeAnchor>
  <cdr:relSizeAnchor xmlns:cdr="http://schemas.openxmlformats.org/drawingml/2006/chartDrawing">
    <cdr:from>
      <cdr:x>0.18267</cdr:x>
      <cdr:y>0.68474</cdr:y>
    </cdr:from>
    <cdr:to>
      <cdr:x>0.2961</cdr:x>
      <cdr:y>0.78358</cdr:y>
    </cdr:to>
    <cdr:sp macro="" textlink="">
      <cdr:nvSpPr>
        <cdr:cNvPr id="7" name="TextBox 1"/>
        <cdr:cNvSpPr txBox="1"/>
      </cdr:nvSpPr>
      <cdr:spPr>
        <a:xfrm xmlns:a="http://schemas.openxmlformats.org/drawingml/2006/main">
          <a:off x="1598392" y="3563256"/>
          <a:ext cx="992546" cy="51434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ICESAT</a:t>
          </a:r>
          <a:r>
            <a:rPr lang="en-US" sz="900" b="1" baseline="0"/>
            <a:t> products</a:t>
          </a:r>
          <a:endParaRPr lang="en-US" sz="900" b="1"/>
        </a:p>
      </cdr:txBody>
    </cdr:sp>
  </cdr:relSizeAnchor>
  <cdr:relSizeAnchor xmlns:cdr="http://schemas.openxmlformats.org/drawingml/2006/chartDrawing">
    <cdr:from>
      <cdr:x>0.66233</cdr:x>
      <cdr:y>0.25252</cdr:y>
    </cdr:from>
    <cdr:to>
      <cdr:x>0.76436</cdr:x>
      <cdr:y>0.31942</cdr:y>
    </cdr:to>
    <cdr:sp macro="" textlink="">
      <cdr:nvSpPr>
        <cdr:cNvPr id="8" name="TextBox 1"/>
        <cdr:cNvSpPr txBox="1"/>
      </cdr:nvSpPr>
      <cdr:spPr>
        <a:xfrm xmlns:a="http://schemas.openxmlformats.org/drawingml/2006/main">
          <a:off x="5795623" y="1314082"/>
          <a:ext cx="892793" cy="3481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MODIS reprocessing</a:t>
          </a:r>
        </a:p>
      </cdr:txBody>
    </cdr:sp>
  </cdr:relSizeAnchor>
  <cdr:relSizeAnchor xmlns:cdr="http://schemas.openxmlformats.org/drawingml/2006/chartDrawing">
    <cdr:from>
      <cdr:x>0.56445</cdr:x>
      <cdr:y>0.49102</cdr:y>
    </cdr:from>
    <cdr:to>
      <cdr:x>0.70539</cdr:x>
      <cdr:y>0.58986</cdr:y>
    </cdr:to>
    <cdr:sp macro="" textlink="">
      <cdr:nvSpPr>
        <cdr:cNvPr id="9" name="TextBox 1"/>
        <cdr:cNvSpPr txBox="1"/>
      </cdr:nvSpPr>
      <cdr:spPr>
        <a:xfrm xmlns:a="http://schemas.openxmlformats.org/drawingml/2006/main">
          <a:off x="4939103" y="2555185"/>
          <a:ext cx="1233267" cy="51434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fontAlgn="base"/>
          <a:r>
            <a:rPr lang="en-US" sz="900" b="1">
              <a:effectLst/>
              <a:latin typeface="+mn-lt"/>
              <a:ea typeface="+mn-ea"/>
              <a:cs typeface="+mn-cs"/>
            </a:rPr>
            <a:t>Addition of Aquarius and IceBridge</a:t>
          </a:r>
          <a:r>
            <a:rPr lang="en-US" sz="900" b="0" baseline="0">
              <a:effectLst/>
              <a:latin typeface="+mn-lt"/>
              <a:ea typeface="+mn-ea"/>
              <a:cs typeface="+mn-cs"/>
            </a:rPr>
            <a:t> </a:t>
          </a:r>
          <a:r>
            <a:rPr lang="en-US" sz="900" b="1">
              <a:effectLst/>
              <a:latin typeface="+mn-lt"/>
              <a:ea typeface="+mn-ea"/>
              <a:cs typeface="+mn-cs"/>
            </a:rPr>
            <a:t>products</a:t>
          </a:r>
          <a:endParaRPr lang="en-US" sz="900">
            <a:effectLst/>
          </a:endParaRPr>
        </a:p>
      </cdr:txBody>
    </cdr:sp>
  </cdr:relSizeAnchor>
  <cdr:relSizeAnchor xmlns:cdr="http://schemas.openxmlformats.org/drawingml/2006/chartDrawing">
    <cdr:from>
      <cdr:x>0.70138</cdr:x>
      <cdr:y>0.1361</cdr:y>
    </cdr:from>
    <cdr:to>
      <cdr:x>0.84229</cdr:x>
      <cdr:y>0.203</cdr:y>
    </cdr:to>
    <cdr:sp macro="" textlink="">
      <cdr:nvSpPr>
        <cdr:cNvPr id="10" name="TextBox 1"/>
        <cdr:cNvSpPr txBox="1"/>
      </cdr:nvSpPr>
      <cdr:spPr>
        <a:xfrm xmlns:a="http://schemas.openxmlformats.org/drawingml/2006/main">
          <a:off x="6137250" y="708243"/>
          <a:ext cx="1233005" cy="3481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OB.DAAC</a:t>
          </a:r>
          <a:r>
            <a:rPr lang="en-US" sz="900" b="1" baseline="0"/>
            <a:t> (3.4 PB)</a:t>
          </a:r>
          <a:endParaRPr lang="en-US" sz="900" b="1"/>
        </a:p>
      </cdr:txBody>
    </cdr:sp>
  </cdr:relSizeAnchor>
  <cdr:relSizeAnchor xmlns:cdr="http://schemas.openxmlformats.org/drawingml/2006/chartDrawing">
    <cdr:from>
      <cdr:x>0.37042</cdr:x>
      <cdr:y>0.64538</cdr:y>
    </cdr:from>
    <cdr:to>
      <cdr:x>0.48385</cdr:x>
      <cdr:y>0.74421</cdr:y>
    </cdr:to>
    <cdr:sp macro="" textlink="">
      <cdr:nvSpPr>
        <cdr:cNvPr id="11" name="TextBox 1"/>
        <cdr:cNvSpPr txBox="1"/>
      </cdr:nvSpPr>
      <cdr:spPr>
        <a:xfrm xmlns:a="http://schemas.openxmlformats.org/drawingml/2006/main">
          <a:off x="3241286" y="3358427"/>
          <a:ext cx="992547" cy="514294"/>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Data from MODAPS</a:t>
          </a:r>
        </a:p>
      </cdr:txBody>
    </cdr:sp>
  </cdr:relSizeAnchor>
  <cdr:relSizeAnchor xmlns:cdr="http://schemas.openxmlformats.org/drawingml/2006/chartDrawing">
    <cdr:from>
      <cdr:x>0.79826</cdr:x>
      <cdr:y>0.46919</cdr:y>
    </cdr:from>
    <cdr:to>
      <cdr:x>0.9105</cdr:x>
      <cdr:y>0.57149</cdr:y>
    </cdr:to>
    <cdr:sp macro="" textlink="">
      <cdr:nvSpPr>
        <cdr:cNvPr id="12" name="TextBox 1"/>
        <cdr:cNvSpPr txBox="1"/>
      </cdr:nvSpPr>
      <cdr:spPr>
        <a:xfrm xmlns:a="http://schemas.openxmlformats.org/drawingml/2006/main">
          <a:off x="6984987" y="2441595"/>
          <a:ext cx="982134" cy="53235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dirty="0">
              <a:latin typeface="+mn-lt"/>
            </a:rPr>
            <a:t>Deletion of MODIS Collection 5</a:t>
          </a:r>
        </a:p>
      </cdr:txBody>
    </cdr:sp>
  </cdr:relSizeAnchor>
</c:userShapes>
</file>

<file path=xl/drawings/drawing24.xml><?xml version="1.0" encoding="utf-8"?>
<xdr:wsDr xmlns:xdr="http://schemas.openxmlformats.org/drawingml/2006/spreadsheetDrawing" xmlns:a="http://schemas.openxmlformats.org/drawingml/2006/main">
  <xdr:twoCellAnchor>
    <xdr:from>
      <xdr:col>2</xdr:col>
      <xdr:colOff>650081</xdr:colOff>
      <xdr:row>1</xdr:row>
      <xdr:rowOff>147977</xdr:rowOff>
    </xdr:from>
    <xdr:to>
      <xdr:col>12</xdr:col>
      <xdr:colOff>47625</xdr:colOff>
      <xdr:row>22</xdr:row>
      <xdr:rowOff>79941</xdr:rowOff>
    </xdr:to>
    <xdr:graphicFrame macro="">
      <xdr:nvGraphicFramePr>
        <xdr:cNvPr id="4" name="Chart 42">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273844</xdr:colOff>
      <xdr:row>25</xdr:row>
      <xdr:rowOff>7144</xdr:rowOff>
    </xdr:from>
    <xdr:to>
      <xdr:col>17</xdr:col>
      <xdr:colOff>800100</xdr:colOff>
      <xdr:row>42</xdr:row>
      <xdr:rowOff>114300</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618331</xdr:colOff>
      <xdr:row>3</xdr:row>
      <xdr:rowOff>116681</xdr:rowOff>
    </xdr:from>
    <xdr:to>
      <xdr:col>9</xdr:col>
      <xdr:colOff>385762</xdr:colOff>
      <xdr:row>24</xdr:row>
      <xdr:rowOff>35719</xdr:rowOff>
    </xdr:to>
    <xdr:graphicFrame macro="">
      <xdr:nvGraphicFramePr>
        <xdr:cNvPr id="4" name="Chart 2">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274108</xdr:colOff>
      <xdr:row>26</xdr:row>
      <xdr:rowOff>99483</xdr:rowOff>
    </xdr:from>
    <xdr:to>
      <xdr:col>16</xdr:col>
      <xdr:colOff>279400</xdr:colOff>
      <xdr:row>43</xdr:row>
      <xdr:rowOff>101600</xdr:rowOff>
    </xdr:to>
    <xdr:graphicFrame macro="">
      <xdr:nvGraphicFramePr>
        <xdr:cNvPr id="5" name="Chart 4">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absoluteAnchor>
    <xdr:pos x="10627518" y="5164135"/>
    <xdr:ext cx="10467182" cy="3446465"/>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9</xdr:col>
      <xdr:colOff>190499</xdr:colOff>
      <xdr:row>7</xdr:row>
      <xdr:rowOff>19051</xdr:rowOff>
    </xdr:from>
    <xdr:to>
      <xdr:col>15</xdr:col>
      <xdr:colOff>619125</xdr:colOff>
      <xdr:row>22</xdr:row>
      <xdr:rowOff>34925</xdr:rowOff>
    </xdr:to>
    <xdr:graphicFrame macro="">
      <xdr:nvGraphicFramePr>
        <xdr:cNvPr id="4" name="Chart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613032</xdr:colOff>
      <xdr:row>33</xdr:row>
      <xdr:rowOff>4599</xdr:rowOff>
    </xdr:from>
    <xdr:to>
      <xdr:col>8</xdr:col>
      <xdr:colOff>505267</xdr:colOff>
      <xdr:row>55</xdr:row>
      <xdr:rowOff>81935</xdr:rowOff>
    </xdr:to>
    <xdr:graphicFrame macro="">
      <xdr:nvGraphicFramePr>
        <xdr:cNvPr id="4" name="Chart 15">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295386</xdr:colOff>
      <xdr:row>30</xdr:row>
      <xdr:rowOff>108291</xdr:rowOff>
    </xdr:from>
    <xdr:to>
      <xdr:col>18</xdr:col>
      <xdr:colOff>198898</xdr:colOff>
      <xdr:row>49</xdr:row>
      <xdr:rowOff>95592</xdr:rowOff>
    </xdr:to>
    <xdr:graphicFrame macro="">
      <xdr:nvGraphicFramePr>
        <xdr:cNvPr id="5" name="Chart 15">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295274</xdr:colOff>
      <xdr:row>23</xdr:row>
      <xdr:rowOff>161924</xdr:rowOff>
    </xdr:from>
    <xdr:to>
      <xdr:col>10</xdr:col>
      <xdr:colOff>809625</xdr:colOff>
      <xdr:row>41</xdr:row>
      <xdr:rowOff>161925</xdr:rowOff>
    </xdr:to>
    <xdr:graphicFrame macro="">
      <xdr:nvGraphicFramePr>
        <xdr:cNvPr id="4" name="Chart 1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23</xdr:row>
      <xdr:rowOff>152400</xdr:rowOff>
    </xdr:from>
    <xdr:to>
      <xdr:col>5</xdr:col>
      <xdr:colOff>114300</xdr:colOff>
      <xdr:row>41</xdr:row>
      <xdr:rowOff>152400</xdr:rowOff>
    </xdr:to>
    <xdr:graphicFrame macro="">
      <xdr:nvGraphicFramePr>
        <xdr:cNvPr id="5" name="Chart 1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763124</xdr:colOff>
      <xdr:row>0</xdr:row>
      <xdr:rowOff>215900</xdr:rowOff>
    </xdr:from>
    <xdr:to>
      <xdr:col>7</xdr:col>
      <xdr:colOff>1270000</xdr:colOff>
      <xdr:row>13</xdr:row>
      <xdr:rowOff>177800</xdr:rowOff>
    </xdr:to>
    <xdr:graphicFrame macro="">
      <xdr:nvGraphicFramePr>
        <xdr:cNvPr id="4" name="Chart 4">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762003</xdr:colOff>
      <xdr:row>13</xdr:row>
      <xdr:rowOff>180602</xdr:rowOff>
    </xdr:from>
    <xdr:to>
      <xdr:col>7</xdr:col>
      <xdr:colOff>1270000</xdr:colOff>
      <xdr:row>28</xdr:row>
      <xdr:rowOff>101600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0.02457</cdr:y>
    </cdr:from>
    <cdr:to>
      <cdr:x>1</cdr:x>
      <cdr:y>0.26657</cdr:y>
    </cdr:to>
    <cdr:sp macro="" textlink="">
      <cdr:nvSpPr>
        <cdr:cNvPr id="2" name="TextBox 1"/>
        <cdr:cNvSpPr txBox="1"/>
      </cdr:nvSpPr>
      <cdr:spPr>
        <a:xfrm xmlns:a="http://schemas.openxmlformats.org/drawingml/2006/main">
          <a:off x="0" y="73957"/>
          <a:ext cx="2878788" cy="728383"/>
        </a:xfrm>
        <a:prstGeom xmlns:a="http://schemas.openxmlformats.org/drawingml/2006/main" prst="rect">
          <a:avLst/>
        </a:prstGeom>
      </cdr:spPr>
      <cdr:txBody>
        <a:bodyPr xmlns:a="http://schemas.openxmlformats.org/drawingml/2006/main" vertOverflow="clip" wrap="none" rtlCol="0" anchor="t">
          <a:noAutofit/>
        </a:bodyPr>
        <a:lstStyle xmlns:a="http://schemas.openxmlformats.org/drawingml/2006/main"/>
        <a:p xmlns:a="http://schemas.openxmlformats.org/drawingml/2006/main">
          <a:pPr algn="ctr" rtl="0"/>
          <a:r>
            <a:rPr lang="en-US" sz="1800" b="1" i="0" baseline="0">
              <a:effectLst/>
              <a:latin typeface="+mn-lt"/>
              <a:ea typeface="+mn-ea"/>
              <a:cs typeface="+mn-cs"/>
            </a:rPr>
            <a:t>Total Archive Size by Volume </a:t>
          </a:r>
          <a:endParaRPr lang="en-US" sz="1800">
            <a:effectLst/>
          </a:endParaRPr>
        </a:p>
        <a:p xmlns:a="http://schemas.openxmlformats.org/drawingml/2006/main">
          <a:pPr algn="ctr" rtl="0"/>
          <a:r>
            <a:rPr lang="en-US" sz="1800" b="1" i="0" baseline="0">
              <a:effectLst/>
              <a:latin typeface="+mn-lt"/>
              <a:ea typeface="+mn-ea"/>
              <a:cs typeface="+mn-cs"/>
            </a:rPr>
            <a:t>(73,255.96 TBs)</a:t>
          </a:r>
          <a:endParaRPr lang="en-US" sz="1800">
            <a:effectLst/>
          </a:endParaRPr>
        </a:p>
        <a:p xmlns:a="http://schemas.openxmlformats.org/drawingml/2006/main">
          <a:pPr algn="ctr"/>
          <a:endParaRPr lang="en-US" sz="1800"/>
        </a:p>
      </cdr:txBody>
    </cdr:sp>
  </cdr:relSizeAnchor>
</c:userShapes>
</file>

<file path=xl/drawings/drawing5.xml><?xml version="1.0" encoding="utf-8"?>
<c:userShapes xmlns:c="http://schemas.openxmlformats.org/drawingml/2006/chart">
  <cdr:relSizeAnchor xmlns:cdr="http://schemas.openxmlformats.org/drawingml/2006/chartDrawing">
    <cdr:from>
      <cdr:x>0.07638</cdr:x>
      <cdr:y>0</cdr:y>
    </cdr:from>
    <cdr:to>
      <cdr:x>0.94723</cdr:x>
      <cdr:y>0.22894</cdr:y>
    </cdr:to>
    <cdr:sp macro="" textlink="">
      <cdr:nvSpPr>
        <cdr:cNvPr id="2" name="TextBox 1"/>
        <cdr:cNvSpPr txBox="1"/>
      </cdr:nvSpPr>
      <cdr:spPr>
        <a:xfrm xmlns:a="http://schemas.openxmlformats.org/drawingml/2006/main">
          <a:off x="252506" y="0"/>
          <a:ext cx="2878788" cy="684994"/>
        </a:xfrm>
        <a:prstGeom xmlns:a="http://schemas.openxmlformats.org/drawingml/2006/main" prst="rect">
          <a:avLst/>
        </a:prstGeom>
      </cdr:spPr>
      <cdr:txBody>
        <a:bodyPr xmlns:a="http://schemas.openxmlformats.org/drawingml/2006/main" wrap="non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800" b="1" i="0" baseline="0">
              <a:effectLst/>
              <a:latin typeface="+mn-lt"/>
              <a:ea typeface="+mn-ea"/>
              <a:cs typeface="+mn-cs"/>
            </a:rPr>
            <a:t>Total Archive Size by File Count </a:t>
          </a:r>
          <a:endParaRPr lang="en-US" sz="1800">
            <a:effectLst/>
          </a:endParaRPr>
        </a:p>
        <a:p xmlns:a="http://schemas.openxmlformats.org/drawingml/2006/main">
          <a:pPr algn="ctr" rtl="0"/>
          <a:r>
            <a:rPr lang="en-US" sz="1800" b="1" i="0" baseline="0">
              <a:effectLst/>
              <a:latin typeface="+mn-lt"/>
              <a:ea typeface="+mn-ea"/>
              <a:cs typeface="+mn-cs"/>
            </a:rPr>
            <a:t>(3,420.92 Millions)</a:t>
          </a:r>
          <a:endParaRPr lang="en-US" sz="1800">
            <a:effectLst/>
          </a:endParaRPr>
        </a:p>
        <a:p xmlns:a="http://schemas.openxmlformats.org/drawingml/2006/main">
          <a:pPr algn="ctr"/>
          <a:endParaRPr lang="en-US" sz="1800"/>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495301</xdr:colOff>
      <xdr:row>1</xdr:row>
      <xdr:rowOff>88900</xdr:rowOff>
    </xdr:from>
    <xdr:to>
      <xdr:col>11</xdr:col>
      <xdr:colOff>101600</xdr:colOff>
      <xdr:row>15</xdr:row>
      <xdr:rowOff>50799</xdr:rowOff>
    </xdr:to>
    <xdr:graphicFrame macro="">
      <xdr:nvGraphicFramePr>
        <xdr:cNvPr id="8" name="Chart 7">
          <a:extLst>
            <a:ext uri="{FF2B5EF4-FFF2-40B4-BE49-F238E27FC236}">
              <a16:creationId xmlns:a16="http://schemas.microsoft.com/office/drawing/2014/main" id="{55EC8854-3B26-AE4F-87E1-4FA93C9B5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7004</xdr:colOff>
      <xdr:row>153</xdr:row>
      <xdr:rowOff>13307</xdr:rowOff>
    </xdr:from>
    <xdr:to>
      <xdr:col>15</xdr:col>
      <xdr:colOff>869156</xdr:colOff>
      <xdr:row>168</xdr:row>
      <xdr:rowOff>119061</xdr:rowOff>
    </xdr:to>
    <xdr:graphicFrame macro="">
      <xdr:nvGraphicFramePr>
        <xdr:cNvPr id="9" name="Chart 7">
          <a:extLst>
            <a:ext uri="{FF2B5EF4-FFF2-40B4-BE49-F238E27FC236}">
              <a16:creationId xmlns:a16="http://schemas.microsoft.com/office/drawing/2014/main" id="{36073824-7AB1-1A43-AB61-AFFB51C9C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419100</xdr:colOff>
      <xdr:row>1</xdr:row>
      <xdr:rowOff>76200</xdr:rowOff>
    </xdr:from>
    <xdr:to>
      <xdr:col>7</xdr:col>
      <xdr:colOff>508000</xdr:colOff>
      <xdr:row>15</xdr:row>
      <xdr:rowOff>50800</xdr:rowOff>
    </xdr:to>
    <xdr:graphicFrame macro="">
      <xdr:nvGraphicFramePr>
        <xdr:cNvPr id="10" name="Chart 6">
          <a:extLst>
            <a:ext uri="{FF2B5EF4-FFF2-40B4-BE49-F238E27FC236}">
              <a16:creationId xmlns:a16="http://schemas.microsoft.com/office/drawing/2014/main" id="{496A665A-DCAA-3246-A192-4394727C3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14426</xdr:colOff>
      <xdr:row>112</xdr:row>
      <xdr:rowOff>2104</xdr:rowOff>
    </xdr:from>
    <xdr:to>
      <xdr:col>15</xdr:col>
      <xdr:colOff>857248</xdr:colOff>
      <xdr:row>125</xdr:row>
      <xdr:rowOff>23813</xdr:rowOff>
    </xdr:to>
    <xdr:graphicFrame macro="">
      <xdr:nvGraphicFramePr>
        <xdr:cNvPr id="11" name="Chart 5">
          <a:extLst>
            <a:ext uri="{FF2B5EF4-FFF2-40B4-BE49-F238E27FC236}">
              <a16:creationId xmlns:a16="http://schemas.microsoft.com/office/drawing/2014/main" id="{489BE136-79DC-AD4B-A084-B1CCACC89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2380</xdr:colOff>
      <xdr:row>237</xdr:row>
      <xdr:rowOff>23812</xdr:rowOff>
    </xdr:from>
    <xdr:to>
      <xdr:col>15</xdr:col>
      <xdr:colOff>869156</xdr:colOff>
      <xdr:row>247</xdr:row>
      <xdr:rowOff>178594</xdr:rowOff>
    </xdr:to>
    <xdr:graphicFrame macro="">
      <xdr:nvGraphicFramePr>
        <xdr:cNvPr id="12" name="Chart 7">
          <a:extLst>
            <a:ext uri="{FF2B5EF4-FFF2-40B4-BE49-F238E27FC236}">
              <a16:creationId xmlns:a16="http://schemas.microsoft.com/office/drawing/2014/main" id="{2C5F08CB-AF29-874C-947E-C622AF216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4542</xdr:colOff>
      <xdr:row>199</xdr:row>
      <xdr:rowOff>302419</xdr:rowOff>
    </xdr:from>
    <xdr:to>
      <xdr:col>16</xdr:col>
      <xdr:colOff>675531</xdr:colOff>
      <xdr:row>211</xdr:row>
      <xdr:rowOff>54043</xdr:rowOff>
    </xdr:to>
    <xdr:graphicFrame macro="">
      <xdr:nvGraphicFramePr>
        <xdr:cNvPr id="13" name="Chart 5">
          <a:extLst>
            <a:ext uri="{FF2B5EF4-FFF2-40B4-BE49-F238E27FC236}">
              <a16:creationId xmlns:a16="http://schemas.microsoft.com/office/drawing/2014/main" id="{C71BF5D3-17B2-B145-B251-E78966A95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787496</xdr:colOff>
      <xdr:row>0</xdr:row>
      <xdr:rowOff>25071</xdr:rowOff>
    </xdr:from>
    <xdr:to>
      <xdr:col>14</xdr:col>
      <xdr:colOff>445294</xdr:colOff>
      <xdr:row>16</xdr:row>
      <xdr:rowOff>0</xdr:rowOff>
    </xdr:to>
    <xdr:graphicFrame macro="">
      <xdr:nvGraphicFramePr>
        <xdr:cNvPr id="4" name="Chart 6">
          <a:extLst>
            <a:ext uri="{FF2B5EF4-FFF2-40B4-BE49-F238E27FC236}">
              <a16:creationId xmlns:a16="http://schemas.microsoft.com/office/drawing/2014/main" id="{69FEED8B-C580-E540-9272-32F68D0C4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457200</xdr:colOff>
      <xdr:row>45</xdr:row>
      <xdr:rowOff>63500</xdr:rowOff>
    </xdr:from>
    <xdr:to>
      <xdr:col>14</xdr:col>
      <xdr:colOff>952500</xdr:colOff>
      <xdr:row>65</xdr:row>
      <xdr:rowOff>177800</xdr:rowOff>
    </xdr:to>
    <xdr:graphicFrame macro="">
      <xdr:nvGraphicFramePr>
        <xdr:cNvPr id="5" name="Chart 4">
          <a:extLst>
            <a:ext uri="{FF2B5EF4-FFF2-40B4-BE49-F238E27FC236}">
              <a16:creationId xmlns:a16="http://schemas.microsoft.com/office/drawing/2014/main" id="{766286FE-F2F2-7041-945A-F5BD7E2AA0A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44450</xdr:colOff>
      <xdr:row>15</xdr:row>
      <xdr:rowOff>117476</xdr:rowOff>
    </xdr:from>
    <xdr:to>
      <xdr:col>2</xdr:col>
      <xdr:colOff>1206500</xdr:colOff>
      <xdr:row>32</xdr:row>
      <xdr:rowOff>146051</xdr:rowOff>
    </xdr:to>
    <xdr:graphicFrame macro="">
      <xdr:nvGraphicFramePr>
        <xdr:cNvPr id="5" name="Chart 4">
          <a:extLst>
            <a:ext uri="{FF2B5EF4-FFF2-40B4-BE49-F238E27FC236}">
              <a16:creationId xmlns:a16="http://schemas.microsoft.com/office/drawing/2014/main" id="{0CCA0F24-30B5-DD41-9E3B-BD45BCDBE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1409700</xdr:colOff>
      <xdr:row>15</xdr:row>
      <xdr:rowOff>104775</xdr:rowOff>
    </xdr:from>
    <xdr:to>
      <xdr:col>8</xdr:col>
      <xdr:colOff>209550</xdr:colOff>
      <xdr:row>32</xdr:row>
      <xdr:rowOff>133350</xdr:rowOff>
    </xdr:to>
    <xdr:graphicFrame macro="">
      <xdr:nvGraphicFramePr>
        <xdr:cNvPr id="6" name="Chart 5">
          <a:extLst>
            <a:ext uri="{FF2B5EF4-FFF2-40B4-BE49-F238E27FC236}">
              <a16:creationId xmlns:a16="http://schemas.microsoft.com/office/drawing/2014/main" id="{AE644E82-2487-744C-8DEC-6A9C67DBF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222250</xdr:colOff>
      <xdr:row>15</xdr:row>
      <xdr:rowOff>92075</xdr:rowOff>
    </xdr:from>
    <xdr:to>
      <xdr:col>16</xdr:col>
      <xdr:colOff>88900</xdr:colOff>
      <xdr:row>32</xdr:row>
      <xdr:rowOff>120650</xdr:rowOff>
    </xdr:to>
    <xdr:graphicFrame macro="">
      <xdr:nvGraphicFramePr>
        <xdr:cNvPr id="7" name="Chart 6">
          <a:extLst>
            <a:ext uri="{FF2B5EF4-FFF2-40B4-BE49-F238E27FC236}">
              <a16:creationId xmlns:a16="http://schemas.microsoft.com/office/drawing/2014/main" id="{A002699E-3601-7346-A396-BCEA9E06C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266700</xdr:colOff>
      <xdr:row>0</xdr:row>
      <xdr:rowOff>358588</xdr:rowOff>
    </xdr:from>
    <xdr:to>
      <xdr:col>14</xdr:col>
      <xdr:colOff>762000</xdr:colOff>
      <xdr:row>6</xdr:row>
      <xdr:rowOff>63500</xdr:rowOff>
    </xdr:to>
    <xdr:graphicFrame macro="">
      <xdr:nvGraphicFramePr>
        <xdr:cNvPr id="2" name="Chart 1">
          <a:extLst>
            <a:ext uri="{FF2B5EF4-FFF2-40B4-BE49-F238E27FC236}">
              <a16:creationId xmlns:a16="http://schemas.microsoft.com/office/drawing/2014/main" id="{24790547-6CB1-8047-B834-7D136720D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309562</xdr:colOff>
      <xdr:row>38</xdr:row>
      <xdr:rowOff>56031</xdr:rowOff>
    </xdr:from>
    <xdr:to>
      <xdr:col>13</xdr:col>
      <xdr:colOff>901699</xdr:colOff>
      <xdr:row>47</xdr:row>
      <xdr:rowOff>76200</xdr:rowOff>
    </xdr:to>
    <xdr:graphicFrame macro="">
      <xdr:nvGraphicFramePr>
        <xdr:cNvPr id="3" name="Chart 2">
          <a:extLst>
            <a:ext uri="{FF2B5EF4-FFF2-40B4-BE49-F238E27FC236}">
              <a16:creationId xmlns:a16="http://schemas.microsoft.com/office/drawing/2014/main" id="{4B616CFD-AA8E-E942-A7FE-C6FA6521D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C7"/>
  <sheetViews>
    <sheetView tabSelected="1" zoomScaleNormal="100" workbookViewId="0"/>
  </sheetViews>
  <sheetFormatPr baseColWidth="10" defaultColWidth="11.5" defaultRowHeight="13" x14ac:dyDescent="0.15"/>
  <cols>
    <col min="1" max="1" width="122.6640625" customWidth="1"/>
    <col min="2" max="2" width="8.1640625" customWidth="1"/>
    <col min="3" max="3" width="0.1640625" hidden="1" customWidth="1"/>
  </cols>
  <sheetData>
    <row r="1" spans="1:1" ht="265" customHeight="1" x14ac:dyDescent="0.15">
      <c r="A1" s="253" t="s">
        <v>1158</v>
      </c>
    </row>
    <row r="2" spans="1:1" ht="34" customHeight="1" x14ac:dyDescent="0.15">
      <c r="A2" s="2"/>
    </row>
    <row r="3" spans="1:1" s="3" customFormat="1" ht="159" customHeight="1" x14ac:dyDescent="0.15">
      <c r="A3" s="309" t="s">
        <v>1159</v>
      </c>
    </row>
    <row r="7" spans="1:1" x14ac:dyDescent="0.15">
      <c r="A7" s="4"/>
    </row>
  </sheetData>
  <printOptions horizontalCentered="1"/>
  <pageMargins left="0.75" right="0.75" top="1" bottom="1" header="0.5" footer="0.5"/>
  <pageSetup scale="75" orientation="landscape"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1A39-06EA-3D4E-A961-9547B75D663F}">
  <sheetPr>
    <tabColor rgb="FFFFC000"/>
  </sheetPr>
  <dimension ref="A1:AJ276"/>
  <sheetViews>
    <sheetView topLeftCell="A188" zoomScaleNormal="100" workbookViewId="0">
      <selection activeCell="A219" sqref="A219:N226"/>
    </sheetView>
  </sheetViews>
  <sheetFormatPr baseColWidth="10" defaultColWidth="8.83203125" defaultRowHeight="13" x14ac:dyDescent="0.15"/>
  <cols>
    <col min="1" max="1" width="23.33203125" style="93" customWidth="1"/>
    <col min="2" max="2" width="12.6640625" style="93" bestFit="1" customWidth="1"/>
    <col min="3" max="4" width="12.1640625" style="93" bestFit="1" customWidth="1"/>
    <col min="5" max="5" width="11.1640625" style="93" bestFit="1" customWidth="1"/>
    <col min="6" max="6" width="10.1640625" style="93" bestFit="1" customWidth="1"/>
    <col min="7" max="7" width="10.5" style="93" customWidth="1"/>
    <col min="8" max="8" width="14.6640625" style="93" customWidth="1"/>
    <col min="9" max="10" width="12.1640625" style="93" bestFit="1" customWidth="1"/>
    <col min="11" max="11" width="11.6640625" style="93" bestFit="1" customWidth="1"/>
    <col min="12" max="12" width="11.1640625" style="93" bestFit="1" customWidth="1"/>
    <col min="13" max="13" width="13.1640625" style="93" customWidth="1"/>
    <col min="14" max="14" width="14.1640625" style="93" customWidth="1"/>
    <col min="15" max="15" width="14.6640625" style="93" customWidth="1"/>
    <col min="16" max="16" width="15.5" style="93" customWidth="1"/>
    <col min="17" max="17" width="14.6640625" style="93" customWidth="1"/>
    <col min="18" max="18" width="15" style="93" customWidth="1"/>
    <col min="19" max="19" width="15.6640625" style="93" customWidth="1"/>
    <col min="20" max="20" width="16.1640625" style="93" customWidth="1"/>
    <col min="21" max="21" width="13.5" style="93" customWidth="1"/>
    <col min="22" max="22" width="13.6640625" style="93" bestFit="1" customWidth="1"/>
    <col min="23" max="24" width="12.1640625" style="93" bestFit="1" customWidth="1"/>
    <col min="25" max="25" width="13.6640625" style="93" bestFit="1" customWidth="1"/>
    <col min="26" max="26" width="25.83203125" style="93" customWidth="1"/>
    <col min="27" max="27" width="13.33203125" style="97" customWidth="1"/>
    <col min="28" max="28" width="4.6640625" style="93" customWidth="1"/>
    <col min="29" max="29" width="9" style="93" bestFit="1" customWidth="1"/>
    <col min="30" max="30" width="10.33203125" style="93" customWidth="1"/>
    <col min="31" max="16384" width="8.83203125" style="93"/>
  </cols>
  <sheetData>
    <row r="1" spans="1:35" ht="41.25" customHeight="1" x14ac:dyDescent="0.15">
      <c r="A1" s="1016" t="s">
        <v>1198</v>
      </c>
      <c r="B1" s="1009"/>
      <c r="C1" s="1009"/>
      <c r="D1" s="1009"/>
      <c r="E1" s="1009"/>
      <c r="F1" s="1009"/>
      <c r="G1" s="1009"/>
    </row>
    <row r="2" spans="1:35" ht="41" customHeight="1" x14ac:dyDescent="0.15">
      <c r="A2" s="1015"/>
      <c r="B2" s="1015"/>
      <c r="C2" s="1015"/>
      <c r="D2" s="1015"/>
      <c r="E2" s="1015"/>
      <c r="F2" s="1015"/>
      <c r="G2" s="1015"/>
      <c r="H2" s="371"/>
      <c r="I2" s="371"/>
      <c r="J2" s="371"/>
      <c r="K2" s="371"/>
      <c r="L2" s="371"/>
      <c r="M2" s="371"/>
      <c r="N2" s="371"/>
      <c r="O2" s="371"/>
    </row>
    <row r="3" spans="1:35" x14ac:dyDescent="0.15">
      <c r="B3" s="10"/>
      <c r="C3" s="10"/>
      <c r="D3" s="10"/>
      <c r="E3" s="10"/>
      <c r="F3" s="10"/>
      <c r="G3" s="10"/>
      <c r="H3" s="10"/>
      <c r="I3" s="10"/>
      <c r="J3" s="10"/>
      <c r="K3" s="10"/>
      <c r="L3" s="10"/>
      <c r="M3" s="10"/>
      <c r="N3" s="10"/>
      <c r="O3" s="10"/>
      <c r="P3" s="10"/>
      <c r="Q3" s="10"/>
      <c r="R3" s="10"/>
      <c r="S3" s="10"/>
      <c r="T3" s="10"/>
      <c r="U3" s="10"/>
      <c r="V3" s="10"/>
      <c r="W3" s="10"/>
      <c r="X3" s="10"/>
      <c r="Y3" s="10"/>
      <c r="Z3" s="10"/>
      <c r="AA3" s="79"/>
      <c r="AB3" s="10"/>
      <c r="AC3" s="10"/>
      <c r="AD3" s="10"/>
      <c r="AE3" s="10"/>
      <c r="AF3" s="10"/>
      <c r="AG3" s="10"/>
      <c r="AH3" s="10"/>
      <c r="AI3" s="10"/>
    </row>
    <row r="4" spans="1:35" x14ac:dyDescent="0.15">
      <c r="B4" s="10"/>
      <c r="C4" s="10"/>
      <c r="D4" s="10"/>
      <c r="E4" s="10"/>
      <c r="F4" s="10"/>
      <c r="G4" s="10"/>
      <c r="H4" s="10"/>
      <c r="I4" s="10"/>
      <c r="J4" s="10"/>
      <c r="K4" s="10"/>
      <c r="L4" s="10"/>
      <c r="M4" s="10"/>
      <c r="N4" s="10"/>
      <c r="O4" s="10"/>
      <c r="P4" s="10"/>
      <c r="Q4" s="10"/>
      <c r="R4" s="10"/>
      <c r="S4" s="10"/>
      <c r="T4" s="10"/>
      <c r="U4" s="10"/>
      <c r="V4" s="10"/>
      <c r="W4" s="10"/>
      <c r="X4" s="10"/>
      <c r="Y4" s="10"/>
      <c r="Z4" s="10"/>
      <c r="AA4" s="79"/>
      <c r="AB4" s="10"/>
      <c r="AC4" s="10"/>
      <c r="AD4" s="10"/>
      <c r="AE4" s="10"/>
      <c r="AF4" s="10"/>
      <c r="AG4" s="10"/>
      <c r="AH4" s="10"/>
      <c r="AI4" s="10"/>
    </row>
    <row r="5" spans="1:35" x14ac:dyDescent="0.15">
      <c r="B5" s="10"/>
      <c r="C5" s="10"/>
      <c r="D5" s="10"/>
      <c r="E5" s="10"/>
      <c r="F5" s="10"/>
      <c r="G5" s="10"/>
      <c r="H5" s="10"/>
      <c r="I5" s="10"/>
      <c r="J5" s="10"/>
      <c r="K5" s="10"/>
      <c r="L5" s="10"/>
      <c r="M5" s="10"/>
      <c r="N5" s="10"/>
      <c r="O5" s="10"/>
      <c r="P5" s="10"/>
      <c r="Q5" s="10"/>
      <c r="R5" s="10"/>
      <c r="S5" s="10"/>
      <c r="T5" s="10"/>
      <c r="U5" s="10"/>
      <c r="V5" s="10"/>
      <c r="W5" s="10"/>
      <c r="X5" s="10"/>
      <c r="Y5" s="10"/>
      <c r="Z5" s="10"/>
      <c r="AA5" s="79"/>
      <c r="AB5" s="10"/>
      <c r="AC5" s="10"/>
      <c r="AD5" s="10"/>
      <c r="AE5" s="10"/>
      <c r="AF5" s="10"/>
      <c r="AG5" s="10"/>
      <c r="AH5" s="10"/>
      <c r="AI5" s="10"/>
    </row>
    <row r="6" spans="1:35" x14ac:dyDescent="0.15">
      <c r="B6" s="10"/>
      <c r="C6" s="10"/>
      <c r="D6" s="10"/>
      <c r="E6" s="10"/>
      <c r="F6" s="10"/>
      <c r="G6" s="10"/>
      <c r="H6" s="10"/>
      <c r="I6" s="10"/>
      <c r="J6" s="10"/>
      <c r="K6" s="10"/>
      <c r="L6" s="10"/>
      <c r="M6" s="10"/>
      <c r="N6" s="10"/>
      <c r="O6" s="10"/>
      <c r="P6" s="10"/>
      <c r="Q6" s="10"/>
      <c r="R6" s="10"/>
      <c r="S6" s="10"/>
      <c r="T6" s="10"/>
      <c r="U6" s="10"/>
      <c r="V6" s="10"/>
      <c r="W6" s="10"/>
      <c r="X6" s="10"/>
      <c r="Y6" s="10"/>
      <c r="Z6" s="10"/>
      <c r="AA6" s="79"/>
      <c r="AB6" s="10"/>
      <c r="AC6" s="10"/>
      <c r="AD6" s="10"/>
      <c r="AE6" s="10"/>
      <c r="AF6" s="10"/>
      <c r="AG6" s="10"/>
      <c r="AH6" s="10"/>
      <c r="AI6" s="10"/>
    </row>
    <row r="7" spans="1:35" x14ac:dyDescent="0.15">
      <c r="B7" s="10"/>
      <c r="C7" s="10"/>
      <c r="D7" s="10"/>
      <c r="E7" s="10"/>
      <c r="F7" s="10"/>
      <c r="G7" s="10"/>
      <c r="H7" s="10"/>
      <c r="I7" s="10"/>
      <c r="J7" s="10"/>
      <c r="K7" s="10"/>
      <c r="L7" s="10"/>
      <c r="M7" s="10"/>
      <c r="N7" s="10"/>
      <c r="O7" s="10"/>
      <c r="P7" s="10"/>
      <c r="Q7" s="10"/>
      <c r="R7" s="10"/>
      <c r="S7" s="10"/>
      <c r="T7" s="10"/>
      <c r="U7" s="10"/>
      <c r="V7" s="10"/>
      <c r="W7" s="10"/>
      <c r="X7" s="10"/>
      <c r="Y7" s="10"/>
      <c r="Z7" s="10"/>
      <c r="AA7" s="79"/>
      <c r="AB7" s="10"/>
      <c r="AC7" s="10"/>
      <c r="AD7" s="10"/>
      <c r="AE7" s="10"/>
      <c r="AF7" s="10"/>
      <c r="AG7" s="10"/>
      <c r="AH7" s="10"/>
      <c r="AI7" s="10"/>
    </row>
    <row r="8" spans="1:35" x14ac:dyDescent="0.15">
      <c r="A8" s="372"/>
      <c r="B8" s="10"/>
      <c r="C8" s="10"/>
      <c r="D8" s="10"/>
      <c r="E8" s="10"/>
      <c r="F8" s="10"/>
      <c r="G8" s="10"/>
      <c r="H8" s="10"/>
      <c r="I8" s="10"/>
      <c r="J8" s="10"/>
      <c r="K8" s="10"/>
      <c r="L8" s="10"/>
      <c r="M8" s="10"/>
      <c r="N8" s="10"/>
      <c r="O8" s="10"/>
      <c r="P8" s="10"/>
      <c r="Q8" s="10"/>
      <c r="R8" s="10"/>
      <c r="S8" s="10"/>
      <c r="T8" s="10"/>
      <c r="U8" s="10"/>
      <c r="V8" s="10"/>
      <c r="W8" s="10"/>
      <c r="X8" s="10"/>
      <c r="Y8" s="10"/>
      <c r="Z8" s="10"/>
      <c r="AA8" s="79"/>
      <c r="AB8" s="10"/>
      <c r="AC8" s="10"/>
      <c r="AD8" s="10"/>
      <c r="AE8" s="10"/>
      <c r="AF8" s="10"/>
      <c r="AG8" s="10"/>
      <c r="AH8" s="10"/>
      <c r="AI8" s="10"/>
    </row>
    <row r="9" spans="1:35" x14ac:dyDescent="0.15">
      <c r="A9" s="372"/>
      <c r="B9" s="10"/>
      <c r="C9" s="10"/>
      <c r="D9" s="10"/>
      <c r="E9" s="10"/>
      <c r="F9" s="10"/>
      <c r="G9" s="10"/>
      <c r="H9" s="10"/>
      <c r="I9" s="10"/>
      <c r="J9" s="10"/>
      <c r="K9" s="10"/>
      <c r="L9" s="10"/>
      <c r="M9" s="10"/>
      <c r="N9" s="10"/>
      <c r="O9" s="10"/>
      <c r="P9" s="10"/>
      <c r="Q9" s="10"/>
      <c r="R9" s="10"/>
      <c r="S9" s="10"/>
      <c r="T9" s="10"/>
      <c r="U9" s="10"/>
      <c r="V9" s="10"/>
      <c r="W9" s="10"/>
      <c r="X9" s="10"/>
      <c r="Y9" s="10"/>
      <c r="Z9" s="10"/>
      <c r="AA9" s="79"/>
      <c r="AB9" s="10"/>
      <c r="AC9" s="10"/>
      <c r="AD9" s="10"/>
      <c r="AE9" s="10"/>
      <c r="AF9" s="10"/>
      <c r="AG9" s="10"/>
      <c r="AH9" s="10"/>
      <c r="AI9" s="10"/>
    </row>
    <row r="10" spans="1:35" ht="20" customHeight="1" x14ac:dyDescent="0.15">
      <c r="A10" s="372"/>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79"/>
      <c r="AB10" s="10"/>
      <c r="AC10" s="10"/>
      <c r="AD10" s="10"/>
      <c r="AE10" s="10"/>
      <c r="AF10" s="10"/>
      <c r="AG10" s="10"/>
      <c r="AH10" s="10"/>
      <c r="AI10" s="10"/>
    </row>
    <row r="11" spans="1:35" x14ac:dyDescent="0.15">
      <c r="A11" s="372"/>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79"/>
      <c r="AB11" s="10"/>
      <c r="AC11" s="10"/>
      <c r="AD11" s="10"/>
      <c r="AE11" s="10"/>
      <c r="AF11" s="10"/>
      <c r="AG11" s="10"/>
      <c r="AH11" s="10"/>
      <c r="AI11" s="10"/>
    </row>
    <row r="12" spans="1:35" x14ac:dyDescent="0.15">
      <c r="A12" s="372"/>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79"/>
      <c r="AB12" s="10"/>
      <c r="AC12" s="10"/>
      <c r="AD12" s="10"/>
      <c r="AE12" s="10"/>
      <c r="AF12" s="10"/>
      <c r="AG12" s="10"/>
      <c r="AH12" s="10"/>
      <c r="AI12" s="10"/>
    </row>
    <row r="13" spans="1:35" ht="30.75" customHeight="1" x14ac:dyDescent="0.15">
      <c r="A13" s="1017" t="s">
        <v>83</v>
      </c>
      <c r="B13" s="1018"/>
      <c r="C13" s="1018"/>
      <c r="D13" s="1018"/>
      <c r="E13" s="10"/>
      <c r="F13" s="10"/>
      <c r="G13" s="10"/>
      <c r="H13" s="10"/>
      <c r="I13" s="10"/>
      <c r="J13" s="10"/>
      <c r="K13" s="10"/>
      <c r="L13" s="10"/>
      <c r="M13" s="10"/>
      <c r="N13" s="10"/>
      <c r="O13" s="10"/>
      <c r="P13" s="10"/>
      <c r="Q13" s="10"/>
      <c r="R13" s="10"/>
      <c r="S13" s="10"/>
      <c r="T13" s="10"/>
      <c r="U13" s="10"/>
      <c r="V13" s="10"/>
      <c r="W13" s="10"/>
      <c r="X13" s="10"/>
      <c r="Y13" s="10"/>
      <c r="Z13" s="10"/>
      <c r="AA13" s="79"/>
      <c r="AB13" s="10"/>
      <c r="AC13" s="10"/>
      <c r="AD13" s="10"/>
      <c r="AE13" s="10"/>
      <c r="AF13" s="10"/>
      <c r="AG13" s="10"/>
      <c r="AH13" s="10"/>
      <c r="AI13" s="10"/>
    </row>
    <row r="14" spans="1:35" ht="11.25" customHeight="1" x14ac:dyDescent="0.15">
      <c r="A14" s="421"/>
      <c r="B14" s="421"/>
      <c r="C14" s="421"/>
      <c r="D14" s="10"/>
      <c r="E14" s="10"/>
      <c r="F14" s="10"/>
      <c r="G14" s="10"/>
      <c r="H14" s="10"/>
      <c r="I14" s="10"/>
      <c r="J14" s="10"/>
      <c r="K14" s="10"/>
      <c r="L14" s="10"/>
      <c r="M14" s="10"/>
      <c r="N14" s="10"/>
      <c r="O14" s="10"/>
      <c r="P14" s="10"/>
      <c r="Q14" s="10"/>
      <c r="R14" s="10"/>
      <c r="S14" s="10"/>
      <c r="T14" s="10"/>
      <c r="U14" s="10"/>
      <c r="V14" s="10"/>
      <c r="W14" s="10"/>
      <c r="X14" s="10"/>
      <c r="Y14" s="10"/>
      <c r="Z14" s="10"/>
      <c r="AA14" s="79"/>
      <c r="AB14" s="10"/>
      <c r="AC14" s="10"/>
      <c r="AD14" s="10"/>
      <c r="AE14" s="10"/>
      <c r="AF14" s="10"/>
      <c r="AG14" s="10"/>
      <c r="AH14" s="10"/>
      <c r="AI14" s="10"/>
    </row>
    <row r="15" spans="1:35" ht="17.25" customHeight="1" x14ac:dyDescent="0.15">
      <c r="A15" s="373"/>
      <c r="B15" s="421"/>
      <c r="C15" s="421"/>
      <c r="D15" s="10"/>
      <c r="E15" s="10"/>
      <c r="F15" s="10"/>
      <c r="G15" s="10"/>
      <c r="H15" s="10"/>
      <c r="I15" s="10"/>
      <c r="J15" s="10"/>
      <c r="K15" s="10"/>
      <c r="L15" s="10"/>
      <c r="M15" s="10"/>
      <c r="N15" s="10"/>
      <c r="O15" s="10"/>
      <c r="P15" s="10"/>
      <c r="Q15" s="10"/>
      <c r="R15" s="10"/>
      <c r="S15" s="10"/>
      <c r="T15" s="10"/>
      <c r="U15" s="10"/>
      <c r="V15" s="10"/>
      <c r="W15" s="10"/>
      <c r="X15" s="10"/>
      <c r="Y15" s="10"/>
      <c r="Z15" s="10"/>
      <c r="AA15" s="79"/>
      <c r="AB15" s="10"/>
      <c r="AC15" s="10"/>
      <c r="AD15" s="10"/>
      <c r="AE15" s="10"/>
      <c r="AF15" s="10"/>
      <c r="AG15" s="10"/>
      <c r="AH15" s="10"/>
      <c r="AI15" s="10"/>
    </row>
    <row r="16" spans="1:35" ht="12" customHeight="1" x14ac:dyDescent="0.15">
      <c r="A16" s="421"/>
      <c r="B16" s="421"/>
      <c r="C16" s="421"/>
      <c r="D16" s="10"/>
      <c r="E16" s="10"/>
      <c r="F16" s="10"/>
      <c r="G16" s="10"/>
      <c r="H16" s="10"/>
      <c r="I16" s="10"/>
      <c r="J16" s="10"/>
      <c r="K16" s="10"/>
      <c r="L16" s="10"/>
      <c r="M16" s="10"/>
      <c r="N16" s="10"/>
      <c r="O16" s="10"/>
      <c r="P16" s="10"/>
      <c r="Q16" s="10"/>
      <c r="R16" s="10"/>
      <c r="S16" s="10"/>
      <c r="T16" s="10"/>
      <c r="U16" s="10"/>
      <c r="V16" s="10"/>
      <c r="W16" s="10"/>
      <c r="X16" s="10"/>
      <c r="Y16" s="10"/>
      <c r="Z16" s="10"/>
      <c r="AA16" s="79"/>
      <c r="AB16" s="10"/>
      <c r="AC16" s="10"/>
      <c r="AD16" s="10"/>
      <c r="AE16" s="10"/>
      <c r="AF16" s="10"/>
      <c r="AG16" s="10"/>
      <c r="AH16" s="10"/>
      <c r="AI16" s="10"/>
    </row>
    <row r="17" spans="1:35" ht="12" customHeight="1" x14ac:dyDescent="0.15">
      <c r="A17" s="374"/>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79"/>
      <c r="AB17" s="10"/>
      <c r="AC17" s="10"/>
      <c r="AD17" s="10"/>
      <c r="AE17" s="10"/>
      <c r="AF17" s="10"/>
      <c r="AG17" s="10"/>
      <c r="AH17" s="10"/>
      <c r="AI17" s="10"/>
    </row>
    <row r="18" spans="1:35" x14ac:dyDescent="0.15">
      <c r="A18" s="10" t="s">
        <v>70</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79"/>
      <c r="AB18" s="10"/>
      <c r="AC18" s="10"/>
      <c r="AD18" s="10"/>
      <c r="AE18" s="10"/>
      <c r="AF18" s="10"/>
      <c r="AG18" s="10"/>
      <c r="AH18" s="10"/>
      <c r="AI18" s="10"/>
    </row>
    <row r="19" spans="1:35" ht="38" customHeight="1" x14ac:dyDescent="0.15">
      <c r="A19" s="527" t="s">
        <v>84</v>
      </c>
      <c r="B19" s="528" t="s">
        <v>44</v>
      </c>
      <c r="C19" s="528" t="s">
        <v>45</v>
      </c>
      <c r="D19" s="528" t="s">
        <v>46</v>
      </c>
      <c r="E19" s="528" t="s">
        <v>47</v>
      </c>
      <c r="F19" s="528" t="s">
        <v>48</v>
      </c>
      <c r="G19" s="528" t="s">
        <v>49</v>
      </c>
      <c r="H19" s="529" t="s">
        <v>825</v>
      </c>
      <c r="I19" s="528" t="s">
        <v>51</v>
      </c>
      <c r="J19" s="530" t="s">
        <v>593</v>
      </c>
      <c r="K19" s="528" t="s">
        <v>52</v>
      </c>
      <c r="L19" s="528" t="s">
        <v>85</v>
      </c>
      <c r="M19" s="528" t="s">
        <v>54</v>
      </c>
      <c r="N19" s="530" t="s">
        <v>55</v>
      </c>
      <c r="O19" s="10"/>
      <c r="P19" s="10"/>
      <c r="Q19" s="10"/>
      <c r="R19" s="10"/>
      <c r="S19" s="10"/>
      <c r="T19" s="375"/>
      <c r="U19" s="375"/>
      <c r="V19" s="375"/>
      <c r="W19" s="375"/>
      <c r="X19" s="375"/>
      <c r="Y19" s="375"/>
      <c r="Z19" s="376"/>
      <c r="AA19" s="375"/>
      <c r="AB19" s="10"/>
      <c r="AC19" s="10"/>
      <c r="AD19" s="10"/>
      <c r="AE19" s="10"/>
      <c r="AF19" s="10"/>
      <c r="AG19" s="10"/>
      <c r="AH19" s="10"/>
    </row>
    <row r="20" spans="1:35" ht="32" customHeight="1" x14ac:dyDescent="0.15">
      <c r="A20" s="531" t="s">
        <v>643</v>
      </c>
      <c r="B20" s="532">
        <f>B38</f>
        <v>24.14</v>
      </c>
      <c r="C20" s="532">
        <f t="shared" ref="C20:M20" si="0">C38</f>
        <v>51.89</v>
      </c>
      <c r="D20" s="532">
        <f t="shared" si="0"/>
        <v>265.18</v>
      </c>
      <c r="E20" s="532">
        <f t="shared" si="0"/>
        <v>539.97</v>
      </c>
      <c r="F20" s="532">
        <f t="shared" si="0"/>
        <v>10.36</v>
      </c>
      <c r="G20" s="532">
        <f t="shared" si="0"/>
        <v>512.77</v>
      </c>
      <c r="H20" s="532">
        <f t="shared" si="0"/>
        <v>677.69</v>
      </c>
      <c r="I20" s="532">
        <f t="shared" si="0"/>
        <v>87.34</v>
      </c>
      <c r="J20" s="532">
        <f t="shared" si="0"/>
        <v>70.86</v>
      </c>
      <c r="K20" s="532">
        <f t="shared" si="0"/>
        <v>102.54</v>
      </c>
      <c r="L20" s="532">
        <f t="shared" si="0"/>
        <v>510.77</v>
      </c>
      <c r="M20" s="532">
        <f t="shared" si="0"/>
        <v>1.05</v>
      </c>
      <c r="N20" s="532">
        <f>SUM(B20:M20)</f>
        <v>2854.5600000000004</v>
      </c>
      <c r="O20" s="427"/>
      <c r="P20" s="427"/>
      <c r="Q20" s="86"/>
      <c r="R20" s="86"/>
      <c r="S20" s="86"/>
      <c r="T20" s="86"/>
      <c r="U20" s="86"/>
      <c r="V20" s="86"/>
      <c r="W20" s="86"/>
      <c r="X20" s="86"/>
      <c r="Y20" s="86"/>
      <c r="Z20" s="79"/>
      <c r="AA20" s="86"/>
      <c r="AB20" s="10"/>
      <c r="AC20" s="10"/>
      <c r="AD20" s="10"/>
      <c r="AE20" s="10"/>
      <c r="AF20" s="10"/>
      <c r="AG20" s="10"/>
      <c r="AH20" s="10"/>
    </row>
    <row r="21" spans="1:35" ht="19" x14ac:dyDescent="0.15">
      <c r="A21" s="531" t="s">
        <v>86</v>
      </c>
      <c r="B21" s="532">
        <f>B78</f>
        <v>3679.7392073924225</v>
      </c>
      <c r="C21" s="532">
        <f>C78</f>
        <v>49408.364429043504</v>
      </c>
      <c r="D21" s="532">
        <f t="shared" ref="D21:M21" si="1">D78</f>
        <v>325.9515017281413</v>
      </c>
      <c r="E21" s="532">
        <f t="shared" si="1"/>
        <v>8791.0822091912978</v>
      </c>
      <c r="F21" s="532">
        <f t="shared" si="1"/>
        <v>29.78518386978153</v>
      </c>
      <c r="G21" s="532">
        <f t="shared" si="1"/>
        <v>9332.6586216569885</v>
      </c>
      <c r="H21" s="532">
        <f t="shared" si="1"/>
        <v>19121.102081971556</v>
      </c>
      <c r="I21" s="532">
        <f t="shared" si="1"/>
        <v>2043.2440052018444</v>
      </c>
      <c r="J21" s="532">
        <f t="shared" si="1"/>
        <v>2652.1905676660635</v>
      </c>
      <c r="K21" s="532">
        <f t="shared" si="1"/>
        <v>1079.3364815819752</v>
      </c>
      <c r="L21" s="532">
        <f t="shared" si="1"/>
        <v>4139.5547063332306</v>
      </c>
      <c r="M21" s="532">
        <f t="shared" si="1"/>
        <v>26.975272704018536</v>
      </c>
      <c r="N21" s="532">
        <f>SUM(B21:M21)</f>
        <v>100629.98426834085</v>
      </c>
      <c r="O21" s="427"/>
      <c r="P21" s="427"/>
      <c r="Q21" s="427"/>
      <c r="R21" s="10"/>
      <c r="S21" s="10"/>
      <c r="T21" s="10"/>
      <c r="U21" s="10"/>
      <c r="V21" s="10"/>
      <c r="W21" s="10"/>
      <c r="X21" s="10"/>
      <c r="Y21" s="10"/>
      <c r="Z21" s="10"/>
      <c r="AA21" s="79"/>
      <c r="AB21" s="10"/>
      <c r="AC21" s="10"/>
      <c r="AD21" s="10"/>
      <c r="AE21" s="10"/>
      <c r="AF21" s="10"/>
      <c r="AG21" s="10"/>
      <c r="AH21" s="10"/>
      <c r="AI21" s="10"/>
    </row>
    <row r="22" spans="1:35" x14ac:dyDescent="0.15">
      <c r="A22" s="377"/>
      <c r="B22" s="86"/>
      <c r="C22" s="86"/>
      <c r="D22" s="86"/>
      <c r="E22" s="86"/>
      <c r="F22" s="427"/>
      <c r="G22" s="427"/>
      <c r="H22" s="427"/>
      <c r="I22" s="427"/>
      <c r="J22" s="86"/>
      <c r="K22" s="86"/>
      <c r="L22" s="86"/>
      <c r="M22" s="86"/>
      <c r="N22" s="378" t="str">
        <f>CONCATENATE(FIXED(N21/1024,2)," PB")</f>
        <v>98.27 PB</v>
      </c>
      <c r="O22" s="10"/>
      <c r="P22" s="10"/>
      <c r="Q22" s="427"/>
      <c r="R22" s="10"/>
      <c r="S22" s="10"/>
      <c r="T22" s="10"/>
      <c r="U22" s="10"/>
      <c r="V22" s="10"/>
      <c r="W22" s="10"/>
      <c r="X22" s="10"/>
      <c r="Y22" s="10"/>
      <c r="Z22" s="10"/>
      <c r="AA22" s="79"/>
      <c r="AB22" s="10"/>
      <c r="AC22" s="10"/>
      <c r="AD22" s="10"/>
      <c r="AE22" s="10"/>
      <c r="AF22" s="10"/>
      <c r="AG22" s="10"/>
      <c r="AH22" s="10"/>
      <c r="AI22" s="10"/>
    </row>
    <row r="23" spans="1:35" x14ac:dyDescent="0.15">
      <c r="A23" s="377"/>
      <c r="B23" s="86"/>
      <c r="C23" s="86"/>
      <c r="D23" s="86"/>
      <c r="E23" s="86"/>
      <c r="F23" s="427"/>
      <c r="G23" s="427"/>
      <c r="H23" s="427"/>
      <c r="I23" s="427"/>
      <c r="J23" s="86"/>
      <c r="K23" s="86"/>
      <c r="L23" s="86"/>
      <c r="M23" s="86"/>
      <c r="N23" s="379"/>
      <c r="O23" s="10"/>
      <c r="P23" s="10"/>
      <c r="Q23" s="427"/>
      <c r="R23" s="10"/>
      <c r="S23" s="10"/>
      <c r="T23" s="10"/>
      <c r="U23" s="10"/>
      <c r="V23" s="10"/>
      <c r="W23" s="10"/>
      <c r="X23" s="10"/>
      <c r="Y23" s="10"/>
      <c r="Z23" s="10"/>
      <c r="AA23" s="79"/>
      <c r="AB23" s="10"/>
      <c r="AC23" s="10"/>
      <c r="AD23" s="10"/>
      <c r="AE23" s="10"/>
      <c r="AF23" s="10"/>
      <c r="AG23" s="10"/>
      <c r="AH23" s="10"/>
      <c r="AI23" s="10"/>
    </row>
    <row r="24" spans="1:35" x14ac:dyDescent="0.15">
      <c r="A24" s="10" t="s">
        <v>57</v>
      </c>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79"/>
      <c r="AB24" s="10"/>
      <c r="AC24" s="10"/>
      <c r="AD24" s="10"/>
      <c r="AE24" s="10"/>
      <c r="AF24" s="10"/>
      <c r="AG24" s="10"/>
      <c r="AH24" s="10"/>
      <c r="AI24" s="10"/>
    </row>
    <row r="25" spans="1:35" ht="14" x14ac:dyDescent="0.15">
      <c r="A25" s="17" t="s">
        <v>87</v>
      </c>
      <c r="B25" s="582" t="s">
        <v>44</v>
      </c>
      <c r="C25" s="582" t="s">
        <v>45</v>
      </c>
      <c r="D25" s="582" t="s">
        <v>46</v>
      </c>
      <c r="E25" s="582" t="s">
        <v>47</v>
      </c>
      <c r="F25" s="582" t="s">
        <v>48</v>
      </c>
      <c r="G25" s="583" t="s">
        <v>88</v>
      </c>
      <c r="H25" s="584" t="s">
        <v>825</v>
      </c>
      <c r="I25" s="583" t="s">
        <v>51</v>
      </c>
      <c r="J25" s="583" t="s">
        <v>593</v>
      </c>
      <c r="K25" s="583" t="s">
        <v>52</v>
      </c>
      <c r="L25" s="583" t="s">
        <v>85</v>
      </c>
      <c r="M25" s="583" t="s">
        <v>54</v>
      </c>
      <c r="N25" s="583" t="s">
        <v>55</v>
      </c>
      <c r="O25" s="10"/>
      <c r="P25" s="10"/>
      <c r="Q25" s="10"/>
      <c r="R25" s="10"/>
      <c r="S25" s="10"/>
      <c r="T25" s="10"/>
      <c r="U25" s="10"/>
      <c r="V25" s="10"/>
      <c r="W25" s="10"/>
      <c r="X25" s="10"/>
      <c r="Y25" s="10"/>
      <c r="Z25" s="79"/>
      <c r="AA25" s="10"/>
      <c r="AB25" s="10"/>
      <c r="AC25" s="10"/>
      <c r="AD25" s="10"/>
      <c r="AE25" s="10"/>
      <c r="AF25" s="10"/>
      <c r="AG25" s="10"/>
      <c r="AH25" s="10"/>
    </row>
    <row r="26" spans="1:35" ht="12" customHeight="1" x14ac:dyDescent="0.15">
      <c r="A26" s="546" t="s">
        <v>1186</v>
      </c>
      <c r="B26" s="585">
        <v>1.47</v>
      </c>
      <c r="C26" s="585">
        <v>2.95</v>
      </c>
      <c r="D26" s="585">
        <v>16.96</v>
      </c>
      <c r="E26" s="585">
        <v>40.01</v>
      </c>
      <c r="F26" s="585">
        <v>1.4</v>
      </c>
      <c r="G26" s="585">
        <v>26.53</v>
      </c>
      <c r="H26" s="585">
        <v>47.57</v>
      </c>
      <c r="I26" s="585">
        <v>10.24</v>
      </c>
      <c r="J26" s="585">
        <v>3.72</v>
      </c>
      <c r="K26" s="585">
        <v>5.94</v>
      </c>
      <c r="L26" s="585">
        <v>25.01</v>
      </c>
      <c r="M26" s="585">
        <v>0.11</v>
      </c>
      <c r="N26" s="586">
        <v>181.92</v>
      </c>
      <c r="O26" s="10"/>
      <c r="P26" s="97"/>
      <c r="Q26" s="97"/>
      <c r="R26" s="10"/>
      <c r="S26" s="10"/>
      <c r="T26" s="10"/>
      <c r="U26" s="10"/>
      <c r="V26" s="10"/>
      <c r="W26" s="10"/>
      <c r="X26" s="10"/>
      <c r="Y26" s="10"/>
      <c r="Z26" s="79"/>
      <c r="AA26" s="10"/>
      <c r="AB26" s="10"/>
      <c r="AC26" s="10"/>
      <c r="AD26" s="10"/>
      <c r="AE26" s="10"/>
      <c r="AF26" s="10"/>
      <c r="AG26" s="10"/>
      <c r="AH26" s="10"/>
    </row>
    <row r="27" spans="1:35" x14ac:dyDescent="0.15">
      <c r="A27" s="546" t="s">
        <v>1187</v>
      </c>
      <c r="B27" s="585">
        <v>1.93</v>
      </c>
      <c r="C27" s="585">
        <v>3.25</v>
      </c>
      <c r="D27" s="585">
        <v>22.8</v>
      </c>
      <c r="E27" s="585">
        <v>33.92</v>
      </c>
      <c r="F27" s="585">
        <v>1.1200000000000001</v>
      </c>
      <c r="G27" s="585">
        <v>51.87</v>
      </c>
      <c r="H27" s="585">
        <v>46.36</v>
      </c>
      <c r="I27" s="585">
        <v>8.57</v>
      </c>
      <c r="J27" s="585">
        <v>4.9800000000000004</v>
      </c>
      <c r="K27" s="585">
        <v>9.7200000000000006</v>
      </c>
      <c r="L27" s="585">
        <v>36.119999999999997</v>
      </c>
      <c r="M27" s="585">
        <v>7.0000000000000007E-2</v>
      </c>
      <c r="N27" s="586">
        <v>220.7</v>
      </c>
      <c r="O27" s="10"/>
      <c r="P27" s="97"/>
      <c r="Q27" s="97"/>
      <c r="R27" s="10"/>
      <c r="S27" s="10"/>
      <c r="T27" s="10"/>
      <c r="U27" s="10"/>
      <c r="V27" s="10"/>
      <c r="W27" s="10"/>
      <c r="X27" s="10"/>
      <c r="Y27" s="10"/>
      <c r="Z27" s="79"/>
      <c r="AA27" s="10"/>
      <c r="AB27" s="10"/>
      <c r="AC27" s="10"/>
      <c r="AD27" s="10"/>
      <c r="AE27" s="10"/>
      <c r="AF27" s="10"/>
      <c r="AG27" s="10"/>
      <c r="AH27" s="10"/>
    </row>
    <row r="28" spans="1:35" x14ac:dyDescent="0.15">
      <c r="A28" s="546" t="s">
        <v>1188</v>
      </c>
      <c r="B28" s="585">
        <v>2.5099999999999998</v>
      </c>
      <c r="C28" s="585">
        <v>2.79</v>
      </c>
      <c r="D28" s="585">
        <v>8.57</v>
      </c>
      <c r="E28" s="585">
        <v>34.619999999999997</v>
      </c>
      <c r="F28" s="585">
        <v>1.71</v>
      </c>
      <c r="G28" s="585">
        <v>47.15</v>
      </c>
      <c r="H28" s="585">
        <v>46.61</v>
      </c>
      <c r="I28" s="585">
        <v>6.81</v>
      </c>
      <c r="J28" s="585">
        <v>3.94</v>
      </c>
      <c r="K28" s="585">
        <v>8.09</v>
      </c>
      <c r="L28" s="585">
        <v>62.97</v>
      </c>
      <c r="M28" s="585">
        <v>0.06</v>
      </c>
      <c r="N28" s="586">
        <v>225.83</v>
      </c>
      <c r="O28" s="10"/>
      <c r="P28" s="97"/>
      <c r="Q28" s="97"/>
      <c r="R28" s="10"/>
      <c r="S28" s="10"/>
      <c r="T28" s="10"/>
      <c r="U28" s="10"/>
      <c r="V28" s="10"/>
      <c r="W28" s="10"/>
      <c r="X28" s="10"/>
      <c r="Y28" s="10"/>
      <c r="Z28" s="79"/>
      <c r="AA28" s="10"/>
      <c r="AB28" s="10"/>
      <c r="AC28" s="10"/>
      <c r="AD28" s="10"/>
      <c r="AE28" s="10"/>
      <c r="AF28" s="10"/>
      <c r="AG28" s="10"/>
      <c r="AH28" s="10"/>
    </row>
    <row r="29" spans="1:35" x14ac:dyDescent="0.15">
      <c r="A29" s="546" t="s">
        <v>1189</v>
      </c>
      <c r="B29" s="585">
        <v>2.63</v>
      </c>
      <c r="C29" s="585">
        <v>3.19</v>
      </c>
      <c r="D29" s="585">
        <v>16.690000000000001</v>
      </c>
      <c r="E29" s="585">
        <v>36.82</v>
      </c>
      <c r="F29" s="585">
        <v>1.1299999999999999</v>
      </c>
      <c r="G29" s="585">
        <v>36.869999999999997</v>
      </c>
      <c r="H29" s="585">
        <v>48</v>
      </c>
      <c r="I29" s="585">
        <v>7.31</v>
      </c>
      <c r="J29" s="585">
        <v>4.97</v>
      </c>
      <c r="K29" s="585">
        <v>4.2</v>
      </c>
      <c r="L29" s="585">
        <v>14.7</v>
      </c>
      <c r="M29" s="585">
        <v>0.06</v>
      </c>
      <c r="N29" s="586">
        <v>176.56</v>
      </c>
      <c r="O29" s="10"/>
      <c r="P29" s="97"/>
      <c r="Q29" s="97"/>
      <c r="R29" s="10"/>
      <c r="S29" s="10"/>
      <c r="T29" s="10"/>
      <c r="U29" s="10"/>
      <c r="V29" s="10"/>
      <c r="W29" s="10"/>
      <c r="X29" s="10"/>
      <c r="Y29" s="10"/>
      <c r="Z29" s="79"/>
      <c r="AA29" s="10"/>
      <c r="AB29" s="10"/>
      <c r="AC29" s="10"/>
      <c r="AD29" s="10"/>
      <c r="AE29" s="10"/>
      <c r="AF29" s="10"/>
      <c r="AG29" s="10"/>
      <c r="AH29" s="10"/>
    </row>
    <row r="30" spans="1:35" x14ac:dyDescent="0.15">
      <c r="A30" s="546" t="s">
        <v>1190</v>
      </c>
      <c r="B30" s="585">
        <v>2.4</v>
      </c>
      <c r="C30" s="585">
        <v>3.7</v>
      </c>
      <c r="D30" s="585">
        <v>8.65</v>
      </c>
      <c r="E30" s="585">
        <v>30.11</v>
      </c>
      <c r="F30" s="585">
        <v>0.66</v>
      </c>
      <c r="G30" s="585">
        <v>61.05</v>
      </c>
      <c r="H30" s="585">
        <v>62.99</v>
      </c>
      <c r="I30" s="585">
        <v>6.78</v>
      </c>
      <c r="J30" s="585">
        <v>5.29</v>
      </c>
      <c r="K30" s="585">
        <v>4.74</v>
      </c>
      <c r="L30" s="585">
        <v>21.8</v>
      </c>
      <c r="M30" s="585">
        <v>0.14000000000000001</v>
      </c>
      <c r="N30" s="586">
        <v>208.32</v>
      </c>
      <c r="O30" s="10"/>
      <c r="P30" s="97"/>
      <c r="Q30" s="97"/>
      <c r="R30" s="10"/>
      <c r="S30" s="10"/>
      <c r="T30" s="10"/>
      <c r="U30" s="10"/>
      <c r="V30" s="10"/>
      <c r="W30" s="10"/>
      <c r="X30" s="10"/>
      <c r="Y30" s="10"/>
      <c r="Z30" s="79"/>
      <c r="AA30" s="10"/>
      <c r="AB30" s="10"/>
      <c r="AC30" s="10"/>
      <c r="AD30" s="10"/>
      <c r="AE30" s="10"/>
      <c r="AF30" s="10"/>
      <c r="AG30" s="10"/>
      <c r="AH30" s="10"/>
    </row>
    <row r="31" spans="1:35" x14ac:dyDescent="0.15">
      <c r="A31" s="546" t="s">
        <v>1191</v>
      </c>
      <c r="B31" s="585">
        <v>3.52</v>
      </c>
      <c r="C31" s="585">
        <v>5.31</v>
      </c>
      <c r="D31" s="585">
        <v>26.95</v>
      </c>
      <c r="E31" s="585">
        <v>50.11</v>
      </c>
      <c r="F31" s="585">
        <v>1.02</v>
      </c>
      <c r="G31" s="585">
        <v>40.409999999999997</v>
      </c>
      <c r="H31" s="585">
        <v>70.290000000000006</v>
      </c>
      <c r="I31" s="585">
        <v>7.79</v>
      </c>
      <c r="J31" s="585">
        <v>6.82</v>
      </c>
      <c r="K31" s="585">
        <v>14.55</v>
      </c>
      <c r="L31" s="585">
        <v>13.85</v>
      </c>
      <c r="M31" s="585">
        <v>0.08</v>
      </c>
      <c r="N31" s="586">
        <v>240.71</v>
      </c>
      <c r="O31" s="10"/>
      <c r="P31" s="97"/>
      <c r="Q31" s="97"/>
      <c r="R31" s="10"/>
      <c r="S31" s="10"/>
      <c r="T31" s="10"/>
      <c r="U31" s="10"/>
      <c r="V31" s="10"/>
      <c r="W31" s="10"/>
      <c r="X31" s="10"/>
      <c r="Y31" s="10"/>
      <c r="Z31" s="79"/>
      <c r="AA31" s="10"/>
      <c r="AB31" s="10"/>
      <c r="AC31" s="10"/>
      <c r="AD31" s="10"/>
      <c r="AE31" s="10"/>
      <c r="AF31" s="10"/>
      <c r="AG31" s="10"/>
      <c r="AH31" s="10"/>
    </row>
    <row r="32" spans="1:35" x14ac:dyDescent="0.15">
      <c r="A32" s="546" t="s">
        <v>1192</v>
      </c>
      <c r="B32" s="585">
        <v>2.76</v>
      </c>
      <c r="C32" s="585">
        <v>4.5199999999999996</v>
      </c>
      <c r="D32" s="585">
        <v>25.7</v>
      </c>
      <c r="E32" s="585">
        <v>44.14</v>
      </c>
      <c r="F32" s="585">
        <v>1</v>
      </c>
      <c r="G32" s="585">
        <v>53.6</v>
      </c>
      <c r="H32" s="585">
        <v>80.650000000000006</v>
      </c>
      <c r="I32" s="585">
        <v>9.93</v>
      </c>
      <c r="J32" s="585">
        <v>4.83</v>
      </c>
      <c r="K32" s="585">
        <v>22.18</v>
      </c>
      <c r="L32" s="585">
        <v>33.97</v>
      </c>
      <c r="M32" s="585">
        <v>0.09</v>
      </c>
      <c r="N32" s="586">
        <v>283.36</v>
      </c>
      <c r="O32" s="10"/>
      <c r="P32" s="97"/>
      <c r="Q32" s="97"/>
      <c r="R32" s="10"/>
      <c r="S32" s="10"/>
      <c r="T32" s="10"/>
      <c r="U32" s="10"/>
      <c r="V32" s="10"/>
      <c r="W32" s="10"/>
      <c r="X32" s="10"/>
      <c r="Y32" s="10"/>
      <c r="Z32" s="79"/>
      <c r="AA32" s="10"/>
      <c r="AB32" s="10"/>
      <c r="AC32" s="10"/>
      <c r="AD32" s="10"/>
      <c r="AE32" s="10"/>
      <c r="AF32" s="10"/>
      <c r="AG32" s="10"/>
      <c r="AH32" s="10"/>
    </row>
    <row r="33" spans="1:36" x14ac:dyDescent="0.15">
      <c r="A33" s="546" t="s">
        <v>1193</v>
      </c>
      <c r="B33" s="585">
        <v>1.78</v>
      </c>
      <c r="C33" s="585">
        <v>4.72</v>
      </c>
      <c r="D33" s="585">
        <v>31.83</v>
      </c>
      <c r="E33" s="585">
        <v>44.72</v>
      </c>
      <c r="F33" s="585">
        <v>0.27</v>
      </c>
      <c r="G33" s="585">
        <v>50.59</v>
      </c>
      <c r="H33" s="585">
        <v>65.98</v>
      </c>
      <c r="I33" s="585">
        <v>4.79</v>
      </c>
      <c r="J33" s="585">
        <v>6.43</v>
      </c>
      <c r="K33" s="585">
        <v>12.94</v>
      </c>
      <c r="L33" s="585">
        <v>48.73</v>
      </c>
      <c r="M33" s="585">
        <v>0.08</v>
      </c>
      <c r="N33" s="586">
        <v>272.87</v>
      </c>
      <c r="O33" s="10"/>
      <c r="P33" s="97"/>
      <c r="Q33" s="97"/>
      <c r="R33" s="10"/>
      <c r="S33" s="10"/>
      <c r="T33" s="10"/>
      <c r="U33" s="10"/>
      <c r="V33" s="10"/>
      <c r="W33" s="10"/>
      <c r="X33" s="10"/>
      <c r="Y33" s="10"/>
      <c r="Z33" s="79"/>
      <c r="AA33" s="10"/>
      <c r="AB33" s="10"/>
      <c r="AC33" s="10"/>
      <c r="AD33" s="10"/>
      <c r="AE33" s="10"/>
      <c r="AF33" s="10"/>
      <c r="AG33" s="10"/>
      <c r="AH33" s="10"/>
    </row>
    <row r="34" spans="1:36" x14ac:dyDescent="0.15">
      <c r="A34" s="546" t="s">
        <v>1194</v>
      </c>
      <c r="B34" s="585">
        <v>1.52</v>
      </c>
      <c r="C34" s="585">
        <v>4.22</v>
      </c>
      <c r="D34" s="585">
        <v>26.8</v>
      </c>
      <c r="E34" s="585">
        <v>50.76</v>
      </c>
      <c r="F34" s="585">
        <v>0.32</v>
      </c>
      <c r="G34" s="585">
        <v>43.22</v>
      </c>
      <c r="H34" s="585">
        <v>51.38</v>
      </c>
      <c r="I34" s="585">
        <v>4.0999999999999996</v>
      </c>
      <c r="J34" s="585">
        <v>4.95</v>
      </c>
      <c r="K34" s="585">
        <v>6.62</v>
      </c>
      <c r="L34" s="585">
        <v>61.54</v>
      </c>
      <c r="M34" s="585">
        <v>0.12</v>
      </c>
      <c r="N34" s="586">
        <v>255.54</v>
      </c>
      <c r="O34" s="10"/>
      <c r="P34" s="97"/>
      <c r="Q34" s="97"/>
      <c r="R34" s="10"/>
      <c r="S34" s="10"/>
      <c r="T34" s="10"/>
      <c r="U34" s="10"/>
      <c r="V34" s="10"/>
      <c r="W34" s="10"/>
      <c r="X34" s="10"/>
      <c r="Y34" s="10"/>
      <c r="Z34" s="79"/>
      <c r="AA34" s="10"/>
      <c r="AB34" s="10"/>
      <c r="AC34" s="10"/>
      <c r="AD34" s="10"/>
      <c r="AE34" s="10"/>
      <c r="AF34" s="10"/>
      <c r="AG34" s="10"/>
      <c r="AH34" s="10"/>
    </row>
    <row r="35" spans="1:36" x14ac:dyDescent="0.15">
      <c r="A35" s="546" t="s">
        <v>1195</v>
      </c>
      <c r="B35" s="585">
        <v>1.52</v>
      </c>
      <c r="C35" s="585">
        <v>4.6900000000000004</v>
      </c>
      <c r="D35" s="585">
        <v>19.920000000000002</v>
      </c>
      <c r="E35" s="585">
        <v>63.21</v>
      </c>
      <c r="F35" s="585">
        <v>0.7</v>
      </c>
      <c r="G35" s="585">
        <v>20.53</v>
      </c>
      <c r="H35" s="585">
        <v>64.319999999999993</v>
      </c>
      <c r="I35" s="585">
        <v>5.89</v>
      </c>
      <c r="J35" s="585">
        <v>6.83</v>
      </c>
      <c r="K35" s="585">
        <v>4.29</v>
      </c>
      <c r="L35" s="585">
        <v>64.58</v>
      </c>
      <c r="M35" s="585">
        <v>7.0000000000000007E-2</v>
      </c>
      <c r="N35" s="586">
        <v>256.56</v>
      </c>
      <c r="O35" s="10"/>
      <c r="P35" s="97"/>
      <c r="Q35" s="97"/>
      <c r="R35" s="10"/>
      <c r="S35" s="10"/>
      <c r="T35" s="10"/>
      <c r="U35" s="10"/>
      <c r="V35" s="10"/>
      <c r="W35" s="10"/>
      <c r="X35" s="10"/>
      <c r="Y35" s="10"/>
      <c r="Z35" s="79"/>
      <c r="AA35" s="10"/>
      <c r="AB35" s="10"/>
      <c r="AC35" s="10"/>
      <c r="AD35" s="10"/>
      <c r="AE35" s="10"/>
      <c r="AF35" s="10"/>
      <c r="AG35" s="10"/>
      <c r="AH35" s="10"/>
    </row>
    <row r="36" spans="1:36" x14ac:dyDescent="0.15">
      <c r="A36" s="546" t="s">
        <v>1196</v>
      </c>
      <c r="B36" s="585">
        <v>0.95</v>
      </c>
      <c r="C36" s="585">
        <v>7.93</v>
      </c>
      <c r="D36" s="585">
        <v>27.88</v>
      </c>
      <c r="E36" s="585">
        <v>61.65</v>
      </c>
      <c r="F36" s="585">
        <v>0.55000000000000004</v>
      </c>
      <c r="G36" s="585">
        <v>40.72</v>
      </c>
      <c r="H36" s="585">
        <v>46.97</v>
      </c>
      <c r="I36" s="585">
        <v>3.49</v>
      </c>
      <c r="J36" s="585">
        <v>11.43</v>
      </c>
      <c r="K36" s="585">
        <v>5.0599999999999996</v>
      </c>
      <c r="L36" s="585">
        <v>69.06</v>
      </c>
      <c r="M36" s="585">
        <v>7.0000000000000007E-2</v>
      </c>
      <c r="N36" s="586">
        <v>275.75</v>
      </c>
      <c r="O36" s="10"/>
      <c r="P36" s="97"/>
      <c r="Q36" s="97"/>
      <c r="R36" s="10"/>
      <c r="S36" s="10"/>
      <c r="T36" s="10"/>
      <c r="U36" s="10"/>
      <c r="V36" s="10"/>
      <c r="W36" s="10"/>
      <c r="X36" s="10"/>
      <c r="Y36" s="10"/>
      <c r="Z36" s="79"/>
      <c r="AA36" s="10"/>
      <c r="AB36" s="10"/>
      <c r="AC36" s="10"/>
      <c r="AD36" s="10"/>
      <c r="AE36" s="10"/>
      <c r="AF36" s="10"/>
      <c r="AG36" s="10"/>
      <c r="AH36" s="10"/>
    </row>
    <row r="37" spans="1:36" x14ac:dyDescent="0.15">
      <c r="A37" s="546" t="s">
        <v>1197</v>
      </c>
      <c r="B37" s="585">
        <v>1.1399999999999999</v>
      </c>
      <c r="C37" s="585">
        <v>4.5999999999999996</v>
      </c>
      <c r="D37" s="585">
        <v>32.43</v>
      </c>
      <c r="E37" s="585">
        <v>49.9</v>
      </c>
      <c r="F37" s="585">
        <v>0.47</v>
      </c>
      <c r="G37" s="585">
        <v>40.229999999999997</v>
      </c>
      <c r="H37" s="585">
        <v>46.57</v>
      </c>
      <c r="I37" s="585">
        <v>11.65</v>
      </c>
      <c r="J37" s="585">
        <v>6.68</v>
      </c>
      <c r="K37" s="585">
        <v>4.2</v>
      </c>
      <c r="L37" s="585">
        <v>58.43</v>
      </c>
      <c r="M37" s="585">
        <v>0.11</v>
      </c>
      <c r="N37" s="586">
        <v>256.43</v>
      </c>
      <c r="O37" s="10"/>
      <c r="P37" s="97"/>
      <c r="Q37" s="97"/>
      <c r="R37" s="10"/>
      <c r="S37" s="10"/>
      <c r="T37" s="10"/>
      <c r="U37" s="10"/>
      <c r="V37" s="10"/>
      <c r="W37" s="10"/>
      <c r="X37" s="10"/>
      <c r="Y37" s="10"/>
      <c r="Z37" s="79"/>
      <c r="AA37" s="10"/>
      <c r="AB37" s="10"/>
      <c r="AC37" s="10"/>
      <c r="AD37" s="10"/>
      <c r="AE37" s="10"/>
      <c r="AF37" s="10"/>
      <c r="AG37" s="10"/>
      <c r="AH37" s="10"/>
    </row>
    <row r="38" spans="1:36" ht="12" customHeight="1" x14ac:dyDescent="0.15">
      <c r="A38" s="587" t="s">
        <v>89</v>
      </c>
      <c r="B38" s="586">
        <v>24.14</v>
      </c>
      <c r="C38" s="586">
        <v>51.89</v>
      </c>
      <c r="D38" s="586">
        <v>265.18</v>
      </c>
      <c r="E38" s="586">
        <v>539.97</v>
      </c>
      <c r="F38" s="586">
        <v>10.36</v>
      </c>
      <c r="G38" s="586">
        <v>512.77</v>
      </c>
      <c r="H38" s="586">
        <v>677.69</v>
      </c>
      <c r="I38" s="586">
        <v>87.34</v>
      </c>
      <c r="J38" s="586">
        <v>70.86</v>
      </c>
      <c r="K38" s="586">
        <v>102.54</v>
      </c>
      <c r="L38" s="586">
        <v>510.77</v>
      </c>
      <c r="M38" s="586">
        <v>1.05</v>
      </c>
      <c r="N38" s="586">
        <v>2854.55</v>
      </c>
      <c r="O38" s="79"/>
      <c r="P38" s="10"/>
      <c r="Q38" s="10"/>
      <c r="R38" s="10"/>
      <c r="S38" s="10"/>
      <c r="T38" s="10"/>
      <c r="U38" s="10"/>
      <c r="V38" s="10"/>
      <c r="W38" s="10"/>
      <c r="X38" s="10"/>
      <c r="Y38" s="10"/>
      <c r="Z38" s="79"/>
      <c r="AA38" s="10"/>
      <c r="AB38" s="10"/>
      <c r="AC38" s="10"/>
      <c r="AD38" s="10"/>
      <c r="AE38" s="10"/>
      <c r="AF38" s="10"/>
      <c r="AG38" s="10"/>
      <c r="AH38" s="10"/>
    </row>
    <row r="39" spans="1:36" ht="13" customHeight="1" x14ac:dyDescent="0.15">
      <c r="A39" s="381"/>
      <c r="B39" s="97"/>
      <c r="C39" s="97"/>
      <c r="D39" s="97"/>
      <c r="E39" s="97"/>
      <c r="F39" s="97"/>
      <c r="G39" s="97"/>
      <c r="H39" s="97"/>
      <c r="I39" s="97"/>
      <c r="J39" s="97"/>
      <c r="K39" s="97"/>
      <c r="L39" s="97"/>
      <c r="M39" s="97"/>
      <c r="N39" s="97"/>
      <c r="O39" s="97"/>
      <c r="P39" s="97"/>
      <c r="Q39" s="10"/>
      <c r="R39" s="10"/>
      <c r="S39" s="10"/>
      <c r="T39" s="10"/>
      <c r="U39" s="10"/>
      <c r="V39" s="10"/>
      <c r="W39" s="10"/>
      <c r="X39" s="10"/>
      <c r="Y39" s="10"/>
      <c r="Z39" s="10"/>
      <c r="AA39" s="79"/>
      <c r="AB39" s="10"/>
      <c r="AC39" s="10"/>
      <c r="AD39" s="10"/>
      <c r="AE39" s="10"/>
      <c r="AF39" s="10"/>
      <c r="AG39" s="10"/>
      <c r="AH39" s="10"/>
      <c r="AI39" s="10"/>
    </row>
    <row r="40" spans="1:36" x14ac:dyDescent="0.15">
      <c r="A40" s="382" t="s">
        <v>63</v>
      </c>
      <c r="B40" s="383"/>
      <c r="C40" s="383"/>
      <c r="D40" s="79"/>
      <c r="E40" s="79"/>
      <c r="F40" s="79"/>
      <c r="G40" s="79"/>
      <c r="H40" s="79"/>
      <c r="I40" s="79"/>
      <c r="J40" s="79"/>
      <c r="K40" s="79"/>
      <c r="L40" s="79"/>
      <c r="M40" s="79"/>
      <c r="N40" s="79"/>
      <c r="O40" s="79"/>
      <c r="P40" s="10"/>
      <c r="Q40" s="10"/>
      <c r="R40" s="10"/>
      <c r="S40" s="10"/>
      <c r="T40" s="10"/>
      <c r="U40" s="10"/>
      <c r="V40" s="10"/>
      <c r="W40" s="10"/>
      <c r="X40" s="10"/>
      <c r="Y40" s="10"/>
      <c r="Z40" s="10"/>
      <c r="AA40" s="79"/>
      <c r="AB40" s="10"/>
      <c r="AC40" s="10"/>
      <c r="AD40" s="10"/>
      <c r="AE40" s="10"/>
      <c r="AF40" s="10"/>
      <c r="AG40" s="10"/>
      <c r="AH40" s="10"/>
      <c r="AI40" s="10"/>
    </row>
    <row r="41" spans="1:36" ht="42" x14ac:dyDescent="0.15">
      <c r="A41" s="563" t="s">
        <v>87</v>
      </c>
      <c r="B41" s="561" t="s">
        <v>45</v>
      </c>
      <c r="C41" s="562" t="s">
        <v>941</v>
      </c>
      <c r="D41" s="561" t="s">
        <v>46</v>
      </c>
      <c r="E41" s="561" t="s">
        <v>47</v>
      </c>
      <c r="F41" s="561" t="s">
        <v>942</v>
      </c>
      <c r="G41" s="563" t="s">
        <v>1185</v>
      </c>
      <c r="H41" s="561" t="s">
        <v>48</v>
      </c>
      <c r="I41" s="562" t="s">
        <v>897</v>
      </c>
      <c r="J41" s="561" t="s">
        <v>67</v>
      </c>
      <c r="K41" s="561" t="s">
        <v>68</v>
      </c>
      <c r="L41" s="561" t="s">
        <v>215</v>
      </c>
      <c r="M41" s="561" t="s">
        <v>49</v>
      </c>
      <c r="N41" s="564" t="s">
        <v>898</v>
      </c>
      <c r="O41" s="561" t="s">
        <v>50</v>
      </c>
      <c r="P41" s="561" t="s">
        <v>51</v>
      </c>
      <c r="Q41" s="565" t="s">
        <v>943</v>
      </c>
      <c r="R41" s="561" t="s">
        <v>840</v>
      </c>
      <c r="S41" s="561" t="s">
        <v>81</v>
      </c>
      <c r="T41" s="565" t="s">
        <v>640</v>
      </c>
      <c r="U41" s="561" t="s">
        <v>52</v>
      </c>
      <c r="V41" s="564" t="s">
        <v>944</v>
      </c>
      <c r="W41" s="564" t="s">
        <v>945</v>
      </c>
      <c r="X41" s="564" t="s">
        <v>69</v>
      </c>
      <c r="Y41" s="564" t="s">
        <v>54</v>
      </c>
      <c r="Z41" s="580" t="s">
        <v>55</v>
      </c>
      <c r="AA41" s="10"/>
      <c r="AB41" s="10"/>
      <c r="AC41" s="10"/>
      <c r="AD41" s="10"/>
      <c r="AE41" s="10"/>
      <c r="AF41" s="10"/>
      <c r="AG41" s="10"/>
      <c r="AH41" s="10"/>
      <c r="AI41" s="10"/>
      <c r="AJ41" s="10"/>
    </row>
    <row r="42" spans="1:36" x14ac:dyDescent="0.15">
      <c r="A42" s="577" t="s">
        <v>1186</v>
      </c>
      <c r="B42" s="568">
        <v>977027</v>
      </c>
      <c r="C42" s="568">
        <v>1973534</v>
      </c>
      <c r="D42" s="568">
        <v>16963611</v>
      </c>
      <c r="E42" s="568">
        <v>39962245</v>
      </c>
      <c r="F42" s="568">
        <v>48670</v>
      </c>
      <c r="G42" s="568"/>
      <c r="H42" s="568">
        <v>1207609</v>
      </c>
      <c r="I42" s="568">
        <v>193421</v>
      </c>
      <c r="J42" s="568">
        <v>482372</v>
      </c>
      <c r="K42" s="568">
        <v>71328</v>
      </c>
      <c r="L42" s="568">
        <v>919548</v>
      </c>
      <c r="M42" s="568">
        <v>25795455</v>
      </c>
      <c r="N42" s="568">
        <v>735908</v>
      </c>
      <c r="O42" s="568">
        <v>47570864</v>
      </c>
      <c r="P42" s="568">
        <v>10166642</v>
      </c>
      <c r="Q42" s="568">
        <v>566</v>
      </c>
      <c r="R42" s="568">
        <v>27</v>
      </c>
      <c r="S42" s="568">
        <v>71297</v>
      </c>
      <c r="T42" s="568">
        <v>3723569</v>
      </c>
      <c r="U42" s="568">
        <v>5916663</v>
      </c>
      <c r="V42" s="568">
        <v>27022</v>
      </c>
      <c r="W42" s="568">
        <v>181077</v>
      </c>
      <c r="X42" s="568">
        <v>24825103</v>
      </c>
      <c r="Y42" s="568">
        <v>105980</v>
      </c>
      <c r="Z42" s="575">
        <f t="shared" ref="Z42:Z53" si="2">SUM(B42:Y42)</f>
        <v>181919538</v>
      </c>
      <c r="AA42" s="10"/>
      <c r="AB42" s="10"/>
      <c r="AC42" s="10"/>
      <c r="AD42" s="10"/>
      <c r="AE42" s="10"/>
      <c r="AF42" s="10"/>
      <c r="AG42" s="10"/>
      <c r="AH42" s="10"/>
      <c r="AI42" s="10"/>
      <c r="AJ42" s="10"/>
    </row>
    <row r="43" spans="1:36" x14ac:dyDescent="0.15">
      <c r="A43" s="577" t="s">
        <v>1187</v>
      </c>
      <c r="B43" s="568">
        <v>1190317</v>
      </c>
      <c r="C43" s="568">
        <v>2062394</v>
      </c>
      <c r="D43" s="568">
        <v>22796823</v>
      </c>
      <c r="E43" s="568">
        <v>33908400</v>
      </c>
      <c r="F43" s="568">
        <v>7377</v>
      </c>
      <c r="G43" s="568"/>
      <c r="H43" s="568">
        <v>904690</v>
      </c>
      <c r="I43" s="568">
        <v>218119</v>
      </c>
      <c r="J43" s="568">
        <v>693358</v>
      </c>
      <c r="K43" s="568">
        <v>36788</v>
      </c>
      <c r="L43" s="568">
        <v>1200070</v>
      </c>
      <c r="M43" s="568">
        <v>30373964</v>
      </c>
      <c r="N43" s="568">
        <v>21494078</v>
      </c>
      <c r="O43" s="568">
        <v>46362061</v>
      </c>
      <c r="P43" s="568">
        <v>8422162</v>
      </c>
      <c r="Q43" s="568">
        <v>373</v>
      </c>
      <c r="R43" s="568">
        <v>2018</v>
      </c>
      <c r="S43" s="568">
        <v>145016</v>
      </c>
      <c r="T43" s="568">
        <v>4975896</v>
      </c>
      <c r="U43" s="568">
        <v>9708699</v>
      </c>
      <c r="V43" s="568">
        <v>9621</v>
      </c>
      <c r="W43" s="568">
        <v>419420</v>
      </c>
      <c r="X43" s="568">
        <v>35696072</v>
      </c>
      <c r="Y43" s="568">
        <v>74769</v>
      </c>
      <c r="Z43" s="575">
        <f t="shared" si="2"/>
        <v>220702485</v>
      </c>
      <c r="AA43" s="10"/>
      <c r="AB43" s="10"/>
      <c r="AC43" s="10"/>
      <c r="AD43" s="10"/>
      <c r="AE43" s="10"/>
      <c r="AF43" s="10"/>
      <c r="AG43" s="10"/>
      <c r="AH43" s="10"/>
      <c r="AI43" s="10"/>
      <c r="AJ43" s="10"/>
    </row>
    <row r="44" spans="1:36" x14ac:dyDescent="0.15">
      <c r="A44" s="577" t="s">
        <v>1188</v>
      </c>
      <c r="B44" s="568">
        <v>921361</v>
      </c>
      <c r="C44" s="568">
        <v>1871820</v>
      </c>
      <c r="D44" s="568">
        <v>8568349</v>
      </c>
      <c r="E44" s="568">
        <v>34591485</v>
      </c>
      <c r="F44" s="568">
        <v>29115</v>
      </c>
      <c r="G44" s="568"/>
      <c r="H44" s="568">
        <v>1542978</v>
      </c>
      <c r="I44" s="568">
        <v>163725</v>
      </c>
      <c r="J44" s="568">
        <v>1290474</v>
      </c>
      <c r="K44" s="568">
        <v>18743</v>
      </c>
      <c r="L44" s="568">
        <v>1202744</v>
      </c>
      <c r="M44" s="568">
        <v>30057664</v>
      </c>
      <c r="N44" s="568">
        <v>17094844</v>
      </c>
      <c r="O44" s="568">
        <v>46612837</v>
      </c>
      <c r="P44" s="568">
        <v>6707440</v>
      </c>
      <c r="Q44" s="568">
        <v>236</v>
      </c>
      <c r="R44" s="568">
        <v>13</v>
      </c>
      <c r="S44" s="568">
        <v>97954</v>
      </c>
      <c r="T44" s="568">
        <v>3937861</v>
      </c>
      <c r="U44" s="568">
        <v>8079756</v>
      </c>
      <c r="V44" s="568">
        <v>14073</v>
      </c>
      <c r="W44" s="568">
        <v>321353</v>
      </c>
      <c r="X44" s="568">
        <v>62648875</v>
      </c>
      <c r="Y44" s="568">
        <v>60047</v>
      </c>
      <c r="Z44" s="575">
        <f t="shared" si="2"/>
        <v>225833747</v>
      </c>
      <c r="AA44" s="10"/>
      <c r="AB44" s="10"/>
      <c r="AC44" s="10"/>
      <c r="AD44" s="10"/>
      <c r="AE44" s="10"/>
      <c r="AF44" s="10"/>
      <c r="AG44" s="10"/>
      <c r="AH44" s="10"/>
      <c r="AI44" s="10"/>
      <c r="AJ44" s="10"/>
    </row>
    <row r="45" spans="1:36" x14ac:dyDescent="0.15">
      <c r="A45" s="577" t="s">
        <v>1189</v>
      </c>
      <c r="B45" s="568">
        <v>882382</v>
      </c>
      <c r="C45" s="568">
        <v>2309162</v>
      </c>
      <c r="D45" s="568">
        <v>16689860</v>
      </c>
      <c r="E45" s="568">
        <v>36810498</v>
      </c>
      <c r="F45" s="568">
        <v>7578</v>
      </c>
      <c r="G45" s="568">
        <v>359</v>
      </c>
      <c r="H45" s="568">
        <v>912258</v>
      </c>
      <c r="I45" s="568">
        <v>220044</v>
      </c>
      <c r="J45" s="568">
        <v>1247747</v>
      </c>
      <c r="K45" s="568">
        <v>34577</v>
      </c>
      <c r="L45" s="568">
        <v>1347271</v>
      </c>
      <c r="M45" s="568">
        <v>26038436</v>
      </c>
      <c r="N45" s="568">
        <v>10826903</v>
      </c>
      <c r="O45" s="568">
        <v>47998501</v>
      </c>
      <c r="P45" s="568">
        <v>7213815</v>
      </c>
      <c r="Q45" s="568">
        <v>492</v>
      </c>
      <c r="R45" s="568">
        <v>17</v>
      </c>
      <c r="S45" s="568">
        <v>91818</v>
      </c>
      <c r="T45" s="568">
        <v>4966692</v>
      </c>
      <c r="U45" s="568">
        <v>4084825</v>
      </c>
      <c r="V45" s="568">
        <v>114112</v>
      </c>
      <c r="W45" s="568">
        <v>376383</v>
      </c>
      <c r="X45" s="568">
        <v>14328178</v>
      </c>
      <c r="Y45" s="568">
        <v>62734</v>
      </c>
      <c r="Z45" s="575">
        <f t="shared" si="2"/>
        <v>176564642</v>
      </c>
      <c r="AA45" s="10"/>
      <c r="AB45" s="10"/>
      <c r="AC45" s="10"/>
      <c r="AD45" s="10"/>
      <c r="AE45" s="10"/>
      <c r="AF45" s="10"/>
      <c r="AG45" s="10"/>
      <c r="AH45" s="10"/>
      <c r="AI45" s="10"/>
      <c r="AJ45" s="10"/>
    </row>
    <row r="46" spans="1:36" x14ac:dyDescent="0.15">
      <c r="A46" s="577" t="s">
        <v>1190</v>
      </c>
      <c r="B46" s="568">
        <v>673604</v>
      </c>
      <c r="C46" s="568">
        <v>3029320</v>
      </c>
      <c r="D46" s="568">
        <v>8646456</v>
      </c>
      <c r="E46" s="568">
        <v>30100392</v>
      </c>
      <c r="F46" s="568">
        <v>5782</v>
      </c>
      <c r="G46" s="568">
        <v>11</v>
      </c>
      <c r="H46" s="568">
        <v>646460</v>
      </c>
      <c r="I46" s="568">
        <v>17668</v>
      </c>
      <c r="J46" s="568">
        <v>1377349</v>
      </c>
      <c r="K46" s="568">
        <v>24176</v>
      </c>
      <c r="L46" s="568">
        <v>997550</v>
      </c>
      <c r="M46" s="568">
        <v>23858729</v>
      </c>
      <c r="N46" s="568">
        <v>37195237</v>
      </c>
      <c r="O46" s="568">
        <v>62987789</v>
      </c>
      <c r="P46" s="568">
        <v>6719272</v>
      </c>
      <c r="Q46" s="568">
        <v>430</v>
      </c>
      <c r="R46" s="568">
        <v>58</v>
      </c>
      <c r="S46" s="568">
        <v>61963</v>
      </c>
      <c r="T46" s="568">
        <v>5289904</v>
      </c>
      <c r="U46" s="568">
        <v>4417901</v>
      </c>
      <c r="V46" s="568">
        <v>325697</v>
      </c>
      <c r="W46" s="568">
        <v>901712</v>
      </c>
      <c r="X46" s="568">
        <v>20902443</v>
      </c>
      <c r="Y46" s="568">
        <v>138427</v>
      </c>
      <c r="Z46" s="575">
        <f t="shared" si="2"/>
        <v>208318330</v>
      </c>
      <c r="AA46" s="10"/>
      <c r="AB46" s="10"/>
      <c r="AC46" s="10"/>
      <c r="AD46" s="10"/>
      <c r="AE46" s="10"/>
      <c r="AF46" s="10"/>
      <c r="AG46" s="10"/>
      <c r="AH46" s="10"/>
      <c r="AI46" s="10"/>
      <c r="AJ46" s="10"/>
    </row>
    <row r="47" spans="1:36" x14ac:dyDescent="0.15">
      <c r="A47" s="577" t="s">
        <v>1191</v>
      </c>
      <c r="B47" s="568">
        <v>876412</v>
      </c>
      <c r="C47" s="568">
        <v>4435642</v>
      </c>
      <c r="D47" s="568">
        <v>26952000</v>
      </c>
      <c r="E47" s="568">
        <v>49881346</v>
      </c>
      <c r="F47" s="568">
        <v>232788</v>
      </c>
      <c r="G47" s="568">
        <v>14</v>
      </c>
      <c r="H47" s="568">
        <v>619783</v>
      </c>
      <c r="I47" s="568">
        <v>402277</v>
      </c>
      <c r="J47" s="568">
        <v>1199665</v>
      </c>
      <c r="K47" s="568">
        <v>32356</v>
      </c>
      <c r="L47" s="568">
        <v>2284954</v>
      </c>
      <c r="M47" s="568">
        <v>25491661</v>
      </c>
      <c r="N47" s="568">
        <v>14915944</v>
      </c>
      <c r="O47" s="568">
        <v>70286093</v>
      </c>
      <c r="P47" s="568">
        <v>7574609</v>
      </c>
      <c r="Q47" s="568">
        <v>958</v>
      </c>
      <c r="R47" s="568">
        <v>455</v>
      </c>
      <c r="S47" s="568">
        <v>217450</v>
      </c>
      <c r="T47" s="568">
        <v>6815402</v>
      </c>
      <c r="U47" s="568">
        <v>14394479</v>
      </c>
      <c r="V47" s="568">
        <v>158731</v>
      </c>
      <c r="W47" s="568">
        <v>824023</v>
      </c>
      <c r="X47" s="568">
        <v>13030407</v>
      </c>
      <c r="Y47" s="568">
        <v>84140</v>
      </c>
      <c r="Z47" s="575">
        <f t="shared" si="2"/>
        <v>240711589</v>
      </c>
      <c r="AA47" s="10"/>
      <c r="AB47" s="10"/>
      <c r="AC47" s="10"/>
      <c r="AD47" s="10"/>
      <c r="AE47" s="10"/>
      <c r="AF47" s="10"/>
      <c r="AG47" s="10"/>
      <c r="AH47" s="10"/>
      <c r="AI47" s="10"/>
      <c r="AJ47" s="10"/>
    </row>
    <row r="48" spans="1:36" x14ac:dyDescent="0.15">
      <c r="A48" s="577" t="s">
        <v>1192</v>
      </c>
      <c r="B48" s="568">
        <v>1045469</v>
      </c>
      <c r="C48" s="568">
        <v>3474331</v>
      </c>
      <c r="D48" s="568">
        <v>25703300</v>
      </c>
      <c r="E48" s="568">
        <v>43899017</v>
      </c>
      <c r="F48" s="568">
        <v>239384</v>
      </c>
      <c r="G48" s="568">
        <v>77</v>
      </c>
      <c r="H48" s="568">
        <v>814351</v>
      </c>
      <c r="I48" s="568">
        <v>184454</v>
      </c>
      <c r="J48" s="568">
        <v>1136831</v>
      </c>
      <c r="K48" s="568">
        <v>126908</v>
      </c>
      <c r="L48" s="568">
        <v>1491564</v>
      </c>
      <c r="M48" s="568">
        <v>26125224</v>
      </c>
      <c r="N48" s="568">
        <v>27470018</v>
      </c>
      <c r="O48" s="568">
        <v>80649482</v>
      </c>
      <c r="P48" s="568">
        <v>9817591</v>
      </c>
      <c r="Q48" s="568">
        <v>381</v>
      </c>
      <c r="R48" s="568">
        <v>419</v>
      </c>
      <c r="S48" s="568">
        <v>108881</v>
      </c>
      <c r="T48" s="568">
        <v>4832834</v>
      </c>
      <c r="U48" s="568">
        <v>22106379</v>
      </c>
      <c r="V48" s="568">
        <v>69453</v>
      </c>
      <c r="W48" s="568">
        <v>1677431</v>
      </c>
      <c r="X48" s="568">
        <v>32296994</v>
      </c>
      <c r="Y48" s="568">
        <v>86740</v>
      </c>
      <c r="Z48" s="575">
        <f t="shared" si="2"/>
        <v>283357513</v>
      </c>
      <c r="AA48" s="10"/>
      <c r="AB48" s="10"/>
      <c r="AC48" s="10"/>
      <c r="AD48" s="10"/>
      <c r="AE48" s="10"/>
      <c r="AF48" s="10"/>
      <c r="AG48" s="10"/>
      <c r="AH48" s="10"/>
      <c r="AI48" s="10"/>
      <c r="AJ48" s="10"/>
    </row>
    <row r="49" spans="1:36" x14ac:dyDescent="0.15">
      <c r="A49" s="577" t="s">
        <v>1193</v>
      </c>
      <c r="B49" s="568">
        <v>1036540</v>
      </c>
      <c r="C49" s="568">
        <v>3687466</v>
      </c>
      <c r="D49" s="568">
        <v>31828173</v>
      </c>
      <c r="E49" s="568">
        <v>44354761</v>
      </c>
      <c r="F49" s="568">
        <v>368732</v>
      </c>
      <c r="G49" s="568">
        <v>1033</v>
      </c>
      <c r="H49" s="568">
        <v>41347</v>
      </c>
      <c r="I49" s="568">
        <v>231211</v>
      </c>
      <c r="J49" s="568">
        <v>710791</v>
      </c>
      <c r="K49" s="568">
        <v>59895</v>
      </c>
      <c r="L49" s="568">
        <v>1012278</v>
      </c>
      <c r="M49" s="568">
        <v>30097817</v>
      </c>
      <c r="N49" s="568">
        <v>20490811</v>
      </c>
      <c r="O49" s="568">
        <v>65981189</v>
      </c>
      <c r="P49" s="568">
        <v>4627943</v>
      </c>
      <c r="Q49" s="568">
        <v>498</v>
      </c>
      <c r="R49" s="568">
        <v>3855</v>
      </c>
      <c r="S49" s="568">
        <v>157188</v>
      </c>
      <c r="T49" s="568">
        <v>6425433</v>
      </c>
      <c r="U49" s="568">
        <v>12828529</v>
      </c>
      <c r="V49" s="568">
        <v>110118</v>
      </c>
      <c r="W49" s="568">
        <v>2606747</v>
      </c>
      <c r="X49" s="568">
        <v>46124159</v>
      </c>
      <c r="Y49" s="568">
        <v>80128</v>
      </c>
      <c r="Z49" s="575">
        <f t="shared" si="2"/>
        <v>272866642</v>
      </c>
      <c r="AA49" s="10"/>
      <c r="AB49" s="10"/>
      <c r="AC49" s="10"/>
      <c r="AD49" s="10"/>
      <c r="AE49" s="10"/>
      <c r="AF49" s="10"/>
      <c r="AG49" s="10"/>
      <c r="AH49" s="10"/>
      <c r="AI49" s="10"/>
      <c r="AJ49" s="10"/>
    </row>
    <row r="50" spans="1:36" x14ac:dyDescent="0.15">
      <c r="A50" s="577" t="s">
        <v>1194</v>
      </c>
      <c r="B50" s="568">
        <v>1304089</v>
      </c>
      <c r="C50" s="568">
        <v>2913775</v>
      </c>
      <c r="D50" s="568">
        <v>26801007</v>
      </c>
      <c r="E50" s="568">
        <v>50561475</v>
      </c>
      <c r="F50" s="568">
        <v>199002</v>
      </c>
      <c r="G50" s="568">
        <v>121</v>
      </c>
      <c r="H50" s="568"/>
      <c r="I50" s="568">
        <v>315082</v>
      </c>
      <c r="J50" s="568">
        <v>187944</v>
      </c>
      <c r="K50" s="568">
        <v>272215</v>
      </c>
      <c r="L50" s="568">
        <v>1063158</v>
      </c>
      <c r="M50" s="568">
        <v>20964002</v>
      </c>
      <c r="N50" s="568">
        <v>22255784</v>
      </c>
      <c r="O50" s="568">
        <v>51377691</v>
      </c>
      <c r="P50" s="568">
        <v>4039255</v>
      </c>
      <c r="Q50" s="568">
        <v>933</v>
      </c>
      <c r="R50" s="568">
        <v>899</v>
      </c>
      <c r="S50" s="568">
        <v>56972</v>
      </c>
      <c r="T50" s="568">
        <v>4945703</v>
      </c>
      <c r="U50" s="568">
        <v>6400811</v>
      </c>
      <c r="V50" s="568">
        <v>222187</v>
      </c>
      <c r="W50" s="568">
        <v>3103596</v>
      </c>
      <c r="X50" s="568">
        <v>58440137</v>
      </c>
      <c r="Y50" s="568">
        <v>115650</v>
      </c>
      <c r="Z50" s="575">
        <f t="shared" si="2"/>
        <v>255541488</v>
      </c>
      <c r="AA50" s="10"/>
      <c r="AB50" s="10"/>
      <c r="AC50" s="10"/>
      <c r="AD50" s="10"/>
      <c r="AE50" s="10"/>
      <c r="AF50" s="10"/>
      <c r="AG50" s="10"/>
      <c r="AH50" s="10"/>
      <c r="AI50" s="10"/>
      <c r="AJ50" s="10"/>
    </row>
    <row r="51" spans="1:36" x14ac:dyDescent="0.15">
      <c r="A51" s="577" t="s">
        <v>1195</v>
      </c>
      <c r="B51" s="568">
        <v>1237751</v>
      </c>
      <c r="C51" s="568">
        <v>3450016</v>
      </c>
      <c r="D51" s="568">
        <v>19924512</v>
      </c>
      <c r="E51" s="568">
        <v>62855409</v>
      </c>
      <c r="F51" s="568">
        <v>352293</v>
      </c>
      <c r="G51" s="568">
        <v>46</v>
      </c>
      <c r="H51" s="568"/>
      <c r="I51" s="568">
        <v>703331</v>
      </c>
      <c r="J51" s="568">
        <v>29946</v>
      </c>
      <c r="K51" s="568">
        <v>118933</v>
      </c>
      <c r="L51" s="568">
        <v>1373730</v>
      </c>
      <c r="M51" s="568">
        <v>10574502</v>
      </c>
      <c r="N51" s="568">
        <v>9959687</v>
      </c>
      <c r="O51" s="568">
        <v>64317233</v>
      </c>
      <c r="P51" s="568">
        <v>5850854</v>
      </c>
      <c r="Q51" s="568">
        <v>236</v>
      </c>
      <c r="R51" s="568">
        <v>500</v>
      </c>
      <c r="S51" s="568">
        <v>38831</v>
      </c>
      <c r="T51" s="568">
        <v>6832209</v>
      </c>
      <c r="U51" s="568">
        <v>4187151</v>
      </c>
      <c r="V51" s="568">
        <v>107521</v>
      </c>
      <c r="W51" s="568">
        <v>2717931</v>
      </c>
      <c r="X51" s="568">
        <v>61858338</v>
      </c>
      <c r="Y51" s="568">
        <v>65698</v>
      </c>
      <c r="Z51" s="575">
        <f t="shared" si="2"/>
        <v>256556658</v>
      </c>
      <c r="AA51" s="10"/>
      <c r="AB51" s="10"/>
      <c r="AC51" s="10"/>
      <c r="AD51" s="10"/>
      <c r="AE51" s="10"/>
      <c r="AF51" s="10"/>
      <c r="AG51" s="10"/>
      <c r="AH51" s="10"/>
      <c r="AI51" s="10"/>
      <c r="AJ51" s="10"/>
    </row>
    <row r="52" spans="1:36" x14ac:dyDescent="0.15">
      <c r="A52" s="577" t="s">
        <v>1196</v>
      </c>
      <c r="B52" s="568">
        <v>1049161</v>
      </c>
      <c r="C52" s="568">
        <v>6883295</v>
      </c>
      <c r="D52" s="568">
        <v>27876641</v>
      </c>
      <c r="E52" s="568">
        <v>59855970</v>
      </c>
      <c r="F52" s="568">
        <v>1789413</v>
      </c>
      <c r="G52" s="568">
        <v>6</v>
      </c>
      <c r="H52" s="568"/>
      <c r="I52" s="568">
        <v>553757</v>
      </c>
      <c r="J52" s="568"/>
      <c r="K52" s="568">
        <v>65197</v>
      </c>
      <c r="L52" s="568">
        <v>881274</v>
      </c>
      <c r="M52" s="568">
        <v>21642225</v>
      </c>
      <c r="N52" s="568">
        <v>19078333</v>
      </c>
      <c r="O52" s="568">
        <v>46974879</v>
      </c>
      <c r="P52" s="568">
        <v>3409038</v>
      </c>
      <c r="Q52" s="568">
        <v>430</v>
      </c>
      <c r="R52" s="568">
        <v>397</v>
      </c>
      <c r="S52" s="568">
        <v>75464</v>
      </c>
      <c r="T52" s="568">
        <v>11432068</v>
      </c>
      <c r="U52" s="568">
        <v>4818588</v>
      </c>
      <c r="V52" s="568">
        <v>236719</v>
      </c>
      <c r="W52" s="568">
        <v>6616008</v>
      </c>
      <c r="X52" s="568">
        <v>62440541</v>
      </c>
      <c r="Y52" s="568">
        <v>66590</v>
      </c>
      <c r="Z52" s="575">
        <f t="shared" si="2"/>
        <v>275745994</v>
      </c>
      <c r="AA52" s="10"/>
      <c r="AB52" s="10"/>
      <c r="AC52" s="10"/>
      <c r="AD52" s="10"/>
      <c r="AE52" s="10"/>
      <c r="AF52" s="10"/>
      <c r="AG52" s="10"/>
      <c r="AH52" s="10"/>
      <c r="AI52" s="10"/>
      <c r="AJ52" s="10"/>
    </row>
    <row r="53" spans="1:36" x14ac:dyDescent="0.15">
      <c r="A53" s="577" t="s">
        <v>1197</v>
      </c>
      <c r="B53" s="568">
        <v>1214952</v>
      </c>
      <c r="C53" s="568">
        <v>3389034</v>
      </c>
      <c r="D53" s="568">
        <v>32429592</v>
      </c>
      <c r="E53" s="568">
        <v>47458194</v>
      </c>
      <c r="F53" s="568">
        <v>2445403</v>
      </c>
      <c r="G53" s="568">
        <v>137</v>
      </c>
      <c r="H53" s="568"/>
      <c r="I53" s="568">
        <v>469897</v>
      </c>
      <c r="J53" s="568"/>
      <c r="K53" s="568">
        <v>14582</v>
      </c>
      <c r="L53" s="568">
        <v>1129729</v>
      </c>
      <c r="M53" s="568">
        <v>24146664</v>
      </c>
      <c r="N53" s="568">
        <v>16081211</v>
      </c>
      <c r="O53" s="568">
        <v>46574338</v>
      </c>
      <c r="P53" s="568">
        <v>10935873</v>
      </c>
      <c r="Q53" s="568">
        <v>5560</v>
      </c>
      <c r="R53" s="568">
        <v>32</v>
      </c>
      <c r="S53" s="568">
        <v>712363</v>
      </c>
      <c r="T53" s="568">
        <v>6684104</v>
      </c>
      <c r="U53" s="568">
        <v>3966972</v>
      </c>
      <c r="V53" s="568">
        <v>231029</v>
      </c>
      <c r="W53" s="568">
        <v>2169257</v>
      </c>
      <c r="X53" s="568">
        <v>56261501</v>
      </c>
      <c r="Y53" s="568">
        <v>108309</v>
      </c>
      <c r="Z53" s="575">
        <f t="shared" si="2"/>
        <v>256428733</v>
      </c>
      <c r="AA53" s="10"/>
      <c r="AB53" s="10"/>
      <c r="AC53" s="10"/>
      <c r="AD53" s="10"/>
      <c r="AE53" s="10"/>
      <c r="AF53" s="10"/>
      <c r="AG53" s="10"/>
      <c r="AH53" s="10"/>
      <c r="AI53" s="10"/>
      <c r="AJ53" s="10"/>
    </row>
    <row r="54" spans="1:36" x14ac:dyDescent="0.15">
      <c r="A54" s="581" t="s">
        <v>89</v>
      </c>
      <c r="B54" s="573">
        <f>SUM(B42:B53)</f>
        <v>12409065</v>
      </c>
      <c r="C54" s="573">
        <f t="shared" ref="C54:Z54" si="3">SUM(C42:C53)</f>
        <v>39479789</v>
      </c>
      <c r="D54" s="573">
        <f t="shared" si="3"/>
        <v>265180324</v>
      </c>
      <c r="E54" s="573">
        <f t="shared" si="3"/>
        <v>534239192</v>
      </c>
      <c r="F54" s="573">
        <f t="shared" si="3"/>
        <v>5725537</v>
      </c>
      <c r="G54" s="573">
        <f t="shared" si="3"/>
        <v>1804</v>
      </c>
      <c r="H54" s="573">
        <f t="shared" si="3"/>
        <v>6689476</v>
      </c>
      <c r="I54" s="573">
        <f t="shared" si="3"/>
        <v>3672986</v>
      </c>
      <c r="J54" s="573">
        <f t="shared" si="3"/>
        <v>8356477</v>
      </c>
      <c r="K54" s="573">
        <f t="shared" si="3"/>
        <v>875698</v>
      </c>
      <c r="L54" s="573">
        <f t="shared" si="3"/>
        <v>14903870</v>
      </c>
      <c r="M54" s="573">
        <f t="shared" si="3"/>
        <v>295166343</v>
      </c>
      <c r="N54" s="573">
        <f t="shared" si="3"/>
        <v>217598758</v>
      </c>
      <c r="O54" s="573">
        <f t="shared" si="3"/>
        <v>677692957</v>
      </c>
      <c r="P54" s="573">
        <f t="shared" si="3"/>
        <v>85484494</v>
      </c>
      <c r="Q54" s="573">
        <f t="shared" si="3"/>
        <v>11093</v>
      </c>
      <c r="R54" s="573">
        <f t="shared" si="3"/>
        <v>8690</v>
      </c>
      <c r="S54" s="573">
        <f t="shared" si="3"/>
        <v>1835197</v>
      </c>
      <c r="T54" s="573">
        <f t="shared" si="3"/>
        <v>70861675</v>
      </c>
      <c r="U54" s="573">
        <f t="shared" si="3"/>
        <v>100910753</v>
      </c>
      <c r="V54" s="573">
        <f t="shared" si="3"/>
        <v>1626283</v>
      </c>
      <c r="W54" s="573">
        <f t="shared" si="3"/>
        <v>21914938</v>
      </c>
      <c r="X54" s="573">
        <f t="shared" si="3"/>
        <v>488852748</v>
      </c>
      <c r="Y54" s="573">
        <f t="shared" si="3"/>
        <v>1049212</v>
      </c>
      <c r="Z54" s="573">
        <f t="shared" si="3"/>
        <v>2854547359</v>
      </c>
      <c r="AA54" s="10"/>
      <c r="AB54" s="10"/>
      <c r="AC54" s="10"/>
      <c r="AD54" s="10"/>
      <c r="AE54" s="10"/>
      <c r="AF54" s="10"/>
      <c r="AG54" s="10"/>
      <c r="AH54" s="10"/>
      <c r="AI54" s="10"/>
      <c r="AJ54" s="10"/>
    </row>
    <row r="55" spans="1:36" x14ac:dyDescent="0.15">
      <c r="A55" s="10"/>
      <c r="B55" s="301"/>
      <c r="C55" s="301"/>
      <c r="D55" s="301"/>
      <c r="E55" s="301"/>
      <c r="F55" s="301"/>
      <c r="G55" s="301"/>
      <c r="H55" s="301"/>
      <c r="I55" s="301"/>
      <c r="J55" s="301"/>
      <c r="K55" s="301"/>
      <c r="L55" s="301"/>
      <c r="M55" s="301"/>
      <c r="N55" s="301"/>
      <c r="O55" s="301"/>
      <c r="P55" s="301"/>
      <c r="Q55" s="301"/>
      <c r="R55" s="301"/>
      <c r="S55" s="301"/>
      <c r="T55" s="301"/>
      <c r="U55" s="10"/>
      <c r="V55" s="427"/>
      <c r="W55" s="10"/>
      <c r="X55" s="10"/>
      <c r="Y55" s="10"/>
      <c r="Z55" s="10"/>
      <c r="AA55" s="79"/>
      <c r="AB55" s="10"/>
      <c r="AC55" s="10"/>
      <c r="AD55" s="10"/>
      <c r="AE55" s="10"/>
      <c r="AF55" s="10"/>
      <c r="AG55" s="10"/>
      <c r="AH55" s="10"/>
      <c r="AI55" s="10"/>
    </row>
    <row r="56" spans="1:36" x14ac:dyDescent="0.15">
      <c r="A56" s="382"/>
      <c r="B56" s="10"/>
      <c r="C56" s="79"/>
      <c r="D56" s="79"/>
      <c r="E56" s="79"/>
      <c r="F56" s="79"/>
      <c r="G56" s="79"/>
      <c r="H56" s="79"/>
      <c r="I56" s="79"/>
      <c r="J56" s="79"/>
      <c r="K56" s="79"/>
      <c r="L56" s="79"/>
      <c r="M56" s="79"/>
      <c r="N56" s="385"/>
      <c r="O56" s="10"/>
      <c r="P56" s="10"/>
      <c r="Q56" s="10"/>
      <c r="R56" s="10"/>
      <c r="S56" s="10"/>
      <c r="T56" s="10"/>
      <c r="U56" s="10"/>
      <c r="V56" s="427"/>
      <c r="W56" s="10"/>
      <c r="X56" s="10"/>
      <c r="Y56" s="10"/>
      <c r="Z56" s="10"/>
      <c r="AA56" s="79"/>
      <c r="AB56" s="10"/>
      <c r="AC56" s="10"/>
      <c r="AD56" s="10"/>
      <c r="AE56" s="10"/>
      <c r="AF56" s="10"/>
      <c r="AG56" s="10"/>
      <c r="AH56" s="10"/>
      <c r="AI56" s="10"/>
    </row>
    <row r="57" spans="1:36" x14ac:dyDescent="0.15">
      <c r="A57" s="382"/>
      <c r="B57" s="10"/>
      <c r="C57" s="79"/>
      <c r="D57" s="79"/>
      <c r="E57" s="79"/>
      <c r="F57" s="79"/>
      <c r="G57" s="79"/>
      <c r="H57" s="79"/>
      <c r="I57" s="79"/>
      <c r="J57" s="79"/>
      <c r="K57" s="79"/>
      <c r="L57" s="79"/>
      <c r="M57" s="79"/>
      <c r="N57" s="385"/>
      <c r="O57" s="10"/>
      <c r="P57" s="10"/>
      <c r="Q57" s="10"/>
      <c r="R57" s="10"/>
      <c r="S57" s="10"/>
      <c r="T57" s="10"/>
      <c r="U57" s="10"/>
      <c r="V57" s="10"/>
      <c r="W57" s="10"/>
      <c r="X57" s="10"/>
      <c r="Y57" s="10"/>
      <c r="Z57" s="10"/>
      <c r="AA57" s="79"/>
      <c r="AB57" s="10"/>
      <c r="AC57" s="10"/>
      <c r="AD57" s="10"/>
      <c r="AE57" s="10"/>
      <c r="AF57" s="10"/>
      <c r="AG57" s="10"/>
      <c r="AH57" s="10"/>
      <c r="AI57" s="10"/>
    </row>
    <row r="58" spans="1:36" x14ac:dyDescent="0.15">
      <c r="A58" s="382"/>
      <c r="B58" s="10"/>
      <c r="C58" s="79"/>
      <c r="D58" s="79"/>
      <c r="E58" s="79"/>
      <c r="F58" s="79"/>
      <c r="G58" s="79"/>
      <c r="H58" s="79"/>
      <c r="I58" s="79"/>
      <c r="J58" s="79"/>
      <c r="K58" s="79"/>
      <c r="L58" s="79"/>
      <c r="M58" s="79"/>
      <c r="N58" s="385"/>
      <c r="O58" s="10"/>
      <c r="P58" s="10"/>
      <c r="Q58" s="427"/>
      <c r="R58" s="10"/>
      <c r="S58" s="10"/>
      <c r="T58" s="10"/>
      <c r="U58" s="10"/>
      <c r="V58" s="10"/>
      <c r="W58" s="10"/>
      <c r="X58" s="10"/>
      <c r="Y58" s="10"/>
      <c r="Z58" s="10"/>
      <c r="AA58" s="79"/>
      <c r="AB58" s="10"/>
      <c r="AC58" s="10"/>
      <c r="AD58" s="10"/>
      <c r="AE58" s="10"/>
      <c r="AF58" s="10"/>
      <c r="AG58" s="10"/>
      <c r="AH58" s="10"/>
      <c r="AI58" s="10"/>
    </row>
    <row r="59" spans="1:36" x14ac:dyDescent="0.15">
      <c r="A59" s="382"/>
      <c r="B59" s="10"/>
      <c r="C59" s="79"/>
      <c r="D59" s="79"/>
      <c r="E59" s="79"/>
      <c r="F59" s="79"/>
      <c r="G59" s="79"/>
      <c r="H59" s="79"/>
      <c r="I59" s="79"/>
      <c r="J59" s="79"/>
      <c r="K59" s="79"/>
      <c r="L59" s="79"/>
      <c r="M59" s="79"/>
      <c r="N59" s="385"/>
      <c r="O59" s="10"/>
      <c r="P59" s="10"/>
      <c r="Q59" s="10"/>
      <c r="R59" s="10"/>
      <c r="S59" s="10"/>
      <c r="T59" s="10"/>
      <c r="U59" s="10"/>
      <c r="V59" s="10"/>
      <c r="W59" s="10"/>
      <c r="X59" s="10"/>
      <c r="Y59" s="10"/>
      <c r="Z59" s="10"/>
      <c r="AA59" s="79"/>
      <c r="AB59" s="10"/>
      <c r="AC59" s="10"/>
      <c r="AD59" s="10"/>
      <c r="AE59" s="10"/>
      <c r="AF59" s="10"/>
      <c r="AG59" s="10"/>
      <c r="AH59" s="10"/>
      <c r="AI59" s="10"/>
    </row>
    <row r="60" spans="1:36" x14ac:dyDescent="0.15">
      <c r="A60" s="382"/>
      <c r="B60" s="10"/>
      <c r="C60" s="79"/>
      <c r="D60" s="79"/>
      <c r="E60" s="79"/>
      <c r="F60" s="79"/>
      <c r="G60" s="79"/>
      <c r="H60" s="79"/>
      <c r="I60" s="79"/>
      <c r="J60" s="79"/>
      <c r="K60" s="79"/>
      <c r="L60" s="79"/>
      <c r="M60" s="79"/>
      <c r="N60" s="385"/>
      <c r="O60" s="10"/>
      <c r="P60" s="10"/>
      <c r="Q60" s="10"/>
      <c r="R60" s="10"/>
      <c r="S60" s="10"/>
      <c r="T60" s="10"/>
      <c r="U60" s="10"/>
      <c r="V60" s="10"/>
      <c r="W60" s="10"/>
      <c r="X60" s="10"/>
      <c r="Y60" s="10"/>
      <c r="Z60" s="10"/>
      <c r="AA60" s="79"/>
      <c r="AB60" s="10"/>
      <c r="AC60" s="10"/>
      <c r="AD60" s="10"/>
      <c r="AE60" s="10"/>
      <c r="AF60" s="10"/>
      <c r="AG60" s="10"/>
      <c r="AH60" s="10"/>
      <c r="AI60" s="10"/>
    </row>
    <row r="61" spans="1:36" x14ac:dyDescent="0.15">
      <c r="A61" s="382"/>
      <c r="B61" s="10"/>
      <c r="C61" s="79"/>
      <c r="D61" s="79"/>
      <c r="E61" s="79"/>
      <c r="F61" s="79"/>
      <c r="G61" s="79"/>
      <c r="H61" s="79"/>
      <c r="I61" s="79"/>
      <c r="J61" s="79"/>
      <c r="K61" s="79"/>
      <c r="L61" s="79"/>
      <c r="M61" s="79"/>
      <c r="N61" s="385"/>
      <c r="O61" s="10"/>
      <c r="P61" s="10"/>
      <c r="Q61" s="10"/>
      <c r="R61" s="10"/>
      <c r="S61" s="10"/>
      <c r="T61" s="10"/>
      <c r="U61" s="10"/>
      <c r="V61" s="10"/>
      <c r="W61" s="10"/>
      <c r="X61" s="10"/>
      <c r="Y61" s="10"/>
      <c r="Z61" s="10"/>
      <c r="AA61" s="79"/>
      <c r="AB61" s="10"/>
      <c r="AC61" s="10"/>
      <c r="AD61" s="10"/>
      <c r="AE61" s="10"/>
      <c r="AF61" s="10"/>
      <c r="AG61" s="10"/>
      <c r="AH61" s="10"/>
      <c r="AI61" s="10"/>
    </row>
    <row r="62" spans="1:36" x14ac:dyDescent="0.15">
      <c r="A62" s="382"/>
      <c r="B62" s="10"/>
      <c r="C62" s="79"/>
      <c r="D62" s="79"/>
      <c r="E62" s="79"/>
      <c r="F62" s="79"/>
      <c r="G62" s="79"/>
      <c r="H62" s="79"/>
      <c r="I62" s="79"/>
      <c r="J62" s="79"/>
      <c r="K62" s="79"/>
      <c r="L62" s="79"/>
      <c r="M62" s="79"/>
      <c r="N62" s="385"/>
      <c r="O62" s="10"/>
      <c r="P62" s="10"/>
      <c r="Q62" s="10"/>
      <c r="R62" s="10"/>
      <c r="S62" s="10"/>
      <c r="T62" s="10"/>
      <c r="U62" s="10"/>
      <c r="V62" s="10"/>
      <c r="W62" s="10"/>
      <c r="X62" s="10"/>
      <c r="Y62" s="10"/>
      <c r="Z62" s="10"/>
      <c r="AA62" s="79"/>
      <c r="AB62" s="10"/>
      <c r="AC62" s="10"/>
      <c r="AD62" s="10"/>
      <c r="AE62" s="10"/>
      <c r="AF62" s="10"/>
      <c r="AG62" s="10"/>
      <c r="AH62" s="10"/>
      <c r="AI62" s="10"/>
    </row>
    <row r="63" spans="1:36" x14ac:dyDescent="0.15">
      <c r="A63" s="382"/>
      <c r="B63" s="10"/>
      <c r="C63" s="79"/>
      <c r="D63" s="79"/>
      <c r="E63" s="79"/>
      <c r="F63" s="79"/>
      <c r="G63" s="79"/>
      <c r="H63" s="79"/>
      <c r="I63" s="79"/>
      <c r="J63" s="79"/>
      <c r="K63" s="79"/>
      <c r="L63" s="79"/>
      <c r="M63" s="79"/>
      <c r="N63" s="385"/>
      <c r="O63" s="10"/>
      <c r="P63" s="10"/>
      <c r="Q63" s="10"/>
      <c r="R63" s="10"/>
      <c r="S63" s="10"/>
      <c r="T63" s="10"/>
      <c r="U63" s="10"/>
      <c r="V63" s="10"/>
      <c r="W63" s="10"/>
      <c r="X63" s="10"/>
      <c r="Y63" s="10"/>
      <c r="Z63" s="10"/>
      <c r="AA63" s="79"/>
      <c r="AB63" s="10"/>
      <c r="AC63" s="10"/>
      <c r="AD63" s="10"/>
      <c r="AE63" s="10"/>
      <c r="AF63" s="10"/>
      <c r="AG63" s="10"/>
      <c r="AH63" s="10"/>
      <c r="AI63" s="10"/>
    </row>
    <row r="64" spans="1:36" x14ac:dyDescent="0.15">
      <c r="A64" s="382"/>
      <c r="B64" s="10"/>
      <c r="C64" s="79"/>
      <c r="D64" s="79"/>
      <c r="E64" s="79"/>
      <c r="F64" s="79"/>
      <c r="G64" s="79"/>
      <c r="H64" s="79"/>
      <c r="I64" s="79"/>
      <c r="J64" s="79"/>
      <c r="K64" s="79"/>
      <c r="L64" s="79"/>
      <c r="M64" s="79"/>
      <c r="N64" s="385"/>
      <c r="O64" s="10"/>
      <c r="P64" s="10"/>
      <c r="Q64" s="10"/>
      <c r="R64" s="10"/>
      <c r="S64" s="10"/>
      <c r="T64" s="10"/>
      <c r="U64" s="10"/>
      <c r="V64" s="10"/>
      <c r="W64" s="10"/>
      <c r="X64" s="10"/>
      <c r="Y64" s="10"/>
      <c r="Z64" s="10"/>
      <c r="AA64" s="79"/>
      <c r="AB64" s="10"/>
      <c r="AC64" s="10"/>
      <c r="AD64" s="10"/>
      <c r="AE64" s="10"/>
      <c r="AF64" s="10"/>
      <c r="AG64" s="10"/>
      <c r="AH64" s="10"/>
      <c r="AI64" s="10"/>
    </row>
    <row r="65" spans="1:35" x14ac:dyDescent="0.15">
      <c r="A65" s="382"/>
      <c r="B65" s="10"/>
      <c r="C65" s="79"/>
      <c r="D65" s="79"/>
      <c r="E65" s="79"/>
      <c r="F65" s="79"/>
      <c r="G65" s="79"/>
      <c r="H65" s="79"/>
      <c r="I65" s="79"/>
      <c r="J65" s="79"/>
      <c r="K65" s="79"/>
      <c r="L65" s="79"/>
      <c r="M65" s="79"/>
      <c r="N65" s="385"/>
      <c r="O65" s="10"/>
      <c r="P65" s="10"/>
      <c r="Q65" s="10"/>
      <c r="R65" s="10"/>
      <c r="S65" s="10"/>
      <c r="T65" s="10"/>
      <c r="U65" s="10"/>
      <c r="V65" s="10"/>
      <c r="W65" s="10"/>
      <c r="X65" s="10"/>
      <c r="Y65" s="10"/>
      <c r="Z65" s="10"/>
      <c r="AA65" s="79"/>
      <c r="AB65" s="10"/>
      <c r="AC65" s="10"/>
      <c r="AD65" s="10"/>
      <c r="AE65" s="10"/>
      <c r="AF65" s="10"/>
      <c r="AG65" s="10"/>
      <c r="AH65" s="10"/>
      <c r="AI65" s="10"/>
    </row>
    <row r="66" spans="1:35" x14ac:dyDescent="0.15">
      <c r="A66" s="382"/>
      <c r="B66" s="10"/>
      <c r="C66" s="79"/>
      <c r="D66" s="79"/>
      <c r="E66" s="79"/>
      <c r="F66" s="79"/>
      <c r="G66" s="79"/>
      <c r="H66" s="79"/>
      <c r="I66" s="79"/>
      <c r="J66" s="79"/>
      <c r="K66" s="79"/>
      <c r="L66" s="79"/>
      <c r="M66" s="79"/>
      <c r="N66" s="385"/>
      <c r="O66" s="10"/>
      <c r="P66" s="10"/>
      <c r="Q66" s="10"/>
      <c r="R66" s="10"/>
      <c r="S66" s="10"/>
      <c r="T66" s="10"/>
      <c r="U66" s="10"/>
      <c r="V66" s="10"/>
      <c r="W66" s="10"/>
      <c r="X66" s="10"/>
      <c r="Y66" s="10"/>
      <c r="Z66" s="10"/>
      <c r="AA66" s="79"/>
      <c r="AB66" s="10"/>
      <c r="AC66" s="10"/>
      <c r="AD66" s="10"/>
      <c r="AE66" s="10"/>
      <c r="AF66" s="10"/>
      <c r="AG66" s="10"/>
      <c r="AH66" s="10"/>
      <c r="AI66" s="10"/>
    </row>
    <row r="67" spans="1:35" x14ac:dyDescent="0.15">
      <c r="A67" s="382"/>
      <c r="B67" s="10"/>
      <c r="C67" s="79"/>
      <c r="D67" s="79"/>
      <c r="E67" s="79"/>
      <c r="F67" s="79"/>
      <c r="G67" s="79"/>
      <c r="H67" s="79"/>
      <c r="I67" s="79"/>
      <c r="J67" s="79"/>
      <c r="K67" s="79"/>
      <c r="L67" s="79"/>
      <c r="M67" s="79"/>
      <c r="N67" s="385"/>
      <c r="O67" s="10"/>
      <c r="P67" s="10"/>
      <c r="Q67" s="10"/>
      <c r="R67" s="10"/>
      <c r="S67" s="10"/>
      <c r="T67" s="10"/>
      <c r="U67" s="10"/>
      <c r="V67" s="10"/>
      <c r="W67" s="10"/>
      <c r="X67" s="10"/>
      <c r="Y67" s="10"/>
      <c r="Z67" s="10"/>
      <c r="AA67" s="79"/>
      <c r="AB67" s="10"/>
      <c r="AC67" s="10"/>
      <c r="AD67" s="10"/>
      <c r="AE67" s="10"/>
      <c r="AF67" s="10"/>
      <c r="AG67" s="10"/>
      <c r="AH67" s="10"/>
      <c r="AI67" s="10"/>
    </row>
    <row r="68" spans="1:35" x14ac:dyDescent="0.15">
      <c r="A68" s="382"/>
      <c r="B68" s="10"/>
      <c r="C68" s="79"/>
      <c r="D68" s="79"/>
      <c r="E68" s="79"/>
      <c r="F68" s="79"/>
      <c r="G68" s="79"/>
      <c r="H68" s="79"/>
      <c r="I68" s="79"/>
      <c r="J68" s="79"/>
      <c r="K68" s="79"/>
      <c r="L68" s="79"/>
      <c r="M68" s="79"/>
      <c r="N68" s="385"/>
      <c r="O68" s="10"/>
      <c r="P68" s="10"/>
      <c r="Q68" s="10"/>
      <c r="R68" s="10"/>
      <c r="S68" s="10"/>
      <c r="T68" s="10"/>
      <c r="U68" s="10"/>
      <c r="V68" s="10"/>
      <c r="W68" s="10"/>
      <c r="X68" s="10"/>
      <c r="Y68" s="10"/>
      <c r="Z68" s="10"/>
      <c r="AA68" s="79"/>
      <c r="AB68" s="10"/>
      <c r="AC68" s="10"/>
      <c r="AD68" s="10"/>
      <c r="AE68" s="10"/>
      <c r="AF68" s="10"/>
      <c r="AG68" s="10"/>
      <c r="AH68" s="10"/>
      <c r="AI68" s="10"/>
    </row>
    <row r="69" spans="1:35" x14ac:dyDescent="0.15">
      <c r="A69" s="382"/>
      <c r="B69" s="10"/>
      <c r="C69" s="79"/>
      <c r="D69" s="79"/>
      <c r="E69" s="79"/>
      <c r="F69" s="79"/>
      <c r="G69" s="79"/>
      <c r="H69" s="79"/>
      <c r="I69" s="79"/>
      <c r="J69" s="79"/>
      <c r="K69" s="79"/>
      <c r="L69" s="79"/>
      <c r="M69" s="79"/>
      <c r="N69" s="385"/>
      <c r="O69" s="10"/>
      <c r="P69" s="10"/>
      <c r="Q69" s="10"/>
      <c r="R69" s="10"/>
      <c r="S69" s="10"/>
      <c r="T69" s="10"/>
      <c r="U69" s="10"/>
      <c r="V69" s="10"/>
      <c r="W69" s="10"/>
      <c r="X69" s="10"/>
      <c r="Y69" s="10"/>
      <c r="Z69" s="10"/>
      <c r="AA69" s="79"/>
      <c r="AB69" s="10"/>
      <c r="AC69" s="10"/>
      <c r="AD69" s="10"/>
      <c r="AE69" s="10"/>
      <c r="AF69" s="10"/>
      <c r="AG69" s="10"/>
      <c r="AH69" s="10"/>
      <c r="AI69" s="10"/>
    </row>
    <row r="70" spans="1:35" x14ac:dyDescent="0.15">
      <c r="A70" s="382"/>
      <c r="B70" s="10"/>
      <c r="C70" s="79"/>
      <c r="D70" s="79"/>
      <c r="E70" s="79"/>
      <c r="F70" s="79"/>
      <c r="G70" s="79"/>
      <c r="H70" s="79"/>
      <c r="I70" s="79"/>
      <c r="J70" s="79"/>
      <c r="K70" s="79"/>
      <c r="L70" s="79"/>
      <c r="M70" s="79"/>
      <c r="N70" s="385"/>
      <c r="O70" s="10"/>
      <c r="P70" s="10"/>
      <c r="Q70" s="10"/>
      <c r="R70" s="10"/>
      <c r="S70" s="10"/>
      <c r="T70" s="10"/>
      <c r="U70" s="10"/>
      <c r="V70" s="10"/>
      <c r="W70" s="10"/>
      <c r="X70" s="10"/>
      <c r="Y70" s="10"/>
      <c r="Z70" s="10"/>
      <c r="AA70" s="79"/>
      <c r="AB70" s="10"/>
      <c r="AC70" s="10"/>
      <c r="AD70" s="10"/>
      <c r="AE70" s="10"/>
      <c r="AF70" s="10"/>
      <c r="AG70" s="10"/>
      <c r="AH70" s="10"/>
      <c r="AI70" s="10"/>
    </row>
    <row r="71" spans="1:35" ht="30.75" customHeight="1" x14ac:dyDescent="0.15">
      <c r="A71" s="422" t="s">
        <v>95</v>
      </c>
      <c r="B71" s="422"/>
      <c r="C71" s="422"/>
      <c r="D71" s="386"/>
      <c r="E71" s="79"/>
      <c r="F71" s="79"/>
      <c r="G71" s="79"/>
      <c r="H71" s="79"/>
      <c r="I71" s="79"/>
      <c r="J71" s="79"/>
      <c r="K71" s="79"/>
      <c r="L71" s="79"/>
      <c r="M71" s="79"/>
      <c r="N71" s="385"/>
      <c r="O71" s="10"/>
      <c r="P71" s="10"/>
      <c r="Q71" s="10"/>
      <c r="R71" s="10"/>
      <c r="S71" s="10"/>
      <c r="T71" s="10"/>
      <c r="U71" s="10"/>
      <c r="V71" s="10"/>
      <c r="W71" s="10"/>
      <c r="X71" s="10"/>
      <c r="Y71" s="10"/>
      <c r="Z71" s="10"/>
      <c r="AA71" s="79"/>
      <c r="AB71" s="10"/>
      <c r="AC71" s="10"/>
      <c r="AD71" s="10"/>
      <c r="AE71" s="10"/>
      <c r="AF71" s="10"/>
      <c r="AG71" s="10"/>
      <c r="AH71" s="10"/>
      <c r="AI71" s="10"/>
    </row>
    <row r="72" spans="1:35" ht="12" customHeight="1" x14ac:dyDescent="0.15">
      <c r="A72" s="374"/>
      <c r="B72" s="10"/>
      <c r="C72" s="79"/>
      <c r="D72" s="79"/>
      <c r="E72" s="79"/>
      <c r="F72" s="79"/>
      <c r="G72" s="79"/>
      <c r="H72" s="79"/>
      <c r="I72" s="79"/>
      <c r="J72" s="79"/>
      <c r="K72" s="79"/>
      <c r="L72" s="79"/>
      <c r="M72" s="79"/>
      <c r="N72" s="385"/>
      <c r="O72" s="10"/>
      <c r="P72" s="10"/>
      <c r="Q72" s="10"/>
      <c r="R72" s="10"/>
      <c r="S72" s="10"/>
      <c r="T72" s="10"/>
      <c r="U72" s="10"/>
      <c r="V72" s="10"/>
      <c r="W72" s="10"/>
      <c r="X72" s="10"/>
      <c r="Y72" s="10"/>
      <c r="Z72" s="10"/>
      <c r="AA72" s="79"/>
      <c r="AB72" s="10"/>
      <c r="AC72" s="10"/>
      <c r="AD72" s="10"/>
      <c r="AE72" s="10"/>
      <c r="AF72" s="10"/>
      <c r="AG72" s="10"/>
      <c r="AH72" s="10"/>
      <c r="AI72" s="10"/>
    </row>
    <row r="73" spans="1:35" x14ac:dyDescent="0.15">
      <c r="A73" s="373"/>
      <c r="B73" s="10"/>
      <c r="C73" s="79"/>
      <c r="D73" s="79"/>
      <c r="E73" s="79"/>
      <c r="F73" s="79"/>
      <c r="G73" s="79"/>
      <c r="H73" s="79"/>
      <c r="I73" s="79"/>
      <c r="J73" s="79"/>
      <c r="K73" s="79"/>
      <c r="L73" s="79"/>
      <c r="M73" s="79"/>
      <c r="N73" s="385"/>
      <c r="O73" s="10"/>
      <c r="P73" s="10"/>
      <c r="Q73" s="10"/>
      <c r="R73" s="10"/>
      <c r="S73" s="10"/>
      <c r="T73" s="10"/>
      <c r="U73" s="10"/>
      <c r="V73" s="10"/>
      <c r="W73" s="10"/>
      <c r="X73" s="10"/>
      <c r="Y73" s="10"/>
      <c r="Z73" s="10"/>
      <c r="AA73" s="79"/>
      <c r="AB73" s="10"/>
      <c r="AC73" s="10"/>
      <c r="AD73" s="10"/>
      <c r="AE73" s="10"/>
      <c r="AF73" s="10"/>
      <c r="AG73" s="10"/>
      <c r="AH73" s="10"/>
      <c r="AI73" s="10"/>
    </row>
    <row r="74" spans="1:35" ht="12" customHeight="1" x14ac:dyDescent="0.15">
      <c r="A74" s="374"/>
      <c r="B74" s="10"/>
      <c r="C74" s="79"/>
      <c r="D74" s="79"/>
      <c r="E74" s="79"/>
      <c r="F74" s="79"/>
      <c r="G74" s="79"/>
      <c r="H74" s="79"/>
      <c r="I74" s="79"/>
      <c r="J74" s="79"/>
      <c r="K74" s="79"/>
      <c r="L74" s="79"/>
      <c r="M74" s="79"/>
      <c r="N74" s="385"/>
      <c r="O74" s="10"/>
      <c r="P74" s="10"/>
      <c r="Q74" s="10"/>
      <c r="R74" s="10"/>
      <c r="S74" s="10"/>
      <c r="T74" s="10"/>
      <c r="U74" s="10"/>
      <c r="V74" s="10"/>
      <c r="W74" s="10"/>
      <c r="X74" s="10"/>
      <c r="Y74" s="10"/>
      <c r="Z74" s="10"/>
      <c r="AA74" s="79"/>
      <c r="AB74" s="10"/>
      <c r="AC74" s="10"/>
      <c r="AD74" s="10"/>
      <c r="AE74" s="10"/>
      <c r="AF74" s="10"/>
      <c r="AG74" s="10"/>
      <c r="AH74" s="10"/>
      <c r="AI74" s="10"/>
    </row>
    <row r="75" spans="1:35" ht="12" customHeight="1" x14ac:dyDescent="0.15">
      <c r="A75" s="374"/>
      <c r="B75" s="10"/>
      <c r="C75" s="79"/>
      <c r="D75" s="79"/>
      <c r="E75" s="79"/>
      <c r="F75" s="79"/>
      <c r="G75" s="79"/>
      <c r="H75" s="79"/>
      <c r="I75" s="79"/>
      <c r="J75" s="79"/>
      <c r="K75" s="79"/>
      <c r="L75" s="79"/>
      <c r="M75" s="79"/>
      <c r="N75" s="385"/>
      <c r="O75" s="10"/>
      <c r="P75" s="10"/>
      <c r="Q75" s="10"/>
      <c r="R75" s="10"/>
      <c r="S75" s="10"/>
      <c r="T75" s="10"/>
      <c r="U75" s="10"/>
      <c r="V75" s="10"/>
      <c r="W75" s="10"/>
      <c r="X75" s="10"/>
      <c r="Y75" s="10"/>
      <c r="Z75" s="10"/>
      <c r="AA75" s="79"/>
      <c r="AB75" s="10"/>
      <c r="AC75" s="10"/>
      <c r="AD75" s="10"/>
      <c r="AE75" s="10"/>
      <c r="AF75" s="10"/>
      <c r="AG75" s="10"/>
      <c r="AH75" s="10"/>
      <c r="AI75" s="10"/>
    </row>
    <row r="76" spans="1:35" x14ac:dyDescent="0.15">
      <c r="A76" s="382" t="s">
        <v>70</v>
      </c>
      <c r="B76" s="10"/>
      <c r="C76" s="79"/>
      <c r="D76" s="79"/>
      <c r="E76" s="79"/>
      <c r="F76" s="79"/>
      <c r="G76" s="79"/>
      <c r="H76" s="79"/>
      <c r="I76" s="79"/>
      <c r="J76" s="79"/>
      <c r="K76" s="79"/>
      <c r="L76" s="79"/>
      <c r="M76" s="79"/>
      <c r="N76" s="385"/>
      <c r="O76" s="10"/>
      <c r="P76" s="10"/>
      <c r="Q76" s="10"/>
      <c r="R76" s="10"/>
      <c r="S76" s="10"/>
      <c r="T76" s="10"/>
      <c r="U76" s="10"/>
      <c r="V76" s="10"/>
      <c r="W76" s="10"/>
      <c r="X76" s="10"/>
      <c r="Y76" s="10"/>
      <c r="Z76" s="10"/>
      <c r="AA76" s="79"/>
      <c r="AB76" s="10"/>
      <c r="AC76" s="10"/>
      <c r="AD76" s="10"/>
      <c r="AE76" s="10"/>
      <c r="AF76" s="10"/>
      <c r="AG76" s="10"/>
      <c r="AH76" s="10"/>
      <c r="AI76" s="10"/>
    </row>
    <row r="77" spans="1:35" ht="14" x14ac:dyDescent="0.15">
      <c r="A77" s="387" t="s">
        <v>96</v>
      </c>
      <c r="B77" s="82" t="s">
        <v>44</v>
      </c>
      <c r="C77" s="82" t="s">
        <v>45</v>
      </c>
      <c r="D77" s="82" t="s">
        <v>46</v>
      </c>
      <c r="E77" s="82" t="s">
        <v>47</v>
      </c>
      <c r="F77" s="82" t="s">
        <v>48</v>
      </c>
      <c r="G77" s="91" t="s">
        <v>88</v>
      </c>
      <c r="H77" s="91" t="s">
        <v>825</v>
      </c>
      <c r="I77" s="91" t="s">
        <v>51</v>
      </c>
      <c r="J77" s="91" t="s">
        <v>593</v>
      </c>
      <c r="K77" s="388" t="s">
        <v>52</v>
      </c>
      <c r="L77" s="90" t="s">
        <v>85</v>
      </c>
      <c r="M77" s="90" t="s">
        <v>54</v>
      </c>
      <c r="N77" s="90" t="s">
        <v>55</v>
      </c>
      <c r="O77" s="425"/>
      <c r="P77" s="10"/>
      <c r="Q77" s="10"/>
      <c r="R77" s="10"/>
      <c r="S77" s="10"/>
      <c r="T77" s="10"/>
      <c r="U77" s="10"/>
      <c r="V77" s="10"/>
      <c r="W77" s="10"/>
      <c r="X77" s="10"/>
      <c r="Y77" s="10"/>
      <c r="Z77" s="79"/>
      <c r="AA77" s="10"/>
      <c r="AB77" s="10"/>
      <c r="AC77" s="10"/>
      <c r="AD77" s="10"/>
      <c r="AE77" s="10"/>
      <c r="AF77" s="10"/>
      <c r="AG77" s="10"/>
      <c r="AH77" s="10"/>
    </row>
    <row r="78" spans="1:35" ht="14" x14ac:dyDescent="0.15">
      <c r="A78" s="389" t="s">
        <v>86</v>
      </c>
      <c r="B78" s="88">
        <f>B94</f>
        <v>3679.7392073924225</v>
      </c>
      <c r="C78" s="88">
        <f t="shared" ref="C78:M78" si="4">C94</f>
        <v>49408.364429043504</v>
      </c>
      <c r="D78" s="88">
        <f t="shared" si="4"/>
        <v>325.9515017281413</v>
      </c>
      <c r="E78" s="88">
        <f t="shared" si="4"/>
        <v>8791.0822091912978</v>
      </c>
      <c r="F78" s="88">
        <f t="shared" si="4"/>
        <v>29.78518386978153</v>
      </c>
      <c r="G78" s="88">
        <f t="shared" si="4"/>
        <v>9332.6586216569885</v>
      </c>
      <c r="H78" s="88">
        <f t="shared" si="4"/>
        <v>19121.102081971556</v>
      </c>
      <c r="I78" s="88">
        <f t="shared" si="4"/>
        <v>2043.2440052018444</v>
      </c>
      <c r="J78" s="88">
        <f t="shared" si="4"/>
        <v>2652.1905676660635</v>
      </c>
      <c r="K78" s="88">
        <f t="shared" si="4"/>
        <v>1079.3364815819752</v>
      </c>
      <c r="L78" s="88">
        <f t="shared" si="4"/>
        <v>4139.5547063332306</v>
      </c>
      <c r="M78" s="88">
        <f t="shared" si="4"/>
        <v>26.975272704018536</v>
      </c>
      <c r="N78" s="88">
        <f>SUM(B78:M78)</f>
        <v>100629.98426834085</v>
      </c>
      <c r="O78" s="378" t="str">
        <f>CONCATENATE(FIXED(N78/1024,2)," PB")</f>
        <v>98.27 PB</v>
      </c>
      <c r="P78" s="913">
        <f>NRT!D63/1024^2</f>
        <v>2.0503960372643979</v>
      </c>
      <c r="Q78" s="914" t="e">
        <f>O78+P78</f>
        <v>#VALUE!</v>
      </c>
      <c r="R78" s="10"/>
      <c r="S78" s="10"/>
      <c r="T78" s="10"/>
      <c r="U78" s="10"/>
      <c r="V78" s="10"/>
      <c r="W78" s="10"/>
      <c r="X78" s="10"/>
      <c r="Y78" s="10"/>
      <c r="Z78" s="79"/>
      <c r="AA78" s="10"/>
      <c r="AB78" s="10"/>
      <c r="AC78" s="10"/>
      <c r="AD78" s="10"/>
      <c r="AE78" s="10"/>
      <c r="AF78" s="10"/>
      <c r="AG78" s="10"/>
      <c r="AH78" s="10"/>
    </row>
    <row r="79" spans="1:35" x14ac:dyDescent="0.15">
      <c r="A79" s="382"/>
      <c r="B79" s="92"/>
      <c r="C79" s="92"/>
      <c r="D79" s="92"/>
      <c r="E79" s="92"/>
      <c r="F79" s="92"/>
      <c r="G79" s="92"/>
      <c r="H79" s="92"/>
      <c r="I79" s="92"/>
      <c r="J79" s="92"/>
      <c r="K79" s="92"/>
      <c r="L79" s="92"/>
      <c r="M79" s="92"/>
      <c r="N79" s="92"/>
      <c r="O79" s="10"/>
      <c r="P79" s="10"/>
      <c r="Q79" s="10"/>
      <c r="R79" s="10"/>
      <c r="S79" s="10"/>
      <c r="T79" s="10"/>
      <c r="U79" s="10"/>
      <c r="V79" s="10"/>
      <c r="W79" s="10"/>
      <c r="X79" s="10"/>
      <c r="Y79" s="10"/>
      <c r="Z79" s="10"/>
      <c r="AA79" s="79"/>
      <c r="AB79" s="10"/>
      <c r="AC79" s="10"/>
      <c r="AD79" s="10"/>
      <c r="AE79" s="10"/>
      <c r="AF79" s="10"/>
      <c r="AG79" s="10"/>
      <c r="AH79" s="10"/>
      <c r="AI79" s="10"/>
    </row>
    <row r="80" spans="1:35" x14ac:dyDescent="0.15">
      <c r="A80" s="382" t="s">
        <v>57</v>
      </c>
      <c r="B80" s="10"/>
      <c r="C80" s="79"/>
      <c r="D80" s="79"/>
      <c r="E80" s="79"/>
      <c r="F80" s="79"/>
      <c r="G80" s="79"/>
      <c r="H80" s="79"/>
      <c r="I80" s="79"/>
      <c r="J80" s="79"/>
      <c r="K80" s="79"/>
      <c r="L80" s="79"/>
      <c r="M80" s="79"/>
      <c r="N80" s="79"/>
      <c r="O80" s="10"/>
      <c r="P80" s="10">
        <f>98.27+2.05</f>
        <v>100.32</v>
      </c>
      <c r="Q80" s="10"/>
      <c r="R80" s="10"/>
      <c r="S80" s="10"/>
      <c r="T80" s="10"/>
      <c r="U80" s="10"/>
      <c r="V80" s="10"/>
      <c r="W80" s="10"/>
      <c r="X80" s="10"/>
      <c r="Y80" s="10"/>
      <c r="Z80" s="10"/>
      <c r="AA80" s="79"/>
      <c r="AB80" s="10"/>
      <c r="AC80" s="10"/>
      <c r="AD80" s="10"/>
      <c r="AE80" s="10"/>
      <c r="AF80" s="10"/>
      <c r="AG80" s="10"/>
      <c r="AH80" s="10"/>
      <c r="AI80" s="10"/>
    </row>
    <row r="81" spans="1:35" ht="28" x14ac:dyDescent="0.15">
      <c r="A81" s="387" t="s">
        <v>848</v>
      </c>
      <c r="B81" s="82" t="s">
        <v>44</v>
      </c>
      <c r="C81" s="82" t="s">
        <v>45</v>
      </c>
      <c r="D81" s="82" t="s">
        <v>46</v>
      </c>
      <c r="E81" s="82" t="s">
        <v>47</v>
      </c>
      <c r="F81" s="82" t="s">
        <v>48</v>
      </c>
      <c r="G81" s="91" t="s">
        <v>88</v>
      </c>
      <c r="H81" s="91" t="s">
        <v>825</v>
      </c>
      <c r="I81" s="91" t="s">
        <v>51</v>
      </c>
      <c r="J81" s="91" t="s">
        <v>593</v>
      </c>
      <c r="K81" s="388" t="s">
        <v>52</v>
      </c>
      <c r="L81" s="90" t="s">
        <v>85</v>
      </c>
      <c r="M81" s="90" t="s">
        <v>54</v>
      </c>
      <c r="N81" s="90" t="s">
        <v>55</v>
      </c>
      <c r="O81" s="10"/>
      <c r="P81" s="10"/>
      <c r="Q81" s="10"/>
      <c r="R81" s="10"/>
      <c r="S81" s="10"/>
      <c r="T81" s="10"/>
      <c r="U81" s="10"/>
      <c r="V81" s="10"/>
      <c r="W81" s="10"/>
      <c r="X81" s="10"/>
      <c r="Y81" s="10"/>
      <c r="Z81" s="79"/>
      <c r="AA81" s="10"/>
      <c r="AB81" s="10"/>
      <c r="AC81" s="10"/>
      <c r="AD81" s="10"/>
      <c r="AE81" s="10"/>
      <c r="AF81" s="10"/>
      <c r="AG81" s="10"/>
      <c r="AH81" s="10"/>
    </row>
    <row r="82" spans="1:35" x14ac:dyDescent="0.15">
      <c r="A82" s="33" t="str">
        <f>A98</f>
        <v>2021-10</v>
      </c>
      <c r="B82" s="380">
        <f t="shared" ref="B82:B93" si="5">(J98+K98+L98)/1024</f>
        <v>279.8227163849981</v>
      </c>
      <c r="C82" s="380">
        <f>(B98+C98)/1024</f>
        <v>2348.7272610045588</v>
      </c>
      <c r="D82" s="380">
        <f>D98/1024</f>
        <v>19.092617217971483</v>
      </c>
      <c r="E82" s="380">
        <f>(E98+F98+G98)/1024</f>
        <v>701.20467141236099</v>
      </c>
      <c r="F82" s="380">
        <f t="shared" ref="F82:F93" si="6">(H98+I98)/1024</f>
        <v>2.5424094247455216</v>
      </c>
      <c r="G82" s="380">
        <f t="shared" ref="G82:G93" si="7">(M98+N98)/1024</f>
        <v>500.04795697396099</v>
      </c>
      <c r="H82" s="380">
        <f t="shared" ref="H82:H93" si="8">O98/1024</f>
        <v>1033.0518411381249</v>
      </c>
      <c r="I82" s="380">
        <f t="shared" ref="I82:I93" si="9">(P98+Q98+R98+S98)/1024</f>
        <v>199.77006090931332</v>
      </c>
      <c r="J82" s="380">
        <f t="shared" ref="J82:J93" si="10">T98/1024</f>
        <v>139.98322835804296</v>
      </c>
      <c r="K82" s="380">
        <f t="shared" ref="K82:K93" si="11">(U98+V98)/1024</f>
        <v>105.93854770148693</v>
      </c>
      <c r="L82" s="380">
        <f t="shared" ref="L82:L93" si="12">(W98+X98)/1024</f>
        <v>228.64935862122491</v>
      </c>
      <c r="M82" s="380">
        <f t="shared" ref="M82:M93" si="13">Y98/1024</f>
        <v>1.5495167356048047</v>
      </c>
      <c r="N82" s="88">
        <f>SUM(B82:M82)</f>
        <v>5560.3801858823936</v>
      </c>
      <c r="O82" s="10"/>
      <c r="P82" s="10"/>
      <c r="Q82" s="10"/>
      <c r="R82" s="10"/>
      <c r="S82" s="10"/>
      <c r="T82" s="10"/>
      <c r="U82" s="10"/>
      <c r="V82" s="10"/>
      <c r="W82" s="10"/>
      <c r="X82" s="10"/>
      <c r="Y82" s="10"/>
      <c r="Z82" s="79"/>
      <c r="AA82" s="10"/>
      <c r="AB82" s="10"/>
      <c r="AC82" s="10"/>
      <c r="AD82" s="10"/>
      <c r="AE82" s="10"/>
      <c r="AF82" s="10"/>
      <c r="AG82" s="10"/>
      <c r="AH82" s="10"/>
    </row>
    <row r="83" spans="1:35" x14ac:dyDescent="0.15">
      <c r="A83" s="33" t="str">
        <f t="shared" ref="A83:A93" si="14">A99</f>
        <v>2021-11</v>
      </c>
      <c r="B83" s="380">
        <f t="shared" si="5"/>
        <v>257.41136154727144</v>
      </c>
      <c r="C83" s="380">
        <f t="shared" ref="C83:C93" si="15">(B99+C99)/1024</f>
        <v>2701.2206798672273</v>
      </c>
      <c r="D83" s="380">
        <f t="shared" ref="D83:D93" si="16">D99/1024</f>
        <v>22.853584121072267</v>
      </c>
      <c r="E83" s="380">
        <f t="shared" ref="E83:E93" si="17">(E99+F99+G99)/1024</f>
        <v>608.66882260953207</v>
      </c>
      <c r="F83" s="380">
        <f t="shared" si="6"/>
        <v>3.2062859590278077</v>
      </c>
      <c r="G83" s="380">
        <f t="shared" si="7"/>
        <v>885.57754753667484</v>
      </c>
      <c r="H83" s="380">
        <f t="shared" si="8"/>
        <v>982.70733934394536</v>
      </c>
      <c r="I83" s="380">
        <f t="shared" si="9"/>
        <v>161.66215877413578</v>
      </c>
      <c r="J83" s="380">
        <f t="shared" si="10"/>
        <v>183.77156090016211</v>
      </c>
      <c r="K83" s="380">
        <f t="shared" si="11"/>
        <v>57.468638359822933</v>
      </c>
      <c r="L83" s="380">
        <f t="shared" si="12"/>
        <v>319.47495327538428</v>
      </c>
      <c r="M83" s="380">
        <f t="shared" si="13"/>
        <v>1.4955679101949415</v>
      </c>
      <c r="N83" s="88">
        <f t="shared" ref="N83:N93" si="18">SUM(B83:M83)</f>
        <v>6185.5185002044509</v>
      </c>
      <c r="O83" s="10"/>
      <c r="P83" s="10"/>
      <c r="Q83" s="10"/>
      <c r="R83" s="10"/>
      <c r="S83" s="10"/>
      <c r="T83" s="10"/>
      <c r="U83" s="10"/>
      <c r="V83" s="10"/>
      <c r="W83" s="10"/>
      <c r="X83" s="10"/>
      <c r="Y83" s="10"/>
      <c r="Z83" s="79"/>
      <c r="AA83" s="10"/>
      <c r="AB83" s="10"/>
      <c r="AC83" s="10"/>
      <c r="AD83" s="10"/>
      <c r="AE83" s="10"/>
      <c r="AF83" s="10"/>
      <c r="AG83" s="10"/>
      <c r="AH83" s="10"/>
    </row>
    <row r="84" spans="1:35" x14ac:dyDescent="0.15">
      <c r="A84" s="33" t="str">
        <f t="shared" si="14"/>
        <v>2021-12</v>
      </c>
      <c r="B84" s="380">
        <f t="shared" si="5"/>
        <v>457.11491852081542</v>
      </c>
      <c r="C84" s="380">
        <f t="shared" si="15"/>
        <v>2175.1599322212605</v>
      </c>
      <c r="D84" s="380">
        <f t="shared" si="16"/>
        <v>12.548248555618555</v>
      </c>
      <c r="E84" s="380">
        <f t="shared" si="17"/>
        <v>810.36000129255956</v>
      </c>
      <c r="F84" s="380">
        <f t="shared" si="6"/>
        <v>2.8126555425633324</v>
      </c>
      <c r="G84" s="380">
        <f t="shared" si="7"/>
        <v>739.17483883024124</v>
      </c>
      <c r="H84" s="380">
        <f t="shared" si="8"/>
        <v>1499.0927482456445</v>
      </c>
      <c r="I84" s="380">
        <f t="shared" si="9"/>
        <v>254.72129778764796</v>
      </c>
      <c r="J84" s="380">
        <f t="shared" si="10"/>
        <v>176.75562726341505</v>
      </c>
      <c r="K84" s="380">
        <f t="shared" si="11"/>
        <v>94.62989275140859</v>
      </c>
      <c r="L84" s="380">
        <f t="shared" si="12"/>
        <v>656.49924697636527</v>
      </c>
      <c r="M84" s="380">
        <f t="shared" si="13"/>
        <v>2.2531439838339744</v>
      </c>
      <c r="N84" s="88">
        <f t="shared" si="18"/>
        <v>6881.1225519713744</v>
      </c>
      <c r="O84" s="10"/>
      <c r="P84" s="10"/>
      <c r="Q84" s="10"/>
      <c r="R84" s="10"/>
      <c r="S84" s="10"/>
      <c r="T84" s="10"/>
      <c r="U84" s="10"/>
      <c r="V84" s="10"/>
      <c r="W84" s="10"/>
      <c r="X84" s="10"/>
      <c r="Y84" s="10"/>
      <c r="Z84" s="79"/>
      <c r="AA84" s="10"/>
      <c r="AB84" s="10"/>
      <c r="AC84" s="10"/>
      <c r="AD84" s="10"/>
      <c r="AE84" s="10"/>
      <c r="AF84" s="10"/>
      <c r="AG84" s="10"/>
      <c r="AH84" s="10"/>
    </row>
    <row r="85" spans="1:35" x14ac:dyDescent="0.15">
      <c r="A85" s="33" t="str">
        <f t="shared" si="14"/>
        <v>2022-01</v>
      </c>
      <c r="B85" s="380">
        <f t="shared" si="5"/>
        <v>523.44834212426827</v>
      </c>
      <c r="C85" s="380">
        <f t="shared" si="15"/>
        <v>2786.6879984346201</v>
      </c>
      <c r="D85" s="380">
        <f t="shared" si="16"/>
        <v>21.917932159510155</v>
      </c>
      <c r="E85" s="380">
        <f t="shared" si="17"/>
        <v>680.62020294178433</v>
      </c>
      <c r="F85" s="380">
        <f t="shared" si="6"/>
        <v>1.6989088598847872</v>
      </c>
      <c r="G85" s="380">
        <f t="shared" si="7"/>
        <v>609.04412453612497</v>
      </c>
      <c r="H85" s="380">
        <f t="shared" si="8"/>
        <v>1525.3917701180567</v>
      </c>
      <c r="I85" s="380">
        <f t="shared" si="9"/>
        <v>130.13553174401872</v>
      </c>
      <c r="J85" s="380">
        <f t="shared" si="10"/>
        <v>162.95295026207714</v>
      </c>
      <c r="K85" s="380">
        <f t="shared" si="11"/>
        <v>118.37642050010527</v>
      </c>
      <c r="L85" s="380">
        <f t="shared" si="12"/>
        <v>194.97274264506765</v>
      </c>
      <c r="M85" s="380">
        <f t="shared" si="13"/>
        <v>1.1082660096599219</v>
      </c>
      <c r="N85" s="88">
        <f t="shared" si="18"/>
        <v>6756.3551903351772</v>
      </c>
      <c r="O85" s="10"/>
      <c r="P85" s="10"/>
      <c r="Q85" s="10"/>
      <c r="R85" s="10"/>
      <c r="S85" s="10"/>
      <c r="T85" s="10"/>
      <c r="U85" s="10"/>
      <c r="V85" s="10"/>
      <c r="W85" s="10"/>
      <c r="X85" s="10"/>
      <c r="Y85" s="10"/>
      <c r="Z85" s="79"/>
      <c r="AA85" s="10"/>
      <c r="AB85" s="10"/>
      <c r="AC85" s="10"/>
      <c r="AD85" s="10"/>
      <c r="AE85" s="10"/>
      <c r="AF85" s="10"/>
      <c r="AG85" s="10"/>
      <c r="AH85" s="10"/>
    </row>
    <row r="86" spans="1:35" s="390" customFormat="1" x14ac:dyDescent="0.15">
      <c r="A86" s="33" t="str">
        <f t="shared" si="14"/>
        <v>2022-02</v>
      </c>
      <c r="B86" s="380">
        <f t="shared" si="5"/>
        <v>398.30433774886961</v>
      </c>
      <c r="C86" s="380">
        <f t="shared" si="15"/>
        <v>3019.469281152948</v>
      </c>
      <c r="D86" s="380">
        <f t="shared" si="16"/>
        <v>11.892562809977735</v>
      </c>
      <c r="E86" s="380">
        <f t="shared" si="17"/>
        <v>422.30437146204662</v>
      </c>
      <c r="F86" s="380">
        <f t="shared" si="6"/>
        <v>1.0315759958875765</v>
      </c>
      <c r="G86" s="380">
        <f t="shared" si="7"/>
        <v>925.23326730746385</v>
      </c>
      <c r="H86" s="380">
        <f t="shared" si="8"/>
        <v>1608.8623506001466</v>
      </c>
      <c r="I86" s="380">
        <f t="shared" si="9"/>
        <v>150.29438403310181</v>
      </c>
      <c r="J86" s="380">
        <f t="shared" si="10"/>
        <v>510.71642391552928</v>
      </c>
      <c r="K86" s="380">
        <f t="shared" si="11"/>
        <v>142.05077262399229</v>
      </c>
      <c r="L86" s="380">
        <f t="shared" si="12"/>
        <v>265.11804947901032</v>
      </c>
      <c r="M86" s="380">
        <f t="shared" si="13"/>
        <v>2.4254527636758203</v>
      </c>
      <c r="N86" s="88">
        <f t="shared" si="18"/>
        <v>7457.7028298926498</v>
      </c>
      <c r="O86" s="10"/>
      <c r="P86" s="10"/>
      <c r="Q86" s="10"/>
      <c r="R86" s="10"/>
      <c r="S86" s="10"/>
      <c r="T86" s="10"/>
      <c r="U86" s="10"/>
      <c r="V86" s="10"/>
      <c r="W86" s="10"/>
      <c r="X86" s="10"/>
      <c r="Y86" s="10"/>
      <c r="Z86" s="79"/>
      <c r="AA86" s="10"/>
      <c r="AB86" s="10"/>
      <c r="AC86" s="10"/>
      <c r="AD86" s="10"/>
      <c r="AE86" s="10"/>
      <c r="AF86" s="10"/>
      <c r="AG86" s="10"/>
      <c r="AH86" s="10"/>
    </row>
    <row r="87" spans="1:35" x14ac:dyDescent="0.15">
      <c r="A87" s="33" t="str">
        <f t="shared" si="14"/>
        <v>2022-03</v>
      </c>
      <c r="B87" s="380">
        <f t="shared" si="5"/>
        <v>405.30212266411866</v>
      </c>
      <c r="C87" s="380">
        <f t="shared" si="15"/>
        <v>5339.9436085465532</v>
      </c>
      <c r="D87" s="380">
        <f t="shared" si="16"/>
        <v>31.147055127031251</v>
      </c>
      <c r="E87" s="380">
        <f t="shared" si="17"/>
        <v>748.37952386666711</v>
      </c>
      <c r="F87" s="380">
        <f t="shared" si="6"/>
        <v>3.3467534588016798</v>
      </c>
      <c r="G87" s="380">
        <f t="shared" si="7"/>
        <v>775.00028571281052</v>
      </c>
      <c r="H87" s="380">
        <f t="shared" si="8"/>
        <v>2146.937054076328</v>
      </c>
      <c r="I87" s="380">
        <f t="shared" si="9"/>
        <v>118.10809947934224</v>
      </c>
      <c r="J87" s="380">
        <f t="shared" si="10"/>
        <v>253.5917371158252</v>
      </c>
      <c r="K87" s="380">
        <f t="shared" si="11"/>
        <v>56.386121314379878</v>
      </c>
      <c r="L87" s="380">
        <f t="shared" si="12"/>
        <v>218.4558630153129</v>
      </c>
      <c r="M87" s="380">
        <f t="shared" si="13"/>
        <v>2.6923155180684182</v>
      </c>
      <c r="N87" s="88">
        <f t="shared" si="18"/>
        <v>10099.290539895239</v>
      </c>
      <c r="O87" s="10"/>
      <c r="P87" s="10"/>
      <c r="Q87" s="10"/>
      <c r="R87" s="10"/>
      <c r="S87" s="10"/>
      <c r="T87" s="10"/>
      <c r="U87" s="10"/>
      <c r="V87" s="10"/>
      <c r="W87" s="10"/>
      <c r="X87" s="10"/>
      <c r="Y87" s="10"/>
      <c r="Z87" s="79"/>
      <c r="AA87" s="10"/>
      <c r="AB87" s="10"/>
      <c r="AC87" s="10"/>
      <c r="AD87" s="10"/>
      <c r="AE87" s="10"/>
      <c r="AF87" s="10"/>
      <c r="AG87" s="10"/>
      <c r="AH87" s="10"/>
    </row>
    <row r="88" spans="1:35" x14ac:dyDescent="0.15">
      <c r="A88" s="33" t="str">
        <f t="shared" si="14"/>
        <v>2022-04</v>
      </c>
      <c r="B88" s="380">
        <f t="shared" si="5"/>
        <v>327.05472292750744</v>
      </c>
      <c r="C88" s="380">
        <f t="shared" si="15"/>
        <v>5556.2846946489481</v>
      </c>
      <c r="D88" s="380">
        <f t="shared" si="16"/>
        <v>32.665016285527543</v>
      </c>
      <c r="E88" s="380">
        <f t="shared" si="17"/>
        <v>634.06549027749782</v>
      </c>
      <c r="F88" s="380">
        <f t="shared" si="6"/>
        <v>2.0078997932514504</v>
      </c>
      <c r="G88" s="380">
        <f t="shared" si="7"/>
        <v>894.9898668429131</v>
      </c>
      <c r="H88" s="380">
        <f t="shared" si="8"/>
        <v>2371.2950139022169</v>
      </c>
      <c r="I88" s="380">
        <f t="shared" si="9"/>
        <v>136.62812608484199</v>
      </c>
      <c r="J88" s="380">
        <f t="shared" si="10"/>
        <v>193.84712980329786</v>
      </c>
      <c r="K88" s="380">
        <f t="shared" si="11"/>
        <v>81.823920881558806</v>
      </c>
      <c r="L88" s="380">
        <f t="shared" si="12"/>
        <v>344.3607183023596</v>
      </c>
      <c r="M88" s="380">
        <f t="shared" si="13"/>
        <v>2.4632963583562697</v>
      </c>
      <c r="N88" s="88">
        <f t="shared" si="18"/>
        <v>10577.485896108277</v>
      </c>
      <c r="O88" s="10"/>
      <c r="P88" s="10"/>
      <c r="Q88" s="10"/>
      <c r="R88" s="10"/>
      <c r="S88" s="10"/>
      <c r="T88" s="10"/>
      <c r="U88" s="10"/>
      <c r="V88" s="10"/>
      <c r="W88" s="10"/>
      <c r="X88" s="10"/>
      <c r="Y88" s="10"/>
      <c r="Z88" s="79"/>
      <c r="AA88" s="10"/>
      <c r="AB88" s="10"/>
      <c r="AC88" s="10"/>
      <c r="AD88" s="10"/>
      <c r="AE88" s="10"/>
      <c r="AF88" s="10"/>
      <c r="AG88" s="10"/>
      <c r="AH88" s="10"/>
    </row>
    <row r="89" spans="1:35" x14ac:dyDescent="0.15">
      <c r="A89" s="33" t="str">
        <f t="shared" si="14"/>
        <v>2022-05</v>
      </c>
      <c r="B89" s="380">
        <f t="shared" si="5"/>
        <v>340.4320707729587</v>
      </c>
      <c r="C89" s="380">
        <f t="shared" si="15"/>
        <v>6674.8779515016331</v>
      </c>
      <c r="D89" s="380">
        <f t="shared" si="16"/>
        <v>36.566692352916995</v>
      </c>
      <c r="E89" s="380">
        <f t="shared" si="17"/>
        <v>885.72802816961234</v>
      </c>
      <c r="F89" s="380">
        <f t="shared" si="6"/>
        <v>3.5937343903606225</v>
      </c>
      <c r="G89" s="380">
        <f t="shared" si="7"/>
        <v>955.15158553728031</v>
      </c>
      <c r="H89" s="380">
        <f t="shared" si="8"/>
        <v>1896.8267906117578</v>
      </c>
      <c r="I89" s="380">
        <f t="shared" si="9"/>
        <v>186.88070105247334</v>
      </c>
      <c r="J89" s="380">
        <f t="shared" si="10"/>
        <v>241.26981207215431</v>
      </c>
      <c r="K89" s="380">
        <f t="shared" si="11"/>
        <v>98.456245306540325</v>
      </c>
      <c r="L89" s="380">
        <f t="shared" si="12"/>
        <v>433.13226007830878</v>
      </c>
      <c r="M89" s="380">
        <f t="shared" si="13"/>
        <v>3.8730587789759667</v>
      </c>
      <c r="N89" s="88">
        <f t="shared" si="18"/>
        <v>11756.788930624974</v>
      </c>
      <c r="O89" s="10"/>
      <c r="P89" s="10"/>
      <c r="Q89" s="10"/>
      <c r="R89" s="10"/>
      <c r="S89" s="10"/>
      <c r="T89" s="10"/>
      <c r="U89" s="10"/>
      <c r="V89" s="10"/>
      <c r="W89" s="10"/>
      <c r="X89" s="10"/>
      <c r="Y89" s="10"/>
      <c r="Z89" s="79"/>
      <c r="AA89" s="10"/>
      <c r="AB89" s="10"/>
      <c r="AC89" s="10"/>
      <c r="AD89" s="10"/>
      <c r="AE89" s="10"/>
      <c r="AF89" s="10"/>
      <c r="AG89" s="10"/>
      <c r="AH89" s="10"/>
    </row>
    <row r="90" spans="1:35" x14ac:dyDescent="0.15">
      <c r="A90" s="33" t="str">
        <f t="shared" si="14"/>
        <v>2022-06</v>
      </c>
      <c r="B90" s="380">
        <f t="shared" si="5"/>
        <v>190.56307101134297</v>
      </c>
      <c r="C90" s="380">
        <f t="shared" si="15"/>
        <v>5684.6123593708508</v>
      </c>
      <c r="D90" s="380">
        <f t="shared" si="16"/>
        <v>27.77705132111797</v>
      </c>
      <c r="E90" s="380">
        <f t="shared" si="17"/>
        <v>750.81693239180265</v>
      </c>
      <c r="F90" s="380">
        <f t="shared" si="6"/>
        <v>0.93315421524039255</v>
      </c>
      <c r="G90" s="380">
        <f t="shared" si="7"/>
        <v>763.63989817408401</v>
      </c>
      <c r="H90" s="380">
        <f t="shared" si="8"/>
        <v>1625.0472448611622</v>
      </c>
      <c r="I90" s="380">
        <f t="shared" si="9"/>
        <v>240.55608450048803</v>
      </c>
      <c r="J90" s="380">
        <f t="shared" si="10"/>
        <v>191.41716094927929</v>
      </c>
      <c r="K90" s="380">
        <f t="shared" si="11"/>
        <v>77.304476565336614</v>
      </c>
      <c r="L90" s="380">
        <f t="shared" si="12"/>
        <v>538.81060336221094</v>
      </c>
      <c r="M90" s="380">
        <f t="shared" si="13"/>
        <v>1.5489607437520996</v>
      </c>
      <c r="N90" s="88">
        <f t="shared" si="18"/>
        <v>10093.026997466666</v>
      </c>
      <c r="O90" s="10"/>
      <c r="P90" s="10"/>
      <c r="Q90" s="10"/>
      <c r="R90" s="10"/>
      <c r="S90" s="10"/>
      <c r="T90" s="10"/>
      <c r="U90" s="10"/>
      <c r="V90" s="10"/>
      <c r="W90" s="10"/>
      <c r="X90" s="10"/>
      <c r="Y90" s="10"/>
      <c r="Z90" s="79"/>
      <c r="AA90" s="10"/>
      <c r="AB90" s="10"/>
      <c r="AC90" s="10"/>
      <c r="AD90" s="10"/>
      <c r="AE90" s="10"/>
      <c r="AF90" s="10"/>
      <c r="AG90" s="10"/>
      <c r="AH90" s="10"/>
    </row>
    <row r="91" spans="1:35" x14ac:dyDescent="0.15">
      <c r="A91" s="33" t="str">
        <f t="shared" si="14"/>
        <v>2022-07</v>
      </c>
      <c r="B91" s="380">
        <f t="shared" si="5"/>
        <v>143.58886831892622</v>
      </c>
      <c r="C91" s="380">
        <f t="shared" si="15"/>
        <v>3979.0563220058825</v>
      </c>
      <c r="D91" s="380">
        <f t="shared" si="16"/>
        <v>21.202137378098048</v>
      </c>
      <c r="E91" s="380">
        <f t="shared" si="17"/>
        <v>740.03881798367308</v>
      </c>
      <c r="F91" s="380">
        <f t="shared" si="6"/>
        <v>5.7490314490023531</v>
      </c>
      <c r="G91" s="380">
        <f t="shared" si="7"/>
        <v>419.68545601090847</v>
      </c>
      <c r="H91" s="380">
        <f t="shared" si="8"/>
        <v>1867.7470016561915</v>
      </c>
      <c r="I91" s="380">
        <f t="shared" si="9"/>
        <v>115.45659067587961</v>
      </c>
      <c r="J91" s="380">
        <f t="shared" si="10"/>
        <v>166.52099101039943</v>
      </c>
      <c r="K91" s="380">
        <f t="shared" si="11"/>
        <v>63.60566910958174</v>
      </c>
      <c r="L91" s="380">
        <f t="shared" si="12"/>
        <v>462.43501653370663</v>
      </c>
      <c r="M91" s="380">
        <f t="shared" si="13"/>
        <v>2.5035356428124902</v>
      </c>
      <c r="N91" s="88">
        <f t="shared" si="18"/>
        <v>7987.5894377750628</v>
      </c>
      <c r="O91" s="10"/>
      <c r="P91" s="10"/>
      <c r="Q91" s="10"/>
      <c r="R91" s="10"/>
      <c r="S91" s="10"/>
      <c r="T91" s="10"/>
      <c r="U91" s="10"/>
      <c r="V91" s="10"/>
      <c r="W91" s="10"/>
      <c r="X91" s="10"/>
      <c r="Y91" s="10"/>
      <c r="Z91" s="79"/>
      <c r="AA91" s="10"/>
      <c r="AB91" s="10"/>
      <c r="AC91" s="10"/>
      <c r="AD91" s="10"/>
      <c r="AE91" s="10"/>
      <c r="AF91" s="10"/>
      <c r="AG91" s="10"/>
      <c r="AH91" s="10"/>
    </row>
    <row r="92" spans="1:35" x14ac:dyDescent="0.15">
      <c r="A92" s="33" t="str">
        <f t="shared" si="14"/>
        <v>2022-08</v>
      </c>
      <c r="B92" s="380">
        <f t="shared" si="5"/>
        <v>128.07323624034441</v>
      </c>
      <c r="C92" s="380">
        <f t="shared" si="15"/>
        <v>4172.9300363704706</v>
      </c>
      <c r="D92" s="380">
        <f t="shared" si="16"/>
        <v>24.748645124179298</v>
      </c>
      <c r="E92" s="380">
        <f t="shared" si="17"/>
        <v>834.7251435835351</v>
      </c>
      <c r="F92" s="380">
        <f t="shared" si="6"/>
        <v>1.7047036300091309</v>
      </c>
      <c r="G92" s="380">
        <f t="shared" si="7"/>
        <v>917.55010796054489</v>
      </c>
      <c r="H92" s="380">
        <f t="shared" si="8"/>
        <v>1405.5909286172657</v>
      </c>
      <c r="I92" s="380">
        <f t="shared" si="9"/>
        <v>143.41495584271203</v>
      </c>
      <c r="J92" s="380">
        <f t="shared" si="10"/>
        <v>223.5443461213379</v>
      </c>
      <c r="K92" s="380">
        <f t="shared" si="11"/>
        <v>96.462169289222459</v>
      </c>
      <c r="L92" s="380">
        <f t="shared" si="12"/>
        <v>287.17670829802148</v>
      </c>
      <c r="M92" s="380">
        <f t="shared" si="13"/>
        <v>3.138221052989131</v>
      </c>
      <c r="N92" s="88">
        <f t="shared" si="18"/>
        <v>8239.0592021306311</v>
      </c>
      <c r="O92" s="10"/>
      <c r="P92" s="10"/>
      <c r="Q92" s="10"/>
      <c r="R92" s="10"/>
      <c r="S92" s="10"/>
      <c r="T92" s="10"/>
      <c r="U92" s="10"/>
      <c r="V92" s="10"/>
      <c r="W92" s="10"/>
      <c r="X92" s="10"/>
      <c r="Y92" s="10"/>
      <c r="Z92" s="79"/>
      <c r="AA92" s="10"/>
      <c r="AB92" s="10"/>
      <c r="AC92" s="10"/>
      <c r="AD92" s="10"/>
      <c r="AE92" s="10"/>
      <c r="AF92" s="10"/>
      <c r="AG92" s="10"/>
      <c r="AH92" s="10"/>
    </row>
    <row r="93" spans="1:35" s="390" customFormat="1" x14ac:dyDescent="0.15">
      <c r="A93" s="33" t="str">
        <f t="shared" si="14"/>
        <v>2022-09</v>
      </c>
      <c r="B93" s="380">
        <f t="shared" si="5"/>
        <v>228.62343913100128</v>
      </c>
      <c r="C93" s="380">
        <f t="shared" si="15"/>
        <v>4969.3943039185569</v>
      </c>
      <c r="D93" s="380">
        <f t="shared" si="16"/>
        <v>63.539959275120019</v>
      </c>
      <c r="E93" s="380">
        <f t="shared" si="17"/>
        <v>974.17020320022664</v>
      </c>
      <c r="F93" s="380">
        <f t="shared" si="6"/>
        <v>1.1580711510068751</v>
      </c>
      <c r="G93" s="380">
        <f t="shared" si="7"/>
        <v>947.56368623398248</v>
      </c>
      <c r="H93" s="380">
        <f t="shared" si="8"/>
        <v>1158.5519988007129</v>
      </c>
      <c r="I93" s="380">
        <f t="shared" si="9"/>
        <v>205.61601431788941</v>
      </c>
      <c r="J93" s="380">
        <f t="shared" si="10"/>
        <v>207.81959989454296</v>
      </c>
      <c r="K93" s="380">
        <f t="shared" si="11"/>
        <v>86.833607178539552</v>
      </c>
      <c r="L93" s="380">
        <f t="shared" si="12"/>
        <v>190.46918574625897</v>
      </c>
      <c r="M93" s="380">
        <f t="shared" si="13"/>
        <v>1.9239372060946973</v>
      </c>
      <c r="N93" s="88">
        <f t="shared" si="18"/>
        <v>9035.6640060539321</v>
      </c>
      <c r="O93" s="10"/>
      <c r="P93" s="10"/>
      <c r="Q93" s="10"/>
      <c r="R93" s="10"/>
      <c r="S93" s="10"/>
      <c r="T93" s="10"/>
      <c r="U93" s="10"/>
      <c r="V93" s="10"/>
      <c r="W93" s="10"/>
      <c r="X93" s="10"/>
      <c r="Y93" s="10"/>
      <c r="Z93" s="79"/>
      <c r="AA93" s="10"/>
      <c r="AB93" s="10"/>
      <c r="AC93" s="10"/>
      <c r="AD93" s="10"/>
      <c r="AE93" s="10"/>
      <c r="AF93" s="10"/>
      <c r="AG93" s="10"/>
      <c r="AH93" s="10"/>
    </row>
    <row r="94" spans="1:35" x14ac:dyDescent="0.15">
      <c r="A94" s="384" t="s">
        <v>98</v>
      </c>
      <c r="B94" s="85">
        <f>SUM(B82:B93)</f>
        <v>3679.7392073924225</v>
      </c>
      <c r="C94" s="85">
        <f>SUM(C82:C93)</f>
        <v>49408.364429043504</v>
      </c>
      <c r="D94" s="85">
        <f t="shared" ref="D94:N94" si="19">SUM(D82:D93)</f>
        <v>325.9515017281413</v>
      </c>
      <c r="E94" s="85">
        <f t="shared" si="19"/>
        <v>8791.0822091912978</v>
      </c>
      <c r="F94" s="85">
        <f t="shared" si="19"/>
        <v>29.78518386978153</v>
      </c>
      <c r="G94" s="85">
        <f t="shared" si="19"/>
        <v>9332.6586216569885</v>
      </c>
      <c r="H94" s="85">
        <f t="shared" si="19"/>
        <v>19121.102081971556</v>
      </c>
      <c r="I94" s="85">
        <f t="shared" si="19"/>
        <v>2043.2440052018444</v>
      </c>
      <c r="J94" s="85">
        <f t="shared" si="19"/>
        <v>2652.1905676660635</v>
      </c>
      <c r="K94" s="85">
        <f t="shared" si="19"/>
        <v>1079.3364815819752</v>
      </c>
      <c r="L94" s="85">
        <f t="shared" si="19"/>
        <v>4139.5547063332306</v>
      </c>
      <c r="M94" s="85">
        <f t="shared" si="19"/>
        <v>26.975272704018536</v>
      </c>
      <c r="N94" s="85">
        <f t="shared" si="19"/>
        <v>100629.98426834084</v>
      </c>
      <c r="O94" s="10"/>
      <c r="P94" s="10"/>
      <c r="Q94" s="10"/>
      <c r="R94" s="10"/>
      <c r="S94" s="10"/>
      <c r="T94" s="10"/>
      <c r="U94" s="10"/>
      <c r="V94" s="10"/>
      <c r="W94" s="10"/>
      <c r="X94" s="10"/>
      <c r="Y94" s="10"/>
      <c r="Z94" s="79"/>
      <c r="AA94" s="10"/>
      <c r="AB94" s="10"/>
      <c r="AC94" s="10"/>
      <c r="AD94" s="10"/>
      <c r="AE94" s="10"/>
      <c r="AF94" s="10"/>
      <c r="AG94" s="10"/>
      <c r="AH94" s="10"/>
    </row>
    <row r="95" spans="1:35" x14ac:dyDescent="0.15">
      <c r="A95" s="382"/>
      <c r="B95" s="10"/>
      <c r="C95" s="10"/>
      <c r="D95" s="79"/>
      <c r="E95" s="79"/>
      <c r="F95" s="79"/>
      <c r="G95" s="79"/>
      <c r="H95" s="79"/>
      <c r="I95" s="79"/>
      <c r="J95" s="79"/>
      <c r="K95" s="79"/>
      <c r="L95" s="79"/>
      <c r="M95" s="79"/>
      <c r="N95" s="79"/>
      <c r="O95" s="385"/>
      <c r="P95" s="10"/>
      <c r="Q95" s="10"/>
      <c r="R95" s="10"/>
      <c r="S95" s="10"/>
      <c r="T95" s="10"/>
      <c r="U95" s="10"/>
      <c r="V95" s="10"/>
      <c r="W95" s="10"/>
      <c r="X95" s="10"/>
      <c r="Y95" s="10"/>
      <c r="Z95" s="10"/>
      <c r="AA95" s="79"/>
      <c r="AB95" s="10"/>
      <c r="AC95" s="10"/>
      <c r="AD95" s="10"/>
      <c r="AE95" s="10"/>
      <c r="AF95" s="10"/>
      <c r="AG95" s="10"/>
      <c r="AH95" s="10"/>
      <c r="AI95" s="10"/>
    </row>
    <row r="96" spans="1:35" x14ac:dyDescent="0.15">
      <c r="A96" s="382" t="s">
        <v>63</v>
      </c>
      <c r="B96" s="10"/>
      <c r="C96" s="10"/>
      <c r="D96" s="79"/>
      <c r="E96" s="79"/>
      <c r="F96" s="79"/>
      <c r="G96" s="79"/>
      <c r="H96" s="79"/>
      <c r="I96" s="79"/>
      <c r="J96" s="79"/>
      <c r="K96" s="79"/>
      <c r="L96" s="79"/>
      <c r="M96" s="79"/>
      <c r="N96" s="79"/>
      <c r="O96" s="385"/>
      <c r="P96" s="10"/>
      <c r="Q96" s="10"/>
      <c r="R96" s="10"/>
      <c r="S96" s="10"/>
      <c r="T96" s="10"/>
      <c r="U96" s="10"/>
      <c r="V96" s="10"/>
      <c r="W96" s="10"/>
      <c r="X96" s="10"/>
      <c r="Y96" s="10"/>
      <c r="Z96" s="10"/>
      <c r="AA96" s="79"/>
      <c r="AB96" s="10"/>
      <c r="AC96" s="10"/>
      <c r="AD96" s="10"/>
      <c r="AE96" s="10"/>
      <c r="AF96" s="10"/>
      <c r="AG96" s="10"/>
      <c r="AH96" s="10"/>
      <c r="AI96" s="10"/>
    </row>
    <row r="97" spans="1:36" ht="42" x14ac:dyDescent="0.15">
      <c r="A97" s="576" t="s">
        <v>97</v>
      </c>
      <c r="B97" s="561" t="s">
        <v>45</v>
      </c>
      <c r="C97" s="562" t="s">
        <v>941</v>
      </c>
      <c r="D97" s="561" t="s">
        <v>46</v>
      </c>
      <c r="E97" s="561" t="s">
        <v>47</v>
      </c>
      <c r="F97" s="561" t="s">
        <v>942</v>
      </c>
      <c r="G97" s="563" t="s">
        <v>1185</v>
      </c>
      <c r="H97" s="561" t="s">
        <v>48</v>
      </c>
      <c r="I97" s="562" t="s">
        <v>897</v>
      </c>
      <c r="J97" s="561" t="s">
        <v>67</v>
      </c>
      <c r="K97" s="561" t="s">
        <v>68</v>
      </c>
      <c r="L97" s="561" t="s">
        <v>215</v>
      </c>
      <c r="M97" s="561" t="s">
        <v>49</v>
      </c>
      <c r="N97" s="564" t="s">
        <v>898</v>
      </c>
      <c r="O97" s="561" t="s">
        <v>50</v>
      </c>
      <c r="P97" s="561" t="s">
        <v>51</v>
      </c>
      <c r="Q97" s="565" t="s">
        <v>943</v>
      </c>
      <c r="R97" s="561" t="s">
        <v>840</v>
      </c>
      <c r="S97" s="561" t="s">
        <v>81</v>
      </c>
      <c r="T97" s="565" t="s">
        <v>640</v>
      </c>
      <c r="U97" s="561" t="s">
        <v>52</v>
      </c>
      <c r="V97" s="567" t="s">
        <v>944</v>
      </c>
      <c r="W97" s="567" t="s">
        <v>945</v>
      </c>
      <c r="X97" s="567" t="s">
        <v>69</v>
      </c>
      <c r="Y97" s="567" t="s">
        <v>54</v>
      </c>
      <c r="Z97" s="575" t="s">
        <v>55</v>
      </c>
      <c r="AA97" s="10"/>
      <c r="AB97" s="10"/>
      <c r="AC97" s="10"/>
      <c r="AD97" s="10"/>
      <c r="AE97" s="10"/>
      <c r="AF97" s="10"/>
      <c r="AG97" s="10"/>
      <c r="AH97" s="10"/>
      <c r="AI97" s="10"/>
      <c r="AJ97" s="10"/>
    </row>
    <row r="98" spans="1:36" x14ac:dyDescent="0.15">
      <c r="A98" s="577" t="s">
        <v>1186</v>
      </c>
      <c r="B98" s="568">
        <v>59806.909163067998</v>
      </c>
      <c r="C98" s="568">
        <v>2345289.8061056002</v>
      </c>
      <c r="D98" s="568">
        <v>19550.840031202799</v>
      </c>
      <c r="E98" s="568">
        <v>702038.61106468202</v>
      </c>
      <c r="F98" s="568">
        <v>15994.9724615756</v>
      </c>
      <c r="G98" s="568"/>
      <c r="H98" s="568">
        <v>2130.4314515870001</v>
      </c>
      <c r="I98" s="568">
        <v>472.995799352414</v>
      </c>
      <c r="J98" s="568">
        <v>157659.49608503401</v>
      </c>
      <c r="K98" s="568">
        <v>1942.6173215620199</v>
      </c>
      <c r="L98" s="568">
        <v>126936.34817164201</v>
      </c>
      <c r="M98" s="568">
        <v>504029.64806627302</v>
      </c>
      <c r="N98" s="568">
        <v>8019.4598750630303</v>
      </c>
      <c r="O98" s="568">
        <v>1057845.0853254399</v>
      </c>
      <c r="P98" s="568">
        <v>203559.95743459999</v>
      </c>
      <c r="Q98" s="568">
        <v>9.7150086425244794E-2</v>
      </c>
      <c r="R98" s="568">
        <v>1.03815793991088E-2</v>
      </c>
      <c r="S98" s="568">
        <v>1004.47740487102</v>
      </c>
      <c r="T98" s="568">
        <v>143342.825838636</v>
      </c>
      <c r="U98" s="568">
        <v>89676.376236996904</v>
      </c>
      <c r="V98" s="568">
        <v>18804.6966093257</v>
      </c>
      <c r="W98" s="568">
        <v>18779.852535470302</v>
      </c>
      <c r="X98" s="568">
        <v>215357.090692664</v>
      </c>
      <c r="Y98" s="568">
        <v>1586.7051372593201</v>
      </c>
      <c r="Z98" s="575">
        <f t="shared" ref="Z98:Z109" si="20">SUM(B98:Y98)</f>
        <v>5693829.310343571</v>
      </c>
      <c r="AA98" s="10"/>
      <c r="AB98" s="10"/>
      <c r="AC98" s="10"/>
      <c r="AD98" s="10"/>
      <c r="AE98" s="10"/>
      <c r="AF98" s="10"/>
      <c r="AG98" s="10"/>
      <c r="AH98" s="10"/>
      <c r="AI98" s="10"/>
      <c r="AJ98" s="10"/>
    </row>
    <row r="99" spans="1:36" x14ac:dyDescent="0.15">
      <c r="A99" s="577" t="s">
        <v>1187</v>
      </c>
      <c r="B99" s="568">
        <v>110457.415168921</v>
      </c>
      <c r="C99" s="568">
        <v>2655592.5610151198</v>
      </c>
      <c r="D99" s="568">
        <v>23402.070139978001</v>
      </c>
      <c r="E99" s="568">
        <v>621187.45331037603</v>
      </c>
      <c r="F99" s="568">
        <v>2089.4210417847999</v>
      </c>
      <c r="G99" s="568"/>
      <c r="H99" s="568">
        <v>2747.5822291662898</v>
      </c>
      <c r="I99" s="568">
        <v>535.65459287818499</v>
      </c>
      <c r="J99" s="568">
        <v>75165.032592184798</v>
      </c>
      <c r="K99" s="568">
        <v>1787.0817961841799</v>
      </c>
      <c r="L99" s="568">
        <v>186637.11983603699</v>
      </c>
      <c r="M99" s="568">
        <v>704611.16457736003</v>
      </c>
      <c r="N99" s="568">
        <v>202220.24410019501</v>
      </c>
      <c r="O99" s="568">
        <v>1006292.3154882001</v>
      </c>
      <c r="P99" s="568">
        <v>164341.706579216</v>
      </c>
      <c r="Q99" s="568">
        <v>6.9744640029966803E-2</v>
      </c>
      <c r="R99" s="568">
        <v>0.721129741519689</v>
      </c>
      <c r="S99" s="568">
        <v>1199.55313111748</v>
      </c>
      <c r="T99" s="568">
        <v>188182.07836176601</v>
      </c>
      <c r="U99" s="568">
        <v>52837.457891794103</v>
      </c>
      <c r="V99" s="568">
        <v>6010.4277886645796</v>
      </c>
      <c r="W99" s="568">
        <v>23381.7699144855</v>
      </c>
      <c r="X99" s="568">
        <v>303760.58223950799</v>
      </c>
      <c r="Y99" s="568">
        <v>1531.4615400396201</v>
      </c>
      <c r="Z99" s="575">
        <f t="shared" si="20"/>
        <v>6333970.9442093577</v>
      </c>
      <c r="AA99" s="10"/>
      <c r="AB99" s="10"/>
      <c r="AC99" s="10"/>
      <c r="AD99" s="10"/>
      <c r="AE99" s="10"/>
      <c r="AF99" s="10"/>
      <c r="AG99" s="10"/>
      <c r="AH99" s="10"/>
      <c r="AI99" s="10"/>
      <c r="AJ99" s="10"/>
    </row>
    <row r="100" spans="1:36" x14ac:dyDescent="0.15">
      <c r="A100" s="577" t="s">
        <v>1188</v>
      </c>
      <c r="B100" s="568">
        <v>71666.701321860703</v>
      </c>
      <c r="C100" s="568">
        <v>2155697.06927271</v>
      </c>
      <c r="D100" s="568">
        <v>12849.4065209534</v>
      </c>
      <c r="E100" s="568">
        <v>819442.54427983204</v>
      </c>
      <c r="F100" s="568">
        <v>10366.0970437489</v>
      </c>
      <c r="G100" s="568"/>
      <c r="H100" s="568">
        <v>2236.3295057453201</v>
      </c>
      <c r="I100" s="568">
        <v>643.82976983953199</v>
      </c>
      <c r="J100" s="568">
        <v>270722.138968441</v>
      </c>
      <c r="K100" s="568">
        <v>674.56215143296799</v>
      </c>
      <c r="L100" s="568">
        <v>196688.975445441</v>
      </c>
      <c r="M100" s="568">
        <v>599597.14163156005</v>
      </c>
      <c r="N100" s="568">
        <v>157317.89333060701</v>
      </c>
      <c r="O100" s="568">
        <v>1535070.97420354</v>
      </c>
      <c r="P100" s="568">
        <v>260011.57918137501</v>
      </c>
      <c r="Q100" s="568">
        <v>3.4962994977831799E-2</v>
      </c>
      <c r="R100" s="568">
        <v>8.5868838001042604</v>
      </c>
      <c r="S100" s="568">
        <v>814.407906381413</v>
      </c>
      <c r="T100" s="568">
        <v>180997.76231773701</v>
      </c>
      <c r="U100" s="568">
        <v>88565.212098803895</v>
      </c>
      <c r="V100" s="568">
        <v>8335.7980786384996</v>
      </c>
      <c r="W100" s="568">
        <v>62605.288414073097</v>
      </c>
      <c r="X100" s="568">
        <v>609649.94048972498</v>
      </c>
      <c r="Y100" s="568">
        <v>2307.2194394459898</v>
      </c>
      <c r="Z100" s="575">
        <f t="shared" si="20"/>
        <v>7046269.4932186874</v>
      </c>
      <c r="AA100" s="10"/>
      <c r="AB100" s="10"/>
      <c r="AC100" s="10"/>
      <c r="AD100" s="10"/>
      <c r="AE100" s="10"/>
      <c r="AF100" s="10"/>
      <c r="AG100" s="10"/>
      <c r="AH100" s="10"/>
      <c r="AI100" s="10"/>
      <c r="AJ100" s="10"/>
    </row>
    <row r="101" spans="1:36" x14ac:dyDescent="0.15">
      <c r="A101" s="577" t="s">
        <v>1189</v>
      </c>
      <c r="B101" s="568">
        <v>64728.074534350999</v>
      </c>
      <c r="C101" s="568">
        <v>2788840.4358627</v>
      </c>
      <c r="D101" s="568">
        <v>22443.962531338399</v>
      </c>
      <c r="E101" s="568">
        <v>694041.84713278501</v>
      </c>
      <c r="F101" s="568">
        <v>2913.2386431600798</v>
      </c>
      <c r="G101" s="210">
        <v>2.0364420488476701E-3</v>
      </c>
      <c r="H101" s="568">
        <v>1147.88517255894</v>
      </c>
      <c r="I101" s="568">
        <v>591.79749996308203</v>
      </c>
      <c r="J101" s="568">
        <v>349190.19910250301</v>
      </c>
      <c r="K101" s="568">
        <v>1431.6929725846201</v>
      </c>
      <c r="L101" s="568">
        <v>185389.210260163</v>
      </c>
      <c r="M101" s="568">
        <v>519727.747052525</v>
      </c>
      <c r="N101" s="568">
        <v>103933.436472467</v>
      </c>
      <c r="O101" s="568">
        <v>1562001.17260089</v>
      </c>
      <c r="P101" s="568">
        <v>132481.81982927801</v>
      </c>
      <c r="Q101" s="568">
        <v>1.7095566932111901</v>
      </c>
      <c r="R101" s="568">
        <v>0.46226087957620599</v>
      </c>
      <c r="S101" s="568">
        <v>774.792859024368</v>
      </c>
      <c r="T101" s="568">
        <v>166863.82106836699</v>
      </c>
      <c r="U101" s="568">
        <v>55461.805012752397</v>
      </c>
      <c r="V101" s="568">
        <v>65755.649579355406</v>
      </c>
      <c r="W101" s="568">
        <v>48182.454700017297</v>
      </c>
      <c r="X101" s="568">
        <v>151469.63376853199</v>
      </c>
      <c r="Y101" s="568">
        <v>1134.8643938917601</v>
      </c>
      <c r="Z101" s="575">
        <f t="shared" si="20"/>
        <v>6918507.7149032224</v>
      </c>
      <c r="AA101" s="10"/>
      <c r="AB101" s="10"/>
      <c r="AC101" s="10"/>
      <c r="AD101" s="10"/>
      <c r="AE101" s="10"/>
      <c r="AF101" s="10"/>
      <c r="AG101" s="10"/>
      <c r="AH101" s="10"/>
      <c r="AI101" s="10"/>
      <c r="AJ101" s="10"/>
    </row>
    <row r="102" spans="1:36" x14ac:dyDescent="0.15">
      <c r="A102" s="577" t="s">
        <v>1190</v>
      </c>
      <c r="B102" s="568">
        <v>39794.904289718703</v>
      </c>
      <c r="C102" s="568">
        <v>3052141.6396109001</v>
      </c>
      <c r="D102" s="568">
        <v>12177.9843174172</v>
      </c>
      <c r="E102" s="568">
        <v>430942.25318138901</v>
      </c>
      <c r="F102" s="568">
        <v>1497.42314214352</v>
      </c>
      <c r="G102" s="210">
        <v>5.36032021045684E-5</v>
      </c>
      <c r="H102" s="568">
        <v>1005.39759758394</v>
      </c>
      <c r="I102" s="568">
        <v>50.936222204938503</v>
      </c>
      <c r="J102" s="568">
        <v>255485.868761388</v>
      </c>
      <c r="K102" s="568">
        <v>1296.92946615349</v>
      </c>
      <c r="L102" s="568">
        <v>151080.84362730099</v>
      </c>
      <c r="M102" s="568">
        <v>628959.35688397102</v>
      </c>
      <c r="N102" s="568">
        <v>318479.50883887202</v>
      </c>
      <c r="O102" s="568">
        <v>1647475.0470145501</v>
      </c>
      <c r="P102" s="568">
        <v>153247.77353938299</v>
      </c>
      <c r="Q102" s="568">
        <v>0.21450079977512301</v>
      </c>
      <c r="R102" s="568">
        <v>2.1230178857222102</v>
      </c>
      <c r="S102" s="568">
        <v>651.33819182775903</v>
      </c>
      <c r="T102" s="568">
        <v>522973.61808950198</v>
      </c>
      <c r="U102" s="568">
        <v>88052.056046495505</v>
      </c>
      <c r="V102" s="568">
        <v>57407.935120472597</v>
      </c>
      <c r="W102" s="568">
        <v>62465.546721672603</v>
      </c>
      <c r="X102" s="568">
        <v>209015.33594483399</v>
      </c>
      <c r="Y102" s="568">
        <v>2483.66363000404</v>
      </c>
      <c r="Z102" s="575">
        <f t="shared" si="20"/>
        <v>7636687.6978100743</v>
      </c>
      <c r="AA102" s="10"/>
      <c r="AB102" s="10"/>
      <c r="AC102" s="10"/>
      <c r="AD102" s="10"/>
      <c r="AE102" s="10"/>
      <c r="AF102" s="10"/>
      <c r="AG102" s="10"/>
      <c r="AH102" s="10"/>
      <c r="AI102" s="10"/>
      <c r="AJ102" s="10"/>
    </row>
    <row r="103" spans="1:36" x14ac:dyDescent="0.15">
      <c r="A103" s="577" t="s">
        <v>1191</v>
      </c>
      <c r="B103" s="568">
        <v>30652.056324610399</v>
      </c>
      <c r="C103" s="568">
        <v>5437450.1988270599</v>
      </c>
      <c r="D103" s="568">
        <v>31894.584450080001</v>
      </c>
      <c r="E103" s="568">
        <v>752652.15146100998</v>
      </c>
      <c r="F103" s="568">
        <v>13688.466884769399</v>
      </c>
      <c r="G103" s="210">
        <v>1.40936877578496E-2</v>
      </c>
      <c r="H103" s="568">
        <v>1133.2662072395899</v>
      </c>
      <c r="I103" s="568">
        <v>2293.80933457333</v>
      </c>
      <c r="J103" s="568">
        <v>150711.945455029</v>
      </c>
      <c r="K103" s="568">
        <v>842.17507199849899</v>
      </c>
      <c r="L103" s="568">
        <v>263475.25308102998</v>
      </c>
      <c r="M103" s="568">
        <v>657910.42524862697</v>
      </c>
      <c r="N103" s="568">
        <v>135689.86732129101</v>
      </c>
      <c r="O103" s="568">
        <v>2198463.5433741598</v>
      </c>
      <c r="P103" s="568">
        <v>119470.842800272</v>
      </c>
      <c r="Q103" s="568">
        <v>1.4148076511919401</v>
      </c>
      <c r="R103" s="568">
        <v>784.06606081314305</v>
      </c>
      <c r="S103" s="568">
        <v>686.37019811011805</v>
      </c>
      <c r="T103" s="568">
        <v>259677.938806605</v>
      </c>
      <c r="U103" s="568">
        <v>43246.550722214299</v>
      </c>
      <c r="V103" s="568">
        <v>14492.8375037107</v>
      </c>
      <c r="W103" s="568">
        <v>61933.377832809398</v>
      </c>
      <c r="X103" s="568">
        <v>161765.425894871</v>
      </c>
      <c r="Y103" s="568">
        <v>2756.9310905020602</v>
      </c>
      <c r="Z103" s="575">
        <f t="shared" si="20"/>
        <v>10341673.512852725</v>
      </c>
      <c r="AA103" s="10"/>
      <c r="AB103" s="10"/>
      <c r="AC103" s="10"/>
      <c r="AD103" s="10"/>
      <c r="AE103" s="10"/>
      <c r="AF103" s="10"/>
      <c r="AG103" s="10"/>
      <c r="AH103" s="10"/>
      <c r="AI103" s="10"/>
      <c r="AJ103" s="10"/>
    </row>
    <row r="104" spans="1:36" x14ac:dyDescent="0.15">
      <c r="A104" s="577" t="s">
        <v>1192</v>
      </c>
      <c r="B104" s="568">
        <v>44257.5434897327</v>
      </c>
      <c r="C104" s="568">
        <v>5645377.98383079</v>
      </c>
      <c r="D104" s="568">
        <v>33448.976676380204</v>
      </c>
      <c r="E104" s="568">
        <v>626719.65630870603</v>
      </c>
      <c r="F104" s="568">
        <v>22563.3990223808</v>
      </c>
      <c r="G104" s="210">
        <v>6.7130709066987003E-3</v>
      </c>
      <c r="H104" s="568">
        <v>1436.12337421998</v>
      </c>
      <c r="I104" s="568">
        <v>619.96601406950504</v>
      </c>
      <c r="J104" s="568">
        <v>119149.243675666</v>
      </c>
      <c r="K104" s="568">
        <v>6518.8816000046199</v>
      </c>
      <c r="L104" s="568">
        <v>209235.91100209701</v>
      </c>
      <c r="M104" s="568">
        <v>658559.209764453</v>
      </c>
      <c r="N104" s="568">
        <v>257910.41388268999</v>
      </c>
      <c r="O104" s="568">
        <v>2428206.0942358701</v>
      </c>
      <c r="P104" s="568">
        <v>138088.89660759101</v>
      </c>
      <c r="Q104" s="568">
        <v>6.4032017253339193E-2</v>
      </c>
      <c r="R104" s="568">
        <v>851.05950022768195</v>
      </c>
      <c r="S104" s="568">
        <v>967.18097104225296</v>
      </c>
      <c r="T104" s="568">
        <v>198499.46091857701</v>
      </c>
      <c r="U104" s="568">
        <v>75400.054908851496</v>
      </c>
      <c r="V104" s="568">
        <v>8387.6400738647208</v>
      </c>
      <c r="W104" s="568">
        <v>70569.470345021196</v>
      </c>
      <c r="X104" s="568">
        <v>282055.90519659501</v>
      </c>
      <c r="Y104" s="568">
        <v>2522.4154709568202</v>
      </c>
      <c r="Z104" s="575">
        <f t="shared" si="20"/>
        <v>10831345.557614872</v>
      </c>
      <c r="AA104" s="10"/>
      <c r="AB104" s="10"/>
      <c r="AC104" s="10"/>
      <c r="AD104" s="10"/>
      <c r="AE104" s="10"/>
      <c r="AF104" s="10"/>
      <c r="AG104" s="10"/>
      <c r="AH104" s="10"/>
      <c r="AI104" s="10"/>
      <c r="AJ104" s="10"/>
    </row>
    <row r="105" spans="1:36" x14ac:dyDescent="0.15">
      <c r="A105" s="577" t="s">
        <v>1193</v>
      </c>
      <c r="B105" s="568">
        <v>42321.595612241799</v>
      </c>
      <c r="C105" s="568">
        <v>6792753.4267254304</v>
      </c>
      <c r="D105" s="568">
        <v>37444.292969387003</v>
      </c>
      <c r="E105" s="568">
        <v>818581.16332042904</v>
      </c>
      <c r="F105" s="568">
        <v>88404.080911862606</v>
      </c>
      <c r="G105" s="210">
        <v>0.256613391451537</v>
      </c>
      <c r="H105" s="568">
        <v>48.548570944927597</v>
      </c>
      <c r="I105" s="568">
        <v>3631.4354447843498</v>
      </c>
      <c r="J105" s="568">
        <v>172948.00173421801</v>
      </c>
      <c r="K105" s="568">
        <v>1242.38973967172</v>
      </c>
      <c r="L105" s="568">
        <v>174412.04899762</v>
      </c>
      <c r="M105" s="568">
        <v>770255.41579010303</v>
      </c>
      <c r="N105" s="568">
        <v>207819.80780007201</v>
      </c>
      <c r="O105" s="568">
        <v>1942350.63358644</v>
      </c>
      <c r="P105" s="568">
        <v>190283.13942235801</v>
      </c>
      <c r="Q105" s="568">
        <v>8.5974009707570007E-2</v>
      </c>
      <c r="R105" s="568">
        <v>22.4939420903101</v>
      </c>
      <c r="S105" s="568">
        <v>1060.11853927467</v>
      </c>
      <c r="T105" s="568">
        <v>247060.28756188601</v>
      </c>
      <c r="U105" s="568">
        <v>81473.446388838202</v>
      </c>
      <c r="V105" s="568">
        <v>19345.748805059098</v>
      </c>
      <c r="W105" s="568">
        <v>65741.177843604193</v>
      </c>
      <c r="X105" s="568">
        <v>377786.25647658401</v>
      </c>
      <c r="Y105" s="568">
        <v>3966.0121896713899</v>
      </c>
      <c r="Z105" s="575">
        <f t="shared" si="20"/>
        <v>12038951.864959974</v>
      </c>
      <c r="AA105" s="10"/>
      <c r="AB105" s="10"/>
      <c r="AC105" s="10"/>
      <c r="AD105" s="10"/>
      <c r="AE105" s="10"/>
      <c r="AF105" s="10"/>
      <c r="AG105" s="10"/>
      <c r="AH105" s="10"/>
      <c r="AI105" s="10"/>
      <c r="AJ105" s="10"/>
    </row>
    <row r="106" spans="1:36" x14ac:dyDescent="0.15">
      <c r="A106" s="577" t="s">
        <v>1194</v>
      </c>
      <c r="B106" s="568">
        <v>77938.449232211293</v>
      </c>
      <c r="C106" s="568">
        <v>5743104.6067635398</v>
      </c>
      <c r="D106" s="568">
        <v>28443.700552824801</v>
      </c>
      <c r="E106" s="568">
        <v>719727.18443458795</v>
      </c>
      <c r="F106" s="568">
        <v>49109.311551608102</v>
      </c>
      <c r="G106" s="210">
        <v>4.2783009819686399E-2</v>
      </c>
      <c r="H106" s="568"/>
      <c r="I106" s="568">
        <v>955.54991640616197</v>
      </c>
      <c r="J106" s="568">
        <v>28589.288914346998</v>
      </c>
      <c r="K106" s="568">
        <v>7822.02863755822</v>
      </c>
      <c r="L106" s="568">
        <v>158725.26716371</v>
      </c>
      <c r="M106" s="568">
        <v>564672.81294136296</v>
      </c>
      <c r="N106" s="568">
        <v>217294.442788899</v>
      </c>
      <c r="O106" s="568">
        <v>1664048.3787378301</v>
      </c>
      <c r="P106" s="568">
        <v>245629.35182972401</v>
      </c>
      <c r="Q106" s="568">
        <v>28.529346819967</v>
      </c>
      <c r="R106" s="568">
        <v>19.904048734344499</v>
      </c>
      <c r="S106" s="568">
        <v>651.645303221419</v>
      </c>
      <c r="T106" s="568">
        <v>196011.172812062</v>
      </c>
      <c r="U106" s="568">
        <v>48237.599995126897</v>
      </c>
      <c r="V106" s="568">
        <v>30922.1840077778</v>
      </c>
      <c r="W106" s="568">
        <v>92748.719537625002</v>
      </c>
      <c r="X106" s="568">
        <v>458993.33830527897</v>
      </c>
      <c r="Y106" s="568">
        <v>1586.13580160215</v>
      </c>
      <c r="Z106" s="575">
        <f t="shared" si="20"/>
        <v>10335259.645405868</v>
      </c>
      <c r="AA106" s="10"/>
      <c r="AB106" s="10"/>
      <c r="AC106" s="10"/>
      <c r="AD106" s="10"/>
      <c r="AE106" s="10"/>
      <c r="AF106" s="10"/>
      <c r="AG106" s="10"/>
      <c r="AH106" s="10"/>
      <c r="AI106" s="10"/>
      <c r="AJ106" s="10"/>
    </row>
    <row r="107" spans="1:36" x14ac:dyDescent="0.15">
      <c r="A107" s="577" t="s">
        <v>1195</v>
      </c>
      <c r="B107" s="568">
        <v>40401.665926793503</v>
      </c>
      <c r="C107" s="568">
        <v>4034152.0078072301</v>
      </c>
      <c r="D107" s="568">
        <v>21710.988675172401</v>
      </c>
      <c r="E107" s="568">
        <v>718059.53538973397</v>
      </c>
      <c r="F107" s="568">
        <v>39740.2139085819</v>
      </c>
      <c r="G107" s="210">
        <v>3.1696539372205702E-4</v>
      </c>
      <c r="H107" s="568"/>
      <c r="I107" s="568">
        <v>5887.0082037784096</v>
      </c>
      <c r="J107" s="568">
        <v>2589.3681043665802</v>
      </c>
      <c r="K107" s="568">
        <v>778.85263820085595</v>
      </c>
      <c r="L107" s="568">
        <v>143666.780416013</v>
      </c>
      <c r="M107" s="568">
        <v>334018.77368416998</v>
      </c>
      <c r="N107" s="568">
        <v>95739.133271000304</v>
      </c>
      <c r="O107" s="568">
        <v>1912572.9296959401</v>
      </c>
      <c r="P107" s="568">
        <v>117537.369081225</v>
      </c>
      <c r="Q107" s="568">
        <v>0.49685064982622801</v>
      </c>
      <c r="R107" s="568">
        <v>12.576116205193101</v>
      </c>
      <c r="S107" s="568">
        <v>677.10680402070204</v>
      </c>
      <c r="T107" s="568">
        <v>170517.49479464901</v>
      </c>
      <c r="U107" s="568">
        <v>48397.010128176698</v>
      </c>
      <c r="V107" s="568">
        <v>16735.195040035</v>
      </c>
      <c r="W107" s="568">
        <v>93505.6640593716</v>
      </c>
      <c r="X107" s="568">
        <v>380027.79287114402</v>
      </c>
      <c r="Y107" s="568">
        <v>2563.62049823999</v>
      </c>
      <c r="Z107" s="575">
        <f t="shared" si="20"/>
        <v>8179291.5842816643</v>
      </c>
      <c r="AA107" s="10"/>
      <c r="AB107" s="10"/>
      <c r="AC107" s="10"/>
      <c r="AD107" s="10"/>
      <c r="AE107" s="10"/>
      <c r="AF107" s="10"/>
      <c r="AG107" s="10"/>
      <c r="AH107" s="10"/>
      <c r="AI107" s="10"/>
      <c r="AJ107" s="10"/>
    </row>
    <row r="108" spans="1:36" x14ac:dyDescent="0.15">
      <c r="A108" s="577" t="s">
        <v>1196</v>
      </c>
      <c r="B108" s="568">
        <v>49076.444099102097</v>
      </c>
      <c r="C108" s="568">
        <v>4224003.9131442597</v>
      </c>
      <c r="D108" s="568">
        <v>25342.612607159601</v>
      </c>
      <c r="E108" s="568">
        <v>690713.62590165797</v>
      </c>
      <c r="F108" s="568">
        <v>164044.92112108701</v>
      </c>
      <c r="G108" s="210">
        <v>6.7949295043945304E-6</v>
      </c>
      <c r="H108" s="568"/>
      <c r="I108" s="568">
        <v>1745.6165171293501</v>
      </c>
      <c r="J108" s="568"/>
      <c r="K108" s="568">
        <v>1658.11257737968</v>
      </c>
      <c r="L108" s="568">
        <v>129488.881332733</v>
      </c>
      <c r="M108" s="568">
        <v>753027.54025858699</v>
      </c>
      <c r="N108" s="568">
        <v>186543.77029301101</v>
      </c>
      <c r="O108" s="568">
        <v>1439325.1109040801</v>
      </c>
      <c r="P108" s="568">
        <v>145903.45300801701</v>
      </c>
      <c r="Q108" s="568">
        <v>0.37619495671242398</v>
      </c>
      <c r="R108" s="568">
        <v>2.0703106522560102</v>
      </c>
      <c r="S108" s="568">
        <v>951.01526931114404</v>
      </c>
      <c r="T108" s="568">
        <v>228909.41042825</v>
      </c>
      <c r="U108" s="568">
        <v>84906.828591247206</v>
      </c>
      <c r="V108" s="568">
        <v>13870.432760916599</v>
      </c>
      <c r="W108" s="568">
        <v>185157.59829072599</v>
      </c>
      <c r="X108" s="568">
        <v>108911.35100644801</v>
      </c>
      <c r="Y108" s="568">
        <v>3213.5383582608702</v>
      </c>
      <c r="Z108" s="575">
        <f t="shared" si="20"/>
        <v>8436796.6229817662</v>
      </c>
      <c r="AA108" s="10"/>
      <c r="AB108" s="10"/>
      <c r="AC108" s="10"/>
      <c r="AD108" s="10"/>
      <c r="AE108" s="10"/>
      <c r="AF108" s="10"/>
      <c r="AG108" s="10"/>
      <c r="AH108" s="10"/>
      <c r="AI108" s="10"/>
      <c r="AJ108" s="10"/>
    </row>
    <row r="109" spans="1:36" x14ac:dyDescent="0.15">
      <c r="A109" s="577" t="s">
        <v>1197</v>
      </c>
      <c r="B109" s="568">
        <v>66704.164705232703</v>
      </c>
      <c r="C109" s="568">
        <v>5021955.6025073696</v>
      </c>
      <c r="D109" s="568">
        <v>65064.918297722899</v>
      </c>
      <c r="E109" s="568">
        <v>761381.34259257396</v>
      </c>
      <c r="F109" s="568">
        <v>236168.844564892</v>
      </c>
      <c r="G109" s="210">
        <v>0.10091956611722699</v>
      </c>
      <c r="H109" s="568"/>
      <c r="I109" s="568">
        <v>1185.8648586310401</v>
      </c>
      <c r="J109" s="568"/>
      <c r="K109" s="568">
        <v>910.23463837429802</v>
      </c>
      <c r="L109" s="568">
        <v>233200.16703177101</v>
      </c>
      <c r="M109" s="568">
        <v>804467.91011778405</v>
      </c>
      <c r="N109" s="568">
        <v>165837.30458581401</v>
      </c>
      <c r="O109" s="568">
        <v>1186357.24677193</v>
      </c>
      <c r="P109" s="568">
        <v>207264.25378980199</v>
      </c>
      <c r="Q109" s="568">
        <v>747.26833711937002</v>
      </c>
      <c r="R109" s="568">
        <v>3.5691409511491599</v>
      </c>
      <c r="S109" s="568">
        <v>2535.7073936462398</v>
      </c>
      <c r="T109" s="568">
        <v>212807.27029201199</v>
      </c>
      <c r="U109" s="568">
        <v>60379.940408527698</v>
      </c>
      <c r="V109" s="568">
        <v>28537.673342296799</v>
      </c>
      <c r="W109" s="568">
        <v>89054.281191197195</v>
      </c>
      <c r="X109" s="568">
        <v>105986.16501297199</v>
      </c>
      <c r="Y109" s="568">
        <v>1970.1116990409701</v>
      </c>
      <c r="Z109" s="575">
        <f t="shared" si="20"/>
        <v>9252519.9421992246</v>
      </c>
      <c r="AA109" s="10"/>
      <c r="AB109" s="10"/>
      <c r="AC109" s="10"/>
      <c r="AD109" s="10"/>
      <c r="AE109" s="10"/>
      <c r="AF109" s="10"/>
      <c r="AG109" s="10"/>
      <c r="AH109" s="10"/>
      <c r="AI109" s="10"/>
      <c r="AJ109" s="10"/>
    </row>
    <row r="110" spans="1:36" x14ac:dyDescent="0.15">
      <c r="A110" s="578" t="s">
        <v>98</v>
      </c>
      <c r="B110" s="570">
        <f>SUM(B98:B109)</f>
        <v>697805.92386784393</v>
      </c>
      <c r="C110" s="570">
        <f t="shared" ref="C110:Z110" si="21">SUM(C98:C109)</f>
        <v>49896359.251472712</v>
      </c>
      <c r="D110" s="570">
        <f t="shared" si="21"/>
        <v>333774.33776961669</v>
      </c>
      <c r="E110" s="570">
        <f t="shared" si="21"/>
        <v>8355487.3683777628</v>
      </c>
      <c r="F110" s="570">
        <f t="shared" si="21"/>
        <v>646580.39029759471</v>
      </c>
      <c r="G110" s="570">
        <f t="shared" si="21"/>
        <v>0.42353653162717741</v>
      </c>
      <c r="H110" s="570">
        <f t="shared" si="21"/>
        <v>11885.564109045989</v>
      </c>
      <c r="I110" s="570">
        <f t="shared" si="21"/>
        <v>18614.4641736103</v>
      </c>
      <c r="J110" s="570">
        <f t="shared" si="21"/>
        <v>1582210.5833931773</v>
      </c>
      <c r="K110" s="570">
        <f t="shared" si="21"/>
        <v>26905.558611105174</v>
      </c>
      <c r="L110" s="570">
        <f t="shared" si="21"/>
        <v>2158936.8063655575</v>
      </c>
      <c r="M110" s="570">
        <f t="shared" si="21"/>
        <v>7499837.1460167766</v>
      </c>
      <c r="N110" s="570">
        <f t="shared" si="21"/>
        <v>2056805.2825599816</v>
      </c>
      <c r="O110" s="570">
        <f t="shared" si="21"/>
        <v>19580008.531938873</v>
      </c>
      <c r="P110" s="570">
        <f t="shared" si="21"/>
        <v>2077820.1431028412</v>
      </c>
      <c r="Q110" s="570">
        <f t="shared" si="21"/>
        <v>780.36145843844793</v>
      </c>
      <c r="R110" s="570">
        <f t="shared" si="21"/>
        <v>1707.6427935603995</v>
      </c>
      <c r="S110" s="570">
        <f t="shared" si="21"/>
        <v>11973.713971848589</v>
      </c>
      <c r="T110" s="570">
        <f t="shared" si="21"/>
        <v>2715843.1412900491</v>
      </c>
      <c r="U110" s="570">
        <f t="shared" si="21"/>
        <v>816634.33842982538</v>
      </c>
      <c r="V110" s="570">
        <f t="shared" si="21"/>
        <v>288606.21871011751</v>
      </c>
      <c r="W110" s="570">
        <f t="shared" si="21"/>
        <v>874125.20138607337</v>
      </c>
      <c r="X110" s="570">
        <f t="shared" si="21"/>
        <v>3364778.8178991559</v>
      </c>
      <c r="Y110" s="570">
        <f t="shared" si="21"/>
        <v>27622.679248914981</v>
      </c>
      <c r="Z110" s="579">
        <f t="shared" si="21"/>
        <v>103045103.89078103</v>
      </c>
      <c r="AA110" s="10"/>
      <c r="AB110" s="10"/>
      <c r="AC110" s="10"/>
      <c r="AD110" s="10"/>
      <c r="AE110" s="10"/>
      <c r="AF110" s="10"/>
      <c r="AG110" s="10"/>
      <c r="AH110" s="10"/>
      <c r="AI110" s="10"/>
      <c r="AJ110" s="10"/>
    </row>
    <row r="111" spans="1:36" x14ac:dyDescent="0.15">
      <c r="A111" s="86"/>
      <c r="B111" s="302"/>
      <c r="C111" s="302"/>
      <c r="D111" s="302"/>
      <c r="E111" s="302"/>
      <c r="F111" s="302"/>
      <c r="G111" s="302"/>
      <c r="H111" s="302"/>
      <c r="I111" s="302"/>
      <c r="J111" s="302"/>
      <c r="K111" s="302"/>
      <c r="L111" s="302"/>
      <c r="M111" s="302"/>
      <c r="N111" s="392"/>
      <c r="O111" s="302"/>
      <c r="P111" s="302"/>
      <c r="Q111" s="302"/>
      <c r="R111" s="302"/>
      <c r="S111" s="302"/>
      <c r="T111" s="302"/>
      <c r="U111" s="86"/>
      <c r="V111" s="427"/>
      <c r="W111" s="86"/>
      <c r="X111" s="86"/>
      <c r="Y111" s="86"/>
      <c r="Z111" s="86"/>
      <c r="AA111" s="79"/>
      <c r="AB111" s="86"/>
      <c r="AC111" s="86"/>
      <c r="AD111" s="86"/>
      <c r="AE111" s="86"/>
      <c r="AF111" s="86"/>
      <c r="AG111" s="10"/>
      <c r="AH111" s="10"/>
      <c r="AI111" s="10"/>
    </row>
    <row r="112" spans="1:36" x14ac:dyDescent="0.15">
      <c r="A112" s="382"/>
      <c r="B112" s="303"/>
      <c r="C112" s="304"/>
      <c r="D112" s="304"/>
      <c r="E112" s="304"/>
      <c r="F112" s="304"/>
      <c r="G112" s="304"/>
      <c r="H112" s="305"/>
      <c r="I112" s="305"/>
      <c r="J112" s="304"/>
      <c r="K112" s="304"/>
      <c r="L112" s="304"/>
      <c r="M112" s="304"/>
      <c r="N112" s="306"/>
      <c r="O112" s="303"/>
      <c r="P112" s="303"/>
      <c r="Q112" s="303"/>
      <c r="R112" s="304"/>
      <c r="S112" s="304"/>
      <c r="T112" s="304"/>
      <c r="U112" s="10"/>
      <c r="V112" s="427"/>
      <c r="W112" s="10"/>
      <c r="X112" s="10"/>
      <c r="Y112" s="10"/>
      <c r="Z112" s="10"/>
      <c r="AA112" s="79"/>
      <c r="AB112" s="10"/>
      <c r="AC112" s="10"/>
      <c r="AD112" s="10"/>
      <c r="AE112" s="10"/>
      <c r="AF112" s="10"/>
      <c r="AG112" s="10"/>
      <c r="AH112" s="10"/>
      <c r="AI112" s="10"/>
    </row>
    <row r="113" spans="1:35" ht="23" customHeight="1" x14ac:dyDescent="0.15">
      <c r="A113" s="382"/>
      <c r="B113" s="10"/>
      <c r="C113" s="79"/>
      <c r="D113" s="79"/>
      <c r="E113" s="79"/>
      <c r="F113" s="79"/>
      <c r="G113" s="79"/>
      <c r="H113" s="79"/>
      <c r="I113" s="79"/>
      <c r="J113" s="79"/>
      <c r="K113" s="79"/>
      <c r="L113" s="79"/>
      <c r="M113" s="79"/>
      <c r="N113" s="385"/>
      <c r="O113" s="10"/>
      <c r="P113" s="10"/>
      <c r="Q113" s="10"/>
      <c r="R113" s="10"/>
      <c r="S113" s="10"/>
      <c r="T113" s="10"/>
      <c r="U113" s="10"/>
      <c r="V113" s="10"/>
      <c r="W113" s="10"/>
      <c r="X113" s="10"/>
      <c r="Y113" s="10"/>
      <c r="Z113" s="10"/>
      <c r="AA113" s="79"/>
      <c r="AB113" s="10"/>
      <c r="AC113" s="10"/>
      <c r="AD113" s="10"/>
      <c r="AE113" s="10"/>
      <c r="AF113" s="10"/>
      <c r="AG113" s="10"/>
      <c r="AH113" s="10"/>
      <c r="AI113" s="10"/>
    </row>
    <row r="114" spans="1:35" ht="23" customHeight="1" x14ac:dyDescent="0.15">
      <c r="A114" s="382"/>
      <c r="B114" s="10"/>
      <c r="C114" s="79"/>
      <c r="D114" s="79"/>
      <c r="E114" s="79"/>
      <c r="F114" s="79"/>
      <c r="G114" s="79"/>
      <c r="H114" s="79"/>
      <c r="I114" s="79"/>
      <c r="J114" s="79"/>
      <c r="K114" s="79"/>
      <c r="L114" s="79"/>
      <c r="M114" s="79"/>
      <c r="N114" s="385"/>
      <c r="O114" s="10"/>
      <c r="P114" s="10"/>
      <c r="Q114" s="10"/>
      <c r="R114" s="10"/>
      <c r="S114" s="10"/>
      <c r="T114" s="10"/>
      <c r="U114" s="10"/>
      <c r="V114" s="10"/>
      <c r="W114" s="10"/>
      <c r="X114" s="10"/>
      <c r="Y114" s="10"/>
      <c r="Z114" s="10"/>
      <c r="AA114" s="79"/>
      <c r="AB114" s="10"/>
      <c r="AC114" s="10"/>
      <c r="AD114" s="10"/>
      <c r="AE114" s="10"/>
      <c r="AF114" s="10"/>
      <c r="AG114" s="10"/>
      <c r="AH114" s="10"/>
      <c r="AI114" s="10"/>
    </row>
    <row r="115" spans="1:35" ht="23" customHeight="1" x14ac:dyDescent="0.15">
      <c r="A115" s="382"/>
      <c r="B115" s="10"/>
      <c r="C115" s="79"/>
      <c r="D115" s="79"/>
      <c r="E115" s="79"/>
      <c r="F115" s="79"/>
      <c r="G115" s="79"/>
      <c r="H115" s="79"/>
      <c r="I115" s="79"/>
      <c r="J115" s="79"/>
      <c r="K115" s="79"/>
      <c r="L115" s="79"/>
      <c r="M115" s="79"/>
      <c r="N115" s="385"/>
      <c r="O115" s="10"/>
      <c r="P115" s="10"/>
      <c r="Q115" s="10"/>
      <c r="R115" s="10"/>
      <c r="S115" s="10"/>
      <c r="T115" s="10"/>
      <c r="U115" s="10"/>
      <c r="V115" s="10"/>
      <c r="W115" s="10"/>
      <c r="X115" s="10"/>
      <c r="Y115" s="10"/>
      <c r="Z115" s="10"/>
      <c r="AA115" s="79"/>
      <c r="AB115" s="10"/>
      <c r="AC115" s="10"/>
      <c r="AD115" s="10"/>
      <c r="AE115" s="10"/>
      <c r="AF115" s="10"/>
      <c r="AG115" s="10"/>
      <c r="AH115" s="10"/>
      <c r="AI115" s="10"/>
    </row>
    <row r="116" spans="1:35" ht="23" customHeight="1" x14ac:dyDescent="0.15">
      <c r="A116" s="382"/>
      <c r="B116" s="10"/>
      <c r="C116" s="79"/>
      <c r="D116" s="79"/>
      <c r="E116" s="79"/>
      <c r="F116" s="79"/>
      <c r="G116" s="79"/>
      <c r="H116" s="79"/>
      <c r="I116" s="79"/>
      <c r="J116" s="79"/>
      <c r="K116" s="79"/>
      <c r="L116" s="79"/>
      <c r="M116" s="79"/>
      <c r="N116" s="385"/>
      <c r="O116" s="10"/>
      <c r="P116" s="10"/>
      <c r="Q116" s="10"/>
      <c r="R116" s="10"/>
      <c r="S116" s="10"/>
      <c r="T116" s="10"/>
      <c r="U116" s="10"/>
      <c r="V116" s="10"/>
      <c r="W116" s="10"/>
      <c r="X116" s="10"/>
      <c r="Y116" s="10"/>
      <c r="Z116" s="10"/>
      <c r="AA116" s="79"/>
      <c r="AB116" s="10"/>
      <c r="AC116" s="10"/>
      <c r="AD116" s="10"/>
      <c r="AE116" s="10"/>
      <c r="AF116" s="10"/>
      <c r="AG116" s="10"/>
      <c r="AH116" s="10"/>
      <c r="AI116" s="10"/>
    </row>
    <row r="117" spans="1:35" ht="23" customHeight="1" x14ac:dyDescent="0.15">
      <c r="A117" s="382"/>
      <c r="B117" s="10"/>
      <c r="C117" s="79"/>
      <c r="D117" s="79"/>
      <c r="E117" s="79"/>
      <c r="F117" s="79"/>
      <c r="G117" s="79"/>
      <c r="H117" s="79"/>
      <c r="I117" s="79"/>
      <c r="J117" s="79"/>
      <c r="K117" s="79"/>
      <c r="L117" s="79"/>
      <c r="M117" s="79"/>
      <c r="N117" s="385"/>
      <c r="O117" s="10"/>
      <c r="P117" s="10"/>
      <c r="Q117" s="10"/>
      <c r="R117" s="10"/>
      <c r="S117" s="10"/>
      <c r="T117" s="10"/>
      <c r="U117" s="10"/>
      <c r="V117" s="10"/>
      <c r="W117" s="10"/>
      <c r="X117" s="10"/>
      <c r="Y117" s="10"/>
      <c r="Z117" s="10"/>
      <c r="AA117" s="79"/>
      <c r="AB117" s="10"/>
      <c r="AC117" s="10"/>
      <c r="AD117" s="10"/>
      <c r="AE117" s="10"/>
      <c r="AF117" s="10"/>
      <c r="AG117" s="10"/>
      <c r="AH117" s="10"/>
      <c r="AI117" s="10"/>
    </row>
    <row r="118" spans="1:35" ht="23" customHeight="1" x14ac:dyDescent="0.15">
      <c r="A118" s="382"/>
      <c r="B118" s="10"/>
      <c r="C118" s="79"/>
      <c r="D118" s="79"/>
      <c r="E118" s="79"/>
      <c r="F118" s="79"/>
      <c r="G118" s="79"/>
      <c r="H118" s="79"/>
      <c r="I118" s="79"/>
      <c r="J118" s="79"/>
      <c r="K118" s="79"/>
      <c r="L118" s="79"/>
      <c r="M118" s="79"/>
      <c r="N118" s="385"/>
      <c r="O118" s="10"/>
      <c r="P118" s="10"/>
      <c r="Q118" s="10"/>
      <c r="R118" s="10"/>
      <c r="S118" s="10"/>
      <c r="T118" s="10"/>
      <c r="U118" s="10"/>
      <c r="V118" s="10"/>
      <c r="W118" s="10"/>
      <c r="X118" s="10"/>
      <c r="Y118" s="10"/>
      <c r="Z118" s="10"/>
      <c r="AA118" s="79"/>
      <c r="AB118" s="10"/>
      <c r="AC118" s="10"/>
      <c r="AD118" s="10"/>
      <c r="AE118" s="10"/>
      <c r="AF118" s="10"/>
      <c r="AG118" s="10"/>
      <c r="AH118" s="10"/>
      <c r="AI118" s="10"/>
    </row>
    <row r="119" spans="1:35" ht="23" customHeight="1" x14ac:dyDescent="0.15">
      <c r="A119" s="382"/>
      <c r="B119" s="10"/>
      <c r="C119" s="79"/>
      <c r="D119" s="79"/>
      <c r="E119" s="79"/>
      <c r="F119" s="79"/>
      <c r="G119" s="79"/>
      <c r="H119" s="79"/>
      <c r="I119" s="79"/>
      <c r="J119" s="79"/>
      <c r="K119" s="79"/>
      <c r="L119" s="79"/>
      <c r="M119" s="79"/>
      <c r="N119" s="385"/>
      <c r="O119" s="10"/>
      <c r="P119" s="10"/>
      <c r="Q119" s="10"/>
      <c r="R119" s="10"/>
      <c r="S119" s="10"/>
      <c r="T119" s="10"/>
      <c r="U119" s="10"/>
      <c r="V119" s="10"/>
      <c r="W119" s="10"/>
      <c r="X119" s="10"/>
      <c r="Y119" s="10"/>
      <c r="Z119" s="10"/>
      <c r="AA119" s="79"/>
      <c r="AB119" s="10"/>
      <c r="AC119" s="10"/>
      <c r="AD119" s="10"/>
      <c r="AE119" s="10"/>
      <c r="AF119" s="10"/>
      <c r="AG119" s="10"/>
      <c r="AH119" s="10"/>
      <c r="AI119" s="10"/>
    </row>
    <row r="120" spans="1:35" ht="23" customHeight="1" x14ac:dyDescent="0.15">
      <c r="A120" s="382"/>
      <c r="B120" s="10"/>
      <c r="C120" s="79"/>
      <c r="D120" s="79"/>
      <c r="E120" s="79"/>
      <c r="F120" s="79"/>
      <c r="G120" s="79"/>
      <c r="H120" s="79"/>
      <c r="I120" s="79"/>
      <c r="J120" s="79"/>
      <c r="K120" s="79"/>
      <c r="L120" s="79"/>
      <c r="M120" s="79"/>
      <c r="N120" s="385"/>
      <c r="O120" s="10"/>
      <c r="P120" s="10"/>
      <c r="Q120" s="10"/>
      <c r="R120" s="10"/>
      <c r="S120" s="10"/>
      <c r="T120" s="10"/>
      <c r="U120" s="10"/>
      <c r="V120" s="10"/>
      <c r="W120" s="10"/>
      <c r="X120" s="10"/>
      <c r="Y120" s="10"/>
      <c r="Z120" s="10"/>
      <c r="AA120" s="79"/>
      <c r="AB120" s="10"/>
      <c r="AC120" s="10"/>
      <c r="AD120" s="10"/>
      <c r="AE120" s="10"/>
      <c r="AF120" s="10"/>
      <c r="AG120" s="10"/>
      <c r="AH120" s="10"/>
      <c r="AI120" s="10"/>
    </row>
    <row r="121" spans="1:35" x14ac:dyDescent="0.15">
      <c r="A121" s="382"/>
      <c r="B121" s="10"/>
      <c r="C121" s="79"/>
      <c r="D121" s="79"/>
      <c r="E121" s="79"/>
      <c r="F121" s="79"/>
      <c r="G121" s="79"/>
      <c r="H121" s="79"/>
      <c r="I121" s="79"/>
      <c r="J121" s="79"/>
      <c r="K121" s="79"/>
      <c r="L121" s="79"/>
      <c r="M121" s="79"/>
      <c r="N121" s="385"/>
      <c r="O121" s="10"/>
      <c r="P121" s="10"/>
      <c r="Q121" s="10"/>
      <c r="R121" s="10"/>
      <c r="S121" s="10"/>
      <c r="T121" s="10"/>
      <c r="U121" s="10"/>
      <c r="V121" s="10"/>
      <c r="W121" s="10"/>
      <c r="X121" s="10"/>
      <c r="Y121" s="10"/>
      <c r="Z121" s="10"/>
      <c r="AA121" s="79"/>
      <c r="AB121" s="10"/>
      <c r="AC121" s="10"/>
      <c r="AD121" s="10"/>
      <c r="AE121" s="10"/>
      <c r="AF121" s="10"/>
      <c r="AG121" s="10"/>
      <c r="AH121" s="10"/>
      <c r="AI121" s="10"/>
    </row>
    <row r="122" spans="1:35" ht="30" customHeight="1" x14ac:dyDescent="0.15">
      <c r="A122" s="422" t="s">
        <v>99</v>
      </c>
      <c r="B122" s="422"/>
      <c r="C122" s="422"/>
      <c r="D122" s="426"/>
      <c r="E122" s="10"/>
      <c r="F122" s="10"/>
      <c r="G122" s="10"/>
      <c r="H122" s="79"/>
      <c r="I122" s="79"/>
      <c r="J122" s="10"/>
      <c r="K122" s="10"/>
      <c r="L122" s="10"/>
      <c r="M122" s="10"/>
      <c r="N122" s="79"/>
      <c r="O122" s="10"/>
      <c r="P122" s="10"/>
      <c r="Q122" s="10"/>
      <c r="R122" s="10"/>
      <c r="S122" s="10"/>
      <c r="T122" s="10"/>
      <c r="U122" s="10"/>
      <c r="V122" s="10"/>
      <c r="W122" s="10"/>
      <c r="X122" s="10"/>
      <c r="Y122" s="10"/>
      <c r="Z122" s="10"/>
      <c r="AA122" s="79"/>
      <c r="AB122" s="10"/>
      <c r="AC122" s="10"/>
      <c r="AD122" s="10"/>
      <c r="AE122" s="10"/>
      <c r="AF122" s="10"/>
      <c r="AG122" s="10"/>
      <c r="AH122" s="10"/>
      <c r="AI122" s="10"/>
    </row>
    <row r="123" spans="1:35" ht="16" x14ac:dyDescent="0.15">
      <c r="A123" s="374"/>
      <c r="B123" s="10"/>
      <c r="C123" s="10"/>
      <c r="D123" s="10"/>
      <c r="E123" s="10"/>
      <c r="F123" s="10"/>
      <c r="G123" s="10"/>
      <c r="H123" s="79"/>
      <c r="I123" s="79"/>
      <c r="J123" s="10"/>
      <c r="K123" s="10"/>
      <c r="L123" s="10"/>
      <c r="M123" s="10"/>
      <c r="N123" s="79"/>
      <c r="O123" s="10"/>
      <c r="P123" s="10"/>
      <c r="Q123" s="10"/>
      <c r="R123" s="10"/>
      <c r="S123" s="10"/>
      <c r="T123" s="10"/>
      <c r="U123" s="10"/>
      <c r="V123" s="10"/>
      <c r="W123" s="10"/>
      <c r="X123" s="10"/>
      <c r="Y123" s="10"/>
      <c r="Z123" s="10"/>
      <c r="AA123" s="79"/>
      <c r="AB123" s="10"/>
      <c r="AC123" s="10"/>
      <c r="AD123" s="10"/>
      <c r="AE123" s="10"/>
      <c r="AF123" s="10"/>
      <c r="AG123" s="10"/>
      <c r="AH123" s="10"/>
      <c r="AI123" s="10"/>
    </row>
    <row r="124" spans="1:35" x14ac:dyDescent="0.15">
      <c r="A124" s="373"/>
      <c r="B124" s="10"/>
      <c r="C124" s="10"/>
      <c r="D124" s="10"/>
      <c r="E124" s="10"/>
      <c r="F124" s="10"/>
      <c r="G124" s="10"/>
      <c r="H124" s="79"/>
      <c r="I124" s="79"/>
      <c r="J124" s="10"/>
      <c r="K124" s="10"/>
      <c r="L124" s="10"/>
      <c r="M124" s="10"/>
      <c r="N124" s="79"/>
      <c r="O124" s="10"/>
      <c r="P124" s="10"/>
      <c r="Q124" s="10"/>
      <c r="R124" s="10"/>
      <c r="S124" s="10"/>
      <c r="T124" s="10"/>
      <c r="U124" s="10"/>
      <c r="V124" s="10"/>
      <c r="W124" s="10"/>
      <c r="X124" s="10"/>
      <c r="Y124" s="10"/>
      <c r="Z124" s="10"/>
      <c r="AA124" s="79"/>
      <c r="AB124" s="10"/>
      <c r="AC124" s="10"/>
      <c r="AD124" s="10"/>
      <c r="AE124" s="10"/>
      <c r="AF124" s="10"/>
      <c r="AG124" s="10"/>
      <c r="AH124" s="10"/>
      <c r="AI124" s="10"/>
    </row>
    <row r="125" spans="1:35" ht="16" x14ac:dyDescent="0.15">
      <c r="A125" s="374"/>
      <c r="B125" s="10"/>
      <c r="C125" s="10"/>
      <c r="D125" s="10"/>
      <c r="E125" s="10"/>
      <c r="F125" s="10"/>
      <c r="G125" s="10"/>
      <c r="H125" s="79"/>
      <c r="I125" s="79"/>
      <c r="J125" s="10"/>
      <c r="K125" s="10"/>
      <c r="L125" s="10"/>
      <c r="M125" s="10"/>
      <c r="N125" s="79"/>
      <c r="O125" s="10"/>
      <c r="P125" s="10"/>
      <c r="Q125" s="10"/>
      <c r="R125" s="10"/>
      <c r="S125" s="10"/>
      <c r="T125" s="10"/>
      <c r="U125" s="10"/>
      <c r="V125" s="10"/>
      <c r="W125" s="10"/>
      <c r="X125" s="10"/>
      <c r="Y125" s="10"/>
      <c r="Z125" s="10"/>
      <c r="AA125" s="79"/>
      <c r="AB125" s="10"/>
      <c r="AC125" s="10"/>
      <c r="AD125" s="10"/>
      <c r="AE125" s="10"/>
      <c r="AF125" s="10"/>
      <c r="AG125" s="10"/>
      <c r="AH125" s="10"/>
      <c r="AI125" s="10"/>
    </row>
    <row r="126" spans="1:35" x14ac:dyDescent="0.15">
      <c r="A126" s="93" t="s">
        <v>70</v>
      </c>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79"/>
      <c r="AB126" s="10"/>
      <c r="AC126" s="10"/>
      <c r="AD126" s="10"/>
      <c r="AE126" s="10"/>
      <c r="AF126" s="10"/>
      <c r="AG126" s="10"/>
      <c r="AH126" s="10"/>
      <c r="AI126" s="10"/>
    </row>
    <row r="127" spans="1:35" ht="14" x14ac:dyDescent="0.15">
      <c r="A127" s="17" t="s">
        <v>100</v>
      </c>
      <c r="B127" s="82" t="s">
        <v>44</v>
      </c>
      <c r="C127" s="82" t="s">
        <v>45</v>
      </c>
      <c r="D127" s="82" t="s">
        <v>46</v>
      </c>
      <c r="E127" s="82" t="s">
        <v>47</v>
      </c>
      <c r="F127" s="82" t="s">
        <v>48</v>
      </c>
      <c r="G127" s="90" t="s">
        <v>88</v>
      </c>
      <c r="H127" s="90" t="s">
        <v>825</v>
      </c>
      <c r="I127" s="90" t="s">
        <v>51</v>
      </c>
      <c r="J127" s="33" t="s">
        <v>593</v>
      </c>
      <c r="K127" s="90" t="s">
        <v>52</v>
      </c>
      <c r="L127" s="90" t="s">
        <v>85</v>
      </c>
      <c r="M127" s="90" t="s">
        <v>54</v>
      </c>
      <c r="N127" s="90" t="s">
        <v>55</v>
      </c>
      <c r="O127" s="425"/>
      <c r="P127" s="425"/>
      <c r="Q127" s="425"/>
      <c r="R127" s="425"/>
      <c r="S127" s="425"/>
      <c r="T127" s="425"/>
      <c r="U127" s="425"/>
      <c r="V127" s="425"/>
      <c r="W127" s="425"/>
      <c r="X127" s="425"/>
      <c r="Y127" s="425"/>
      <c r="Z127" s="94"/>
      <c r="AA127" s="425"/>
      <c r="AB127" s="425"/>
      <c r="AC127" s="425"/>
      <c r="AD127" s="425"/>
      <c r="AE127" s="425"/>
      <c r="AF127" s="10"/>
      <c r="AG127" s="10"/>
      <c r="AH127" s="10"/>
    </row>
    <row r="128" spans="1:35" ht="44.25" customHeight="1" x14ac:dyDescent="0.15">
      <c r="A128" s="389" t="s">
        <v>101</v>
      </c>
      <c r="B128" s="88">
        <f t="shared" ref="B128:N128" si="22">B140</f>
        <v>24.136045000000003</v>
      </c>
      <c r="C128" s="88">
        <f t="shared" si="22"/>
        <v>51.888854000000002</v>
      </c>
      <c r="D128" s="88">
        <f t="shared" si="22"/>
        <v>265.18032399999998</v>
      </c>
      <c r="E128" s="88">
        <f t="shared" si="22"/>
        <v>539.96653299999991</v>
      </c>
      <c r="F128" s="88">
        <f t="shared" si="22"/>
        <v>10.362461999999999</v>
      </c>
      <c r="G128" s="88">
        <f t="shared" si="22"/>
        <v>512.76510100000007</v>
      </c>
      <c r="H128" s="88">
        <f t="shared" si="22"/>
        <v>677.69295699999998</v>
      </c>
      <c r="I128" s="88">
        <f t="shared" si="22"/>
        <v>87.339473999999996</v>
      </c>
      <c r="J128" s="88">
        <f t="shared" si="22"/>
        <v>70.861675000000005</v>
      </c>
      <c r="K128" s="88">
        <f t="shared" si="22"/>
        <v>102.537036</v>
      </c>
      <c r="L128" s="88">
        <f t="shared" si="22"/>
        <v>510.76768600000003</v>
      </c>
      <c r="M128" s="88">
        <f t="shared" si="22"/>
        <v>1.049212</v>
      </c>
      <c r="N128" s="88">
        <f t="shared" si="22"/>
        <v>2854.5473590000001</v>
      </c>
      <c r="O128" s="393"/>
      <c r="P128" s="86"/>
      <c r="Q128" s="10"/>
      <c r="R128" s="10"/>
      <c r="S128" s="10"/>
      <c r="T128" s="10"/>
      <c r="U128" s="10"/>
      <c r="V128" s="10"/>
      <c r="W128" s="10"/>
      <c r="X128" s="10"/>
      <c r="Y128" s="10"/>
      <c r="Z128" s="79"/>
      <c r="AA128" s="10"/>
      <c r="AB128" s="10"/>
      <c r="AC128" s="10"/>
      <c r="AD128" s="10"/>
      <c r="AE128" s="10"/>
      <c r="AF128" s="10"/>
      <c r="AG128" s="10"/>
      <c r="AH128" s="10"/>
    </row>
    <row r="129" spans="1:35" x14ac:dyDescent="0.15">
      <c r="A129" s="394"/>
      <c r="B129" s="395"/>
      <c r="C129" s="395"/>
      <c r="D129" s="395"/>
      <c r="E129" s="395"/>
      <c r="F129" s="395"/>
      <c r="G129" s="395"/>
      <c r="H129" s="395"/>
      <c r="I129" s="395"/>
      <c r="J129" s="395"/>
      <c r="K129" s="395"/>
      <c r="L129" s="395"/>
      <c r="M129" s="395"/>
      <c r="N129" s="395"/>
      <c r="O129" s="396"/>
      <c r="P129" s="395"/>
      <c r="T129" s="10"/>
      <c r="U129" s="10"/>
      <c r="V129" s="10"/>
      <c r="W129" s="10"/>
      <c r="X129" s="10"/>
      <c r="Y129" s="10"/>
      <c r="Z129" s="10"/>
      <c r="AA129" s="79"/>
      <c r="AB129" s="10"/>
      <c r="AC129" s="10"/>
      <c r="AD129" s="10"/>
      <c r="AE129" s="10"/>
      <c r="AF129" s="10"/>
      <c r="AG129" s="10"/>
      <c r="AH129" s="10"/>
      <c r="AI129" s="10"/>
    </row>
    <row r="130" spans="1:35" x14ac:dyDescent="0.15">
      <c r="A130" s="394"/>
      <c r="B130" s="395"/>
      <c r="C130" s="395"/>
      <c r="D130" s="395"/>
      <c r="E130" s="395"/>
      <c r="F130" s="395"/>
      <c r="G130" s="395"/>
      <c r="H130" s="395"/>
      <c r="I130" s="395"/>
      <c r="J130" s="395"/>
      <c r="K130" s="395"/>
      <c r="L130" s="395"/>
      <c r="M130" s="395"/>
      <c r="N130" s="395"/>
      <c r="O130" s="396"/>
      <c r="P130" s="395"/>
      <c r="T130" s="10"/>
      <c r="U130" s="10"/>
      <c r="V130" s="10"/>
      <c r="W130" s="10"/>
      <c r="X130" s="10"/>
      <c r="Y130" s="10"/>
      <c r="Z130" s="10"/>
      <c r="AA130" s="79"/>
      <c r="AB130" s="10"/>
      <c r="AC130" s="10"/>
      <c r="AD130" s="10"/>
      <c r="AE130" s="10"/>
      <c r="AF130" s="10"/>
      <c r="AG130" s="10"/>
      <c r="AH130" s="10"/>
      <c r="AI130" s="10"/>
    </row>
    <row r="131" spans="1:35" x14ac:dyDescent="0.15">
      <c r="A131" s="10" t="s">
        <v>57</v>
      </c>
      <c r="B131" s="395"/>
      <c r="C131" s="395"/>
      <c r="D131" s="395"/>
      <c r="E131" s="395"/>
      <c r="F131" s="395"/>
      <c r="G131" s="395"/>
      <c r="H131" s="395"/>
      <c r="I131" s="395"/>
      <c r="J131" s="395"/>
      <c r="K131" s="395"/>
      <c r="L131" s="395"/>
      <c r="M131" s="395"/>
      <c r="N131" s="395"/>
      <c r="O131" s="396" t="s">
        <v>73</v>
      </c>
      <c r="P131" s="395"/>
      <c r="T131" s="10"/>
      <c r="U131" s="10"/>
      <c r="V131" s="10"/>
      <c r="W131" s="10"/>
      <c r="X131" s="10"/>
      <c r="Y131" s="10"/>
      <c r="Z131" s="10"/>
      <c r="AA131" s="79"/>
      <c r="AB131" s="10"/>
      <c r="AC131" s="10"/>
      <c r="AD131" s="10"/>
      <c r="AE131" s="10"/>
      <c r="AF131" s="10"/>
      <c r="AG131" s="10"/>
      <c r="AH131" s="10"/>
      <c r="AI131" s="10"/>
    </row>
    <row r="132" spans="1:35" ht="34" x14ac:dyDescent="0.15">
      <c r="A132" s="325" t="s">
        <v>644</v>
      </c>
      <c r="B132" s="314" t="s">
        <v>44</v>
      </c>
      <c r="C132" s="314" t="s">
        <v>45</v>
      </c>
      <c r="D132" s="314" t="s">
        <v>46</v>
      </c>
      <c r="E132" s="314" t="s">
        <v>47</v>
      </c>
      <c r="F132" s="314" t="s">
        <v>48</v>
      </c>
      <c r="G132" s="326" t="s">
        <v>88</v>
      </c>
      <c r="H132" s="321" t="s">
        <v>825</v>
      </c>
      <c r="I132" s="326" t="s">
        <v>51</v>
      </c>
      <c r="J132" s="315" t="s">
        <v>593</v>
      </c>
      <c r="K132" s="326" t="s">
        <v>52</v>
      </c>
      <c r="L132" s="326" t="s">
        <v>85</v>
      </c>
      <c r="M132" s="326" t="s">
        <v>54</v>
      </c>
      <c r="N132" s="326" t="s">
        <v>55</v>
      </c>
      <c r="O132" s="95"/>
      <c r="R132" s="425"/>
      <c r="S132" s="425"/>
      <c r="T132" s="425"/>
      <c r="U132" s="425"/>
      <c r="V132" s="425"/>
      <c r="W132" s="425"/>
      <c r="X132" s="425"/>
      <c r="Y132" s="425"/>
      <c r="Z132" s="79"/>
      <c r="AA132" s="10"/>
      <c r="AB132" s="10"/>
      <c r="AC132" s="10"/>
      <c r="AD132" s="10"/>
      <c r="AE132" s="10"/>
      <c r="AF132" s="10"/>
      <c r="AG132" s="10"/>
      <c r="AH132" s="10"/>
    </row>
    <row r="133" spans="1:35" ht="16" x14ac:dyDescent="0.15">
      <c r="A133" s="327" t="s">
        <v>102</v>
      </c>
      <c r="B133" s="323">
        <f t="shared" ref="B133:B139" si="23">(J145+K145+L145)/10^6</f>
        <v>15.918499000000001</v>
      </c>
      <c r="C133" s="323">
        <f>(B145+C145)/10^6</f>
        <v>33.667957999999999</v>
      </c>
      <c r="D133" s="323">
        <f>D145/10^6</f>
        <v>203.841048</v>
      </c>
      <c r="E133" s="323">
        <f>(E145+F145+G145)/10^6</f>
        <v>295.50309600000003</v>
      </c>
      <c r="F133" s="323">
        <f t="shared" ref="F133:F139" si="24">(H145+I145)/10^6</f>
        <v>5.0921649999999996</v>
      </c>
      <c r="G133" s="323">
        <f t="shared" ref="G133:G139" si="25">(M145+N145)/10^6</f>
        <v>162.169746</v>
      </c>
      <c r="H133" s="323">
        <f t="shared" ref="H133:H139" si="26">O145/10^6</f>
        <v>202.28165100000001</v>
      </c>
      <c r="I133" s="323">
        <f t="shared" ref="I133:I139" si="27">(P145+Q145+R145+S145)/10^6</f>
        <v>62.350186999999998</v>
      </c>
      <c r="J133" s="323">
        <f t="shared" ref="J133:J139" si="28">T145/10^6</f>
        <v>43.455424999999998</v>
      </c>
      <c r="K133" s="323">
        <f t="shared" ref="K133:K139" si="29">(U145+V145)/10^6</f>
        <v>67.595539000000002</v>
      </c>
      <c r="L133" s="323">
        <f t="shared" ref="L133:L139" si="30">(W145+X145)/10^6</f>
        <v>471.75821400000001</v>
      </c>
      <c r="M133" s="323">
        <f t="shared" ref="M133:M139" si="31">Y145/10^6</f>
        <v>0.71335400000000004</v>
      </c>
      <c r="N133" s="317">
        <f>SUM(B133:M133)</f>
        <v>1564.3468820000001</v>
      </c>
      <c r="Q133" s="10"/>
      <c r="R133" s="10"/>
      <c r="S133" s="79"/>
      <c r="T133" s="79"/>
      <c r="U133" s="79"/>
      <c r="V133" s="79"/>
      <c r="W133" s="79"/>
      <c r="X133" s="79"/>
      <c r="Y133" s="10"/>
      <c r="Z133" s="79"/>
      <c r="AA133" s="10"/>
      <c r="AB133" s="10"/>
      <c r="AC133" s="10"/>
      <c r="AD133" s="10"/>
      <c r="AE133" s="10"/>
      <c r="AF133" s="10"/>
      <c r="AG133" s="10"/>
      <c r="AH133" s="10"/>
    </row>
    <row r="134" spans="1:35" ht="16" x14ac:dyDescent="0.15">
      <c r="A134" s="327" t="s">
        <v>103</v>
      </c>
      <c r="B134" s="323">
        <f t="shared" si="23"/>
        <v>3.645292</v>
      </c>
      <c r="C134" s="323">
        <f t="shared" ref="C134:C139" si="32">(B146+C146)/10^6</f>
        <v>7.1469740000000002</v>
      </c>
      <c r="D134" s="323">
        <f t="shared" ref="D134:D139" si="33">D146/10^6</f>
        <v>12.657171</v>
      </c>
      <c r="E134" s="323">
        <f t="shared" ref="E134:E139" si="34">(E146+F146+G146)/10^6</f>
        <v>15.054214</v>
      </c>
      <c r="F134" s="323">
        <f t="shared" si="24"/>
        <v>2.6900770000000001</v>
      </c>
      <c r="G134" s="323">
        <f t="shared" si="25"/>
        <v>86.586229000000003</v>
      </c>
      <c r="H134" s="323">
        <f t="shared" si="26"/>
        <v>272.54776199999998</v>
      </c>
      <c r="I134" s="323">
        <f t="shared" si="27"/>
        <v>4.6967129999999999</v>
      </c>
      <c r="J134" s="323">
        <f t="shared" si="28"/>
        <v>5.2260280000000003</v>
      </c>
      <c r="K134" s="323">
        <f t="shared" si="29"/>
        <v>20.632919999999999</v>
      </c>
      <c r="L134" s="323">
        <f t="shared" si="30"/>
        <v>11.044216</v>
      </c>
      <c r="M134" s="323">
        <f t="shared" si="31"/>
        <v>0.182423</v>
      </c>
      <c r="N134" s="317">
        <f t="shared" ref="N134:N139" si="35">SUM(B134:M134)</f>
        <v>442.11001899999997</v>
      </c>
      <c r="Q134" s="10"/>
      <c r="R134" s="10"/>
      <c r="S134" s="79"/>
      <c r="T134" s="79"/>
      <c r="U134" s="79"/>
      <c r="V134" s="79"/>
      <c r="W134" s="79"/>
      <c r="X134" s="79"/>
      <c r="Y134" s="10"/>
      <c r="Z134" s="79"/>
      <c r="AA134" s="10"/>
      <c r="AB134" s="10"/>
      <c r="AC134" s="10"/>
      <c r="AD134" s="10"/>
      <c r="AE134" s="10"/>
      <c r="AF134" s="10"/>
      <c r="AG134" s="10"/>
      <c r="AH134" s="10"/>
    </row>
    <row r="135" spans="1:35" ht="16" x14ac:dyDescent="0.15">
      <c r="A135" s="327" t="s">
        <v>104</v>
      </c>
      <c r="B135" s="323">
        <f t="shared" si="23"/>
        <v>3.006116</v>
      </c>
      <c r="C135" s="323">
        <f t="shared" si="32"/>
        <v>4.8117349999999997</v>
      </c>
      <c r="D135" s="323">
        <f t="shared" si="33"/>
        <v>1.5326390000000001</v>
      </c>
      <c r="E135" s="323">
        <f t="shared" si="34"/>
        <v>95.594481999999999</v>
      </c>
      <c r="F135" s="323">
        <f t="shared" si="24"/>
        <v>1.3771420000000001</v>
      </c>
      <c r="G135" s="323">
        <f t="shared" si="25"/>
        <v>217.413555</v>
      </c>
      <c r="H135" s="323">
        <f t="shared" si="26"/>
        <v>51.145892000000003</v>
      </c>
      <c r="I135" s="323">
        <f t="shared" si="27"/>
        <v>14.447779000000001</v>
      </c>
      <c r="J135" s="323">
        <f t="shared" si="28"/>
        <v>9.2607020000000002</v>
      </c>
      <c r="K135" s="323">
        <f t="shared" si="29"/>
        <v>7.2832400000000002</v>
      </c>
      <c r="L135" s="323">
        <f t="shared" si="30"/>
        <v>5.129327</v>
      </c>
      <c r="M135" s="323">
        <f t="shared" si="31"/>
        <v>3.8610999999999999E-2</v>
      </c>
      <c r="N135" s="317">
        <f t="shared" si="35"/>
        <v>411.04122000000001</v>
      </c>
      <c r="Q135" s="10"/>
      <c r="R135" s="10"/>
      <c r="S135" s="79"/>
      <c r="T135" s="79"/>
      <c r="U135" s="79"/>
      <c r="V135" s="79"/>
      <c r="W135" s="79"/>
      <c r="X135" s="79"/>
      <c r="Y135" s="10"/>
      <c r="Z135" s="79"/>
      <c r="AA135" s="10"/>
      <c r="AB135" s="10"/>
      <c r="AC135" s="10"/>
      <c r="AD135" s="10"/>
      <c r="AE135" s="10"/>
      <c r="AF135" s="10"/>
      <c r="AG135" s="10"/>
      <c r="AH135" s="10"/>
    </row>
    <row r="136" spans="1:35" ht="16" x14ac:dyDescent="0.15">
      <c r="A136" s="327" t="s">
        <v>105</v>
      </c>
      <c r="B136" s="323">
        <f t="shared" si="23"/>
        <v>0.95901800000000004</v>
      </c>
      <c r="C136" s="323">
        <f t="shared" si="32"/>
        <v>3.8906130000000001</v>
      </c>
      <c r="D136" s="323">
        <f t="shared" si="33"/>
        <v>2.3139289999999999</v>
      </c>
      <c r="E136" s="323">
        <f t="shared" si="34"/>
        <v>28.669513999999999</v>
      </c>
      <c r="F136" s="323">
        <f t="shared" si="24"/>
        <v>1.0375970000000001</v>
      </c>
      <c r="G136" s="323">
        <f t="shared" si="25"/>
        <v>16.497074999999999</v>
      </c>
      <c r="H136" s="323">
        <f t="shared" si="26"/>
        <v>144.08364</v>
      </c>
      <c r="I136" s="323">
        <f t="shared" si="27"/>
        <v>4.9874099999999997</v>
      </c>
      <c r="J136" s="323">
        <f t="shared" si="28"/>
        <v>3.3830870000000002</v>
      </c>
      <c r="K136" s="323">
        <f t="shared" si="29"/>
        <v>0.80658399999999997</v>
      </c>
      <c r="L136" s="323">
        <f t="shared" si="30"/>
        <v>17.960892999999999</v>
      </c>
      <c r="M136" s="323">
        <f t="shared" si="31"/>
        <v>9.7380000000000001E-3</v>
      </c>
      <c r="N136" s="317">
        <f t="shared" si="35"/>
        <v>224.599098</v>
      </c>
      <c r="Q136" s="10"/>
      <c r="R136" s="10"/>
      <c r="S136" s="79"/>
      <c r="T136" s="79"/>
      <c r="U136" s="79"/>
      <c r="V136" s="79"/>
      <c r="W136" s="79"/>
      <c r="X136" s="79"/>
      <c r="Y136" s="10"/>
      <c r="Z136" s="79"/>
      <c r="AA136" s="10"/>
      <c r="AB136" s="10"/>
      <c r="AC136" s="10"/>
      <c r="AD136" s="10"/>
      <c r="AE136" s="10"/>
      <c r="AF136" s="10"/>
      <c r="AG136" s="10"/>
      <c r="AH136" s="10"/>
    </row>
    <row r="137" spans="1:35" ht="16" x14ac:dyDescent="0.15">
      <c r="A137" s="327" t="s">
        <v>106</v>
      </c>
      <c r="B137" s="323">
        <f t="shared" si="23"/>
        <v>0.36225000000000002</v>
      </c>
      <c r="C137" s="323">
        <f t="shared" si="32"/>
        <v>2.019854</v>
      </c>
      <c r="D137" s="323">
        <f t="shared" si="33"/>
        <v>8.9300000000000004E-3</v>
      </c>
      <c r="E137" s="323">
        <f t="shared" si="34"/>
        <v>8.5299429999999994</v>
      </c>
      <c r="F137" s="323">
        <f t="shared" si="24"/>
        <v>8.3429999999999997E-3</v>
      </c>
      <c r="G137" s="323">
        <f t="shared" si="25"/>
        <v>1.7866519999999999</v>
      </c>
      <c r="H137" s="323">
        <f t="shared" si="26"/>
        <v>5.7602130000000002</v>
      </c>
      <c r="I137" s="323">
        <f t="shared" si="27"/>
        <v>0.71546799999999999</v>
      </c>
      <c r="J137" s="323">
        <f t="shared" si="28"/>
        <v>6.2697000000000003E-2</v>
      </c>
      <c r="K137" s="323">
        <f t="shared" si="29"/>
        <v>0.12973599999999999</v>
      </c>
      <c r="L137" s="323">
        <f t="shared" si="30"/>
        <v>9.8447000000000007E-2</v>
      </c>
      <c r="M137" s="323">
        <f t="shared" si="31"/>
        <v>3.1580000000000002E-3</v>
      </c>
      <c r="N137" s="317">
        <f t="shared" si="35"/>
        <v>19.485691000000003</v>
      </c>
      <c r="Q137" s="10"/>
      <c r="R137" s="10"/>
      <c r="S137" s="79"/>
      <c r="T137" s="79"/>
      <c r="U137" s="79"/>
      <c r="V137" s="79"/>
      <c r="W137" s="79"/>
      <c r="X137" s="79"/>
      <c r="Y137" s="10"/>
      <c r="Z137" s="79"/>
      <c r="AA137" s="10"/>
      <c r="AB137" s="10"/>
      <c r="AC137" s="10"/>
      <c r="AD137" s="10"/>
      <c r="AE137" s="10"/>
      <c r="AF137" s="10"/>
      <c r="AG137" s="10"/>
      <c r="AH137" s="10"/>
    </row>
    <row r="138" spans="1:35" ht="16" x14ac:dyDescent="0.15">
      <c r="A138" s="327" t="s">
        <v>107</v>
      </c>
      <c r="B138" s="323">
        <f t="shared" si="23"/>
        <v>8.8414999999999994E-2</v>
      </c>
      <c r="C138" s="323">
        <f t="shared" si="32"/>
        <v>0.33491500000000002</v>
      </c>
      <c r="D138" s="323">
        <f t="shared" si="33"/>
        <v>44.825316000000001</v>
      </c>
      <c r="E138" s="323">
        <f t="shared" si="34"/>
        <v>96.565415000000002</v>
      </c>
      <c r="F138" s="323">
        <f t="shared" si="24"/>
        <v>0.156806</v>
      </c>
      <c r="G138" s="323">
        <f t="shared" si="25"/>
        <v>28.304373999999999</v>
      </c>
      <c r="H138" s="323">
        <f t="shared" si="26"/>
        <v>1.8689830000000001</v>
      </c>
      <c r="I138" s="323">
        <f t="shared" si="27"/>
        <v>0.14183999999999999</v>
      </c>
      <c r="J138" s="323">
        <f t="shared" si="28"/>
        <v>9.4555380000000007</v>
      </c>
      <c r="K138" s="323">
        <f t="shared" si="29"/>
        <v>6.0819320000000001</v>
      </c>
      <c r="L138" s="323">
        <f t="shared" si="30"/>
        <v>4.7581379999999998</v>
      </c>
      <c r="M138" s="323">
        <f t="shared" si="31"/>
        <v>9.9654999999999994E-2</v>
      </c>
      <c r="N138" s="317">
        <f t="shared" si="35"/>
        <v>192.68132700000001</v>
      </c>
      <c r="Q138" s="10"/>
      <c r="R138" s="10"/>
      <c r="S138" s="79"/>
      <c r="T138" s="79"/>
      <c r="U138" s="79"/>
      <c r="V138" s="79"/>
      <c r="W138" s="79"/>
      <c r="X138" s="79"/>
      <c r="Y138" s="10"/>
      <c r="Z138" s="79"/>
      <c r="AA138" s="10"/>
      <c r="AB138" s="10"/>
      <c r="AC138" s="10"/>
      <c r="AD138" s="10"/>
      <c r="AE138" s="10"/>
      <c r="AF138" s="10"/>
      <c r="AG138" s="10"/>
      <c r="AH138" s="10"/>
    </row>
    <row r="139" spans="1:35" ht="16" x14ac:dyDescent="0.15">
      <c r="A139" s="327" t="s">
        <v>108</v>
      </c>
      <c r="B139" s="323">
        <f t="shared" si="23"/>
        <v>0.15645500000000001</v>
      </c>
      <c r="C139" s="323">
        <f t="shared" si="32"/>
        <v>1.6805E-2</v>
      </c>
      <c r="D139" s="323">
        <f t="shared" si="33"/>
        <v>1.291E-3</v>
      </c>
      <c r="E139" s="323">
        <f t="shared" si="34"/>
        <v>4.9868999999999997E-2</v>
      </c>
      <c r="F139" s="323">
        <f t="shared" si="24"/>
        <v>3.3199999999999999E-4</v>
      </c>
      <c r="G139" s="323">
        <f t="shared" si="25"/>
        <v>7.4700000000000001E-3</v>
      </c>
      <c r="H139" s="323">
        <f t="shared" si="26"/>
        <v>4.816E-3</v>
      </c>
      <c r="I139" s="323">
        <f t="shared" si="27"/>
        <v>7.7000000000000001E-5</v>
      </c>
      <c r="J139" s="323">
        <f t="shared" si="28"/>
        <v>1.8197999999999999E-2</v>
      </c>
      <c r="K139" s="323">
        <f t="shared" si="29"/>
        <v>7.0850000000000002E-3</v>
      </c>
      <c r="L139" s="323">
        <f t="shared" si="30"/>
        <v>1.8450999999999999E-2</v>
      </c>
      <c r="M139" s="323">
        <f t="shared" si="31"/>
        <v>2.2729999999999998E-3</v>
      </c>
      <c r="N139" s="317">
        <f t="shared" si="35"/>
        <v>0.28312200000000004</v>
      </c>
      <c r="Q139" s="10"/>
      <c r="R139" s="79"/>
      <c r="S139" s="79"/>
      <c r="T139" s="79"/>
      <c r="U139" s="79"/>
      <c r="V139" s="79"/>
      <c r="W139" s="79"/>
      <c r="X139" s="79"/>
      <c r="Y139" s="10"/>
      <c r="Z139" s="79"/>
      <c r="AA139" s="10"/>
      <c r="AB139" s="10"/>
      <c r="AC139" s="10"/>
      <c r="AD139" s="10"/>
      <c r="AE139" s="10"/>
      <c r="AF139" s="10"/>
      <c r="AG139" s="10"/>
      <c r="AH139" s="10"/>
    </row>
    <row r="140" spans="1:35" ht="41" customHeight="1" x14ac:dyDescent="0.15">
      <c r="A140" s="316" t="s">
        <v>89</v>
      </c>
      <c r="B140" s="317">
        <f>SUM(B133:B139)</f>
        <v>24.136045000000003</v>
      </c>
      <c r="C140" s="317">
        <f t="shared" ref="C140:M140" si="36">SUM(C133:C139)</f>
        <v>51.888854000000002</v>
      </c>
      <c r="D140" s="317">
        <f t="shared" si="36"/>
        <v>265.18032399999998</v>
      </c>
      <c r="E140" s="317">
        <f t="shared" si="36"/>
        <v>539.96653299999991</v>
      </c>
      <c r="F140" s="317">
        <f t="shared" si="36"/>
        <v>10.362461999999999</v>
      </c>
      <c r="G140" s="317">
        <f t="shared" si="36"/>
        <v>512.76510100000007</v>
      </c>
      <c r="H140" s="317">
        <f t="shared" si="36"/>
        <v>677.69295699999998</v>
      </c>
      <c r="I140" s="317">
        <f t="shared" si="36"/>
        <v>87.339473999999996</v>
      </c>
      <c r="J140" s="317">
        <f t="shared" si="36"/>
        <v>70.861675000000005</v>
      </c>
      <c r="K140" s="317">
        <f t="shared" si="36"/>
        <v>102.537036</v>
      </c>
      <c r="L140" s="317">
        <f t="shared" si="36"/>
        <v>510.76768600000003</v>
      </c>
      <c r="M140" s="317">
        <f t="shared" si="36"/>
        <v>1.049212</v>
      </c>
      <c r="N140" s="317">
        <f>SUM(N133:N139)</f>
        <v>2854.5473590000001</v>
      </c>
      <c r="O140" s="97"/>
      <c r="Q140" s="10"/>
      <c r="R140" s="10"/>
      <c r="S140" s="79"/>
      <c r="T140" s="79"/>
      <c r="U140" s="79"/>
      <c r="V140" s="79"/>
      <c r="W140" s="79"/>
      <c r="X140" s="79"/>
      <c r="Y140" s="10"/>
      <c r="Z140" s="79"/>
      <c r="AA140" s="10"/>
      <c r="AB140" s="10"/>
      <c r="AC140" s="10"/>
      <c r="AD140" s="10"/>
      <c r="AE140" s="10"/>
      <c r="AF140" s="10"/>
      <c r="AG140" s="10"/>
      <c r="AH140" s="10"/>
    </row>
    <row r="141" spans="1:35" x14ac:dyDescent="0.1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79"/>
      <c r="AB141" s="10"/>
      <c r="AC141" s="10"/>
      <c r="AD141" s="10"/>
      <c r="AE141" s="10"/>
      <c r="AF141" s="10"/>
      <c r="AG141" s="10"/>
      <c r="AH141" s="10"/>
      <c r="AI141" s="10"/>
    </row>
    <row r="142" spans="1:35" x14ac:dyDescent="0.15">
      <c r="A142" s="395"/>
      <c r="B142" s="395"/>
      <c r="C142" s="395"/>
      <c r="D142" s="395"/>
      <c r="E142" s="395"/>
      <c r="F142" s="395"/>
      <c r="G142" s="395"/>
      <c r="H142" s="395"/>
      <c r="I142" s="395"/>
      <c r="J142" s="395"/>
      <c r="K142" s="395"/>
      <c r="L142" s="395"/>
      <c r="M142" s="97"/>
      <c r="N142" s="97"/>
      <c r="P142" s="97"/>
      <c r="T142" s="10"/>
      <c r="U142" s="10"/>
      <c r="V142" s="10"/>
      <c r="W142" s="10"/>
      <c r="X142" s="10"/>
      <c r="Y142" s="10"/>
      <c r="Z142" s="10"/>
      <c r="AA142" s="79"/>
      <c r="AB142" s="10"/>
      <c r="AC142" s="10"/>
      <c r="AD142" s="10"/>
      <c r="AE142" s="10"/>
      <c r="AF142" s="10"/>
      <c r="AG142" s="10"/>
      <c r="AH142" s="10"/>
      <c r="AI142" s="10"/>
    </row>
    <row r="143" spans="1:35" x14ac:dyDescent="0.15">
      <c r="A143" s="394" t="s">
        <v>63</v>
      </c>
      <c r="B143" s="395"/>
      <c r="C143" s="395"/>
      <c r="D143" s="395"/>
      <c r="E143" s="395"/>
      <c r="F143" s="395"/>
      <c r="G143" s="395"/>
      <c r="H143" s="395"/>
      <c r="I143" s="395"/>
      <c r="J143" s="395"/>
      <c r="K143" s="395"/>
      <c r="L143" s="395"/>
      <c r="M143" s="97"/>
      <c r="N143" s="97"/>
      <c r="P143" s="97"/>
      <c r="T143" s="10"/>
      <c r="U143" s="10"/>
      <c r="V143" s="10"/>
      <c r="W143" s="10"/>
      <c r="X143" s="10"/>
      <c r="Y143" s="10"/>
      <c r="Z143" s="10"/>
      <c r="AA143" s="79"/>
      <c r="AB143" s="10"/>
      <c r="AC143" s="10"/>
      <c r="AD143" s="10"/>
      <c r="AE143" s="10"/>
      <c r="AF143" s="10"/>
      <c r="AG143" s="10"/>
      <c r="AH143" s="10"/>
      <c r="AI143" s="10"/>
    </row>
    <row r="144" spans="1:35" s="390" customFormat="1" ht="42" x14ac:dyDescent="0.15">
      <c r="A144" s="563" t="s">
        <v>645</v>
      </c>
      <c r="B144" s="561" t="s">
        <v>45</v>
      </c>
      <c r="C144" s="562" t="s">
        <v>941</v>
      </c>
      <c r="D144" s="561" t="s">
        <v>46</v>
      </c>
      <c r="E144" s="561" t="s">
        <v>47</v>
      </c>
      <c r="F144" s="561" t="s">
        <v>942</v>
      </c>
      <c r="G144" s="563" t="s">
        <v>1185</v>
      </c>
      <c r="H144" s="561" t="s">
        <v>48</v>
      </c>
      <c r="I144" s="562" t="s">
        <v>897</v>
      </c>
      <c r="J144" s="561" t="s">
        <v>67</v>
      </c>
      <c r="K144" s="561" t="s">
        <v>68</v>
      </c>
      <c r="L144" s="561" t="s">
        <v>215</v>
      </c>
      <c r="M144" s="561" t="s">
        <v>49</v>
      </c>
      <c r="N144" s="564" t="s">
        <v>898</v>
      </c>
      <c r="O144" s="561" t="s">
        <v>50</v>
      </c>
      <c r="P144" s="561" t="s">
        <v>51</v>
      </c>
      <c r="Q144" s="565" t="s">
        <v>943</v>
      </c>
      <c r="R144" s="561" t="s">
        <v>840</v>
      </c>
      <c r="S144" s="563" t="s">
        <v>81</v>
      </c>
      <c r="T144" s="566" t="s">
        <v>640</v>
      </c>
      <c r="U144" s="563" t="s">
        <v>52</v>
      </c>
      <c r="V144" s="571" t="s">
        <v>944</v>
      </c>
      <c r="W144" s="563" t="s">
        <v>945</v>
      </c>
      <c r="X144" s="571" t="s">
        <v>69</v>
      </c>
      <c r="Y144" s="571" t="s">
        <v>54</v>
      </c>
      <c r="Z144" s="572" t="s">
        <v>55</v>
      </c>
    </row>
    <row r="145" spans="1:35" x14ac:dyDescent="0.15">
      <c r="A145" s="567" t="s">
        <v>808</v>
      </c>
      <c r="B145" s="568">
        <v>9528460</v>
      </c>
      <c r="C145" s="568">
        <v>24139498</v>
      </c>
      <c r="D145" s="568">
        <v>203841048</v>
      </c>
      <c r="E145" s="568">
        <v>291000368</v>
      </c>
      <c r="F145" s="568">
        <v>4502728</v>
      </c>
      <c r="G145" s="568"/>
      <c r="H145" s="568">
        <v>2343036</v>
      </c>
      <c r="I145" s="568">
        <v>2749129</v>
      </c>
      <c r="J145" s="568">
        <v>4310468</v>
      </c>
      <c r="K145" s="568">
        <v>575309</v>
      </c>
      <c r="L145" s="568">
        <v>11032722</v>
      </c>
      <c r="M145" s="568">
        <v>138247197</v>
      </c>
      <c r="N145" s="568">
        <v>23922549</v>
      </c>
      <c r="O145" s="568">
        <v>202281651</v>
      </c>
      <c r="P145" s="568">
        <v>60766928</v>
      </c>
      <c r="Q145" s="568">
        <v>3782</v>
      </c>
      <c r="R145" s="568">
        <v>7573</v>
      </c>
      <c r="S145" s="568">
        <v>1571904</v>
      </c>
      <c r="T145" s="568">
        <v>43455425</v>
      </c>
      <c r="U145" s="568">
        <v>66935586</v>
      </c>
      <c r="V145" s="568">
        <v>659953</v>
      </c>
      <c r="W145" s="568">
        <v>5836956</v>
      </c>
      <c r="X145" s="568">
        <v>465921258</v>
      </c>
      <c r="Y145" s="568">
        <v>713354</v>
      </c>
      <c r="Z145" s="573">
        <f t="shared" ref="Z145:Z151" si="37">SUM(B145:Y145)</f>
        <v>1564346882</v>
      </c>
      <c r="AA145" s="93"/>
    </row>
    <row r="146" spans="1:35" x14ac:dyDescent="0.15">
      <c r="A146" s="567" t="s">
        <v>103</v>
      </c>
      <c r="B146" s="568">
        <v>1115557</v>
      </c>
      <c r="C146" s="568">
        <v>6031417</v>
      </c>
      <c r="D146" s="568">
        <v>12657171</v>
      </c>
      <c r="E146" s="568">
        <v>14918109</v>
      </c>
      <c r="F146" s="568">
        <v>136103</v>
      </c>
      <c r="G146" s="568">
        <v>2</v>
      </c>
      <c r="H146" s="568">
        <v>2688463</v>
      </c>
      <c r="I146" s="568">
        <v>1614</v>
      </c>
      <c r="J146" s="568">
        <v>3242800</v>
      </c>
      <c r="K146" s="568">
        <v>5290</v>
      </c>
      <c r="L146" s="568">
        <v>397202</v>
      </c>
      <c r="M146" s="568">
        <v>83249623</v>
      </c>
      <c r="N146" s="568">
        <v>3336606</v>
      </c>
      <c r="O146" s="568">
        <v>272547762</v>
      </c>
      <c r="P146" s="568">
        <v>4660089</v>
      </c>
      <c r="Q146" s="568">
        <v>5839</v>
      </c>
      <c r="R146" s="568">
        <v>273</v>
      </c>
      <c r="S146" s="568">
        <v>30512</v>
      </c>
      <c r="T146" s="568">
        <v>5226028</v>
      </c>
      <c r="U146" s="568">
        <v>20096533</v>
      </c>
      <c r="V146" s="568">
        <v>536387</v>
      </c>
      <c r="W146" s="568">
        <v>7519420</v>
      </c>
      <c r="X146" s="568">
        <v>3524796</v>
      </c>
      <c r="Y146" s="568">
        <v>182423</v>
      </c>
      <c r="Z146" s="573">
        <f t="shared" si="37"/>
        <v>442110019</v>
      </c>
      <c r="AA146" s="93"/>
    </row>
    <row r="147" spans="1:35" x14ac:dyDescent="0.15">
      <c r="A147" s="567" t="s">
        <v>519</v>
      </c>
      <c r="B147" s="568">
        <v>819510</v>
      </c>
      <c r="C147" s="568">
        <v>3992225</v>
      </c>
      <c r="D147" s="568">
        <v>1532639</v>
      </c>
      <c r="E147" s="568">
        <v>94803015</v>
      </c>
      <c r="F147" s="568">
        <v>791459</v>
      </c>
      <c r="G147" s="568">
        <v>8</v>
      </c>
      <c r="H147" s="568">
        <v>532288</v>
      </c>
      <c r="I147" s="568">
        <v>844854</v>
      </c>
      <c r="J147" s="568">
        <v>544607</v>
      </c>
      <c r="K147" s="568">
        <v>187766</v>
      </c>
      <c r="L147" s="568">
        <v>2273743</v>
      </c>
      <c r="M147" s="568">
        <v>30481392</v>
      </c>
      <c r="N147" s="568">
        <v>186932163</v>
      </c>
      <c r="O147" s="568">
        <v>51145892</v>
      </c>
      <c r="P147" s="568">
        <v>14240337</v>
      </c>
      <c r="Q147" s="568">
        <v>757</v>
      </c>
      <c r="R147" s="568">
        <v>724</v>
      </c>
      <c r="S147" s="568">
        <v>205961</v>
      </c>
      <c r="T147" s="568">
        <v>9260702</v>
      </c>
      <c r="U147" s="568">
        <v>6924634</v>
      </c>
      <c r="V147" s="568">
        <v>358606</v>
      </c>
      <c r="W147" s="568">
        <v>989136</v>
      </c>
      <c r="X147" s="568">
        <v>4140191</v>
      </c>
      <c r="Y147" s="568">
        <v>38611</v>
      </c>
      <c r="Z147" s="573">
        <f t="shared" si="37"/>
        <v>411041220</v>
      </c>
      <c r="AA147" s="93"/>
    </row>
    <row r="148" spans="1:35" x14ac:dyDescent="0.15">
      <c r="A148" s="567" t="s">
        <v>520</v>
      </c>
      <c r="B148" s="568">
        <v>734435</v>
      </c>
      <c r="C148" s="568">
        <v>3156178</v>
      </c>
      <c r="D148" s="568">
        <v>2313929</v>
      </c>
      <c r="E148" s="568">
        <v>28388452</v>
      </c>
      <c r="F148" s="568">
        <v>279272</v>
      </c>
      <c r="G148" s="568">
        <v>1790</v>
      </c>
      <c r="H148" s="568">
        <v>963866</v>
      </c>
      <c r="I148" s="568">
        <v>73731</v>
      </c>
      <c r="J148" s="568">
        <v>15246</v>
      </c>
      <c r="K148" s="568">
        <v>107332</v>
      </c>
      <c r="L148" s="568">
        <v>836440</v>
      </c>
      <c r="M148" s="568">
        <v>13556549</v>
      </c>
      <c r="N148" s="568">
        <v>2940526</v>
      </c>
      <c r="O148" s="568">
        <v>144083640</v>
      </c>
      <c r="P148" s="568">
        <v>4976057</v>
      </c>
      <c r="Q148" s="568">
        <v>42</v>
      </c>
      <c r="R148" s="568">
        <v>98</v>
      </c>
      <c r="S148" s="568">
        <v>11213</v>
      </c>
      <c r="T148" s="568">
        <v>3383087</v>
      </c>
      <c r="U148" s="568">
        <v>782307</v>
      </c>
      <c r="V148" s="568">
        <v>24277</v>
      </c>
      <c r="W148" s="568">
        <v>7522236</v>
      </c>
      <c r="X148" s="568">
        <v>10438657</v>
      </c>
      <c r="Y148" s="568">
        <v>9738</v>
      </c>
      <c r="Z148" s="573">
        <f t="shared" si="37"/>
        <v>224599098</v>
      </c>
      <c r="AA148" s="93"/>
    </row>
    <row r="149" spans="1:35" x14ac:dyDescent="0.15">
      <c r="A149" s="567" t="s">
        <v>521</v>
      </c>
      <c r="B149" s="568">
        <v>38618</v>
      </c>
      <c r="C149" s="568">
        <v>1981236</v>
      </c>
      <c r="D149" s="568">
        <v>8930</v>
      </c>
      <c r="E149" s="568">
        <v>8521117</v>
      </c>
      <c r="F149" s="568">
        <v>8826</v>
      </c>
      <c r="G149" s="568"/>
      <c r="H149" s="568">
        <v>8263</v>
      </c>
      <c r="I149" s="568">
        <v>80</v>
      </c>
      <c r="J149" s="574"/>
      <c r="K149" s="568"/>
      <c r="L149" s="568">
        <v>362250</v>
      </c>
      <c r="M149" s="568">
        <v>1722049</v>
      </c>
      <c r="N149" s="568">
        <v>64603</v>
      </c>
      <c r="O149" s="568">
        <v>5760213</v>
      </c>
      <c r="P149" s="568">
        <v>715209</v>
      </c>
      <c r="Q149" s="574"/>
      <c r="R149" s="573"/>
      <c r="S149" s="568">
        <v>259</v>
      </c>
      <c r="T149" s="568">
        <v>62697</v>
      </c>
      <c r="U149" s="568">
        <v>129043</v>
      </c>
      <c r="V149" s="568">
        <v>693</v>
      </c>
      <c r="W149" s="568">
        <v>29100</v>
      </c>
      <c r="X149" s="568">
        <v>69347</v>
      </c>
      <c r="Y149" s="568">
        <v>3158</v>
      </c>
      <c r="Z149" s="573">
        <f t="shared" si="37"/>
        <v>19485691</v>
      </c>
      <c r="AA149" s="93"/>
    </row>
    <row r="150" spans="1:35" x14ac:dyDescent="0.15">
      <c r="A150" s="567" t="s">
        <v>809</v>
      </c>
      <c r="B150" s="568">
        <v>162284</v>
      </c>
      <c r="C150" s="568">
        <v>172631</v>
      </c>
      <c r="D150" s="568">
        <v>44825316</v>
      </c>
      <c r="E150" s="568">
        <v>96558262</v>
      </c>
      <c r="F150" s="568">
        <v>7149</v>
      </c>
      <c r="G150" s="568">
        <v>4</v>
      </c>
      <c r="H150" s="568">
        <v>153228</v>
      </c>
      <c r="I150" s="568">
        <v>3578</v>
      </c>
      <c r="J150" s="568">
        <v>87537</v>
      </c>
      <c r="K150" s="574">
        <v>1</v>
      </c>
      <c r="L150" s="568">
        <v>877</v>
      </c>
      <c r="M150" s="568">
        <v>27902545</v>
      </c>
      <c r="N150" s="568">
        <v>401829</v>
      </c>
      <c r="O150" s="568">
        <v>1868983</v>
      </c>
      <c r="P150" s="568">
        <v>125797</v>
      </c>
      <c r="Q150" s="568">
        <v>673</v>
      </c>
      <c r="R150" s="573">
        <v>22</v>
      </c>
      <c r="S150" s="568">
        <v>15348</v>
      </c>
      <c r="T150" s="568">
        <v>9455538</v>
      </c>
      <c r="U150" s="568">
        <v>6035567</v>
      </c>
      <c r="V150" s="568">
        <v>46365</v>
      </c>
      <c r="W150" s="568">
        <v>18090</v>
      </c>
      <c r="X150" s="568">
        <v>4740048</v>
      </c>
      <c r="Y150" s="568">
        <v>99655</v>
      </c>
      <c r="Z150" s="573">
        <f t="shared" si="37"/>
        <v>192681327</v>
      </c>
      <c r="AA150" s="93"/>
    </row>
    <row r="151" spans="1:35" x14ac:dyDescent="0.15">
      <c r="A151" s="567" t="s">
        <v>810</v>
      </c>
      <c r="B151" s="568">
        <v>10201</v>
      </c>
      <c r="C151" s="568">
        <v>6604</v>
      </c>
      <c r="D151" s="568">
        <v>1291</v>
      </c>
      <c r="E151" s="568">
        <v>49869</v>
      </c>
      <c r="F151" s="574"/>
      <c r="G151" s="574"/>
      <c r="H151" s="568">
        <v>332</v>
      </c>
      <c r="I151" s="574"/>
      <c r="J151" s="568">
        <v>155819</v>
      </c>
      <c r="K151" s="574"/>
      <c r="L151" s="568">
        <v>636</v>
      </c>
      <c r="M151" s="568">
        <v>6988</v>
      </c>
      <c r="N151" s="568">
        <v>482</v>
      </c>
      <c r="O151" s="568">
        <v>4816</v>
      </c>
      <c r="P151" s="568">
        <v>77</v>
      </c>
      <c r="Q151" s="574"/>
      <c r="R151" s="573"/>
      <c r="S151" s="567"/>
      <c r="T151" s="568">
        <v>18198</v>
      </c>
      <c r="U151" s="568">
        <v>7083</v>
      </c>
      <c r="V151" s="568">
        <v>2</v>
      </c>
      <c r="W151" s="567"/>
      <c r="X151" s="568">
        <v>18451</v>
      </c>
      <c r="Y151" s="568">
        <v>2273</v>
      </c>
      <c r="Z151" s="573">
        <f t="shared" si="37"/>
        <v>283122</v>
      </c>
      <c r="AA151" s="93"/>
    </row>
    <row r="152" spans="1:35" x14ac:dyDescent="0.15">
      <c r="A152" s="575" t="s">
        <v>811</v>
      </c>
      <c r="B152" s="573">
        <f>SUM(B145:B151)</f>
        <v>12409065</v>
      </c>
      <c r="C152" s="573">
        <f t="shared" ref="C152:Z152" si="38">SUM(C145:C151)</f>
        <v>39479789</v>
      </c>
      <c r="D152" s="573">
        <f t="shared" si="38"/>
        <v>265180324</v>
      </c>
      <c r="E152" s="573">
        <f t="shared" si="38"/>
        <v>534239192</v>
      </c>
      <c r="F152" s="573">
        <f t="shared" si="38"/>
        <v>5725537</v>
      </c>
      <c r="G152" s="573">
        <f t="shared" si="38"/>
        <v>1804</v>
      </c>
      <c r="H152" s="573">
        <f t="shared" si="38"/>
        <v>6689476</v>
      </c>
      <c r="I152" s="573">
        <f t="shared" si="38"/>
        <v>3672986</v>
      </c>
      <c r="J152" s="573">
        <f t="shared" si="38"/>
        <v>8356477</v>
      </c>
      <c r="K152" s="573">
        <f t="shared" si="38"/>
        <v>875698</v>
      </c>
      <c r="L152" s="573">
        <f t="shared" si="38"/>
        <v>14903870</v>
      </c>
      <c r="M152" s="573">
        <f t="shared" si="38"/>
        <v>295166343</v>
      </c>
      <c r="N152" s="573">
        <f t="shared" si="38"/>
        <v>217598758</v>
      </c>
      <c r="O152" s="573">
        <f t="shared" si="38"/>
        <v>677692957</v>
      </c>
      <c r="P152" s="573">
        <f t="shared" si="38"/>
        <v>85484494</v>
      </c>
      <c r="Q152" s="573">
        <f t="shared" si="38"/>
        <v>11093</v>
      </c>
      <c r="R152" s="573">
        <f t="shared" si="38"/>
        <v>8690</v>
      </c>
      <c r="S152" s="573">
        <f t="shared" si="38"/>
        <v>1835197</v>
      </c>
      <c r="T152" s="573">
        <f t="shared" si="38"/>
        <v>70861675</v>
      </c>
      <c r="U152" s="573">
        <f t="shared" si="38"/>
        <v>100910753</v>
      </c>
      <c r="V152" s="573">
        <f t="shared" si="38"/>
        <v>1626283</v>
      </c>
      <c r="W152" s="573">
        <f t="shared" si="38"/>
        <v>21914938</v>
      </c>
      <c r="X152" s="573">
        <f t="shared" si="38"/>
        <v>488852748</v>
      </c>
      <c r="Y152" s="573">
        <f t="shared" si="38"/>
        <v>1049212</v>
      </c>
      <c r="Z152" s="573">
        <f t="shared" si="38"/>
        <v>2854547359</v>
      </c>
      <c r="AA152" s="93"/>
    </row>
    <row r="153" spans="1:35" x14ac:dyDescent="0.15">
      <c r="A153" s="10"/>
      <c r="B153" s="79"/>
      <c r="C153" s="79"/>
      <c r="D153" s="79"/>
      <c r="E153" s="79"/>
      <c r="F153" s="79"/>
      <c r="G153" s="79"/>
      <c r="H153" s="79"/>
      <c r="I153" s="79"/>
      <c r="J153" s="79"/>
      <c r="K153" s="79"/>
      <c r="L153" s="79"/>
      <c r="M153" s="79"/>
      <c r="N153" s="79"/>
      <c r="O153" s="79"/>
      <c r="P153" s="79"/>
      <c r="Q153" s="79"/>
      <c r="R153" s="10"/>
      <c r="S153" s="10"/>
      <c r="T153" s="10"/>
      <c r="U153" s="79"/>
      <c r="V153" s="10"/>
      <c r="W153" s="10"/>
      <c r="X153" s="10"/>
      <c r="Y153" s="79"/>
      <c r="Z153" s="10"/>
      <c r="AA153" s="79"/>
      <c r="AB153" s="10"/>
      <c r="AC153" s="10"/>
      <c r="AD153" s="10"/>
      <c r="AE153" s="10"/>
      <c r="AF153" s="10"/>
      <c r="AG153" s="10"/>
      <c r="AH153" s="10"/>
      <c r="AI153" s="10"/>
    </row>
    <row r="154" spans="1:35" x14ac:dyDescent="0.15">
      <c r="A154" s="10"/>
      <c r="B154" s="10"/>
      <c r="C154" s="10"/>
      <c r="D154" s="10"/>
      <c r="E154" s="10"/>
      <c r="F154" s="10"/>
      <c r="G154" s="79"/>
      <c r="H154" s="10"/>
      <c r="I154" s="10"/>
      <c r="J154" s="10"/>
      <c r="K154" s="10"/>
      <c r="L154" s="10"/>
      <c r="M154" s="10"/>
      <c r="N154" s="10"/>
      <c r="O154" s="10"/>
      <c r="P154" s="10"/>
      <c r="Q154" s="10"/>
      <c r="R154" s="10"/>
      <c r="S154" s="10"/>
      <c r="T154" s="10"/>
      <c r="U154" s="79"/>
      <c r="V154" s="10"/>
      <c r="W154" s="10"/>
      <c r="X154" s="10"/>
      <c r="Y154" s="79"/>
      <c r="Z154" s="10"/>
      <c r="AA154" s="79"/>
      <c r="AB154" s="10"/>
      <c r="AC154" s="10"/>
      <c r="AD154" s="10"/>
      <c r="AE154" s="10"/>
      <c r="AF154" s="10"/>
      <c r="AG154" s="10"/>
      <c r="AH154" s="10"/>
      <c r="AI154" s="10"/>
    </row>
    <row r="155" spans="1:35" ht="19" customHeight="1" x14ac:dyDescent="0.15">
      <c r="A155" s="431"/>
      <c r="B155" s="10"/>
      <c r="C155" s="10"/>
      <c r="D155" s="10"/>
      <c r="E155" s="10"/>
      <c r="F155" s="10"/>
      <c r="G155" s="242"/>
      <c r="H155" s="10"/>
      <c r="I155" s="10"/>
      <c r="J155" s="10"/>
      <c r="K155" s="10"/>
      <c r="L155" s="10"/>
      <c r="M155" s="10"/>
      <c r="N155" s="10"/>
      <c r="O155" s="10"/>
      <c r="P155" s="10"/>
      <c r="Q155" s="10"/>
      <c r="R155" s="10"/>
      <c r="S155" s="79">
        <f>C152+F152+G152+I152+N152+Q152+V152+W152</f>
        <v>290031188</v>
      </c>
      <c r="T155" s="10"/>
      <c r="U155" s="79"/>
      <c r="V155" s="10"/>
      <c r="W155" s="10"/>
      <c r="X155" s="10"/>
      <c r="Y155" s="79"/>
      <c r="Z155" s="10"/>
      <c r="AA155" s="79"/>
      <c r="AB155" s="10"/>
      <c r="AC155" s="10"/>
      <c r="AD155" s="10"/>
      <c r="AE155" s="10"/>
      <c r="AF155" s="10"/>
      <c r="AG155" s="10"/>
      <c r="AH155" s="10"/>
      <c r="AI155" s="10"/>
    </row>
    <row r="156" spans="1:35" ht="19" customHeight="1" x14ac:dyDescent="0.15">
      <c r="A156" s="10"/>
      <c r="B156" s="10"/>
      <c r="C156" s="10"/>
      <c r="D156" s="10"/>
      <c r="E156" s="10"/>
      <c r="F156" s="10"/>
      <c r="G156" s="10"/>
      <c r="H156" s="10"/>
      <c r="I156" s="10"/>
      <c r="J156" s="10"/>
      <c r="K156" s="10"/>
      <c r="L156" s="10"/>
      <c r="M156" s="10"/>
      <c r="N156" s="10"/>
      <c r="O156" s="10"/>
      <c r="P156" s="10"/>
      <c r="Q156" s="10"/>
      <c r="R156" s="10"/>
      <c r="S156" s="10"/>
      <c r="T156" s="10"/>
      <c r="U156" s="79"/>
      <c r="V156" s="10"/>
      <c r="W156" s="10"/>
      <c r="X156" s="10"/>
      <c r="Y156" s="79"/>
      <c r="Z156" s="10"/>
      <c r="AA156" s="79"/>
      <c r="AB156" s="10"/>
      <c r="AC156" s="10"/>
      <c r="AD156" s="10"/>
      <c r="AE156" s="10"/>
      <c r="AF156" s="10"/>
      <c r="AG156" s="10"/>
      <c r="AH156" s="10"/>
      <c r="AI156" s="10"/>
    </row>
    <row r="157" spans="1:35" ht="19" customHeight="1" x14ac:dyDescent="0.15">
      <c r="A157" s="10"/>
      <c r="B157" s="10"/>
      <c r="C157" s="10"/>
      <c r="D157" s="10"/>
      <c r="E157" s="10"/>
      <c r="F157" s="10"/>
      <c r="G157" s="10"/>
      <c r="H157" s="10"/>
      <c r="I157" s="10"/>
      <c r="J157" s="10"/>
      <c r="K157" s="10"/>
      <c r="L157" s="10"/>
      <c r="M157" s="10"/>
      <c r="N157" s="10"/>
      <c r="O157" s="10"/>
      <c r="P157" s="10"/>
      <c r="Q157" s="10"/>
      <c r="R157" s="10"/>
      <c r="S157" s="10"/>
      <c r="T157" s="10"/>
      <c r="U157" s="79"/>
      <c r="V157" s="10"/>
      <c r="W157" s="10"/>
      <c r="X157" s="10"/>
      <c r="Y157" s="79"/>
      <c r="Z157" s="10"/>
      <c r="AA157" s="79"/>
      <c r="AB157" s="10"/>
      <c r="AC157" s="10"/>
      <c r="AD157" s="10"/>
      <c r="AE157" s="10"/>
      <c r="AF157" s="10"/>
      <c r="AG157" s="10"/>
      <c r="AH157" s="10"/>
      <c r="AI157" s="10"/>
    </row>
    <row r="158" spans="1:35" ht="19" customHeight="1" x14ac:dyDescent="0.15">
      <c r="A158" s="10"/>
      <c r="B158" s="10"/>
      <c r="C158" s="10"/>
      <c r="D158" s="10"/>
      <c r="E158" s="10"/>
      <c r="F158" s="10"/>
      <c r="G158" s="10"/>
      <c r="H158" s="10"/>
      <c r="I158" s="10"/>
      <c r="J158" s="10"/>
      <c r="K158" s="10"/>
      <c r="L158" s="10"/>
      <c r="M158" s="10"/>
      <c r="N158" s="10"/>
      <c r="O158" s="10"/>
      <c r="P158" s="10"/>
      <c r="Q158" s="10"/>
      <c r="R158" s="10"/>
      <c r="S158" s="10"/>
      <c r="T158" s="10"/>
      <c r="U158" s="79"/>
      <c r="V158" s="10"/>
      <c r="W158" s="10"/>
      <c r="X158" s="10"/>
      <c r="Y158" s="79"/>
      <c r="Z158" s="10"/>
      <c r="AA158" s="79"/>
      <c r="AB158" s="10"/>
      <c r="AC158" s="10"/>
      <c r="AD158" s="10"/>
      <c r="AE158" s="10"/>
      <c r="AF158" s="10"/>
      <c r="AG158" s="10"/>
      <c r="AH158" s="10"/>
      <c r="AI158" s="10"/>
    </row>
    <row r="159" spans="1:35" ht="19" customHeight="1" x14ac:dyDescent="0.15">
      <c r="A159" s="10"/>
      <c r="B159" s="10"/>
      <c r="C159" s="10"/>
      <c r="D159" s="10"/>
      <c r="E159" s="10"/>
      <c r="F159" s="10"/>
      <c r="G159" s="10"/>
      <c r="H159" s="10"/>
      <c r="I159" s="10"/>
      <c r="J159" s="10"/>
      <c r="K159" s="10"/>
      <c r="L159" s="10"/>
      <c r="M159" s="10"/>
      <c r="N159" s="10"/>
      <c r="O159" s="10"/>
      <c r="P159" s="10"/>
      <c r="Q159" s="10"/>
      <c r="R159" s="10"/>
      <c r="S159" s="10"/>
      <c r="T159" s="10"/>
      <c r="U159" s="79"/>
      <c r="V159" s="10"/>
      <c r="W159" s="10"/>
      <c r="X159" s="10"/>
      <c r="Y159" s="79"/>
      <c r="Z159" s="10"/>
      <c r="AA159" s="79"/>
      <c r="AB159" s="10"/>
      <c r="AC159" s="10"/>
      <c r="AD159" s="10"/>
      <c r="AE159" s="10"/>
      <c r="AF159" s="10"/>
      <c r="AG159" s="10"/>
      <c r="AH159" s="10"/>
      <c r="AI159" s="10"/>
    </row>
    <row r="160" spans="1:35" ht="19" customHeight="1" x14ac:dyDescent="0.15">
      <c r="A160" s="10"/>
      <c r="B160" s="10"/>
      <c r="C160" s="10"/>
      <c r="D160" s="10"/>
      <c r="E160" s="10"/>
      <c r="F160" s="10"/>
      <c r="G160" s="10"/>
      <c r="H160" s="10"/>
      <c r="I160" s="10"/>
      <c r="J160" s="10"/>
      <c r="K160" s="10"/>
      <c r="L160" s="10"/>
      <c r="M160" s="10"/>
      <c r="N160" s="10"/>
      <c r="O160" s="10"/>
      <c r="P160" s="10"/>
      <c r="Q160" s="10"/>
      <c r="R160" s="10"/>
      <c r="S160" s="10"/>
      <c r="T160" s="10"/>
      <c r="U160" s="79"/>
      <c r="V160" s="10"/>
      <c r="W160" s="10"/>
      <c r="X160" s="10"/>
      <c r="Y160" s="79"/>
      <c r="Z160" s="10"/>
      <c r="AA160" s="79"/>
      <c r="AB160" s="10"/>
      <c r="AC160" s="10"/>
      <c r="AD160" s="10"/>
      <c r="AE160" s="10"/>
      <c r="AF160" s="10"/>
      <c r="AG160" s="10"/>
      <c r="AH160" s="10"/>
      <c r="AI160" s="10"/>
    </row>
    <row r="161" spans="1:35" ht="19" customHeight="1" x14ac:dyDescent="0.15">
      <c r="A161" s="10"/>
      <c r="B161" s="10"/>
      <c r="C161" s="10"/>
      <c r="D161" s="10"/>
      <c r="E161" s="10"/>
      <c r="F161" s="10"/>
      <c r="G161" s="10"/>
      <c r="H161" s="10"/>
      <c r="I161" s="10"/>
      <c r="J161" s="10"/>
      <c r="K161" s="10"/>
      <c r="L161" s="10"/>
      <c r="M161" s="10"/>
      <c r="N161" s="10"/>
      <c r="O161" s="10"/>
      <c r="P161" s="10"/>
      <c r="Q161" s="10"/>
      <c r="R161" s="10"/>
      <c r="S161" s="10"/>
      <c r="T161" s="10"/>
      <c r="U161" s="79"/>
      <c r="V161" s="10"/>
      <c r="W161" s="10"/>
      <c r="X161" s="10"/>
      <c r="Y161" s="79"/>
      <c r="Z161" s="10"/>
      <c r="AA161" s="79"/>
      <c r="AB161" s="10"/>
      <c r="AC161" s="10"/>
      <c r="AD161" s="10"/>
      <c r="AE161" s="10"/>
      <c r="AF161" s="10"/>
      <c r="AG161" s="10"/>
      <c r="AH161" s="10"/>
      <c r="AI161" s="10"/>
    </row>
    <row r="162" spans="1:35" ht="19" customHeight="1" x14ac:dyDescent="0.15">
      <c r="A162" s="10"/>
      <c r="B162" s="10"/>
      <c r="C162" s="10"/>
      <c r="D162" s="10"/>
      <c r="E162" s="10"/>
      <c r="F162" s="10"/>
      <c r="G162" s="10"/>
      <c r="H162" s="10"/>
      <c r="I162" s="10"/>
      <c r="J162" s="10"/>
      <c r="K162" s="10"/>
      <c r="L162" s="10"/>
      <c r="M162" s="10"/>
      <c r="N162" s="10"/>
      <c r="O162" s="10"/>
      <c r="P162" s="10"/>
      <c r="Q162" s="10"/>
      <c r="R162" s="10"/>
      <c r="S162" s="10"/>
      <c r="T162" s="10"/>
      <c r="U162" s="79"/>
      <c r="V162" s="10"/>
      <c r="W162" s="10"/>
      <c r="X162" s="10"/>
      <c r="Y162" s="79"/>
      <c r="Z162" s="10"/>
      <c r="AA162" s="79"/>
      <c r="AB162" s="10"/>
      <c r="AC162" s="10"/>
      <c r="AD162" s="10"/>
      <c r="AE162" s="10"/>
      <c r="AF162" s="10"/>
      <c r="AG162" s="10"/>
      <c r="AH162" s="10"/>
      <c r="AI162" s="10"/>
    </row>
    <row r="163" spans="1:35" ht="19" customHeight="1" x14ac:dyDescent="0.15">
      <c r="A163" s="10"/>
      <c r="B163" s="10"/>
      <c r="C163" s="10"/>
      <c r="D163" s="10"/>
      <c r="E163" s="10"/>
      <c r="F163" s="10"/>
      <c r="G163" s="10"/>
      <c r="H163" s="10"/>
      <c r="I163" s="10"/>
      <c r="J163" s="10"/>
      <c r="K163" s="10"/>
      <c r="L163" s="10"/>
      <c r="M163" s="10"/>
      <c r="N163" s="10"/>
      <c r="O163" s="10"/>
      <c r="P163" s="10"/>
      <c r="Q163" s="10"/>
      <c r="R163" s="10"/>
      <c r="S163" s="10"/>
      <c r="T163" s="10"/>
      <c r="U163" s="79"/>
      <c r="V163" s="10"/>
      <c r="W163" s="10"/>
      <c r="X163" s="10"/>
      <c r="Y163" s="79"/>
      <c r="Z163" s="10"/>
      <c r="AA163" s="79"/>
      <c r="AB163" s="10"/>
      <c r="AC163" s="10"/>
      <c r="AD163" s="10"/>
      <c r="AE163" s="10"/>
      <c r="AF163" s="10"/>
      <c r="AG163" s="10"/>
      <c r="AH163" s="10"/>
      <c r="AI163" s="10"/>
    </row>
    <row r="164" spans="1:35" ht="19" customHeight="1" x14ac:dyDescent="0.15">
      <c r="A164" s="10"/>
      <c r="B164" s="10"/>
      <c r="C164" s="10"/>
      <c r="D164" s="10"/>
      <c r="E164" s="10"/>
      <c r="F164" s="10"/>
      <c r="G164" s="10"/>
      <c r="H164" s="10"/>
      <c r="I164" s="10"/>
      <c r="J164" s="10"/>
      <c r="K164" s="10"/>
      <c r="L164" s="10"/>
      <c r="M164" s="10"/>
      <c r="N164" s="10"/>
      <c r="O164" s="10"/>
      <c r="P164" s="10"/>
      <c r="Q164" s="10"/>
      <c r="R164" s="10"/>
      <c r="S164" s="10"/>
      <c r="T164" s="10"/>
      <c r="U164" s="79"/>
      <c r="V164" s="10"/>
      <c r="W164" s="10"/>
      <c r="X164" s="10"/>
      <c r="Y164" s="79"/>
      <c r="Z164" s="10"/>
      <c r="AA164" s="79"/>
      <c r="AB164" s="10"/>
      <c r="AC164" s="10"/>
      <c r="AD164" s="10"/>
      <c r="AE164" s="10"/>
      <c r="AF164" s="10"/>
      <c r="AG164" s="10"/>
      <c r="AH164" s="10"/>
      <c r="AI164" s="10"/>
    </row>
    <row r="165" spans="1:35" x14ac:dyDescent="0.15">
      <c r="A165" s="10"/>
      <c r="B165" s="10"/>
      <c r="C165" s="10"/>
      <c r="D165" s="10"/>
      <c r="E165" s="10"/>
      <c r="F165" s="10"/>
      <c r="G165" s="10"/>
      <c r="H165" s="10"/>
      <c r="I165" s="10"/>
      <c r="J165" s="10"/>
      <c r="K165" s="10"/>
      <c r="L165" s="10"/>
      <c r="M165" s="10"/>
      <c r="N165" s="10"/>
      <c r="O165" s="10"/>
      <c r="P165" s="10"/>
      <c r="Q165" s="10"/>
      <c r="R165" s="10"/>
      <c r="S165" s="10"/>
      <c r="T165" s="10"/>
      <c r="U165" s="79"/>
      <c r="V165" s="10"/>
      <c r="W165" s="10"/>
      <c r="X165" s="10"/>
      <c r="Y165" s="79"/>
      <c r="Z165" s="10"/>
      <c r="AA165" s="79"/>
      <c r="AB165" s="10"/>
      <c r="AC165" s="10"/>
      <c r="AD165" s="10"/>
      <c r="AE165" s="10"/>
      <c r="AF165" s="10"/>
      <c r="AG165" s="10"/>
      <c r="AH165" s="10"/>
      <c r="AI165" s="10"/>
    </row>
    <row r="166" spans="1:35" ht="30" customHeight="1" x14ac:dyDescent="0.15">
      <c r="A166" s="1017" t="s">
        <v>109</v>
      </c>
      <c r="B166" s="1017"/>
      <c r="C166" s="1017"/>
      <c r="D166" s="1017"/>
      <c r="E166" s="10"/>
      <c r="F166" s="10"/>
      <c r="G166" s="10"/>
      <c r="H166" s="10"/>
      <c r="I166" s="10"/>
      <c r="J166" s="10"/>
      <c r="K166" s="10"/>
      <c r="L166" s="10"/>
      <c r="M166" s="10"/>
      <c r="N166" s="10"/>
      <c r="O166" s="10"/>
      <c r="P166" s="10"/>
      <c r="Q166" s="10"/>
      <c r="R166" s="10"/>
      <c r="S166" s="10"/>
      <c r="T166" s="10"/>
      <c r="U166" s="79"/>
      <c r="V166" s="10"/>
      <c r="W166" s="10"/>
      <c r="X166" s="10"/>
      <c r="Y166" s="79"/>
      <c r="Z166" s="10"/>
      <c r="AA166" s="79"/>
      <c r="AB166" s="10"/>
      <c r="AC166" s="10"/>
      <c r="AD166" s="10"/>
      <c r="AE166" s="10"/>
      <c r="AF166" s="10"/>
      <c r="AG166" s="10"/>
      <c r="AH166" s="10"/>
      <c r="AI166" s="10"/>
    </row>
    <row r="167" spans="1:35" ht="12" customHeight="1" x14ac:dyDescent="0.15">
      <c r="A167" s="421"/>
      <c r="B167" s="421"/>
      <c r="C167" s="421"/>
      <c r="D167" s="421"/>
      <c r="E167" s="10"/>
      <c r="F167" s="10"/>
      <c r="G167" s="10"/>
      <c r="H167" s="10"/>
      <c r="I167" s="10"/>
      <c r="J167" s="10"/>
      <c r="K167" s="10"/>
      <c r="L167" s="10"/>
      <c r="M167" s="10"/>
      <c r="N167" s="10"/>
      <c r="O167" s="10"/>
      <c r="P167" s="10"/>
      <c r="Q167" s="10"/>
      <c r="R167" s="10"/>
      <c r="S167" s="10"/>
      <c r="T167" s="10"/>
      <c r="U167" s="79"/>
      <c r="V167" s="10"/>
      <c r="W167" s="10"/>
      <c r="X167" s="10"/>
      <c r="Y167" s="79"/>
      <c r="Z167" s="10"/>
      <c r="AA167" s="79"/>
      <c r="AB167" s="10"/>
      <c r="AC167" s="10"/>
      <c r="AD167" s="10"/>
      <c r="AE167" s="10"/>
      <c r="AF167" s="10"/>
      <c r="AG167" s="10"/>
      <c r="AH167" s="10"/>
      <c r="AI167" s="10"/>
    </row>
    <row r="168" spans="1:35" ht="12" customHeight="1" x14ac:dyDescent="0.15">
      <c r="A168" s="373"/>
      <c r="B168" s="421"/>
      <c r="C168" s="421"/>
      <c r="D168" s="421"/>
      <c r="E168" s="10"/>
      <c r="F168" s="10"/>
      <c r="G168" s="10"/>
      <c r="H168" s="10"/>
      <c r="I168" s="10"/>
      <c r="J168" s="10"/>
      <c r="K168" s="10"/>
      <c r="L168" s="10"/>
      <c r="M168" s="10"/>
      <c r="N168" s="10"/>
      <c r="O168" s="10"/>
      <c r="P168" s="10"/>
      <c r="Q168" s="10"/>
      <c r="R168" s="10"/>
      <c r="S168" s="10"/>
      <c r="T168" s="10"/>
      <c r="U168" s="79"/>
      <c r="V168" s="10"/>
      <c r="W168" s="10"/>
      <c r="X168" s="10"/>
      <c r="Y168" s="79"/>
      <c r="Z168" s="10"/>
      <c r="AA168" s="79"/>
      <c r="AB168" s="10"/>
      <c r="AC168" s="10"/>
      <c r="AD168" s="10"/>
      <c r="AE168" s="10"/>
      <c r="AF168" s="10"/>
      <c r="AG168" s="10"/>
      <c r="AH168" s="10"/>
      <c r="AI168" s="10"/>
    </row>
    <row r="169" spans="1:35" ht="12" customHeight="1" x14ac:dyDescent="0.15">
      <c r="A169" s="421"/>
      <c r="B169" s="421"/>
      <c r="C169" s="421"/>
      <c r="D169" s="421"/>
      <c r="E169" s="10"/>
      <c r="F169" s="10"/>
      <c r="G169" s="10"/>
      <c r="H169" s="10"/>
      <c r="I169" s="10"/>
      <c r="J169" s="10"/>
      <c r="K169" s="10"/>
      <c r="L169" s="10"/>
      <c r="M169" s="10"/>
      <c r="N169" s="10"/>
      <c r="O169" s="10"/>
      <c r="P169" s="10"/>
      <c r="Q169" s="10"/>
      <c r="R169" s="10"/>
      <c r="S169" s="10"/>
      <c r="T169" s="10"/>
      <c r="U169" s="79"/>
      <c r="V169" s="10"/>
      <c r="W169" s="10"/>
      <c r="X169" s="10"/>
      <c r="Y169" s="79"/>
      <c r="Z169" s="10"/>
      <c r="AA169" s="79"/>
      <c r="AB169" s="10"/>
      <c r="AC169" s="10"/>
      <c r="AD169" s="10"/>
      <c r="AE169" s="10"/>
      <c r="AF169" s="10"/>
      <c r="AG169" s="10"/>
      <c r="AH169" s="10"/>
      <c r="AI169" s="10"/>
    </row>
    <row r="170" spans="1:35" s="1" customFormat="1" x14ac:dyDescent="0.15">
      <c r="A170" s="10" t="s">
        <v>70</v>
      </c>
      <c r="B170" s="10"/>
      <c r="C170" s="10"/>
      <c r="D170" s="10"/>
      <c r="E170" s="10"/>
      <c r="F170" s="10"/>
      <c r="G170" s="10"/>
      <c r="H170" s="10"/>
      <c r="I170" s="10"/>
      <c r="J170" s="10"/>
      <c r="K170" s="10"/>
      <c r="L170" s="10"/>
      <c r="M170" s="10"/>
      <c r="N170" s="10"/>
      <c r="O170" s="10"/>
      <c r="P170" s="10"/>
      <c r="Q170" s="10"/>
      <c r="R170" s="10"/>
      <c r="S170" s="10"/>
      <c r="T170" s="10"/>
      <c r="U170" s="79"/>
      <c r="V170" s="10"/>
      <c r="W170" s="10"/>
      <c r="X170" s="10"/>
      <c r="Y170" s="79"/>
      <c r="Z170" s="10"/>
      <c r="AA170" s="79"/>
      <c r="AB170" s="10"/>
      <c r="AC170" s="10"/>
      <c r="AD170" s="10"/>
      <c r="AE170" s="10"/>
      <c r="AF170" s="10"/>
      <c r="AG170" s="10"/>
      <c r="AH170" s="10"/>
      <c r="AI170" s="10"/>
    </row>
    <row r="171" spans="1:35" ht="14" x14ac:dyDescent="0.15">
      <c r="A171" s="17" t="s">
        <v>96</v>
      </c>
      <c r="B171" s="82" t="s">
        <v>44</v>
      </c>
      <c r="C171" s="82" t="s">
        <v>45</v>
      </c>
      <c r="D171" s="82" t="s">
        <v>46</v>
      </c>
      <c r="E171" s="82" t="s">
        <v>47</v>
      </c>
      <c r="F171" s="82" t="s">
        <v>48</v>
      </c>
      <c r="G171" s="90" t="s">
        <v>88</v>
      </c>
      <c r="H171" s="90" t="s">
        <v>825</v>
      </c>
      <c r="I171" s="90" t="s">
        <v>51</v>
      </c>
      <c r="J171" s="90" t="s">
        <v>593</v>
      </c>
      <c r="K171" s="90" t="s">
        <v>52</v>
      </c>
      <c r="L171" s="90" t="s">
        <v>85</v>
      </c>
      <c r="M171" s="90" t="s">
        <v>54</v>
      </c>
      <c r="N171" s="90" t="s">
        <v>55</v>
      </c>
      <c r="O171" s="425"/>
      <c r="P171" s="425"/>
      <c r="Q171" s="94"/>
      <c r="R171" s="425"/>
      <c r="S171" s="425"/>
      <c r="T171" s="94"/>
      <c r="U171" s="425"/>
      <c r="V171" s="425"/>
      <c r="W171" s="425"/>
      <c r="X171" s="425"/>
      <c r="Y171" s="10"/>
      <c r="Z171" s="79"/>
      <c r="AA171" s="10"/>
      <c r="AB171" s="10"/>
      <c r="AC171" s="10"/>
      <c r="AD171" s="10"/>
      <c r="AE171" s="10"/>
      <c r="AF171" s="10"/>
      <c r="AG171" s="10"/>
      <c r="AH171" s="10"/>
    </row>
    <row r="172" spans="1:35" ht="14" x14ac:dyDescent="0.15">
      <c r="A172" s="17" t="s">
        <v>86</v>
      </c>
      <c r="B172" s="88">
        <f t="shared" ref="B172:H172" si="39">B186</f>
        <v>3679.7392073924252</v>
      </c>
      <c r="C172" s="88">
        <f t="shared" si="39"/>
        <v>49408.364429043417</v>
      </c>
      <c r="D172" s="88">
        <f t="shared" si="39"/>
        <v>325.95150172814107</v>
      </c>
      <c r="E172" s="88">
        <f t="shared" si="39"/>
        <v>8791.0822091912978</v>
      </c>
      <c r="F172" s="88">
        <f t="shared" si="39"/>
        <v>29.785183869781481</v>
      </c>
      <c r="G172" s="88">
        <f t="shared" si="39"/>
        <v>9332.6586216569849</v>
      </c>
      <c r="H172" s="88">
        <f t="shared" si="39"/>
        <v>19121.102081971603</v>
      </c>
      <c r="I172" s="88">
        <f>I186</f>
        <v>2043.2440052018492</v>
      </c>
      <c r="J172" s="88">
        <f>J186</f>
        <v>2652.1905676660649</v>
      </c>
      <c r="K172" s="88">
        <f>K186</f>
        <v>1079.3364815819732</v>
      </c>
      <c r="L172" s="88">
        <f>L186</f>
        <v>4139.5547063332269</v>
      </c>
      <c r="M172" s="88">
        <f>M186</f>
        <v>26.975272704018472</v>
      </c>
      <c r="N172" s="100">
        <f>SUM(B172:M172)</f>
        <v>100629.98426834079</v>
      </c>
      <c r="O172" s="393"/>
      <c r="P172" s="10"/>
      <c r="Q172" s="10"/>
      <c r="R172" s="10"/>
      <c r="S172" s="10"/>
      <c r="T172" s="79"/>
      <c r="U172" s="10"/>
      <c r="V172" s="10"/>
      <c r="W172" s="10"/>
      <c r="X172" s="79"/>
      <c r="Y172" s="10"/>
      <c r="Z172" s="79"/>
      <c r="AA172" s="10"/>
      <c r="AB172" s="10"/>
      <c r="AC172" s="10"/>
      <c r="AD172" s="10"/>
      <c r="AE172" s="10"/>
      <c r="AF172" s="10"/>
      <c r="AG172" s="10"/>
      <c r="AH172" s="10"/>
    </row>
    <row r="173" spans="1:35" x14ac:dyDescent="0.15">
      <c r="A173" s="10"/>
      <c r="B173" s="10"/>
      <c r="C173" s="10"/>
      <c r="D173" s="10"/>
      <c r="E173" s="10"/>
      <c r="F173" s="10"/>
      <c r="G173" s="10"/>
      <c r="H173" s="10"/>
      <c r="I173" s="10"/>
      <c r="J173" s="10"/>
      <c r="K173" s="10"/>
      <c r="L173" s="10"/>
      <c r="M173" s="10"/>
      <c r="N173" s="10"/>
      <c r="O173" s="10"/>
      <c r="P173" s="10"/>
      <c r="Q173" s="10"/>
      <c r="R173" s="10"/>
      <c r="S173" s="10"/>
      <c r="T173" s="10"/>
      <c r="U173" s="79"/>
      <c r="V173" s="10"/>
      <c r="W173" s="10"/>
      <c r="X173" s="10"/>
      <c r="Y173" s="79"/>
      <c r="Z173" s="10"/>
      <c r="AA173" s="79"/>
      <c r="AB173" s="10"/>
      <c r="AC173" s="10"/>
      <c r="AD173" s="10"/>
      <c r="AE173" s="10"/>
      <c r="AF173" s="10"/>
      <c r="AG173" s="10"/>
      <c r="AH173" s="10"/>
      <c r="AI173" s="10"/>
    </row>
    <row r="174" spans="1:35" x14ac:dyDescent="0.15">
      <c r="A174" s="10"/>
      <c r="B174" s="10"/>
      <c r="C174" s="10"/>
      <c r="D174" s="10"/>
      <c r="E174" s="10"/>
      <c r="F174" s="10"/>
      <c r="G174" s="10"/>
      <c r="H174" s="10"/>
      <c r="I174" s="10"/>
      <c r="J174" s="10"/>
      <c r="K174" s="10"/>
      <c r="L174" s="10"/>
      <c r="M174" s="10"/>
      <c r="N174" s="10"/>
      <c r="O174" s="10"/>
      <c r="P174" s="10"/>
      <c r="Q174" s="10"/>
      <c r="R174" s="10"/>
      <c r="S174" s="10"/>
      <c r="T174" s="10"/>
      <c r="U174" s="79"/>
      <c r="V174" s="10"/>
      <c r="W174" s="10"/>
      <c r="X174" s="10"/>
      <c r="Y174" s="79"/>
      <c r="Z174" s="10"/>
      <c r="AA174" s="79"/>
      <c r="AB174" s="10"/>
      <c r="AC174" s="10"/>
      <c r="AD174" s="10"/>
      <c r="AE174" s="10"/>
      <c r="AF174" s="10"/>
      <c r="AG174" s="10"/>
      <c r="AH174" s="10"/>
      <c r="AI174" s="10"/>
    </row>
    <row r="175" spans="1:35" x14ac:dyDescent="0.15">
      <c r="A175" s="10"/>
      <c r="B175" s="10"/>
      <c r="C175" s="10"/>
      <c r="D175" s="10"/>
      <c r="E175" s="10"/>
      <c r="F175" s="10"/>
      <c r="G175" s="10"/>
      <c r="H175" s="10"/>
      <c r="I175" s="10"/>
      <c r="J175" s="10"/>
      <c r="K175" s="10"/>
      <c r="L175" s="10"/>
      <c r="M175" s="10"/>
      <c r="N175" s="10"/>
      <c r="O175" s="10"/>
      <c r="P175" s="10"/>
      <c r="Q175" s="10"/>
      <c r="R175" s="10"/>
      <c r="S175" s="10"/>
      <c r="T175" s="10"/>
      <c r="U175" s="79"/>
      <c r="V175" s="10"/>
      <c r="W175" s="10"/>
      <c r="X175" s="10"/>
      <c r="Y175" s="79"/>
      <c r="Z175" s="10"/>
      <c r="AA175" s="79"/>
      <c r="AB175" s="10"/>
      <c r="AC175" s="10"/>
      <c r="AD175" s="10"/>
      <c r="AE175" s="10"/>
      <c r="AF175" s="10"/>
      <c r="AG175" s="10"/>
      <c r="AH175" s="10"/>
      <c r="AI175" s="10"/>
    </row>
    <row r="176" spans="1:35" x14ac:dyDescent="0.15">
      <c r="A176" s="10"/>
      <c r="B176" s="10"/>
      <c r="C176" s="10"/>
      <c r="D176" s="10"/>
      <c r="E176" s="10"/>
      <c r="F176" s="10"/>
      <c r="G176" s="10"/>
      <c r="H176" s="10"/>
      <c r="I176" s="10"/>
      <c r="J176" s="10"/>
      <c r="K176" s="10"/>
      <c r="L176" s="10"/>
      <c r="M176" s="10"/>
      <c r="N176" s="10"/>
      <c r="O176" s="10"/>
      <c r="P176" s="10"/>
      <c r="Q176" s="10"/>
      <c r="R176" s="10"/>
      <c r="S176" s="10"/>
      <c r="T176" s="10"/>
      <c r="U176" s="79"/>
      <c r="V176" s="10"/>
      <c r="W176" s="10"/>
      <c r="X176" s="10"/>
      <c r="Y176" s="79"/>
      <c r="Z176" s="10"/>
      <c r="AA176" s="79"/>
      <c r="AB176" s="10"/>
      <c r="AC176" s="10"/>
      <c r="AD176" s="10"/>
      <c r="AE176" s="10"/>
      <c r="AF176" s="10"/>
      <c r="AG176" s="10"/>
      <c r="AH176" s="10"/>
      <c r="AI176" s="10"/>
    </row>
    <row r="177" spans="1:35" x14ac:dyDescent="0.15">
      <c r="A177" s="10" t="s">
        <v>57</v>
      </c>
      <c r="B177" s="10"/>
      <c r="C177" s="10"/>
      <c r="D177" s="10"/>
      <c r="E177" s="10"/>
      <c r="F177" s="10"/>
      <c r="G177" s="10"/>
      <c r="H177" s="10"/>
      <c r="I177" s="10"/>
      <c r="J177" s="10"/>
      <c r="K177" s="10"/>
      <c r="L177" s="10"/>
      <c r="M177" s="10"/>
      <c r="N177" s="10"/>
      <c r="O177" s="10"/>
      <c r="P177" s="10"/>
      <c r="Q177" s="10"/>
      <c r="R177" s="10"/>
      <c r="S177" s="10"/>
      <c r="T177" s="10"/>
      <c r="U177" s="79"/>
      <c r="V177" s="10"/>
      <c r="W177" s="10"/>
      <c r="X177" s="10"/>
      <c r="Y177" s="79"/>
      <c r="Z177" s="10"/>
      <c r="AA177" s="79"/>
      <c r="AB177" s="10"/>
      <c r="AC177" s="10"/>
      <c r="AD177" s="10"/>
      <c r="AE177" s="10"/>
      <c r="AF177" s="10"/>
      <c r="AG177" s="10"/>
      <c r="AH177" s="10"/>
      <c r="AI177" s="10"/>
    </row>
    <row r="178" spans="1:35" ht="40" customHeight="1" x14ac:dyDescent="0.15">
      <c r="A178" s="319" t="s">
        <v>591</v>
      </c>
      <c r="B178" s="314" t="s">
        <v>44</v>
      </c>
      <c r="C178" s="314" t="s">
        <v>45</v>
      </c>
      <c r="D178" s="314" t="s">
        <v>46</v>
      </c>
      <c r="E178" s="314" t="s">
        <v>47</v>
      </c>
      <c r="F178" s="314" t="s">
        <v>48</v>
      </c>
      <c r="G178" s="320" t="s">
        <v>88</v>
      </c>
      <c r="H178" s="321" t="s">
        <v>825</v>
      </c>
      <c r="I178" s="320" t="s">
        <v>51</v>
      </c>
      <c r="J178" s="320" t="s">
        <v>593</v>
      </c>
      <c r="K178" s="320" t="s">
        <v>52</v>
      </c>
      <c r="L178" s="320" t="s">
        <v>85</v>
      </c>
      <c r="M178" s="320" t="s">
        <v>54</v>
      </c>
      <c r="N178" s="321" t="s">
        <v>55</v>
      </c>
      <c r="O178" s="425"/>
      <c r="P178" s="94"/>
      <c r="Q178" s="425"/>
      <c r="R178" s="425"/>
      <c r="S178" s="425"/>
      <c r="T178" s="94"/>
      <c r="U178" s="425"/>
      <c r="V178" s="425"/>
      <c r="W178" s="425"/>
      <c r="X178" s="425"/>
      <c r="Y178" s="10"/>
      <c r="Z178" s="79"/>
      <c r="AA178" s="10"/>
      <c r="AB178" s="10"/>
      <c r="AC178" s="10"/>
      <c r="AD178" s="10"/>
      <c r="AE178" s="10"/>
      <c r="AF178" s="10"/>
      <c r="AG178" s="10"/>
      <c r="AH178" s="10"/>
    </row>
    <row r="179" spans="1:35" ht="16" x14ac:dyDescent="0.15">
      <c r="A179" s="322" t="s">
        <v>102</v>
      </c>
      <c r="B179" s="318">
        <f t="shared" ref="B179:B185" si="40">(J191+K191+L191)/1024</f>
        <v>2196.2448756101503</v>
      </c>
      <c r="C179" s="318">
        <f>(B191+C191)/1024</f>
        <v>21380.656490964109</v>
      </c>
      <c r="D179" s="318">
        <f>D191/1024</f>
        <v>282.0656028571367</v>
      </c>
      <c r="E179" s="318">
        <f>(E191+F191+G191)/1024</f>
        <v>5800.4604228760072</v>
      </c>
      <c r="F179" s="318">
        <f t="shared" ref="F179:F185" si="41">(H191+I191)/1024</f>
        <v>19.132535667470545</v>
      </c>
      <c r="G179" s="318">
        <f t="shared" ref="G179:G185" si="42">(M191+N191)/1024</f>
        <v>3781.8592442047234</v>
      </c>
      <c r="H179" s="318">
        <f t="shared" ref="H179:H185" si="43">O191/1024</f>
        <v>5729.8120760767188</v>
      </c>
      <c r="I179" s="318">
        <f t="shared" ref="I179:I185" si="44">(P191+Q191+R191+S191)/1024</f>
        <v>1179.232596801138</v>
      </c>
      <c r="J179" s="318">
        <f t="shared" ref="J179:J185" si="45">(T191)/1024</f>
        <v>1083.951510054248</v>
      </c>
      <c r="K179" s="318">
        <f t="shared" ref="K179:K185" si="46">(U191+V191)/1024</f>
        <v>571.45916792538378</v>
      </c>
      <c r="L179" s="318">
        <f t="shared" ref="L179:L185" si="47">(W191+X191)/1024</f>
        <v>3081.4362670190912</v>
      </c>
      <c r="M179" s="318">
        <f t="shared" ref="M179:M185" si="48">Y191/1024</f>
        <v>12.545882656525391</v>
      </c>
      <c r="N179" s="317">
        <f>SUM(B179:M179)</f>
        <v>45118.856672712704</v>
      </c>
      <c r="O179" s="86"/>
      <c r="P179" s="10"/>
      <c r="Q179" s="10"/>
      <c r="R179" s="10"/>
      <c r="S179" s="10"/>
      <c r="T179" s="79"/>
      <c r="U179" s="10"/>
      <c r="V179" s="10"/>
      <c r="W179" s="10"/>
      <c r="X179" s="79"/>
      <c r="Y179" s="10"/>
      <c r="Z179" s="79"/>
      <c r="AA179" s="10"/>
      <c r="AB179" s="10"/>
      <c r="AC179" s="10"/>
      <c r="AD179" s="10"/>
      <c r="AE179" s="10"/>
      <c r="AF179" s="10"/>
      <c r="AG179" s="10"/>
      <c r="AH179" s="10"/>
    </row>
    <row r="180" spans="1:35" ht="16" x14ac:dyDescent="0.15">
      <c r="A180" s="322" t="s">
        <v>103</v>
      </c>
      <c r="B180" s="318">
        <f t="shared" si="40"/>
        <v>799.09895996925798</v>
      </c>
      <c r="C180" s="318">
        <f t="shared" ref="C180:C185" si="49">(B192+C192)/1024</f>
        <v>5146.9102251943414</v>
      </c>
      <c r="D180" s="318">
        <f t="shared" ref="D180:D185" si="50">D192/1024</f>
        <v>11.184784401139941</v>
      </c>
      <c r="E180" s="318">
        <f t="shared" ref="E180:E185" si="51">(E192+F192+G192)/1024</f>
        <v>178.67826348786878</v>
      </c>
      <c r="F180" s="318">
        <f t="shared" si="41"/>
        <v>3.133758869949808</v>
      </c>
      <c r="G180" s="318">
        <f t="shared" si="42"/>
        <v>2217.6328163768435</v>
      </c>
      <c r="H180" s="318">
        <f t="shared" si="43"/>
        <v>7570.0731628639942</v>
      </c>
      <c r="I180" s="318">
        <f t="shared" si="44"/>
        <v>122.06071430765752</v>
      </c>
      <c r="J180" s="318">
        <f t="shared" si="45"/>
        <v>899.99421952222065</v>
      </c>
      <c r="K180" s="318">
        <f t="shared" si="46"/>
        <v>140.13784696720899</v>
      </c>
      <c r="L180" s="318">
        <f t="shared" si="47"/>
        <v>390.94100603218942</v>
      </c>
      <c r="M180" s="318">
        <f t="shared" si="48"/>
        <v>0.4519830536846709</v>
      </c>
      <c r="N180" s="317">
        <f t="shared" ref="N180:N185" si="52">SUM(B180:M180)</f>
        <v>17480.297741046357</v>
      </c>
      <c r="O180" s="10"/>
      <c r="P180" s="10"/>
      <c r="Q180" s="10"/>
      <c r="R180" s="10"/>
      <c r="S180" s="10"/>
      <c r="T180" s="79"/>
      <c r="U180" s="10"/>
      <c r="V180" s="10"/>
      <c r="W180" s="10"/>
      <c r="X180" s="79"/>
      <c r="Y180" s="10"/>
      <c r="Z180" s="79"/>
      <c r="AA180" s="10"/>
      <c r="AB180" s="10"/>
      <c r="AC180" s="10"/>
      <c r="AD180" s="10"/>
      <c r="AE180" s="10"/>
      <c r="AF180" s="10"/>
      <c r="AG180" s="10"/>
      <c r="AH180" s="10"/>
    </row>
    <row r="181" spans="1:35" ht="16" x14ac:dyDescent="0.15">
      <c r="A181" s="322" t="s">
        <v>104</v>
      </c>
      <c r="B181" s="318">
        <f t="shared" si="40"/>
        <v>454.80023178656199</v>
      </c>
      <c r="C181" s="318">
        <f t="shared" si="49"/>
        <v>12340.510940236925</v>
      </c>
      <c r="D181" s="318">
        <f t="shared" si="50"/>
        <v>1.1004396273483497</v>
      </c>
      <c r="E181" s="318">
        <f t="shared" si="51"/>
        <v>1562.3148202726813</v>
      </c>
      <c r="F181" s="318">
        <f t="shared" si="41"/>
        <v>4.2212802704989256</v>
      </c>
      <c r="G181" s="318">
        <f t="shared" si="42"/>
        <v>2628.1959829503808</v>
      </c>
      <c r="H181" s="318">
        <f t="shared" si="43"/>
        <v>2730.8394004398342</v>
      </c>
      <c r="I181" s="318">
        <f t="shared" si="44"/>
        <v>623.10544154967158</v>
      </c>
      <c r="J181" s="318">
        <f t="shared" si="45"/>
        <v>92.491463617145115</v>
      </c>
      <c r="K181" s="318">
        <f t="shared" si="46"/>
        <v>285.90467952732325</v>
      </c>
      <c r="L181" s="318">
        <f t="shared" si="47"/>
        <v>176.45753197446396</v>
      </c>
      <c r="M181" s="318">
        <f t="shared" si="48"/>
        <v>12.388193344423534</v>
      </c>
      <c r="N181" s="317">
        <f t="shared" si="52"/>
        <v>20912.330405597259</v>
      </c>
      <c r="O181" s="10"/>
      <c r="P181" s="10"/>
      <c r="Q181" s="10"/>
      <c r="R181" s="10"/>
      <c r="S181" s="10"/>
      <c r="T181" s="79"/>
      <c r="U181" s="10"/>
      <c r="V181" s="10"/>
      <c r="W181" s="10"/>
      <c r="X181" s="79"/>
      <c r="Y181" s="10"/>
      <c r="Z181" s="79"/>
      <c r="AA181" s="10"/>
      <c r="AB181" s="10"/>
      <c r="AC181" s="10"/>
      <c r="AD181" s="10"/>
      <c r="AE181" s="10"/>
      <c r="AF181" s="10"/>
      <c r="AG181" s="10"/>
      <c r="AH181" s="10"/>
    </row>
    <row r="182" spans="1:35" ht="16" x14ac:dyDescent="0.15">
      <c r="A182" s="322" t="s">
        <v>105</v>
      </c>
      <c r="B182" s="318">
        <f t="shared" si="40"/>
        <v>163.20410785751221</v>
      </c>
      <c r="C182" s="318">
        <f t="shared" si="49"/>
        <v>10331.487813839442</v>
      </c>
      <c r="D182" s="318">
        <f t="shared" si="50"/>
        <v>1.1446875287056153</v>
      </c>
      <c r="E182" s="318">
        <f t="shared" si="51"/>
        <v>958.74542700893471</v>
      </c>
      <c r="F182" s="318">
        <f t="shared" si="41"/>
        <v>0.58735950193567876</v>
      </c>
      <c r="G182" s="318">
        <f t="shared" si="42"/>
        <v>609.75438083169399</v>
      </c>
      <c r="H182" s="318">
        <f t="shared" si="43"/>
        <v>2963.2438072721679</v>
      </c>
      <c r="I182" s="318">
        <f t="shared" si="44"/>
        <v>92.047873966639528</v>
      </c>
      <c r="J182" s="318">
        <f t="shared" si="45"/>
        <v>237.88633627605273</v>
      </c>
      <c r="K182" s="318">
        <f t="shared" si="46"/>
        <v>32.956713061610529</v>
      </c>
      <c r="L182" s="318">
        <f t="shared" si="47"/>
        <v>468.39327075321091</v>
      </c>
      <c r="M182" s="318">
        <f t="shared" si="48"/>
        <v>0.23048780214230566</v>
      </c>
      <c r="N182" s="317">
        <f t="shared" si="52"/>
        <v>15859.682265700047</v>
      </c>
      <c r="O182" s="10"/>
      <c r="P182" s="10"/>
      <c r="Q182" s="10"/>
      <c r="R182" s="10"/>
      <c r="S182" s="10"/>
      <c r="T182" s="79"/>
      <c r="U182" s="10"/>
      <c r="V182" s="10"/>
      <c r="W182" s="10"/>
      <c r="X182" s="79"/>
      <c r="Y182" s="10"/>
      <c r="Z182" s="79"/>
      <c r="AA182" s="10"/>
      <c r="AB182" s="10"/>
      <c r="AC182" s="10"/>
      <c r="AD182" s="10"/>
      <c r="AE182" s="10"/>
      <c r="AF182" s="10"/>
      <c r="AG182" s="10"/>
      <c r="AH182" s="10"/>
    </row>
    <row r="183" spans="1:35" ht="16" x14ac:dyDescent="0.15">
      <c r="A183" s="322" t="s">
        <v>106</v>
      </c>
      <c r="B183" s="318">
        <f t="shared" si="40"/>
        <v>33.522850268793263</v>
      </c>
      <c r="C183" s="318">
        <f t="shared" si="49"/>
        <v>178.29552852204483</v>
      </c>
      <c r="D183" s="318">
        <f t="shared" si="50"/>
        <v>2.1345027952520409E-2</v>
      </c>
      <c r="E183" s="318">
        <f t="shared" si="51"/>
        <v>112.26088391639435</v>
      </c>
      <c r="F183" s="318">
        <f t="shared" si="41"/>
        <v>2.6239590433569879</v>
      </c>
      <c r="G183" s="318">
        <f t="shared" si="42"/>
        <v>46.312199680642991</v>
      </c>
      <c r="H183" s="318">
        <f t="shared" si="43"/>
        <v>99.361375588060554</v>
      </c>
      <c r="I183" s="318">
        <f t="shared" si="44"/>
        <v>22.009829952830774</v>
      </c>
      <c r="J183" s="318">
        <f t="shared" si="45"/>
        <v>4.9254907934118748</v>
      </c>
      <c r="K183" s="318">
        <f t="shared" si="46"/>
        <v>7.5196032614803601</v>
      </c>
      <c r="L183" s="318">
        <f t="shared" si="47"/>
        <v>19.222686715108388</v>
      </c>
      <c r="M183" s="318">
        <f t="shared" si="48"/>
        <v>0.56218561736932227</v>
      </c>
      <c r="N183" s="317">
        <f t="shared" si="52"/>
        <v>526.6379383874463</v>
      </c>
      <c r="O183" s="10"/>
      <c r="P183" s="10"/>
      <c r="Q183" s="10"/>
      <c r="R183" s="10"/>
      <c r="S183" s="10"/>
      <c r="T183" s="79"/>
      <c r="U183" s="10"/>
      <c r="V183" s="10"/>
      <c r="W183" s="10"/>
      <c r="X183" s="79"/>
      <c r="Y183" s="10"/>
      <c r="Z183" s="79"/>
      <c r="AA183" s="10"/>
      <c r="AB183" s="10"/>
      <c r="AC183" s="10"/>
      <c r="AD183" s="10"/>
      <c r="AE183" s="10"/>
      <c r="AF183" s="10"/>
      <c r="AG183" s="10"/>
      <c r="AH183" s="10"/>
    </row>
    <row r="184" spans="1:35" ht="16" x14ac:dyDescent="0.15">
      <c r="A184" s="322" t="s">
        <v>107</v>
      </c>
      <c r="B184" s="318">
        <f t="shared" si="40"/>
        <v>11.414742009445932</v>
      </c>
      <c r="C184" s="318">
        <f t="shared" si="49"/>
        <v>30.499350631851399</v>
      </c>
      <c r="D184" s="318">
        <f t="shared" si="50"/>
        <v>30.434278021295508</v>
      </c>
      <c r="E184" s="318">
        <f t="shared" si="51"/>
        <v>178.27344316698753</v>
      </c>
      <c r="F184" s="318">
        <f t="shared" si="41"/>
        <v>8.592444474106728E-2</v>
      </c>
      <c r="G184" s="318">
        <f t="shared" si="42"/>
        <v>48.880152701733088</v>
      </c>
      <c r="H184" s="318">
        <f t="shared" si="43"/>
        <v>27.009469221564355</v>
      </c>
      <c r="I184" s="318">
        <f t="shared" si="44"/>
        <v>4.7790789346126914</v>
      </c>
      <c r="J184" s="318">
        <f t="shared" si="45"/>
        <v>332.57086857127541</v>
      </c>
      <c r="K184" s="318">
        <f t="shared" si="46"/>
        <v>41.357041658488093</v>
      </c>
      <c r="L184" s="318">
        <f t="shared" si="47"/>
        <v>3.0362709304517872</v>
      </c>
      <c r="M184" s="318">
        <f t="shared" si="48"/>
        <v>0.79126181698938969</v>
      </c>
      <c r="N184" s="317">
        <f t="shared" si="52"/>
        <v>709.13188210943633</v>
      </c>
      <c r="O184" s="86"/>
      <c r="P184" s="10"/>
      <c r="Q184" s="10"/>
      <c r="R184" s="10"/>
      <c r="S184" s="10"/>
      <c r="T184" s="79"/>
      <c r="U184" s="10"/>
      <c r="V184" s="10"/>
      <c r="W184" s="10"/>
      <c r="X184" s="79"/>
      <c r="Y184" s="10"/>
      <c r="Z184" s="79"/>
      <c r="AA184" s="10"/>
      <c r="AB184" s="10"/>
      <c r="AC184" s="10"/>
      <c r="AD184" s="10"/>
      <c r="AE184" s="10"/>
      <c r="AF184" s="10"/>
      <c r="AG184" s="10"/>
      <c r="AH184" s="10"/>
    </row>
    <row r="185" spans="1:35" ht="16" x14ac:dyDescent="0.15">
      <c r="A185" s="322" t="s">
        <v>108</v>
      </c>
      <c r="B185" s="318">
        <f t="shared" si="40"/>
        <v>21.453439890703432</v>
      </c>
      <c r="C185" s="318">
        <f t="shared" si="49"/>
        <v>4.0796547073114146E-3</v>
      </c>
      <c r="D185" s="318">
        <f t="shared" si="50"/>
        <v>3.6426456244953415E-4</v>
      </c>
      <c r="E185" s="318">
        <f t="shared" si="51"/>
        <v>0.34894846242332228</v>
      </c>
      <c r="F185" s="318">
        <f t="shared" si="41"/>
        <v>3.6607182846637405E-4</v>
      </c>
      <c r="G185" s="318">
        <f t="shared" si="42"/>
        <v>2.3844910970183257E-2</v>
      </c>
      <c r="H185" s="318">
        <f t="shared" si="43"/>
        <v>0.76279050926314063</v>
      </c>
      <c r="I185" s="318">
        <f t="shared" si="44"/>
        <v>8.4696892990905274E-3</v>
      </c>
      <c r="J185" s="318">
        <f t="shared" si="45"/>
        <v>0.37067883171130178</v>
      </c>
      <c r="K185" s="318">
        <f t="shared" si="46"/>
        <v>1.4291804782260347E-3</v>
      </c>
      <c r="L185" s="318">
        <f t="shared" si="47"/>
        <v>6.7672908710846871E-2</v>
      </c>
      <c r="M185" s="318">
        <f t="shared" si="48"/>
        <v>5.2784128838538865E-3</v>
      </c>
      <c r="N185" s="317">
        <f t="shared" si="52"/>
        <v>23.047362787541626</v>
      </c>
      <c r="O185" s="10"/>
      <c r="P185" s="10"/>
      <c r="Q185" s="10"/>
      <c r="R185" s="10"/>
      <c r="S185" s="10"/>
      <c r="T185" s="79"/>
      <c r="U185" s="10"/>
      <c r="V185" s="10"/>
      <c r="W185" s="10"/>
      <c r="X185" s="79"/>
      <c r="Y185" s="10"/>
      <c r="Z185" s="79"/>
      <c r="AA185" s="10"/>
      <c r="AB185" s="10"/>
      <c r="AC185" s="10"/>
      <c r="AD185" s="10"/>
      <c r="AE185" s="10"/>
      <c r="AF185" s="10"/>
      <c r="AG185" s="10"/>
      <c r="AH185" s="10"/>
    </row>
    <row r="186" spans="1:35" ht="24" customHeight="1" x14ac:dyDescent="0.15">
      <c r="A186" s="324" t="s">
        <v>405</v>
      </c>
      <c r="B186" s="317">
        <f>SUM(B179:B185)</f>
        <v>3679.7392073924252</v>
      </c>
      <c r="C186" s="317">
        <f t="shared" ref="C186:M186" si="53">SUM(C179:C185)</f>
        <v>49408.364429043417</v>
      </c>
      <c r="D186" s="317">
        <f t="shared" si="53"/>
        <v>325.95150172814107</v>
      </c>
      <c r="E186" s="317">
        <f t="shared" si="53"/>
        <v>8791.0822091912978</v>
      </c>
      <c r="F186" s="317">
        <f t="shared" si="53"/>
        <v>29.785183869781481</v>
      </c>
      <c r="G186" s="317">
        <f t="shared" si="53"/>
        <v>9332.6586216569849</v>
      </c>
      <c r="H186" s="317">
        <f t="shared" si="53"/>
        <v>19121.102081971603</v>
      </c>
      <c r="I186" s="317">
        <f t="shared" si="53"/>
        <v>2043.2440052018492</v>
      </c>
      <c r="J186" s="317">
        <f t="shared" si="53"/>
        <v>2652.1905676660649</v>
      </c>
      <c r="K186" s="317">
        <f t="shared" si="53"/>
        <v>1079.3364815819732</v>
      </c>
      <c r="L186" s="317">
        <f t="shared" si="53"/>
        <v>4139.5547063332269</v>
      </c>
      <c r="M186" s="317">
        <f t="shared" si="53"/>
        <v>26.975272704018472</v>
      </c>
      <c r="N186" s="317">
        <f>SUM(N179:N185)</f>
        <v>100629.98426834079</v>
      </c>
      <c r="O186" s="86"/>
      <c r="P186" s="10"/>
      <c r="Q186" s="10"/>
      <c r="R186" s="10"/>
      <c r="S186" s="10"/>
      <c r="T186" s="79"/>
      <c r="U186" s="10"/>
      <c r="V186" s="10"/>
      <c r="W186" s="10"/>
      <c r="X186" s="79"/>
      <c r="Y186" s="10"/>
      <c r="Z186" s="79"/>
      <c r="AA186" s="10"/>
      <c r="AB186" s="10"/>
      <c r="AC186" s="10"/>
      <c r="AD186" s="10"/>
      <c r="AE186" s="10"/>
      <c r="AF186" s="10"/>
      <c r="AG186" s="10"/>
      <c r="AH186" s="10"/>
    </row>
    <row r="187" spans="1:35" x14ac:dyDescent="0.15">
      <c r="A187" s="10"/>
      <c r="B187" s="10"/>
      <c r="C187" s="10"/>
      <c r="D187" s="10"/>
      <c r="E187" s="10"/>
      <c r="F187" s="10"/>
      <c r="G187" s="10"/>
      <c r="H187" s="10"/>
      <c r="I187" s="10"/>
      <c r="J187" s="10"/>
      <c r="K187" s="10"/>
      <c r="L187" s="10"/>
      <c r="M187" s="10"/>
      <c r="N187" s="10"/>
      <c r="O187" s="10"/>
      <c r="P187" s="10"/>
      <c r="Q187" s="10"/>
      <c r="R187" s="10"/>
      <c r="S187" s="10"/>
      <c r="T187" s="10"/>
      <c r="U187" s="79"/>
      <c r="V187" s="10"/>
      <c r="W187" s="10"/>
      <c r="X187" s="10"/>
      <c r="Y187" s="79"/>
      <c r="Z187" s="10"/>
      <c r="AA187" s="79"/>
      <c r="AB187" s="10"/>
      <c r="AC187" s="10"/>
      <c r="AD187" s="10"/>
      <c r="AE187" s="10"/>
      <c r="AF187" s="10"/>
      <c r="AG187" s="10"/>
      <c r="AH187" s="10"/>
      <c r="AI187" s="10"/>
    </row>
    <row r="188" spans="1:35" x14ac:dyDescent="0.15">
      <c r="A188" s="10"/>
      <c r="B188" s="10"/>
      <c r="C188" s="10"/>
      <c r="D188" s="10"/>
      <c r="E188" s="10"/>
      <c r="F188" s="10"/>
      <c r="G188" s="10"/>
      <c r="H188" s="10"/>
      <c r="I188" s="10"/>
      <c r="J188" s="10"/>
      <c r="K188" s="10"/>
      <c r="L188" s="10"/>
      <c r="M188" s="10"/>
      <c r="N188" s="10"/>
      <c r="O188" s="10"/>
      <c r="P188" s="10"/>
      <c r="Q188" s="10"/>
      <c r="R188" s="10"/>
      <c r="S188" s="10"/>
      <c r="T188" s="10"/>
      <c r="U188" s="79"/>
      <c r="V188" s="10"/>
      <c r="W188" s="10"/>
      <c r="X188" s="10"/>
      <c r="Y188" s="79"/>
      <c r="Z188" s="10"/>
      <c r="AA188" s="79"/>
      <c r="AB188" s="10"/>
      <c r="AC188" s="10"/>
      <c r="AD188" s="10"/>
      <c r="AE188" s="10"/>
      <c r="AF188" s="10"/>
      <c r="AG188" s="10"/>
      <c r="AH188" s="10"/>
      <c r="AI188" s="10"/>
    </row>
    <row r="189" spans="1:35" x14ac:dyDescent="0.15">
      <c r="A189" s="10" t="s">
        <v>63</v>
      </c>
      <c r="B189" s="10"/>
      <c r="C189" s="10"/>
      <c r="D189" s="10"/>
      <c r="E189" s="10"/>
      <c r="F189" s="10"/>
      <c r="G189" s="10"/>
      <c r="H189" s="10"/>
      <c r="I189" s="10"/>
      <c r="J189" s="10"/>
      <c r="K189" s="10"/>
      <c r="L189" s="10"/>
      <c r="M189" s="10"/>
      <c r="N189" s="10"/>
      <c r="O189" s="10"/>
      <c r="P189" s="10"/>
      <c r="Q189" s="10"/>
      <c r="R189" s="79"/>
      <c r="S189" s="10"/>
      <c r="T189" s="10"/>
      <c r="U189" s="10"/>
      <c r="V189" s="79"/>
      <c r="W189" s="10"/>
      <c r="X189" s="79"/>
      <c r="Y189" s="10"/>
      <c r="Z189" s="10"/>
      <c r="AA189" s="10"/>
      <c r="AB189" s="10"/>
      <c r="AC189" s="10"/>
      <c r="AD189" s="10"/>
      <c r="AE189" s="10"/>
      <c r="AF189" s="10"/>
    </row>
    <row r="190" spans="1:35" s="390" customFormat="1" ht="42" x14ac:dyDescent="0.15">
      <c r="A190" s="560" t="s">
        <v>592</v>
      </c>
      <c r="B190" s="561" t="s">
        <v>45</v>
      </c>
      <c r="C190" s="562" t="s">
        <v>941</v>
      </c>
      <c r="D190" s="561" t="s">
        <v>46</v>
      </c>
      <c r="E190" s="561" t="s">
        <v>47</v>
      </c>
      <c r="F190" s="561" t="s">
        <v>942</v>
      </c>
      <c r="G190" s="563" t="s">
        <v>1185</v>
      </c>
      <c r="H190" s="561" t="s">
        <v>48</v>
      </c>
      <c r="I190" s="562" t="s">
        <v>897</v>
      </c>
      <c r="J190" s="561" t="s">
        <v>67</v>
      </c>
      <c r="K190" s="561" t="s">
        <v>68</v>
      </c>
      <c r="L190" s="561" t="s">
        <v>215</v>
      </c>
      <c r="M190" s="561" t="s">
        <v>49</v>
      </c>
      <c r="N190" s="564" t="s">
        <v>898</v>
      </c>
      <c r="O190" s="561" t="s">
        <v>50</v>
      </c>
      <c r="P190" s="561" t="s">
        <v>51</v>
      </c>
      <c r="Q190" s="565" t="s">
        <v>943</v>
      </c>
      <c r="R190" s="561" t="s">
        <v>840</v>
      </c>
      <c r="S190" s="563" t="s">
        <v>81</v>
      </c>
      <c r="T190" s="566" t="s">
        <v>640</v>
      </c>
      <c r="U190" s="563" t="s">
        <v>52</v>
      </c>
      <c r="V190" s="563" t="s">
        <v>944</v>
      </c>
      <c r="W190" s="566" t="s">
        <v>945</v>
      </c>
      <c r="X190" s="566" t="s">
        <v>69</v>
      </c>
      <c r="Y190" s="563" t="s">
        <v>54</v>
      </c>
      <c r="Z190" s="563" t="s">
        <v>55</v>
      </c>
      <c r="AA190" s="425"/>
      <c r="AB190" s="425"/>
      <c r="AC190" s="425"/>
      <c r="AD190" s="425"/>
      <c r="AE190" s="425"/>
      <c r="AF190" s="425"/>
      <c r="AG190" s="425"/>
    </row>
    <row r="191" spans="1:35" x14ac:dyDescent="0.15">
      <c r="A191" s="567" t="s">
        <v>808</v>
      </c>
      <c r="B191" s="568">
        <v>445738.12810804602</v>
      </c>
      <c r="C191" s="568">
        <v>21448054.118639201</v>
      </c>
      <c r="D191" s="568">
        <v>288835.17732570798</v>
      </c>
      <c r="E191" s="568">
        <v>5543323.2195426198</v>
      </c>
      <c r="F191" s="568">
        <v>396348.25348241202</v>
      </c>
      <c r="G191" s="568"/>
      <c r="H191" s="568">
        <v>3994.2861208878398</v>
      </c>
      <c r="I191" s="568">
        <v>15597.430402602</v>
      </c>
      <c r="J191" s="568">
        <v>754691.75992523402</v>
      </c>
      <c r="K191" s="568">
        <v>22769.899094009699</v>
      </c>
      <c r="L191" s="568">
        <v>1471493.09360555</v>
      </c>
      <c r="M191" s="568">
        <v>3626698.9726305399</v>
      </c>
      <c r="N191" s="568">
        <v>245924.89343509701</v>
      </c>
      <c r="O191" s="568">
        <v>5867327.56590256</v>
      </c>
      <c r="P191" s="568">
        <v>1201078.9977243801</v>
      </c>
      <c r="Q191" s="568">
        <v>769.79020608030203</v>
      </c>
      <c r="R191" s="568">
        <v>53.580251151695798</v>
      </c>
      <c r="S191" s="568">
        <v>5631.8109427532099</v>
      </c>
      <c r="T191" s="568">
        <v>1109966.34629555</v>
      </c>
      <c r="U191" s="568">
        <v>462593.617166857</v>
      </c>
      <c r="V191" s="568">
        <v>122580.570788736</v>
      </c>
      <c r="W191" s="568">
        <v>284084.44620795897</v>
      </c>
      <c r="X191" s="568">
        <v>2871306.2912195902</v>
      </c>
      <c r="Y191" s="568">
        <v>12846.983840282001</v>
      </c>
      <c r="Z191" s="567">
        <f t="shared" ref="Z191:Z197" si="54">SUM(B191:Y191)</f>
        <v>46201709.232857794</v>
      </c>
      <c r="AA191" s="10"/>
      <c r="AB191" s="10"/>
      <c r="AC191" s="10"/>
      <c r="AD191" s="10"/>
      <c r="AE191" s="10"/>
      <c r="AF191" s="10"/>
      <c r="AG191" s="10"/>
    </row>
    <row r="192" spans="1:35" x14ac:dyDescent="0.15">
      <c r="A192" s="567" t="s">
        <v>103</v>
      </c>
      <c r="B192" s="568">
        <v>9795.1064586257507</v>
      </c>
      <c r="C192" s="568">
        <v>5260640.9641403798</v>
      </c>
      <c r="D192" s="568">
        <v>11453.2192267673</v>
      </c>
      <c r="E192" s="568">
        <v>135085.20227024399</v>
      </c>
      <c r="F192" s="568">
        <v>47881.335812667297</v>
      </c>
      <c r="G192" s="568">
        <v>3.72866634279489E-3</v>
      </c>
      <c r="H192" s="568">
        <v>3196.322488931</v>
      </c>
      <c r="I192" s="568">
        <v>12.646593897603401</v>
      </c>
      <c r="J192" s="568">
        <v>737424.06150218996</v>
      </c>
      <c r="K192" s="568">
        <v>912.153244942426</v>
      </c>
      <c r="L192" s="568">
        <v>79941.120261387798</v>
      </c>
      <c r="M192" s="568">
        <v>2236804.6311509502</v>
      </c>
      <c r="N192" s="568">
        <v>34051.372818937503</v>
      </c>
      <c r="O192" s="568">
        <v>7751754.91877273</v>
      </c>
      <c r="P192" s="568">
        <v>124925.69604067301</v>
      </c>
      <c r="Q192" s="568">
        <v>1.2044823030009799</v>
      </c>
      <c r="R192" s="568">
        <v>8.6880368357524205</v>
      </c>
      <c r="S192" s="568">
        <v>54.582891229540103</v>
      </c>
      <c r="T192" s="568">
        <v>921594.08079075394</v>
      </c>
      <c r="U192" s="568">
        <v>33310.076105683998</v>
      </c>
      <c r="V192" s="568">
        <v>110191.079188738</v>
      </c>
      <c r="W192" s="568">
        <v>191135.58843418999</v>
      </c>
      <c r="X192" s="568">
        <v>209188.001742772</v>
      </c>
      <c r="Y192" s="568">
        <v>462.830646973103</v>
      </c>
      <c r="Z192" s="567">
        <f t="shared" si="54"/>
        <v>17899824.886831474</v>
      </c>
      <c r="AA192" s="10"/>
      <c r="AB192" s="10"/>
      <c r="AC192" s="10"/>
      <c r="AD192" s="10"/>
      <c r="AE192" s="10"/>
      <c r="AF192" s="10"/>
      <c r="AG192" s="10"/>
    </row>
    <row r="193" spans="1:36" x14ac:dyDescent="0.15">
      <c r="A193" s="567" t="s">
        <v>519</v>
      </c>
      <c r="B193" s="568">
        <v>163521.77218781301</v>
      </c>
      <c r="C193" s="568">
        <v>12473161.430614799</v>
      </c>
      <c r="D193" s="568">
        <v>1126.8501784047101</v>
      </c>
      <c r="E193" s="568">
        <v>1513198.3153941899</v>
      </c>
      <c r="F193" s="568">
        <v>86612.050248108804</v>
      </c>
      <c r="G193" s="568">
        <v>1.0316926985979E-2</v>
      </c>
      <c r="H193" s="568">
        <v>1679.9066310618</v>
      </c>
      <c r="I193" s="568">
        <v>2642.6843659290998</v>
      </c>
      <c r="J193" s="568">
        <v>54901.9423344647</v>
      </c>
      <c r="K193" s="568">
        <v>3118.42143784277</v>
      </c>
      <c r="L193" s="568">
        <v>407695.07357713202</v>
      </c>
      <c r="M193" s="568">
        <v>962741.18757799</v>
      </c>
      <c r="N193" s="568">
        <v>1728531.4989632</v>
      </c>
      <c r="O193" s="568">
        <v>2796379.5460503902</v>
      </c>
      <c r="P193" s="568">
        <v>630538.25311640801</v>
      </c>
      <c r="Q193" s="568">
        <v>9.0796176372095907</v>
      </c>
      <c r="R193" s="568">
        <v>1325.16079238988</v>
      </c>
      <c r="S193" s="568">
        <v>6187.4786204285901</v>
      </c>
      <c r="T193" s="568">
        <v>94711.258743956598</v>
      </c>
      <c r="U193" s="568">
        <v>243564.044642778</v>
      </c>
      <c r="V193" s="568">
        <v>49202.347193201</v>
      </c>
      <c r="W193" s="568">
        <v>78464.415460022094</v>
      </c>
      <c r="X193" s="568">
        <v>102228.097281829</v>
      </c>
      <c r="Y193" s="568">
        <v>12685.509984689699</v>
      </c>
      <c r="Z193" s="567">
        <f t="shared" si="54"/>
        <v>21414226.335331582</v>
      </c>
      <c r="AA193" s="10"/>
      <c r="AB193" s="10"/>
      <c r="AC193" s="10"/>
      <c r="AD193" s="10"/>
      <c r="AE193" s="10"/>
      <c r="AF193" s="10"/>
      <c r="AG193" s="10"/>
    </row>
    <row r="194" spans="1:36" x14ac:dyDescent="0.15">
      <c r="A194" s="567" t="s">
        <v>520</v>
      </c>
      <c r="B194" s="568">
        <v>63392.768310487198</v>
      </c>
      <c r="C194" s="568">
        <v>10516050.753061101</v>
      </c>
      <c r="D194" s="568">
        <v>1172.1600293945501</v>
      </c>
      <c r="E194" s="568">
        <v>866872.40792058199</v>
      </c>
      <c r="F194" s="568">
        <v>114882.50432286999</v>
      </c>
      <c r="G194" s="568">
        <v>0.40501369722187502</v>
      </c>
      <c r="H194" s="568">
        <v>312.75826671160701</v>
      </c>
      <c r="I194" s="568">
        <v>288.69786327052799</v>
      </c>
      <c r="J194" s="568">
        <v>1634.6829355023799</v>
      </c>
      <c r="K194" s="568">
        <v>104.88998289313101</v>
      </c>
      <c r="L194" s="568">
        <v>165381.43352769699</v>
      </c>
      <c r="M194" s="568">
        <v>582060.13779135502</v>
      </c>
      <c r="N194" s="568">
        <v>42328.348180299603</v>
      </c>
      <c r="O194" s="568">
        <v>3034361.6586467</v>
      </c>
      <c r="P194" s="568">
        <v>93897.859033022003</v>
      </c>
      <c r="Q194" s="568">
        <v>0.16305150184780301</v>
      </c>
      <c r="R194" s="568">
        <v>318.98326641879902</v>
      </c>
      <c r="S194" s="568">
        <v>40.017590896226402</v>
      </c>
      <c r="T194" s="568">
        <v>243595.608346678</v>
      </c>
      <c r="U194" s="568">
        <v>28318.1752318367</v>
      </c>
      <c r="V194" s="568">
        <v>5429.4989432524799</v>
      </c>
      <c r="W194" s="568">
        <v>317062.56485038</v>
      </c>
      <c r="X194" s="568">
        <v>162572.144400908</v>
      </c>
      <c r="Y194" s="568">
        <v>236.01950939372099</v>
      </c>
      <c r="Z194" s="567">
        <f t="shared" si="54"/>
        <v>16240314.640076848</v>
      </c>
      <c r="AA194" s="10"/>
      <c r="AB194" s="10"/>
      <c r="AC194" s="10"/>
      <c r="AD194" s="10"/>
      <c r="AE194" s="10"/>
      <c r="AF194" s="10"/>
      <c r="AG194" s="10"/>
    </row>
    <row r="195" spans="1:36" x14ac:dyDescent="0.15">
      <c r="A195" s="567" t="s">
        <v>521</v>
      </c>
      <c r="B195" s="568">
        <v>12517.1806769669</v>
      </c>
      <c r="C195" s="568">
        <v>170057.440529607</v>
      </c>
      <c r="D195" s="568">
        <v>21.857308623380899</v>
      </c>
      <c r="E195" s="568">
        <v>114587.235161017</v>
      </c>
      <c r="F195" s="568">
        <v>367.90996937081201</v>
      </c>
      <c r="G195" s="568"/>
      <c r="H195" s="568">
        <v>2625.1011150060199</v>
      </c>
      <c r="I195" s="568">
        <v>61.832945391535702</v>
      </c>
      <c r="J195" s="568"/>
      <c r="K195" s="568"/>
      <c r="L195" s="568">
        <v>34327.398675244302</v>
      </c>
      <c r="M195" s="568">
        <v>46469.889586276302</v>
      </c>
      <c r="N195" s="568">
        <v>953.80288670211996</v>
      </c>
      <c r="O195" s="568">
        <v>101746.04860217401</v>
      </c>
      <c r="P195" s="568">
        <v>22531.8719322094</v>
      </c>
      <c r="Q195" s="568"/>
      <c r="R195" s="568"/>
      <c r="S195" s="568">
        <v>6.1939394893124602</v>
      </c>
      <c r="T195" s="568">
        <v>5043.7025724537598</v>
      </c>
      <c r="U195" s="568">
        <v>7453.1478178827001</v>
      </c>
      <c r="V195" s="568">
        <v>246.925921873189</v>
      </c>
      <c r="W195" s="568">
        <v>2784.9583604279901</v>
      </c>
      <c r="X195" s="568">
        <v>16899.072835842999</v>
      </c>
      <c r="Y195" s="568">
        <v>575.678072186186</v>
      </c>
      <c r="Z195" s="567">
        <f t="shared" si="54"/>
        <v>539277.24890874501</v>
      </c>
      <c r="AA195" s="10"/>
      <c r="AB195" s="10"/>
      <c r="AC195" s="10"/>
      <c r="AD195" s="10"/>
      <c r="AE195" s="10"/>
      <c r="AF195" s="10"/>
      <c r="AG195" s="10"/>
    </row>
    <row r="196" spans="1:36" x14ac:dyDescent="0.15">
      <c r="A196" s="569" t="s">
        <v>809</v>
      </c>
      <c r="B196" s="568">
        <v>2837.7385933464302</v>
      </c>
      <c r="C196" s="568">
        <v>28393.596453669401</v>
      </c>
      <c r="D196" s="568">
        <v>31164.700693806601</v>
      </c>
      <c r="E196" s="568">
        <v>182063.664863588</v>
      </c>
      <c r="F196" s="568">
        <v>488.33646216616</v>
      </c>
      <c r="G196" s="568">
        <v>4.47724107652902E-3</v>
      </c>
      <c r="H196" s="568">
        <v>76.814628895372095</v>
      </c>
      <c r="I196" s="568">
        <v>11.172002519480801</v>
      </c>
      <c r="J196" s="568">
        <v>11682.812283524299</v>
      </c>
      <c r="K196" s="568">
        <v>0.19485141709446899</v>
      </c>
      <c r="L196" s="568">
        <v>5.6886827312409798</v>
      </c>
      <c r="M196" s="568">
        <v>45037.960901680402</v>
      </c>
      <c r="N196" s="568">
        <v>5015.31546489428</v>
      </c>
      <c r="O196" s="568">
        <v>27657.6964828819</v>
      </c>
      <c r="P196" s="568">
        <v>4838.7922943113299</v>
      </c>
      <c r="Q196" s="568">
        <v>0.12410091608762699</v>
      </c>
      <c r="R196" s="568">
        <v>1.2304467642679799</v>
      </c>
      <c r="S196" s="568">
        <v>53.629987051710401</v>
      </c>
      <c r="T196" s="568">
        <v>340552.56941698602</v>
      </c>
      <c r="U196" s="568">
        <v>41393.813984095199</v>
      </c>
      <c r="V196" s="568">
        <v>955.79667419660802</v>
      </c>
      <c r="W196" s="568">
        <v>593.22807309404004</v>
      </c>
      <c r="X196" s="568">
        <v>2515.9133596885899</v>
      </c>
      <c r="Y196" s="568">
        <v>810.25210059713504</v>
      </c>
      <c r="Z196" s="567">
        <f t="shared" si="54"/>
        <v>726151.0472800628</v>
      </c>
      <c r="AA196" s="10"/>
      <c r="AB196" s="10"/>
      <c r="AC196" s="10"/>
      <c r="AD196" s="10"/>
      <c r="AE196" s="10"/>
      <c r="AF196" s="10"/>
      <c r="AG196" s="10"/>
    </row>
    <row r="197" spans="1:36" x14ac:dyDescent="0.15">
      <c r="A197" s="567" t="s">
        <v>810</v>
      </c>
      <c r="B197" s="568">
        <v>3.22953255847096</v>
      </c>
      <c r="C197" s="568">
        <v>0.94803386181592897</v>
      </c>
      <c r="D197" s="568">
        <v>0.37300691194832297</v>
      </c>
      <c r="E197" s="568">
        <v>357.32322552148202</v>
      </c>
      <c r="F197" s="568"/>
      <c r="G197" s="568"/>
      <c r="H197" s="568">
        <v>0.37485755234956702</v>
      </c>
      <c r="I197" s="568"/>
      <c r="J197" s="568">
        <v>21875.324412265702</v>
      </c>
      <c r="K197" s="568"/>
      <c r="L197" s="568">
        <v>92.998035814613104</v>
      </c>
      <c r="M197" s="568">
        <v>24.366377980448299</v>
      </c>
      <c r="N197" s="568">
        <v>5.08108530193567E-2</v>
      </c>
      <c r="O197" s="568">
        <v>781.097481485456</v>
      </c>
      <c r="P197" s="568">
        <v>8.6729618422687</v>
      </c>
      <c r="Q197" s="568"/>
      <c r="R197" s="568"/>
      <c r="S197" s="568"/>
      <c r="T197" s="568">
        <v>379.57512367237302</v>
      </c>
      <c r="U197" s="568">
        <v>1.46348069049417</v>
      </c>
      <c r="V197" s="568">
        <v>1.19209289550781E-7</v>
      </c>
      <c r="W197" s="568"/>
      <c r="X197" s="568">
        <v>69.297058519907196</v>
      </c>
      <c r="Y197" s="568">
        <v>5.4050947930663797</v>
      </c>
      <c r="Z197" s="567">
        <f t="shared" si="54"/>
        <v>23600.499494442625</v>
      </c>
      <c r="AA197" s="10"/>
      <c r="AB197" s="10"/>
      <c r="AC197" s="10"/>
      <c r="AD197" s="10"/>
      <c r="AE197" s="10"/>
      <c r="AF197" s="10"/>
      <c r="AG197" s="10"/>
    </row>
    <row r="198" spans="1:36" ht="14" x14ac:dyDescent="0.15">
      <c r="A198" s="563" t="s">
        <v>811</v>
      </c>
      <c r="B198" s="570">
        <f>SUM(B191:B197)</f>
        <v>697805.9238678437</v>
      </c>
      <c r="C198" s="570">
        <f t="shared" ref="C198:Z198" si="55">SUM(C191:C197)</f>
        <v>49896359.251472615</v>
      </c>
      <c r="D198" s="570">
        <f t="shared" si="55"/>
        <v>333774.33776961645</v>
      </c>
      <c r="E198" s="570">
        <f t="shared" si="55"/>
        <v>8355487.3683777628</v>
      </c>
      <c r="F198" s="570">
        <f t="shared" si="55"/>
        <v>646580.39029759518</v>
      </c>
      <c r="G198" s="570">
        <f t="shared" si="55"/>
        <v>0.42353653162717791</v>
      </c>
      <c r="H198" s="570">
        <f t="shared" si="55"/>
        <v>11885.564109045989</v>
      </c>
      <c r="I198" s="570">
        <f t="shared" si="55"/>
        <v>18614.464173610249</v>
      </c>
      <c r="J198" s="570">
        <f t="shared" si="55"/>
        <v>1582210.5833931812</v>
      </c>
      <c r="K198" s="570">
        <f t="shared" si="55"/>
        <v>26905.558611105123</v>
      </c>
      <c r="L198" s="570">
        <f t="shared" si="55"/>
        <v>2158936.806365557</v>
      </c>
      <c r="M198" s="570">
        <f t="shared" si="55"/>
        <v>7499837.1460167719</v>
      </c>
      <c r="N198" s="570">
        <f t="shared" si="55"/>
        <v>2056805.2825599837</v>
      </c>
      <c r="O198" s="570">
        <f t="shared" si="55"/>
        <v>19580008.531938922</v>
      </c>
      <c r="P198" s="570">
        <f t="shared" si="55"/>
        <v>2077820.1431028461</v>
      </c>
      <c r="Q198" s="570">
        <f t="shared" si="55"/>
        <v>780.36145843844804</v>
      </c>
      <c r="R198" s="570">
        <f t="shared" si="55"/>
        <v>1707.6427935603954</v>
      </c>
      <c r="S198" s="570">
        <f t="shared" si="55"/>
        <v>11973.713971848589</v>
      </c>
      <c r="T198" s="570">
        <f t="shared" si="55"/>
        <v>2715843.1412900505</v>
      </c>
      <c r="U198" s="570">
        <f t="shared" si="55"/>
        <v>816634.3384298241</v>
      </c>
      <c r="V198" s="570">
        <f t="shared" si="55"/>
        <v>288606.21871011652</v>
      </c>
      <c r="W198" s="570">
        <f t="shared" si="55"/>
        <v>874125.20138607314</v>
      </c>
      <c r="X198" s="570">
        <f t="shared" si="55"/>
        <v>3364778.8178991508</v>
      </c>
      <c r="Y198" s="570">
        <f t="shared" si="55"/>
        <v>27622.679248914916</v>
      </c>
      <c r="Z198" s="570">
        <f t="shared" si="55"/>
        <v>103045103.89078094</v>
      </c>
      <c r="AA198" s="10"/>
      <c r="AB198" s="10"/>
      <c r="AC198" s="10"/>
      <c r="AD198" s="10"/>
      <c r="AE198" s="10"/>
    </row>
    <row r="199" spans="1:36" x14ac:dyDescent="0.15">
      <c r="A199" s="425"/>
      <c r="B199" s="379"/>
      <c r="C199" s="379"/>
      <c r="D199" s="379"/>
      <c r="E199" s="379"/>
      <c r="F199" s="379"/>
      <c r="G199" s="379"/>
      <c r="H199" s="379"/>
      <c r="I199" s="379"/>
      <c r="J199" s="379"/>
      <c r="K199" s="379"/>
      <c r="L199" s="379"/>
      <c r="M199" s="379"/>
      <c r="N199" s="379"/>
      <c r="O199" s="379"/>
      <c r="P199" s="379"/>
      <c r="Q199" s="379"/>
      <c r="R199" s="379"/>
      <c r="S199" s="379"/>
      <c r="T199" s="379"/>
      <c r="U199" s="379"/>
      <c r="V199" s="379"/>
      <c r="W199" s="10"/>
      <c r="X199" s="10"/>
      <c r="Y199" s="10"/>
      <c r="Z199" s="79"/>
      <c r="AA199" s="79"/>
      <c r="AB199" s="10"/>
      <c r="AC199" s="10"/>
      <c r="AD199" s="10"/>
      <c r="AE199" s="10"/>
      <c r="AF199" s="10"/>
      <c r="AG199" s="10"/>
      <c r="AH199" s="10"/>
      <c r="AI199" s="10"/>
      <c r="AJ199" s="10"/>
    </row>
    <row r="200" spans="1:36" ht="24.75" customHeight="1" x14ac:dyDescent="0.15">
      <c r="A200" s="425"/>
      <c r="B200" s="79"/>
      <c r="C200" s="79"/>
      <c r="D200" s="79"/>
      <c r="E200" s="79"/>
      <c r="F200" s="79"/>
      <c r="G200" s="79"/>
      <c r="H200" s="79"/>
      <c r="I200" s="79"/>
      <c r="J200" s="79"/>
      <c r="K200" s="79"/>
      <c r="L200" s="79"/>
      <c r="M200" s="79"/>
      <c r="N200" s="79"/>
      <c r="O200" s="79"/>
      <c r="P200" s="79"/>
      <c r="Q200" s="79"/>
      <c r="R200" s="79"/>
      <c r="S200" s="86"/>
      <c r="T200" s="86"/>
      <c r="U200" s="10"/>
      <c r="V200" s="10"/>
      <c r="W200" s="10"/>
      <c r="X200" s="79"/>
      <c r="Y200" s="10"/>
      <c r="Z200" s="10"/>
      <c r="AA200" s="79"/>
      <c r="AB200" s="10"/>
      <c r="AC200" s="10"/>
      <c r="AD200" s="10"/>
      <c r="AE200" s="10"/>
      <c r="AF200" s="10"/>
      <c r="AG200" s="10"/>
      <c r="AH200" s="10"/>
    </row>
    <row r="201" spans="1:36" ht="24.75" customHeight="1" x14ac:dyDescent="0.15">
      <c r="A201" s="425"/>
      <c r="B201" s="79"/>
      <c r="C201" s="79"/>
      <c r="D201" s="79"/>
      <c r="E201" s="79"/>
      <c r="F201" s="79"/>
      <c r="G201" s="79"/>
      <c r="H201" s="79"/>
      <c r="I201" s="79"/>
      <c r="J201" s="79"/>
      <c r="K201" s="79"/>
      <c r="L201" s="79"/>
      <c r="M201" s="79"/>
      <c r="N201" s="79"/>
      <c r="O201" s="79"/>
      <c r="P201" s="79"/>
      <c r="Q201" s="79"/>
      <c r="R201" s="79"/>
      <c r="S201" s="86"/>
      <c r="T201" s="79"/>
      <c r="U201" s="10"/>
      <c r="V201" s="10"/>
      <c r="W201" s="10"/>
      <c r="X201" s="79"/>
      <c r="Y201" s="10"/>
      <c r="Z201" s="10"/>
      <c r="AA201" s="79"/>
      <c r="AB201" s="10"/>
      <c r="AC201" s="10"/>
      <c r="AD201" s="10"/>
      <c r="AE201" s="10"/>
      <c r="AF201" s="10"/>
      <c r="AG201" s="10"/>
      <c r="AH201" s="10"/>
    </row>
    <row r="202" spans="1:36" ht="24.75" customHeight="1" x14ac:dyDescent="0.15">
      <c r="A202" s="425"/>
      <c r="B202" s="79"/>
      <c r="C202" s="79"/>
      <c r="D202" s="79"/>
      <c r="E202" s="79"/>
      <c r="F202" s="79"/>
      <c r="G202" s="79"/>
      <c r="H202" s="79"/>
      <c r="I202" s="79"/>
      <c r="J202" s="79"/>
      <c r="K202" s="79"/>
      <c r="L202" s="79"/>
      <c r="M202" s="79"/>
      <c r="N202" s="79"/>
      <c r="O202" s="79"/>
      <c r="P202" s="79"/>
      <c r="Q202" s="79"/>
      <c r="R202" s="79"/>
      <c r="S202" s="86"/>
      <c r="T202" s="79"/>
      <c r="U202" s="10"/>
      <c r="V202" s="10"/>
      <c r="W202" s="10"/>
      <c r="X202" s="79"/>
      <c r="Y202" s="10"/>
      <c r="Z202" s="10"/>
      <c r="AA202" s="79"/>
      <c r="AB202" s="10"/>
      <c r="AC202" s="10"/>
      <c r="AD202" s="10"/>
      <c r="AE202" s="10"/>
      <c r="AF202" s="10"/>
      <c r="AG202" s="10"/>
      <c r="AH202" s="10"/>
    </row>
    <row r="203" spans="1:36" ht="24.75" customHeight="1" x14ac:dyDescent="0.15">
      <c r="A203" s="425"/>
      <c r="B203" s="79"/>
      <c r="C203" s="79"/>
      <c r="D203" s="79"/>
      <c r="E203" s="79"/>
      <c r="F203" s="79"/>
      <c r="G203" s="79"/>
      <c r="H203" s="79"/>
      <c r="I203" s="79"/>
      <c r="J203" s="79"/>
      <c r="K203" s="79"/>
      <c r="L203" s="79"/>
      <c r="M203" s="79"/>
      <c r="N203" s="79"/>
      <c r="O203" s="79"/>
      <c r="P203" s="79"/>
      <c r="Q203" s="79"/>
      <c r="R203" s="79"/>
      <c r="S203" s="86"/>
      <c r="T203" s="79"/>
      <c r="U203" s="10"/>
      <c r="V203" s="10"/>
      <c r="W203" s="10"/>
      <c r="X203" s="79"/>
      <c r="Y203" s="10"/>
      <c r="Z203" s="10"/>
      <c r="AA203" s="79"/>
      <c r="AB203" s="10"/>
      <c r="AC203" s="10"/>
      <c r="AD203" s="10"/>
      <c r="AE203" s="10"/>
      <c r="AF203" s="10"/>
      <c r="AG203" s="10"/>
      <c r="AH203" s="10"/>
    </row>
    <row r="204" spans="1:36" ht="24.75" customHeight="1" x14ac:dyDescent="0.15">
      <c r="A204" s="425"/>
      <c r="B204" s="79"/>
      <c r="C204" s="79"/>
      <c r="D204" s="79"/>
      <c r="E204" s="79"/>
      <c r="F204" s="79"/>
      <c r="G204" s="79"/>
      <c r="H204" s="79"/>
      <c r="I204" s="79"/>
      <c r="J204" s="79"/>
      <c r="K204" s="79"/>
      <c r="L204" s="79"/>
      <c r="M204" s="79"/>
      <c r="N204" s="79"/>
      <c r="O204" s="79"/>
      <c r="P204" s="79"/>
      <c r="Q204" s="79"/>
      <c r="R204" s="79"/>
      <c r="S204" s="86"/>
      <c r="T204" s="79"/>
      <c r="U204" s="10"/>
      <c r="V204" s="10"/>
      <c r="W204" s="10"/>
      <c r="X204" s="79"/>
      <c r="Y204" s="10"/>
      <c r="Z204" s="10"/>
      <c r="AA204" s="79"/>
      <c r="AB204" s="10"/>
      <c r="AC204" s="10"/>
      <c r="AD204" s="10"/>
      <c r="AE204" s="10"/>
      <c r="AF204" s="10"/>
      <c r="AG204" s="10"/>
      <c r="AH204" s="10"/>
    </row>
    <row r="205" spans="1:36" ht="24.75" customHeight="1" x14ac:dyDescent="0.15">
      <c r="A205" s="425"/>
      <c r="B205" s="79"/>
      <c r="C205" s="79"/>
      <c r="D205" s="79"/>
      <c r="E205" s="79"/>
      <c r="F205" s="79"/>
      <c r="G205" s="79"/>
      <c r="H205" s="79"/>
      <c r="I205" s="79"/>
      <c r="J205" s="79"/>
      <c r="K205" s="79"/>
      <c r="L205" s="79"/>
      <c r="M205" s="79"/>
      <c r="N205" s="79"/>
      <c r="O205" s="79"/>
      <c r="P205" s="79"/>
      <c r="Q205" s="79"/>
      <c r="R205" s="79"/>
      <c r="S205" s="86"/>
      <c r="T205" s="79"/>
      <c r="U205" s="10"/>
      <c r="V205" s="10"/>
      <c r="W205" s="10"/>
      <c r="X205" s="79"/>
      <c r="Y205" s="10"/>
      <c r="Z205" s="10"/>
      <c r="AA205" s="79"/>
      <c r="AB205" s="10"/>
      <c r="AC205" s="10"/>
      <c r="AD205" s="10"/>
      <c r="AE205" s="10"/>
      <c r="AF205" s="10"/>
      <c r="AG205" s="10"/>
      <c r="AH205" s="10"/>
    </row>
    <row r="206" spans="1:36" ht="24.75" customHeight="1" x14ac:dyDescent="0.15">
      <c r="A206" s="425"/>
      <c r="B206" s="79"/>
      <c r="C206" s="79"/>
      <c r="D206" s="79"/>
      <c r="E206" s="79"/>
      <c r="F206" s="79"/>
      <c r="G206" s="79"/>
      <c r="H206" s="79"/>
      <c r="I206" s="79"/>
      <c r="J206" s="79"/>
      <c r="K206" s="79"/>
      <c r="L206" s="79"/>
      <c r="M206" s="79"/>
      <c r="N206" s="79"/>
      <c r="O206" s="79"/>
      <c r="P206" s="79"/>
      <c r="Q206" s="79"/>
      <c r="R206" s="79"/>
      <c r="S206" s="86"/>
      <c r="T206" s="79"/>
      <c r="U206" s="10"/>
      <c r="V206" s="10"/>
      <c r="W206" s="10"/>
      <c r="X206" s="79"/>
      <c r="Y206" s="10"/>
      <c r="Z206" s="10"/>
      <c r="AA206" s="79"/>
      <c r="AB206" s="10"/>
      <c r="AC206" s="10"/>
      <c r="AD206" s="10"/>
      <c r="AE206" s="10"/>
      <c r="AF206" s="10"/>
      <c r="AG206" s="10"/>
      <c r="AH206" s="10"/>
    </row>
    <row r="207" spans="1:36" ht="24.75" customHeight="1" x14ac:dyDescent="0.15">
      <c r="A207" s="425"/>
      <c r="B207" s="79"/>
      <c r="C207" s="79"/>
      <c r="D207" s="79"/>
      <c r="E207" s="79"/>
      <c r="F207" s="79"/>
      <c r="G207" s="79"/>
      <c r="H207" s="79"/>
      <c r="I207" s="79"/>
      <c r="J207" s="79"/>
      <c r="K207" s="79"/>
      <c r="L207" s="79"/>
      <c r="M207" s="79"/>
      <c r="N207" s="79"/>
      <c r="O207" s="79"/>
      <c r="P207" s="79"/>
      <c r="Q207" s="79"/>
      <c r="R207" s="79"/>
      <c r="S207" s="86"/>
      <c r="T207" s="79"/>
      <c r="U207" s="10"/>
      <c r="V207" s="10"/>
      <c r="W207" s="10"/>
      <c r="X207" s="79"/>
      <c r="Y207" s="10"/>
      <c r="Z207" s="10"/>
      <c r="AA207" s="79"/>
      <c r="AB207" s="10"/>
      <c r="AC207" s="10"/>
      <c r="AD207" s="10"/>
      <c r="AE207" s="10"/>
      <c r="AF207" s="10"/>
      <c r="AG207" s="10"/>
      <c r="AH207" s="10"/>
    </row>
    <row r="208" spans="1:36" ht="24.75" customHeight="1" x14ac:dyDescent="0.15">
      <c r="A208" s="425"/>
      <c r="B208" s="79"/>
      <c r="C208" s="79"/>
      <c r="D208" s="79"/>
      <c r="E208" s="79"/>
      <c r="F208" s="79"/>
      <c r="G208" s="79"/>
      <c r="H208" s="79"/>
      <c r="I208" s="79"/>
      <c r="J208" s="79"/>
      <c r="K208" s="79"/>
      <c r="L208" s="79"/>
      <c r="M208" s="79"/>
      <c r="N208" s="79"/>
      <c r="O208" s="79"/>
      <c r="P208" s="79"/>
      <c r="Q208" s="79"/>
      <c r="R208" s="79"/>
      <c r="S208" s="86"/>
      <c r="T208" s="79"/>
      <c r="U208" s="10"/>
      <c r="V208" s="10"/>
      <c r="W208" s="10"/>
      <c r="X208" s="79"/>
      <c r="Y208" s="10"/>
      <c r="Z208" s="10"/>
      <c r="AA208" s="79"/>
      <c r="AB208" s="10"/>
      <c r="AC208" s="10"/>
      <c r="AD208" s="10"/>
      <c r="AE208" s="10"/>
      <c r="AF208" s="10"/>
      <c r="AG208" s="10"/>
      <c r="AH208" s="10"/>
    </row>
    <row r="209" spans="1:35" ht="24.75" customHeight="1" x14ac:dyDescent="0.15">
      <c r="A209" s="425"/>
      <c r="B209" s="79"/>
      <c r="C209" s="79"/>
      <c r="D209" s="79"/>
      <c r="E209" s="79"/>
      <c r="F209" s="79"/>
      <c r="G209" s="79"/>
      <c r="H209" s="79"/>
      <c r="I209" s="79"/>
      <c r="J209" s="79"/>
      <c r="K209" s="79"/>
      <c r="L209" s="79"/>
      <c r="M209" s="79"/>
      <c r="N209" s="79"/>
      <c r="O209" s="79"/>
      <c r="P209" s="79"/>
      <c r="Q209" s="79"/>
      <c r="R209" s="79"/>
      <c r="S209" s="86"/>
      <c r="T209" s="79"/>
      <c r="U209" s="10"/>
      <c r="V209" s="10"/>
      <c r="W209" s="10"/>
      <c r="X209" s="79"/>
      <c r="Y209" s="10"/>
      <c r="Z209" s="10"/>
      <c r="AA209" s="79"/>
      <c r="AB209" s="10"/>
      <c r="AC209" s="10"/>
      <c r="AD209" s="10"/>
      <c r="AE209" s="10"/>
      <c r="AF209" s="10"/>
      <c r="AG209" s="10"/>
      <c r="AH209" s="10"/>
    </row>
    <row r="210" spans="1:35" x14ac:dyDescent="0.15">
      <c r="A210" s="425"/>
      <c r="B210" s="79"/>
      <c r="C210" s="79"/>
      <c r="D210" s="79"/>
      <c r="E210" s="79"/>
      <c r="F210" s="79"/>
      <c r="G210" s="79"/>
      <c r="H210" s="79"/>
      <c r="I210" s="79"/>
      <c r="J210" s="79"/>
      <c r="K210" s="79"/>
      <c r="L210" s="79"/>
      <c r="M210" s="79"/>
      <c r="N210" s="79"/>
      <c r="O210" s="79"/>
      <c r="P210" s="79"/>
      <c r="Q210" s="79"/>
      <c r="R210" s="79"/>
      <c r="S210" s="86"/>
      <c r="T210" s="79"/>
      <c r="U210" s="10"/>
      <c r="V210" s="10"/>
      <c r="W210" s="10"/>
      <c r="X210" s="79"/>
      <c r="Y210" s="10"/>
      <c r="Z210" s="10"/>
      <c r="AA210" s="79"/>
      <c r="AB210" s="10"/>
      <c r="AC210" s="10"/>
      <c r="AD210" s="10"/>
      <c r="AE210" s="10"/>
      <c r="AF210" s="10"/>
      <c r="AG210" s="10"/>
      <c r="AH210" s="10"/>
    </row>
    <row r="211" spans="1:35" ht="30" customHeight="1" x14ac:dyDescent="0.15">
      <c r="A211" s="1017" t="s">
        <v>111</v>
      </c>
      <c r="B211" s="1017"/>
      <c r="C211" s="1017"/>
      <c r="D211" s="1017"/>
      <c r="E211" s="10"/>
      <c r="F211" s="10"/>
      <c r="G211" s="10"/>
      <c r="H211" s="10"/>
      <c r="I211" s="10"/>
      <c r="J211" s="10"/>
      <c r="K211" s="10"/>
      <c r="L211" s="10"/>
      <c r="M211" s="10"/>
      <c r="N211" s="10"/>
      <c r="O211" s="10"/>
      <c r="P211" s="10"/>
      <c r="Q211" s="10"/>
      <c r="R211" s="10"/>
      <c r="S211" s="10"/>
      <c r="T211" s="10"/>
      <c r="U211" s="10"/>
      <c r="V211" s="10"/>
      <c r="W211" s="10"/>
      <c r="X211" s="79"/>
      <c r="Y211" s="10"/>
      <c r="Z211" s="10"/>
      <c r="AA211" s="79"/>
      <c r="AB211" s="10"/>
      <c r="AC211" s="10"/>
      <c r="AD211" s="10"/>
      <c r="AE211" s="10"/>
      <c r="AF211" s="10"/>
      <c r="AG211" s="10"/>
      <c r="AH211" s="10"/>
    </row>
    <row r="212" spans="1:35" ht="16" x14ac:dyDescent="0.15">
      <c r="A212" s="374"/>
      <c r="B212" s="10"/>
      <c r="C212" s="10"/>
      <c r="D212" s="10"/>
      <c r="E212" s="10"/>
      <c r="F212" s="10"/>
      <c r="G212" s="10"/>
      <c r="H212" s="10"/>
      <c r="I212" s="10"/>
      <c r="J212" s="10"/>
      <c r="K212" s="10"/>
      <c r="L212" s="10"/>
      <c r="M212" s="10"/>
      <c r="N212" s="10"/>
      <c r="O212" s="10"/>
      <c r="P212" s="10"/>
      <c r="Q212" s="10"/>
      <c r="R212" s="10"/>
      <c r="S212" s="10"/>
      <c r="T212" s="10"/>
      <c r="U212" s="10"/>
      <c r="V212" s="10"/>
      <c r="W212" s="10"/>
      <c r="X212" s="79"/>
      <c r="Y212" s="10"/>
      <c r="Z212" s="10"/>
      <c r="AA212" s="79"/>
      <c r="AB212" s="10"/>
      <c r="AC212" s="10"/>
      <c r="AD212" s="10"/>
      <c r="AE212" s="10"/>
      <c r="AF212" s="10"/>
      <c r="AG212" s="10"/>
      <c r="AH212" s="10"/>
    </row>
    <row r="213" spans="1:35" x14ac:dyDescent="0.15">
      <c r="A213" s="10" t="s">
        <v>70</v>
      </c>
      <c r="B213" s="10"/>
      <c r="C213" s="10"/>
      <c r="D213" s="10"/>
      <c r="E213" s="10"/>
      <c r="F213" s="10"/>
      <c r="G213" s="10"/>
      <c r="H213" s="10"/>
      <c r="I213" s="10"/>
      <c r="J213" s="10"/>
      <c r="K213" s="10"/>
      <c r="L213" s="10"/>
      <c r="M213" s="10"/>
      <c r="N213" s="10"/>
      <c r="O213" s="10"/>
      <c r="P213" s="10"/>
      <c r="Q213" s="10"/>
      <c r="R213" s="10"/>
      <c r="S213" s="10"/>
      <c r="T213" s="10"/>
      <c r="U213" s="10"/>
      <c r="V213" s="10"/>
      <c r="W213" s="10"/>
      <c r="X213" s="79"/>
      <c r="Y213" s="10"/>
      <c r="Z213" s="10"/>
      <c r="AA213" s="79"/>
      <c r="AB213" s="10"/>
      <c r="AC213" s="10"/>
      <c r="AD213" s="10"/>
      <c r="AE213" s="10"/>
      <c r="AF213" s="10"/>
      <c r="AG213" s="10"/>
      <c r="AH213" s="10"/>
    </row>
    <row r="214" spans="1:35" ht="14" x14ac:dyDescent="0.15">
      <c r="A214" s="81" t="s">
        <v>84</v>
      </c>
      <c r="B214" s="82" t="s">
        <v>44</v>
      </c>
      <c r="C214" s="82" t="s">
        <v>45</v>
      </c>
      <c r="D214" s="82" t="s">
        <v>46</v>
      </c>
      <c r="E214" s="82" t="s">
        <v>47</v>
      </c>
      <c r="F214" s="82" t="s">
        <v>48</v>
      </c>
      <c r="G214" s="82" t="s">
        <v>49</v>
      </c>
      <c r="H214" s="83" t="s">
        <v>825</v>
      </c>
      <c r="I214" s="82" t="s">
        <v>51</v>
      </c>
      <c r="J214" s="82" t="s">
        <v>593</v>
      </c>
      <c r="K214" s="82" t="s">
        <v>52</v>
      </c>
      <c r="L214" s="82" t="s">
        <v>85</v>
      </c>
      <c r="M214" s="82" t="s">
        <v>54</v>
      </c>
      <c r="N214" s="33" t="s">
        <v>55</v>
      </c>
      <c r="O214" s="10"/>
      <c r="P214" s="10"/>
      <c r="Q214" s="10"/>
      <c r="R214" s="10"/>
      <c r="S214" s="10"/>
      <c r="T214" s="375"/>
      <c r="U214" s="375"/>
      <c r="V214" s="375"/>
      <c r="W214" s="10"/>
      <c r="X214" s="79"/>
      <c r="Y214" s="10"/>
      <c r="Z214" s="10"/>
      <c r="AA214" s="79"/>
      <c r="AB214" s="10"/>
      <c r="AC214" s="10"/>
      <c r="AD214" s="10"/>
      <c r="AE214" s="10"/>
      <c r="AF214" s="10"/>
      <c r="AG214" s="10"/>
      <c r="AH214" s="10"/>
    </row>
    <row r="215" spans="1:35" ht="24" customHeight="1" x14ac:dyDescent="0.15">
      <c r="A215" s="84" t="s">
        <v>643</v>
      </c>
      <c r="B215" s="85">
        <f>B226</f>
        <v>24.136044999999999</v>
      </c>
      <c r="C215" s="85">
        <f t="shared" ref="C215:M215" si="56">C226</f>
        <v>51.888854000000002</v>
      </c>
      <c r="D215" s="85">
        <f t="shared" si="56"/>
        <v>265.18032400000004</v>
      </c>
      <c r="E215" s="85">
        <f t="shared" si="56"/>
        <v>539.96653300000003</v>
      </c>
      <c r="F215" s="85">
        <f t="shared" si="56"/>
        <v>10.362461999999999</v>
      </c>
      <c r="G215" s="85">
        <f t="shared" si="56"/>
        <v>512.76510099999996</v>
      </c>
      <c r="H215" s="85">
        <f t="shared" si="56"/>
        <v>677.69295699999998</v>
      </c>
      <c r="I215" s="85">
        <f t="shared" si="56"/>
        <v>87.33947400000001</v>
      </c>
      <c r="J215" s="85">
        <f t="shared" si="56"/>
        <v>70.861675000000005</v>
      </c>
      <c r="K215" s="85">
        <f t="shared" si="56"/>
        <v>102.537036</v>
      </c>
      <c r="L215" s="85">
        <f t="shared" si="56"/>
        <v>510.76768600000003</v>
      </c>
      <c r="M215" s="85">
        <f t="shared" si="56"/>
        <v>1.049212</v>
      </c>
      <c r="N215" s="85">
        <f>SUM(B215:M215)</f>
        <v>2854.5473590000001</v>
      </c>
      <c r="O215" s="86"/>
      <c r="P215" s="86"/>
      <c r="Q215" s="86"/>
      <c r="R215" s="86"/>
      <c r="S215" s="86"/>
      <c r="T215" s="86"/>
      <c r="U215" s="86"/>
      <c r="V215" s="86"/>
      <c r="W215" s="10"/>
      <c r="X215" s="79"/>
      <c r="Y215" s="10"/>
      <c r="Z215" s="10"/>
      <c r="AA215" s="79"/>
      <c r="AB215" s="10"/>
      <c r="AC215" s="10"/>
      <c r="AD215" s="10"/>
      <c r="AE215" s="10"/>
      <c r="AF215" s="10"/>
      <c r="AG215" s="10"/>
      <c r="AH215" s="10"/>
    </row>
    <row r="216" spans="1:35" ht="12" customHeight="1" x14ac:dyDescent="0.15">
      <c r="A216" s="10"/>
      <c r="B216" s="397"/>
      <c r="C216" s="397"/>
      <c r="D216" s="397"/>
      <c r="E216" s="397"/>
      <c r="F216" s="397"/>
      <c r="G216" s="397"/>
      <c r="H216" s="397"/>
      <c r="I216" s="397"/>
      <c r="J216" s="397"/>
      <c r="K216" s="397"/>
      <c r="L216" s="397"/>
      <c r="M216" s="397"/>
      <c r="N216" s="10"/>
      <c r="O216" s="10"/>
      <c r="P216" s="10"/>
      <c r="Q216" s="10"/>
      <c r="R216" s="10"/>
      <c r="S216" s="10"/>
      <c r="T216" s="10"/>
      <c r="U216" s="10"/>
      <c r="V216" s="10"/>
      <c r="W216" s="10"/>
      <c r="X216" s="79"/>
      <c r="Y216" s="10"/>
      <c r="Z216" s="10"/>
      <c r="AA216" s="79"/>
      <c r="AB216" s="10"/>
      <c r="AC216" s="10"/>
      <c r="AD216" s="10"/>
      <c r="AE216" s="10"/>
      <c r="AF216" s="10"/>
      <c r="AG216" s="10"/>
      <c r="AH216" s="10"/>
    </row>
    <row r="217" spans="1:35" ht="12" customHeight="1" x14ac:dyDescent="0.1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79"/>
      <c r="Y217" s="10"/>
      <c r="Z217" s="10"/>
      <c r="AA217" s="79"/>
      <c r="AB217" s="10"/>
      <c r="AC217" s="10"/>
      <c r="AD217" s="10"/>
      <c r="AE217" s="10"/>
      <c r="AF217" s="10"/>
      <c r="AG217" s="10"/>
      <c r="AH217" s="10"/>
    </row>
    <row r="218" spans="1:35" ht="12" customHeight="1" x14ac:dyDescent="0.15">
      <c r="A218" s="10" t="s">
        <v>57</v>
      </c>
      <c r="B218" s="10"/>
      <c r="C218" s="10"/>
      <c r="D218" s="10"/>
      <c r="E218" s="10"/>
      <c r="F218" s="10"/>
      <c r="G218" s="10"/>
      <c r="H218" s="10"/>
      <c r="I218" s="10"/>
      <c r="J218" s="10"/>
      <c r="K218" s="10"/>
      <c r="L218" s="10"/>
      <c r="M218" s="10"/>
      <c r="N218" s="10"/>
      <c r="O218" s="10"/>
      <c r="P218" s="10"/>
      <c r="Q218" s="10"/>
      <c r="R218" s="10"/>
      <c r="S218" s="10"/>
      <c r="T218" s="10"/>
      <c r="U218" s="10"/>
      <c r="V218" s="10"/>
      <c r="W218" s="10"/>
      <c r="X218" s="79"/>
      <c r="Y218" s="10"/>
      <c r="Z218" s="10"/>
      <c r="AA218" s="79"/>
      <c r="AB218" s="10"/>
      <c r="AC218" s="10"/>
      <c r="AD218" s="10"/>
      <c r="AE218" s="10"/>
      <c r="AF218" s="10"/>
      <c r="AG218" s="10"/>
      <c r="AH218" s="10"/>
    </row>
    <row r="219" spans="1:35" ht="34" x14ac:dyDescent="0.15">
      <c r="A219" s="324" t="s">
        <v>112</v>
      </c>
      <c r="B219" s="314" t="s">
        <v>44</v>
      </c>
      <c r="C219" s="314" t="s">
        <v>45</v>
      </c>
      <c r="D219" s="314" t="s">
        <v>46</v>
      </c>
      <c r="E219" s="314" t="s">
        <v>47</v>
      </c>
      <c r="F219" s="314" t="s">
        <v>48</v>
      </c>
      <c r="G219" s="315" t="s">
        <v>88</v>
      </c>
      <c r="H219" s="321" t="s">
        <v>825</v>
      </c>
      <c r="I219" s="315" t="s">
        <v>51</v>
      </c>
      <c r="J219" s="315" t="s">
        <v>593</v>
      </c>
      <c r="K219" s="315" t="s">
        <v>52</v>
      </c>
      <c r="L219" s="315" t="s">
        <v>85</v>
      </c>
      <c r="M219" s="315" t="s">
        <v>54</v>
      </c>
      <c r="N219" s="315" t="s">
        <v>55</v>
      </c>
      <c r="O219" s="10"/>
      <c r="P219" s="10"/>
      <c r="Q219" s="10"/>
      <c r="R219" s="10"/>
      <c r="S219" s="10"/>
      <c r="T219" s="10"/>
      <c r="U219" s="10"/>
      <c r="V219" s="10"/>
      <c r="W219" s="10"/>
      <c r="X219" s="79"/>
      <c r="Y219" s="10"/>
      <c r="Z219" s="10"/>
      <c r="AA219" s="79"/>
      <c r="AB219" s="10"/>
      <c r="AC219" s="10"/>
      <c r="AD219" s="10"/>
      <c r="AE219" s="10"/>
      <c r="AF219" s="10"/>
      <c r="AG219" s="10"/>
      <c r="AH219" s="10"/>
    </row>
    <row r="220" spans="1:35" ht="16" x14ac:dyDescent="0.15">
      <c r="A220" s="315" t="s">
        <v>113</v>
      </c>
      <c r="B220" s="318">
        <f t="shared" ref="B220:B225" si="57">(J230+K230+L230)/10^6</f>
        <v>5.6163999999999999E-2</v>
      </c>
      <c r="C220" s="318">
        <f t="shared" ref="C220:C225" si="58">(B230+C230)/10^6</f>
        <v>0.53073800000000004</v>
      </c>
      <c r="D220" s="318">
        <f t="shared" ref="D220:D225" si="59">D230/10^6</f>
        <v>0</v>
      </c>
      <c r="E220" s="318">
        <f t="shared" ref="E220:E225" si="60">(E230+F230+G230)/10^6</f>
        <v>0.43240000000000001</v>
      </c>
      <c r="F220" s="318">
        <f t="shared" ref="F220:F225" si="61">(H230+I230)/10^6</f>
        <v>3.7360000000000002E-3</v>
      </c>
      <c r="G220" s="318">
        <f t="shared" ref="G220:G225" si="62">(M230+N230)/10^6</f>
        <v>6.718E-3</v>
      </c>
      <c r="H220" s="318">
        <f t="shared" ref="H220:H225" si="63">O230/10^6</f>
        <v>0.19228999999999999</v>
      </c>
      <c r="I220" s="318">
        <f t="shared" ref="I220:I225" si="64">(P230+Q230+R230+S230)/10^6</f>
        <v>2.3340000000000001E-3</v>
      </c>
      <c r="J220" s="318">
        <f t="shared" ref="J220:J225" si="65">T230/10^6</f>
        <v>0.35498600000000002</v>
      </c>
      <c r="K220" s="318">
        <f t="shared" ref="K220:K225" si="66">(U230+V230)/10^6</f>
        <v>1.0078999999999999E-2</v>
      </c>
      <c r="L220" s="318">
        <f t="shared" ref="L220:L225" si="67">(W230+X230)/10^6</f>
        <v>4.5233000000000002E-2</v>
      </c>
      <c r="M220" s="318">
        <f t="shared" ref="M220:M225" si="68">Y230/10^6</f>
        <v>0</v>
      </c>
      <c r="N220" s="318">
        <f t="shared" ref="N220:N225" si="69">SUM(B220:M220)</f>
        <v>1.6346780000000003</v>
      </c>
      <c r="O220" s="10"/>
      <c r="P220" s="97"/>
      <c r="Q220" s="97"/>
      <c r="R220" s="10"/>
      <c r="S220" s="10"/>
      <c r="T220" s="10"/>
      <c r="U220" s="10"/>
      <c r="V220" s="10"/>
      <c r="W220" s="10"/>
      <c r="X220" s="79"/>
      <c r="Y220" s="10"/>
      <c r="Z220" s="10"/>
      <c r="AA220" s="79"/>
      <c r="AB220" s="10"/>
      <c r="AC220" s="10"/>
      <c r="AD220" s="10"/>
      <c r="AE220" s="10"/>
      <c r="AF220" s="10"/>
      <c r="AG220" s="10"/>
      <c r="AH220" s="10"/>
    </row>
    <row r="221" spans="1:35" ht="16" x14ac:dyDescent="0.15">
      <c r="A221" s="315" t="s">
        <v>114</v>
      </c>
      <c r="B221" s="318">
        <f t="shared" si="57"/>
        <v>2.3102839999999998</v>
      </c>
      <c r="C221" s="318">
        <f t="shared" si="58"/>
        <v>33.354432000000003</v>
      </c>
      <c r="D221" s="318">
        <f t="shared" si="59"/>
        <v>152.951572</v>
      </c>
      <c r="E221" s="318">
        <f t="shared" si="60"/>
        <v>60.426037000000001</v>
      </c>
      <c r="F221" s="318">
        <f t="shared" si="61"/>
        <v>1.1084590000000001</v>
      </c>
      <c r="G221" s="318">
        <f t="shared" si="62"/>
        <v>11.489409999999999</v>
      </c>
      <c r="H221" s="318">
        <f t="shared" si="63"/>
        <v>344.7826</v>
      </c>
      <c r="I221" s="318">
        <f t="shared" si="64"/>
        <v>8.8423239999999996</v>
      </c>
      <c r="J221" s="318">
        <f t="shared" si="65"/>
        <v>5.758318</v>
      </c>
      <c r="K221" s="318">
        <f t="shared" si="66"/>
        <v>1.6643600000000001</v>
      </c>
      <c r="L221" s="318">
        <f t="shared" si="67"/>
        <v>3.0024000000000002</v>
      </c>
      <c r="M221" s="318">
        <f t="shared" si="68"/>
        <v>0</v>
      </c>
      <c r="N221" s="318">
        <f t="shared" si="69"/>
        <v>625.69019600000001</v>
      </c>
      <c r="O221" s="10"/>
      <c r="P221" s="97"/>
      <c r="Q221" s="97"/>
      <c r="R221" s="10"/>
      <c r="S221" s="10"/>
      <c r="T221" s="10"/>
      <c r="U221" s="10"/>
      <c r="V221" s="10"/>
      <c r="W221" s="10"/>
      <c r="X221" s="79"/>
      <c r="Y221" s="10"/>
      <c r="Z221" s="10"/>
      <c r="AA221" s="79"/>
      <c r="AB221" s="10"/>
      <c r="AC221" s="10"/>
      <c r="AD221" s="10"/>
      <c r="AE221" s="10"/>
      <c r="AF221" s="10"/>
      <c r="AG221" s="10"/>
      <c r="AH221" s="10"/>
    </row>
    <row r="222" spans="1:35" ht="16" x14ac:dyDescent="0.15">
      <c r="A222" s="315" t="s">
        <v>115</v>
      </c>
      <c r="B222" s="318">
        <f t="shared" si="57"/>
        <v>16.419682999999999</v>
      </c>
      <c r="C222" s="318">
        <f t="shared" si="58"/>
        <v>18.002687999999999</v>
      </c>
      <c r="D222" s="318">
        <f t="shared" si="59"/>
        <v>53.60201</v>
      </c>
      <c r="E222" s="318">
        <f t="shared" si="60"/>
        <v>62.885570999999999</v>
      </c>
      <c r="F222" s="318">
        <f t="shared" si="61"/>
        <v>4.8188360000000001</v>
      </c>
      <c r="G222" s="318">
        <f t="shared" si="62"/>
        <v>86.872299999999996</v>
      </c>
      <c r="H222" s="318">
        <f t="shared" si="63"/>
        <v>206.557782</v>
      </c>
      <c r="I222" s="318">
        <f t="shared" si="64"/>
        <v>17.783919999999998</v>
      </c>
      <c r="J222" s="318">
        <f t="shared" si="65"/>
        <v>29.127203999999999</v>
      </c>
      <c r="K222" s="318">
        <f t="shared" si="66"/>
        <v>1.054762</v>
      </c>
      <c r="L222" s="318">
        <f t="shared" si="67"/>
        <v>474.72301499999998</v>
      </c>
      <c r="M222" s="318">
        <f t="shared" si="68"/>
        <v>0</v>
      </c>
      <c r="N222" s="318">
        <f t="shared" si="69"/>
        <v>971.84777099999997</v>
      </c>
      <c r="O222" s="10"/>
      <c r="P222" s="97"/>
      <c r="Q222" s="97"/>
      <c r="R222" s="10"/>
      <c r="S222" s="10"/>
      <c r="T222" s="10"/>
      <c r="U222" s="10"/>
      <c r="V222" s="10"/>
      <c r="W222" s="10"/>
      <c r="X222" s="10"/>
      <c r="Y222" s="79"/>
      <c r="Z222" s="10"/>
      <c r="AA222" s="79"/>
      <c r="AB222" s="10"/>
      <c r="AC222" s="10"/>
      <c r="AD222" s="10"/>
      <c r="AE222" s="10"/>
      <c r="AF222" s="10"/>
      <c r="AG222" s="10"/>
      <c r="AH222" s="10"/>
      <c r="AI222" s="10"/>
    </row>
    <row r="223" spans="1:35" ht="16" x14ac:dyDescent="0.15">
      <c r="A223" s="315" t="s">
        <v>116</v>
      </c>
      <c r="B223" s="318">
        <f t="shared" si="57"/>
        <v>5.3471200000000003</v>
      </c>
      <c r="C223" s="318">
        <f t="shared" si="58"/>
        <v>9.9599999999999992E-4</v>
      </c>
      <c r="D223" s="318">
        <f t="shared" si="59"/>
        <v>3.6229999999999999E-3</v>
      </c>
      <c r="E223" s="318">
        <f t="shared" si="60"/>
        <v>229.46909600000001</v>
      </c>
      <c r="F223" s="318">
        <f t="shared" si="61"/>
        <v>4.1729200000000004</v>
      </c>
      <c r="G223" s="318">
        <f t="shared" si="62"/>
        <v>363.62676099999999</v>
      </c>
      <c r="H223" s="318">
        <f t="shared" si="63"/>
        <v>106.589119</v>
      </c>
      <c r="I223" s="318">
        <f t="shared" si="64"/>
        <v>51.107731999999999</v>
      </c>
      <c r="J223" s="318">
        <f t="shared" si="65"/>
        <v>28.469166000000001</v>
      </c>
      <c r="K223" s="318">
        <f t="shared" si="66"/>
        <v>58.045744999999997</v>
      </c>
      <c r="L223" s="318">
        <f t="shared" si="67"/>
        <v>9.3371870000000001</v>
      </c>
      <c r="M223" s="318">
        <f t="shared" si="68"/>
        <v>0</v>
      </c>
      <c r="N223" s="318">
        <f t="shared" si="69"/>
        <v>856.16946499999983</v>
      </c>
      <c r="O223" s="10"/>
      <c r="P223" s="97"/>
      <c r="Q223" s="97"/>
      <c r="R223" s="10"/>
      <c r="S223" s="10"/>
      <c r="T223" s="10"/>
      <c r="U223" s="10"/>
      <c r="V223" s="10"/>
      <c r="W223" s="10"/>
      <c r="X223" s="10"/>
      <c r="Y223" s="79"/>
      <c r="Z223" s="10"/>
      <c r="AA223" s="79"/>
      <c r="AB223" s="10"/>
      <c r="AC223" s="10"/>
      <c r="AD223" s="10"/>
      <c r="AE223" s="10"/>
      <c r="AF223" s="10"/>
      <c r="AG223" s="10"/>
      <c r="AH223" s="10"/>
      <c r="AI223" s="10"/>
    </row>
    <row r="224" spans="1:35" ht="16" x14ac:dyDescent="0.15">
      <c r="A224" s="315" t="s">
        <v>117</v>
      </c>
      <c r="B224" s="318">
        <f t="shared" si="57"/>
        <v>1E-4</v>
      </c>
      <c r="C224" s="318">
        <f t="shared" si="58"/>
        <v>0</v>
      </c>
      <c r="D224" s="318">
        <f t="shared" si="59"/>
        <v>0</v>
      </c>
      <c r="E224" s="318">
        <f t="shared" si="60"/>
        <v>184.42521099999999</v>
      </c>
      <c r="F224" s="318">
        <f t="shared" si="61"/>
        <v>0.25851000000000002</v>
      </c>
      <c r="G224" s="318">
        <f t="shared" si="62"/>
        <v>47.468480999999997</v>
      </c>
      <c r="H224" s="318">
        <f t="shared" si="63"/>
        <v>14.917104999999999</v>
      </c>
      <c r="I224" s="318">
        <f t="shared" si="64"/>
        <v>1.728693</v>
      </c>
      <c r="J224" s="318">
        <f t="shared" si="65"/>
        <v>0</v>
      </c>
      <c r="K224" s="318">
        <f t="shared" si="66"/>
        <v>41.761774000000003</v>
      </c>
      <c r="L224" s="318">
        <f t="shared" si="67"/>
        <v>22.164353999999999</v>
      </c>
      <c r="M224" s="318">
        <f t="shared" si="68"/>
        <v>0.267322</v>
      </c>
      <c r="N224" s="318">
        <f t="shared" si="69"/>
        <v>312.99154999999996</v>
      </c>
      <c r="O224" s="10"/>
      <c r="P224" s="97"/>
      <c r="Q224" s="97"/>
      <c r="R224" s="10"/>
      <c r="S224" s="10"/>
      <c r="T224" s="10"/>
      <c r="U224" s="10"/>
      <c r="V224" s="10"/>
      <c r="W224" s="10"/>
      <c r="X224" s="10"/>
      <c r="Y224" s="10"/>
      <c r="Z224" s="10"/>
      <c r="AA224" s="79"/>
      <c r="AB224" s="10"/>
      <c r="AC224" s="10"/>
      <c r="AD224" s="10"/>
      <c r="AE224" s="10"/>
      <c r="AF224" s="10"/>
    </row>
    <row r="225" spans="1:32" ht="15" customHeight="1" x14ac:dyDescent="0.15">
      <c r="A225" s="315" t="s">
        <v>832</v>
      </c>
      <c r="B225" s="318">
        <f t="shared" si="57"/>
        <v>2.6940000000000002E-3</v>
      </c>
      <c r="C225" s="318">
        <f t="shared" si="58"/>
        <v>0</v>
      </c>
      <c r="D225" s="318">
        <f t="shared" si="59"/>
        <v>58.623119000000003</v>
      </c>
      <c r="E225" s="318">
        <f t="shared" si="60"/>
        <v>2.3282180000000001</v>
      </c>
      <c r="F225" s="318">
        <f t="shared" si="61"/>
        <v>9.9999999999999995E-7</v>
      </c>
      <c r="G225" s="318">
        <f t="shared" si="62"/>
        <v>3.301431</v>
      </c>
      <c r="H225" s="318">
        <f t="shared" si="63"/>
        <v>4.6540609999999996</v>
      </c>
      <c r="I225" s="318">
        <f t="shared" si="64"/>
        <v>7.8744709999999998</v>
      </c>
      <c r="J225" s="318">
        <f t="shared" si="65"/>
        <v>7.1520010000000003</v>
      </c>
      <c r="K225" s="318">
        <f t="shared" si="66"/>
        <v>3.1599999999999998E-4</v>
      </c>
      <c r="L225" s="318">
        <f t="shared" si="67"/>
        <v>1.4954970000000001</v>
      </c>
      <c r="M225" s="318">
        <f t="shared" si="68"/>
        <v>0.78188999999999997</v>
      </c>
      <c r="N225" s="318">
        <f t="shared" si="69"/>
        <v>86.213698999999991</v>
      </c>
      <c r="O225" s="10"/>
      <c r="P225" s="97"/>
      <c r="Q225" s="97"/>
      <c r="R225" s="10"/>
      <c r="S225" s="10"/>
      <c r="T225" s="10"/>
      <c r="U225" s="10"/>
      <c r="V225" s="10"/>
      <c r="W225" s="10"/>
      <c r="X225" s="10"/>
      <c r="Y225" s="10"/>
      <c r="Z225" s="10"/>
      <c r="AA225" s="79"/>
      <c r="AB225" s="10"/>
      <c r="AC225" s="10"/>
      <c r="AD225" s="10"/>
      <c r="AE225" s="10"/>
      <c r="AF225" s="10"/>
    </row>
    <row r="226" spans="1:32" ht="16" x14ac:dyDescent="0.15">
      <c r="A226" s="328" t="s">
        <v>89</v>
      </c>
      <c r="B226" s="318">
        <f>SUM(B220:B225)</f>
        <v>24.136044999999999</v>
      </c>
      <c r="C226" s="318">
        <f t="shared" ref="C226:N226" si="70">SUM(C220:C225)</f>
        <v>51.888854000000002</v>
      </c>
      <c r="D226" s="318">
        <f t="shared" si="70"/>
        <v>265.18032400000004</v>
      </c>
      <c r="E226" s="318">
        <f t="shared" si="70"/>
        <v>539.96653300000003</v>
      </c>
      <c r="F226" s="318">
        <f t="shared" si="70"/>
        <v>10.362461999999999</v>
      </c>
      <c r="G226" s="318">
        <f t="shared" si="70"/>
        <v>512.76510099999996</v>
      </c>
      <c r="H226" s="318">
        <f t="shared" si="70"/>
        <v>677.69295699999998</v>
      </c>
      <c r="I226" s="318">
        <f t="shared" si="70"/>
        <v>87.33947400000001</v>
      </c>
      <c r="J226" s="318">
        <f t="shared" si="70"/>
        <v>70.861675000000005</v>
      </c>
      <c r="K226" s="318">
        <f t="shared" si="70"/>
        <v>102.537036</v>
      </c>
      <c r="L226" s="318">
        <f t="shared" si="70"/>
        <v>510.76768600000003</v>
      </c>
      <c r="M226" s="318">
        <f t="shared" si="70"/>
        <v>1.049212</v>
      </c>
      <c r="N226" s="318">
        <f t="shared" si="70"/>
        <v>2854.5473590000001</v>
      </c>
      <c r="O226" s="79"/>
      <c r="P226" s="10"/>
      <c r="Q226" s="10"/>
      <c r="R226" s="10"/>
      <c r="S226" s="10"/>
      <c r="T226" s="10"/>
      <c r="U226" s="10"/>
      <c r="V226" s="10"/>
    </row>
    <row r="227" spans="1:32" x14ac:dyDescent="0.15">
      <c r="A227" s="381"/>
      <c r="B227" s="97"/>
      <c r="C227" s="97"/>
      <c r="D227" s="97"/>
      <c r="E227" s="97"/>
      <c r="F227" s="97"/>
      <c r="G227" s="97"/>
      <c r="H227" s="97"/>
      <c r="I227" s="97"/>
      <c r="J227" s="97"/>
      <c r="K227" s="97"/>
      <c r="L227" s="97"/>
      <c r="M227" s="97"/>
      <c r="N227" s="97"/>
      <c r="O227" s="97"/>
      <c r="P227" s="97"/>
      <c r="Q227" s="10"/>
      <c r="R227" s="10"/>
      <c r="S227" s="10"/>
      <c r="T227" s="10"/>
      <c r="U227" s="10"/>
      <c r="V227" s="10"/>
    </row>
    <row r="228" spans="1:32" x14ac:dyDescent="0.15">
      <c r="A228" s="382" t="s">
        <v>63</v>
      </c>
      <c r="B228" s="383"/>
      <c r="C228" s="383"/>
      <c r="D228" s="79"/>
      <c r="E228" s="79"/>
      <c r="F228" s="79"/>
      <c r="G228" s="79"/>
      <c r="H228" s="79"/>
      <c r="I228" s="79"/>
      <c r="J228" s="79"/>
      <c r="K228" s="79"/>
      <c r="L228" s="79"/>
      <c r="M228" s="79"/>
      <c r="N228" s="79"/>
      <c r="O228" s="79"/>
      <c r="P228" s="10"/>
      <c r="Q228" s="10"/>
      <c r="R228" s="10"/>
      <c r="S228" s="10"/>
      <c r="T228" s="10"/>
      <c r="U228" s="10"/>
      <c r="V228" s="10"/>
    </row>
    <row r="229" spans="1:32" ht="42" x14ac:dyDescent="0.15">
      <c r="A229" s="549" t="s">
        <v>100</v>
      </c>
      <c r="B229" s="550" t="s">
        <v>45</v>
      </c>
      <c r="C229" s="550" t="s">
        <v>941</v>
      </c>
      <c r="D229" s="550" t="s">
        <v>46</v>
      </c>
      <c r="E229" s="550" t="s">
        <v>47</v>
      </c>
      <c r="F229" s="550" t="s">
        <v>942</v>
      </c>
      <c r="G229" s="551" t="s">
        <v>1185</v>
      </c>
      <c r="H229" s="550" t="s">
        <v>48</v>
      </c>
      <c r="I229" s="550" t="s">
        <v>897</v>
      </c>
      <c r="J229" s="550" t="s">
        <v>67</v>
      </c>
      <c r="K229" s="550" t="s">
        <v>68</v>
      </c>
      <c r="L229" s="550" t="s">
        <v>215</v>
      </c>
      <c r="M229" s="550" t="s">
        <v>49</v>
      </c>
      <c r="N229" s="552" t="s">
        <v>898</v>
      </c>
      <c r="O229" s="550" t="s">
        <v>50</v>
      </c>
      <c r="P229" s="550" t="s">
        <v>51</v>
      </c>
      <c r="Q229" s="552" t="s">
        <v>943</v>
      </c>
      <c r="R229" s="550" t="s">
        <v>840</v>
      </c>
      <c r="S229" s="550" t="s">
        <v>81</v>
      </c>
      <c r="T229" s="552" t="s">
        <v>640</v>
      </c>
      <c r="U229" s="550" t="s">
        <v>52</v>
      </c>
      <c r="V229" s="553" t="s">
        <v>944</v>
      </c>
      <c r="W229" s="553" t="s">
        <v>945</v>
      </c>
      <c r="X229" s="553" t="s">
        <v>69</v>
      </c>
      <c r="Y229" s="553" t="s">
        <v>54</v>
      </c>
      <c r="Z229" s="554" t="s">
        <v>55</v>
      </c>
      <c r="AA229" s="93"/>
    </row>
    <row r="230" spans="1:32" x14ac:dyDescent="0.15">
      <c r="A230" s="555" t="s">
        <v>113</v>
      </c>
      <c r="B230" s="556">
        <v>334414</v>
      </c>
      <c r="C230" s="556">
        <v>196324</v>
      </c>
      <c r="D230" s="556"/>
      <c r="E230" s="556">
        <v>432400</v>
      </c>
      <c r="F230" s="556"/>
      <c r="G230" s="556"/>
      <c r="H230" s="556">
        <v>3694</v>
      </c>
      <c r="I230" s="556">
        <v>42</v>
      </c>
      <c r="J230" s="556"/>
      <c r="K230" s="556">
        <v>56164</v>
      </c>
      <c r="L230" s="556"/>
      <c r="M230" s="556">
        <v>6718</v>
      </c>
      <c r="N230" s="556"/>
      <c r="O230" s="556">
        <v>192290</v>
      </c>
      <c r="P230" s="556">
        <v>2334</v>
      </c>
      <c r="Q230" s="556"/>
      <c r="R230" s="556"/>
      <c r="S230" s="556"/>
      <c r="T230" s="556">
        <v>354986</v>
      </c>
      <c r="U230" s="556">
        <v>10079</v>
      </c>
      <c r="V230" s="556"/>
      <c r="W230" s="556">
        <v>45193</v>
      </c>
      <c r="X230" s="556">
        <v>40</v>
      </c>
      <c r="Y230" s="556"/>
      <c r="Z230" s="557">
        <v>1634678</v>
      </c>
      <c r="AA230" s="93"/>
    </row>
    <row r="231" spans="1:32" x14ac:dyDescent="0.15">
      <c r="A231" s="555" t="s">
        <v>114</v>
      </c>
      <c r="B231" s="556">
        <v>3723680</v>
      </c>
      <c r="C231" s="556">
        <v>29630752</v>
      </c>
      <c r="D231" s="556">
        <v>152951572</v>
      </c>
      <c r="E231" s="556">
        <v>60230571</v>
      </c>
      <c r="F231" s="556">
        <v>195466</v>
      </c>
      <c r="G231" s="556"/>
      <c r="H231" s="556">
        <v>517781</v>
      </c>
      <c r="I231" s="556">
        <v>590678</v>
      </c>
      <c r="J231" s="556">
        <v>2191754</v>
      </c>
      <c r="K231" s="556">
        <v>118530</v>
      </c>
      <c r="L231" s="556"/>
      <c r="M231" s="556">
        <v>11447358</v>
      </c>
      <c r="N231" s="556">
        <v>42052</v>
      </c>
      <c r="O231" s="556">
        <v>344782600</v>
      </c>
      <c r="P231" s="556">
        <v>8842266</v>
      </c>
      <c r="Q231" s="556">
        <v>55</v>
      </c>
      <c r="R231" s="556">
        <v>3</v>
      </c>
      <c r="S231" s="556"/>
      <c r="T231" s="556">
        <v>5758318</v>
      </c>
      <c r="U231" s="556">
        <v>1663061</v>
      </c>
      <c r="V231" s="556">
        <v>1299</v>
      </c>
      <c r="W231" s="556">
        <v>435904</v>
      </c>
      <c r="X231" s="556">
        <v>2566496</v>
      </c>
      <c r="Y231" s="556"/>
      <c r="Z231" s="557">
        <v>625690196</v>
      </c>
      <c r="AA231" s="93"/>
    </row>
    <row r="232" spans="1:32" x14ac:dyDescent="0.15">
      <c r="A232" s="555" t="s">
        <v>115</v>
      </c>
      <c r="B232" s="556">
        <v>8350615</v>
      </c>
      <c r="C232" s="556">
        <v>9652073</v>
      </c>
      <c r="D232" s="556">
        <v>53602010</v>
      </c>
      <c r="E232" s="556">
        <v>60642526</v>
      </c>
      <c r="F232" s="556">
        <v>2243045</v>
      </c>
      <c r="G232" s="556"/>
      <c r="H232" s="556">
        <v>2227248</v>
      </c>
      <c r="I232" s="556">
        <v>2591588</v>
      </c>
      <c r="J232" s="556">
        <v>6142437</v>
      </c>
      <c r="K232" s="556">
        <v>651324</v>
      </c>
      <c r="L232" s="556">
        <v>9625922</v>
      </c>
      <c r="M232" s="556">
        <v>86042420</v>
      </c>
      <c r="N232" s="556">
        <v>829880</v>
      </c>
      <c r="O232" s="556">
        <v>206557782</v>
      </c>
      <c r="P232" s="556">
        <v>17780616</v>
      </c>
      <c r="Q232" s="556">
        <v>3302</v>
      </c>
      <c r="R232" s="556">
        <v>2</v>
      </c>
      <c r="S232" s="556"/>
      <c r="T232" s="556">
        <v>29127204</v>
      </c>
      <c r="U232" s="556">
        <v>1025797</v>
      </c>
      <c r="V232" s="556">
        <v>28965</v>
      </c>
      <c r="W232" s="556">
        <v>17641393</v>
      </c>
      <c r="X232" s="556">
        <v>457081622</v>
      </c>
      <c r="Y232" s="556"/>
      <c r="Z232" s="557">
        <v>971847771</v>
      </c>
      <c r="AA232" s="93"/>
    </row>
    <row r="233" spans="1:32" x14ac:dyDescent="0.15">
      <c r="A233" s="555" t="s">
        <v>116</v>
      </c>
      <c r="B233" s="556">
        <v>356</v>
      </c>
      <c r="C233" s="556">
        <v>640</v>
      </c>
      <c r="D233" s="556">
        <v>3623</v>
      </c>
      <c r="E233" s="556">
        <v>227564523</v>
      </c>
      <c r="F233" s="556">
        <v>1903746</v>
      </c>
      <c r="G233" s="556">
        <v>827</v>
      </c>
      <c r="H233" s="556">
        <v>3728939</v>
      </c>
      <c r="I233" s="556">
        <v>443981</v>
      </c>
      <c r="J233" s="556">
        <v>22020</v>
      </c>
      <c r="K233" s="556">
        <v>49355</v>
      </c>
      <c r="L233" s="556">
        <v>5275745</v>
      </c>
      <c r="M233" s="556">
        <v>147882636</v>
      </c>
      <c r="N233" s="556">
        <v>215744125</v>
      </c>
      <c r="O233" s="556">
        <v>106589119</v>
      </c>
      <c r="P233" s="556">
        <v>51091645</v>
      </c>
      <c r="Q233" s="556">
        <v>7736</v>
      </c>
      <c r="R233" s="556">
        <v>8351</v>
      </c>
      <c r="S233" s="556"/>
      <c r="T233" s="556">
        <v>28469166</v>
      </c>
      <c r="U233" s="556">
        <v>58038120</v>
      </c>
      <c r="V233" s="556">
        <v>7625</v>
      </c>
      <c r="W233" s="556">
        <v>1745178</v>
      </c>
      <c r="X233" s="556">
        <v>7592009</v>
      </c>
      <c r="Y233" s="556"/>
      <c r="Z233" s="557">
        <v>856169465</v>
      </c>
      <c r="AA233" s="93"/>
    </row>
    <row r="234" spans="1:32" x14ac:dyDescent="0.15">
      <c r="A234" s="555" t="s">
        <v>117</v>
      </c>
      <c r="B234" s="556"/>
      <c r="C234" s="556"/>
      <c r="D234" s="556"/>
      <c r="E234" s="556">
        <v>183048732</v>
      </c>
      <c r="F234" s="556">
        <v>1375523</v>
      </c>
      <c r="G234" s="556">
        <v>956</v>
      </c>
      <c r="H234" s="556">
        <v>211814</v>
      </c>
      <c r="I234" s="556">
        <v>46696</v>
      </c>
      <c r="J234" s="556">
        <v>100</v>
      </c>
      <c r="K234" s="556"/>
      <c r="L234" s="556"/>
      <c r="M234" s="556">
        <v>46670294</v>
      </c>
      <c r="N234" s="556">
        <v>798187</v>
      </c>
      <c r="O234" s="556">
        <v>14917105</v>
      </c>
      <c r="P234" s="556">
        <v>1728693</v>
      </c>
      <c r="Q234" s="556"/>
      <c r="R234" s="556"/>
      <c r="S234" s="556"/>
      <c r="T234" s="556"/>
      <c r="U234" s="556">
        <v>40173696</v>
      </c>
      <c r="V234" s="556">
        <v>1588078</v>
      </c>
      <c r="W234" s="556">
        <v>2046665</v>
      </c>
      <c r="X234" s="556">
        <v>20117689</v>
      </c>
      <c r="Y234" s="556">
        <v>267322</v>
      </c>
      <c r="Z234" s="557">
        <v>312991550</v>
      </c>
      <c r="AA234" s="93"/>
    </row>
    <row r="235" spans="1:32" ht="15" x14ac:dyDescent="0.15">
      <c r="A235" s="555" t="s">
        <v>118</v>
      </c>
      <c r="B235" s="556"/>
      <c r="C235" s="556"/>
      <c r="D235" s="556">
        <v>58623119</v>
      </c>
      <c r="E235" s="556">
        <v>2320440</v>
      </c>
      <c r="F235" s="556">
        <v>7757</v>
      </c>
      <c r="G235" s="556">
        <v>21</v>
      </c>
      <c r="H235" s="556"/>
      <c r="I235" s="556">
        <v>1</v>
      </c>
      <c r="J235" s="556">
        <v>166</v>
      </c>
      <c r="K235" s="556">
        <v>325</v>
      </c>
      <c r="L235" s="556">
        <v>2203</v>
      </c>
      <c r="M235" s="556">
        <v>3116917</v>
      </c>
      <c r="N235" s="556">
        <f>40+184474</f>
        <v>184514</v>
      </c>
      <c r="O235" s="556">
        <v>4654061</v>
      </c>
      <c r="P235" s="556">
        <v>6038940</v>
      </c>
      <c r="Q235" s="556"/>
      <c r="R235" s="556">
        <v>334</v>
      </c>
      <c r="S235" s="556">
        <v>1835197</v>
      </c>
      <c r="T235" s="556">
        <v>7152001</v>
      </c>
      <c r="U235" s="556"/>
      <c r="V235" s="556">
        <v>316</v>
      </c>
      <c r="W235" s="556">
        <v>605</v>
      </c>
      <c r="X235" s="556">
        <v>1494892</v>
      </c>
      <c r="Y235" s="556">
        <v>781890</v>
      </c>
      <c r="Z235" s="557">
        <v>86029225</v>
      </c>
      <c r="AA235" s="93"/>
    </row>
    <row r="236" spans="1:32" x14ac:dyDescent="0.15">
      <c r="A236" s="558" t="s">
        <v>89</v>
      </c>
      <c r="B236" s="559">
        <v>12409065</v>
      </c>
      <c r="C236" s="559">
        <v>39479789</v>
      </c>
      <c r="D236" s="559">
        <v>265180324</v>
      </c>
      <c r="E236" s="559">
        <v>534239192</v>
      </c>
      <c r="F236" s="559">
        <v>5725537</v>
      </c>
      <c r="G236" s="559">
        <v>1804</v>
      </c>
      <c r="H236" s="559">
        <v>6689476</v>
      </c>
      <c r="I236" s="559">
        <v>3672986</v>
      </c>
      <c r="J236" s="559">
        <v>8356477</v>
      </c>
      <c r="K236" s="559">
        <v>875698</v>
      </c>
      <c r="L236" s="559">
        <v>14903870</v>
      </c>
      <c r="M236" s="559">
        <v>295166343</v>
      </c>
      <c r="N236" s="559">
        <v>217414284</v>
      </c>
      <c r="O236" s="559">
        <v>677692957</v>
      </c>
      <c r="P236" s="559">
        <v>85484494</v>
      </c>
      <c r="Q236" s="559">
        <v>11093</v>
      </c>
      <c r="R236" s="559">
        <v>8690</v>
      </c>
      <c r="S236" s="559">
        <v>1835197</v>
      </c>
      <c r="T236" s="559">
        <v>70861675</v>
      </c>
      <c r="U236" s="559">
        <v>100910753</v>
      </c>
      <c r="V236" s="559">
        <v>1626283</v>
      </c>
      <c r="W236" s="559">
        <v>21914938</v>
      </c>
      <c r="X236" s="559">
        <v>488852748</v>
      </c>
      <c r="Y236" s="559">
        <v>1049212</v>
      </c>
      <c r="Z236" s="559">
        <v>2854362885</v>
      </c>
      <c r="AA236" s="93"/>
    </row>
    <row r="237" spans="1:32" ht="25.5" customHeight="1" x14ac:dyDescent="0.15">
      <c r="A237" s="1014" t="s">
        <v>119</v>
      </c>
      <c r="B237" s="1015"/>
      <c r="C237" s="1015"/>
      <c r="D237" s="1015"/>
      <c r="E237" s="1015"/>
      <c r="F237" s="79"/>
      <c r="G237" s="79"/>
      <c r="H237" s="79"/>
      <c r="I237" s="79"/>
      <c r="J237" s="79"/>
      <c r="K237" s="79"/>
      <c r="L237" s="79"/>
      <c r="M237" s="79"/>
      <c r="N237" s="79"/>
      <c r="O237" s="79"/>
      <c r="P237" s="79"/>
      <c r="Q237" s="79"/>
      <c r="R237" s="79"/>
      <c r="S237" s="86"/>
      <c r="T237" s="79"/>
      <c r="U237" s="10"/>
      <c r="V237" s="10"/>
    </row>
    <row r="238" spans="1:32" ht="30" customHeight="1" x14ac:dyDescent="0.15">
      <c r="A238" s="382" t="s">
        <v>940</v>
      </c>
      <c r="B238" s="10"/>
      <c r="C238" s="86"/>
      <c r="D238" s="10"/>
      <c r="E238" s="10"/>
      <c r="F238" s="10"/>
      <c r="G238" s="86"/>
      <c r="H238" s="10"/>
      <c r="I238" s="10"/>
      <c r="J238" s="10"/>
      <c r="K238" s="10"/>
      <c r="L238" s="86"/>
      <c r="M238" s="10"/>
      <c r="N238" s="10"/>
      <c r="O238" s="10"/>
      <c r="P238" s="10"/>
      <c r="Q238" s="10"/>
      <c r="R238" s="10"/>
      <c r="S238" s="10"/>
      <c r="T238" s="10"/>
      <c r="U238" s="79"/>
      <c r="V238" s="10"/>
    </row>
    <row r="239" spans="1:32" ht="30" customHeight="1" x14ac:dyDescent="0.15">
      <c r="A239" s="373"/>
      <c r="B239" s="10"/>
      <c r="C239" s="86"/>
      <c r="D239" s="10"/>
      <c r="E239" s="10"/>
      <c r="F239" s="10"/>
      <c r="G239" s="86"/>
      <c r="H239" s="10"/>
      <c r="I239" s="10"/>
      <c r="J239" s="10"/>
      <c r="K239" s="10"/>
      <c r="L239" s="86"/>
      <c r="M239" s="10"/>
      <c r="N239" s="10"/>
      <c r="O239" s="10"/>
      <c r="P239" s="10"/>
      <c r="Q239" s="10"/>
      <c r="R239" s="10"/>
      <c r="S239" s="10"/>
      <c r="T239" s="10"/>
      <c r="U239" s="79"/>
      <c r="V239" s="10"/>
    </row>
    <row r="240" spans="1:32" ht="30" customHeight="1" x14ac:dyDescent="0.15">
      <c r="A240" s="373"/>
      <c r="B240" s="10"/>
      <c r="C240" s="86"/>
      <c r="D240" s="10"/>
      <c r="E240" s="10"/>
      <c r="F240" s="10"/>
      <c r="G240" s="86"/>
      <c r="H240" s="10"/>
      <c r="I240" s="10"/>
      <c r="J240" s="10"/>
      <c r="K240" s="10"/>
      <c r="L240" s="86"/>
      <c r="M240" s="10"/>
      <c r="N240" s="10"/>
      <c r="O240" s="10"/>
      <c r="P240" s="10"/>
      <c r="Q240" s="10"/>
      <c r="R240" s="10"/>
      <c r="S240" s="10"/>
      <c r="T240" s="10"/>
      <c r="U240" s="79"/>
      <c r="V240" s="10"/>
    </row>
    <row r="241" spans="1:22" ht="30" customHeight="1" x14ac:dyDescent="0.15">
      <c r="A241" s="373"/>
      <c r="B241" s="10"/>
      <c r="C241" s="86"/>
      <c r="D241" s="10"/>
      <c r="E241" s="10"/>
      <c r="F241" s="10"/>
      <c r="G241" s="86"/>
      <c r="H241" s="10"/>
      <c r="I241" s="10"/>
      <c r="J241" s="10"/>
      <c r="K241" s="10"/>
      <c r="L241" s="86"/>
      <c r="M241" s="10"/>
      <c r="N241" s="10"/>
      <c r="O241" s="10"/>
      <c r="P241" s="10"/>
      <c r="Q241" s="10"/>
      <c r="R241" s="10"/>
      <c r="S241" s="10"/>
      <c r="T241" s="10"/>
      <c r="U241" s="79"/>
      <c r="V241" s="10"/>
    </row>
    <row r="242" spans="1:22" ht="30" customHeight="1" x14ac:dyDescent="0.15">
      <c r="A242" s="373"/>
      <c r="B242" s="10"/>
      <c r="C242" s="86"/>
      <c r="D242" s="10"/>
      <c r="E242" s="10"/>
      <c r="F242" s="10"/>
      <c r="G242" s="86"/>
      <c r="H242" s="10"/>
      <c r="I242" s="10"/>
      <c r="J242" s="10"/>
      <c r="K242" s="10"/>
      <c r="L242" s="86"/>
      <c r="M242" s="10"/>
      <c r="N242" s="10"/>
      <c r="O242" s="10"/>
      <c r="P242" s="10"/>
      <c r="Q242" s="10"/>
      <c r="R242" s="10"/>
      <c r="S242" s="10"/>
      <c r="T242" s="10"/>
      <c r="U242" s="79"/>
      <c r="V242" s="10"/>
    </row>
    <row r="243" spans="1:22" ht="30" customHeight="1" x14ac:dyDescent="0.15">
      <c r="A243" s="373"/>
      <c r="B243" s="10"/>
      <c r="C243" s="86"/>
      <c r="D243" s="10"/>
      <c r="E243" s="10"/>
      <c r="F243" s="10"/>
      <c r="G243" s="86"/>
      <c r="H243" s="10"/>
      <c r="I243" s="10"/>
      <c r="J243" s="10"/>
      <c r="K243" s="10"/>
      <c r="L243" s="86"/>
      <c r="M243" s="10"/>
      <c r="N243" s="10"/>
      <c r="O243" s="10"/>
      <c r="P243" s="10"/>
      <c r="Q243" s="10"/>
      <c r="R243" s="10"/>
      <c r="S243" s="10"/>
      <c r="T243" s="10"/>
      <c r="U243" s="79"/>
      <c r="V243" s="10"/>
    </row>
    <row r="244" spans="1:22" ht="30" customHeight="1" x14ac:dyDescent="0.15">
      <c r="A244" s="373"/>
      <c r="B244" s="10"/>
      <c r="C244" s="86"/>
      <c r="D244" s="10"/>
      <c r="E244" s="10"/>
      <c r="F244" s="10"/>
      <c r="G244" s="86"/>
      <c r="H244" s="10"/>
      <c r="I244" s="10"/>
      <c r="J244" s="10"/>
      <c r="K244" s="10"/>
      <c r="L244" s="86"/>
      <c r="M244" s="10"/>
      <c r="N244" s="10"/>
      <c r="O244" s="10"/>
      <c r="P244" s="10"/>
      <c r="Q244" s="10"/>
      <c r="R244" s="10"/>
      <c r="S244" s="10"/>
      <c r="T244" s="10"/>
      <c r="U244" s="79"/>
      <c r="V244" s="10"/>
    </row>
    <row r="245" spans="1:22" ht="30" customHeight="1" x14ac:dyDescent="0.15">
      <c r="A245" s="373"/>
      <c r="B245" s="10"/>
      <c r="C245" s="86"/>
      <c r="D245" s="10"/>
      <c r="E245" s="10"/>
      <c r="F245" s="10"/>
      <c r="G245" s="86"/>
      <c r="H245" s="10"/>
      <c r="I245" s="10"/>
      <c r="J245" s="10"/>
      <c r="K245" s="10"/>
      <c r="L245" s="86"/>
      <c r="M245" s="10"/>
      <c r="N245" s="10"/>
      <c r="O245" s="10"/>
      <c r="P245" s="10"/>
      <c r="Q245" s="10"/>
      <c r="R245" s="10"/>
      <c r="S245" s="10"/>
      <c r="T245" s="10"/>
      <c r="U245" s="79"/>
      <c r="V245" s="10"/>
    </row>
    <row r="246" spans="1:22" x14ac:dyDescent="0.15">
      <c r="B246" s="10"/>
      <c r="C246" s="10"/>
      <c r="D246" s="10"/>
      <c r="E246" s="10"/>
      <c r="F246" s="10"/>
      <c r="G246" s="10"/>
      <c r="H246" s="10"/>
      <c r="I246" s="10"/>
      <c r="J246" s="10"/>
      <c r="K246" s="10"/>
      <c r="L246" s="10"/>
      <c r="M246" s="10"/>
      <c r="N246" s="10"/>
      <c r="O246" s="10"/>
      <c r="P246" s="10"/>
      <c r="Q246" s="10"/>
      <c r="R246" s="10"/>
      <c r="S246" s="10"/>
      <c r="T246" s="10"/>
      <c r="U246" s="10"/>
      <c r="V246" s="10"/>
    </row>
    <row r="247" spans="1:22" ht="16" x14ac:dyDescent="0.15">
      <c r="A247" s="1017" t="s">
        <v>120</v>
      </c>
      <c r="B247" s="1017"/>
      <c r="C247" s="1017"/>
      <c r="D247" s="1017"/>
      <c r="E247" s="10"/>
      <c r="F247" s="10"/>
      <c r="G247" s="10"/>
      <c r="H247" s="10"/>
      <c r="I247" s="10"/>
      <c r="J247" s="10"/>
      <c r="K247" s="10"/>
      <c r="L247" s="10"/>
      <c r="M247" s="10"/>
      <c r="N247" s="10"/>
      <c r="O247" s="10"/>
      <c r="P247" s="10"/>
      <c r="Q247" s="10"/>
      <c r="R247" s="10"/>
      <c r="S247" s="10"/>
      <c r="T247" s="10"/>
      <c r="U247" s="79"/>
      <c r="V247" s="10"/>
    </row>
    <row r="248" spans="1:22" ht="16" x14ac:dyDescent="0.15">
      <c r="A248" s="421"/>
      <c r="B248" s="421"/>
      <c r="C248" s="421"/>
      <c r="D248" s="421"/>
      <c r="E248" s="10"/>
      <c r="F248" s="10"/>
      <c r="G248" s="10"/>
      <c r="H248" s="10"/>
      <c r="I248" s="10"/>
      <c r="J248" s="10"/>
      <c r="K248" s="10"/>
      <c r="L248" s="10"/>
      <c r="M248" s="10"/>
      <c r="N248" s="10"/>
      <c r="O248" s="10"/>
      <c r="P248" s="10"/>
      <c r="Q248" s="10"/>
      <c r="R248" s="10"/>
      <c r="S248" s="10"/>
      <c r="T248" s="10"/>
      <c r="U248" s="79"/>
      <c r="V248" s="10"/>
    </row>
    <row r="249" spans="1:22" x14ac:dyDescent="0.15">
      <c r="A249" s="10" t="s">
        <v>70</v>
      </c>
      <c r="B249" s="10"/>
      <c r="C249" s="10"/>
      <c r="D249" s="10"/>
      <c r="E249" s="10"/>
      <c r="F249" s="10"/>
      <c r="G249" s="10"/>
      <c r="H249" s="10"/>
      <c r="I249" s="10"/>
      <c r="J249" s="10"/>
      <c r="K249" s="10"/>
      <c r="L249" s="10"/>
      <c r="M249" s="10"/>
      <c r="N249" s="10"/>
      <c r="O249" s="10"/>
      <c r="P249" s="10"/>
      <c r="Q249" s="10"/>
      <c r="R249" s="10"/>
      <c r="S249" s="10"/>
      <c r="T249" s="10"/>
      <c r="U249" s="79"/>
      <c r="V249" s="10"/>
    </row>
    <row r="250" spans="1:22" ht="14" x14ac:dyDescent="0.15">
      <c r="A250" s="17" t="s">
        <v>96</v>
      </c>
      <c r="B250" s="82" t="s">
        <v>44</v>
      </c>
      <c r="C250" s="82" t="s">
        <v>45</v>
      </c>
      <c r="D250" s="82" t="s">
        <v>46</v>
      </c>
      <c r="E250" s="82" t="s">
        <v>47</v>
      </c>
      <c r="F250" s="82" t="s">
        <v>48</v>
      </c>
      <c r="G250" s="90" t="s">
        <v>88</v>
      </c>
      <c r="H250" s="90" t="s">
        <v>825</v>
      </c>
      <c r="I250" s="90" t="s">
        <v>51</v>
      </c>
      <c r="J250" s="424" t="s">
        <v>593</v>
      </c>
      <c r="K250" s="90" t="s">
        <v>52</v>
      </c>
      <c r="L250" s="90" t="s">
        <v>85</v>
      </c>
      <c r="M250" s="90" t="s">
        <v>54</v>
      </c>
      <c r="N250" s="90" t="s">
        <v>55</v>
      </c>
      <c r="O250" s="425"/>
      <c r="P250" s="425"/>
      <c r="Q250" s="94"/>
      <c r="R250" s="425"/>
      <c r="S250" s="425"/>
      <c r="T250" s="94"/>
      <c r="U250" s="425"/>
      <c r="V250" s="425"/>
    </row>
    <row r="251" spans="1:22" ht="14" x14ac:dyDescent="0.15">
      <c r="A251" s="17" t="s">
        <v>86</v>
      </c>
      <c r="B251" s="103">
        <f t="shared" ref="B251:M251" si="71">B262</f>
        <v>3679.7392073924298</v>
      </c>
      <c r="C251" s="103">
        <f t="shared" si="71"/>
        <v>49408.364429043555</v>
      </c>
      <c r="D251" s="103">
        <f t="shared" si="71"/>
        <v>325.95150172814141</v>
      </c>
      <c r="E251" s="103">
        <f t="shared" si="71"/>
        <v>8791.0822091912905</v>
      </c>
      <c r="F251" s="103">
        <f t="shared" si="71"/>
        <v>29.785183869781555</v>
      </c>
      <c r="G251" s="103">
        <f t="shared" si="71"/>
        <v>9332.6586239638727</v>
      </c>
      <c r="H251" s="103">
        <f t="shared" si="71"/>
        <v>19121.10208197153</v>
      </c>
      <c r="I251" s="103">
        <f t="shared" si="71"/>
        <v>2043.2440052018496</v>
      </c>
      <c r="J251" s="103">
        <f t="shared" si="71"/>
        <v>2652.1905676660667</v>
      </c>
      <c r="K251" s="103">
        <f t="shared" si="71"/>
        <v>1079.3364815819755</v>
      </c>
      <c r="L251" s="103">
        <f t="shared" si="71"/>
        <v>4139.5547063332369</v>
      </c>
      <c r="M251" s="103">
        <f t="shared" si="71"/>
        <v>26.975272704018508</v>
      </c>
      <c r="N251" s="104">
        <f>SUM(B251:M251)</f>
        <v>100629.98427064776</v>
      </c>
      <c r="O251" s="393"/>
      <c r="P251" s="10"/>
      <c r="Q251" s="10"/>
      <c r="R251" s="10"/>
      <c r="S251" s="10"/>
      <c r="T251" s="79"/>
      <c r="U251" s="10"/>
      <c r="V251" s="10"/>
    </row>
    <row r="252" spans="1:22" x14ac:dyDescent="0.15">
      <c r="A252" s="10"/>
      <c r="B252" s="10"/>
      <c r="C252" s="10"/>
      <c r="D252" s="10"/>
      <c r="E252" s="10"/>
      <c r="F252" s="10"/>
      <c r="G252" s="10"/>
      <c r="H252" s="10"/>
      <c r="I252" s="10"/>
      <c r="J252" s="10"/>
      <c r="K252" s="10"/>
      <c r="L252" s="10"/>
      <c r="M252" s="10"/>
      <c r="N252" s="10"/>
      <c r="O252" s="10"/>
      <c r="P252" s="10"/>
      <c r="Q252" s="10"/>
      <c r="R252" s="10"/>
      <c r="S252" s="10"/>
      <c r="T252" s="10"/>
      <c r="U252" s="79"/>
      <c r="V252" s="10"/>
    </row>
    <row r="253" spans="1:22" x14ac:dyDescent="0.15">
      <c r="A253" s="10"/>
      <c r="B253" s="10"/>
      <c r="C253" s="10"/>
      <c r="D253" s="10"/>
      <c r="E253" s="10"/>
      <c r="F253" s="10"/>
      <c r="G253" s="10"/>
      <c r="H253" s="10"/>
      <c r="I253" s="10"/>
      <c r="J253" s="10"/>
      <c r="K253" s="10"/>
      <c r="L253" s="10"/>
      <c r="M253" s="10"/>
      <c r="N253" s="10"/>
      <c r="O253" s="10"/>
      <c r="P253" s="10"/>
      <c r="Q253" s="10"/>
      <c r="R253" s="10"/>
      <c r="S253" s="10"/>
      <c r="T253" s="10"/>
      <c r="U253" s="79"/>
      <c r="V253" s="10"/>
    </row>
    <row r="254" spans="1:22" x14ac:dyDescent="0.15">
      <c r="A254" s="10" t="s">
        <v>57</v>
      </c>
      <c r="B254" s="10"/>
      <c r="C254" s="10"/>
      <c r="D254" s="10"/>
      <c r="E254" s="10"/>
      <c r="F254" s="10"/>
      <c r="G254" s="10"/>
      <c r="H254" s="10"/>
      <c r="I254" s="10"/>
      <c r="J254" s="10"/>
      <c r="K254" s="10"/>
      <c r="L254" s="10"/>
      <c r="M254" s="10"/>
      <c r="N254" s="10"/>
      <c r="O254" s="10"/>
      <c r="P254" s="10"/>
      <c r="Q254" s="10"/>
      <c r="R254" s="10"/>
      <c r="S254" s="10"/>
      <c r="T254" s="10"/>
      <c r="U254" s="79"/>
      <c r="V254" s="10"/>
    </row>
    <row r="255" spans="1:22" ht="28" x14ac:dyDescent="0.15">
      <c r="A255" s="101" t="s">
        <v>591</v>
      </c>
      <c r="B255" s="82" t="s">
        <v>44</v>
      </c>
      <c r="C255" s="82" t="s">
        <v>45</v>
      </c>
      <c r="D255" s="82" t="s">
        <v>46</v>
      </c>
      <c r="E255" s="82" t="s">
        <v>47</v>
      </c>
      <c r="F255" s="82" t="s">
        <v>48</v>
      </c>
      <c r="G255" s="102" t="s">
        <v>88</v>
      </c>
      <c r="H255" s="90" t="s">
        <v>825</v>
      </c>
      <c r="I255" s="102" t="s">
        <v>51</v>
      </c>
      <c r="J255" s="545" t="s">
        <v>593</v>
      </c>
      <c r="K255" s="102" t="s">
        <v>52</v>
      </c>
      <c r="L255" s="102" t="s">
        <v>85</v>
      </c>
      <c r="M255" s="102" t="s">
        <v>54</v>
      </c>
      <c r="N255" s="90" t="s">
        <v>55</v>
      </c>
      <c r="O255" s="425"/>
      <c r="P255" s="94"/>
      <c r="Q255" s="425"/>
      <c r="R255" s="425"/>
      <c r="S255" s="425"/>
      <c r="T255" s="94"/>
      <c r="U255" s="425"/>
      <c r="V255" s="425"/>
    </row>
    <row r="256" spans="1:22" ht="16" x14ac:dyDescent="0.15">
      <c r="A256" s="545" t="s">
        <v>113</v>
      </c>
      <c r="B256" s="318">
        <f t="shared" ref="B256:B261" si="72">(J267+K267+L267)/1024</f>
        <v>7.9865014959068462E-2</v>
      </c>
      <c r="C256" s="318">
        <f t="shared" ref="C256:C261" si="73">(B267+C267)/1024</f>
        <v>145.79097144496856</v>
      </c>
      <c r="D256" s="318">
        <f t="shared" ref="D256:D261" si="74">D267/1024</f>
        <v>0</v>
      </c>
      <c r="E256" s="318">
        <f t="shared" ref="E256:E261" si="75">(E267+F267+G267)/1024</f>
        <v>24.372638858906544</v>
      </c>
      <c r="F256" s="318">
        <f t="shared" ref="F256:F261" si="76">(H267+I267)/1024</f>
        <v>8.4440476075542284E-4</v>
      </c>
      <c r="G256" s="318">
        <f t="shared" ref="G256:G261" si="77">(M267+N267)/1024</f>
        <v>7.019356963530293</v>
      </c>
      <c r="H256" s="318">
        <f t="shared" ref="H256:H261" si="78">(O267)/1024</f>
        <v>48.847853693914651</v>
      </c>
      <c r="I256" s="318">
        <f t="shared" ref="I256:I261" si="79">(P267+Q267+R267+S267)/1024</f>
        <v>6.7314590952264552E-2</v>
      </c>
      <c r="J256" s="318">
        <f t="shared" ref="J256:J261" si="80">T267/1024</f>
        <v>82.080870789499315</v>
      </c>
      <c r="K256" s="318">
        <f t="shared" ref="K256:K261" si="81">(U267+V267)/1024</f>
        <v>1.2466832656173144E-2</v>
      </c>
      <c r="L256" s="318">
        <f t="shared" ref="L256:L261" si="82">(W267+X267)/1024</f>
        <v>0.14054938693334398</v>
      </c>
      <c r="M256" s="318">
        <f t="shared" ref="M256:M261" si="83">Y267/1024</f>
        <v>0</v>
      </c>
      <c r="N256" s="103">
        <f t="shared" ref="N256:N261" si="84">SUM(B256:M256)</f>
        <v>308.41273198108098</v>
      </c>
      <c r="O256" s="86"/>
      <c r="P256" s="10"/>
      <c r="Q256" s="10"/>
      <c r="R256" s="10"/>
      <c r="S256" s="10"/>
      <c r="T256" s="79"/>
      <c r="U256" s="10"/>
      <c r="V256" s="10"/>
    </row>
    <row r="257" spans="1:27" ht="16" x14ac:dyDescent="0.15">
      <c r="A257" s="545" t="s">
        <v>114</v>
      </c>
      <c r="B257" s="318">
        <f t="shared" si="72"/>
        <v>958.48274618383209</v>
      </c>
      <c r="C257" s="318">
        <f t="shared" si="73"/>
        <v>48705.355235267256</v>
      </c>
      <c r="D257" s="318">
        <f t="shared" si="74"/>
        <v>267.29780481275293</v>
      </c>
      <c r="E257" s="318">
        <f t="shared" si="75"/>
        <v>2048.5098964231415</v>
      </c>
      <c r="F257" s="318">
        <f t="shared" si="76"/>
        <v>1.9419881209487344</v>
      </c>
      <c r="G257" s="318">
        <f t="shared" si="77"/>
        <v>1363.5305622742319</v>
      </c>
      <c r="H257" s="318">
        <f t="shared" si="78"/>
        <v>13378.177154872559</v>
      </c>
      <c r="I257" s="318">
        <f t="shared" si="79"/>
        <v>47.627280522877264</v>
      </c>
      <c r="J257" s="318">
        <f t="shared" si="80"/>
        <v>1576.9627999806055</v>
      </c>
      <c r="K257" s="318">
        <f t="shared" si="81"/>
        <v>14.019997645637812</v>
      </c>
      <c r="L257" s="318">
        <f t="shared" si="82"/>
        <v>578.99737590833888</v>
      </c>
      <c r="M257" s="318">
        <f t="shared" si="83"/>
        <v>0</v>
      </c>
      <c r="N257" s="103">
        <f t="shared" si="84"/>
        <v>68940.902842012176</v>
      </c>
      <c r="O257" s="10"/>
      <c r="P257" s="10"/>
      <c r="Q257" s="10"/>
      <c r="R257" s="10"/>
      <c r="S257" s="10"/>
      <c r="T257" s="79"/>
      <c r="U257" s="10"/>
      <c r="V257" s="10"/>
    </row>
    <row r="258" spans="1:27" ht="16" x14ac:dyDescent="0.15">
      <c r="A258" s="545" t="s">
        <v>115</v>
      </c>
      <c r="B258" s="318">
        <f t="shared" si="72"/>
        <v>1144.3526390938416</v>
      </c>
      <c r="C258" s="318">
        <f t="shared" si="73"/>
        <v>557.14419011080588</v>
      </c>
      <c r="D258" s="318">
        <f t="shared" si="74"/>
        <v>34.879431956895118</v>
      </c>
      <c r="E258" s="318">
        <f t="shared" si="75"/>
        <v>2319.7220837864775</v>
      </c>
      <c r="F258" s="318">
        <f t="shared" si="76"/>
        <v>9.989747681006504</v>
      </c>
      <c r="G258" s="318">
        <f t="shared" si="77"/>
        <v>3321.5761314874485</v>
      </c>
      <c r="H258" s="318">
        <f t="shared" si="78"/>
        <v>3422.8583249517287</v>
      </c>
      <c r="I258" s="318">
        <f t="shared" si="79"/>
        <v>920.07730550734459</v>
      </c>
      <c r="J258" s="318">
        <f t="shared" si="80"/>
        <v>826.68789157786227</v>
      </c>
      <c r="K258" s="318">
        <f t="shared" si="81"/>
        <v>31.072015867052787</v>
      </c>
      <c r="L258" s="318">
        <f t="shared" si="82"/>
        <v>3087.2868786134754</v>
      </c>
      <c r="M258" s="318">
        <f t="shared" si="83"/>
        <v>0</v>
      </c>
      <c r="N258" s="103">
        <f t="shared" si="84"/>
        <v>15675.646640633937</v>
      </c>
      <c r="O258" s="10"/>
      <c r="P258" s="10"/>
      <c r="Q258" s="10"/>
      <c r="R258" s="10"/>
      <c r="S258" s="10"/>
      <c r="T258" s="79"/>
      <c r="U258" s="10"/>
      <c r="V258" s="10"/>
    </row>
    <row r="259" spans="1:27" ht="16" x14ac:dyDescent="0.15">
      <c r="A259" s="545" t="s">
        <v>116</v>
      </c>
      <c r="B259" s="318">
        <f t="shared" si="72"/>
        <v>1576.3918044686184</v>
      </c>
      <c r="C259" s="318">
        <f t="shared" si="73"/>
        <v>7.403222052471381E-2</v>
      </c>
      <c r="D259" s="318">
        <f t="shared" si="74"/>
        <v>0.13878415775252442</v>
      </c>
      <c r="E259" s="318">
        <f t="shared" si="75"/>
        <v>1002.8265240184414</v>
      </c>
      <c r="F259" s="318">
        <f t="shared" si="76"/>
        <v>8.920892049849499</v>
      </c>
      <c r="G259" s="318">
        <f t="shared" si="77"/>
        <v>4308.8137306353419</v>
      </c>
      <c r="H259" s="318">
        <f t="shared" si="78"/>
        <v>2035.2015278104591</v>
      </c>
      <c r="I259" s="318">
        <f t="shared" si="79"/>
        <v>910.1310080044625</v>
      </c>
      <c r="J259" s="318">
        <f t="shared" si="80"/>
        <v>129.05457794090526</v>
      </c>
      <c r="K259" s="318">
        <f t="shared" si="81"/>
        <v>150.3179911165858</v>
      </c>
      <c r="L259" s="318">
        <f t="shared" si="82"/>
        <v>34.316871358908401</v>
      </c>
      <c r="M259" s="318">
        <f t="shared" si="83"/>
        <v>0</v>
      </c>
      <c r="N259" s="103">
        <f t="shared" si="84"/>
        <v>10156.187743781849</v>
      </c>
      <c r="O259" s="10"/>
      <c r="P259" s="10"/>
      <c r="Q259" s="10"/>
      <c r="R259" s="10"/>
      <c r="S259" s="10"/>
      <c r="T259" s="79"/>
      <c r="U259" s="10"/>
      <c r="V259" s="10"/>
    </row>
    <row r="260" spans="1:27" ht="16" x14ac:dyDescent="0.15">
      <c r="A260" s="545" t="s">
        <v>117</v>
      </c>
      <c r="B260" s="318">
        <f t="shared" si="72"/>
        <v>2.3057936068653319E-3</v>
      </c>
      <c r="C260" s="318">
        <f t="shared" si="73"/>
        <v>0</v>
      </c>
      <c r="D260" s="318">
        <f t="shared" si="74"/>
        <v>0</v>
      </c>
      <c r="E260" s="318">
        <f t="shared" si="75"/>
        <v>3332.6358032099624</v>
      </c>
      <c r="F260" s="318">
        <f t="shared" si="76"/>
        <v>8.9317074243590415</v>
      </c>
      <c r="G260" s="318">
        <f t="shared" si="77"/>
        <v>199.39263182185098</v>
      </c>
      <c r="H260" s="318">
        <f t="shared" si="78"/>
        <v>97.284239159899613</v>
      </c>
      <c r="I260" s="318">
        <f t="shared" si="79"/>
        <v>123.94233864319629</v>
      </c>
      <c r="J260" s="318">
        <f t="shared" si="80"/>
        <v>0</v>
      </c>
      <c r="K260" s="318">
        <f t="shared" si="81"/>
        <v>883.9028327549288</v>
      </c>
      <c r="L260" s="318">
        <f t="shared" si="82"/>
        <v>428.25671798738671</v>
      </c>
      <c r="M260" s="318">
        <f t="shared" si="83"/>
        <v>25.847375104119141</v>
      </c>
      <c r="N260" s="103">
        <f t="shared" si="84"/>
        <v>5100.1959518993099</v>
      </c>
      <c r="O260" s="10"/>
      <c r="P260" s="10"/>
      <c r="Q260" s="10"/>
      <c r="R260" s="10"/>
      <c r="S260" s="10"/>
      <c r="T260" s="79"/>
      <c r="U260" s="10"/>
      <c r="V260" s="10"/>
    </row>
    <row r="261" spans="1:27" ht="16" x14ac:dyDescent="0.15">
      <c r="A261" s="33" t="s">
        <v>118</v>
      </c>
      <c r="B261" s="318">
        <f t="shared" si="72"/>
        <v>0.42984683757185765</v>
      </c>
      <c r="C261" s="318">
        <f t="shared" si="73"/>
        <v>0</v>
      </c>
      <c r="D261" s="318">
        <f t="shared" si="74"/>
        <v>23.635480800740819</v>
      </c>
      <c r="E261" s="318">
        <f t="shared" si="75"/>
        <v>63.015262894360589</v>
      </c>
      <c r="F261" s="318">
        <f t="shared" si="76"/>
        <v>4.1888570194714652E-6</v>
      </c>
      <c r="G261" s="318">
        <f t="shared" si="77"/>
        <v>132.32621078146775</v>
      </c>
      <c r="H261" s="318">
        <f t="shared" si="78"/>
        <v>138.73298148296973</v>
      </c>
      <c r="I261" s="318">
        <f t="shared" si="79"/>
        <v>41.398757933016704</v>
      </c>
      <c r="J261" s="318">
        <f t="shared" si="80"/>
        <v>37.404427377194139</v>
      </c>
      <c r="K261" s="318">
        <f t="shared" si="81"/>
        <v>1.1177365114235645E-2</v>
      </c>
      <c r="L261" s="318">
        <f t="shared" si="82"/>
        <v>10.556313078193757</v>
      </c>
      <c r="M261" s="318">
        <f t="shared" si="83"/>
        <v>1.1278975998993652</v>
      </c>
      <c r="N261" s="103">
        <f t="shared" si="84"/>
        <v>448.63836033938605</v>
      </c>
      <c r="O261" s="86"/>
      <c r="P261" s="10"/>
      <c r="Q261" s="10"/>
      <c r="R261" s="10"/>
      <c r="S261" s="10"/>
      <c r="T261" s="79"/>
      <c r="U261" s="10"/>
      <c r="V261" s="10"/>
    </row>
    <row r="262" spans="1:27" ht="14" x14ac:dyDescent="0.15">
      <c r="A262" s="17" t="s">
        <v>86</v>
      </c>
      <c r="B262" s="103">
        <f t="shared" ref="B262:M262" si="85">SUM(B256:B261)</f>
        <v>3679.7392073924298</v>
      </c>
      <c r="C262" s="103">
        <f t="shared" si="85"/>
        <v>49408.364429043555</v>
      </c>
      <c r="D262" s="103">
        <f t="shared" si="85"/>
        <v>325.95150172814141</v>
      </c>
      <c r="E262" s="103">
        <f t="shared" si="85"/>
        <v>8791.0822091912905</v>
      </c>
      <c r="F262" s="103">
        <f t="shared" si="85"/>
        <v>29.785183869781555</v>
      </c>
      <c r="G262" s="103">
        <f t="shared" si="85"/>
        <v>9332.6586239638727</v>
      </c>
      <c r="H262" s="103">
        <f t="shared" si="85"/>
        <v>19121.10208197153</v>
      </c>
      <c r="I262" s="103">
        <f t="shared" si="85"/>
        <v>2043.2440052018496</v>
      </c>
      <c r="J262" s="103">
        <f t="shared" si="85"/>
        <v>2652.1905676660667</v>
      </c>
      <c r="K262" s="103">
        <f t="shared" si="85"/>
        <v>1079.3364815819755</v>
      </c>
      <c r="L262" s="103">
        <f t="shared" si="85"/>
        <v>4139.5547063332369</v>
      </c>
      <c r="M262" s="103">
        <f t="shared" si="85"/>
        <v>26.975272704018508</v>
      </c>
      <c r="N262" s="103">
        <f>SUM(N256:N261)</f>
        <v>100629.98427064774</v>
      </c>
      <c r="O262" s="398">
        <f>T273/1024</f>
        <v>2652.1905676660667</v>
      </c>
      <c r="P262" s="10"/>
      <c r="Q262" s="10"/>
      <c r="R262" s="10"/>
      <c r="S262" s="10"/>
      <c r="T262" s="79"/>
      <c r="U262" s="10"/>
      <c r="V262" s="10"/>
    </row>
    <row r="263" spans="1:27" x14ac:dyDescent="0.15">
      <c r="A263" s="10"/>
      <c r="B263" s="10"/>
      <c r="C263" s="10"/>
      <c r="D263" s="10"/>
      <c r="E263" s="10"/>
      <c r="F263" s="10"/>
      <c r="G263" s="10"/>
      <c r="H263" s="10"/>
      <c r="I263" s="10"/>
      <c r="J263" s="10"/>
      <c r="K263" s="10"/>
      <c r="L263" s="10"/>
      <c r="M263" s="10"/>
      <c r="N263" s="10"/>
      <c r="O263" s="86"/>
      <c r="P263" s="10"/>
      <c r="Q263" s="10"/>
      <c r="R263" s="10"/>
      <c r="S263" s="10"/>
      <c r="T263" s="79"/>
      <c r="U263" s="10"/>
      <c r="V263" s="10"/>
    </row>
    <row r="264" spans="1:27" x14ac:dyDescent="0.15">
      <c r="A264" s="10"/>
      <c r="B264" s="10"/>
      <c r="C264" s="10"/>
      <c r="D264" s="10"/>
      <c r="E264" s="10"/>
      <c r="F264" s="10"/>
      <c r="G264" s="10"/>
      <c r="H264" s="10"/>
      <c r="I264" s="10"/>
      <c r="J264" s="10"/>
      <c r="K264" s="10"/>
      <c r="L264" s="10"/>
      <c r="M264" s="10"/>
      <c r="N264" s="10"/>
      <c r="O264" s="10"/>
      <c r="P264" s="10"/>
      <c r="Q264" s="10"/>
      <c r="R264" s="10"/>
      <c r="S264" s="10"/>
      <c r="T264" s="10"/>
      <c r="U264" s="79"/>
      <c r="V264" s="10"/>
    </row>
    <row r="265" spans="1:27" x14ac:dyDescent="0.15">
      <c r="A265" s="10" t="s">
        <v>63</v>
      </c>
      <c r="B265" s="10"/>
      <c r="C265" s="10"/>
      <c r="D265" s="10"/>
      <c r="E265" s="10"/>
      <c r="F265" s="10"/>
      <c r="G265" s="10"/>
      <c r="H265" s="10"/>
      <c r="I265" s="10"/>
      <c r="J265" s="10"/>
      <c r="K265" s="10"/>
      <c r="L265" s="10"/>
      <c r="M265" s="10"/>
      <c r="N265" s="10"/>
      <c r="O265" s="10"/>
      <c r="P265" s="10"/>
      <c r="Q265" s="10"/>
      <c r="R265" s="10"/>
      <c r="S265" s="10"/>
      <c r="T265" s="10"/>
      <c r="U265" s="79"/>
      <c r="V265" s="10"/>
    </row>
    <row r="266" spans="1:27" ht="42" x14ac:dyDescent="0.15">
      <c r="A266" s="101" t="s">
        <v>96</v>
      </c>
      <c r="B266" s="90" t="s">
        <v>45</v>
      </c>
      <c r="C266" s="24" t="s">
        <v>941</v>
      </c>
      <c r="D266" s="90" t="s">
        <v>46</v>
      </c>
      <c r="E266" s="90" t="s">
        <v>47</v>
      </c>
      <c r="F266" s="90" t="s">
        <v>942</v>
      </c>
      <c r="G266" s="90" t="s">
        <v>1185</v>
      </c>
      <c r="H266" s="24" t="s">
        <v>48</v>
      </c>
      <c r="I266" s="90" t="s">
        <v>897</v>
      </c>
      <c r="J266" s="90" t="s">
        <v>67</v>
      </c>
      <c r="K266" s="90" t="s">
        <v>68</v>
      </c>
      <c r="L266" s="90" t="s">
        <v>215</v>
      </c>
      <c r="M266" s="424" t="s">
        <v>49</v>
      </c>
      <c r="N266" s="90" t="s">
        <v>898</v>
      </c>
      <c r="O266" s="90" t="s">
        <v>50</v>
      </c>
      <c r="P266" s="33" t="s">
        <v>51</v>
      </c>
      <c r="Q266" s="90" t="s">
        <v>943</v>
      </c>
      <c r="R266" s="90" t="s">
        <v>840</v>
      </c>
      <c r="S266" s="33" t="s">
        <v>81</v>
      </c>
      <c r="T266" s="90" t="s">
        <v>640</v>
      </c>
      <c r="U266" s="19" t="s">
        <v>52</v>
      </c>
      <c r="V266" s="19" t="s">
        <v>944</v>
      </c>
      <c r="W266" s="19" t="s">
        <v>945</v>
      </c>
      <c r="X266" s="19" t="s">
        <v>69</v>
      </c>
      <c r="Y266" s="89" t="s">
        <v>54</v>
      </c>
      <c r="Z266" s="19" t="s">
        <v>55</v>
      </c>
      <c r="AA266" s="93"/>
    </row>
    <row r="267" spans="1:27" x14ac:dyDescent="0.15">
      <c r="A267" s="424" t="s">
        <v>113</v>
      </c>
      <c r="B267" s="38">
        <v>35415.280176893801</v>
      </c>
      <c r="C267" s="38">
        <v>113874.674582754</v>
      </c>
      <c r="D267" s="38"/>
      <c r="E267" s="38">
        <v>24957.582191520301</v>
      </c>
      <c r="F267" s="38"/>
      <c r="G267" s="38"/>
      <c r="H267" s="38">
        <v>0.602029444649815</v>
      </c>
      <c r="I267" s="38">
        <v>0.26264103036373798</v>
      </c>
      <c r="J267" s="38"/>
      <c r="K267" s="38">
        <v>81.781775318086105</v>
      </c>
      <c r="L267" s="38"/>
      <c r="M267" s="38">
        <v>7187.8215306550201</v>
      </c>
      <c r="N267" s="38"/>
      <c r="O267" s="38">
        <v>50020.202182568602</v>
      </c>
      <c r="P267" s="38">
        <v>68.930141135118902</v>
      </c>
      <c r="Q267" s="38"/>
      <c r="R267" s="38"/>
      <c r="S267" s="38"/>
      <c r="T267" s="38">
        <v>84050.811688447298</v>
      </c>
      <c r="U267" s="38">
        <v>12.7660366399213</v>
      </c>
      <c r="V267" s="38"/>
      <c r="W267" s="38">
        <v>143.80900123156599</v>
      </c>
      <c r="X267" s="38">
        <v>0.11357098817825299</v>
      </c>
      <c r="Y267" s="89"/>
      <c r="Z267" s="548">
        <v>315814.63754862692</v>
      </c>
      <c r="AA267" s="93"/>
    </row>
    <row r="268" spans="1:27" x14ac:dyDescent="0.15">
      <c r="A268" s="424" t="s">
        <v>114</v>
      </c>
      <c r="B268" s="38">
        <v>128978.210457668</v>
      </c>
      <c r="C268" s="38">
        <v>49745305.550456002</v>
      </c>
      <c r="D268" s="38">
        <v>273712.952128259</v>
      </c>
      <c r="E268" s="38">
        <v>2077403.28535293</v>
      </c>
      <c r="F268" s="38">
        <v>20270.8485843669</v>
      </c>
      <c r="G268" s="38"/>
      <c r="H268" s="38">
        <v>760.69869177788405</v>
      </c>
      <c r="I268" s="38">
        <v>1227.89714407362</v>
      </c>
      <c r="J268" s="38">
        <v>972082.47684014298</v>
      </c>
      <c r="K268" s="38">
        <v>9403.8552521010806</v>
      </c>
      <c r="L268" s="38"/>
      <c r="M268" s="38">
        <v>1395073.2902257901</v>
      </c>
      <c r="N268" s="38">
        <v>1182.0055430233399</v>
      </c>
      <c r="O268" s="38">
        <v>13699253.406589501</v>
      </c>
      <c r="P268" s="38">
        <v>48769.917162325197</v>
      </c>
      <c r="Q268" s="38">
        <v>0.27579679992049899</v>
      </c>
      <c r="R268" s="38">
        <v>0.14229630120098499</v>
      </c>
      <c r="S268" s="38"/>
      <c r="T268" s="38">
        <v>1614809.90718014</v>
      </c>
      <c r="U268" s="38">
        <v>14356.457010263501</v>
      </c>
      <c r="V268" s="38">
        <v>2.0578869618475399E-2</v>
      </c>
      <c r="W268" s="38">
        <v>278374.56527377001</v>
      </c>
      <c r="X268" s="38">
        <v>314518.747656369</v>
      </c>
      <c r="Y268" s="89"/>
      <c r="Z268" s="548">
        <v>70595484.510220513</v>
      </c>
      <c r="AA268" s="93"/>
    </row>
    <row r="269" spans="1:27" x14ac:dyDescent="0.15">
      <c r="A269" s="424" t="s">
        <v>115</v>
      </c>
      <c r="B269" s="38">
        <v>533406.14826052496</v>
      </c>
      <c r="C269" s="38">
        <v>37109.502412940303</v>
      </c>
      <c r="D269" s="38">
        <v>35716.538323860601</v>
      </c>
      <c r="E269" s="38">
        <v>2107376.62984691</v>
      </c>
      <c r="F269" s="38">
        <v>268018.78395044297</v>
      </c>
      <c r="G269" s="38"/>
      <c r="H269" s="38">
        <v>2724.9000118691401</v>
      </c>
      <c r="I269" s="38">
        <v>7504.60161348152</v>
      </c>
      <c r="J269" s="38">
        <v>606325.25263100304</v>
      </c>
      <c r="K269" s="38">
        <v>10186.349376455801</v>
      </c>
      <c r="L269" s="38">
        <v>555305.50042463501</v>
      </c>
      <c r="M269" s="38">
        <v>3397313.6683411798</v>
      </c>
      <c r="N269" s="38">
        <v>3980.29030196741</v>
      </c>
      <c r="O269" s="38">
        <v>3505006.9247505702</v>
      </c>
      <c r="P269" s="38">
        <v>942154.80416963296</v>
      </c>
      <c r="Q269" s="38">
        <v>4.3548158649355102</v>
      </c>
      <c r="R269" s="38">
        <v>1.85402296483516E-3</v>
      </c>
      <c r="S269" s="38"/>
      <c r="T269" s="38">
        <v>846528.40097573097</v>
      </c>
      <c r="U269" s="38">
        <v>31349.0051553798</v>
      </c>
      <c r="V269" s="38">
        <v>468.739092482253</v>
      </c>
      <c r="W269" s="38">
        <v>405439.40142749902</v>
      </c>
      <c r="X269" s="38">
        <v>2755942.3622726998</v>
      </c>
      <c r="Y269" s="89"/>
      <c r="Z269" s="548">
        <v>16051862.160009151</v>
      </c>
      <c r="AA269" s="93"/>
    </row>
    <row r="270" spans="1:27" x14ac:dyDescent="0.15">
      <c r="A270" s="424" t="s">
        <v>116</v>
      </c>
      <c r="B270" s="38">
        <v>6.2849727571010501</v>
      </c>
      <c r="C270" s="38">
        <v>69.524021060205897</v>
      </c>
      <c r="D270" s="38">
        <v>142.11497753858501</v>
      </c>
      <c r="E270" s="38">
        <v>996409.92344221997</v>
      </c>
      <c r="F270" s="38">
        <v>30484.279804207301</v>
      </c>
      <c r="G270" s="38">
        <v>0.15734845679253301</v>
      </c>
      <c r="H270" s="38">
        <v>8339.3664866574109</v>
      </c>
      <c r="I270" s="38">
        <v>795.62697238847602</v>
      </c>
      <c r="J270" s="38">
        <v>3767.9516156203999</v>
      </c>
      <c r="K270" s="38">
        <v>7231.2470687348296</v>
      </c>
      <c r="L270" s="38">
        <v>1603226.00909151</v>
      </c>
      <c r="M270" s="38">
        <v>2380256.9564734702</v>
      </c>
      <c r="N270" s="38">
        <v>2031968.3036971199</v>
      </c>
      <c r="O270" s="38">
        <v>2084046.3644779101</v>
      </c>
      <c r="P270" s="38">
        <v>929491.94741584198</v>
      </c>
      <c r="Q270" s="38">
        <v>775.73084577359202</v>
      </c>
      <c r="R270" s="38">
        <v>1706.47393495403</v>
      </c>
      <c r="S270" s="38"/>
      <c r="T270" s="38">
        <v>132151.88781148699</v>
      </c>
      <c r="U270" s="38">
        <v>153214.915065751</v>
      </c>
      <c r="V270" s="38">
        <v>710.70783763285704</v>
      </c>
      <c r="W270" s="38">
        <v>17503.707199870601</v>
      </c>
      <c r="X270" s="38">
        <v>17636.769071651601</v>
      </c>
      <c r="Y270" s="89"/>
      <c r="Z270" s="548">
        <v>10399936.249632612</v>
      </c>
      <c r="AA270" s="93"/>
    </row>
    <row r="271" spans="1:27" x14ac:dyDescent="0.15">
      <c r="A271" s="424" t="s">
        <v>117</v>
      </c>
      <c r="B271" s="38"/>
      <c r="C271" s="38"/>
      <c r="D271" s="38"/>
      <c r="E271" s="38">
        <v>3086206.9609236098</v>
      </c>
      <c r="F271" s="38">
        <v>326411.83552291302</v>
      </c>
      <c r="G271" s="38">
        <v>0.26604047883301901</v>
      </c>
      <c r="H271" s="38">
        <v>59.9968892969191</v>
      </c>
      <c r="I271" s="38">
        <v>9086.0715132467394</v>
      </c>
      <c r="J271" s="38">
        <v>2.3611326534300998</v>
      </c>
      <c r="K271" s="38"/>
      <c r="L271" s="38"/>
      <c r="M271" s="38">
        <v>189984.30783236501</v>
      </c>
      <c r="N271" s="38">
        <v>14193.747153210399</v>
      </c>
      <c r="O271" s="38">
        <v>99619.060899737204</v>
      </c>
      <c r="P271" s="38">
        <v>126916.954770633</v>
      </c>
      <c r="Q271" s="38"/>
      <c r="R271" s="38"/>
      <c r="S271" s="38"/>
      <c r="T271" s="38"/>
      <c r="U271" s="38">
        <v>617701.19516179105</v>
      </c>
      <c r="V271" s="38">
        <v>287415.30557925598</v>
      </c>
      <c r="W271" s="38">
        <v>172642.39914495801</v>
      </c>
      <c r="X271" s="38">
        <v>265892.48007412598</v>
      </c>
      <c r="Y271" s="89">
        <v>26467.712106618001</v>
      </c>
      <c r="Z271" s="548">
        <v>5222600.6547448933</v>
      </c>
      <c r="AA271" s="93"/>
    </row>
    <row r="272" spans="1:27" ht="15" x14ac:dyDescent="0.15">
      <c r="A272" s="33" t="s">
        <v>118</v>
      </c>
      <c r="B272" s="38"/>
      <c r="C272" s="38"/>
      <c r="D272" s="38">
        <v>24202.732339958598</v>
      </c>
      <c r="E272" s="38">
        <v>63132.986620563999</v>
      </c>
      <c r="F272" s="38">
        <v>1394.6424356652401</v>
      </c>
      <c r="G272" s="38">
        <v>1.4759600162506101E-4</v>
      </c>
      <c r="H272" s="38"/>
      <c r="I272" s="38">
        <v>4.2893895879387803E-3</v>
      </c>
      <c r="J272" s="38">
        <v>32.541173761710503</v>
      </c>
      <c r="K272" s="38">
        <v>2.32513849530369</v>
      </c>
      <c r="L272" s="38">
        <v>405.29684941656802</v>
      </c>
      <c r="M272" s="38">
        <v>130021.101613302</v>
      </c>
      <c r="N272" s="38">
        <f>0.523379920981824+5480.414847</f>
        <v>5480.9382269209818</v>
      </c>
      <c r="O272" s="38">
        <v>142062.57303856101</v>
      </c>
      <c r="P272" s="38">
        <v>30417.589443278401</v>
      </c>
      <c r="Q272" s="38"/>
      <c r="R272" s="38">
        <v>1.02470828220248</v>
      </c>
      <c r="S272" s="38">
        <v>11973.7139718485</v>
      </c>
      <c r="T272" s="38">
        <v>38302.133634246798</v>
      </c>
      <c r="U272" s="38"/>
      <c r="V272" s="38">
        <v>11.445621876977301</v>
      </c>
      <c r="W272" s="38">
        <v>21.319338744506201</v>
      </c>
      <c r="X272" s="38">
        <v>10788.345253325901</v>
      </c>
      <c r="Y272" s="89">
        <v>1154.96714229695</v>
      </c>
      <c r="Z272" s="548">
        <v>453925.26614053117</v>
      </c>
      <c r="AA272" s="93"/>
    </row>
    <row r="273" spans="1:27" ht="17" customHeight="1" x14ac:dyDescent="0.15">
      <c r="A273" s="40" t="s">
        <v>110</v>
      </c>
      <c r="B273" s="391">
        <v>697805.92386784381</v>
      </c>
      <c r="C273" s="391">
        <v>49896359.251472756</v>
      </c>
      <c r="D273" s="391">
        <v>333774.3377696168</v>
      </c>
      <c r="E273" s="391">
        <v>8355487.3683777545</v>
      </c>
      <c r="F273" s="391">
        <v>646580.39029759541</v>
      </c>
      <c r="G273" s="391">
        <v>0.42353653162717708</v>
      </c>
      <c r="H273" s="391">
        <v>11885.564109046005</v>
      </c>
      <c r="I273" s="391">
        <v>18614.464173610308</v>
      </c>
      <c r="J273" s="391">
        <v>1582210.5833931817</v>
      </c>
      <c r="K273" s="391">
        <v>26905.558611105098</v>
      </c>
      <c r="L273" s="391">
        <v>2158936.8063655617</v>
      </c>
      <c r="M273" s="391">
        <v>7499837.1460167626</v>
      </c>
      <c r="N273" s="391">
        <v>2051324.8700752421</v>
      </c>
      <c r="O273" s="391">
        <v>19580008.531938847</v>
      </c>
      <c r="P273" s="391">
        <v>2077820.1431028468</v>
      </c>
      <c r="Q273" s="391">
        <v>780.36145843844804</v>
      </c>
      <c r="R273" s="391">
        <v>1707.6427935603983</v>
      </c>
      <c r="S273" s="391">
        <v>11973.7139718485</v>
      </c>
      <c r="T273" s="391">
        <v>2715843.1412900523</v>
      </c>
      <c r="U273" s="391">
        <v>816634.33842982526</v>
      </c>
      <c r="V273" s="391">
        <v>288606.21871011768</v>
      </c>
      <c r="W273" s="391">
        <v>874125.20138607372</v>
      </c>
      <c r="X273" s="391">
        <v>3364778.8178991606</v>
      </c>
      <c r="Y273" s="391">
        <v>27622.679248914952</v>
      </c>
      <c r="Z273" s="548">
        <v>103039623.47829632</v>
      </c>
      <c r="AA273"/>
    </row>
    <row r="274" spans="1:27" x14ac:dyDescent="0.15">
      <c r="A274" s="1014" t="s">
        <v>119</v>
      </c>
      <c r="B274" s="1015"/>
      <c r="C274" s="1015"/>
      <c r="D274" s="1015"/>
      <c r="E274" s="1015"/>
    </row>
    <row r="275" spans="1:27" x14ac:dyDescent="0.15">
      <c r="B275" s="399"/>
      <c r="C275" s="399"/>
      <c r="D275" s="399"/>
      <c r="E275" s="399"/>
      <c r="F275" s="399"/>
      <c r="G275" s="399"/>
      <c r="H275" s="399"/>
      <c r="I275" s="399"/>
      <c r="J275" s="399"/>
      <c r="K275" s="399"/>
      <c r="L275" s="399"/>
      <c r="M275" s="399"/>
      <c r="N275" s="399"/>
      <c r="O275" s="399"/>
      <c r="P275" s="399"/>
      <c r="Q275" s="399"/>
      <c r="R275" s="399"/>
      <c r="S275" s="399"/>
    </row>
    <row r="276" spans="1:27" x14ac:dyDescent="0.15">
      <c r="V276" s="400"/>
    </row>
  </sheetData>
  <mergeCells count="8">
    <mergeCell ref="A274:E274"/>
    <mergeCell ref="A1:G1"/>
    <mergeCell ref="A13:D13"/>
    <mergeCell ref="A166:D166"/>
    <mergeCell ref="A211:D211"/>
    <mergeCell ref="A237:E237"/>
    <mergeCell ref="A247:D247"/>
    <mergeCell ref="A2:G2"/>
  </mergeCells>
  <printOptions horizontalCentered="1"/>
  <pageMargins left="0.75" right="0.75" top="1" bottom="1" header="0.5" footer="0.5"/>
  <pageSetup scale="75" orientation="landscape" horizontalDpi="4294967292" verticalDpi="4294967292" r:id="rId1"/>
  <headerFooter alignWithMargins="0"/>
  <rowBreaks count="2" manualBreakCount="2">
    <brk id="153" max="16383" man="1"/>
    <brk id="22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99EF9-D32C-8443-A720-0E281D6590BB}">
  <sheetPr>
    <tabColor rgb="FFFFC000"/>
  </sheetPr>
  <dimension ref="A1:AL96"/>
  <sheetViews>
    <sheetView topLeftCell="A48" zoomScaleNormal="100" workbookViewId="0">
      <selection activeCell="M84" sqref="M84"/>
    </sheetView>
  </sheetViews>
  <sheetFormatPr baseColWidth="10" defaultColWidth="8.83203125" defaultRowHeight="13" x14ac:dyDescent="0.15"/>
  <cols>
    <col min="1" max="1" width="16.83203125" style="93" customWidth="1"/>
    <col min="2" max="2" width="13.5" style="93" customWidth="1"/>
    <col min="3" max="3" width="15.5" style="93" customWidth="1"/>
    <col min="4" max="4" width="15.83203125" style="93" customWidth="1"/>
    <col min="5" max="9" width="13.5" style="93" customWidth="1"/>
    <col min="10" max="10" width="14.6640625" style="93" customWidth="1"/>
    <col min="11" max="11" width="13.83203125" style="93" customWidth="1"/>
    <col min="12" max="13" width="13.5" style="93" customWidth="1"/>
    <col min="14" max="14" width="15.5" style="93" customWidth="1"/>
    <col min="15" max="15" width="14.6640625" style="93" customWidth="1"/>
    <col min="16" max="16" width="13.5" style="93" customWidth="1"/>
    <col min="17" max="17" width="14.6640625" style="93" customWidth="1"/>
    <col min="18" max="18" width="15" style="93" customWidth="1"/>
    <col min="19" max="19" width="15.6640625" style="93" customWidth="1"/>
    <col min="20" max="20" width="16.1640625" style="93" customWidth="1"/>
    <col min="21" max="21" width="13.5" style="93" customWidth="1"/>
    <col min="22" max="22" width="13.6640625" style="93" bestFit="1" customWidth="1"/>
    <col min="23" max="23" width="12.33203125" style="93" bestFit="1" customWidth="1"/>
    <col min="24" max="24" width="9.6640625" style="93" bestFit="1" customWidth="1"/>
    <col min="25" max="25" width="14.5" style="93" bestFit="1" customWidth="1"/>
    <col min="26" max="26" width="10" style="93" customWidth="1"/>
    <col min="27" max="27" width="16.33203125" style="97" bestFit="1" customWidth="1"/>
    <col min="28" max="28" width="4.6640625" style="93" customWidth="1"/>
    <col min="29" max="29" width="9" style="93" bestFit="1" customWidth="1"/>
    <col min="30" max="30" width="10.33203125" style="93" customWidth="1"/>
    <col min="31" max="16384" width="8.83203125" style="93"/>
  </cols>
  <sheetData>
    <row r="1" spans="1:35" ht="41.25" customHeight="1" x14ac:dyDescent="0.15">
      <c r="A1" s="1016" t="s">
        <v>676</v>
      </c>
      <c r="B1" s="1009"/>
      <c r="C1" s="1009"/>
      <c r="D1" s="1009"/>
      <c r="E1" s="1009"/>
      <c r="F1" s="1009"/>
      <c r="G1" s="1009"/>
    </row>
    <row r="2" spans="1:35" x14ac:dyDescent="0.15">
      <c r="B2" s="10"/>
      <c r="C2" s="10"/>
      <c r="D2" s="10"/>
      <c r="E2" s="10"/>
      <c r="F2" s="10"/>
      <c r="G2" s="10"/>
      <c r="H2" s="10"/>
      <c r="I2" s="10"/>
      <c r="J2" s="10"/>
      <c r="K2" s="10"/>
      <c r="L2" s="10"/>
      <c r="M2" s="10"/>
      <c r="N2" s="10"/>
      <c r="O2" s="10"/>
      <c r="P2" s="10"/>
      <c r="Q2" s="10"/>
      <c r="R2" s="10"/>
      <c r="S2" s="10"/>
      <c r="T2" s="10"/>
      <c r="U2" s="10"/>
      <c r="V2" s="10"/>
      <c r="W2" s="10"/>
      <c r="X2" s="10"/>
      <c r="Y2" s="10"/>
      <c r="Z2" s="10"/>
      <c r="AA2" s="79"/>
      <c r="AB2" s="10"/>
      <c r="AC2" s="10"/>
      <c r="AD2" s="10"/>
      <c r="AE2" s="10"/>
      <c r="AF2" s="10"/>
      <c r="AG2" s="10"/>
      <c r="AH2" s="10"/>
      <c r="AI2" s="10"/>
    </row>
    <row r="3" spans="1:35" x14ac:dyDescent="0.15">
      <c r="A3" s="10" t="s">
        <v>677</v>
      </c>
      <c r="B3" s="10"/>
      <c r="C3" s="10"/>
      <c r="D3" s="10"/>
      <c r="E3" s="10"/>
      <c r="F3" s="10"/>
      <c r="G3" s="10"/>
      <c r="H3" s="10"/>
      <c r="I3" s="10"/>
      <c r="J3" s="10"/>
      <c r="K3" s="10"/>
      <c r="L3" s="10"/>
      <c r="M3" s="10"/>
      <c r="N3" s="10"/>
      <c r="O3" s="10"/>
      <c r="P3" s="10"/>
      <c r="Q3" s="10"/>
      <c r="R3" s="10"/>
      <c r="S3" s="10"/>
      <c r="T3" s="10"/>
      <c r="U3" s="10"/>
      <c r="V3" s="10"/>
      <c r="W3" s="10"/>
      <c r="X3" s="10"/>
      <c r="Y3" s="10"/>
      <c r="Z3" s="10"/>
      <c r="AA3" s="79"/>
      <c r="AB3" s="10"/>
      <c r="AC3" s="10"/>
      <c r="AD3" s="10"/>
      <c r="AE3" s="10"/>
      <c r="AF3" s="10"/>
      <c r="AG3" s="10"/>
      <c r="AH3" s="10"/>
      <c r="AI3" s="10"/>
    </row>
    <row r="4" spans="1:35" ht="12.75" customHeight="1" x14ac:dyDescent="0.15">
      <c r="A4" s="420" t="s">
        <v>678</v>
      </c>
      <c r="B4" s="371"/>
      <c r="C4" s="371"/>
      <c r="D4" s="371"/>
      <c r="E4" s="371"/>
      <c r="F4" s="371"/>
      <c r="G4" s="371"/>
      <c r="H4" s="371"/>
      <c r="I4" s="371"/>
      <c r="J4" s="371"/>
      <c r="K4" s="371"/>
      <c r="L4" s="371"/>
      <c r="M4" s="371"/>
      <c r="N4" s="371"/>
      <c r="O4" s="371"/>
    </row>
    <row r="5" spans="1:35" x14ac:dyDescent="0.15">
      <c r="A5" s="10" t="s">
        <v>679</v>
      </c>
      <c r="B5" s="10"/>
      <c r="C5" s="10"/>
      <c r="D5" s="10"/>
      <c r="E5" s="10"/>
      <c r="F5" s="10"/>
      <c r="G5" s="10"/>
      <c r="H5" s="10"/>
      <c r="I5" s="10"/>
      <c r="J5" s="10"/>
      <c r="K5" s="10"/>
      <c r="L5" s="10"/>
      <c r="M5" s="10"/>
      <c r="N5" s="10"/>
      <c r="O5" s="10"/>
      <c r="P5" s="10"/>
      <c r="Q5" s="10"/>
      <c r="R5" s="10"/>
      <c r="S5" s="10"/>
      <c r="T5" s="10"/>
      <c r="U5" s="10"/>
      <c r="V5" s="10"/>
      <c r="W5" s="10"/>
      <c r="X5" s="10"/>
      <c r="Y5" s="10"/>
      <c r="Z5" s="10"/>
      <c r="AA5" s="79"/>
      <c r="AB5" s="10"/>
      <c r="AC5" s="10"/>
      <c r="AD5" s="10"/>
      <c r="AE5" s="10"/>
      <c r="AF5" s="10"/>
      <c r="AG5" s="10"/>
      <c r="AH5" s="10"/>
      <c r="AI5" s="10"/>
    </row>
    <row r="6" spans="1:35" x14ac:dyDescent="0.15">
      <c r="A6" s="10" t="s">
        <v>680</v>
      </c>
      <c r="B6" s="10"/>
      <c r="C6" s="10"/>
      <c r="D6" s="10"/>
      <c r="E6" s="10"/>
      <c r="F6" s="10"/>
      <c r="G6" s="10"/>
      <c r="H6" s="10"/>
      <c r="I6" s="10"/>
      <c r="J6" s="10"/>
      <c r="K6" s="10"/>
      <c r="L6" s="10"/>
      <c r="M6" s="10"/>
      <c r="N6" s="10"/>
      <c r="O6" s="10"/>
      <c r="P6" s="10"/>
      <c r="Q6" s="10"/>
      <c r="R6" s="10"/>
      <c r="S6" s="10"/>
      <c r="T6" s="10"/>
      <c r="U6" s="10"/>
      <c r="V6" s="10"/>
      <c r="W6" s="10"/>
      <c r="X6" s="10"/>
      <c r="Y6" s="10"/>
      <c r="Z6" s="10"/>
      <c r="AA6" s="79"/>
      <c r="AB6" s="10"/>
      <c r="AC6" s="10"/>
      <c r="AD6" s="10"/>
      <c r="AE6" s="10"/>
      <c r="AF6" s="10"/>
      <c r="AG6" s="10"/>
      <c r="AH6" s="10"/>
      <c r="AI6" s="10"/>
    </row>
    <row r="7" spans="1:35" x14ac:dyDescent="0.15">
      <c r="A7" s="10" t="s">
        <v>681</v>
      </c>
      <c r="B7" s="10"/>
      <c r="C7" s="10"/>
      <c r="D7" s="10"/>
      <c r="E7" s="10"/>
      <c r="F7" s="10"/>
      <c r="G7" s="10"/>
      <c r="H7" s="10"/>
      <c r="I7" s="10"/>
      <c r="J7" s="10"/>
      <c r="K7" s="10"/>
      <c r="L7" s="10"/>
      <c r="M7" s="10"/>
      <c r="N7" s="10"/>
      <c r="O7" s="10"/>
      <c r="P7" s="10"/>
      <c r="Q7" s="10"/>
      <c r="R7" s="10"/>
      <c r="S7" s="10"/>
      <c r="T7" s="10"/>
      <c r="U7" s="10"/>
      <c r="V7" s="10"/>
      <c r="W7" s="10"/>
      <c r="X7" s="10"/>
      <c r="Y7" s="10"/>
      <c r="Z7" s="10"/>
      <c r="AA7" s="79"/>
      <c r="AB7" s="10"/>
      <c r="AC7" s="10"/>
      <c r="AD7" s="10"/>
      <c r="AE7" s="10"/>
      <c r="AF7" s="10"/>
      <c r="AG7" s="10"/>
      <c r="AH7" s="10"/>
      <c r="AI7" s="10"/>
    </row>
    <row r="8" spans="1:35" x14ac:dyDescent="0.15">
      <c r="A8" s="10" t="s">
        <v>682</v>
      </c>
      <c r="B8" s="10"/>
      <c r="C8" s="10"/>
      <c r="D8" s="10"/>
      <c r="E8" s="10"/>
      <c r="F8" s="10"/>
      <c r="G8" s="10"/>
      <c r="H8" s="10"/>
      <c r="I8" s="10"/>
      <c r="J8" s="10"/>
      <c r="K8" s="10"/>
      <c r="L8" s="10"/>
      <c r="M8" s="10"/>
      <c r="N8" s="10"/>
      <c r="O8" s="10"/>
      <c r="P8" s="10"/>
      <c r="Q8" s="10"/>
      <c r="R8" s="10"/>
      <c r="S8" s="10"/>
      <c r="T8" s="10"/>
      <c r="U8" s="10"/>
      <c r="V8" s="10"/>
      <c r="W8" s="10"/>
      <c r="X8" s="10"/>
      <c r="Y8" s="10"/>
      <c r="Z8" s="10"/>
      <c r="AA8" s="79"/>
      <c r="AB8" s="10"/>
      <c r="AC8" s="10"/>
      <c r="AD8" s="10"/>
      <c r="AE8" s="10"/>
      <c r="AF8" s="10"/>
      <c r="AG8" s="10"/>
      <c r="AH8" s="10"/>
      <c r="AI8" s="10"/>
    </row>
    <row r="9" spans="1:35" x14ac:dyDescent="0.15">
      <c r="A9" s="10" t="s">
        <v>716</v>
      </c>
      <c r="B9" s="10"/>
      <c r="C9" s="10"/>
      <c r="D9" s="10"/>
      <c r="E9" s="10"/>
      <c r="F9" s="10"/>
      <c r="G9" s="10"/>
      <c r="H9" s="10"/>
      <c r="I9" s="10"/>
      <c r="J9" s="10"/>
      <c r="K9" s="10"/>
      <c r="L9" s="10"/>
      <c r="M9" s="10"/>
      <c r="N9" s="10"/>
      <c r="O9" s="10"/>
      <c r="P9" s="10"/>
      <c r="Q9" s="10"/>
      <c r="R9" s="10"/>
      <c r="S9" s="10"/>
      <c r="T9" s="10"/>
      <c r="U9" s="10"/>
      <c r="V9" s="10"/>
      <c r="W9" s="10"/>
      <c r="X9" s="10"/>
      <c r="Y9" s="10"/>
      <c r="Z9" s="10"/>
      <c r="AA9" s="79"/>
      <c r="AB9" s="10"/>
      <c r="AC9" s="10"/>
      <c r="AD9" s="10"/>
      <c r="AE9" s="10"/>
      <c r="AF9" s="10"/>
      <c r="AG9" s="10"/>
      <c r="AH9" s="10"/>
      <c r="AI9" s="10"/>
    </row>
    <row r="10" spans="1:35" x14ac:dyDescent="0.15">
      <c r="A10" s="10" t="s">
        <v>813</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79"/>
      <c r="AB10" s="10"/>
      <c r="AC10" s="10"/>
      <c r="AD10" s="10"/>
      <c r="AE10" s="10"/>
      <c r="AF10" s="10"/>
      <c r="AG10" s="10"/>
      <c r="AH10" s="10"/>
      <c r="AI10" s="10"/>
    </row>
    <row r="11" spans="1:35" x14ac:dyDescent="0.15">
      <c r="A11" s="382" t="s">
        <v>814</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79"/>
      <c r="AB11" s="10"/>
      <c r="AC11" s="10"/>
      <c r="AD11" s="10"/>
      <c r="AE11" s="10"/>
      <c r="AF11" s="10"/>
      <c r="AG11" s="10"/>
      <c r="AH11" s="10"/>
      <c r="AI11" s="10"/>
    </row>
    <row r="12" spans="1:35" ht="20" customHeight="1" x14ac:dyDescent="0.15">
      <c r="A12" s="1027" t="s">
        <v>683</v>
      </c>
      <c r="B12" s="1028"/>
      <c r="C12" s="1028"/>
      <c r="D12" s="1028"/>
      <c r="E12" s="1028"/>
      <c r="F12" s="1028"/>
      <c r="G12" s="1028"/>
      <c r="H12" s="10"/>
      <c r="I12" s="10"/>
      <c r="J12" s="10"/>
      <c r="K12" s="10"/>
      <c r="L12" s="10"/>
      <c r="M12" s="10"/>
      <c r="N12" s="10"/>
      <c r="O12" s="10"/>
      <c r="P12" s="10"/>
      <c r="Q12" s="10"/>
      <c r="R12" s="10"/>
      <c r="S12" s="10"/>
      <c r="T12" s="10"/>
      <c r="U12" s="10"/>
      <c r="V12" s="10"/>
      <c r="W12" s="10"/>
      <c r="X12" s="10"/>
      <c r="Y12" s="10"/>
      <c r="Z12" s="10"/>
      <c r="AA12" s="79"/>
      <c r="AB12" s="10"/>
      <c r="AC12" s="10"/>
      <c r="AD12" s="10"/>
      <c r="AE12" s="10"/>
      <c r="AF12" s="10"/>
      <c r="AG12" s="10"/>
      <c r="AH12" s="10"/>
      <c r="AI12" s="10"/>
    </row>
    <row r="13" spans="1:35" x14ac:dyDescent="0.15">
      <c r="A13" s="1028"/>
      <c r="B13" s="1028"/>
      <c r="C13" s="1028"/>
      <c r="D13" s="1028"/>
      <c r="E13" s="1028"/>
      <c r="F13" s="1028"/>
      <c r="G13" s="1028"/>
      <c r="H13" s="10"/>
      <c r="I13" s="10"/>
      <c r="J13" s="10"/>
      <c r="K13" s="10"/>
      <c r="L13" s="10"/>
      <c r="M13" s="10"/>
      <c r="N13" s="10"/>
      <c r="O13" s="10"/>
      <c r="P13" s="10"/>
      <c r="Q13" s="10"/>
      <c r="R13" s="10"/>
      <c r="S13" s="10"/>
      <c r="T13" s="10"/>
      <c r="U13" s="10"/>
      <c r="V13" s="10"/>
      <c r="W13" s="10"/>
      <c r="X13" s="10"/>
      <c r="Y13" s="10"/>
      <c r="Z13" s="10"/>
      <c r="AA13" s="79"/>
      <c r="AB13" s="10"/>
      <c r="AC13" s="10"/>
      <c r="AD13" s="10"/>
      <c r="AE13" s="10"/>
      <c r="AF13" s="10"/>
      <c r="AG13" s="10"/>
      <c r="AH13" s="10"/>
      <c r="AI13" s="10"/>
    </row>
    <row r="14" spans="1:35" x14ac:dyDescent="0.15">
      <c r="A14" s="372"/>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79"/>
      <c r="AB14" s="10"/>
      <c r="AC14" s="10"/>
      <c r="AD14" s="10"/>
      <c r="AE14" s="10"/>
      <c r="AF14" s="10"/>
      <c r="AG14" s="10"/>
      <c r="AH14" s="10"/>
      <c r="AI14" s="10"/>
    </row>
    <row r="15" spans="1:35" ht="30.75" customHeight="1" x14ac:dyDescent="0.15">
      <c r="A15" s="1017" t="s">
        <v>684</v>
      </c>
      <c r="B15" s="1018"/>
      <c r="C15" s="1018"/>
      <c r="D15" s="1018"/>
      <c r="E15" s="10"/>
      <c r="F15" s="10"/>
      <c r="G15" s="10"/>
      <c r="H15" s="10"/>
      <c r="I15" s="10"/>
      <c r="J15" s="10"/>
      <c r="K15" s="10"/>
      <c r="L15" s="10"/>
      <c r="M15" s="10"/>
      <c r="N15" s="10"/>
      <c r="O15" s="10"/>
      <c r="P15" s="10"/>
      <c r="Q15" s="10"/>
      <c r="R15" s="10"/>
      <c r="S15" s="10"/>
      <c r="T15" s="10"/>
      <c r="U15" s="10"/>
      <c r="V15" s="10"/>
      <c r="W15" s="10"/>
      <c r="X15" s="10"/>
      <c r="Y15" s="10"/>
      <c r="Z15" s="10"/>
      <c r="AA15" s="79"/>
      <c r="AB15" s="10"/>
      <c r="AC15" s="10"/>
      <c r="AD15" s="10"/>
      <c r="AE15" s="10"/>
      <c r="AF15" s="10"/>
      <c r="AG15" s="10"/>
      <c r="AH15" s="10"/>
      <c r="AI15" s="10"/>
    </row>
    <row r="16" spans="1:35" ht="11.25" customHeight="1" x14ac:dyDescent="0.15">
      <c r="A16" s="421"/>
      <c r="B16" s="421"/>
      <c r="C16" s="421"/>
      <c r="D16" s="10"/>
      <c r="E16" s="10"/>
      <c r="F16" s="10"/>
      <c r="G16" s="10"/>
      <c r="H16" s="10"/>
      <c r="I16" s="10"/>
      <c r="J16" s="10"/>
      <c r="K16" s="10"/>
      <c r="L16" s="10"/>
      <c r="M16" s="10"/>
      <c r="N16" s="10"/>
      <c r="O16" s="10"/>
      <c r="P16" s="10"/>
      <c r="Q16" s="10"/>
      <c r="R16" s="10"/>
      <c r="S16" s="10"/>
      <c r="T16" s="10"/>
      <c r="U16" s="10"/>
      <c r="V16" s="10"/>
      <c r="W16" s="10"/>
      <c r="X16" s="10"/>
      <c r="Y16" s="10"/>
      <c r="Z16" s="10"/>
      <c r="AA16" s="79"/>
      <c r="AB16" s="10"/>
      <c r="AC16" s="10"/>
      <c r="AD16" s="10"/>
      <c r="AE16" s="10"/>
      <c r="AF16" s="10"/>
      <c r="AG16" s="10"/>
      <c r="AH16" s="10"/>
      <c r="AI16" s="10"/>
    </row>
    <row r="17" spans="1:35" x14ac:dyDescent="0.15">
      <c r="A17" s="10" t="s">
        <v>70</v>
      </c>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79"/>
      <c r="AB17" s="10"/>
      <c r="AC17" s="10"/>
      <c r="AD17" s="10"/>
      <c r="AE17" s="10"/>
      <c r="AF17" s="10"/>
      <c r="AG17" s="10"/>
      <c r="AH17" s="10"/>
      <c r="AI17" s="10"/>
    </row>
    <row r="18" spans="1:35" ht="38" customHeight="1" x14ac:dyDescent="0.15">
      <c r="A18" s="401" t="s">
        <v>685</v>
      </c>
      <c r="B18" s="82" t="s">
        <v>44</v>
      </c>
      <c r="C18" s="82" t="s">
        <v>45</v>
      </c>
      <c r="D18" s="82" t="s">
        <v>46</v>
      </c>
      <c r="E18" s="82" t="s">
        <v>47</v>
      </c>
      <c r="F18" s="82" t="s">
        <v>48</v>
      </c>
      <c r="G18" s="82" t="s">
        <v>49</v>
      </c>
      <c r="H18" s="83" t="s">
        <v>825</v>
      </c>
      <c r="I18" s="82" t="s">
        <v>51</v>
      </c>
      <c r="J18" s="33" t="s">
        <v>593</v>
      </c>
      <c r="K18" s="82" t="s">
        <v>52</v>
      </c>
      <c r="L18" s="82" t="s">
        <v>85</v>
      </c>
      <c r="M18" s="82" t="s">
        <v>54</v>
      </c>
      <c r="N18" s="33" t="s">
        <v>55</v>
      </c>
      <c r="O18" s="10"/>
      <c r="P18" s="10"/>
      <c r="Q18" s="10"/>
      <c r="R18" s="10"/>
      <c r="S18" s="10"/>
      <c r="T18" s="375"/>
      <c r="U18" s="375"/>
      <c r="V18" s="375"/>
      <c r="W18" s="375"/>
      <c r="X18" s="375"/>
      <c r="Y18" s="375"/>
      <c r="Z18" s="376"/>
      <c r="AA18" s="375"/>
      <c r="AB18" s="10"/>
      <c r="AC18" s="10"/>
      <c r="AD18" s="10"/>
      <c r="AE18" s="10"/>
      <c r="AF18" s="10"/>
      <c r="AG18" s="10"/>
      <c r="AH18" s="10"/>
    </row>
    <row r="19" spans="1:35" ht="27" customHeight="1" x14ac:dyDescent="0.15">
      <c r="A19" s="84" t="s">
        <v>643</v>
      </c>
      <c r="B19" s="85">
        <f>B26/1000000</f>
        <v>0</v>
      </c>
      <c r="C19" s="85">
        <f t="shared" ref="C19:N19" si="0">C26/1000000</f>
        <v>0.17673700000000001</v>
      </c>
      <c r="D19" s="85">
        <f t="shared" si="0"/>
        <v>0</v>
      </c>
      <c r="E19" s="85">
        <f t="shared" si="0"/>
        <v>1.65E-4</v>
      </c>
      <c r="F19" s="85">
        <f t="shared" si="0"/>
        <v>1.809917</v>
      </c>
      <c r="G19" s="85">
        <f t="shared" si="0"/>
        <v>5.7605329999999997</v>
      </c>
      <c r="H19" s="85">
        <f t="shared" si="0"/>
        <v>0.28576200000000002</v>
      </c>
      <c r="I19" s="85">
        <f t="shared" si="0"/>
        <v>1.5401E-2</v>
      </c>
      <c r="J19" s="85">
        <f t="shared" si="0"/>
        <v>0</v>
      </c>
      <c r="K19" s="85">
        <f t="shared" si="0"/>
        <v>2.1921E-2</v>
      </c>
      <c r="L19" s="85">
        <f t="shared" si="0"/>
        <v>1.4130999999999999E-2</v>
      </c>
      <c r="M19" s="85">
        <f t="shared" si="0"/>
        <v>4.5641000000000001E-2</v>
      </c>
      <c r="N19" s="85">
        <f t="shared" si="0"/>
        <v>8.1302079999999997</v>
      </c>
      <c r="O19" s="242"/>
      <c r="P19" s="86"/>
      <c r="Q19" s="86"/>
      <c r="R19" s="86"/>
      <c r="S19" s="86"/>
      <c r="T19" s="86"/>
      <c r="U19" s="86"/>
      <c r="V19" s="86"/>
      <c r="W19" s="86"/>
      <c r="X19" s="86"/>
      <c r="Y19" s="86"/>
      <c r="Z19" s="79"/>
      <c r="AA19" s="86"/>
      <c r="AB19" s="10"/>
      <c r="AC19" s="10"/>
      <c r="AD19" s="10"/>
      <c r="AE19" s="10"/>
      <c r="AF19" s="10"/>
      <c r="AG19" s="10"/>
      <c r="AH19" s="10"/>
    </row>
    <row r="20" spans="1:35" ht="56" x14ac:dyDescent="0.15">
      <c r="A20" s="402" t="s">
        <v>634</v>
      </c>
      <c r="B20" s="243">
        <f t="shared" ref="B20:N20" si="1">B26/B39</f>
        <v>0</v>
      </c>
      <c r="C20" s="243">
        <f t="shared" si="1"/>
        <v>3.4060686713181217E-3</v>
      </c>
      <c r="D20" s="243">
        <f t="shared" si="1"/>
        <v>0</v>
      </c>
      <c r="E20" s="243">
        <f t="shared" si="1"/>
        <v>3.0557449381774927E-7</v>
      </c>
      <c r="F20" s="243">
        <f t="shared" si="1"/>
        <v>0.17466090587352698</v>
      </c>
      <c r="G20" s="243">
        <f t="shared" si="1"/>
        <v>1.1234253245327629E-2</v>
      </c>
      <c r="H20" s="243">
        <f t="shared" si="1"/>
        <v>4.2166883549300338E-4</v>
      </c>
      <c r="I20" s="243">
        <f t="shared" si="1"/>
        <v>1.7633492961040731E-4</v>
      </c>
      <c r="J20" s="243">
        <f t="shared" si="1"/>
        <v>0</v>
      </c>
      <c r="K20" s="243">
        <f t="shared" si="1"/>
        <v>2.137861679559374E-4</v>
      </c>
      <c r="L20" s="243">
        <f t="shared" si="1"/>
        <v>2.7666198131414289E-5</v>
      </c>
      <c r="M20" s="243">
        <f t="shared" si="1"/>
        <v>4.3500264960751496E-2</v>
      </c>
      <c r="N20" s="243">
        <f t="shared" si="1"/>
        <v>2.8481601380220788E-3</v>
      </c>
      <c r="O20" s="242"/>
      <c r="P20" s="86"/>
      <c r="Q20" s="86"/>
      <c r="R20" s="86"/>
      <c r="S20" s="86"/>
      <c r="T20" s="86"/>
      <c r="U20" s="86"/>
      <c r="V20" s="86"/>
      <c r="W20" s="86"/>
      <c r="X20" s="86"/>
      <c r="Y20" s="86"/>
      <c r="Z20" s="79"/>
      <c r="AA20" s="86"/>
      <c r="AB20" s="10"/>
      <c r="AC20" s="10"/>
      <c r="AD20" s="10"/>
      <c r="AE20" s="10"/>
      <c r="AF20" s="10"/>
      <c r="AG20" s="10"/>
      <c r="AH20" s="10"/>
    </row>
    <row r="21" spans="1:35" ht="29.25" customHeight="1" x14ac:dyDescent="0.15">
      <c r="A21" s="389" t="s">
        <v>86</v>
      </c>
      <c r="B21" s="88">
        <f>B71</f>
        <v>0</v>
      </c>
      <c r="C21" s="88">
        <f t="shared" ref="C21:M21" si="2">C71</f>
        <v>0.46896874029425739</v>
      </c>
      <c r="D21" s="88">
        <f t="shared" si="2"/>
        <v>0</v>
      </c>
      <c r="E21" s="88">
        <f t="shared" si="2"/>
        <v>2.0074672556802343E-4</v>
      </c>
      <c r="F21" s="88">
        <f t="shared" si="2"/>
        <v>2.7475475434066503</v>
      </c>
      <c r="G21" s="88">
        <f t="shared" si="2"/>
        <v>0.23985489827918993</v>
      </c>
      <c r="H21" s="88">
        <f t="shared" si="2"/>
        <v>22.018833878322752</v>
      </c>
      <c r="I21" s="88">
        <f t="shared" si="2"/>
        <v>8.4497935040417325E-3</v>
      </c>
      <c r="J21" s="88">
        <f t="shared" si="2"/>
        <v>0</v>
      </c>
      <c r="K21" s="88">
        <f t="shared" si="2"/>
        <v>1.1090665280425949</v>
      </c>
      <c r="L21" s="88">
        <f t="shared" si="2"/>
        <v>1.0631966142682355E-4</v>
      </c>
      <c r="M21" s="88">
        <f t="shared" si="2"/>
        <v>3.941631552606846E-2</v>
      </c>
      <c r="N21" s="85">
        <f>SUM(B21:M21)</f>
        <v>26.63244476376255</v>
      </c>
      <c r="O21" s="242"/>
      <c r="P21" s="10"/>
      <c r="Q21" s="427"/>
      <c r="R21" s="10"/>
      <c r="S21" s="10"/>
      <c r="T21" s="10"/>
      <c r="U21" s="10"/>
      <c r="V21" s="10"/>
      <c r="W21" s="10"/>
      <c r="X21" s="10"/>
      <c r="Y21" s="10"/>
      <c r="Z21" s="10"/>
      <c r="AA21" s="79"/>
      <c r="AB21" s="10"/>
      <c r="AC21" s="10"/>
      <c r="AD21" s="10"/>
      <c r="AE21" s="10"/>
      <c r="AF21" s="10"/>
      <c r="AG21" s="10"/>
      <c r="AH21" s="10"/>
      <c r="AI21" s="10"/>
    </row>
    <row r="22" spans="1:35" ht="56" x14ac:dyDescent="0.15">
      <c r="A22" s="402" t="s">
        <v>635</v>
      </c>
      <c r="B22" s="244">
        <f t="shared" ref="B22:N22" si="3">B21/B84</f>
        <v>0</v>
      </c>
      <c r="C22" s="244">
        <f t="shared" si="3"/>
        <v>9.4916872014202001E-6</v>
      </c>
      <c r="D22" s="244">
        <f t="shared" si="3"/>
        <v>0</v>
      </c>
      <c r="E22" s="244">
        <f t="shared" si="3"/>
        <v>2.283526883165052E-8</v>
      </c>
      <c r="F22" s="244">
        <f t="shared" si="3"/>
        <v>9.2245445098432521E-2</v>
      </c>
      <c r="G22" s="244">
        <f t="shared" si="3"/>
        <v>2.5700597011294548E-5</v>
      </c>
      <c r="H22" s="244">
        <f t="shared" si="3"/>
        <v>1.1515462751011272E-3</v>
      </c>
      <c r="I22" s="244">
        <f t="shared" si="3"/>
        <v>4.1354794055578349E-6</v>
      </c>
      <c r="J22" s="244">
        <f t="shared" si="3"/>
        <v>0</v>
      </c>
      <c r="K22" s="244">
        <f t="shared" si="3"/>
        <v>1.0275447434307458E-3</v>
      </c>
      <c r="L22" s="244">
        <f t="shared" si="3"/>
        <v>2.5683840163813229E-8</v>
      </c>
      <c r="M22" s="244">
        <f t="shared" si="3"/>
        <v>1.4612017442254277E-3</v>
      </c>
      <c r="N22" s="244">
        <f t="shared" si="3"/>
        <v>2.646571492324219E-4</v>
      </c>
      <c r="O22" s="242"/>
      <c r="P22" s="10"/>
      <c r="Q22" s="427"/>
      <c r="R22" s="10"/>
      <c r="S22" s="10"/>
      <c r="T22" s="10"/>
      <c r="U22" s="10"/>
      <c r="V22" s="10"/>
      <c r="W22" s="10"/>
      <c r="X22" s="10"/>
      <c r="Y22" s="10"/>
      <c r="Z22" s="10"/>
      <c r="AA22" s="79"/>
      <c r="AB22" s="10"/>
      <c r="AC22" s="10"/>
      <c r="AD22" s="10"/>
      <c r="AE22" s="10"/>
      <c r="AF22" s="10"/>
      <c r="AG22" s="10"/>
      <c r="AH22" s="10"/>
      <c r="AI22" s="10"/>
    </row>
    <row r="23" spans="1:35" x14ac:dyDescent="0.1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79"/>
      <c r="AB23" s="10"/>
      <c r="AC23" s="10"/>
      <c r="AD23" s="10"/>
      <c r="AE23" s="10"/>
      <c r="AF23" s="10"/>
      <c r="AG23" s="10"/>
      <c r="AH23" s="10"/>
      <c r="AI23" s="10"/>
    </row>
    <row r="24" spans="1:35" x14ac:dyDescent="0.15">
      <c r="A24" s="10" t="s">
        <v>57</v>
      </c>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79"/>
      <c r="AB24" s="10"/>
      <c r="AC24" s="10"/>
      <c r="AD24" s="10"/>
      <c r="AE24" s="10"/>
      <c r="AF24" s="10"/>
      <c r="AG24" s="10"/>
      <c r="AH24" s="10"/>
      <c r="AI24" s="10"/>
    </row>
    <row r="25" spans="1:35" ht="12.75" customHeight="1" x14ac:dyDescent="0.15">
      <c r="A25" s="1021" t="s">
        <v>686</v>
      </c>
      <c r="B25" s="82" t="s">
        <v>44</v>
      </c>
      <c r="C25" s="82" t="s">
        <v>45</v>
      </c>
      <c r="D25" s="82" t="s">
        <v>46</v>
      </c>
      <c r="E25" s="82" t="s">
        <v>47</v>
      </c>
      <c r="F25" s="82" t="s">
        <v>48</v>
      </c>
      <c r="G25" s="33" t="s">
        <v>88</v>
      </c>
      <c r="H25" s="24" t="s">
        <v>825</v>
      </c>
      <c r="I25" s="33" t="s">
        <v>51</v>
      </c>
      <c r="J25" s="33" t="s">
        <v>593</v>
      </c>
      <c r="K25" s="33" t="s">
        <v>52</v>
      </c>
      <c r="L25" s="33" t="s">
        <v>85</v>
      </c>
      <c r="M25" s="33" t="s">
        <v>54</v>
      </c>
      <c r="N25" s="33" t="s">
        <v>55</v>
      </c>
      <c r="O25" s="10"/>
      <c r="P25" s="10"/>
      <c r="Q25" s="10"/>
      <c r="R25" s="10"/>
      <c r="S25" s="10"/>
      <c r="T25" s="10"/>
      <c r="U25" s="10"/>
      <c r="V25" s="10"/>
      <c r="W25" s="10"/>
      <c r="X25" s="10"/>
      <c r="Y25" s="10"/>
      <c r="Z25" s="79"/>
      <c r="AA25" s="10"/>
      <c r="AB25" s="10"/>
      <c r="AC25" s="10"/>
      <c r="AD25" s="10"/>
      <c r="AE25" s="10"/>
      <c r="AF25" s="10"/>
      <c r="AG25" s="10"/>
      <c r="AH25" s="10"/>
    </row>
    <row r="26" spans="1:35" x14ac:dyDescent="0.15">
      <c r="A26" s="1029"/>
      <c r="B26" s="98">
        <v>0</v>
      </c>
      <c r="C26" s="98">
        <f>(B29+C29)</f>
        <v>176737</v>
      </c>
      <c r="D26" s="98">
        <f>D29</f>
        <v>0</v>
      </c>
      <c r="E26" s="98">
        <f>E29</f>
        <v>165</v>
      </c>
      <c r="F26" s="98">
        <f>F29+G29</f>
        <v>1809917</v>
      </c>
      <c r="G26" s="98">
        <f>H29+I29</f>
        <v>5760533</v>
      </c>
      <c r="H26" s="98">
        <f>J29</f>
        <v>285762</v>
      </c>
      <c r="I26" s="98">
        <f>K29+L29+M29</f>
        <v>15401</v>
      </c>
      <c r="J26" s="98">
        <v>0</v>
      </c>
      <c r="K26" s="98">
        <f>N29+O29</f>
        <v>21921</v>
      </c>
      <c r="L26" s="98">
        <f>(P29+Q29)</f>
        <v>14131</v>
      </c>
      <c r="M26" s="98">
        <f>R29</f>
        <v>45641</v>
      </c>
      <c r="N26" s="89">
        <f>SUM(B26:M26)</f>
        <v>8130208</v>
      </c>
      <c r="O26" s="10"/>
      <c r="P26" s="97"/>
      <c r="Q26" s="97"/>
      <c r="R26" s="10"/>
      <c r="S26" s="10"/>
      <c r="T26" s="10"/>
      <c r="U26" s="10"/>
      <c r="V26" s="10"/>
      <c r="W26" s="10"/>
      <c r="X26" s="10"/>
      <c r="Y26" s="10"/>
      <c r="Z26" s="79"/>
      <c r="AA26" s="10"/>
      <c r="AB26" s="10"/>
      <c r="AC26" s="10"/>
      <c r="AD26" s="10"/>
      <c r="AE26" s="10"/>
      <c r="AF26" s="10"/>
      <c r="AG26" s="10"/>
      <c r="AH26" s="10"/>
    </row>
    <row r="27" spans="1:35" x14ac:dyDescent="0.15">
      <c r="A27" s="382" t="s">
        <v>63</v>
      </c>
      <c r="B27" s="383"/>
      <c r="C27" s="383"/>
      <c r="D27" s="79"/>
      <c r="E27" s="79"/>
      <c r="F27" s="79"/>
      <c r="G27" s="79"/>
      <c r="H27" s="79"/>
      <c r="I27" s="79"/>
      <c r="J27" s="79"/>
      <c r="K27" s="79"/>
      <c r="L27" s="79"/>
      <c r="M27" s="79"/>
      <c r="N27" s="79"/>
      <c r="O27" s="79"/>
      <c r="P27" s="10"/>
      <c r="Q27" s="10"/>
      <c r="R27" s="10"/>
      <c r="S27" s="10"/>
      <c r="T27" s="10"/>
      <c r="U27" s="10"/>
      <c r="V27" s="10"/>
      <c r="W27" s="10"/>
      <c r="X27" s="10"/>
      <c r="Y27" s="10"/>
      <c r="Z27" s="10"/>
      <c r="AA27" s="79"/>
      <c r="AB27" s="10"/>
      <c r="AC27" s="10"/>
      <c r="AD27" s="10"/>
      <c r="AE27" s="10"/>
      <c r="AF27" s="10"/>
      <c r="AG27" s="10"/>
      <c r="AH27" s="10"/>
      <c r="AI27" s="10"/>
    </row>
    <row r="28" spans="1:35" ht="28" x14ac:dyDescent="0.15">
      <c r="A28" s="1030" t="s">
        <v>687</v>
      </c>
      <c r="B28" s="561" t="s">
        <v>45</v>
      </c>
      <c r="C28" s="562" t="s">
        <v>941</v>
      </c>
      <c r="D28" s="561" t="s">
        <v>46</v>
      </c>
      <c r="E28" s="561" t="s">
        <v>47</v>
      </c>
      <c r="F28" s="596" t="s">
        <v>48</v>
      </c>
      <c r="G28" s="564" t="s">
        <v>897</v>
      </c>
      <c r="H28" s="597" t="s">
        <v>49</v>
      </c>
      <c r="I28" s="561" t="s">
        <v>898</v>
      </c>
      <c r="J28" s="561" t="s">
        <v>50</v>
      </c>
      <c r="K28" s="565" t="s">
        <v>51</v>
      </c>
      <c r="L28" s="564" t="s">
        <v>943</v>
      </c>
      <c r="M28" s="561" t="s">
        <v>81</v>
      </c>
      <c r="N28" s="561" t="s">
        <v>52</v>
      </c>
      <c r="O28" s="564" t="s">
        <v>944</v>
      </c>
      <c r="P28" s="565" t="s">
        <v>945</v>
      </c>
      <c r="Q28" s="561" t="s">
        <v>69</v>
      </c>
      <c r="R28" s="567" t="s">
        <v>54</v>
      </c>
      <c r="S28" s="567" t="s">
        <v>55</v>
      </c>
      <c r="T28" s="10"/>
      <c r="U28" s="10"/>
      <c r="V28" s="10"/>
      <c r="W28" s="10"/>
      <c r="X28" s="10"/>
      <c r="Y28" s="10"/>
      <c r="Z28" s="10"/>
      <c r="AA28" s="10"/>
      <c r="AB28" s="10"/>
      <c r="AC28" s="10"/>
      <c r="AD28" s="10"/>
    </row>
    <row r="29" spans="1:35" ht="16" x14ac:dyDescent="0.2">
      <c r="A29" s="1031"/>
      <c r="B29" s="593">
        <v>176158</v>
      </c>
      <c r="C29" s="593">
        <v>579</v>
      </c>
      <c r="D29" s="573">
        <v>0</v>
      </c>
      <c r="E29" s="568">
        <v>165</v>
      </c>
      <c r="F29" s="598">
        <v>1809917</v>
      </c>
      <c r="G29" s="568">
        <v>0</v>
      </c>
      <c r="H29" s="599">
        <v>5760529</v>
      </c>
      <c r="I29" s="573">
        <v>4</v>
      </c>
      <c r="J29" s="568">
        <v>285762</v>
      </c>
      <c r="K29" s="600">
        <v>0</v>
      </c>
      <c r="L29" s="600">
        <v>40</v>
      </c>
      <c r="M29" s="568">
        <v>15361</v>
      </c>
      <c r="N29" s="568">
        <v>21913</v>
      </c>
      <c r="O29" s="568">
        <v>8</v>
      </c>
      <c r="P29" s="600">
        <v>0</v>
      </c>
      <c r="Q29" s="568">
        <v>14131</v>
      </c>
      <c r="R29" s="568">
        <v>45641</v>
      </c>
      <c r="S29" s="575">
        <f>SUM(B29:R29)</f>
        <v>8130208</v>
      </c>
      <c r="T29" s="10"/>
      <c r="U29" s="10"/>
      <c r="V29" s="10"/>
      <c r="W29" s="10"/>
      <c r="X29" s="10"/>
      <c r="Y29" s="10"/>
      <c r="Z29" s="10"/>
      <c r="AA29" s="10"/>
      <c r="AB29" s="10"/>
      <c r="AC29" s="10"/>
      <c r="AD29" s="10"/>
    </row>
    <row r="30" spans="1:35" ht="24.75" customHeight="1" x14ac:dyDescent="0.15">
      <c r="A30" s="422"/>
      <c r="B30" s="79"/>
      <c r="C30" s="79"/>
      <c r="D30" s="79"/>
      <c r="E30" s="79"/>
      <c r="F30" s="79"/>
      <c r="G30" s="79"/>
      <c r="H30" s="79"/>
      <c r="I30" s="79"/>
      <c r="J30" s="79"/>
      <c r="K30" s="79"/>
      <c r="L30" s="79"/>
      <c r="M30" s="79"/>
      <c r="N30" s="79"/>
      <c r="O30" s="79"/>
      <c r="P30" s="79"/>
      <c r="Q30" s="79"/>
      <c r="R30" s="79"/>
      <c r="S30" s="86"/>
      <c r="T30" s="79"/>
      <c r="U30" s="10"/>
      <c r="V30" s="10"/>
      <c r="W30" s="10"/>
      <c r="X30" s="79"/>
      <c r="Y30" s="10"/>
      <c r="Z30" s="10"/>
      <c r="AA30" s="79"/>
      <c r="AB30" s="10"/>
      <c r="AC30" s="10"/>
      <c r="AD30" s="10"/>
      <c r="AE30" s="10"/>
      <c r="AF30" s="10"/>
      <c r="AG30" s="10"/>
      <c r="AH30" s="10"/>
    </row>
    <row r="31" spans="1:35" ht="24.75" customHeight="1" x14ac:dyDescent="0.15">
      <c r="A31" s="422"/>
      <c r="B31" s="79"/>
      <c r="C31" s="79"/>
      <c r="D31" s="79"/>
      <c r="E31" s="79"/>
      <c r="F31" s="79"/>
      <c r="G31" s="79"/>
      <c r="H31" s="79"/>
      <c r="I31" s="79"/>
      <c r="J31" s="79"/>
      <c r="K31" s="79"/>
      <c r="L31" s="79"/>
      <c r="M31" s="79"/>
      <c r="N31" s="79"/>
      <c r="O31" s="79"/>
      <c r="P31" s="79"/>
      <c r="Q31" s="79"/>
      <c r="R31" s="79"/>
      <c r="S31" s="86"/>
      <c r="T31" s="79"/>
      <c r="U31" s="10"/>
      <c r="V31" s="10"/>
      <c r="W31" s="10"/>
      <c r="X31" s="79"/>
      <c r="Y31" s="10"/>
      <c r="Z31" s="10"/>
      <c r="AA31" s="79"/>
      <c r="AB31" s="10"/>
      <c r="AC31" s="10"/>
      <c r="AD31" s="10"/>
      <c r="AE31" s="10"/>
      <c r="AF31" s="10"/>
      <c r="AG31" s="10"/>
      <c r="AH31" s="10"/>
    </row>
    <row r="32" spans="1:35" ht="24.75" customHeight="1" x14ac:dyDescent="0.15">
      <c r="A32" s="422"/>
      <c r="B32" s="79"/>
      <c r="C32" s="79"/>
      <c r="D32" s="79"/>
      <c r="E32" s="79"/>
      <c r="F32" s="79"/>
      <c r="G32" s="79"/>
      <c r="H32" s="79"/>
      <c r="I32" s="79"/>
      <c r="J32" s="79"/>
      <c r="K32" s="79"/>
      <c r="L32" s="79"/>
      <c r="M32" s="79"/>
      <c r="N32" s="79"/>
      <c r="O32" s="79"/>
      <c r="P32" s="79"/>
      <c r="Q32" s="79"/>
      <c r="R32" s="79"/>
      <c r="S32" s="86"/>
      <c r="T32" s="79"/>
      <c r="U32" s="10"/>
      <c r="V32" s="10"/>
      <c r="W32" s="10"/>
      <c r="X32" s="79"/>
      <c r="Y32" s="10"/>
      <c r="Z32" s="10"/>
      <c r="AA32" s="79"/>
      <c r="AB32" s="10"/>
      <c r="AC32" s="10"/>
      <c r="AD32" s="10"/>
      <c r="AE32" s="10"/>
      <c r="AF32" s="10"/>
      <c r="AG32" s="10"/>
      <c r="AH32" s="10"/>
    </row>
    <row r="33" spans="1:38" ht="24.75" customHeight="1" x14ac:dyDescent="0.15">
      <c r="A33" s="422" t="s">
        <v>688</v>
      </c>
      <c r="B33" s="79"/>
      <c r="C33" s="79"/>
      <c r="D33" s="79"/>
      <c r="E33" s="79"/>
      <c r="F33" s="79"/>
      <c r="G33" s="79"/>
      <c r="H33" s="79"/>
      <c r="I33" s="79"/>
      <c r="J33" s="79"/>
      <c r="K33" s="79"/>
      <c r="L33" s="79"/>
      <c r="M33" s="79"/>
      <c r="N33" s="79"/>
      <c r="O33" s="79"/>
      <c r="P33" s="79"/>
      <c r="Q33" s="79"/>
      <c r="R33" s="79"/>
      <c r="S33" s="86"/>
      <c r="T33" s="79"/>
      <c r="U33" s="10"/>
      <c r="V33" s="10"/>
      <c r="W33" s="10"/>
      <c r="X33" s="79"/>
      <c r="Y33" s="10"/>
      <c r="Z33" s="10"/>
      <c r="AA33" s="79"/>
      <c r="AB33" s="10"/>
      <c r="AC33" s="10"/>
      <c r="AD33" s="10"/>
      <c r="AE33" s="10"/>
      <c r="AF33" s="10"/>
      <c r="AG33" s="10"/>
      <c r="AH33" s="10"/>
    </row>
    <row r="34" spans="1:38" x14ac:dyDescent="0.15">
      <c r="A34" s="382" t="s">
        <v>70</v>
      </c>
      <c r="B34" s="10"/>
      <c r="C34" s="10"/>
      <c r="D34" s="79"/>
      <c r="E34" s="79"/>
      <c r="F34" s="79"/>
      <c r="G34" s="79"/>
      <c r="H34" s="79"/>
      <c r="I34" s="79"/>
      <c r="J34" s="79"/>
      <c r="K34" s="79"/>
      <c r="L34" s="79"/>
      <c r="M34" s="79"/>
      <c r="N34" s="79"/>
      <c r="O34" s="385"/>
      <c r="P34" s="10"/>
      <c r="Q34" s="10"/>
      <c r="R34" s="10"/>
      <c r="S34" s="10"/>
      <c r="T34" s="10"/>
      <c r="U34" s="10"/>
      <c r="V34" s="10"/>
      <c r="W34" s="10"/>
      <c r="X34" s="10"/>
      <c r="Y34" s="10"/>
      <c r="Z34" s="10"/>
      <c r="AA34" s="79"/>
      <c r="AB34" s="10"/>
      <c r="AC34" s="10"/>
      <c r="AD34" s="10"/>
      <c r="AE34" s="10"/>
      <c r="AF34" s="10"/>
      <c r="AG34" s="10"/>
      <c r="AH34" s="10"/>
      <c r="AI34" s="10"/>
    </row>
    <row r="35" spans="1:38" ht="24.75" customHeight="1" x14ac:dyDescent="0.15">
      <c r="A35" s="1021" t="s">
        <v>689</v>
      </c>
      <c r="B35" s="90" t="s">
        <v>44</v>
      </c>
      <c r="C35" s="24" t="s">
        <v>45</v>
      </c>
      <c r="D35" s="90" t="s">
        <v>46</v>
      </c>
      <c r="E35" s="90" t="s">
        <v>47</v>
      </c>
      <c r="F35" s="90" t="s">
        <v>48</v>
      </c>
      <c r="G35" s="90" t="s">
        <v>88</v>
      </c>
      <c r="H35" s="90" t="s">
        <v>825</v>
      </c>
      <c r="I35" s="24" t="s">
        <v>51</v>
      </c>
      <c r="J35" s="90" t="s">
        <v>62</v>
      </c>
      <c r="K35" s="90" t="s">
        <v>52</v>
      </c>
      <c r="L35" s="90" t="s">
        <v>85</v>
      </c>
      <c r="M35" s="24" t="s">
        <v>54</v>
      </c>
      <c r="N35" s="90" t="s">
        <v>55</v>
      </c>
      <c r="O35" s="79"/>
      <c r="P35" s="79"/>
      <c r="Q35" s="79"/>
      <c r="R35" s="79"/>
      <c r="S35" s="86"/>
      <c r="T35" s="79"/>
      <c r="U35" s="10"/>
      <c r="V35" s="10"/>
      <c r="W35" s="10"/>
      <c r="X35" s="79"/>
      <c r="Y35" s="10"/>
      <c r="Z35" s="10"/>
      <c r="AA35" s="79"/>
      <c r="AB35" s="10"/>
      <c r="AC35" s="10"/>
      <c r="AD35" s="10"/>
      <c r="AE35" s="10"/>
      <c r="AF35" s="10"/>
      <c r="AG35" s="10"/>
      <c r="AH35" s="10"/>
    </row>
    <row r="36" spans="1:38" ht="24.75" customHeight="1" x14ac:dyDescent="0.15">
      <c r="A36" s="1026"/>
      <c r="B36" s="266">
        <f>B39/1000000</f>
        <v>24.136044999999999</v>
      </c>
      <c r="C36" s="266">
        <f t="shared" ref="C36:N36" si="4">C39/1000000</f>
        <v>51.888854000000002</v>
      </c>
      <c r="D36" s="266">
        <f t="shared" si="4"/>
        <v>265.18032399999998</v>
      </c>
      <c r="E36" s="266">
        <f t="shared" si="4"/>
        <v>539.96653300000003</v>
      </c>
      <c r="F36" s="266">
        <f t="shared" si="4"/>
        <v>10.362462000000001</v>
      </c>
      <c r="G36" s="266">
        <f t="shared" si="4"/>
        <v>512.76510099999996</v>
      </c>
      <c r="H36" s="266">
        <f t="shared" si="4"/>
        <v>677.69295699999998</v>
      </c>
      <c r="I36" s="266">
        <f t="shared" si="4"/>
        <v>87.339473999999996</v>
      </c>
      <c r="J36" s="266">
        <f t="shared" si="4"/>
        <v>70.861675000000005</v>
      </c>
      <c r="K36" s="266">
        <f t="shared" si="4"/>
        <v>102.537036</v>
      </c>
      <c r="L36" s="266">
        <f t="shared" si="4"/>
        <v>510.76768600000003</v>
      </c>
      <c r="M36" s="266">
        <f t="shared" si="4"/>
        <v>1.049212</v>
      </c>
      <c r="N36" s="266">
        <f t="shared" si="4"/>
        <v>2854.5473590000001</v>
      </c>
      <c r="O36" s="79"/>
      <c r="P36" s="79"/>
      <c r="Q36" s="79"/>
      <c r="R36" s="79"/>
      <c r="S36" s="86"/>
      <c r="T36" s="79"/>
      <c r="U36" s="10"/>
      <c r="V36" s="10"/>
      <c r="W36" s="10"/>
      <c r="X36" s="79"/>
      <c r="Y36" s="10"/>
      <c r="Z36" s="10"/>
      <c r="AA36" s="79"/>
      <c r="AB36" s="10"/>
      <c r="AC36" s="10"/>
      <c r="AD36" s="10"/>
      <c r="AE36" s="10"/>
      <c r="AF36" s="10"/>
      <c r="AG36" s="10"/>
      <c r="AH36" s="10"/>
    </row>
    <row r="37" spans="1:38" x14ac:dyDescent="0.15">
      <c r="A37" s="382" t="s">
        <v>57</v>
      </c>
      <c r="B37" s="10"/>
      <c r="C37" s="10"/>
      <c r="D37" s="79"/>
      <c r="E37" s="79"/>
      <c r="F37" s="79"/>
      <c r="G37" s="79"/>
      <c r="H37" s="79"/>
      <c r="I37" s="79"/>
      <c r="J37" s="79"/>
      <c r="K37" s="79"/>
      <c r="L37" s="79"/>
      <c r="M37" s="79"/>
      <c r="N37" s="79"/>
      <c r="O37" s="385"/>
      <c r="P37" s="10"/>
      <c r="Q37" s="10"/>
      <c r="R37" s="10"/>
      <c r="S37" s="10"/>
      <c r="T37" s="10"/>
      <c r="U37" s="10"/>
      <c r="V37" s="10"/>
      <c r="W37" s="10"/>
      <c r="X37" s="10"/>
      <c r="Y37" s="10"/>
      <c r="Z37" s="10"/>
      <c r="AA37" s="79"/>
      <c r="AB37" s="10"/>
      <c r="AC37" s="10"/>
      <c r="AD37" s="10"/>
      <c r="AE37" s="10"/>
      <c r="AF37" s="10"/>
      <c r="AG37" s="10"/>
      <c r="AH37" s="10"/>
      <c r="AI37" s="10"/>
    </row>
    <row r="38" spans="1:38" ht="24.75" customHeight="1" x14ac:dyDescent="0.15">
      <c r="A38" s="1021" t="s">
        <v>690</v>
      </c>
      <c r="B38" s="90" t="s">
        <v>44</v>
      </c>
      <c r="C38" s="24" t="s">
        <v>45</v>
      </c>
      <c r="D38" s="90" t="s">
        <v>46</v>
      </c>
      <c r="E38" s="90" t="s">
        <v>47</v>
      </c>
      <c r="F38" s="90" t="s">
        <v>48</v>
      </c>
      <c r="G38" s="90" t="s">
        <v>88</v>
      </c>
      <c r="H38" s="90" t="s">
        <v>825</v>
      </c>
      <c r="I38" s="24" t="s">
        <v>51</v>
      </c>
      <c r="J38" s="90" t="s">
        <v>62</v>
      </c>
      <c r="K38" s="90" t="s">
        <v>52</v>
      </c>
      <c r="L38" s="90" t="s">
        <v>85</v>
      </c>
      <c r="M38" s="24" t="s">
        <v>54</v>
      </c>
      <c r="N38" s="90" t="s">
        <v>55</v>
      </c>
      <c r="O38" s="79"/>
      <c r="P38" s="79"/>
      <c r="Q38" s="79"/>
      <c r="R38" s="79"/>
      <c r="S38" s="86"/>
      <c r="T38" s="79"/>
      <c r="U38" s="10"/>
      <c r="V38" s="10"/>
      <c r="W38" s="10"/>
      <c r="X38" s="79"/>
      <c r="Y38" s="10"/>
      <c r="Z38" s="10"/>
      <c r="AA38" s="79"/>
      <c r="AB38" s="10"/>
      <c r="AC38" s="10"/>
      <c r="AD38" s="10"/>
      <c r="AE38" s="10"/>
      <c r="AF38" s="10"/>
      <c r="AG38" s="10"/>
      <c r="AH38" s="10"/>
    </row>
    <row r="39" spans="1:38" ht="24.75" customHeight="1" x14ac:dyDescent="0.15">
      <c r="A39" s="1022"/>
      <c r="B39" s="589">
        <f>SUM(J42:L42)</f>
        <v>24136045</v>
      </c>
      <c r="C39" s="589">
        <f>SUM(B42:C42)</f>
        <v>51888854</v>
      </c>
      <c r="D39" s="589">
        <f>D42</f>
        <v>265180324</v>
      </c>
      <c r="E39" s="589">
        <f>SUM(E42:G42)</f>
        <v>539966533</v>
      </c>
      <c r="F39" s="589">
        <f>(H42+I42)</f>
        <v>10362462</v>
      </c>
      <c r="G39" s="589">
        <f>SUM(M42:N42)</f>
        <v>512765101</v>
      </c>
      <c r="H39" s="589">
        <f>O42</f>
        <v>677692957</v>
      </c>
      <c r="I39" s="589">
        <f>SUM(P42:S42)</f>
        <v>87339474</v>
      </c>
      <c r="J39" s="589">
        <f>T42</f>
        <v>70861675</v>
      </c>
      <c r="K39" s="589">
        <f>SUM(U42:V42)</f>
        <v>102537036</v>
      </c>
      <c r="L39" s="589">
        <f>SUM(W42:X42)</f>
        <v>510767686</v>
      </c>
      <c r="M39" s="589">
        <f>Y42</f>
        <v>1049212</v>
      </c>
      <c r="N39" s="589">
        <f>SUM(B39:M39)</f>
        <v>2854547359</v>
      </c>
      <c r="O39" s="79"/>
      <c r="P39" s="79"/>
      <c r="Q39" s="79"/>
      <c r="R39" s="79"/>
      <c r="S39" s="86"/>
      <c r="T39" s="79"/>
      <c r="U39" s="10"/>
      <c r="V39" s="10"/>
      <c r="W39" s="10"/>
      <c r="X39" s="79"/>
      <c r="Y39" s="10"/>
      <c r="Z39" s="10"/>
      <c r="AA39" s="79"/>
      <c r="AB39" s="10"/>
      <c r="AC39" s="10"/>
      <c r="AD39" s="10"/>
      <c r="AE39" s="10"/>
      <c r="AF39" s="10"/>
      <c r="AG39" s="10"/>
      <c r="AH39" s="10"/>
    </row>
    <row r="40" spans="1:38" x14ac:dyDescent="0.15">
      <c r="A40" s="382" t="s">
        <v>63</v>
      </c>
      <c r="B40" s="10"/>
      <c r="C40" s="10"/>
      <c r="D40" s="79"/>
      <c r="E40" s="79"/>
      <c r="F40" s="79"/>
      <c r="G40" s="79"/>
      <c r="H40" s="79"/>
      <c r="I40" s="79"/>
      <c r="J40" s="79"/>
      <c r="K40" s="79"/>
      <c r="L40" s="79"/>
      <c r="M40" s="79"/>
      <c r="N40" s="79"/>
      <c r="O40" s="385"/>
      <c r="P40" s="10"/>
      <c r="Q40" s="10"/>
      <c r="R40" s="10"/>
      <c r="S40" s="10"/>
      <c r="T40" s="10"/>
      <c r="U40" s="10"/>
      <c r="V40" s="10"/>
      <c r="W40" s="10"/>
      <c r="X40" s="10"/>
      <c r="Y40" s="10"/>
      <c r="Z40" s="10"/>
      <c r="AA40" s="79"/>
      <c r="AB40" s="10"/>
      <c r="AC40" s="10"/>
      <c r="AD40" s="10"/>
      <c r="AE40" s="10"/>
      <c r="AF40" s="10"/>
      <c r="AG40" s="10"/>
      <c r="AH40" s="10"/>
      <c r="AI40" s="10"/>
    </row>
    <row r="41" spans="1:38" ht="28" x14ac:dyDescent="0.15">
      <c r="A41" s="1023" t="s">
        <v>691</v>
      </c>
      <c r="B41" s="561" t="s">
        <v>45</v>
      </c>
      <c r="C41" s="561" t="s">
        <v>941</v>
      </c>
      <c r="D41" s="561" t="s">
        <v>46</v>
      </c>
      <c r="E41" s="561" t="s">
        <v>47</v>
      </c>
      <c r="F41" s="561" t="s">
        <v>942</v>
      </c>
      <c r="G41" s="588" t="s">
        <v>1185</v>
      </c>
      <c r="H41" s="561" t="s">
        <v>48</v>
      </c>
      <c r="I41" s="561" t="s">
        <v>897</v>
      </c>
      <c r="J41" s="561" t="s">
        <v>67</v>
      </c>
      <c r="K41" s="561" t="s">
        <v>68</v>
      </c>
      <c r="L41" s="561" t="s">
        <v>215</v>
      </c>
      <c r="M41" s="561" t="s">
        <v>49</v>
      </c>
      <c r="N41" s="564" t="s">
        <v>898</v>
      </c>
      <c r="O41" s="561" t="s">
        <v>50</v>
      </c>
      <c r="P41" s="561" t="s">
        <v>51</v>
      </c>
      <c r="Q41" s="564" t="s">
        <v>943</v>
      </c>
      <c r="R41" s="561" t="s">
        <v>840</v>
      </c>
      <c r="S41" s="561" t="s">
        <v>81</v>
      </c>
      <c r="T41" s="564" t="s">
        <v>640</v>
      </c>
      <c r="U41" s="561" t="s">
        <v>52</v>
      </c>
      <c r="V41" s="564" t="s">
        <v>944</v>
      </c>
      <c r="W41" s="564" t="s">
        <v>945</v>
      </c>
      <c r="X41" s="564" t="s">
        <v>69</v>
      </c>
      <c r="Y41" s="564" t="s">
        <v>54</v>
      </c>
      <c r="Z41" s="580" t="s">
        <v>55</v>
      </c>
      <c r="AA41" s="10"/>
      <c r="AB41" s="10"/>
      <c r="AC41" s="10"/>
      <c r="AD41" s="10"/>
      <c r="AE41" s="10"/>
      <c r="AF41" s="10"/>
      <c r="AG41" s="10"/>
    </row>
    <row r="42" spans="1:38" ht="23" customHeight="1" x14ac:dyDescent="0.15">
      <c r="A42" s="1020"/>
      <c r="B42" s="580">
        <v>12409065</v>
      </c>
      <c r="C42" s="580">
        <v>39479789</v>
      </c>
      <c r="D42" s="580">
        <v>265180324</v>
      </c>
      <c r="E42" s="580">
        <v>534239192</v>
      </c>
      <c r="F42" s="580">
        <v>5725537</v>
      </c>
      <c r="G42" s="588">
        <v>1804</v>
      </c>
      <c r="H42" s="580">
        <v>6689476</v>
      </c>
      <c r="I42" s="580">
        <v>3672986</v>
      </c>
      <c r="J42" s="580">
        <v>8356477</v>
      </c>
      <c r="K42" s="580">
        <v>875698</v>
      </c>
      <c r="L42" s="580">
        <v>14903870</v>
      </c>
      <c r="M42" s="580">
        <v>295166343</v>
      </c>
      <c r="N42" s="580">
        <v>217598758</v>
      </c>
      <c r="O42" s="580">
        <v>677692957</v>
      </c>
      <c r="P42" s="580">
        <v>85484494</v>
      </c>
      <c r="Q42" s="580">
        <v>11093</v>
      </c>
      <c r="R42" s="580">
        <v>8690</v>
      </c>
      <c r="S42" s="580">
        <v>1835197</v>
      </c>
      <c r="T42" s="580">
        <v>70861675</v>
      </c>
      <c r="U42" s="580">
        <v>100910753</v>
      </c>
      <c r="V42" s="580">
        <v>1626283</v>
      </c>
      <c r="W42" s="580">
        <v>21914938</v>
      </c>
      <c r="X42" s="580">
        <v>488852748</v>
      </c>
      <c r="Y42" s="580">
        <v>1049212</v>
      </c>
      <c r="Z42" s="580">
        <f>SUM(B42:Y42)</f>
        <v>2854547359</v>
      </c>
      <c r="AA42" s="432"/>
    </row>
    <row r="43" spans="1:38" x14ac:dyDescent="0.15">
      <c r="A43" s="112"/>
      <c r="B43" s="97"/>
      <c r="C43" s="97"/>
      <c r="D43" s="97"/>
      <c r="E43" s="97"/>
      <c r="F43" s="97"/>
      <c r="G43" s="97"/>
      <c r="H43" s="97"/>
      <c r="I43" s="97"/>
      <c r="J43" s="97"/>
      <c r="K43" s="97"/>
      <c r="L43" s="97"/>
      <c r="M43" s="97"/>
      <c r="N43" s="97"/>
      <c r="O43" s="65"/>
      <c r="P43" s="65"/>
      <c r="Q43" s="65"/>
      <c r="R43" s="65"/>
      <c r="S43" s="65"/>
      <c r="T43" s="65"/>
      <c r="U43" s="65"/>
      <c r="V43" s="97"/>
      <c r="W43" s="10"/>
      <c r="X43" s="10"/>
      <c r="Y43" s="10"/>
      <c r="Z43" s="10"/>
      <c r="AA43" s="79"/>
      <c r="AB43" s="10"/>
      <c r="AC43" s="10"/>
      <c r="AD43" s="10"/>
      <c r="AE43" s="10"/>
      <c r="AF43" s="10"/>
      <c r="AG43" s="10"/>
      <c r="AH43" s="10"/>
      <c r="AI43" s="10"/>
      <c r="AJ43" s="10"/>
      <c r="AK43" s="10"/>
      <c r="AL43" s="10"/>
    </row>
    <row r="44" spans="1:38" x14ac:dyDescent="0.15">
      <c r="A44" s="112"/>
      <c r="B44" s="97"/>
      <c r="C44" s="97"/>
      <c r="D44" s="97"/>
      <c r="E44" s="97"/>
      <c r="F44" s="97"/>
      <c r="G44" s="97"/>
      <c r="H44" s="97"/>
      <c r="I44" s="97"/>
      <c r="J44" s="97"/>
      <c r="K44" s="97"/>
      <c r="L44" s="97"/>
      <c r="M44" s="97"/>
      <c r="N44" s="97"/>
      <c r="O44" s="65"/>
      <c r="P44" s="65"/>
      <c r="Q44" s="65"/>
      <c r="R44" s="65"/>
      <c r="S44" s="65"/>
      <c r="T44" s="65"/>
      <c r="U44" s="65"/>
      <c r="V44" s="97"/>
      <c r="W44" s="10"/>
      <c r="X44" s="10"/>
      <c r="Y44" s="10"/>
      <c r="Z44" s="10"/>
      <c r="AA44" s="79"/>
      <c r="AB44" s="10"/>
      <c r="AC44" s="10"/>
      <c r="AD44" s="10"/>
      <c r="AE44" s="10"/>
      <c r="AF44" s="10"/>
      <c r="AG44" s="10"/>
      <c r="AH44" s="10"/>
      <c r="AI44" s="10"/>
      <c r="AJ44" s="10"/>
      <c r="AK44" s="10"/>
      <c r="AL44" s="10"/>
    </row>
    <row r="45" spans="1:38" x14ac:dyDescent="0.15">
      <c r="A45" s="112"/>
      <c r="B45" s="97"/>
      <c r="C45" s="97"/>
      <c r="D45" s="97"/>
      <c r="E45" s="97"/>
      <c r="F45" s="97"/>
      <c r="G45" s="97"/>
      <c r="H45" s="97"/>
      <c r="I45" s="97"/>
      <c r="J45" s="97"/>
      <c r="K45" s="97"/>
      <c r="L45" s="97"/>
      <c r="M45" s="97"/>
      <c r="N45" s="97"/>
      <c r="O45" s="65"/>
      <c r="P45" s="65"/>
      <c r="Q45" s="65"/>
      <c r="R45" s="65"/>
      <c r="S45" s="65"/>
      <c r="T45" s="65"/>
      <c r="U45" s="65"/>
      <c r="V45" s="97"/>
      <c r="W45" s="10"/>
      <c r="X45" s="10"/>
      <c r="Y45" s="10"/>
      <c r="Z45" s="10"/>
      <c r="AA45" s="79"/>
      <c r="AB45" s="10"/>
      <c r="AC45" s="10"/>
      <c r="AD45" s="10"/>
      <c r="AE45" s="10"/>
      <c r="AF45" s="10"/>
      <c r="AG45" s="10"/>
      <c r="AH45" s="10"/>
      <c r="AI45" s="10"/>
      <c r="AJ45" s="10"/>
      <c r="AK45" s="10"/>
      <c r="AL45" s="10"/>
    </row>
    <row r="46" spans="1:38" x14ac:dyDescent="0.15">
      <c r="A46" s="112"/>
      <c r="B46" s="97"/>
      <c r="C46" s="97"/>
      <c r="D46" s="97"/>
      <c r="E46" s="97"/>
      <c r="F46" s="97"/>
      <c r="G46" s="97"/>
      <c r="H46" s="97"/>
      <c r="I46" s="97"/>
      <c r="J46" s="97"/>
      <c r="K46" s="97"/>
      <c r="L46" s="97"/>
      <c r="M46" s="97"/>
      <c r="N46" s="97"/>
      <c r="O46" s="65"/>
      <c r="P46" s="65"/>
      <c r="Q46" s="65"/>
      <c r="R46" s="65"/>
      <c r="S46" s="65"/>
      <c r="T46" s="65"/>
      <c r="U46" s="65"/>
      <c r="V46" s="97"/>
      <c r="W46" s="10"/>
      <c r="X46" s="10"/>
      <c r="Y46" s="10"/>
      <c r="Z46" s="10"/>
      <c r="AA46" s="79"/>
      <c r="AB46" s="10"/>
      <c r="AC46" s="10"/>
      <c r="AD46" s="10"/>
      <c r="AE46" s="10"/>
      <c r="AF46" s="10"/>
      <c r="AG46" s="10"/>
      <c r="AH46" s="10"/>
      <c r="AI46" s="10"/>
      <c r="AJ46" s="10"/>
      <c r="AK46" s="10"/>
      <c r="AL46" s="10"/>
    </row>
    <row r="47" spans="1:38" x14ac:dyDescent="0.15">
      <c r="A47" s="112"/>
      <c r="B47" s="97"/>
      <c r="C47" s="97"/>
      <c r="D47" s="97"/>
      <c r="E47" s="97"/>
      <c r="F47" s="97"/>
      <c r="G47" s="97"/>
      <c r="H47" s="97"/>
      <c r="I47" s="97"/>
      <c r="J47" s="97"/>
      <c r="K47" s="97"/>
      <c r="L47" s="97"/>
      <c r="M47" s="97"/>
      <c r="N47" s="97"/>
      <c r="O47" s="65"/>
      <c r="P47" s="65"/>
      <c r="Q47" s="65"/>
      <c r="R47" s="65"/>
      <c r="S47" s="65"/>
      <c r="T47" s="65"/>
      <c r="U47" s="65"/>
      <c r="V47" s="97"/>
      <c r="W47" s="10"/>
      <c r="X47" s="10"/>
      <c r="Y47" s="10"/>
      <c r="Z47" s="10"/>
      <c r="AA47" s="79"/>
      <c r="AB47" s="10"/>
      <c r="AC47" s="10"/>
      <c r="AD47" s="10"/>
      <c r="AE47" s="10"/>
      <c r="AF47" s="10"/>
      <c r="AG47" s="10"/>
      <c r="AH47" s="10"/>
      <c r="AI47" s="10"/>
      <c r="AJ47" s="10"/>
      <c r="AK47" s="10"/>
      <c r="AL47" s="10"/>
    </row>
    <row r="48" spans="1:38" x14ac:dyDescent="0.15">
      <c r="A48" s="112"/>
      <c r="B48" s="97"/>
      <c r="C48" s="97"/>
      <c r="D48" s="97"/>
      <c r="E48" s="97"/>
      <c r="F48" s="97"/>
      <c r="G48" s="97"/>
      <c r="H48" s="97"/>
      <c r="I48" s="97"/>
      <c r="J48" s="97"/>
      <c r="K48" s="97"/>
      <c r="L48" s="97"/>
      <c r="M48" s="97"/>
      <c r="N48" s="97"/>
      <c r="O48" s="65"/>
      <c r="P48" s="65"/>
      <c r="Q48" s="65"/>
      <c r="R48" s="65"/>
      <c r="S48" s="65"/>
      <c r="T48" s="65"/>
      <c r="U48" s="65"/>
      <c r="V48" s="97"/>
      <c r="W48" s="10"/>
      <c r="X48" s="10"/>
      <c r="Y48" s="10"/>
      <c r="Z48" s="10"/>
      <c r="AA48" s="79"/>
      <c r="AB48" s="10"/>
      <c r="AC48" s="10"/>
      <c r="AD48" s="10"/>
      <c r="AE48" s="10"/>
      <c r="AF48" s="10"/>
      <c r="AG48" s="10"/>
      <c r="AH48" s="10"/>
      <c r="AI48" s="10"/>
      <c r="AJ48" s="10"/>
      <c r="AK48" s="10"/>
      <c r="AL48" s="10"/>
    </row>
    <row r="49" spans="1:35" ht="13" customHeight="1" x14ac:dyDescent="0.15">
      <c r="A49" s="382"/>
      <c r="B49" s="10"/>
      <c r="C49" s="79"/>
      <c r="D49" s="79"/>
      <c r="E49" s="79"/>
      <c r="F49" s="79"/>
      <c r="G49" s="79"/>
      <c r="H49" s="79"/>
      <c r="I49" s="79"/>
      <c r="J49" s="79"/>
      <c r="K49" s="79"/>
      <c r="L49" s="79"/>
      <c r="M49" s="79"/>
      <c r="N49" s="385"/>
      <c r="O49" s="10"/>
      <c r="P49" s="10"/>
      <c r="Q49" s="10"/>
      <c r="R49" s="10"/>
      <c r="S49" s="10"/>
      <c r="T49" s="10"/>
      <c r="U49" s="10"/>
      <c r="V49" s="10"/>
      <c r="W49" s="10"/>
      <c r="X49" s="10"/>
      <c r="Y49" s="10"/>
      <c r="Z49" s="10"/>
      <c r="AA49" s="79"/>
      <c r="AB49" s="10"/>
      <c r="AC49" s="10"/>
      <c r="AD49" s="10"/>
      <c r="AE49" s="10"/>
      <c r="AF49" s="10"/>
      <c r="AG49" s="10"/>
      <c r="AH49" s="10"/>
      <c r="AI49" s="10"/>
    </row>
    <row r="50" spans="1:35" ht="13" customHeight="1" x14ac:dyDescent="0.15">
      <c r="A50" s="382"/>
      <c r="B50" s="10"/>
      <c r="C50" s="79"/>
      <c r="D50" s="79"/>
      <c r="E50" s="79"/>
      <c r="F50" s="79"/>
      <c r="G50" s="79"/>
      <c r="H50" s="79"/>
      <c r="I50" s="79"/>
      <c r="J50" s="79"/>
      <c r="K50" s="79"/>
      <c r="L50" s="79"/>
      <c r="M50" s="79"/>
      <c r="N50" s="385"/>
      <c r="O50" s="10"/>
      <c r="P50" s="10"/>
      <c r="Q50" s="10"/>
      <c r="R50" s="10"/>
      <c r="S50" s="10"/>
      <c r="T50" s="10"/>
      <c r="U50" s="10"/>
      <c r="V50" s="10"/>
      <c r="W50" s="10"/>
      <c r="X50" s="10"/>
      <c r="Y50" s="10"/>
      <c r="Z50" s="10"/>
      <c r="AA50" s="79"/>
      <c r="AB50" s="10"/>
      <c r="AC50" s="10"/>
      <c r="AD50" s="10"/>
      <c r="AE50" s="10"/>
      <c r="AF50" s="10"/>
      <c r="AG50" s="10"/>
      <c r="AH50" s="10"/>
      <c r="AI50" s="10"/>
    </row>
    <row r="51" spans="1:35" ht="13" customHeight="1" x14ac:dyDescent="0.15">
      <c r="A51" s="382"/>
      <c r="B51" s="10"/>
      <c r="C51" s="79"/>
      <c r="D51" s="79"/>
      <c r="E51" s="79"/>
      <c r="F51" s="79"/>
      <c r="G51" s="79"/>
      <c r="H51" s="79"/>
      <c r="I51" s="79"/>
      <c r="J51" s="79"/>
      <c r="K51" s="79"/>
      <c r="L51" s="79"/>
      <c r="M51" s="79"/>
      <c r="N51" s="385"/>
      <c r="O51" s="10"/>
      <c r="P51" s="10"/>
      <c r="Q51" s="10"/>
      <c r="R51" s="10"/>
      <c r="S51" s="10"/>
      <c r="T51" s="10"/>
      <c r="U51" s="10"/>
      <c r="V51" s="427"/>
      <c r="W51" s="10"/>
      <c r="X51" s="10"/>
      <c r="Y51" s="10"/>
      <c r="Z51" s="10"/>
      <c r="AA51" s="79"/>
      <c r="AB51" s="10"/>
      <c r="AC51" s="10"/>
      <c r="AD51" s="10"/>
      <c r="AE51" s="10"/>
      <c r="AF51" s="10"/>
      <c r="AG51" s="10"/>
      <c r="AH51" s="10"/>
      <c r="AI51" s="10"/>
    </row>
    <row r="52" spans="1:35" ht="13" customHeight="1" x14ac:dyDescent="0.15">
      <c r="A52" s="382"/>
      <c r="B52" s="10"/>
      <c r="C52" s="79"/>
      <c r="D52" s="79"/>
      <c r="E52" s="79"/>
      <c r="F52" s="79"/>
      <c r="G52" s="79"/>
      <c r="H52" s="79"/>
      <c r="I52" s="79"/>
      <c r="J52" s="79"/>
      <c r="K52" s="79"/>
      <c r="L52" s="79"/>
      <c r="M52" s="79"/>
      <c r="N52" s="385"/>
      <c r="O52" s="10"/>
      <c r="P52" s="10"/>
      <c r="Q52" s="10"/>
      <c r="R52" s="10"/>
      <c r="S52" s="10"/>
      <c r="T52" s="10"/>
      <c r="U52" s="10"/>
      <c r="V52" s="10"/>
      <c r="W52" s="10"/>
      <c r="X52" s="10"/>
      <c r="Y52" s="10"/>
      <c r="Z52" s="10"/>
      <c r="AA52" s="79"/>
      <c r="AB52" s="10"/>
      <c r="AC52" s="10"/>
      <c r="AD52" s="10"/>
      <c r="AE52" s="10"/>
      <c r="AF52" s="10"/>
      <c r="AG52" s="10"/>
      <c r="AH52" s="10"/>
      <c r="AI52" s="10"/>
    </row>
    <row r="53" spans="1:35" ht="13" customHeight="1" x14ac:dyDescent="0.15">
      <c r="A53" s="382"/>
      <c r="B53" s="10"/>
      <c r="C53" s="79"/>
      <c r="D53" s="79"/>
      <c r="E53" s="79"/>
      <c r="F53" s="79"/>
      <c r="G53" s="79"/>
      <c r="H53" s="79"/>
      <c r="I53" s="79"/>
      <c r="J53" s="79"/>
      <c r="K53" s="79"/>
      <c r="L53" s="79"/>
      <c r="M53" s="79"/>
      <c r="N53" s="385"/>
      <c r="O53" s="10"/>
      <c r="P53" s="10"/>
      <c r="Q53" s="10"/>
      <c r="R53" s="10"/>
      <c r="S53" s="10"/>
      <c r="T53" s="10"/>
      <c r="U53" s="10"/>
      <c r="V53" s="10"/>
      <c r="W53" s="10"/>
      <c r="X53" s="10"/>
      <c r="Y53" s="10"/>
      <c r="Z53" s="10"/>
      <c r="AA53" s="79"/>
      <c r="AB53" s="10"/>
      <c r="AC53" s="10"/>
      <c r="AD53" s="10"/>
      <c r="AE53" s="10"/>
      <c r="AF53" s="10"/>
      <c r="AG53" s="10"/>
      <c r="AH53" s="10"/>
      <c r="AI53" s="10"/>
    </row>
    <row r="54" spans="1:35" ht="13" customHeight="1" x14ac:dyDescent="0.15">
      <c r="A54" s="382"/>
      <c r="B54" s="10"/>
      <c r="C54" s="79"/>
      <c r="D54" s="79"/>
      <c r="E54" s="79"/>
      <c r="F54" s="79"/>
      <c r="G54" s="79"/>
      <c r="H54" s="79"/>
      <c r="I54" s="79"/>
      <c r="J54" s="79"/>
      <c r="K54" s="79"/>
      <c r="L54" s="79"/>
      <c r="M54" s="79"/>
      <c r="N54" s="385"/>
      <c r="O54" s="10"/>
      <c r="P54" s="10"/>
      <c r="Q54" s="10"/>
      <c r="R54" s="10"/>
      <c r="S54" s="10"/>
      <c r="T54" s="10"/>
      <c r="U54" s="10"/>
      <c r="V54" s="10"/>
      <c r="W54" s="10"/>
      <c r="X54" s="10"/>
      <c r="Y54" s="10"/>
      <c r="Z54" s="10"/>
      <c r="AA54" s="79"/>
      <c r="AB54" s="10"/>
      <c r="AC54" s="10"/>
      <c r="AD54" s="10"/>
      <c r="AE54" s="10"/>
      <c r="AF54" s="10"/>
      <c r="AG54" s="10"/>
      <c r="AH54" s="10"/>
      <c r="AI54" s="10"/>
    </row>
    <row r="55" spans="1:35" ht="13" customHeight="1" x14ac:dyDescent="0.15">
      <c r="A55" s="382"/>
      <c r="B55" s="10"/>
      <c r="C55" s="79"/>
      <c r="D55" s="79"/>
      <c r="E55" s="79"/>
      <c r="F55" s="79"/>
      <c r="G55" s="79"/>
      <c r="H55" s="79"/>
      <c r="I55" s="79"/>
      <c r="J55" s="79"/>
      <c r="K55" s="79"/>
      <c r="L55" s="79"/>
      <c r="M55" s="79"/>
      <c r="N55" s="385"/>
      <c r="O55" s="10"/>
      <c r="P55" s="10"/>
      <c r="Q55" s="10"/>
      <c r="R55" s="10"/>
      <c r="S55" s="10"/>
      <c r="T55" s="10"/>
      <c r="U55" s="10"/>
      <c r="V55" s="10"/>
      <c r="W55" s="10"/>
      <c r="X55" s="10"/>
      <c r="Y55" s="10"/>
      <c r="Z55" s="10"/>
      <c r="AA55" s="79"/>
      <c r="AB55" s="10"/>
      <c r="AC55" s="10"/>
      <c r="AD55" s="10"/>
      <c r="AE55" s="10"/>
      <c r="AF55" s="10"/>
      <c r="AG55" s="10"/>
      <c r="AH55" s="10"/>
      <c r="AI55" s="10"/>
    </row>
    <row r="56" spans="1:35" ht="13" customHeight="1" x14ac:dyDescent="0.15">
      <c r="A56" s="382"/>
      <c r="B56" s="10"/>
      <c r="C56" s="79"/>
      <c r="D56" s="79"/>
      <c r="E56" s="79"/>
      <c r="F56" s="79"/>
      <c r="G56" s="79"/>
      <c r="H56" s="79"/>
      <c r="I56" s="79"/>
      <c r="J56" s="79"/>
      <c r="K56" s="79"/>
      <c r="L56" s="79"/>
      <c r="M56" s="79"/>
      <c r="N56" s="385"/>
      <c r="O56" s="10"/>
      <c r="P56" s="10"/>
      <c r="Q56" s="10"/>
      <c r="R56" s="10"/>
      <c r="S56" s="10"/>
      <c r="T56" s="10"/>
      <c r="U56" s="10"/>
      <c r="V56" s="10"/>
      <c r="W56" s="10"/>
      <c r="X56" s="10"/>
      <c r="Y56" s="10"/>
      <c r="Z56" s="10"/>
      <c r="AA56" s="79"/>
      <c r="AB56" s="10"/>
      <c r="AC56" s="10"/>
      <c r="AD56" s="10"/>
      <c r="AE56" s="10"/>
      <c r="AF56" s="10"/>
      <c r="AG56" s="10"/>
      <c r="AH56" s="10"/>
      <c r="AI56" s="10"/>
    </row>
    <row r="57" spans="1:35" ht="13" customHeight="1" x14ac:dyDescent="0.15">
      <c r="A57" s="382"/>
      <c r="B57" s="10"/>
      <c r="C57" s="79"/>
      <c r="D57" s="79"/>
      <c r="E57" s="79"/>
      <c r="F57" s="79"/>
      <c r="G57" s="79"/>
      <c r="H57" s="79"/>
      <c r="I57" s="79"/>
      <c r="J57" s="79"/>
      <c r="K57" s="79"/>
      <c r="L57" s="79"/>
      <c r="M57" s="79"/>
      <c r="N57" s="385"/>
      <c r="O57" s="10"/>
      <c r="P57" s="10"/>
      <c r="Q57" s="10"/>
      <c r="R57" s="10"/>
      <c r="S57" s="10"/>
      <c r="T57" s="10"/>
      <c r="U57" s="10"/>
      <c r="V57" s="10"/>
      <c r="W57" s="10"/>
      <c r="X57" s="10"/>
      <c r="Y57" s="10"/>
      <c r="Z57" s="10"/>
      <c r="AA57" s="79"/>
      <c r="AB57" s="10"/>
      <c r="AC57" s="10"/>
      <c r="AD57" s="10"/>
      <c r="AE57" s="10"/>
      <c r="AF57" s="10"/>
      <c r="AG57" s="10"/>
      <c r="AH57" s="10"/>
      <c r="AI57" s="10"/>
    </row>
    <row r="58" spans="1:35" ht="13" customHeight="1" x14ac:dyDescent="0.15">
      <c r="A58" s="382"/>
      <c r="B58" s="10"/>
      <c r="C58" s="79"/>
      <c r="D58" s="79"/>
      <c r="E58" s="79"/>
      <c r="F58" s="79"/>
      <c r="G58" s="79"/>
      <c r="H58" s="79"/>
      <c r="I58" s="79"/>
      <c r="J58" s="79"/>
      <c r="K58" s="79"/>
      <c r="L58" s="79"/>
      <c r="M58" s="79"/>
      <c r="N58" s="385"/>
      <c r="O58" s="10"/>
      <c r="P58" s="10"/>
      <c r="Q58" s="10"/>
      <c r="R58" s="10"/>
      <c r="S58" s="10"/>
      <c r="T58" s="10"/>
      <c r="U58" s="10"/>
      <c r="V58" s="10"/>
      <c r="W58" s="10"/>
      <c r="X58" s="10"/>
      <c r="Y58" s="10"/>
      <c r="Z58" s="10"/>
      <c r="AA58" s="79"/>
      <c r="AB58" s="10"/>
      <c r="AC58" s="10"/>
      <c r="AD58" s="10"/>
      <c r="AE58" s="10"/>
      <c r="AF58" s="10"/>
      <c r="AG58" s="10"/>
      <c r="AH58" s="10"/>
      <c r="AI58" s="10"/>
    </row>
    <row r="59" spans="1:35" ht="13" customHeight="1" x14ac:dyDescent="0.15">
      <c r="A59" s="382"/>
      <c r="B59" s="10"/>
      <c r="C59" s="79"/>
      <c r="D59" s="79"/>
      <c r="E59" s="79"/>
      <c r="F59" s="79"/>
      <c r="G59" s="79"/>
      <c r="H59" s="79"/>
      <c r="I59" s="79"/>
      <c r="J59" s="79"/>
      <c r="K59" s="79"/>
      <c r="L59" s="79"/>
      <c r="M59" s="79"/>
      <c r="N59" s="385"/>
      <c r="O59" s="10"/>
      <c r="P59" s="10"/>
      <c r="Q59" s="10"/>
      <c r="R59" s="10"/>
      <c r="S59" s="10"/>
      <c r="T59" s="10"/>
      <c r="U59" s="10"/>
      <c r="V59" s="10"/>
      <c r="W59" s="10"/>
      <c r="X59" s="10"/>
      <c r="Y59" s="10"/>
      <c r="Z59" s="10"/>
      <c r="AA59" s="79"/>
      <c r="AB59" s="10"/>
      <c r="AC59" s="10"/>
      <c r="AD59" s="10"/>
      <c r="AE59" s="10"/>
      <c r="AF59" s="10"/>
      <c r="AG59" s="10"/>
      <c r="AH59" s="10"/>
      <c r="AI59" s="10"/>
    </row>
    <row r="60" spans="1:35" ht="13" customHeight="1" x14ac:dyDescent="0.15">
      <c r="A60" s="382"/>
      <c r="B60" s="10"/>
      <c r="C60" s="79"/>
      <c r="D60" s="79"/>
      <c r="E60" s="79"/>
      <c r="F60" s="79"/>
      <c r="G60" s="79"/>
      <c r="H60" s="79"/>
      <c r="I60" s="79"/>
      <c r="J60" s="79"/>
      <c r="K60" s="79"/>
      <c r="L60" s="79"/>
      <c r="M60" s="79"/>
      <c r="N60" s="385"/>
      <c r="O60" s="10"/>
      <c r="P60" s="10"/>
      <c r="Q60" s="10"/>
      <c r="R60" s="10"/>
      <c r="S60" s="10"/>
      <c r="T60" s="10"/>
      <c r="U60" s="10"/>
      <c r="V60" s="10"/>
      <c r="W60" s="10"/>
      <c r="X60" s="10"/>
      <c r="Y60" s="10"/>
      <c r="Z60" s="10"/>
      <c r="AA60" s="79"/>
      <c r="AB60" s="10"/>
      <c r="AC60" s="10"/>
      <c r="AD60" s="10"/>
      <c r="AE60" s="10"/>
      <c r="AF60" s="10"/>
      <c r="AG60" s="10"/>
      <c r="AH60" s="10"/>
      <c r="AI60" s="10"/>
    </row>
    <row r="61" spans="1:35" ht="13" customHeight="1" x14ac:dyDescent="0.15">
      <c r="A61" s="382"/>
      <c r="B61" s="10"/>
      <c r="C61" s="79"/>
      <c r="D61" s="79"/>
      <c r="E61" s="79"/>
      <c r="F61" s="79"/>
      <c r="G61" s="79"/>
      <c r="H61" s="79"/>
      <c r="I61" s="79"/>
      <c r="J61" s="79"/>
      <c r="K61" s="79"/>
      <c r="L61" s="79"/>
      <c r="M61" s="79"/>
      <c r="N61" s="385"/>
      <c r="O61" s="10"/>
      <c r="P61" s="10"/>
      <c r="Q61" s="10"/>
      <c r="R61" s="10"/>
      <c r="S61" s="10"/>
      <c r="T61" s="10"/>
      <c r="U61" s="10"/>
      <c r="V61" s="10"/>
      <c r="W61" s="10"/>
      <c r="X61" s="10"/>
      <c r="Y61" s="10"/>
      <c r="Z61" s="10"/>
      <c r="AA61" s="79"/>
      <c r="AB61" s="10"/>
      <c r="AC61" s="10"/>
      <c r="AD61" s="10"/>
      <c r="AE61" s="10"/>
      <c r="AF61" s="10"/>
      <c r="AG61" s="10"/>
      <c r="AH61" s="10"/>
      <c r="AI61" s="10"/>
    </row>
    <row r="62" spans="1:35" ht="13" customHeight="1" x14ac:dyDescent="0.15">
      <c r="A62" s="382"/>
      <c r="B62" s="10"/>
      <c r="C62" s="79"/>
      <c r="D62" s="79"/>
      <c r="E62" s="79"/>
      <c r="F62" s="79"/>
      <c r="G62" s="79"/>
      <c r="H62" s="79"/>
      <c r="I62" s="79"/>
      <c r="J62" s="79"/>
      <c r="K62" s="79"/>
      <c r="L62" s="79"/>
      <c r="M62" s="79"/>
      <c r="N62" s="385"/>
      <c r="O62" s="10"/>
      <c r="Q62" s="10"/>
      <c r="R62" s="10"/>
      <c r="S62" s="10"/>
      <c r="T62" s="10"/>
      <c r="U62" s="10"/>
      <c r="V62" s="10"/>
      <c r="W62" s="10"/>
      <c r="X62" s="10"/>
      <c r="Y62" s="10"/>
      <c r="Z62" s="10"/>
      <c r="AA62" s="79"/>
      <c r="AB62" s="10"/>
      <c r="AC62" s="10"/>
      <c r="AD62" s="10"/>
      <c r="AE62" s="10"/>
      <c r="AF62" s="10"/>
      <c r="AG62" s="10"/>
      <c r="AH62" s="10"/>
      <c r="AI62" s="10"/>
    </row>
    <row r="63" spans="1:35" ht="13" customHeight="1" x14ac:dyDescent="0.15">
      <c r="A63" s="382"/>
      <c r="B63" s="10"/>
      <c r="C63" s="79"/>
      <c r="D63" s="79"/>
      <c r="E63" s="79"/>
      <c r="F63" s="79"/>
      <c r="G63" s="79"/>
      <c r="H63" s="79"/>
      <c r="I63" s="79"/>
      <c r="J63" s="79"/>
      <c r="K63" s="79"/>
      <c r="L63" s="79"/>
      <c r="M63" s="79"/>
      <c r="N63" s="385"/>
      <c r="O63" s="10"/>
      <c r="P63" s="10"/>
      <c r="Q63" s="10"/>
      <c r="R63" s="10"/>
      <c r="S63" s="10"/>
      <c r="T63" s="10"/>
      <c r="U63" s="10"/>
      <c r="V63" s="10"/>
      <c r="W63" s="10"/>
      <c r="X63" s="10"/>
      <c r="Y63" s="10"/>
      <c r="Z63" s="10"/>
      <c r="AA63" s="79"/>
      <c r="AB63" s="10"/>
      <c r="AC63" s="10"/>
      <c r="AD63" s="10"/>
      <c r="AE63" s="10"/>
      <c r="AF63" s="10"/>
      <c r="AG63" s="10"/>
      <c r="AH63" s="10"/>
      <c r="AI63" s="10"/>
    </row>
    <row r="64" spans="1:35" ht="13" customHeight="1" x14ac:dyDescent="0.15">
      <c r="A64" s="382"/>
      <c r="B64" s="10"/>
      <c r="C64" s="79"/>
      <c r="D64" s="79"/>
      <c r="E64" s="79"/>
      <c r="F64" s="79"/>
      <c r="G64" s="79"/>
      <c r="H64" s="79"/>
      <c r="I64" s="79"/>
      <c r="J64" s="79"/>
      <c r="K64" s="79"/>
      <c r="L64" s="79"/>
      <c r="M64" s="79"/>
      <c r="N64" s="385"/>
      <c r="O64" s="10"/>
      <c r="P64" s="10"/>
      <c r="Q64" s="10"/>
      <c r="R64" s="10"/>
      <c r="S64" s="10"/>
      <c r="T64" s="10"/>
      <c r="U64" s="10"/>
      <c r="V64" s="10"/>
      <c r="W64" s="10"/>
      <c r="X64" s="10"/>
      <c r="Y64" s="10"/>
      <c r="Z64" s="10"/>
      <c r="AA64" s="79"/>
      <c r="AB64" s="10"/>
      <c r="AC64" s="10"/>
      <c r="AD64" s="10"/>
      <c r="AE64" s="10"/>
      <c r="AF64" s="10"/>
      <c r="AG64" s="10"/>
      <c r="AH64" s="10"/>
      <c r="AI64" s="10"/>
    </row>
    <row r="65" spans="1:38" ht="13" customHeight="1" x14ac:dyDescent="0.15">
      <c r="A65" s="382"/>
      <c r="B65" s="10"/>
      <c r="C65" s="79"/>
      <c r="D65" s="79"/>
      <c r="E65" s="79"/>
      <c r="F65" s="79"/>
      <c r="G65" s="79"/>
      <c r="H65" s="79"/>
      <c r="I65" s="79"/>
      <c r="J65" s="79"/>
      <c r="K65" s="79"/>
      <c r="L65" s="79"/>
      <c r="M65" s="79"/>
      <c r="N65" s="385"/>
      <c r="O65" s="10"/>
      <c r="P65" s="10"/>
      <c r="Q65" s="10"/>
      <c r="R65" s="10"/>
      <c r="S65" s="10"/>
      <c r="T65" s="10"/>
      <c r="U65" s="10"/>
      <c r="V65" s="10"/>
      <c r="W65" s="10"/>
      <c r="X65" s="10"/>
      <c r="Y65" s="10"/>
      <c r="Z65" s="10"/>
      <c r="AA65" s="79"/>
      <c r="AB65" s="10"/>
      <c r="AC65" s="10"/>
      <c r="AD65" s="10"/>
      <c r="AE65" s="10"/>
      <c r="AF65" s="10"/>
      <c r="AG65" s="10"/>
      <c r="AH65" s="10"/>
      <c r="AI65" s="10"/>
    </row>
    <row r="66" spans="1:38" ht="30.75" customHeight="1" x14ac:dyDescent="0.15">
      <c r="A66" s="422"/>
      <c r="B66" s="422"/>
      <c r="C66" s="422"/>
      <c r="D66" s="386"/>
      <c r="E66" s="79"/>
      <c r="F66" s="79"/>
      <c r="G66" s="79"/>
      <c r="H66" s="79"/>
      <c r="I66" s="79"/>
      <c r="J66" s="79"/>
      <c r="K66" s="79"/>
      <c r="L66" s="79"/>
      <c r="M66" s="79"/>
      <c r="N66" s="385"/>
      <c r="O66" s="10"/>
      <c r="P66" s="10"/>
      <c r="Q66" s="10"/>
      <c r="R66" s="10"/>
      <c r="S66" s="10"/>
      <c r="T66" s="10"/>
      <c r="U66" s="10"/>
      <c r="V66" s="10"/>
      <c r="W66" s="10"/>
      <c r="X66" s="10"/>
      <c r="Y66" s="10"/>
      <c r="Z66" s="10"/>
      <c r="AA66" s="79"/>
      <c r="AB66" s="10"/>
      <c r="AC66" s="10"/>
      <c r="AD66" s="10"/>
      <c r="AE66" s="10"/>
      <c r="AF66" s="10"/>
      <c r="AG66" s="10"/>
      <c r="AH66" s="10"/>
      <c r="AI66" s="10"/>
    </row>
    <row r="67" spans="1:38" ht="12" customHeight="1" x14ac:dyDescent="0.15">
      <c r="A67" s="374"/>
      <c r="B67" s="10"/>
      <c r="C67" s="79"/>
      <c r="D67" s="79"/>
      <c r="E67" s="79"/>
      <c r="F67" s="79"/>
      <c r="G67" s="79"/>
      <c r="H67" s="79"/>
      <c r="I67" s="79"/>
      <c r="J67" s="79"/>
      <c r="K67" s="79"/>
      <c r="L67" s="79"/>
      <c r="M67" s="79"/>
      <c r="N67" s="385"/>
      <c r="O67" s="10"/>
      <c r="P67" s="10"/>
      <c r="Q67" s="10"/>
      <c r="R67" s="10"/>
      <c r="S67" s="10"/>
      <c r="T67" s="10"/>
      <c r="U67" s="10"/>
      <c r="V67" s="10"/>
      <c r="W67" s="10"/>
      <c r="X67" s="10"/>
      <c r="Y67" s="10"/>
      <c r="Z67" s="10"/>
      <c r="AA67" s="79"/>
      <c r="AB67" s="10"/>
      <c r="AC67" s="10"/>
      <c r="AD67" s="10"/>
      <c r="AE67" s="10"/>
      <c r="AF67" s="10"/>
      <c r="AG67" s="10"/>
      <c r="AH67" s="10"/>
      <c r="AI67" s="10"/>
    </row>
    <row r="68" spans="1:38" ht="16" x14ac:dyDescent="0.15">
      <c r="A68" s="422" t="s">
        <v>692</v>
      </c>
      <c r="B68" s="10"/>
      <c r="C68" s="79"/>
      <c r="D68" s="79"/>
      <c r="E68" s="79"/>
      <c r="F68" s="79"/>
      <c r="G68" s="79"/>
      <c r="H68" s="79"/>
      <c r="I68" s="79"/>
      <c r="J68" s="79"/>
      <c r="K68" s="79"/>
      <c r="L68" s="79"/>
      <c r="M68" s="79"/>
      <c r="N68" s="385"/>
      <c r="O68" s="10"/>
      <c r="P68" s="10"/>
      <c r="Q68" s="10"/>
      <c r="R68" s="10"/>
      <c r="S68" s="10"/>
      <c r="T68" s="10"/>
      <c r="U68" s="10"/>
      <c r="V68" s="10"/>
      <c r="W68" s="10"/>
      <c r="X68" s="10"/>
      <c r="Y68" s="10"/>
      <c r="Z68" s="10"/>
      <c r="AA68" s="79"/>
      <c r="AB68" s="10"/>
      <c r="AC68" s="10"/>
      <c r="AD68" s="10"/>
      <c r="AE68" s="10"/>
      <c r="AF68" s="10"/>
      <c r="AG68" s="10"/>
      <c r="AH68" s="10"/>
      <c r="AI68" s="10"/>
    </row>
    <row r="69" spans="1:38" x14ac:dyDescent="0.15">
      <c r="A69" s="382" t="s">
        <v>70</v>
      </c>
      <c r="B69" s="10"/>
      <c r="C69" s="79"/>
      <c r="D69" s="79"/>
      <c r="E69" s="79"/>
      <c r="F69" s="79"/>
      <c r="G69" s="79"/>
      <c r="H69" s="79"/>
      <c r="I69" s="79"/>
      <c r="J69" s="79"/>
      <c r="K69" s="79"/>
      <c r="L69" s="79"/>
      <c r="M69" s="79"/>
      <c r="N69" s="385"/>
      <c r="O69" s="10"/>
      <c r="P69" s="10"/>
      <c r="Q69" s="10"/>
      <c r="R69" s="10"/>
      <c r="S69" s="10"/>
      <c r="T69" s="10"/>
      <c r="U69" s="10"/>
      <c r="V69" s="10"/>
      <c r="W69" s="10"/>
      <c r="X69" s="10"/>
      <c r="Y69" s="10"/>
      <c r="Z69" s="10"/>
      <c r="AA69" s="79"/>
      <c r="AB69" s="10"/>
      <c r="AC69" s="10"/>
      <c r="AD69" s="10"/>
      <c r="AE69" s="10"/>
      <c r="AF69" s="10"/>
      <c r="AG69" s="10"/>
      <c r="AH69" s="10"/>
      <c r="AI69" s="10"/>
    </row>
    <row r="70" spans="1:38" ht="28" x14ac:dyDescent="0.15">
      <c r="A70" s="423" t="s">
        <v>96</v>
      </c>
      <c r="B70" s="82" t="s">
        <v>44</v>
      </c>
      <c r="C70" s="82" t="s">
        <v>45</v>
      </c>
      <c r="D70" s="82" t="s">
        <v>46</v>
      </c>
      <c r="E70" s="82" t="s">
        <v>47</v>
      </c>
      <c r="F70" s="82" t="s">
        <v>48</v>
      </c>
      <c r="G70" s="91" t="s">
        <v>88</v>
      </c>
      <c r="H70" s="91" t="s">
        <v>825</v>
      </c>
      <c r="I70" s="91" t="s">
        <v>51</v>
      </c>
      <c r="J70" s="91" t="s">
        <v>593</v>
      </c>
      <c r="K70" s="388" t="s">
        <v>52</v>
      </c>
      <c r="L70" s="90" t="s">
        <v>85</v>
      </c>
      <c r="M70" s="90" t="s">
        <v>54</v>
      </c>
      <c r="N70" s="90" t="s">
        <v>55</v>
      </c>
      <c r="O70" s="425"/>
      <c r="P70" s="10"/>
      <c r="Q70" s="10"/>
      <c r="R70" s="10"/>
      <c r="S70" s="10"/>
      <c r="T70" s="10"/>
      <c r="U70" s="10"/>
      <c r="V70" s="10"/>
      <c r="W70" s="10"/>
      <c r="X70" s="10"/>
      <c r="Y70" s="10"/>
      <c r="Z70" s="79"/>
      <c r="AA70" s="10"/>
      <c r="AB70" s="10"/>
      <c r="AC70" s="10"/>
      <c r="AD70" s="10"/>
      <c r="AE70" s="10"/>
      <c r="AF70" s="10"/>
      <c r="AG70" s="10"/>
      <c r="AH70" s="10"/>
    </row>
    <row r="71" spans="1:38" ht="14" x14ac:dyDescent="0.15">
      <c r="A71" s="389" t="s">
        <v>86</v>
      </c>
      <c r="B71" s="88">
        <f t="shared" ref="B71:M71" si="5">B75/1024</f>
        <v>0</v>
      </c>
      <c r="C71" s="88">
        <f t="shared" si="5"/>
        <v>0.46896874029425739</v>
      </c>
      <c r="D71" s="88">
        <f t="shared" si="5"/>
        <v>0</v>
      </c>
      <c r="E71" s="88">
        <f t="shared" si="5"/>
        <v>2.0074672556802343E-4</v>
      </c>
      <c r="F71" s="88">
        <f t="shared" si="5"/>
        <v>2.7475475434066503</v>
      </c>
      <c r="G71" s="88">
        <f t="shared" si="5"/>
        <v>0.23985489827918993</v>
      </c>
      <c r="H71" s="88">
        <f t="shared" si="5"/>
        <v>22.018833878322752</v>
      </c>
      <c r="I71" s="88">
        <f t="shared" si="5"/>
        <v>8.4497935040417325E-3</v>
      </c>
      <c r="J71" s="88">
        <f t="shared" si="5"/>
        <v>0</v>
      </c>
      <c r="K71" s="88">
        <f t="shared" si="5"/>
        <v>1.1090665280425949</v>
      </c>
      <c r="L71" s="88">
        <f t="shared" si="5"/>
        <v>1.0631966142682355E-4</v>
      </c>
      <c r="M71" s="88">
        <f t="shared" si="5"/>
        <v>3.941631552606846E-2</v>
      </c>
      <c r="N71" s="88">
        <f>SUM(B71:M71)</f>
        <v>26.63244476376255</v>
      </c>
      <c r="O71" s="86"/>
      <c r="P71" s="10"/>
      <c r="Q71" s="10"/>
      <c r="R71" s="10"/>
      <c r="S71" s="10"/>
      <c r="T71" s="10"/>
      <c r="U71" s="10"/>
      <c r="V71" s="10"/>
      <c r="W71" s="10"/>
      <c r="X71" s="10"/>
      <c r="Y71" s="10"/>
      <c r="Z71" s="79"/>
      <c r="AA71" s="10"/>
      <c r="AB71" s="10"/>
      <c r="AC71" s="10"/>
      <c r="AD71" s="10"/>
      <c r="AE71" s="10"/>
      <c r="AF71" s="10"/>
      <c r="AG71" s="10"/>
      <c r="AH71" s="10"/>
    </row>
    <row r="72" spans="1:38" x14ac:dyDescent="0.15">
      <c r="A72" s="382"/>
      <c r="B72" s="92"/>
      <c r="C72" s="92"/>
      <c r="D72" s="92"/>
      <c r="E72" s="92"/>
      <c r="F72" s="92"/>
      <c r="G72" s="92"/>
      <c r="H72" s="92"/>
      <c r="I72" s="92"/>
      <c r="J72" s="92"/>
      <c r="K72" s="92"/>
      <c r="L72" s="92"/>
      <c r="M72" s="92"/>
      <c r="N72" s="92"/>
      <c r="O72" s="10"/>
      <c r="P72" s="10"/>
      <c r="Q72" s="10"/>
      <c r="R72" s="10"/>
      <c r="S72" s="10"/>
      <c r="T72" s="10"/>
      <c r="U72" s="10"/>
      <c r="V72" s="10"/>
      <c r="W72" s="10"/>
      <c r="X72" s="10"/>
      <c r="Y72" s="10"/>
      <c r="Z72" s="10"/>
      <c r="AA72" s="79"/>
      <c r="AB72" s="10"/>
      <c r="AC72" s="10"/>
      <c r="AD72" s="10"/>
      <c r="AE72" s="10"/>
      <c r="AF72" s="10"/>
      <c r="AG72" s="10"/>
      <c r="AH72" s="10"/>
      <c r="AI72" s="10"/>
    </row>
    <row r="73" spans="1:38" x14ac:dyDescent="0.15">
      <c r="A73" s="382" t="s">
        <v>57</v>
      </c>
      <c r="B73" s="10"/>
      <c r="C73" s="79"/>
      <c r="D73" s="79"/>
      <c r="E73" s="79"/>
      <c r="F73" s="79"/>
      <c r="G73" s="79"/>
      <c r="H73" s="79"/>
      <c r="I73" s="79"/>
      <c r="J73" s="79"/>
      <c r="K73" s="79"/>
      <c r="L73" s="79"/>
      <c r="M73" s="79"/>
      <c r="N73" s="79"/>
      <c r="O73" s="10"/>
      <c r="P73" s="10"/>
      <c r="Q73" s="10"/>
      <c r="R73" s="10"/>
      <c r="S73" s="10"/>
      <c r="T73" s="10"/>
      <c r="U73" s="10"/>
      <c r="V73" s="10"/>
      <c r="W73" s="10"/>
      <c r="X73" s="10"/>
      <c r="Y73" s="10"/>
      <c r="Z73" s="10"/>
      <c r="AA73" s="79"/>
      <c r="AB73" s="10"/>
      <c r="AC73" s="10"/>
      <c r="AD73" s="10"/>
      <c r="AE73" s="10"/>
      <c r="AF73" s="10"/>
      <c r="AG73" s="10"/>
      <c r="AH73" s="10"/>
      <c r="AI73" s="10"/>
    </row>
    <row r="74" spans="1:38" ht="14" x14ac:dyDescent="0.15">
      <c r="A74" s="1024" t="s">
        <v>693</v>
      </c>
      <c r="B74" s="90" t="s">
        <v>44</v>
      </c>
      <c r="C74" s="24" t="s">
        <v>45</v>
      </c>
      <c r="D74" s="90" t="s">
        <v>46</v>
      </c>
      <c r="E74" s="90" t="s">
        <v>47</v>
      </c>
      <c r="F74" s="90" t="s">
        <v>48</v>
      </c>
      <c r="G74" s="90" t="s">
        <v>88</v>
      </c>
      <c r="H74" s="90" t="s">
        <v>825</v>
      </c>
      <c r="I74" s="24" t="s">
        <v>51</v>
      </c>
      <c r="J74" s="91" t="s">
        <v>593</v>
      </c>
      <c r="K74" s="90" t="s">
        <v>52</v>
      </c>
      <c r="L74" s="90" t="s">
        <v>85</v>
      </c>
      <c r="M74" s="24" t="s">
        <v>54</v>
      </c>
      <c r="N74" s="90" t="s">
        <v>55</v>
      </c>
      <c r="O74" s="90"/>
      <c r="P74" s="90"/>
      <c r="Q74" s="90"/>
      <c r="R74" s="33"/>
      <c r="S74" s="90"/>
      <c r="T74" s="90"/>
      <c r="U74" s="33"/>
      <c r="V74" s="90"/>
      <c r="W74" s="10"/>
      <c r="X74" s="10"/>
      <c r="Y74" s="10"/>
      <c r="Z74" s="10"/>
      <c r="AA74" s="79"/>
      <c r="AB74" s="10"/>
      <c r="AC74" s="10"/>
      <c r="AD74" s="10"/>
      <c r="AE74" s="10"/>
      <c r="AF74" s="10"/>
      <c r="AG74" s="10"/>
      <c r="AH74" s="10"/>
      <c r="AI74" s="10"/>
      <c r="AJ74" s="10"/>
      <c r="AK74" s="10"/>
      <c r="AL74" s="10"/>
    </row>
    <row r="75" spans="1:38" ht="23" customHeight="1" x14ac:dyDescent="0.15">
      <c r="A75" s="1025"/>
      <c r="B75" s="88">
        <v>0</v>
      </c>
      <c r="C75" s="88">
        <f>SUM(B79:C79)</f>
        <v>480.22399006131957</v>
      </c>
      <c r="D75" s="88">
        <f>D79</f>
        <v>0</v>
      </c>
      <c r="E75" s="88">
        <f>E79</f>
        <v>0.205564646981656</v>
      </c>
      <c r="F75" s="88">
        <f>SUM(F79:G79)</f>
        <v>2813.4886844484099</v>
      </c>
      <c r="G75" s="88">
        <f>SUM(H79:I79)</f>
        <v>245.61141583789049</v>
      </c>
      <c r="H75" s="88">
        <f>J79</f>
        <v>22547.285891402498</v>
      </c>
      <c r="I75" s="88">
        <f>SUM(K79:M79)</f>
        <v>8.6525885481387341</v>
      </c>
      <c r="J75" s="88">
        <v>0</v>
      </c>
      <c r="K75" s="88">
        <f>SUM(N79:O79)</f>
        <v>1135.6841247156171</v>
      </c>
      <c r="L75" s="88">
        <f>SUM(P79:Q79)</f>
        <v>0.10887133330106731</v>
      </c>
      <c r="M75" s="88">
        <f>R79</f>
        <v>40.362307098694103</v>
      </c>
      <c r="N75" s="88">
        <f>SUM(B75:M75)</f>
        <v>27271.623438092851</v>
      </c>
      <c r="O75" s="267"/>
      <c r="P75" s="267"/>
      <c r="Q75" s="267"/>
      <c r="R75" s="267"/>
      <c r="S75" s="267"/>
      <c r="T75" s="267"/>
      <c r="U75" s="267"/>
      <c r="V75" s="267"/>
      <c r="W75" s="10"/>
      <c r="X75" s="10"/>
      <c r="Y75" s="10"/>
      <c r="Z75" s="10"/>
      <c r="AA75" s="10"/>
      <c r="AB75" s="10"/>
      <c r="AC75" s="10"/>
    </row>
    <row r="76" spans="1:38" x14ac:dyDescent="0.15">
      <c r="A76" s="382"/>
      <c r="B76" s="10"/>
      <c r="C76" s="10"/>
      <c r="D76" s="79"/>
      <c r="E76" s="79"/>
      <c r="F76" s="79"/>
      <c r="G76" s="79"/>
      <c r="H76" s="79"/>
      <c r="I76" s="79"/>
      <c r="J76" s="79"/>
      <c r="K76" s="79"/>
      <c r="L76" s="79"/>
      <c r="M76" s="79"/>
      <c r="N76" s="79"/>
      <c r="O76" s="385"/>
      <c r="P76" s="10"/>
      <c r="Q76" s="10"/>
      <c r="R76" s="10"/>
      <c r="S76" s="10"/>
      <c r="T76" s="10"/>
      <c r="U76" s="10"/>
      <c r="V76" s="10"/>
      <c r="W76" s="10"/>
      <c r="X76" s="10"/>
      <c r="Y76" s="10"/>
      <c r="Z76" s="10"/>
      <c r="AA76" s="79"/>
      <c r="AB76" s="10"/>
      <c r="AC76" s="10"/>
      <c r="AD76" s="10"/>
      <c r="AE76" s="10"/>
      <c r="AF76" s="10"/>
      <c r="AG76" s="10"/>
      <c r="AH76" s="10"/>
      <c r="AI76" s="10"/>
    </row>
    <row r="77" spans="1:38" x14ac:dyDescent="0.15">
      <c r="A77" s="382" t="s">
        <v>63</v>
      </c>
      <c r="B77" s="10"/>
      <c r="C77" s="10"/>
      <c r="D77" s="79"/>
      <c r="E77" s="79"/>
      <c r="F77" s="79"/>
      <c r="G77" s="79"/>
      <c r="H77" s="79"/>
      <c r="I77" s="79"/>
      <c r="J77" s="79"/>
      <c r="K77" s="79"/>
      <c r="L77" s="79"/>
      <c r="M77" s="79"/>
      <c r="N77" s="79"/>
      <c r="O77" s="385"/>
      <c r="P77" s="10"/>
      <c r="Q77" s="10"/>
      <c r="R77" s="10"/>
      <c r="S77" s="10"/>
      <c r="T77" s="10"/>
      <c r="U77" s="10"/>
      <c r="V77" s="10"/>
      <c r="W77" s="10"/>
      <c r="X77" s="10"/>
      <c r="Y77" s="10"/>
      <c r="Z77" s="10"/>
      <c r="AA77" s="79"/>
      <c r="AB77" s="10"/>
      <c r="AC77" s="10"/>
      <c r="AD77" s="10"/>
      <c r="AE77" s="10"/>
      <c r="AF77" s="10"/>
      <c r="AG77" s="10"/>
      <c r="AH77" s="10"/>
      <c r="AI77" s="10"/>
    </row>
    <row r="78" spans="1:38" ht="28" x14ac:dyDescent="0.15">
      <c r="A78" s="1019" t="s">
        <v>694</v>
      </c>
      <c r="B78" s="561" t="s">
        <v>45</v>
      </c>
      <c r="C78" s="561" t="s">
        <v>941</v>
      </c>
      <c r="D78" s="561" t="s">
        <v>46</v>
      </c>
      <c r="E78" s="561" t="s">
        <v>47</v>
      </c>
      <c r="F78" s="561" t="s">
        <v>48</v>
      </c>
      <c r="G78" s="564" t="s">
        <v>897</v>
      </c>
      <c r="H78" s="561" t="s">
        <v>49</v>
      </c>
      <c r="I78" s="561" t="s">
        <v>898</v>
      </c>
      <c r="J78" s="561" t="s">
        <v>50</v>
      </c>
      <c r="K78" s="591" t="s">
        <v>51</v>
      </c>
      <c r="L78" s="561" t="s">
        <v>943</v>
      </c>
      <c r="M78" s="561" t="s">
        <v>81</v>
      </c>
      <c r="N78" s="561" t="s">
        <v>52</v>
      </c>
      <c r="O78" s="564" t="s">
        <v>944</v>
      </c>
      <c r="P78" s="564" t="s">
        <v>945</v>
      </c>
      <c r="Q78" s="561" t="s">
        <v>69</v>
      </c>
      <c r="R78" s="567" t="s">
        <v>54</v>
      </c>
      <c r="S78" s="592" t="s">
        <v>55</v>
      </c>
      <c r="T78" s="10"/>
      <c r="U78" s="10"/>
      <c r="V78" s="10"/>
      <c r="W78" s="10"/>
      <c r="X78" s="10"/>
      <c r="Y78" s="10"/>
      <c r="Z78" s="10"/>
      <c r="AA78" s="10"/>
      <c r="AB78" s="10"/>
      <c r="AC78" s="10"/>
      <c r="AD78" s="10"/>
    </row>
    <row r="79" spans="1:38" ht="23" customHeight="1" x14ac:dyDescent="0.2">
      <c r="A79" s="1020"/>
      <c r="B79" s="594">
        <v>480.17574101686398</v>
      </c>
      <c r="C79" s="594">
        <v>4.8249044455587801E-2</v>
      </c>
      <c r="D79" s="594">
        <v>0</v>
      </c>
      <c r="E79" s="594">
        <v>0.205564646981656</v>
      </c>
      <c r="F79" s="594">
        <v>2813.4886792655998</v>
      </c>
      <c r="G79" s="594">
        <v>5.1828101277351303E-6</v>
      </c>
      <c r="H79" s="594">
        <v>245.611117896623</v>
      </c>
      <c r="I79" s="594">
        <v>2.9794126749038599E-4</v>
      </c>
      <c r="J79" s="594">
        <v>22547.285891402498</v>
      </c>
      <c r="K79" s="594">
        <v>0</v>
      </c>
      <c r="L79" s="594">
        <v>7.4262470006942697E-3</v>
      </c>
      <c r="M79" s="594">
        <v>8.6451623011380399</v>
      </c>
      <c r="N79" s="594">
        <v>1135.68412423878</v>
      </c>
      <c r="O79" s="594">
        <v>4.76837158203125E-7</v>
      </c>
      <c r="P79" s="594">
        <v>2.5765970349311802E-5</v>
      </c>
      <c r="Q79" s="594">
        <v>0.108845567330718</v>
      </c>
      <c r="R79" s="594">
        <v>40.362307098694103</v>
      </c>
      <c r="S79" s="595">
        <f>SUM(B79:R79)</f>
        <v>27271.623438092851</v>
      </c>
      <c r="T79" s="10"/>
      <c r="U79" s="10"/>
      <c r="AA79" s="93"/>
    </row>
    <row r="80" spans="1:38" ht="24.75" customHeight="1" x14ac:dyDescent="0.15">
      <c r="A80" s="425"/>
      <c r="B80" s="79"/>
      <c r="C80" s="79"/>
      <c r="D80" s="79"/>
      <c r="E80" s="79"/>
      <c r="F80" s="79"/>
      <c r="G80" s="79"/>
      <c r="H80" s="79"/>
      <c r="I80" s="79"/>
      <c r="J80" s="79"/>
      <c r="K80" s="79"/>
      <c r="L80" s="79"/>
      <c r="M80" s="79"/>
      <c r="N80" s="79"/>
      <c r="O80" s="79"/>
      <c r="P80" s="79"/>
      <c r="Q80" s="79"/>
      <c r="R80" s="79"/>
      <c r="S80" s="86"/>
      <c r="T80" s="79"/>
      <c r="U80" s="10"/>
      <c r="V80" s="10"/>
      <c r="W80" s="10"/>
      <c r="X80" s="79"/>
      <c r="Y80" s="10"/>
      <c r="Z80" s="10"/>
      <c r="AA80" s="79"/>
      <c r="AB80" s="10"/>
      <c r="AC80" s="10"/>
      <c r="AD80" s="10"/>
      <c r="AE80" s="10"/>
      <c r="AF80" s="10"/>
      <c r="AG80" s="10"/>
      <c r="AH80" s="10"/>
    </row>
    <row r="81" spans="1:35" ht="24.75" customHeight="1" x14ac:dyDescent="0.15">
      <c r="A81" s="422" t="s">
        <v>695</v>
      </c>
      <c r="B81" s="79"/>
      <c r="C81" s="79"/>
      <c r="D81" s="79"/>
      <c r="E81" s="79"/>
      <c r="F81" s="79"/>
      <c r="G81" s="79"/>
      <c r="H81" s="79"/>
      <c r="I81" s="79"/>
      <c r="J81" s="79"/>
      <c r="K81" s="79"/>
      <c r="L81" s="79"/>
      <c r="M81" s="79"/>
      <c r="N81" s="79"/>
      <c r="O81" s="79"/>
      <c r="P81" s="79"/>
      <c r="Q81" s="79"/>
      <c r="R81" s="79"/>
      <c r="S81" s="86"/>
      <c r="T81" s="79"/>
      <c r="U81" s="10"/>
      <c r="V81" s="10"/>
      <c r="W81" s="10"/>
      <c r="X81" s="79"/>
      <c r="Y81" s="10"/>
      <c r="Z81" s="10"/>
      <c r="AA81" s="79"/>
      <c r="AB81" s="10"/>
      <c r="AC81" s="10"/>
      <c r="AD81" s="10"/>
      <c r="AE81" s="10"/>
      <c r="AF81" s="10"/>
      <c r="AG81" s="10"/>
      <c r="AH81" s="10"/>
    </row>
    <row r="82" spans="1:35" x14ac:dyDescent="0.15">
      <c r="A82" s="382" t="s">
        <v>70</v>
      </c>
      <c r="B82" s="10"/>
      <c r="C82" s="10"/>
      <c r="D82" s="79"/>
      <c r="E82" s="79"/>
      <c r="F82" s="79"/>
      <c r="G82" s="79"/>
      <c r="H82" s="79"/>
      <c r="I82" s="79"/>
      <c r="J82" s="79"/>
      <c r="K82" s="79"/>
      <c r="L82" s="79"/>
      <c r="M82" s="79"/>
      <c r="N82" s="79"/>
      <c r="O82" s="385"/>
      <c r="P82" s="10"/>
      <c r="Q82" s="10"/>
      <c r="R82" s="10"/>
      <c r="S82" s="10"/>
      <c r="T82" s="10"/>
      <c r="U82" s="10"/>
      <c r="V82" s="10"/>
      <c r="W82" s="10"/>
      <c r="X82" s="10"/>
      <c r="Y82" s="10"/>
      <c r="Z82" s="10"/>
      <c r="AA82" s="79"/>
      <c r="AB82" s="10"/>
      <c r="AC82" s="10"/>
      <c r="AD82" s="10"/>
      <c r="AE82" s="10"/>
      <c r="AF82" s="10"/>
      <c r="AG82" s="10"/>
      <c r="AH82" s="10"/>
      <c r="AI82" s="10"/>
    </row>
    <row r="83" spans="1:35" ht="24.75" customHeight="1" x14ac:dyDescent="0.15">
      <c r="A83" s="1024" t="s">
        <v>696</v>
      </c>
      <c r="B83" s="90" t="s">
        <v>44</v>
      </c>
      <c r="C83" s="24" t="s">
        <v>45</v>
      </c>
      <c r="D83" s="90" t="s">
        <v>46</v>
      </c>
      <c r="E83" s="90" t="s">
        <v>47</v>
      </c>
      <c r="F83" s="90" t="s">
        <v>48</v>
      </c>
      <c r="G83" s="90" t="s">
        <v>88</v>
      </c>
      <c r="H83" s="90" t="s">
        <v>825</v>
      </c>
      <c r="I83" s="24" t="s">
        <v>51</v>
      </c>
      <c r="J83" s="91" t="s">
        <v>593</v>
      </c>
      <c r="K83" s="90" t="s">
        <v>52</v>
      </c>
      <c r="L83" s="90" t="s">
        <v>85</v>
      </c>
      <c r="M83" s="24" t="s">
        <v>54</v>
      </c>
      <c r="N83" s="90" t="s">
        <v>55</v>
      </c>
      <c r="O83" s="79"/>
      <c r="P83" s="79"/>
      <c r="Q83" s="79"/>
      <c r="R83" s="79"/>
      <c r="S83" s="86"/>
      <c r="T83" s="79"/>
      <c r="U83" s="10"/>
      <c r="V83" s="10"/>
      <c r="W83" s="10"/>
      <c r="X83" s="79"/>
      <c r="Y83" s="10"/>
      <c r="Z83" s="10"/>
      <c r="AA83" s="79"/>
      <c r="AB83" s="10"/>
      <c r="AC83" s="10"/>
      <c r="AD83" s="10"/>
      <c r="AE83" s="10"/>
      <c r="AF83" s="10"/>
      <c r="AG83" s="10"/>
      <c r="AH83" s="10"/>
    </row>
    <row r="84" spans="1:35" ht="24.75" customHeight="1" x14ac:dyDescent="0.15">
      <c r="A84" s="1025"/>
      <c r="B84" s="266">
        <f>B87/1024</f>
        <v>3679.739207392422</v>
      </c>
      <c r="C84" s="266">
        <f t="shared" ref="C84:N84" si="6">C87/1024</f>
        <v>49408.364429043511</v>
      </c>
      <c r="D84" s="266">
        <f t="shared" si="6"/>
        <v>325.9515017281413</v>
      </c>
      <c r="E84" s="266">
        <f t="shared" si="6"/>
        <v>8791.0822091912978</v>
      </c>
      <c r="F84" s="266">
        <f t="shared" si="6"/>
        <v>29.785183869781534</v>
      </c>
      <c r="G84" s="266">
        <f t="shared" si="6"/>
        <v>9332.6586216569904</v>
      </c>
      <c r="H84" s="266">
        <f t="shared" si="6"/>
        <v>19121.102081971556</v>
      </c>
      <c r="I84" s="266">
        <f t="shared" si="6"/>
        <v>2043.2440052018444</v>
      </c>
      <c r="J84" s="266">
        <f t="shared" si="6"/>
        <v>2652.190567666064</v>
      </c>
      <c r="K84" s="266">
        <f t="shared" si="6"/>
        <v>1079.3364815819755</v>
      </c>
      <c r="L84" s="266">
        <f t="shared" si="6"/>
        <v>4139.5547063332324</v>
      </c>
      <c r="M84" s="266">
        <f t="shared" si="6"/>
        <v>26.97527270401854</v>
      </c>
      <c r="N84" s="266">
        <f t="shared" si="6"/>
        <v>100629.98426834085</v>
      </c>
      <c r="O84" s="79"/>
      <c r="P84" s="79"/>
      <c r="Q84" s="79"/>
      <c r="R84" s="79"/>
      <c r="S84" s="86"/>
      <c r="T84" s="79"/>
      <c r="U84" s="10"/>
      <c r="V84" s="10"/>
      <c r="W84" s="10"/>
      <c r="X84" s="79"/>
      <c r="Y84" s="10"/>
      <c r="Z84" s="10"/>
      <c r="AA84" s="79"/>
      <c r="AB84" s="10"/>
      <c r="AC84" s="10"/>
      <c r="AD84" s="10"/>
      <c r="AE84" s="10"/>
      <c r="AF84" s="10"/>
      <c r="AG84" s="10"/>
      <c r="AH84" s="10"/>
    </row>
    <row r="85" spans="1:35" x14ac:dyDescent="0.15">
      <c r="A85" s="382" t="s">
        <v>57</v>
      </c>
      <c r="B85" s="10"/>
      <c r="C85" s="10"/>
      <c r="D85" s="79"/>
      <c r="E85" s="79"/>
      <c r="F85" s="79"/>
      <c r="G85" s="79"/>
      <c r="H85" s="79"/>
      <c r="I85" s="79"/>
      <c r="J85" s="79"/>
      <c r="K85" s="79"/>
      <c r="L85" s="79"/>
      <c r="M85" s="79"/>
      <c r="N85" s="79"/>
      <c r="O85" s="385"/>
      <c r="P85" s="10"/>
      <c r="Q85" s="10"/>
      <c r="R85" s="10"/>
      <c r="S85" s="10"/>
      <c r="T85" s="10"/>
      <c r="U85" s="10"/>
      <c r="V85" s="10"/>
      <c r="W85" s="10"/>
      <c r="X85" s="10"/>
      <c r="Y85" s="10"/>
      <c r="Z85" s="10"/>
      <c r="AA85" s="79"/>
      <c r="AB85" s="10"/>
      <c r="AC85" s="10"/>
      <c r="AD85" s="10"/>
      <c r="AE85" s="10"/>
      <c r="AF85" s="10"/>
      <c r="AG85" s="10"/>
      <c r="AH85" s="10"/>
      <c r="AI85" s="10"/>
    </row>
    <row r="86" spans="1:35" ht="24.75" customHeight="1" x14ac:dyDescent="0.15">
      <c r="A86" s="1024" t="s">
        <v>693</v>
      </c>
      <c r="B86" s="90" t="s">
        <v>44</v>
      </c>
      <c r="C86" s="24" t="s">
        <v>45</v>
      </c>
      <c r="D86" s="90" t="s">
        <v>46</v>
      </c>
      <c r="E86" s="90" t="s">
        <v>47</v>
      </c>
      <c r="F86" s="90" t="s">
        <v>48</v>
      </c>
      <c r="G86" s="90" t="s">
        <v>88</v>
      </c>
      <c r="H86" s="90" t="s">
        <v>825</v>
      </c>
      <c r="I86" s="24" t="s">
        <v>51</v>
      </c>
      <c r="J86" s="91" t="s">
        <v>593</v>
      </c>
      <c r="K86" s="90" t="s">
        <v>52</v>
      </c>
      <c r="L86" s="90" t="s">
        <v>85</v>
      </c>
      <c r="M86" s="24" t="s">
        <v>54</v>
      </c>
      <c r="N86" s="90" t="s">
        <v>55</v>
      </c>
      <c r="O86" s="79"/>
      <c r="P86" s="79"/>
      <c r="Q86" s="79"/>
      <c r="R86" s="79"/>
      <c r="S86" s="86"/>
      <c r="T86" s="79"/>
      <c r="U86" s="10"/>
      <c r="V86" s="10"/>
      <c r="W86" s="10"/>
      <c r="X86" s="79"/>
      <c r="Y86" s="10"/>
      <c r="Z86" s="10"/>
      <c r="AA86" s="79"/>
      <c r="AB86" s="10"/>
      <c r="AC86" s="10"/>
      <c r="AD86" s="10"/>
      <c r="AE86" s="10"/>
      <c r="AF86" s="10"/>
      <c r="AG86" s="10"/>
      <c r="AH86" s="10"/>
    </row>
    <row r="87" spans="1:35" ht="24.75" customHeight="1" x14ac:dyDescent="0.15">
      <c r="A87" s="1025"/>
      <c r="B87" s="88">
        <f>SUM(J90:L90)</f>
        <v>3768052.9483698402</v>
      </c>
      <c r="C87" s="88">
        <f>SUM(B90:C90)</f>
        <v>50594165.175340556</v>
      </c>
      <c r="D87" s="88">
        <f>D90</f>
        <v>333774.33776961669</v>
      </c>
      <c r="E87" s="88">
        <f>SUM(E90:G90)</f>
        <v>9002068.182211889</v>
      </c>
      <c r="F87" s="88">
        <f>SUM(H90:I90)</f>
        <v>30500.028282656291</v>
      </c>
      <c r="G87" s="88">
        <f>SUM(M90:N90)</f>
        <v>9556642.4285767581</v>
      </c>
      <c r="H87" s="88">
        <f>O90</f>
        <v>19580008.531938873</v>
      </c>
      <c r="I87" s="88">
        <f>SUM(P90:S90)</f>
        <v>2092281.8613266887</v>
      </c>
      <c r="J87" s="88">
        <f>T90</f>
        <v>2715843.1412900495</v>
      </c>
      <c r="K87" s="88">
        <f>SUM(U90:V90)</f>
        <v>1105240.5571399429</v>
      </c>
      <c r="L87" s="88">
        <f>SUM(W90:X90)</f>
        <v>4238904.01928523</v>
      </c>
      <c r="M87" s="88">
        <f>Y90</f>
        <v>27622.679248914985</v>
      </c>
      <c r="N87" s="88">
        <f>SUM(B87:M87)</f>
        <v>103045103.89078103</v>
      </c>
      <c r="O87" s="79"/>
      <c r="P87" s="79"/>
      <c r="Q87" s="79"/>
      <c r="R87" s="79"/>
      <c r="S87" s="86"/>
      <c r="T87" s="79"/>
      <c r="U87" s="10"/>
      <c r="V87" s="10"/>
      <c r="W87" s="10"/>
      <c r="X87" s="79"/>
      <c r="Y87" s="10"/>
      <c r="Z87" s="10"/>
      <c r="AA87" s="79"/>
      <c r="AB87" s="10"/>
      <c r="AC87" s="10"/>
      <c r="AD87" s="10"/>
      <c r="AE87" s="10"/>
      <c r="AF87" s="10"/>
      <c r="AG87" s="10"/>
      <c r="AH87" s="10"/>
    </row>
    <row r="88" spans="1:35" x14ac:dyDescent="0.15">
      <c r="A88" s="382" t="s">
        <v>63</v>
      </c>
      <c r="B88" s="10"/>
      <c r="C88" s="10"/>
      <c r="D88" s="79"/>
      <c r="E88" s="79"/>
      <c r="F88" s="79"/>
      <c r="G88" s="79"/>
      <c r="H88" s="79"/>
      <c r="I88" s="79"/>
      <c r="J88" s="79"/>
      <c r="K88" s="79"/>
      <c r="L88" s="79"/>
      <c r="M88" s="79"/>
      <c r="N88" s="79"/>
      <c r="O88" s="385"/>
      <c r="P88" s="10"/>
      <c r="Q88" s="10"/>
      <c r="R88" s="10"/>
      <c r="S88" s="10"/>
      <c r="T88" s="10"/>
      <c r="U88" s="10"/>
      <c r="V88" s="10"/>
      <c r="W88" s="10"/>
      <c r="X88" s="10"/>
      <c r="Y88" s="10"/>
      <c r="Z88" s="10"/>
      <c r="AA88" s="79"/>
      <c r="AB88" s="10"/>
      <c r="AC88" s="10"/>
      <c r="AD88" s="10"/>
      <c r="AE88" s="10"/>
      <c r="AF88" s="10"/>
      <c r="AG88" s="10"/>
      <c r="AH88" s="10"/>
      <c r="AI88" s="10"/>
    </row>
    <row r="89" spans="1:35" ht="28" x14ac:dyDescent="0.15">
      <c r="A89" s="1019" t="s">
        <v>694</v>
      </c>
      <c r="B89" s="561" t="s">
        <v>45</v>
      </c>
      <c r="C89" s="562" t="s">
        <v>941</v>
      </c>
      <c r="D89" s="561" t="s">
        <v>46</v>
      </c>
      <c r="E89" s="561" t="s">
        <v>47</v>
      </c>
      <c r="F89" s="561" t="s">
        <v>942</v>
      </c>
      <c r="G89" s="561" t="s">
        <v>1185</v>
      </c>
      <c r="H89" s="561" t="s">
        <v>48</v>
      </c>
      <c r="I89" s="562" t="s">
        <v>897</v>
      </c>
      <c r="J89" s="561" t="s">
        <v>67</v>
      </c>
      <c r="K89" s="561" t="s">
        <v>68</v>
      </c>
      <c r="L89" s="561" t="s">
        <v>215</v>
      </c>
      <c r="M89" s="561" t="s">
        <v>49</v>
      </c>
      <c r="N89" s="564" t="s">
        <v>898</v>
      </c>
      <c r="O89" s="561" t="s">
        <v>50</v>
      </c>
      <c r="P89" s="561" t="s">
        <v>51</v>
      </c>
      <c r="Q89" s="565" t="s">
        <v>943</v>
      </c>
      <c r="R89" s="561" t="s">
        <v>840</v>
      </c>
      <c r="S89" s="561" t="s">
        <v>81</v>
      </c>
      <c r="T89" s="565" t="s">
        <v>640</v>
      </c>
      <c r="U89" s="561" t="s">
        <v>52</v>
      </c>
      <c r="V89" s="567" t="s">
        <v>944</v>
      </c>
      <c r="W89" s="567" t="s">
        <v>945</v>
      </c>
      <c r="X89" s="567" t="s">
        <v>69</v>
      </c>
      <c r="Y89" s="567" t="s">
        <v>54</v>
      </c>
      <c r="Z89" s="575" t="s">
        <v>55</v>
      </c>
      <c r="AA89" s="10"/>
      <c r="AB89" s="10"/>
      <c r="AC89" s="10"/>
      <c r="AD89" s="10"/>
      <c r="AE89" s="10"/>
      <c r="AF89" s="10"/>
      <c r="AG89" s="10"/>
    </row>
    <row r="90" spans="1:35" ht="23" customHeight="1" x14ac:dyDescent="0.15">
      <c r="A90" s="1020"/>
      <c r="B90" s="590">
        <v>697805.92386784393</v>
      </c>
      <c r="C90" s="590">
        <v>49896359.251472712</v>
      </c>
      <c r="D90" s="590">
        <v>333774.33776961669</v>
      </c>
      <c r="E90" s="590">
        <v>8355487.3683777628</v>
      </c>
      <c r="F90" s="590">
        <v>646580.39029759471</v>
      </c>
      <c r="G90" s="590">
        <v>0.42353653162717741</v>
      </c>
      <c r="H90" s="590">
        <v>11885.564109045989</v>
      </c>
      <c r="I90" s="590">
        <v>18614.4641736103</v>
      </c>
      <c r="J90" s="590">
        <v>1582210.5833931773</v>
      </c>
      <c r="K90" s="590">
        <v>26905.558611105174</v>
      </c>
      <c r="L90" s="590">
        <v>2158936.8063655575</v>
      </c>
      <c r="M90" s="590">
        <v>7499837.1460167766</v>
      </c>
      <c r="N90" s="590">
        <v>2056805.2825599816</v>
      </c>
      <c r="O90" s="590">
        <v>19580008.531938873</v>
      </c>
      <c r="P90" s="590">
        <v>2077820.1431028412</v>
      </c>
      <c r="Q90" s="590">
        <v>780.36145843844793</v>
      </c>
      <c r="R90" s="590">
        <v>1707.6427935603992</v>
      </c>
      <c r="S90" s="590">
        <v>11973.713971848589</v>
      </c>
      <c r="T90" s="590">
        <v>2715843.1412900495</v>
      </c>
      <c r="U90" s="590">
        <v>816634.33842982538</v>
      </c>
      <c r="V90" s="590">
        <v>288606.21871011751</v>
      </c>
      <c r="W90" s="590">
        <v>874125.20138607337</v>
      </c>
      <c r="X90" s="590">
        <v>3364778.8178991564</v>
      </c>
      <c r="Y90" s="590">
        <v>27622.679248914985</v>
      </c>
      <c r="Z90" s="570">
        <f>SUM(B90:Y90)</f>
        <v>103045103.890781</v>
      </c>
      <c r="AA90" s="93"/>
    </row>
    <row r="91" spans="1:35" ht="24.75" customHeight="1" x14ac:dyDescent="0.15">
      <c r="A91" s="425"/>
      <c r="B91" s="79"/>
      <c r="C91" s="79"/>
      <c r="D91" s="79"/>
      <c r="E91" s="79"/>
      <c r="F91" s="79"/>
      <c r="G91" s="79"/>
      <c r="H91" s="79"/>
      <c r="I91" s="79"/>
      <c r="J91" s="79"/>
      <c r="K91" s="79"/>
      <c r="L91" s="79"/>
      <c r="M91" s="79"/>
      <c r="N91" s="79"/>
      <c r="O91" s="79"/>
      <c r="P91" s="79"/>
      <c r="Q91" s="79"/>
      <c r="R91" s="79"/>
      <c r="S91" s="86"/>
      <c r="T91" s="79"/>
      <c r="U91" s="10"/>
      <c r="V91" s="10"/>
      <c r="W91" s="10"/>
      <c r="X91" s="79"/>
      <c r="Y91" s="433"/>
      <c r="Z91" s="10"/>
      <c r="AA91" s="79"/>
      <c r="AB91" s="10"/>
      <c r="AC91" s="10"/>
      <c r="AD91" s="10"/>
      <c r="AE91" s="10"/>
      <c r="AF91" s="10"/>
      <c r="AG91" s="10"/>
      <c r="AH91" s="10"/>
    </row>
    <row r="92" spans="1:35" ht="24.75" customHeight="1" x14ac:dyDescent="0.15">
      <c r="A92" s="425"/>
      <c r="B92" s="79"/>
      <c r="C92" s="79"/>
      <c r="D92" s="79"/>
      <c r="E92" s="79"/>
      <c r="F92" s="79"/>
      <c r="G92" s="79"/>
      <c r="H92" s="79"/>
      <c r="I92" s="79"/>
      <c r="J92" s="79"/>
      <c r="K92" s="79"/>
      <c r="L92" s="79"/>
      <c r="M92" s="79"/>
      <c r="N92" s="79"/>
      <c r="O92" s="79"/>
      <c r="P92" s="79"/>
      <c r="Q92" s="79"/>
      <c r="R92" s="79"/>
      <c r="S92" s="86"/>
      <c r="T92" s="79"/>
      <c r="U92" s="10"/>
      <c r="V92" s="10"/>
      <c r="W92" s="10"/>
      <c r="X92" s="79"/>
      <c r="Y92" s="10"/>
      <c r="Z92" s="10"/>
      <c r="AA92" s="79"/>
      <c r="AB92" s="10"/>
      <c r="AC92" s="10"/>
      <c r="AD92" s="10"/>
      <c r="AE92" s="10"/>
      <c r="AF92" s="10"/>
      <c r="AG92" s="10"/>
      <c r="AH92" s="10"/>
    </row>
    <row r="93" spans="1:35" ht="24.75" customHeight="1" x14ac:dyDescent="0.15">
      <c r="A93" s="425"/>
      <c r="B93" s="79"/>
      <c r="C93" s="79"/>
      <c r="D93" s="79"/>
      <c r="E93" s="79"/>
      <c r="F93" s="79"/>
      <c r="G93" s="79"/>
      <c r="H93" s="79"/>
      <c r="I93" s="79"/>
      <c r="J93" s="79"/>
      <c r="K93" s="79"/>
      <c r="L93" s="79"/>
      <c r="M93" s="79"/>
      <c r="N93" s="79"/>
      <c r="O93" s="79"/>
      <c r="P93" s="79"/>
      <c r="Q93" s="79"/>
      <c r="R93" s="79"/>
      <c r="S93" s="86"/>
      <c r="T93" s="79"/>
      <c r="U93" s="10"/>
      <c r="V93" s="10"/>
      <c r="W93" s="10"/>
      <c r="X93" s="79"/>
      <c r="Y93" s="10"/>
      <c r="Z93" s="10"/>
      <c r="AA93" s="79"/>
      <c r="AB93" s="10"/>
      <c r="AC93" s="10"/>
      <c r="AD93" s="10"/>
      <c r="AE93" s="10"/>
      <c r="AF93" s="10"/>
      <c r="AG93" s="10"/>
      <c r="AH93" s="10"/>
    </row>
    <row r="94" spans="1:35" ht="24.75" customHeight="1" x14ac:dyDescent="0.15">
      <c r="A94" s="425"/>
      <c r="B94" s="79"/>
      <c r="C94" s="79"/>
      <c r="D94" s="79"/>
      <c r="E94" s="79"/>
      <c r="F94" s="79"/>
      <c r="G94" s="79"/>
      <c r="H94" s="79"/>
      <c r="I94" s="79"/>
      <c r="J94" s="79"/>
      <c r="K94" s="79"/>
      <c r="L94" s="79"/>
      <c r="M94" s="79"/>
      <c r="N94" s="79"/>
      <c r="O94" s="79"/>
      <c r="P94" s="79"/>
      <c r="Q94" s="79"/>
      <c r="R94" s="79"/>
      <c r="S94" s="86"/>
      <c r="T94" s="79"/>
      <c r="U94" s="10"/>
      <c r="V94" s="10"/>
      <c r="W94" s="10"/>
      <c r="X94" s="79"/>
      <c r="Y94" s="10"/>
      <c r="Z94" s="10"/>
      <c r="AA94" s="79"/>
      <c r="AB94" s="10"/>
      <c r="AC94" s="10"/>
      <c r="AD94" s="10"/>
      <c r="AE94" s="10"/>
      <c r="AF94" s="10"/>
      <c r="AG94" s="10"/>
      <c r="AH94" s="10"/>
    </row>
    <row r="95" spans="1:35" ht="24.75" customHeight="1" x14ac:dyDescent="0.15">
      <c r="A95" s="425"/>
      <c r="B95" s="79"/>
      <c r="C95" s="79"/>
      <c r="D95" s="79"/>
      <c r="E95" s="79"/>
      <c r="F95" s="79"/>
      <c r="G95" s="79"/>
      <c r="H95" s="79"/>
      <c r="I95" s="79"/>
      <c r="J95" s="79"/>
      <c r="K95" s="79"/>
      <c r="L95" s="79"/>
      <c r="M95" s="79"/>
      <c r="N95" s="79"/>
      <c r="O95" s="79"/>
      <c r="P95" s="79"/>
      <c r="Q95" s="79"/>
      <c r="R95" s="79"/>
      <c r="S95" s="86"/>
      <c r="T95" s="79"/>
      <c r="U95" s="10"/>
      <c r="V95" s="10"/>
      <c r="W95" s="10"/>
      <c r="X95" s="79"/>
      <c r="Y95" s="10"/>
      <c r="Z95" s="10"/>
      <c r="AA95" s="79"/>
      <c r="AB95" s="10"/>
      <c r="AC95" s="10"/>
      <c r="AD95" s="10"/>
      <c r="AE95" s="10"/>
      <c r="AF95" s="10"/>
      <c r="AG95" s="10"/>
      <c r="AH95" s="10"/>
    </row>
    <row r="96" spans="1:35" x14ac:dyDescent="0.15">
      <c r="A96" s="425"/>
      <c r="B96" s="79"/>
      <c r="C96" s="79"/>
      <c r="D96" s="79"/>
      <c r="E96" s="79"/>
      <c r="F96" s="79"/>
      <c r="G96" s="79"/>
      <c r="H96" s="79"/>
      <c r="I96" s="79"/>
      <c r="J96" s="79"/>
      <c r="K96" s="79"/>
      <c r="L96" s="79"/>
      <c r="M96" s="79"/>
      <c r="N96" s="79"/>
      <c r="O96" s="79"/>
      <c r="P96" s="79"/>
      <c r="Q96" s="79"/>
      <c r="R96" s="79"/>
      <c r="S96" s="86"/>
      <c r="T96" s="79"/>
      <c r="U96" s="10"/>
      <c r="V96" s="10"/>
      <c r="W96" s="10"/>
      <c r="X96" s="79"/>
      <c r="Y96" s="10"/>
      <c r="Z96" s="10"/>
      <c r="AA96" s="79"/>
      <c r="AB96" s="10"/>
      <c r="AC96" s="10"/>
      <c r="AD96" s="10"/>
      <c r="AE96" s="10"/>
      <c r="AF96" s="10"/>
      <c r="AG96" s="10"/>
      <c r="AH96" s="10"/>
    </row>
  </sheetData>
  <mergeCells count="13">
    <mergeCell ref="A35:A36"/>
    <mergeCell ref="A1:G1"/>
    <mergeCell ref="A12:G13"/>
    <mergeCell ref="A15:D15"/>
    <mergeCell ref="A25:A26"/>
    <mergeCell ref="A28:A29"/>
    <mergeCell ref="A89:A90"/>
    <mergeCell ref="A38:A39"/>
    <mergeCell ref="A41:A42"/>
    <mergeCell ref="A74:A75"/>
    <mergeCell ref="A78:A79"/>
    <mergeCell ref="A83:A84"/>
    <mergeCell ref="A86:A87"/>
  </mergeCells>
  <printOptions horizontalCentered="1"/>
  <pageMargins left="0.75" right="0.75" top="1" bottom="1" header="0.5" footer="0.5"/>
  <pageSetup scale="75" orientation="landscape" horizontalDpi="4294967292" verticalDpi="4294967292" r:id="rId1"/>
  <headerFooter alignWithMargins="0"/>
  <rowBreaks count="1" manualBreakCount="1">
    <brk id="12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EC552-E255-B844-8CD5-AF151BD85E94}">
  <sheetPr>
    <tabColor rgb="FFFFC000"/>
  </sheetPr>
  <dimension ref="A1:K92"/>
  <sheetViews>
    <sheetView zoomScaleNormal="100" workbookViewId="0">
      <selection activeCell="A3" sqref="A3:D9"/>
    </sheetView>
  </sheetViews>
  <sheetFormatPr baseColWidth="10" defaultColWidth="8.83203125" defaultRowHeight="13" x14ac:dyDescent="0.15"/>
  <cols>
    <col min="1" max="1" width="25.6640625" style="403" customWidth="1"/>
    <col min="2" max="2" width="19" style="403" customWidth="1"/>
    <col min="3" max="3" width="23.5" style="403" customWidth="1"/>
    <col min="4" max="4" width="19" style="406" customWidth="1"/>
    <col min="5" max="16384" width="8.83203125" style="427"/>
  </cols>
  <sheetData>
    <row r="1" spans="1:5" s="10" customFormat="1" ht="45.75" customHeight="1" x14ac:dyDescent="0.15">
      <c r="A1" s="1032" t="s">
        <v>792</v>
      </c>
      <c r="B1" s="1032"/>
      <c r="C1" s="1032"/>
      <c r="D1" s="1032"/>
      <c r="E1" s="1032"/>
    </row>
    <row r="3" spans="1:5" ht="18" x14ac:dyDescent="0.2">
      <c r="A3" s="761" t="s">
        <v>229</v>
      </c>
      <c r="B3" s="761" t="s">
        <v>833</v>
      </c>
      <c r="C3" s="761" t="s">
        <v>230</v>
      </c>
      <c r="D3" s="762" t="s">
        <v>231</v>
      </c>
    </row>
    <row r="4" spans="1:5" ht="18" x14ac:dyDescent="0.2">
      <c r="A4" s="763" t="s">
        <v>834</v>
      </c>
      <c r="B4" s="764">
        <v>329526</v>
      </c>
      <c r="C4" s="765">
        <v>297917.00400000002</v>
      </c>
      <c r="D4" s="766">
        <v>14671.384394643377</v>
      </c>
    </row>
    <row r="5" spans="1:5" ht="16" x14ac:dyDescent="0.2">
      <c r="A5" s="763" t="s">
        <v>194</v>
      </c>
      <c r="B5" s="767">
        <v>10546</v>
      </c>
      <c r="C5" s="768">
        <v>42508.805999999997</v>
      </c>
      <c r="D5" s="766">
        <v>2601.1550927959961</v>
      </c>
    </row>
    <row r="6" spans="1:5" ht="18" x14ac:dyDescent="0.2">
      <c r="A6" s="763" t="s">
        <v>835</v>
      </c>
      <c r="B6" s="767">
        <v>98386</v>
      </c>
      <c r="C6" s="769">
        <v>388900.74800000002</v>
      </c>
      <c r="D6" s="769">
        <v>16656.991867074608</v>
      </c>
    </row>
    <row r="7" spans="1:5" ht="16" x14ac:dyDescent="0.2">
      <c r="A7" s="763" t="s">
        <v>191</v>
      </c>
      <c r="B7" s="764">
        <v>28902</v>
      </c>
      <c r="C7" s="769">
        <v>45490.370999999999</v>
      </c>
      <c r="D7" s="769">
        <v>1090.2550966835645</v>
      </c>
    </row>
    <row r="8" spans="1:5" ht="16" x14ac:dyDescent="0.2">
      <c r="A8" s="763" t="s">
        <v>232</v>
      </c>
      <c r="B8" s="764">
        <f>693043-SUM(B5:B7)-B9</f>
        <v>551760</v>
      </c>
      <c r="C8" s="769">
        <f>1266016.725-SUM(C5:C7)-C9</f>
        <v>788766.79600000009</v>
      </c>
      <c r="D8" s="769">
        <f>30435.68565-SUM(D5:D7)-D9</f>
        <v>10062.370326969336</v>
      </c>
    </row>
    <row r="9" spans="1:5" ht="18" x14ac:dyDescent="0.2">
      <c r="A9" s="763" t="s">
        <v>836</v>
      </c>
      <c r="B9" s="767">
        <v>3449</v>
      </c>
      <c r="C9" s="768">
        <v>350.00400000000002</v>
      </c>
      <c r="D9" s="769">
        <v>24.91326647649414</v>
      </c>
    </row>
    <row r="10" spans="1:5" x14ac:dyDescent="0.15">
      <c r="B10" s="404">
        <f>SUM(B4:B9)</f>
        <v>1022569</v>
      </c>
      <c r="C10" s="405">
        <f>SUM(C4:C9)</f>
        <v>1563933.7290000001</v>
      </c>
      <c r="D10" s="406">
        <f>SUM(D4:D9)</f>
        <v>45107.070044643369</v>
      </c>
    </row>
    <row r="11" spans="1:5" x14ac:dyDescent="0.15">
      <c r="A11" s="403" t="s">
        <v>849</v>
      </c>
    </row>
    <row r="12" spans="1:5" x14ac:dyDescent="0.15">
      <c r="A12" s="403" t="s">
        <v>850</v>
      </c>
    </row>
    <row r="13" spans="1:5" x14ac:dyDescent="0.15">
      <c r="A13" s="403" t="s">
        <v>233</v>
      </c>
    </row>
    <row r="14" spans="1:5" x14ac:dyDescent="0.15">
      <c r="A14" s="403" t="s">
        <v>234</v>
      </c>
    </row>
    <row r="35" spans="1:11" x14ac:dyDescent="0.15">
      <c r="A35" s="407" t="s">
        <v>851</v>
      </c>
    </row>
    <row r="36" spans="1:11" ht="16" x14ac:dyDescent="0.15">
      <c r="A36" s="434" t="s">
        <v>853</v>
      </c>
    </row>
    <row r="37" spans="1:11" ht="16" x14ac:dyDescent="0.15">
      <c r="A37" s="434" t="s">
        <v>854</v>
      </c>
    </row>
    <row r="38" spans="1:11" ht="16" x14ac:dyDescent="0.15">
      <c r="A38" s="434" t="s">
        <v>855</v>
      </c>
    </row>
    <row r="39" spans="1:11" ht="16" x14ac:dyDescent="0.15">
      <c r="A39" s="434" t="s">
        <v>610</v>
      </c>
    </row>
    <row r="40" spans="1:11" ht="16" x14ac:dyDescent="0.15">
      <c r="A40" s="434" t="s">
        <v>301</v>
      </c>
    </row>
    <row r="41" spans="1:11" ht="16" x14ac:dyDescent="0.15">
      <c r="A41" s="434" t="s">
        <v>856</v>
      </c>
    </row>
    <row r="42" spans="1:11" ht="16" x14ac:dyDescent="0.15">
      <c r="A42" s="434" t="s">
        <v>857</v>
      </c>
    </row>
    <row r="43" spans="1:11" ht="16" x14ac:dyDescent="0.15">
      <c r="A43" s="434" t="s">
        <v>858</v>
      </c>
      <c r="B43" s="408"/>
    </row>
    <row r="44" spans="1:11" ht="16" x14ac:dyDescent="0.15">
      <c r="A44" s="434" t="s">
        <v>611</v>
      </c>
      <c r="B44" s="408"/>
    </row>
    <row r="45" spans="1:11" ht="16" x14ac:dyDescent="0.15">
      <c r="A45" s="434" t="s">
        <v>859</v>
      </c>
      <c r="B45" s="408"/>
      <c r="K45" s="120"/>
    </row>
    <row r="46" spans="1:11" ht="16" x14ac:dyDescent="0.15">
      <c r="A46" s="434" t="s">
        <v>612</v>
      </c>
      <c r="B46" s="408"/>
    </row>
    <row r="47" spans="1:11" ht="16" x14ac:dyDescent="0.15">
      <c r="A47" s="434" t="s">
        <v>852</v>
      </c>
      <c r="B47" s="408"/>
    </row>
    <row r="48" spans="1:11" ht="16" x14ac:dyDescent="0.15">
      <c r="A48" s="434" t="s">
        <v>962</v>
      </c>
      <c r="B48" s="408"/>
    </row>
    <row r="49" spans="1:2" ht="16" x14ac:dyDescent="0.15">
      <c r="A49" s="434" t="s">
        <v>195</v>
      </c>
      <c r="B49" s="408"/>
    </row>
    <row r="50" spans="1:2" ht="16" x14ac:dyDescent="0.15">
      <c r="A50" s="434" t="s">
        <v>613</v>
      </c>
      <c r="B50" s="408"/>
    </row>
    <row r="51" spans="1:2" ht="16" x14ac:dyDescent="0.15">
      <c r="A51" s="434" t="s">
        <v>860</v>
      </c>
      <c r="B51" s="408"/>
    </row>
    <row r="52" spans="1:2" ht="16" x14ac:dyDescent="0.15">
      <c r="A52" s="434" t="s">
        <v>861</v>
      </c>
      <c r="B52" s="408"/>
    </row>
    <row r="53" spans="1:2" ht="16" x14ac:dyDescent="0.15">
      <c r="A53" s="434" t="s">
        <v>238</v>
      </c>
      <c r="B53" s="408"/>
    </row>
    <row r="54" spans="1:2" ht="16" x14ac:dyDescent="0.15">
      <c r="A54" s="434" t="s">
        <v>223</v>
      </c>
      <c r="B54" s="408"/>
    </row>
    <row r="55" spans="1:2" ht="16" x14ac:dyDescent="0.15">
      <c r="A55" s="434" t="s">
        <v>862</v>
      </c>
      <c r="B55" s="408"/>
    </row>
    <row r="56" spans="1:2" ht="16" x14ac:dyDescent="0.15">
      <c r="A56" s="434" t="s">
        <v>863</v>
      </c>
      <c r="B56" s="408"/>
    </row>
    <row r="57" spans="1:2" ht="16" x14ac:dyDescent="0.15">
      <c r="A57" s="434" t="s">
        <v>198</v>
      </c>
      <c r="B57" s="408"/>
    </row>
    <row r="58" spans="1:2" ht="16" x14ac:dyDescent="0.15">
      <c r="A58" s="434" t="s">
        <v>864</v>
      </c>
      <c r="B58" s="408"/>
    </row>
    <row r="59" spans="1:2" ht="16" x14ac:dyDescent="0.15">
      <c r="A59" s="434" t="s">
        <v>242</v>
      </c>
      <c r="B59" s="408"/>
    </row>
    <row r="60" spans="1:2" ht="16" x14ac:dyDescent="0.15">
      <c r="A60" s="434" t="s">
        <v>865</v>
      </c>
      <c r="B60" s="408"/>
    </row>
    <row r="61" spans="1:2" ht="16" x14ac:dyDescent="0.15">
      <c r="A61" s="434" t="s">
        <v>866</v>
      </c>
      <c r="B61" s="407"/>
    </row>
    <row r="62" spans="1:2" ht="16" x14ac:dyDescent="0.15">
      <c r="A62" s="434" t="s">
        <v>614</v>
      </c>
      <c r="B62" s="407"/>
    </row>
    <row r="63" spans="1:2" ht="16" x14ac:dyDescent="0.15">
      <c r="A63" s="434" t="s">
        <v>303</v>
      </c>
      <c r="B63" s="407"/>
    </row>
    <row r="64" spans="1:2" ht="16" x14ac:dyDescent="0.15">
      <c r="A64" s="434" t="s">
        <v>867</v>
      </c>
      <c r="B64" s="407"/>
    </row>
    <row r="65" spans="1:2" ht="16" x14ac:dyDescent="0.15">
      <c r="A65" s="434" t="s">
        <v>196</v>
      </c>
      <c r="B65" s="407"/>
    </row>
    <row r="66" spans="1:2" ht="16" x14ac:dyDescent="0.15">
      <c r="A66" s="434" t="s">
        <v>868</v>
      </c>
      <c r="B66" s="407"/>
    </row>
    <row r="67" spans="1:2" ht="16" x14ac:dyDescent="0.15">
      <c r="A67" s="434" t="s">
        <v>615</v>
      </c>
      <c r="B67" s="407"/>
    </row>
    <row r="68" spans="1:2" ht="16" x14ac:dyDescent="0.15">
      <c r="A68" s="434" t="s">
        <v>616</v>
      </c>
      <c r="B68" s="407"/>
    </row>
    <row r="69" spans="1:2" ht="16" x14ac:dyDescent="0.15">
      <c r="A69" s="434" t="s">
        <v>617</v>
      </c>
      <c r="B69" s="407"/>
    </row>
    <row r="70" spans="1:2" ht="16" x14ac:dyDescent="0.15">
      <c r="A70" s="434" t="s">
        <v>618</v>
      </c>
      <c r="B70" s="407"/>
    </row>
    <row r="71" spans="1:2" ht="16" x14ac:dyDescent="0.15">
      <c r="A71" s="434" t="s">
        <v>869</v>
      </c>
      <c r="B71" s="407"/>
    </row>
    <row r="72" spans="1:2" ht="16" x14ac:dyDescent="0.15">
      <c r="A72" s="434" t="s">
        <v>870</v>
      </c>
      <c r="B72" s="407"/>
    </row>
    <row r="73" spans="1:2" ht="16" x14ac:dyDescent="0.15">
      <c r="A73" s="434" t="s">
        <v>871</v>
      </c>
    </row>
    <row r="74" spans="1:2" ht="16" x14ac:dyDescent="0.15">
      <c r="A74" s="434" t="s">
        <v>225</v>
      </c>
    </row>
    <row r="75" spans="1:2" ht="16" x14ac:dyDescent="0.15">
      <c r="A75" s="434" t="s">
        <v>872</v>
      </c>
    </row>
    <row r="76" spans="1:2" ht="16" x14ac:dyDescent="0.15">
      <c r="A76" s="434" t="s">
        <v>243</v>
      </c>
    </row>
    <row r="77" spans="1:2" ht="16" x14ac:dyDescent="0.15">
      <c r="A77" s="434" t="s">
        <v>247</v>
      </c>
    </row>
    <row r="78" spans="1:2" ht="16" x14ac:dyDescent="0.15">
      <c r="A78" s="434" t="s">
        <v>873</v>
      </c>
    </row>
    <row r="79" spans="1:2" ht="16" x14ac:dyDescent="0.15">
      <c r="A79" s="434" t="s">
        <v>248</v>
      </c>
    </row>
    <row r="80" spans="1:2" ht="16" x14ac:dyDescent="0.15">
      <c r="A80" s="434" t="s">
        <v>874</v>
      </c>
    </row>
    <row r="81" spans="1:1" ht="16" x14ac:dyDescent="0.15">
      <c r="A81" s="434" t="s">
        <v>875</v>
      </c>
    </row>
    <row r="82" spans="1:1" ht="16" x14ac:dyDescent="0.15">
      <c r="A82" s="434" t="s">
        <v>619</v>
      </c>
    </row>
    <row r="83" spans="1:1" ht="16" x14ac:dyDescent="0.15">
      <c r="A83" s="434" t="s">
        <v>620</v>
      </c>
    </row>
    <row r="84" spans="1:1" ht="16" x14ac:dyDescent="0.15">
      <c r="A84" s="434" t="s">
        <v>197</v>
      </c>
    </row>
    <row r="85" spans="1:1" ht="16" x14ac:dyDescent="0.15">
      <c r="A85" s="434" t="s">
        <v>621</v>
      </c>
    </row>
    <row r="86" spans="1:1" ht="16" x14ac:dyDescent="0.15">
      <c r="A86" s="434" t="s">
        <v>876</v>
      </c>
    </row>
    <row r="87" spans="1:1" ht="16" x14ac:dyDescent="0.15">
      <c r="A87" s="434" t="s">
        <v>193</v>
      </c>
    </row>
    <row r="88" spans="1:1" x14ac:dyDescent="0.15">
      <c r="A88" s="409"/>
    </row>
    <row r="89" spans="1:1" x14ac:dyDescent="0.15">
      <c r="A89" s="409"/>
    </row>
    <row r="90" spans="1:1" x14ac:dyDescent="0.15">
      <c r="A90" s="409"/>
    </row>
    <row r="91" spans="1:1" x14ac:dyDescent="0.15">
      <c r="A91" s="410"/>
    </row>
    <row r="92" spans="1:1" x14ac:dyDescent="0.15">
      <c r="A92" s="410"/>
    </row>
  </sheetData>
  <mergeCells count="1">
    <mergeCell ref="A1:E1"/>
  </mergeCells>
  <printOptions horizontalCentered="1"/>
  <pageMargins left="0.75" right="0.75" top="1" bottom="1" header="0.5" footer="0.5"/>
  <pageSetup scale="7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C4AC4-9947-6440-BCD2-85C962606C70}">
  <sheetPr>
    <tabColor rgb="FFFFC000"/>
  </sheetPr>
  <dimension ref="A1:AC33"/>
  <sheetViews>
    <sheetView zoomScaleNormal="100" workbookViewId="0">
      <selection activeCell="L4" sqref="L4"/>
    </sheetView>
  </sheetViews>
  <sheetFormatPr baseColWidth="10" defaultColWidth="11.5" defaultRowHeight="28" customHeight="1" x14ac:dyDescent="0.15"/>
  <cols>
    <col min="1" max="1" width="11.5" style="770"/>
    <col min="2" max="2" width="17.6640625" style="770" customWidth="1"/>
    <col min="3" max="3" width="17" style="770" customWidth="1"/>
    <col min="4" max="4" width="13.83203125" style="770" customWidth="1"/>
    <col min="5" max="5" width="1.6640625" style="770" customWidth="1"/>
    <col min="6" max="6" width="11.5" style="770" customWidth="1"/>
    <col min="7" max="7" width="17.5" style="770" customWidth="1"/>
    <col min="8" max="8" width="14.5" style="770" customWidth="1"/>
    <col min="9" max="9" width="15.5" style="770" customWidth="1"/>
    <col min="10" max="11" width="11.5" style="770"/>
    <col min="15" max="16384" width="11.5" style="770"/>
  </cols>
  <sheetData>
    <row r="1" spans="1:29" s="772" customFormat="1" ht="28" customHeight="1" x14ac:dyDescent="0.15">
      <c r="A1" s="1033" t="s">
        <v>791</v>
      </c>
      <c r="B1" s="1033"/>
      <c r="C1" s="1033"/>
      <c r="D1" s="1033"/>
      <c r="E1" s="770"/>
      <c r="F1" s="770"/>
      <c r="G1" s="770"/>
      <c r="H1" s="770"/>
      <c r="I1" s="770"/>
      <c r="J1" s="770"/>
      <c r="K1" s="771"/>
      <c r="L1"/>
      <c r="M1"/>
      <c r="N1"/>
      <c r="O1" s="771"/>
      <c r="P1" s="770"/>
      <c r="Q1" s="770"/>
      <c r="R1" s="770"/>
      <c r="S1" s="771"/>
      <c r="T1" s="770"/>
      <c r="U1" s="770"/>
      <c r="V1" s="770"/>
      <c r="W1" s="770"/>
      <c r="X1" s="770"/>
      <c r="Y1" s="770"/>
      <c r="Z1" s="770"/>
      <c r="AA1" s="770"/>
      <c r="AB1" s="770"/>
      <c r="AC1" s="770"/>
    </row>
    <row r="2" spans="1:29" s="772" customFormat="1" ht="16" x14ac:dyDescent="0.15">
      <c r="A2" s="773" t="s">
        <v>728</v>
      </c>
      <c r="B2" s="774"/>
      <c r="C2" s="774"/>
      <c r="D2" s="774"/>
      <c r="E2" s="770"/>
      <c r="F2" s="770"/>
      <c r="G2" s="770"/>
      <c r="H2" s="770"/>
      <c r="I2" s="770"/>
      <c r="J2" s="770"/>
      <c r="K2" s="771"/>
      <c r="L2"/>
      <c r="M2"/>
      <c r="N2"/>
      <c r="O2" s="771"/>
      <c r="P2" s="770"/>
      <c r="Q2" s="770"/>
      <c r="R2" s="770"/>
      <c r="S2" s="771"/>
      <c r="T2" s="770"/>
      <c r="U2" s="770"/>
      <c r="V2" s="770"/>
      <c r="W2" s="770"/>
      <c r="X2" s="770"/>
      <c r="Y2" s="770"/>
      <c r="Z2" s="770"/>
      <c r="AA2" s="770"/>
      <c r="AB2" s="770"/>
      <c r="AC2" s="770"/>
    </row>
    <row r="3" spans="1:29" s="772" customFormat="1" ht="28" customHeight="1" x14ac:dyDescent="0.15">
      <c r="A3" s="775"/>
      <c r="B3" s="770"/>
      <c r="C3" s="770"/>
      <c r="D3" s="770"/>
      <c r="E3" s="770"/>
      <c r="F3" s="770"/>
      <c r="G3" s="770"/>
      <c r="H3" s="770"/>
      <c r="I3" s="770"/>
      <c r="J3" s="770"/>
      <c r="K3" s="771"/>
      <c r="L3"/>
      <c r="M3"/>
      <c r="N3"/>
      <c r="O3" s="771"/>
      <c r="P3" s="770"/>
      <c r="Q3" s="770"/>
      <c r="R3" s="770"/>
      <c r="S3" s="771"/>
      <c r="T3" s="770"/>
      <c r="U3" s="770"/>
      <c r="V3" s="770"/>
      <c r="W3" s="770"/>
      <c r="X3" s="770"/>
      <c r="Y3" s="770"/>
      <c r="Z3" s="770"/>
      <c r="AA3" s="770"/>
      <c r="AB3" s="770"/>
      <c r="AC3" s="770"/>
    </row>
    <row r="4" spans="1:29" s="772" customFormat="1" ht="17.25" customHeight="1" x14ac:dyDescent="0.15">
      <c r="A4" s="1034" t="s">
        <v>665</v>
      </c>
      <c r="B4" s="1035"/>
      <c r="C4" s="1035"/>
      <c r="D4" s="1036"/>
      <c r="F4" s="1034" t="s">
        <v>666</v>
      </c>
      <c r="G4" s="1035"/>
      <c r="H4" s="1035"/>
      <c r="I4" s="1036"/>
      <c r="J4" s="770"/>
      <c r="K4" s="771"/>
      <c r="L4"/>
      <c r="M4"/>
      <c r="N4"/>
      <c r="O4" s="771"/>
      <c r="P4" s="770"/>
      <c r="Q4" s="770"/>
      <c r="R4" s="770"/>
      <c r="S4" s="771"/>
      <c r="T4" s="770"/>
      <c r="U4" s="770"/>
      <c r="V4" s="770"/>
      <c r="W4" s="770"/>
      <c r="X4" s="770"/>
      <c r="Y4" s="770"/>
      <c r="Z4" s="770"/>
      <c r="AA4" s="770"/>
      <c r="AB4" s="770"/>
      <c r="AC4" s="770"/>
    </row>
    <row r="5" spans="1:29" s="777" customFormat="1" ht="14" customHeight="1" x14ac:dyDescent="0.15">
      <c r="A5" s="343" t="s">
        <v>189</v>
      </c>
      <c r="B5" s="343" t="s">
        <v>667</v>
      </c>
      <c r="C5" s="343" t="s">
        <v>299</v>
      </c>
      <c r="D5" s="776" t="s">
        <v>300</v>
      </c>
      <c r="F5" s="343" t="s">
        <v>189</v>
      </c>
      <c r="G5" s="776" t="s">
        <v>667</v>
      </c>
      <c r="H5" s="776" t="s">
        <v>300</v>
      </c>
      <c r="I5" s="343" t="s">
        <v>299</v>
      </c>
      <c r="J5" s="778"/>
      <c r="K5" s="779"/>
      <c r="L5"/>
      <c r="M5"/>
      <c r="N5"/>
      <c r="O5" s="779"/>
      <c r="P5" s="778"/>
      <c r="Q5" s="778"/>
      <c r="R5" s="778"/>
      <c r="S5" s="779"/>
      <c r="T5" s="778"/>
      <c r="U5" s="778"/>
      <c r="V5" s="778"/>
      <c r="W5" s="778"/>
      <c r="X5" s="778"/>
      <c r="Y5" s="778"/>
      <c r="Z5" s="778"/>
      <c r="AA5" s="778"/>
      <c r="AB5" s="778"/>
      <c r="AC5" s="778"/>
    </row>
    <row r="6" spans="1:29" s="772" customFormat="1" ht="14" customHeight="1" x14ac:dyDescent="0.2">
      <c r="A6" s="780">
        <v>1</v>
      </c>
      <c r="B6" s="781" t="s">
        <v>190</v>
      </c>
      <c r="C6" s="781">
        <v>56830075.600000001</v>
      </c>
      <c r="D6" s="782">
        <v>1290305854</v>
      </c>
      <c r="F6" s="783">
        <v>1</v>
      </c>
      <c r="G6" s="784" t="s">
        <v>190</v>
      </c>
      <c r="H6" s="782">
        <v>1290305854</v>
      </c>
      <c r="I6" s="785">
        <v>56830075.600000001</v>
      </c>
      <c r="J6" s="770"/>
      <c r="K6" s="770"/>
      <c r="L6"/>
      <c r="M6"/>
      <c r="N6"/>
      <c r="O6" s="770"/>
      <c r="P6" s="770"/>
      <c r="Q6" s="771"/>
      <c r="R6" s="770"/>
      <c r="S6" s="770"/>
      <c r="T6" s="770"/>
      <c r="U6" s="770"/>
      <c r="V6" s="770"/>
      <c r="W6" s="770"/>
      <c r="X6" s="770"/>
      <c r="Y6" s="770"/>
      <c r="Z6" s="770"/>
      <c r="AA6" s="770"/>
    </row>
    <row r="7" spans="1:29" s="772" customFormat="1" ht="14" customHeight="1" x14ac:dyDescent="0.2">
      <c r="A7" s="780">
        <v>2</v>
      </c>
      <c r="B7" s="781" t="s">
        <v>192</v>
      </c>
      <c r="C7" s="781">
        <v>17056759.699999999</v>
      </c>
      <c r="D7" s="782">
        <v>388900748</v>
      </c>
      <c r="F7" s="783">
        <v>2</v>
      </c>
      <c r="G7" s="784" t="s">
        <v>753</v>
      </c>
      <c r="H7" s="782">
        <v>475510847</v>
      </c>
      <c r="I7" s="785">
        <v>3703151.4075099998</v>
      </c>
      <c r="J7" s="770"/>
      <c r="K7" s="770"/>
      <c r="L7"/>
      <c r="M7"/>
      <c r="N7"/>
      <c r="O7" s="770"/>
      <c r="P7" s="770"/>
      <c r="Q7" s="771"/>
      <c r="R7" s="770"/>
      <c r="S7" s="770"/>
      <c r="T7" s="770"/>
      <c r="U7" s="770"/>
      <c r="V7" s="770"/>
      <c r="W7" s="770"/>
      <c r="X7" s="770"/>
      <c r="Y7" s="770"/>
      <c r="Z7" s="770"/>
      <c r="AA7" s="770"/>
    </row>
    <row r="8" spans="1:29" s="772" customFormat="1" ht="14" customHeight="1" x14ac:dyDescent="0.2">
      <c r="A8" s="780">
        <v>3</v>
      </c>
      <c r="B8" s="781" t="s">
        <v>198</v>
      </c>
      <c r="C8" s="785">
        <v>4144509.64</v>
      </c>
      <c r="D8" s="782">
        <v>82367579</v>
      </c>
      <c r="F8" s="783">
        <v>3</v>
      </c>
      <c r="G8" s="784" t="s">
        <v>192</v>
      </c>
      <c r="H8" s="782">
        <v>388900748</v>
      </c>
      <c r="I8" s="781">
        <v>17056759.699999999</v>
      </c>
      <c r="J8" s="770"/>
      <c r="K8" s="770"/>
      <c r="L8"/>
      <c r="M8"/>
      <c r="N8"/>
      <c r="O8" s="770"/>
      <c r="P8" s="770"/>
      <c r="Q8" s="771"/>
      <c r="R8" s="770"/>
      <c r="S8" s="770"/>
      <c r="T8" s="770"/>
      <c r="U8" s="770"/>
      <c r="V8" s="770"/>
      <c r="W8" s="770"/>
      <c r="X8" s="770"/>
      <c r="Y8" s="770"/>
      <c r="Z8" s="770"/>
      <c r="AA8" s="770"/>
    </row>
    <row r="9" spans="1:29" s="772" customFormat="1" ht="14" customHeight="1" x14ac:dyDescent="0.2">
      <c r="A9" s="780">
        <v>4</v>
      </c>
      <c r="B9" s="781" t="s">
        <v>753</v>
      </c>
      <c r="C9" s="785">
        <v>3703151.4075099998</v>
      </c>
      <c r="D9" s="782">
        <v>475510847</v>
      </c>
      <c r="F9" s="783">
        <v>4</v>
      </c>
      <c r="G9" s="784" t="s">
        <v>198</v>
      </c>
      <c r="H9" s="782">
        <v>82367579</v>
      </c>
      <c r="I9" s="785">
        <v>4144509.64</v>
      </c>
      <c r="J9" s="770"/>
      <c r="K9" s="770"/>
      <c r="L9"/>
      <c r="M9"/>
      <c r="N9"/>
      <c r="O9" s="770"/>
      <c r="P9" s="770"/>
      <c r="Q9" s="770"/>
      <c r="R9" s="770"/>
      <c r="S9" s="770"/>
      <c r="T9" s="770"/>
      <c r="U9" s="770"/>
      <c r="V9" s="770"/>
      <c r="W9" s="770"/>
      <c r="X9" s="770"/>
      <c r="Y9" s="770"/>
      <c r="Z9" s="770"/>
      <c r="AA9" s="770"/>
    </row>
    <row r="10" spans="1:29" s="772" customFormat="1" ht="14" customHeight="1" x14ac:dyDescent="0.2">
      <c r="A10" s="780">
        <v>5</v>
      </c>
      <c r="B10" s="781" t="s">
        <v>196</v>
      </c>
      <c r="C10" s="785">
        <v>3206529.71</v>
      </c>
      <c r="D10" s="782">
        <v>20828478</v>
      </c>
      <c r="F10" s="783">
        <v>5</v>
      </c>
      <c r="G10" s="784" t="s">
        <v>221</v>
      </c>
      <c r="H10" s="782">
        <v>49596418</v>
      </c>
      <c r="I10" s="785">
        <v>779409.245</v>
      </c>
      <c r="J10" s="770"/>
      <c r="K10" s="770"/>
      <c r="L10"/>
      <c r="M10"/>
      <c r="N10"/>
      <c r="O10" s="770"/>
      <c r="P10" s="770"/>
      <c r="Q10" s="770"/>
      <c r="R10" s="770"/>
      <c r="S10" s="770"/>
      <c r="T10" s="770"/>
      <c r="U10" s="770"/>
      <c r="V10" s="770"/>
      <c r="W10" s="770"/>
      <c r="X10" s="770"/>
      <c r="Y10" s="770"/>
      <c r="Z10" s="770"/>
      <c r="AA10" s="770"/>
    </row>
    <row r="11" spans="1:29" s="772" customFormat="1" ht="14" customHeight="1" x14ac:dyDescent="0.2">
      <c r="A11" s="780">
        <v>6</v>
      </c>
      <c r="B11" s="781" t="s">
        <v>194</v>
      </c>
      <c r="C11" s="785">
        <v>2663582.8199999998</v>
      </c>
      <c r="D11" s="782">
        <v>42508806</v>
      </c>
      <c r="F11" s="783">
        <v>6</v>
      </c>
      <c r="G11" s="784" t="s">
        <v>191</v>
      </c>
      <c r="H11" s="782">
        <v>45490371</v>
      </c>
      <c r="I11" s="785">
        <v>1116421.22</v>
      </c>
      <c r="J11" s="770"/>
      <c r="K11" s="786"/>
      <c r="L11"/>
      <c r="M11"/>
      <c r="N11"/>
      <c r="O11" s="786"/>
      <c r="P11" s="786"/>
      <c r="Q11" s="786"/>
      <c r="R11" s="786"/>
      <c r="S11" s="786"/>
      <c r="T11" s="786"/>
      <c r="U11" s="786"/>
      <c r="V11" s="786"/>
      <c r="W11" s="786"/>
      <c r="X11" s="786"/>
      <c r="Y11" s="786"/>
      <c r="Z11" s="786"/>
      <c r="AA11" s="786"/>
    </row>
    <row r="12" spans="1:29" s="772" customFormat="1" ht="14" customHeight="1" x14ac:dyDescent="0.2">
      <c r="A12" s="780">
        <v>7</v>
      </c>
      <c r="B12" s="781" t="s">
        <v>193</v>
      </c>
      <c r="C12" s="785">
        <v>2478163.6941245799</v>
      </c>
      <c r="D12" s="782">
        <v>43195753</v>
      </c>
      <c r="F12" s="783">
        <v>7</v>
      </c>
      <c r="G12" s="784" t="s">
        <v>193</v>
      </c>
      <c r="H12" s="782">
        <v>43195753</v>
      </c>
      <c r="I12" s="785">
        <v>2478163.6941245799</v>
      </c>
      <c r="J12" s="770"/>
      <c r="K12" s="770"/>
      <c r="L12"/>
      <c r="M12"/>
      <c r="N12"/>
      <c r="O12" s="770"/>
      <c r="P12" s="770"/>
      <c r="Q12" s="770"/>
      <c r="R12" s="770"/>
      <c r="S12" s="770"/>
      <c r="T12" s="770"/>
      <c r="U12" s="770"/>
      <c r="V12" s="770"/>
      <c r="W12" s="770"/>
      <c r="X12" s="770"/>
      <c r="Y12" s="770"/>
      <c r="Z12" s="770"/>
      <c r="AA12" s="770"/>
    </row>
    <row r="13" spans="1:29" s="772" customFormat="1" ht="14" customHeight="1" x14ac:dyDescent="0.2">
      <c r="A13" s="780">
        <v>8</v>
      </c>
      <c r="B13" s="781" t="s">
        <v>223</v>
      </c>
      <c r="C13" s="785">
        <v>1824453.65</v>
      </c>
      <c r="D13" s="782">
        <v>38826593</v>
      </c>
      <c r="F13" s="783">
        <v>8</v>
      </c>
      <c r="G13" s="784" t="s">
        <v>194</v>
      </c>
      <c r="H13" s="782">
        <v>42508806</v>
      </c>
      <c r="I13" s="785">
        <v>2663582.8199999998</v>
      </c>
      <c r="J13" s="770"/>
      <c r="K13" s="770"/>
      <c r="L13"/>
      <c r="M13"/>
      <c r="N13"/>
      <c r="O13" s="770"/>
      <c r="P13" s="770"/>
      <c r="Q13" s="770"/>
      <c r="R13" s="770"/>
      <c r="S13" s="770"/>
      <c r="T13" s="770"/>
      <c r="U13" s="770"/>
      <c r="V13" s="770"/>
      <c r="W13" s="770"/>
      <c r="X13" s="770"/>
      <c r="Y13" s="770"/>
      <c r="Z13" s="770"/>
      <c r="AA13" s="770"/>
    </row>
    <row r="14" spans="1:29" s="772" customFormat="1" ht="14" customHeight="1" x14ac:dyDescent="0.2">
      <c r="A14" s="780">
        <v>9</v>
      </c>
      <c r="B14" s="781" t="s">
        <v>191</v>
      </c>
      <c r="C14" s="785">
        <v>1116421.22</v>
      </c>
      <c r="D14" s="782">
        <v>45490371</v>
      </c>
      <c r="F14" s="783">
        <v>9</v>
      </c>
      <c r="G14" s="784" t="s">
        <v>225</v>
      </c>
      <c r="H14" s="782">
        <v>38961687</v>
      </c>
      <c r="I14" s="785">
        <v>728272.06</v>
      </c>
      <c r="J14" s="770"/>
      <c r="K14" s="770"/>
      <c r="L14"/>
      <c r="M14"/>
      <c r="N14"/>
      <c r="O14" s="770"/>
      <c r="P14" s="770"/>
      <c r="Q14" s="770"/>
      <c r="R14" s="770"/>
      <c r="S14" s="770"/>
      <c r="T14" s="770"/>
      <c r="U14" s="770"/>
      <c r="V14" s="770"/>
      <c r="W14" s="770"/>
      <c r="X14" s="770"/>
      <c r="Y14" s="770"/>
      <c r="Z14" s="770"/>
      <c r="AA14" s="770"/>
    </row>
    <row r="15" spans="1:29" s="772" customFormat="1" ht="14" customHeight="1" x14ac:dyDescent="0.2">
      <c r="A15" s="780">
        <v>10</v>
      </c>
      <c r="B15" s="781" t="s">
        <v>221</v>
      </c>
      <c r="C15" s="785">
        <v>779409.245</v>
      </c>
      <c r="D15" s="782">
        <v>49596418</v>
      </c>
      <c r="F15" s="783">
        <v>10</v>
      </c>
      <c r="G15" s="784" t="s">
        <v>223</v>
      </c>
      <c r="H15" s="782">
        <v>38826593</v>
      </c>
      <c r="I15" s="785">
        <v>1824453.65</v>
      </c>
      <c r="J15" s="770"/>
      <c r="K15" s="770"/>
      <c r="L15"/>
      <c r="M15"/>
      <c r="N15"/>
      <c r="O15" s="770"/>
      <c r="P15" s="770"/>
      <c r="Q15" s="770"/>
      <c r="R15" s="770"/>
      <c r="S15" s="770"/>
      <c r="T15" s="770"/>
      <c r="U15" s="770"/>
      <c r="V15" s="770"/>
      <c r="W15" s="770"/>
      <c r="X15" s="770"/>
      <c r="Y15" s="770"/>
      <c r="Z15" s="770"/>
      <c r="AA15" s="770"/>
    </row>
    <row r="16" spans="1:29" s="772" customFormat="1" ht="14" customHeight="1" x14ac:dyDescent="0.2">
      <c r="A16" s="780">
        <v>11</v>
      </c>
      <c r="B16" s="781" t="s">
        <v>225</v>
      </c>
      <c r="C16" s="785">
        <v>728272.06</v>
      </c>
      <c r="D16" s="782">
        <v>38961687</v>
      </c>
      <c r="F16" s="783">
        <v>11</v>
      </c>
      <c r="G16" s="784" t="s">
        <v>1231</v>
      </c>
      <c r="H16" s="782">
        <v>35362058</v>
      </c>
      <c r="I16" s="785">
        <v>203771.598</v>
      </c>
      <c r="J16" s="770"/>
      <c r="K16" s="770"/>
      <c r="L16"/>
      <c r="M16"/>
      <c r="N16"/>
      <c r="O16" s="770"/>
      <c r="P16" s="770"/>
      <c r="Q16" s="770"/>
      <c r="R16" s="770"/>
      <c r="S16" s="770"/>
      <c r="T16" s="770"/>
      <c r="U16" s="770"/>
      <c r="V16" s="770"/>
      <c r="W16" s="770"/>
      <c r="X16" s="770"/>
      <c r="Y16" s="770"/>
      <c r="Z16" s="770"/>
      <c r="AA16" s="770"/>
    </row>
    <row r="17" spans="1:29" s="772" customFormat="1" ht="14" customHeight="1" x14ac:dyDescent="0.2">
      <c r="A17" s="780">
        <v>12</v>
      </c>
      <c r="B17" s="781" t="s">
        <v>734</v>
      </c>
      <c r="C17" s="785">
        <v>580627.98499999999</v>
      </c>
      <c r="D17" s="782">
        <v>23483682</v>
      </c>
      <c r="F17" s="783">
        <v>12</v>
      </c>
      <c r="G17" s="784" t="s">
        <v>222</v>
      </c>
      <c r="H17" s="782">
        <v>34139563</v>
      </c>
      <c r="I17" s="785">
        <v>443441.60700000002</v>
      </c>
      <c r="J17" s="770"/>
      <c r="K17" s="770"/>
      <c r="L17"/>
      <c r="M17"/>
      <c r="N17"/>
      <c r="O17" s="770"/>
      <c r="P17" s="770"/>
      <c r="Q17" s="770"/>
      <c r="R17" s="770"/>
      <c r="S17" s="770"/>
      <c r="T17" s="770"/>
      <c r="U17" s="770"/>
      <c r="V17" s="770"/>
      <c r="W17" s="770"/>
      <c r="X17" s="770"/>
      <c r="Y17" s="770"/>
      <c r="Z17" s="770"/>
      <c r="AA17" s="770"/>
    </row>
    <row r="18" spans="1:29" s="772" customFormat="1" ht="14" customHeight="1" x14ac:dyDescent="0.2">
      <c r="A18" s="780">
        <v>13</v>
      </c>
      <c r="B18" s="781" t="s">
        <v>795</v>
      </c>
      <c r="C18" s="785">
        <v>479491.11099999998</v>
      </c>
      <c r="D18" s="782">
        <v>1098703</v>
      </c>
      <c r="F18" s="783">
        <v>13</v>
      </c>
      <c r="G18" s="784" t="s">
        <v>199</v>
      </c>
      <c r="H18" s="782">
        <v>25003273</v>
      </c>
      <c r="I18" s="785">
        <v>294637.52600000001</v>
      </c>
      <c r="J18" s="770"/>
      <c r="K18" s="770"/>
      <c r="L18"/>
      <c r="M18"/>
      <c r="N18"/>
      <c r="O18" s="770"/>
      <c r="P18" s="770"/>
      <c r="Q18" s="770"/>
      <c r="R18" s="770"/>
      <c r="S18" s="770"/>
      <c r="T18" s="770"/>
      <c r="U18" s="770"/>
      <c r="V18" s="770"/>
      <c r="W18" s="770"/>
      <c r="X18" s="770"/>
      <c r="Y18" s="770"/>
      <c r="Z18" s="770"/>
      <c r="AA18" s="770"/>
    </row>
    <row r="19" spans="1:29" s="772" customFormat="1" ht="14" customHeight="1" x14ac:dyDescent="0.2">
      <c r="A19" s="780">
        <v>14</v>
      </c>
      <c r="B19" s="781" t="s">
        <v>222</v>
      </c>
      <c r="C19" s="785">
        <v>443441.60700000002</v>
      </c>
      <c r="D19" s="782">
        <v>34139563</v>
      </c>
      <c r="F19" s="783">
        <v>14</v>
      </c>
      <c r="G19" s="784" t="s">
        <v>734</v>
      </c>
      <c r="H19" s="782">
        <v>23483682</v>
      </c>
      <c r="I19" s="785">
        <v>580627.98499999999</v>
      </c>
      <c r="J19" s="770"/>
      <c r="K19" s="770"/>
      <c r="L19"/>
      <c r="M19"/>
      <c r="N19"/>
      <c r="O19" s="770"/>
      <c r="P19" s="770"/>
      <c r="Q19" s="770"/>
      <c r="R19" s="770"/>
      <c r="S19" s="770"/>
      <c r="T19" s="770"/>
      <c r="U19" s="770"/>
      <c r="V19" s="770"/>
      <c r="W19" s="770"/>
      <c r="X19" s="770"/>
      <c r="Y19" s="770"/>
      <c r="Z19" s="770"/>
      <c r="AA19" s="770"/>
    </row>
    <row r="20" spans="1:29" s="772" customFormat="1" ht="14" customHeight="1" x14ac:dyDescent="0.2">
      <c r="A20" s="780">
        <v>15</v>
      </c>
      <c r="B20" s="781" t="s">
        <v>963</v>
      </c>
      <c r="C20" s="785">
        <v>419042.25</v>
      </c>
      <c r="D20" s="782">
        <v>8742213</v>
      </c>
      <c r="F20" s="783">
        <v>15</v>
      </c>
      <c r="G20" s="784" t="s">
        <v>197</v>
      </c>
      <c r="H20" s="782">
        <v>22889816</v>
      </c>
      <c r="I20" s="785">
        <v>418140.19199999998</v>
      </c>
      <c r="J20" s="770"/>
      <c r="K20" s="770"/>
      <c r="L20"/>
      <c r="M20"/>
      <c r="N20"/>
      <c r="O20" s="770"/>
      <c r="P20" s="770"/>
      <c r="Q20" s="770"/>
      <c r="R20" s="770"/>
      <c r="S20" s="770"/>
      <c r="T20" s="770"/>
      <c r="U20" s="770"/>
      <c r="V20" s="770"/>
      <c r="W20" s="770"/>
      <c r="X20" s="770"/>
      <c r="Y20" s="770"/>
      <c r="Z20" s="770"/>
      <c r="AA20" s="770"/>
    </row>
    <row r="21" spans="1:29" s="772" customFormat="1" ht="14" customHeight="1" x14ac:dyDescent="0.2">
      <c r="A21" s="780">
        <v>16</v>
      </c>
      <c r="B21" s="781" t="s">
        <v>197</v>
      </c>
      <c r="C21" s="785">
        <v>418140.19199999998</v>
      </c>
      <c r="D21" s="782">
        <v>22889816</v>
      </c>
      <c r="F21" s="783">
        <v>16</v>
      </c>
      <c r="G21" s="784" t="s">
        <v>196</v>
      </c>
      <c r="H21" s="782">
        <v>20828478</v>
      </c>
      <c r="I21" s="785">
        <v>3206529.71</v>
      </c>
      <c r="J21" s="770"/>
      <c r="K21" s="770"/>
      <c r="L21"/>
      <c r="M21"/>
      <c r="N21"/>
      <c r="O21" s="770"/>
      <c r="P21" s="770"/>
      <c r="Q21" s="770"/>
      <c r="R21" s="770"/>
      <c r="S21" s="770"/>
      <c r="T21" s="770"/>
      <c r="U21" s="770"/>
      <c r="V21" s="770"/>
      <c r="W21" s="770"/>
      <c r="X21" s="770"/>
      <c r="Y21" s="770"/>
      <c r="Z21" s="770"/>
      <c r="AA21" s="770"/>
    </row>
    <row r="22" spans="1:29" s="772" customFormat="1" ht="14" customHeight="1" x14ac:dyDescent="0.2">
      <c r="A22" s="780">
        <v>17</v>
      </c>
      <c r="B22" s="781" t="s">
        <v>754</v>
      </c>
      <c r="C22" s="785">
        <v>388332.761</v>
      </c>
      <c r="D22" s="782">
        <v>5021418</v>
      </c>
      <c r="F22" s="783">
        <v>17</v>
      </c>
      <c r="G22" s="784" t="s">
        <v>224</v>
      </c>
      <c r="H22" s="782">
        <v>12191291</v>
      </c>
      <c r="I22" s="785">
        <v>168530.606</v>
      </c>
      <c r="J22" s="770"/>
      <c r="K22" s="770"/>
      <c r="L22"/>
      <c r="M22"/>
      <c r="N22"/>
      <c r="O22" s="770"/>
      <c r="P22" s="770"/>
      <c r="Q22" s="770"/>
      <c r="R22" s="770"/>
      <c r="S22" s="770"/>
      <c r="T22" s="770"/>
      <c r="U22" s="770"/>
      <c r="V22" s="770"/>
      <c r="W22" s="770"/>
      <c r="X22" s="770"/>
      <c r="Y22" s="770"/>
      <c r="Z22" s="770"/>
      <c r="AA22" s="770"/>
    </row>
    <row r="23" spans="1:29" s="772" customFormat="1" ht="14" customHeight="1" x14ac:dyDescent="0.2">
      <c r="A23" s="780">
        <v>18</v>
      </c>
      <c r="B23" s="781" t="s">
        <v>610</v>
      </c>
      <c r="C23" s="785">
        <v>326009.44900000002</v>
      </c>
      <c r="D23" s="782">
        <v>7242476</v>
      </c>
      <c r="F23" s="783">
        <v>18</v>
      </c>
      <c r="G23" s="784" t="s">
        <v>1232</v>
      </c>
      <c r="H23" s="782">
        <v>11633710</v>
      </c>
      <c r="I23" s="785">
        <v>121979.94500000001</v>
      </c>
      <c r="J23" s="770"/>
      <c r="K23" s="770"/>
      <c r="L23"/>
      <c r="M23"/>
      <c r="N23"/>
      <c r="O23" s="770"/>
      <c r="P23" s="770"/>
      <c r="Q23" s="770"/>
      <c r="R23" s="770"/>
      <c r="S23" s="770"/>
      <c r="T23" s="770"/>
      <c r="U23" s="770"/>
      <c r="V23" s="770"/>
      <c r="W23" s="770"/>
      <c r="X23" s="770"/>
      <c r="Y23" s="770"/>
      <c r="Z23" s="770"/>
      <c r="AA23" s="770"/>
    </row>
    <row r="24" spans="1:29" s="772" customFormat="1" ht="14" customHeight="1" x14ac:dyDescent="0.2">
      <c r="A24" s="780">
        <v>19</v>
      </c>
      <c r="B24" s="781" t="s">
        <v>1230</v>
      </c>
      <c r="C24" s="785">
        <v>324110.43099999998</v>
      </c>
      <c r="D24" s="782">
        <v>3086361</v>
      </c>
      <c r="F24" s="783">
        <v>19</v>
      </c>
      <c r="G24" s="784" t="s">
        <v>302</v>
      </c>
      <c r="H24" s="782">
        <v>11402390</v>
      </c>
      <c r="I24" s="785">
        <v>241415.14300000001</v>
      </c>
      <c r="J24" s="770"/>
      <c r="K24" s="770"/>
      <c r="L24"/>
      <c r="M24"/>
      <c r="N24"/>
      <c r="O24" s="770"/>
      <c r="P24" s="770"/>
      <c r="Q24" s="770"/>
      <c r="R24" s="770"/>
      <c r="S24" s="770"/>
      <c r="T24" s="770"/>
      <c r="U24" s="770"/>
      <c r="V24" s="770"/>
      <c r="W24" s="770"/>
      <c r="X24" s="770"/>
      <c r="Y24" s="770"/>
      <c r="Z24" s="770"/>
      <c r="AA24" s="770"/>
    </row>
    <row r="25" spans="1:29" s="772" customFormat="1" ht="14" customHeight="1" thickBot="1" x14ac:dyDescent="0.25">
      <c r="A25" s="780">
        <v>20</v>
      </c>
      <c r="B25" s="918" t="s">
        <v>199</v>
      </c>
      <c r="C25" s="919">
        <v>294637.52600000001</v>
      </c>
      <c r="D25" s="920">
        <v>25003273</v>
      </c>
      <c r="F25" s="921">
        <v>20</v>
      </c>
      <c r="G25" s="922" t="s">
        <v>963</v>
      </c>
      <c r="H25" s="920">
        <v>8742213</v>
      </c>
      <c r="I25" s="919">
        <v>419042.25</v>
      </c>
      <c r="J25" s="770"/>
      <c r="K25" s="770"/>
      <c r="L25"/>
      <c r="M25"/>
      <c r="N25"/>
      <c r="O25" s="770"/>
      <c r="P25" s="770"/>
      <c r="Q25" s="770"/>
      <c r="R25" s="770"/>
      <c r="S25" s="770"/>
      <c r="T25" s="770"/>
      <c r="U25" s="770"/>
      <c r="V25" s="770"/>
      <c r="W25" s="770"/>
      <c r="X25" s="770"/>
      <c r="Y25" s="770"/>
      <c r="Z25" s="770"/>
      <c r="AA25" s="770"/>
    </row>
    <row r="26" spans="1:29" s="772" customFormat="1" ht="14" customHeight="1" thickBot="1" x14ac:dyDescent="0.2">
      <c r="A26" s="770"/>
      <c r="B26" s="923" t="s">
        <v>781</v>
      </c>
      <c r="C26" s="924">
        <f>SUM(C6:C25)</f>
        <v>98205162.058634564</v>
      </c>
      <c r="D26" s="925">
        <f>SUM(D6:D25)</f>
        <v>2647200639</v>
      </c>
      <c r="E26" s="927"/>
      <c r="F26" s="923"/>
      <c r="G26" s="923" t="s">
        <v>781</v>
      </c>
      <c r="H26" s="925">
        <f>SUM(H6:H25)</f>
        <v>2701341130</v>
      </c>
      <c r="I26" s="924">
        <f>SUM(I6:I25)</f>
        <v>97422915.598634571</v>
      </c>
      <c r="J26" s="771"/>
      <c r="K26" s="770"/>
      <c r="L26"/>
      <c r="M26"/>
      <c r="N26"/>
      <c r="O26" s="770"/>
      <c r="P26" s="770"/>
      <c r="Q26" s="770"/>
      <c r="R26" s="770"/>
      <c r="S26" s="770"/>
      <c r="T26" s="770"/>
      <c r="U26" s="770"/>
      <c r="V26" s="770"/>
      <c r="W26" s="770"/>
      <c r="X26" s="770"/>
      <c r="Y26" s="770"/>
      <c r="Z26" s="770"/>
      <c r="AA26" s="770"/>
      <c r="AB26" s="770"/>
    </row>
    <row r="27" spans="1:29" s="772" customFormat="1" ht="41" customHeight="1" thickBot="1" x14ac:dyDescent="0.2">
      <c r="A27" s="770"/>
      <c r="B27" s="770"/>
      <c r="C27" s="926" t="s">
        <v>1303</v>
      </c>
      <c r="D27" s="926" t="s">
        <v>1304</v>
      </c>
      <c r="E27" s="917"/>
      <c r="F27" s="917"/>
      <c r="G27" s="917"/>
      <c r="H27" s="926" t="s">
        <v>1008</v>
      </c>
      <c r="I27" s="926" t="s">
        <v>1305</v>
      </c>
      <c r="J27" s="771"/>
      <c r="K27" s="770"/>
      <c r="L27"/>
      <c r="M27"/>
      <c r="N27"/>
      <c r="O27" s="770"/>
      <c r="P27" s="770"/>
      <c r="Q27" s="770"/>
      <c r="R27" s="770"/>
      <c r="S27" s="770"/>
      <c r="T27" s="770"/>
      <c r="U27" s="770"/>
      <c r="V27" s="770"/>
      <c r="W27" s="770"/>
      <c r="X27" s="770"/>
      <c r="Y27" s="770"/>
      <c r="Z27" s="770"/>
      <c r="AA27" s="770"/>
      <c r="AB27" s="770"/>
    </row>
    <row r="28" spans="1:29" s="772" customFormat="1" ht="27" customHeight="1" x14ac:dyDescent="0.15">
      <c r="A28" s="770"/>
      <c r="B28" s="770"/>
      <c r="C28" s="789"/>
      <c r="D28" s="787"/>
      <c r="E28" s="770"/>
      <c r="F28" s="770"/>
      <c r="G28" s="770"/>
      <c r="H28" s="789"/>
      <c r="I28" s="788"/>
      <c r="J28" s="771"/>
      <c r="K28" s="770"/>
      <c r="L28"/>
      <c r="M28"/>
      <c r="N28"/>
      <c r="O28" s="770"/>
      <c r="P28" s="770"/>
      <c r="Q28" s="770"/>
      <c r="R28" s="770"/>
      <c r="S28" s="770"/>
      <c r="T28" s="770"/>
      <c r="U28" s="770"/>
      <c r="V28" s="770"/>
      <c r="W28" s="770"/>
      <c r="X28" s="770"/>
      <c r="Y28" s="770"/>
      <c r="Z28" s="770"/>
      <c r="AA28" s="770"/>
      <c r="AB28" s="770"/>
    </row>
    <row r="29" spans="1:29" s="772" customFormat="1" ht="14" customHeight="1" x14ac:dyDescent="0.15">
      <c r="A29" s="790"/>
      <c r="B29" s="791" t="s">
        <v>596</v>
      </c>
      <c r="C29" s="460">
        <v>25511.18487193</v>
      </c>
      <c r="D29" s="473">
        <v>350004</v>
      </c>
      <c r="E29" s="770"/>
      <c r="F29" s="770"/>
      <c r="G29" s="792" t="s">
        <v>304</v>
      </c>
      <c r="H29" s="473">
        <v>350004</v>
      </c>
      <c r="I29" s="793">
        <v>25511.18487193</v>
      </c>
      <c r="J29" s="770"/>
      <c r="K29" s="770"/>
      <c r="L29"/>
      <c r="M29"/>
      <c r="N29"/>
      <c r="O29" s="770"/>
      <c r="P29" s="770"/>
      <c r="Q29" s="770"/>
      <c r="R29" s="770"/>
      <c r="S29" s="770"/>
      <c r="T29" s="770"/>
      <c r="U29" s="770"/>
      <c r="V29" s="770"/>
      <c r="W29" s="770"/>
      <c r="X29" s="770"/>
      <c r="Y29" s="770"/>
      <c r="Z29" s="770"/>
      <c r="AA29" s="770"/>
      <c r="AB29" s="770"/>
      <c r="AC29" s="770"/>
    </row>
    <row r="30" spans="1:29" s="772" customFormat="1" ht="13" x14ac:dyDescent="0.15">
      <c r="B30" s="1037" t="s">
        <v>597</v>
      </c>
      <c r="C30" s="1037"/>
      <c r="D30" s="1037"/>
      <c r="E30" s="770"/>
      <c r="F30" s="770"/>
      <c r="G30" s="770"/>
      <c r="H30" s="770"/>
      <c r="I30" s="770"/>
      <c r="J30" s="770"/>
      <c r="K30" s="770"/>
      <c r="L30"/>
      <c r="M30"/>
      <c r="N30"/>
      <c r="O30" s="770"/>
      <c r="P30" s="770"/>
      <c r="Q30" s="770"/>
      <c r="R30" s="770"/>
      <c r="S30" s="770"/>
      <c r="T30" s="770"/>
      <c r="U30" s="770"/>
      <c r="V30" s="770"/>
      <c r="W30" s="770"/>
      <c r="X30" s="770"/>
      <c r="Y30" s="770"/>
      <c r="Z30" s="770"/>
    </row>
    <row r="31" spans="1:29" s="772" customFormat="1" ht="13" x14ac:dyDescent="0.15">
      <c r="B31" s="794"/>
      <c r="C31" s="795"/>
      <c r="D31" s="795"/>
      <c r="E31" s="770"/>
      <c r="F31" s="770"/>
      <c r="G31" s="770"/>
      <c r="H31" s="770"/>
      <c r="I31" s="770"/>
      <c r="J31" s="770"/>
      <c r="K31" s="770"/>
      <c r="L31"/>
      <c r="M31"/>
      <c r="N31"/>
      <c r="O31" s="770"/>
      <c r="P31" s="770"/>
      <c r="Q31" s="770"/>
      <c r="R31" s="770"/>
      <c r="S31" s="770"/>
      <c r="T31" s="770"/>
      <c r="U31" s="770"/>
      <c r="V31" s="770"/>
      <c r="W31" s="770"/>
      <c r="X31" s="770"/>
      <c r="Y31" s="770"/>
      <c r="Z31" s="770"/>
    </row>
    <row r="32" spans="1:29" ht="13" x14ac:dyDescent="0.15">
      <c r="B32" s="796" t="s">
        <v>305</v>
      </c>
    </row>
    <row r="33" spans="2:2" ht="13" x14ac:dyDescent="0.15">
      <c r="B33" s="794" t="s">
        <v>306</v>
      </c>
    </row>
  </sheetData>
  <mergeCells count="4">
    <mergeCell ref="A1:D1"/>
    <mergeCell ref="A4:D4"/>
    <mergeCell ref="F4:I4"/>
    <mergeCell ref="B30:D30"/>
  </mergeCells>
  <printOptions horizontalCentered="1"/>
  <pageMargins left="0.75" right="0.75" top="1" bottom="1" header="0.5" footer="0.5"/>
  <pageSetup scale="7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E00D1-FDA5-5947-9690-927324A31C14}">
  <sheetPr>
    <tabColor rgb="FFFFC000"/>
  </sheetPr>
  <dimension ref="A1:Z138"/>
  <sheetViews>
    <sheetView topLeftCell="A49" zoomScaleNormal="100" workbookViewId="0">
      <selection activeCell="A81" sqref="A81:C102"/>
    </sheetView>
  </sheetViews>
  <sheetFormatPr baseColWidth="10" defaultColWidth="8.83203125" defaultRowHeight="13" x14ac:dyDescent="0.15"/>
  <cols>
    <col min="1" max="1" width="18.33203125" style="772" customWidth="1"/>
    <col min="2" max="2" width="17.33203125" style="772" customWidth="1"/>
    <col min="3" max="8" width="13.5" style="772" customWidth="1"/>
    <col min="9" max="9" width="12.33203125" style="772" customWidth="1"/>
    <col min="10" max="14" width="13.5" style="772" customWidth="1"/>
    <col min="15" max="15" width="13.83203125" style="809" customWidth="1"/>
    <col min="16" max="21" width="13.5" style="772" customWidth="1"/>
    <col min="22" max="22" width="9" style="772" bestFit="1" customWidth="1"/>
    <col min="23" max="23" width="9.1640625" style="772" bestFit="1" customWidth="1"/>
    <col min="24" max="24" width="10.1640625" style="772" bestFit="1" customWidth="1"/>
    <col min="25" max="16384" width="8.83203125" style="772"/>
  </cols>
  <sheetData>
    <row r="1" spans="1:20" ht="33.75" customHeight="1" x14ac:dyDescent="0.15">
      <c r="A1" s="1042" t="s">
        <v>1235</v>
      </c>
      <c r="B1" s="1043"/>
      <c r="C1" s="1043"/>
      <c r="D1" s="1043"/>
      <c r="E1" s="1043"/>
      <c r="F1" s="1043"/>
      <c r="G1" s="1043"/>
      <c r="H1" s="1043"/>
      <c r="I1" s="1043"/>
      <c r="J1" s="1043"/>
      <c r="K1" s="1043"/>
      <c r="L1" s="1043"/>
      <c r="M1" s="1043"/>
      <c r="N1" s="1043"/>
      <c r="O1" s="1043"/>
      <c r="P1" s="1043"/>
    </row>
    <row r="2" spans="1:20" ht="85" customHeight="1" x14ac:dyDescent="0.15">
      <c r="A2" s="797"/>
      <c r="B2" s="797"/>
      <c r="C2" s="797"/>
      <c r="D2" s="797"/>
      <c r="E2" s="797"/>
      <c r="F2" s="797"/>
      <c r="G2" s="797"/>
      <c r="H2" s="797"/>
      <c r="I2" s="797"/>
      <c r="J2" s="797"/>
      <c r="K2" s="797"/>
      <c r="L2" s="797"/>
      <c r="M2" s="797"/>
      <c r="N2" s="797"/>
      <c r="O2" s="681"/>
      <c r="P2" s="797"/>
    </row>
    <row r="3" spans="1:20" ht="54" customHeight="1" x14ac:dyDescent="0.15">
      <c r="A3" s="1043"/>
      <c r="B3" s="1044"/>
      <c r="C3" s="1044"/>
      <c r="M3" s="798"/>
      <c r="N3" s="798"/>
      <c r="O3" s="681"/>
      <c r="P3" s="798"/>
    </row>
    <row r="4" spans="1:20" ht="58" customHeight="1" x14ac:dyDescent="0.15">
      <c r="A4" s="799"/>
      <c r="B4" s="799"/>
      <c r="C4" s="799"/>
      <c r="M4" s="798"/>
      <c r="N4" s="798"/>
      <c r="O4" s="681"/>
      <c r="P4" s="798"/>
    </row>
    <row r="5" spans="1:20" ht="34" x14ac:dyDescent="0.15">
      <c r="A5" s="800" t="s">
        <v>209</v>
      </c>
      <c r="M5" s="798"/>
      <c r="N5" s="798"/>
      <c r="O5" s="681"/>
      <c r="P5" s="798"/>
    </row>
    <row r="6" spans="1:20" ht="16" x14ac:dyDescent="0.15">
      <c r="A6" s="800"/>
      <c r="M6" s="798"/>
      <c r="N6" s="798"/>
      <c r="O6" s="681"/>
      <c r="P6" s="798"/>
    </row>
    <row r="7" spans="1:20" ht="14" x14ac:dyDescent="0.15">
      <c r="A7" s="801" t="s">
        <v>70</v>
      </c>
      <c r="M7" s="798"/>
      <c r="N7" s="798"/>
      <c r="O7" s="681"/>
      <c r="P7" s="798"/>
    </row>
    <row r="8" spans="1:20" ht="14" x14ac:dyDescent="0.15">
      <c r="A8" s="802" t="s">
        <v>209</v>
      </c>
      <c r="B8" s="803" t="s">
        <v>44</v>
      </c>
      <c r="C8" s="803" t="s">
        <v>45</v>
      </c>
      <c r="D8" s="803" t="s">
        <v>46</v>
      </c>
      <c r="E8" s="803" t="s">
        <v>210</v>
      </c>
      <c r="F8" s="803" t="s">
        <v>48</v>
      </c>
      <c r="G8" s="803" t="s">
        <v>88</v>
      </c>
      <c r="H8" s="126" t="s">
        <v>825</v>
      </c>
      <c r="I8" s="803" t="s">
        <v>51</v>
      </c>
      <c r="J8" s="803" t="s">
        <v>593</v>
      </c>
      <c r="K8" s="803" t="s">
        <v>52</v>
      </c>
      <c r="L8" s="803" t="s">
        <v>85</v>
      </c>
      <c r="M8" s="803" t="s">
        <v>54</v>
      </c>
      <c r="N8" s="628" t="s">
        <v>55</v>
      </c>
      <c r="O8" s="681"/>
      <c r="P8" s="798"/>
      <c r="Q8" s="798"/>
      <c r="R8" s="798"/>
    </row>
    <row r="9" spans="1:20" ht="28" x14ac:dyDescent="0.15">
      <c r="A9" s="114" t="s">
        <v>211</v>
      </c>
      <c r="B9" s="804">
        <f>B23</f>
        <v>2674</v>
      </c>
      <c r="C9" s="804">
        <f t="shared" ref="C9:M9" si="0">C23</f>
        <v>874452</v>
      </c>
      <c r="D9" s="804">
        <f t="shared" si="0"/>
        <v>407119</v>
      </c>
      <c r="E9" s="804">
        <f t="shared" si="0"/>
        <v>114463</v>
      </c>
      <c r="F9" s="804">
        <f t="shared" si="0"/>
        <v>46879</v>
      </c>
      <c r="G9" s="804">
        <f t="shared" si="0"/>
        <v>330248</v>
      </c>
      <c r="H9" s="804">
        <f t="shared" si="0"/>
        <v>28072</v>
      </c>
      <c r="I9" s="804">
        <f t="shared" si="0"/>
        <v>16907</v>
      </c>
      <c r="J9" s="804">
        <f t="shared" si="0"/>
        <v>49050</v>
      </c>
      <c r="K9" s="804">
        <f t="shared" si="0"/>
        <v>32232</v>
      </c>
      <c r="L9" s="804">
        <f t="shared" si="0"/>
        <v>52633</v>
      </c>
      <c r="M9" s="804">
        <f t="shared" si="0"/>
        <v>90144</v>
      </c>
      <c r="N9" s="804">
        <f>SUM(B9:M9)</f>
        <v>2044873</v>
      </c>
      <c r="O9" s="1045" t="s">
        <v>212</v>
      </c>
      <c r="P9" s="1046"/>
      <c r="Q9" s="1046"/>
      <c r="R9" s="1047"/>
      <c r="S9" s="1047"/>
      <c r="T9" s="1047"/>
    </row>
    <row r="10" spans="1:20" ht="24.75" customHeight="1" x14ac:dyDescent="0.15">
      <c r="A10" s="801"/>
      <c r="B10" s="787"/>
      <c r="C10" s="787"/>
      <c r="D10" s="787"/>
      <c r="E10" s="787"/>
      <c r="F10" s="787"/>
      <c r="G10" s="787"/>
      <c r="H10" s="787"/>
      <c r="I10" s="787"/>
      <c r="J10" s="787"/>
      <c r="K10" s="787"/>
      <c r="L10" s="787"/>
      <c r="M10" s="787"/>
      <c r="N10" s="798"/>
      <c r="O10" s="1046"/>
      <c r="P10" s="1048"/>
      <c r="Q10" s="1048"/>
      <c r="R10" s="1047"/>
      <c r="S10" s="1047"/>
    </row>
    <row r="11" spans="1:20" ht="69" customHeight="1" x14ac:dyDescent="0.15">
      <c r="A11" s="114" t="s">
        <v>211</v>
      </c>
      <c r="B11" s="108">
        <v>2608</v>
      </c>
      <c r="C11" s="108">
        <v>874082</v>
      </c>
      <c r="D11" s="108">
        <v>407100</v>
      </c>
      <c r="E11" s="108">
        <v>112386</v>
      </c>
      <c r="F11" s="108">
        <v>46836</v>
      </c>
      <c r="G11" s="108">
        <v>319488</v>
      </c>
      <c r="H11" s="108">
        <v>27754</v>
      </c>
      <c r="I11" s="108">
        <v>15796</v>
      </c>
      <c r="J11" s="108">
        <v>49025</v>
      </c>
      <c r="K11" s="108">
        <v>32131</v>
      </c>
      <c r="L11" s="108">
        <v>52575</v>
      </c>
      <c r="M11" s="108">
        <v>89462</v>
      </c>
      <c r="N11" s="804">
        <f>SUM(B11:M11)</f>
        <v>2029243</v>
      </c>
      <c r="O11" s="1045" t="s">
        <v>213</v>
      </c>
      <c r="P11" s="1046"/>
      <c r="Q11" s="1046"/>
    </row>
    <row r="12" spans="1:20" x14ac:dyDescent="0.15">
      <c r="A12" s="801"/>
      <c r="N12" s="798"/>
      <c r="O12" s="681"/>
      <c r="P12" s="798"/>
      <c r="Q12" s="798"/>
    </row>
    <row r="13" spans="1:20" x14ac:dyDescent="0.15">
      <c r="A13" s="801"/>
      <c r="N13" s="798"/>
      <c r="O13" s="681"/>
      <c r="P13" s="798"/>
      <c r="Q13" s="798"/>
    </row>
    <row r="14" spans="1:20" ht="14" x14ac:dyDescent="0.15">
      <c r="A14" s="801" t="s">
        <v>57</v>
      </c>
      <c r="N14" s="798"/>
      <c r="O14" s="681"/>
      <c r="P14" s="798"/>
      <c r="Q14" s="798"/>
    </row>
    <row r="15" spans="1:20" ht="35.5" customHeight="1" x14ac:dyDescent="0.15">
      <c r="A15" s="805" t="s">
        <v>214</v>
      </c>
      <c r="B15" s="806" t="s">
        <v>44</v>
      </c>
      <c r="C15" s="806" t="s">
        <v>45</v>
      </c>
      <c r="D15" s="806" t="s">
        <v>46</v>
      </c>
      <c r="E15" s="806" t="s">
        <v>210</v>
      </c>
      <c r="F15" s="806" t="s">
        <v>48</v>
      </c>
      <c r="G15" s="806" t="s">
        <v>88</v>
      </c>
      <c r="H15" s="343" t="s">
        <v>825</v>
      </c>
      <c r="I15" s="806" t="s">
        <v>51</v>
      </c>
      <c r="J15" s="806" t="s">
        <v>593</v>
      </c>
      <c r="K15" s="806" t="s">
        <v>52</v>
      </c>
      <c r="L15" s="806" t="s">
        <v>85</v>
      </c>
      <c r="M15" s="806" t="s">
        <v>54</v>
      </c>
      <c r="N15" s="343" t="s">
        <v>55</v>
      </c>
      <c r="O15" s="681"/>
      <c r="P15" s="798"/>
      <c r="Q15" s="798"/>
      <c r="R15" s="798"/>
    </row>
    <row r="16" spans="1:20" ht="17" x14ac:dyDescent="0.15">
      <c r="A16" s="807" t="s">
        <v>102</v>
      </c>
      <c r="B16" s="808">
        <f>J30+K30+L30</f>
        <v>1607</v>
      </c>
      <c r="C16" s="808">
        <f>B30+C30</f>
        <v>542806</v>
      </c>
      <c r="D16" s="808">
        <f>D30</f>
        <v>194780</v>
      </c>
      <c r="E16" s="808">
        <f>E30+F30+G30</f>
        <v>88977</v>
      </c>
      <c r="F16" s="808">
        <f>H30+I30</f>
        <v>36512</v>
      </c>
      <c r="G16" s="808">
        <f>M30+N30</f>
        <v>147409</v>
      </c>
      <c r="H16" s="808">
        <f>O30</f>
        <v>23272</v>
      </c>
      <c r="I16" s="808">
        <f>P30+Q30+R30+S30</f>
        <v>9923</v>
      </c>
      <c r="J16" s="808">
        <f>T30</f>
        <v>37251</v>
      </c>
      <c r="K16" s="808">
        <f>U30+V30</f>
        <v>17858</v>
      </c>
      <c r="L16" s="808">
        <f>W30+X30</f>
        <v>20435</v>
      </c>
      <c r="M16" s="808">
        <f>Y30</f>
        <v>65997</v>
      </c>
      <c r="N16" s="808">
        <f t="shared" ref="N16" si="1">SUM(B16:M16)</f>
        <v>1186827</v>
      </c>
      <c r="O16" s="681"/>
      <c r="P16" s="798"/>
      <c r="Q16" s="798"/>
      <c r="R16" s="798"/>
    </row>
    <row r="17" spans="1:26" ht="17" x14ac:dyDescent="0.15">
      <c r="A17" s="807" t="s">
        <v>103</v>
      </c>
      <c r="B17" s="808">
        <f t="shared" ref="B17:B22" si="2">J31+K31+L31</f>
        <v>242</v>
      </c>
      <c r="C17" s="808">
        <f t="shared" ref="C17:C22" si="3">B31+C31</f>
        <v>319258</v>
      </c>
      <c r="D17" s="808">
        <f t="shared" ref="D17:D22" si="4">D31</f>
        <v>88436</v>
      </c>
      <c r="E17" s="808">
        <f t="shared" ref="E17:E22" si="5">E31+F31+G31</f>
        <v>6905</v>
      </c>
      <c r="F17" s="808">
        <f t="shared" ref="F17:F22" si="6">H31+I31</f>
        <v>5772</v>
      </c>
      <c r="G17" s="808">
        <f t="shared" ref="G17:G22" si="7">M31+N31</f>
        <v>157963</v>
      </c>
      <c r="H17" s="808">
        <f t="shared" ref="H17:H22" si="8">O31</f>
        <v>1766</v>
      </c>
      <c r="I17" s="808">
        <f t="shared" ref="I17:I22" si="9">P31+Q31+R31+S31</f>
        <v>3683</v>
      </c>
      <c r="J17" s="808">
        <f t="shared" ref="J17:J22" si="10">T31</f>
        <v>7035</v>
      </c>
      <c r="K17" s="808">
        <f t="shared" ref="K17:K22" si="11">U31+V31</f>
        <v>6524</v>
      </c>
      <c r="L17" s="808">
        <f t="shared" ref="L17:L22" si="12">W31+X31</f>
        <v>26586</v>
      </c>
      <c r="M17" s="808">
        <f t="shared" ref="M17:M22" si="13">Y31</f>
        <v>9586</v>
      </c>
      <c r="N17" s="808">
        <f t="shared" ref="N17:N22" si="14">SUM(B17:M17)</f>
        <v>633756</v>
      </c>
      <c r="O17" s="681"/>
      <c r="P17" s="798"/>
      <c r="Q17" s="798"/>
      <c r="R17" s="798"/>
    </row>
    <row r="18" spans="1:26" ht="17" x14ac:dyDescent="0.15">
      <c r="A18" s="807" t="s">
        <v>104</v>
      </c>
      <c r="B18" s="808">
        <f t="shared" si="2"/>
        <v>547</v>
      </c>
      <c r="C18" s="808">
        <f t="shared" si="3"/>
        <v>3587</v>
      </c>
      <c r="D18" s="808">
        <f t="shared" si="4"/>
        <v>1344</v>
      </c>
      <c r="E18" s="808">
        <f t="shared" si="5"/>
        <v>4292</v>
      </c>
      <c r="F18" s="808">
        <f t="shared" si="6"/>
        <v>505</v>
      </c>
      <c r="G18" s="808">
        <f t="shared" si="7"/>
        <v>6413</v>
      </c>
      <c r="H18" s="808">
        <f t="shared" si="8"/>
        <v>1356</v>
      </c>
      <c r="I18" s="808">
        <f t="shared" si="9"/>
        <v>2191</v>
      </c>
      <c r="J18" s="808">
        <f t="shared" si="10"/>
        <v>721</v>
      </c>
      <c r="K18" s="808">
        <f t="shared" si="11"/>
        <v>3837</v>
      </c>
      <c r="L18" s="808">
        <f t="shared" si="12"/>
        <v>2992</v>
      </c>
      <c r="M18" s="808">
        <f t="shared" si="13"/>
        <v>4362</v>
      </c>
      <c r="N18" s="808">
        <f t="shared" si="14"/>
        <v>32147</v>
      </c>
      <c r="O18" s="681"/>
      <c r="P18" s="798"/>
      <c r="Q18" s="798"/>
      <c r="R18" s="798"/>
    </row>
    <row r="19" spans="1:26" ht="17" x14ac:dyDescent="0.15">
      <c r="A19" s="807" t="s">
        <v>105</v>
      </c>
      <c r="B19" s="808">
        <f t="shared" si="2"/>
        <v>227</v>
      </c>
      <c r="C19" s="808">
        <f t="shared" si="3"/>
        <v>710</v>
      </c>
      <c r="D19" s="808">
        <f t="shared" si="4"/>
        <v>235</v>
      </c>
      <c r="E19" s="808">
        <f t="shared" si="5"/>
        <v>1652</v>
      </c>
      <c r="F19" s="808">
        <f t="shared" si="6"/>
        <v>432</v>
      </c>
      <c r="G19" s="808">
        <f t="shared" si="7"/>
        <v>1184</v>
      </c>
      <c r="H19" s="808">
        <f t="shared" si="8"/>
        <v>419</v>
      </c>
      <c r="I19" s="808">
        <f t="shared" si="9"/>
        <v>418</v>
      </c>
      <c r="J19" s="808">
        <f t="shared" si="10"/>
        <v>548</v>
      </c>
      <c r="K19" s="808">
        <f t="shared" si="11"/>
        <v>628</v>
      </c>
      <c r="L19" s="808">
        <f t="shared" si="12"/>
        <v>749</v>
      </c>
      <c r="M19" s="808">
        <f t="shared" si="13"/>
        <v>609</v>
      </c>
      <c r="N19" s="808">
        <f t="shared" si="14"/>
        <v>7811</v>
      </c>
      <c r="O19" s="681"/>
      <c r="P19" s="798"/>
      <c r="Q19" s="798"/>
      <c r="R19" s="798"/>
    </row>
    <row r="20" spans="1:26" ht="17" x14ac:dyDescent="0.15">
      <c r="A20" s="807" t="s">
        <v>106</v>
      </c>
      <c r="B20" s="808">
        <f t="shared" si="2"/>
        <v>35</v>
      </c>
      <c r="C20" s="808">
        <f t="shared" si="3"/>
        <v>335</v>
      </c>
      <c r="D20" s="808">
        <f t="shared" si="4"/>
        <v>254</v>
      </c>
      <c r="E20" s="808">
        <f t="shared" si="5"/>
        <v>224</v>
      </c>
      <c r="F20" s="808">
        <f t="shared" si="6"/>
        <v>56</v>
      </c>
      <c r="G20" s="808">
        <f t="shared" si="7"/>
        <v>579</v>
      </c>
      <c r="H20" s="808">
        <f t="shared" si="8"/>
        <v>104</v>
      </c>
      <c r="I20" s="808">
        <f t="shared" si="9"/>
        <v>93</v>
      </c>
      <c r="J20" s="808">
        <f t="shared" si="10"/>
        <v>26</v>
      </c>
      <c r="K20" s="808">
        <f t="shared" si="11"/>
        <v>245</v>
      </c>
      <c r="L20" s="808">
        <f t="shared" si="12"/>
        <v>194</v>
      </c>
      <c r="M20" s="808">
        <f t="shared" si="13"/>
        <v>345</v>
      </c>
      <c r="N20" s="808">
        <f t="shared" si="14"/>
        <v>2490</v>
      </c>
      <c r="O20" s="681"/>
      <c r="P20" s="798"/>
      <c r="Q20" s="798"/>
      <c r="R20" s="798"/>
    </row>
    <row r="21" spans="1:26" ht="17" x14ac:dyDescent="0.15">
      <c r="A21" s="807" t="s">
        <v>107</v>
      </c>
      <c r="B21" s="808">
        <f t="shared" si="2"/>
        <v>11</v>
      </c>
      <c r="C21" s="808">
        <f t="shared" si="3"/>
        <v>7176</v>
      </c>
      <c r="D21" s="808">
        <f t="shared" si="4"/>
        <v>122036</v>
      </c>
      <c r="E21" s="808">
        <f t="shared" si="5"/>
        <v>10847</v>
      </c>
      <c r="F21" s="808">
        <f t="shared" si="6"/>
        <v>3474</v>
      </c>
      <c r="G21" s="808">
        <f t="shared" si="7"/>
        <v>16477</v>
      </c>
      <c r="H21" s="808">
        <f t="shared" si="8"/>
        <v>1093</v>
      </c>
      <c r="I21" s="808">
        <f t="shared" si="9"/>
        <v>597</v>
      </c>
      <c r="J21" s="808">
        <f t="shared" si="10"/>
        <v>3310</v>
      </c>
      <c r="K21" s="808">
        <f t="shared" si="11"/>
        <v>3119</v>
      </c>
      <c r="L21" s="808">
        <f t="shared" si="12"/>
        <v>1571</v>
      </c>
      <c r="M21" s="808">
        <f t="shared" si="13"/>
        <v>8940</v>
      </c>
      <c r="N21" s="808">
        <f t="shared" si="14"/>
        <v>178651</v>
      </c>
    </row>
    <row r="22" spans="1:26" ht="17" x14ac:dyDescent="0.15">
      <c r="A22" s="807" t="s">
        <v>108</v>
      </c>
      <c r="B22" s="808">
        <f t="shared" si="2"/>
        <v>5</v>
      </c>
      <c r="C22" s="808">
        <f t="shared" si="3"/>
        <v>580</v>
      </c>
      <c r="D22" s="808">
        <f t="shared" si="4"/>
        <v>34</v>
      </c>
      <c r="E22" s="808">
        <f t="shared" si="5"/>
        <v>1566</v>
      </c>
      <c r="F22" s="808">
        <f t="shared" si="6"/>
        <v>128</v>
      </c>
      <c r="G22" s="808">
        <f t="shared" si="7"/>
        <v>223</v>
      </c>
      <c r="H22" s="808">
        <f t="shared" si="8"/>
        <v>62</v>
      </c>
      <c r="I22" s="808">
        <f t="shared" si="9"/>
        <v>2</v>
      </c>
      <c r="J22" s="808">
        <f t="shared" si="10"/>
        <v>159</v>
      </c>
      <c r="K22" s="808">
        <f t="shared" si="11"/>
        <v>21</v>
      </c>
      <c r="L22" s="808">
        <f t="shared" si="12"/>
        <v>106</v>
      </c>
      <c r="M22" s="808">
        <f t="shared" si="13"/>
        <v>305</v>
      </c>
      <c r="N22" s="808">
        <f t="shared" si="14"/>
        <v>3191</v>
      </c>
    </row>
    <row r="23" spans="1:26" ht="34" x14ac:dyDescent="0.15">
      <c r="A23" s="805" t="s">
        <v>211</v>
      </c>
      <c r="B23" s="808">
        <f>SUM(B16:B22)</f>
        <v>2674</v>
      </c>
      <c r="C23" s="808">
        <f>SUM(C16:C22)</f>
        <v>874452</v>
      </c>
      <c r="D23" s="808">
        <f t="shared" ref="D23:M23" si="15">SUM(D16:D22)</f>
        <v>407119</v>
      </c>
      <c r="E23" s="808">
        <f t="shared" si="15"/>
        <v>114463</v>
      </c>
      <c r="F23" s="808">
        <f t="shared" si="15"/>
        <v>46879</v>
      </c>
      <c r="G23" s="808">
        <f t="shared" si="15"/>
        <v>330248</v>
      </c>
      <c r="H23" s="808">
        <f t="shared" si="15"/>
        <v>28072</v>
      </c>
      <c r="I23" s="808">
        <f t="shared" si="15"/>
        <v>16907</v>
      </c>
      <c r="J23" s="808">
        <f t="shared" si="15"/>
        <v>49050</v>
      </c>
      <c r="K23" s="808">
        <f t="shared" si="15"/>
        <v>32232</v>
      </c>
      <c r="L23" s="808">
        <f t="shared" si="15"/>
        <v>52633</v>
      </c>
      <c r="M23" s="808">
        <f t="shared" si="15"/>
        <v>90144</v>
      </c>
      <c r="N23" s="808">
        <f>SUM(N16:N22)</f>
        <v>2044873</v>
      </c>
      <c r="O23" s="810"/>
    </row>
    <row r="24" spans="1:26" x14ac:dyDescent="0.15">
      <c r="A24" s="801"/>
    </row>
    <row r="25" spans="1:26" x14ac:dyDescent="0.15">
      <c r="A25" s="801"/>
    </row>
    <row r="26" spans="1:26" x14ac:dyDescent="0.15">
      <c r="A26" s="801"/>
    </row>
    <row r="27" spans="1:26" x14ac:dyDescent="0.15">
      <c r="A27" s="801"/>
    </row>
    <row r="28" spans="1:26" ht="14" x14ac:dyDescent="0.15">
      <c r="A28" s="801" t="s">
        <v>63</v>
      </c>
    </row>
    <row r="29" spans="1:26" ht="41" customHeight="1" x14ac:dyDescent="0.15">
      <c r="A29" s="671" t="s">
        <v>214</v>
      </c>
      <c r="B29" s="811" t="s">
        <v>45</v>
      </c>
      <c r="C29" s="812" t="s">
        <v>941</v>
      </c>
      <c r="D29" s="811" t="s">
        <v>46</v>
      </c>
      <c r="E29" s="811" t="s">
        <v>210</v>
      </c>
      <c r="F29" s="811" t="s">
        <v>942</v>
      </c>
      <c r="G29" s="671" t="s">
        <v>1185</v>
      </c>
      <c r="H29" s="811" t="s">
        <v>48</v>
      </c>
      <c r="I29" s="811" t="s">
        <v>897</v>
      </c>
      <c r="J29" s="811" t="s">
        <v>67</v>
      </c>
      <c r="K29" s="811" t="s">
        <v>68</v>
      </c>
      <c r="L29" s="811" t="s">
        <v>215</v>
      </c>
      <c r="M29" s="811" t="s">
        <v>49</v>
      </c>
      <c r="N29" s="813" t="s">
        <v>898</v>
      </c>
      <c r="O29" s="811" t="s">
        <v>50</v>
      </c>
      <c r="P29" s="811" t="s">
        <v>51</v>
      </c>
      <c r="Q29" s="813" t="s">
        <v>943</v>
      </c>
      <c r="R29" s="811" t="s">
        <v>840</v>
      </c>
      <c r="S29" s="814" t="s">
        <v>81</v>
      </c>
      <c r="T29" s="814" t="s">
        <v>640</v>
      </c>
      <c r="U29" s="814" t="s">
        <v>52</v>
      </c>
      <c r="V29" s="814" t="s">
        <v>944</v>
      </c>
      <c r="W29" s="814" t="s">
        <v>945</v>
      </c>
      <c r="X29" s="814" t="s">
        <v>69</v>
      </c>
      <c r="Y29" s="814" t="s">
        <v>54</v>
      </c>
      <c r="Z29" s="30" t="s">
        <v>811</v>
      </c>
    </row>
    <row r="30" spans="1:26" ht="14" x14ac:dyDescent="0.15">
      <c r="A30" s="791" t="s">
        <v>808</v>
      </c>
      <c r="B30" s="46">
        <v>195123</v>
      </c>
      <c r="C30" s="46">
        <v>347683</v>
      </c>
      <c r="D30" s="46">
        <v>194780</v>
      </c>
      <c r="E30" s="46">
        <v>87359</v>
      </c>
      <c r="F30" s="46">
        <v>1618</v>
      </c>
      <c r="G30" s="46"/>
      <c r="H30" s="46">
        <v>35756</v>
      </c>
      <c r="I30" s="46">
        <v>756</v>
      </c>
      <c r="J30" s="46">
        <v>301</v>
      </c>
      <c r="K30" s="46">
        <v>49</v>
      </c>
      <c r="L30" s="46">
        <v>1257</v>
      </c>
      <c r="M30" s="46">
        <v>111544</v>
      </c>
      <c r="N30" s="46">
        <v>35865</v>
      </c>
      <c r="O30" s="46">
        <v>23272</v>
      </c>
      <c r="P30" s="46">
        <v>6719</v>
      </c>
      <c r="Q30" s="46">
        <v>193</v>
      </c>
      <c r="R30" s="46">
        <v>67</v>
      </c>
      <c r="S30" s="46">
        <v>2944</v>
      </c>
      <c r="T30" s="46">
        <v>37251</v>
      </c>
      <c r="U30" s="46">
        <v>16338</v>
      </c>
      <c r="V30" s="46">
        <v>1520</v>
      </c>
      <c r="W30" s="46">
        <v>6081</v>
      </c>
      <c r="X30" s="46">
        <v>14354</v>
      </c>
      <c r="Y30" s="46">
        <v>65997</v>
      </c>
      <c r="Z30" s="30">
        <f>SUM(B30:Y30)</f>
        <v>1186827</v>
      </c>
    </row>
    <row r="31" spans="1:26" ht="14" x14ac:dyDescent="0.15">
      <c r="A31" s="791" t="s">
        <v>103</v>
      </c>
      <c r="B31" s="46">
        <v>54711</v>
      </c>
      <c r="C31" s="46">
        <v>264547</v>
      </c>
      <c r="D31" s="46">
        <v>88436</v>
      </c>
      <c r="E31" s="46">
        <v>6872</v>
      </c>
      <c r="F31" s="46">
        <v>32</v>
      </c>
      <c r="G31" s="46">
        <v>1</v>
      </c>
      <c r="H31" s="46">
        <v>3889</v>
      </c>
      <c r="I31" s="46">
        <v>1883</v>
      </c>
      <c r="J31" s="46">
        <v>189</v>
      </c>
      <c r="K31" s="46">
        <v>3</v>
      </c>
      <c r="L31" s="46">
        <v>50</v>
      </c>
      <c r="M31" s="46">
        <v>5763</v>
      </c>
      <c r="N31" s="46">
        <v>152200</v>
      </c>
      <c r="O31" s="46">
        <v>1766</v>
      </c>
      <c r="P31" s="46">
        <v>188</v>
      </c>
      <c r="Q31" s="46">
        <v>3111</v>
      </c>
      <c r="R31" s="46">
        <v>5</v>
      </c>
      <c r="S31" s="46">
        <v>379</v>
      </c>
      <c r="T31" s="46">
        <v>7035</v>
      </c>
      <c r="U31" s="46">
        <v>3290</v>
      </c>
      <c r="V31" s="46">
        <v>3234</v>
      </c>
      <c r="W31" s="46">
        <v>22170</v>
      </c>
      <c r="X31" s="46">
        <v>4416</v>
      </c>
      <c r="Y31" s="46">
        <v>9586</v>
      </c>
      <c r="Z31" s="30">
        <f t="shared" ref="Z31:Z36" si="16">SUM(B31:Y31)</f>
        <v>633756</v>
      </c>
    </row>
    <row r="32" spans="1:26" ht="14" x14ac:dyDescent="0.15">
      <c r="A32" s="791" t="s">
        <v>519</v>
      </c>
      <c r="B32" s="46">
        <v>1103</v>
      </c>
      <c r="C32" s="46">
        <v>2484</v>
      </c>
      <c r="D32" s="46">
        <v>1344</v>
      </c>
      <c r="E32" s="46">
        <v>4035</v>
      </c>
      <c r="F32" s="46">
        <v>255</v>
      </c>
      <c r="G32" s="46">
        <v>2</v>
      </c>
      <c r="H32" s="46">
        <v>326</v>
      </c>
      <c r="I32" s="46">
        <v>179</v>
      </c>
      <c r="J32" s="46">
        <v>85</v>
      </c>
      <c r="K32" s="46">
        <v>12</v>
      </c>
      <c r="L32" s="46">
        <v>450</v>
      </c>
      <c r="M32" s="46">
        <v>5034</v>
      </c>
      <c r="N32" s="46">
        <v>1379</v>
      </c>
      <c r="O32" s="46">
        <v>1356</v>
      </c>
      <c r="P32" s="46">
        <v>1508</v>
      </c>
      <c r="Q32" s="46">
        <v>13</v>
      </c>
      <c r="R32" s="46">
        <v>23</v>
      </c>
      <c r="S32" s="46">
        <v>647</v>
      </c>
      <c r="T32" s="46">
        <v>721</v>
      </c>
      <c r="U32" s="46">
        <v>3564</v>
      </c>
      <c r="V32" s="46">
        <v>273</v>
      </c>
      <c r="W32" s="46">
        <v>830</v>
      </c>
      <c r="X32" s="46">
        <v>2162</v>
      </c>
      <c r="Y32" s="46">
        <v>4362</v>
      </c>
      <c r="Z32" s="30">
        <f t="shared" si="16"/>
        <v>32147</v>
      </c>
    </row>
    <row r="33" spans="1:26" ht="14" x14ac:dyDescent="0.15">
      <c r="A33" s="791" t="s">
        <v>520</v>
      </c>
      <c r="B33" s="46">
        <v>268</v>
      </c>
      <c r="C33" s="46">
        <v>442</v>
      </c>
      <c r="D33" s="46">
        <v>235</v>
      </c>
      <c r="E33" s="46">
        <v>1562</v>
      </c>
      <c r="F33" s="46">
        <v>80</v>
      </c>
      <c r="G33" s="46">
        <v>10</v>
      </c>
      <c r="H33" s="46">
        <v>386</v>
      </c>
      <c r="I33" s="46">
        <v>46</v>
      </c>
      <c r="J33" s="46">
        <v>29</v>
      </c>
      <c r="K33" s="46">
        <v>10</v>
      </c>
      <c r="L33" s="46">
        <v>188</v>
      </c>
      <c r="M33" s="46">
        <v>882</v>
      </c>
      <c r="N33" s="46">
        <v>302</v>
      </c>
      <c r="O33" s="46">
        <v>419</v>
      </c>
      <c r="P33" s="46">
        <v>321</v>
      </c>
      <c r="Q33" s="46">
        <v>8</v>
      </c>
      <c r="R33" s="46">
        <v>4</v>
      </c>
      <c r="S33" s="46">
        <v>85</v>
      </c>
      <c r="T33" s="46">
        <v>548</v>
      </c>
      <c r="U33" s="46">
        <v>576</v>
      </c>
      <c r="V33" s="46">
        <v>52</v>
      </c>
      <c r="W33" s="46">
        <v>294</v>
      </c>
      <c r="X33" s="46">
        <v>455</v>
      </c>
      <c r="Y33" s="46">
        <v>609</v>
      </c>
      <c r="Z33" s="30">
        <f t="shared" si="16"/>
        <v>7811</v>
      </c>
    </row>
    <row r="34" spans="1:26" ht="14" x14ac:dyDescent="0.15">
      <c r="A34" s="791" t="s">
        <v>521</v>
      </c>
      <c r="B34" s="46">
        <v>123</v>
      </c>
      <c r="C34" s="46">
        <v>212</v>
      </c>
      <c r="D34" s="46">
        <v>254</v>
      </c>
      <c r="E34" s="46">
        <v>207</v>
      </c>
      <c r="F34" s="46">
        <v>17</v>
      </c>
      <c r="G34" s="46"/>
      <c r="H34" s="46">
        <v>47</v>
      </c>
      <c r="I34" s="46">
        <v>9</v>
      </c>
      <c r="J34" s="46"/>
      <c r="K34" s="815"/>
      <c r="L34" s="46">
        <v>35</v>
      </c>
      <c r="M34" s="46">
        <v>457</v>
      </c>
      <c r="N34" s="46">
        <v>122</v>
      </c>
      <c r="O34" s="46">
        <v>104</v>
      </c>
      <c r="P34" s="46">
        <v>73</v>
      </c>
      <c r="Q34" s="815"/>
      <c r="R34" s="815"/>
      <c r="S34" s="46">
        <v>20</v>
      </c>
      <c r="T34" s="46">
        <v>26</v>
      </c>
      <c r="U34" s="46">
        <v>234</v>
      </c>
      <c r="V34" s="46">
        <v>11</v>
      </c>
      <c r="W34" s="46">
        <v>64</v>
      </c>
      <c r="X34" s="46">
        <v>130</v>
      </c>
      <c r="Y34" s="46">
        <v>345</v>
      </c>
      <c r="Z34" s="30">
        <f t="shared" si="16"/>
        <v>2490</v>
      </c>
    </row>
    <row r="35" spans="1:26" ht="14" x14ac:dyDescent="0.15">
      <c r="A35" s="791" t="s">
        <v>809</v>
      </c>
      <c r="B35" s="46">
        <v>4236</v>
      </c>
      <c r="C35" s="46">
        <v>2940</v>
      </c>
      <c r="D35" s="46">
        <v>122036</v>
      </c>
      <c r="E35" s="46">
        <v>10809</v>
      </c>
      <c r="F35" s="46">
        <v>36</v>
      </c>
      <c r="G35" s="46">
        <v>2</v>
      </c>
      <c r="H35" s="46">
        <v>3436</v>
      </c>
      <c r="I35" s="46">
        <v>38</v>
      </c>
      <c r="J35" s="46">
        <v>7</v>
      </c>
      <c r="K35" s="815">
        <v>1</v>
      </c>
      <c r="L35" s="46">
        <v>3</v>
      </c>
      <c r="M35" s="46">
        <v>15195</v>
      </c>
      <c r="N35" s="46">
        <v>1282</v>
      </c>
      <c r="O35" s="46">
        <v>1093</v>
      </c>
      <c r="P35" s="46">
        <v>181</v>
      </c>
      <c r="Q35" s="815">
        <v>81</v>
      </c>
      <c r="R35" s="815">
        <v>3</v>
      </c>
      <c r="S35" s="46">
        <v>332</v>
      </c>
      <c r="T35" s="46">
        <v>3310</v>
      </c>
      <c r="U35" s="46">
        <v>3037</v>
      </c>
      <c r="V35" s="46">
        <v>82</v>
      </c>
      <c r="W35" s="46">
        <v>174</v>
      </c>
      <c r="X35" s="46">
        <v>1397</v>
      </c>
      <c r="Y35" s="46">
        <v>8940</v>
      </c>
      <c r="Z35" s="30">
        <f t="shared" si="16"/>
        <v>178651</v>
      </c>
    </row>
    <row r="36" spans="1:26" ht="14" x14ac:dyDescent="0.15">
      <c r="A36" s="791" t="s">
        <v>812</v>
      </c>
      <c r="B36" s="46">
        <v>348</v>
      </c>
      <c r="C36" s="46">
        <v>232</v>
      </c>
      <c r="D36" s="46">
        <v>34</v>
      </c>
      <c r="E36" s="46">
        <v>1566</v>
      </c>
      <c r="F36" s="815"/>
      <c r="G36" s="815"/>
      <c r="H36" s="46">
        <v>128</v>
      </c>
      <c r="I36" s="815"/>
      <c r="J36" s="815">
        <v>1</v>
      </c>
      <c r="K36" s="815"/>
      <c r="L36" s="46">
        <v>4</v>
      </c>
      <c r="M36" s="46">
        <v>211</v>
      </c>
      <c r="N36" s="46">
        <v>12</v>
      </c>
      <c r="O36" s="46">
        <v>62</v>
      </c>
      <c r="P36" s="46">
        <v>2</v>
      </c>
      <c r="Q36" s="815"/>
      <c r="R36" s="815"/>
      <c r="S36" s="30"/>
      <c r="T36" s="46">
        <v>159</v>
      </c>
      <c r="U36" s="46">
        <v>19</v>
      </c>
      <c r="V36" s="46">
        <v>2</v>
      </c>
      <c r="W36" s="30"/>
      <c r="X36" s="46">
        <v>106</v>
      </c>
      <c r="Y36" s="46">
        <v>305</v>
      </c>
      <c r="Z36" s="30">
        <f t="shared" si="16"/>
        <v>3191</v>
      </c>
    </row>
    <row r="37" spans="1:26" ht="27.75" customHeight="1" x14ac:dyDescent="0.15">
      <c r="A37" s="671" t="s">
        <v>811</v>
      </c>
      <c r="B37" s="815">
        <f>SUM(B30:B36)</f>
        <v>255912</v>
      </c>
      <c r="C37" s="815">
        <f t="shared" ref="C37:Z37" si="17">SUM(C30:C36)</f>
        <v>618540</v>
      </c>
      <c r="D37" s="815">
        <f t="shared" si="17"/>
        <v>407119</v>
      </c>
      <c r="E37" s="815">
        <f t="shared" si="17"/>
        <v>112410</v>
      </c>
      <c r="F37" s="815">
        <f t="shared" si="17"/>
        <v>2038</v>
      </c>
      <c r="G37" s="815">
        <f t="shared" si="17"/>
        <v>15</v>
      </c>
      <c r="H37" s="815">
        <f t="shared" si="17"/>
        <v>43968</v>
      </c>
      <c r="I37" s="815">
        <f t="shared" si="17"/>
        <v>2911</v>
      </c>
      <c r="J37" s="815">
        <f t="shared" si="17"/>
        <v>612</v>
      </c>
      <c r="K37" s="815">
        <f t="shared" si="17"/>
        <v>75</v>
      </c>
      <c r="L37" s="815">
        <f t="shared" si="17"/>
        <v>1987</v>
      </c>
      <c r="M37" s="815">
        <f t="shared" si="17"/>
        <v>139086</v>
      </c>
      <c r="N37" s="815">
        <f t="shared" si="17"/>
        <v>191162</v>
      </c>
      <c r="O37" s="815">
        <f t="shared" si="17"/>
        <v>28072</v>
      </c>
      <c r="P37" s="815">
        <f t="shared" si="17"/>
        <v>8992</v>
      </c>
      <c r="Q37" s="815">
        <f t="shared" si="17"/>
        <v>3406</v>
      </c>
      <c r="R37" s="815">
        <f t="shared" si="17"/>
        <v>102</v>
      </c>
      <c r="S37" s="815">
        <f t="shared" si="17"/>
        <v>4407</v>
      </c>
      <c r="T37" s="815">
        <f t="shared" si="17"/>
        <v>49050</v>
      </c>
      <c r="U37" s="815">
        <f t="shared" si="17"/>
        <v>27058</v>
      </c>
      <c r="V37" s="815">
        <f t="shared" si="17"/>
        <v>5174</v>
      </c>
      <c r="W37" s="815">
        <f t="shared" si="17"/>
        <v>29613</v>
      </c>
      <c r="X37" s="815">
        <f t="shared" si="17"/>
        <v>23020</v>
      </c>
      <c r="Y37" s="815">
        <f t="shared" si="17"/>
        <v>90144</v>
      </c>
      <c r="Z37" s="815">
        <f t="shared" si="17"/>
        <v>2044873</v>
      </c>
    </row>
    <row r="38" spans="1:26" ht="27.75" customHeight="1" x14ac:dyDescent="0.15">
      <c r="A38" s="775"/>
      <c r="B38" s="816"/>
      <c r="C38" s="816"/>
      <c r="D38" s="816"/>
      <c r="E38" s="816"/>
      <c r="F38" s="816"/>
      <c r="G38" s="816"/>
      <c r="H38" s="816"/>
      <c r="I38" s="816"/>
      <c r="J38" s="816"/>
      <c r="K38" s="816"/>
      <c r="L38" s="816"/>
      <c r="M38" s="816"/>
      <c r="N38" s="816"/>
      <c r="O38" s="817"/>
      <c r="P38" s="816"/>
    </row>
    <row r="39" spans="1:26" ht="27.75" customHeight="1" x14ac:dyDescent="0.15">
      <c r="A39" s="775"/>
      <c r="B39" s="816"/>
      <c r="C39" s="816"/>
      <c r="D39" s="816"/>
      <c r="E39" s="816"/>
      <c r="F39" s="816"/>
      <c r="G39" s="816"/>
      <c r="H39" s="816"/>
      <c r="I39" s="816"/>
      <c r="J39" s="816"/>
      <c r="K39" s="816"/>
      <c r="L39" s="816"/>
      <c r="M39" s="816"/>
      <c r="N39" s="816"/>
      <c r="O39" s="817"/>
      <c r="P39" s="816"/>
    </row>
    <row r="40" spans="1:26" ht="27.75" customHeight="1" x14ac:dyDescent="0.15">
      <c r="A40" s="775"/>
      <c r="B40" s="816"/>
      <c r="C40" s="816"/>
      <c r="D40" s="816"/>
      <c r="E40" s="816"/>
      <c r="F40" s="816"/>
      <c r="G40" s="816"/>
      <c r="H40" s="816"/>
      <c r="I40" s="816"/>
      <c r="J40" s="816"/>
      <c r="K40" s="816"/>
      <c r="L40" s="816"/>
      <c r="M40" s="816"/>
      <c r="N40" s="816"/>
      <c r="O40" s="817"/>
      <c r="P40" s="816"/>
    </row>
    <row r="41" spans="1:26" ht="27.75" customHeight="1" x14ac:dyDescent="0.15">
      <c r="A41" s="775"/>
      <c r="B41" s="816"/>
      <c r="C41" s="816"/>
      <c r="D41" s="816"/>
      <c r="E41" s="816"/>
      <c r="F41" s="816"/>
      <c r="G41" s="816"/>
      <c r="H41" s="816"/>
      <c r="I41" s="816"/>
      <c r="J41" s="816"/>
      <c r="K41" s="816"/>
      <c r="L41" s="816"/>
      <c r="M41" s="816"/>
      <c r="N41" s="816"/>
      <c r="O41" s="817"/>
      <c r="P41" s="816"/>
    </row>
    <row r="42" spans="1:26" ht="99" customHeight="1" x14ac:dyDescent="0.15">
      <c r="A42" s="775"/>
      <c r="B42" s="816"/>
      <c r="C42" s="816"/>
      <c r="D42" s="816"/>
      <c r="E42" s="816"/>
      <c r="F42" s="816"/>
      <c r="G42" s="816"/>
      <c r="H42" s="816"/>
      <c r="I42" s="816"/>
      <c r="J42" s="816"/>
      <c r="K42" s="816"/>
      <c r="L42" s="816"/>
      <c r="M42" s="816"/>
      <c r="N42" s="816"/>
      <c r="O42" s="817"/>
      <c r="P42" s="816"/>
    </row>
    <row r="43" spans="1:26" ht="27.75" customHeight="1" x14ac:dyDescent="0.15">
      <c r="A43" s="775"/>
      <c r="B43" s="816"/>
      <c r="C43" s="816"/>
      <c r="D43" s="816"/>
      <c r="E43" s="816"/>
      <c r="F43" s="816"/>
      <c r="G43" s="816"/>
      <c r="H43" s="816"/>
      <c r="I43" s="816"/>
      <c r="J43" s="816"/>
      <c r="K43" s="816"/>
      <c r="L43" s="816"/>
      <c r="M43" s="816"/>
      <c r="N43" s="816"/>
      <c r="O43" s="817"/>
      <c r="P43" s="816"/>
    </row>
    <row r="44" spans="1:26" ht="12.75" customHeight="1" x14ac:dyDescent="0.15">
      <c r="A44" s="1043"/>
      <c r="B44" s="1043"/>
      <c r="C44" s="1043"/>
      <c r="D44" s="1043"/>
      <c r="E44" s="1043"/>
      <c r="F44" s="770"/>
      <c r="G44" s="770"/>
      <c r="H44" s="770"/>
      <c r="I44" s="770"/>
      <c r="J44" s="770"/>
      <c r="K44" s="770"/>
      <c r="L44" s="770"/>
      <c r="M44" s="770"/>
      <c r="N44" s="770"/>
      <c r="O44" s="676"/>
      <c r="P44" s="770"/>
    </row>
    <row r="45" spans="1:26" x14ac:dyDescent="0.15">
      <c r="A45" s="775"/>
      <c r="B45" s="770"/>
      <c r="C45" s="770"/>
      <c r="D45" s="770"/>
      <c r="E45" s="770"/>
      <c r="F45" s="770"/>
      <c r="G45" s="770"/>
      <c r="H45" s="770"/>
      <c r="I45" s="770"/>
      <c r="J45" s="770"/>
      <c r="K45" s="770"/>
      <c r="L45" s="770"/>
      <c r="M45" s="770"/>
      <c r="N45" s="770"/>
      <c r="O45" s="676"/>
      <c r="P45" s="770"/>
    </row>
    <row r="46" spans="1:26" ht="34" x14ac:dyDescent="0.15">
      <c r="A46" s="818" t="s">
        <v>216</v>
      </c>
      <c r="B46" s="771"/>
      <c r="C46" s="787"/>
      <c r="D46" s="787"/>
      <c r="E46" s="787"/>
      <c r="F46" s="787"/>
      <c r="G46" s="787"/>
      <c r="H46" s="787"/>
      <c r="I46" s="787"/>
      <c r="J46" s="787"/>
      <c r="K46" s="787"/>
      <c r="L46" s="787"/>
      <c r="N46" s="787"/>
      <c r="O46" s="681"/>
      <c r="P46" s="798"/>
    </row>
    <row r="47" spans="1:26" ht="16" x14ac:dyDescent="0.15">
      <c r="A47" s="818"/>
      <c r="B47" s="787"/>
      <c r="C47" s="787"/>
      <c r="D47" s="787"/>
      <c r="E47" s="787"/>
      <c r="F47" s="787"/>
      <c r="G47" s="787"/>
      <c r="H47" s="787"/>
      <c r="I47" s="787"/>
      <c r="J47" s="787"/>
      <c r="K47" s="787"/>
      <c r="L47" s="787"/>
      <c r="N47" s="787"/>
      <c r="O47" s="681"/>
      <c r="P47" s="798"/>
    </row>
    <row r="48" spans="1:26" ht="14" x14ac:dyDescent="0.15">
      <c r="A48" s="775" t="s">
        <v>70</v>
      </c>
      <c r="B48" s="787"/>
      <c r="C48" s="787"/>
      <c r="D48" s="787"/>
      <c r="E48" s="787"/>
      <c r="F48" s="787"/>
      <c r="G48" s="787"/>
      <c r="H48" s="787"/>
      <c r="I48" s="787"/>
      <c r="J48" s="787"/>
      <c r="K48" s="787"/>
      <c r="L48" s="787"/>
      <c r="N48" s="787"/>
      <c r="O48" s="681"/>
      <c r="P48" s="798"/>
    </row>
    <row r="49" spans="1:18" ht="36" customHeight="1" x14ac:dyDescent="0.15">
      <c r="A49" s="791" t="s">
        <v>217</v>
      </c>
      <c r="B49" s="803" t="s">
        <v>44</v>
      </c>
      <c r="C49" s="803" t="s">
        <v>45</v>
      </c>
      <c r="D49" s="803" t="s">
        <v>46</v>
      </c>
      <c r="E49" s="803" t="s">
        <v>210</v>
      </c>
      <c r="F49" s="803" t="s">
        <v>48</v>
      </c>
      <c r="G49" s="803" t="s">
        <v>88</v>
      </c>
      <c r="H49" s="126" t="s">
        <v>825</v>
      </c>
      <c r="I49" s="803" t="s">
        <v>51</v>
      </c>
      <c r="J49" s="803" t="s">
        <v>593</v>
      </c>
      <c r="K49" s="803" t="s">
        <v>52</v>
      </c>
      <c r="L49" s="803" t="s">
        <v>85</v>
      </c>
      <c r="M49" s="803" t="s">
        <v>54</v>
      </c>
      <c r="N49" s="628" t="s">
        <v>55</v>
      </c>
      <c r="Q49" s="798"/>
      <c r="R49" s="798"/>
    </row>
    <row r="50" spans="1:18" ht="25.5" customHeight="1" x14ac:dyDescent="0.15">
      <c r="A50" s="819" t="s">
        <v>218</v>
      </c>
      <c r="B50" s="815">
        <f>B64</f>
        <v>1228</v>
      </c>
      <c r="C50" s="815">
        <f>C64</f>
        <v>145994</v>
      </c>
      <c r="D50" s="815">
        <f>D64</f>
        <v>86171</v>
      </c>
      <c r="E50" s="815">
        <f>E64</f>
        <v>35021</v>
      </c>
      <c r="F50" s="815">
        <f>F64</f>
        <v>7381</v>
      </c>
      <c r="G50" s="815">
        <f t="shared" ref="G50:M50" si="18">G64</f>
        <v>59317</v>
      </c>
      <c r="H50" s="815">
        <f t="shared" si="18"/>
        <v>14208</v>
      </c>
      <c r="I50" s="815">
        <f t="shared" si="18"/>
        <v>5757</v>
      </c>
      <c r="J50" s="815">
        <f t="shared" si="18"/>
        <v>8710</v>
      </c>
      <c r="K50" s="815">
        <f t="shared" si="18"/>
        <v>6885</v>
      </c>
      <c r="L50" s="815">
        <f t="shared" si="18"/>
        <v>9200</v>
      </c>
      <c r="M50" s="815">
        <f t="shared" si="18"/>
        <v>15793</v>
      </c>
      <c r="N50" s="815">
        <f>N64</f>
        <v>395665</v>
      </c>
      <c r="O50" s="676"/>
      <c r="P50" s="770"/>
      <c r="Q50" s="798"/>
      <c r="R50" s="798"/>
    </row>
    <row r="51" spans="1:18" x14ac:dyDescent="0.15">
      <c r="A51" s="775"/>
      <c r="B51" s="770"/>
      <c r="C51" s="770"/>
      <c r="D51" s="770"/>
      <c r="E51" s="770"/>
      <c r="F51" s="770"/>
      <c r="G51" s="770"/>
      <c r="H51" s="770"/>
      <c r="I51" s="770"/>
      <c r="J51" s="770"/>
      <c r="K51" s="770"/>
      <c r="L51" s="770"/>
      <c r="M51" s="770"/>
      <c r="N51" s="770"/>
      <c r="O51" s="676"/>
      <c r="P51" s="798"/>
      <c r="Q51" s="798"/>
    </row>
    <row r="52" spans="1:18" x14ac:dyDescent="0.15">
      <c r="A52" s="775"/>
      <c r="B52" s="770"/>
      <c r="C52" s="770"/>
      <c r="D52" s="770"/>
      <c r="E52" s="770"/>
      <c r="F52" s="770"/>
      <c r="G52" s="770"/>
      <c r="H52" s="770"/>
      <c r="I52" s="770"/>
      <c r="J52" s="770"/>
      <c r="K52" s="770"/>
      <c r="L52" s="770"/>
      <c r="M52" s="770"/>
      <c r="N52" s="770"/>
      <c r="O52" s="676"/>
      <c r="P52" s="798"/>
      <c r="Q52" s="798"/>
    </row>
    <row r="53" spans="1:18" x14ac:dyDescent="0.15">
      <c r="A53" s="775"/>
      <c r="B53" s="770"/>
      <c r="C53" s="770"/>
      <c r="D53" s="770"/>
      <c r="E53" s="770"/>
      <c r="F53" s="770"/>
      <c r="G53" s="770"/>
      <c r="H53" s="770"/>
      <c r="I53" s="770"/>
      <c r="J53" s="770"/>
      <c r="K53" s="770"/>
      <c r="L53" s="770"/>
      <c r="M53" s="770"/>
      <c r="N53" s="770"/>
      <c r="O53" s="676"/>
      <c r="P53" s="798"/>
      <c r="Q53" s="798"/>
    </row>
    <row r="54" spans="1:18" x14ac:dyDescent="0.15">
      <c r="A54" s="775"/>
      <c r="B54" s="770"/>
      <c r="C54" s="770"/>
      <c r="D54" s="770"/>
      <c r="E54" s="770"/>
      <c r="F54" s="770"/>
      <c r="G54" s="770"/>
      <c r="H54" s="770"/>
      <c r="I54" s="770"/>
      <c r="J54" s="770"/>
      <c r="K54" s="770"/>
      <c r="L54" s="770"/>
      <c r="M54" s="770"/>
      <c r="N54" s="770"/>
      <c r="O54" s="676"/>
      <c r="P54" s="798"/>
      <c r="Q54" s="798"/>
    </row>
    <row r="55" spans="1:18" ht="14" x14ac:dyDescent="0.15">
      <c r="A55" s="775" t="s">
        <v>57</v>
      </c>
      <c r="B55" s="787"/>
      <c r="C55" s="787"/>
      <c r="D55" s="787"/>
      <c r="E55" s="787"/>
      <c r="F55" s="787"/>
      <c r="G55" s="787"/>
      <c r="H55" s="787"/>
      <c r="I55" s="787"/>
      <c r="J55" s="787"/>
      <c r="K55" s="787"/>
      <c r="L55" s="787"/>
      <c r="M55" s="787"/>
      <c r="O55" s="810"/>
      <c r="P55" s="798"/>
      <c r="Q55" s="798"/>
    </row>
    <row r="56" spans="1:18" ht="34" x14ac:dyDescent="0.15">
      <c r="A56" s="807" t="s">
        <v>217</v>
      </c>
      <c r="B56" s="806" t="s">
        <v>44</v>
      </c>
      <c r="C56" s="806" t="s">
        <v>45</v>
      </c>
      <c r="D56" s="806" t="s">
        <v>46</v>
      </c>
      <c r="E56" s="806" t="s">
        <v>210</v>
      </c>
      <c r="F56" s="806" t="s">
        <v>48</v>
      </c>
      <c r="G56" s="806" t="s">
        <v>88</v>
      </c>
      <c r="H56" s="343" t="s">
        <v>825</v>
      </c>
      <c r="I56" s="806" t="s">
        <v>51</v>
      </c>
      <c r="J56" s="806" t="s">
        <v>593</v>
      </c>
      <c r="K56" s="806" t="s">
        <v>52</v>
      </c>
      <c r="L56" s="806" t="s">
        <v>85</v>
      </c>
      <c r="M56" s="806" t="s">
        <v>54</v>
      </c>
      <c r="N56" s="343" t="s">
        <v>55</v>
      </c>
      <c r="Q56" s="798"/>
      <c r="R56" s="798"/>
    </row>
    <row r="57" spans="1:18" ht="16" x14ac:dyDescent="0.15">
      <c r="A57" s="808" t="s">
        <v>102</v>
      </c>
      <c r="B57" s="808">
        <f>J71+K71+L71</f>
        <v>773</v>
      </c>
      <c r="C57" s="808">
        <f>B71+C71</f>
        <v>120742</v>
      </c>
      <c r="D57" s="808">
        <f>D71</f>
        <v>72264</v>
      </c>
      <c r="E57" s="808">
        <f>E71+F71+G71</f>
        <v>28215</v>
      </c>
      <c r="F57" s="808">
        <f>H71+I71</f>
        <v>5590</v>
      </c>
      <c r="G57" s="808">
        <f>M71+N71</f>
        <v>44726</v>
      </c>
      <c r="H57" s="808">
        <f>O71</f>
        <v>12232</v>
      </c>
      <c r="I57" s="808">
        <f>P71+Q71+R71+S71</f>
        <v>4208</v>
      </c>
      <c r="J57" s="808">
        <f>T71</f>
        <v>7199</v>
      </c>
      <c r="K57" s="808">
        <f>U71+V71</f>
        <v>3969</v>
      </c>
      <c r="L57" s="808">
        <f>W71+X71</f>
        <v>6110</v>
      </c>
      <c r="M57" s="808">
        <f>Y71</f>
        <v>11898</v>
      </c>
      <c r="N57" s="808">
        <f t="shared" ref="N57:N63" si="19">SUM(B57:M57)</f>
        <v>317926</v>
      </c>
      <c r="Q57" s="798"/>
      <c r="R57" s="798"/>
    </row>
    <row r="58" spans="1:18" ht="17" x14ac:dyDescent="0.15">
      <c r="A58" s="807" t="s">
        <v>103</v>
      </c>
      <c r="B58" s="808">
        <f t="shared" ref="B58:B63" si="20">J72+K72+L72</f>
        <v>90</v>
      </c>
      <c r="C58" s="808">
        <f t="shared" ref="C58:C63" si="21">B72+C72</f>
        <v>21693</v>
      </c>
      <c r="D58" s="808">
        <f t="shared" ref="D58:D63" si="22">D72</f>
        <v>4079</v>
      </c>
      <c r="E58" s="808">
        <f t="shared" ref="E58:E63" si="23">E72+F72+G72</f>
        <v>1529</v>
      </c>
      <c r="F58" s="808">
        <f t="shared" ref="F58:F63" si="24">H72+I72</f>
        <v>1063</v>
      </c>
      <c r="G58" s="808">
        <f t="shared" ref="G58:G63" si="25">M72+N72</f>
        <v>8577</v>
      </c>
      <c r="H58" s="808">
        <f t="shared" ref="H58:H63" si="26">O72</f>
        <v>765</v>
      </c>
      <c r="I58" s="808">
        <f t="shared" ref="I58:I63" si="27">P72+Q72+R72+S72</f>
        <v>285</v>
      </c>
      <c r="J58" s="808">
        <f t="shared" ref="J58:J63" si="28">T72</f>
        <v>516</v>
      </c>
      <c r="K58" s="808">
        <f t="shared" ref="K58:K63" si="29">U72+V72</f>
        <v>1168</v>
      </c>
      <c r="L58" s="808">
        <f t="shared" ref="L58:L63" si="30">W72+X72</f>
        <v>1425</v>
      </c>
      <c r="M58" s="808">
        <f t="shared" ref="M58:M63" si="31">Y72</f>
        <v>1638</v>
      </c>
      <c r="N58" s="808">
        <f t="shared" si="19"/>
        <v>42828</v>
      </c>
      <c r="Q58" s="798"/>
      <c r="R58" s="798"/>
    </row>
    <row r="59" spans="1:18" ht="17" x14ac:dyDescent="0.15">
      <c r="A59" s="807" t="s">
        <v>104</v>
      </c>
      <c r="B59" s="808">
        <f t="shared" si="20"/>
        <v>240</v>
      </c>
      <c r="C59" s="808">
        <f t="shared" si="21"/>
        <v>1755</v>
      </c>
      <c r="D59" s="808">
        <f t="shared" si="22"/>
        <v>509</v>
      </c>
      <c r="E59" s="808">
        <f t="shared" si="23"/>
        <v>2404</v>
      </c>
      <c r="F59" s="808">
        <f t="shared" si="24"/>
        <v>126</v>
      </c>
      <c r="G59" s="808">
        <f t="shared" si="25"/>
        <v>2740</v>
      </c>
      <c r="H59" s="808">
        <f t="shared" si="26"/>
        <v>765</v>
      </c>
      <c r="I59" s="808">
        <f t="shared" si="27"/>
        <v>922</v>
      </c>
      <c r="J59" s="808">
        <f t="shared" si="28"/>
        <v>255</v>
      </c>
      <c r="K59" s="808">
        <f t="shared" si="29"/>
        <v>1047</v>
      </c>
      <c r="L59" s="808">
        <f t="shared" si="30"/>
        <v>935</v>
      </c>
      <c r="M59" s="808">
        <f t="shared" si="31"/>
        <v>1112</v>
      </c>
      <c r="N59" s="808">
        <f t="shared" si="19"/>
        <v>12810</v>
      </c>
      <c r="Q59" s="798"/>
      <c r="R59" s="798"/>
    </row>
    <row r="60" spans="1:18" ht="17" x14ac:dyDescent="0.15">
      <c r="A60" s="807" t="s">
        <v>105</v>
      </c>
      <c r="B60" s="808">
        <f t="shared" si="20"/>
        <v>103</v>
      </c>
      <c r="C60" s="808">
        <f t="shared" si="21"/>
        <v>297</v>
      </c>
      <c r="D60" s="808">
        <f t="shared" si="22"/>
        <v>88</v>
      </c>
      <c r="E60" s="808">
        <f t="shared" si="23"/>
        <v>699</v>
      </c>
      <c r="F60" s="808">
        <f t="shared" si="24"/>
        <v>81</v>
      </c>
      <c r="G60" s="808">
        <f t="shared" si="25"/>
        <v>501</v>
      </c>
      <c r="H60" s="808">
        <f t="shared" si="26"/>
        <v>260</v>
      </c>
      <c r="I60" s="808">
        <f t="shared" si="27"/>
        <v>199</v>
      </c>
      <c r="J60" s="808">
        <f t="shared" si="28"/>
        <v>87</v>
      </c>
      <c r="K60" s="808">
        <f t="shared" si="29"/>
        <v>209</v>
      </c>
      <c r="L60" s="808">
        <f t="shared" si="30"/>
        <v>388</v>
      </c>
      <c r="M60" s="808">
        <f t="shared" si="31"/>
        <v>130</v>
      </c>
      <c r="N60" s="808">
        <f t="shared" si="19"/>
        <v>3042</v>
      </c>
      <c r="Q60" s="798"/>
      <c r="R60" s="798"/>
    </row>
    <row r="61" spans="1:18" ht="17" x14ac:dyDescent="0.15">
      <c r="A61" s="807" t="s">
        <v>106</v>
      </c>
      <c r="B61" s="808">
        <f t="shared" si="20"/>
        <v>16</v>
      </c>
      <c r="C61" s="808">
        <f t="shared" si="21"/>
        <v>123</v>
      </c>
      <c r="D61" s="808">
        <f t="shared" si="22"/>
        <v>114</v>
      </c>
      <c r="E61" s="808">
        <f t="shared" si="23"/>
        <v>142</v>
      </c>
      <c r="F61" s="808">
        <f t="shared" si="24"/>
        <v>10</v>
      </c>
      <c r="G61" s="808">
        <f t="shared" si="25"/>
        <v>221</v>
      </c>
      <c r="H61" s="808">
        <f t="shared" si="26"/>
        <v>56</v>
      </c>
      <c r="I61" s="808">
        <f t="shared" si="27"/>
        <v>50</v>
      </c>
      <c r="J61" s="808">
        <f t="shared" si="28"/>
        <v>16</v>
      </c>
      <c r="K61" s="808">
        <f t="shared" si="29"/>
        <v>78</v>
      </c>
      <c r="L61" s="808">
        <f t="shared" si="30"/>
        <v>84</v>
      </c>
      <c r="M61" s="808">
        <f t="shared" si="31"/>
        <v>86</v>
      </c>
      <c r="N61" s="808">
        <f t="shared" si="19"/>
        <v>996</v>
      </c>
      <c r="Q61" s="798"/>
      <c r="R61" s="798"/>
    </row>
    <row r="62" spans="1:18" ht="16" x14ac:dyDescent="0.15">
      <c r="A62" s="808" t="s">
        <v>107</v>
      </c>
      <c r="B62" s="808">
        <f t="shared" si="20"/>
        <v>3</v>
      </c>
      <c r="C62" s="808">
        <f t="shared" si="21"/>
        <v>1321</v>
      </c>
      <c r="D62" s="808">
        <f t="shared" si="22"/>
        <v>9110</v>
      </c>
      <c r="E62" s="808">
        <f t="shared" si="23"/>
        <v>1788</v>
      </c>
      <c r="F62" s="808">
        <f t="shared" si="24"/>
        <v>503</v>
      </c>
      <c r="G62" s="808">
        <f t="shared" si="25"/>
        <v>2527</v>
      </c>
      <c r="H62" s="808">
        <f t="shared" si="26"/>
        <v>117</v>
      </c>
      <c r="I62" s="808">
        <f t="shared" si="27"/>
        <v>93</v>
      </c>
      <c r="J62" s="808">
        <f t="shared" si="28"/>
        <v>610</v>
      </c>
      <c r="K62" s="808">
        <f t="shared" si="29"/>
        <v>411</v>
      </c>
      <c r="L62" s="808">
        <f t="shared" si="30"/>
        <v>226</v>
      </c>
      <c r="M62" s="808">
        <f t="shared" si="31"/>
        <v>902</v>
      </c>
      <c r="N62" s="808">
        <f t="shared" si="19"/>
        <v>17611</v>
      </c>
      <c r="Q62" s="798"/>
      <c r="R62" s="798"/>
    </row>
    <row r="63" spans="1:18" ht="17" x14ac:dyDescent="0.15">
      <c r="A63" s="807" t="s">
        <v>108</v>
      </c>
      <c r="B63" s="808">
        <f t="shared" si="20"/>
        <v>3</v>
      </c>
      <c r="C63" s="808">
        <f t="shared" si="21"/>
        <v>63</v>
      </c>
      <c r="D63" s="808">
        <f t="shared" si="22"/>
        <v>7</v>
      </c>
      <c r="E63" s="808">
        <f t="shared" si="23"/>
        <v>244</v>
      </c>
      <c r="F63" s="808">
        <f t="shared" si="24"/>
        <v>8</v>
      </c>
      <c r="G63" s="808">
        <f t="shared" si="25"/>
        <v>25</v>
      </c>
      <c r="H63" s="808">
        <f t="shared" si="26"/>
        <v>13</v>
      </c>
      <c r="I63" s="808">
        <f t="shared" si="27"/>
        <v>0</v>
      </c>
      <c r="J63" s="808">
        <f t="shared" si="28"/>
        <v>27</v>
      </c>
      <c r="K63" s="808">
        <f t="shared" si="29"/>
        <v>3</v>
      </c>
      <c r="L63" s="808">
        <f t="shared" si="30"/>
        <v>32</v>
      </c>
      <c r="M63" s="808">
        <f t="shared" si="31"/>
        <v>27</v>
      </c>
      <c r="N63" s="808">
        <f t="shared" si="19"/>
        <v>452</v>
      </c>
    </row>
    <row r="64" spans="1:18" ht="34" x14ac:dyDescent="0.15">
      <c r="A64" s="820" t="s">
        <v>218</v>
      </c>
      <c r="B64" s="808">
        <f>SUM(B57:B63)</f>
        <v>1228</v>
      </c>
      <c r="C64" s="808">
        <f>SUM(C57:C63)</f>
        <v>145994</v>
      </c>
      <c r="D64" s="808">
        <f t="shared" ref="D64:N64" si="32">SUM(D57:D63)</f>
        <v>86171</v>
      </c>
      <c r="E64" s="808">
        <f t="shared" si="32"/>
        <v>35021</v>
      </c>
      <c r="F64" s="808">
        <f t="shared" si="32"/>
        <v>7381</v>
      </c>
      <c r="G64" s="808">
        <f t="shared" si="32"/>
        <v>59317</v>
      </c>
      <c r="H64" s="808">
        <f t="shared" si="32"/>
        <v>14208</v>
      </c>
      <c r="I64" s="808">
        <f t="shared" si="32"/>
        <v>5757</v>
      </c>
      <c r="J64" s="808">
        <f t="shared" si="32"/>
        <v>8710</v>
      </c>
      <c r="K64" s="808">
        <f t="shared" si="32"/>
        <v>6885</v>
      </c>
      <c r="L64" s="808">
        <f t="shared" si="32"/>
        <v>9200</v>
      </c>
      <c r="M64" s="808">
        <f t="shared" si="32"/>
        <v>15793</v>
      </c>
      <c r="N64" s="808">
        <f t="shared" si="32"/>
        <v>395665</v>
      </c>
    </row>
    <row r="65" spans="1:26" x14ac:dyDescent="0.15">
      <c r="A65" s="775"/>
      <c r="B65" s="787"/>
      <c r="C65" s="787"/>
      <c r="D65" s="787"/>
      <c r="E65" s="787"/>
      <c r="F65" s="787"/>
      <c r="G65" s="787"/>
      <c r="H65" s="787"/>
      <c r="I65" s="787"/>
      <c r="J65" s="787"/>
      <c r="K65" s="787"/>
      <c r="L65" s="787"/>
      <c r="M65" s="787"/>
      <c r="O65" s="810"/>
    </row>
    <row r="66" spans="1:26" x14ac:dyDescent="0.15">
      <c r="A66" s="775"/>
      <c r="B66" s="787"/>
      <c r="C66" s="787"/>
      <c r="D66" s="787"/>
      <c r="E66" s="787"/>
      <c r="F66" s="787"/>
      <c r="G66" s="787"/>
      <c r="H66" s="787"/>
      <c r="I66" s="787"/>
      <c r="J66" s="787"/>
      <c r="K66" s="787"/>
      <c r="L66" s="787"/>
      <c r="M66" s="787"/>
      <c r="O66" s="810"/>
    </row>
    <row r="67" spans="1:26" x14ac:dyDescent="0.15">
      <c r="A67" s="775"/>
      <c r="B67" s="787"/>
      <c r="C67" s="787"/>
      <c r="D67" s="787"/>
      <c r="E67" s="787"/>
      <c r="F67" s="787"/>
      <c r="G67" s="787"/>
      <c r="H67" s="787"/>
      <c r="I67" s="787"/>
      <c r="J67" s="787"/>
      <c r="K67" s="787"/>
      <c r="L67" s="787"/>
      <c r="M67" s="787"/>
      <c r="O67" s="810"/>
    </row>
    <row r="68" spans="1:26" x14ac:dyDescent="0.15">
      <c r="A68" s="775"/>
      <c r="B68" s="787"/>
      <c r="C68" s="787"/>
      <c r="D68" s="787"/>
      <c r="E68" s="787"/>
      <c r="F68" s="787"/>
      <c r="G68" s="787"/>
      <c r="H68" s="787"/>
      <c r="I68" s="787"/>
      <c r="J68" s="787"/>
      <c r="K68" s="787"/>
      <c r="L68" s="787"/>
      <c r="M68" s="787"/>
      <c r="O68" s="810"/>
    </row>
    <row r="69" spans="1:26" ht="14" x14ac:dyDescent="0.15">
      <c r="A69" s="775" t="s">
        <v>63</v>
      </c>
      <c r="B69" s="787"/>
      <c r="C69" s="787"/>
      <c r="D69" s="787"/>
      <c r="E69" s="787"/>
      <c r="F69" s="787"/>
      <c r="G69" s="787"/>
      <c r="H69" s="787"/>
      <c r="I69" s="787"/>
      <c r="J69" s="787"/>
      <c r="K69" s="787"/>
      <c r="L69" s="787"/>
      <c r="M69" s="787"/>
      <c r="O69" s="810"/>
    </row>
    <row r="70" spans="1:26" ht="39.75" customHeight="1" x14ac:dyDescent="0.15">
      <c r="A70" s="791" t="s">
        <v>217</v>
      </c>
      <c r="B70" s="628" t="s">
        <v>45</v>
      </c>
      <c r="C70" s="126" t="s">
        <v>941</v>
      </c>
      <c r="D70" s="628" t="s">
        <v>46</v>
      </c>
      <c r="E70" s="628" t="s">
        <v>210</v>
      </c>
      <c r="F70" s="628" t="s">
        <v>942</v>
      </c>
      <c r="G70" s="671" t="s">
        <v>1185</v>
      </c>
      <c r="H70" s="628" t="s">
        <v>48</v>
      </c>
      <c r="I70" s="628" t="s">
        <v>897</v>
      </c>
      <c r="J70" s="628" t="s">
        <v>67</v>
      </c>
      <c r="K70" s="628" t="s">
        <v>68</v>
      </c>
      <c r="L70" s="628" t="s">
        <v>215</v>
      </c>
      <c r="M70" s="628" t="s">
        <v>49</v>
      </c>
      <c r="N70" s="803" t="s">
        <v>898</v>
      </c>
      <c r="O70" s="628" t="s">
        <v>50</v>
      </c>
      <c r="P70" s="628" t="s">
        <v>51</v>
      </c>
      <c r="Q70" s="803" t="s">
        <v>943</v>
      </c>
      <c r="R70" s="628" t="s">
        <v>840</v>
      </c>
      <c r="S70" s="30" t="s">
        <v>81</v>
      </c>
      <c r="T70" s="30" t="s">
        <v>640</v>
      </c>
      <c r="U70" s="30" t="s">
        <v>52</v>
      </c>
      <c r="V70" s="30" t="s">
        <v>944</v>
      </c>
      <c r="W70" s="30" t="s">
        <v>945</v>
      </c>
      <c r="X70" s="30" t="s">
        <v>69</v>
      </c>
      <c r="Y70" s="30" t="s">
        <v>54</v>
      </c>
      <c r="Z70" s="30" t="s">
        <v>55</v>
      </c>
    </row>
    <row r="71" spans="1:26" ht="16" x14ac:dyDescent="0.2">
      <c r="A71" s="815" t="s">
        <v>808</v>
      </c>
      <c r="B71" s="821">
        <v>55302</v>
      </c>
      <c r="C71" s="46">
        <v>65440</v>
      </c>
      <c r="D71" s="46">
        <v>72264</v>
      </c>
      <c r="E71" s="46">
        <v>27627</v>
      </c>
      <c r="F71" s="46">
        <v>588</v>
      </c>
      <c r="G71" s="46"/>
      <c r="H71" s="46">
        <v>5410</v>
      </c>
      <c r="I71" s="46">
        <v>180</v>
      </c>
      <c r="J71" s="46">
        <v>114</v>
      </c>
      <c r="K71" s="46">
        <v>13</v>
      </c>
      <c r="L71" s="46">
        <v>646</v>
      </c>
      <c r="M71" s="46">
        <v>37610</v>
      </c>
      <c r="N71" s="46">
        <v>7116</v>
      </c>
      <c r="O71" s="46">
        <v>12232</v>
      </c>
      <c r="P71" s="46">
        <v>3460</v>
      </c>
      <c r="Q71" s="822">
        <v>5</v>
      </c>
      <c r="R71" s="46">
        <v>5</v>
      </c>
      <c r="S71" s="46">
        <v>738</v>
      </c>
      <c r="T71" s="46">
        <v>7199</v>
      </c>
      <c r="U71" s="46">
        <v>3704</v>
      </c>
      <c r="V71" s="46">
        <v>265</v>
      </c>
      <c r="W71" s="46">
        <v>1499</v>
      </c>
      <c r="X71" s="46">
        <v>4611</v>
      </c>
      <c r="Y71" s="46">
        <v>11898</v>
      </c>
      <c r="Z71" s="823">
        <f t="shared" ref="Z71:Z77" si="33">SUM(B71:Y71)</f>
        <v>317926</v>
      </c>
    </row>
    <row r="72" spans="1:26" ht="16" x14ac:dyDescent="0.2">
      <c r="A72" s="791" t="s">
        <v>103</v>
      </c>
      <c r="B72" s="821">
        <v>3346</v>
      </c>
      <c r="C72" s="46">
        <v>18347</v>
      </c>
      <c r="D72" s="46">
        <v>4079</v>
      </c>
      <c r="E72" s="46">
        <v>1515</v>
      </c>
      <c r="F72" s="46">
        <v>13</v>
      </c>
      <c r="G72" s="46">
        <v>1</v>
      </c>
      <c r="H72" s="46">
        <v>1036</v>
      </c>
      <c r="I72" s="46">
        <v>27</v>
      </c>
      <c r="J72" s="46">
        <v>68</v>
      </c>
      <c r="K72" s="46">
        <v>1</v>
      </c>
      <c r="L72" s="46">
        <v>21</v>
      </c>
      <c r="M72" s="46">
        <v>1951</v>
      </c>
      <c r="N72" s="46">
        <v>6626</v>
      </c>
      <c r="O72" s="46">
        <v>765</v>
      </c>
      <c r="P72" s="46">
        <v>65</v>
      </c>
      <c r="Q72" s="822">
        <v>18</v>
      </c>
      <c r="R72" s="46">
        <v>1</v>
      </c>
      <c r="S72" s="46">
        <v>201</v>
      </c>
      <c r="T72" s="46">
        <v>516</v>
      </c>
      <c r="U72" s="46">
        <v>1076</v>
      </c>
      <c r="V72" s="46">
        <v>92</v>
      </c>
      <c r="W72" s="46">
        <v>480</v>
      </c>
      <c r="X72" s="46">
        <v>945</v>
      </c>
      <c r="Y72" s="46">
        <v>1638</v>
      </c>
      <c r="Z72" s="823">
        <f t="shared" si="33"/>
        <v>42828</v>
      </c>
    </row>
    <row r="73" spans="1:26" ht="16" x14ac:dyDescent="0.2">
      <c r="A73" s="791" t="s">
        <v>519</v>
      </c>
      <c r="B73" s="821">
        <v>420</v>
      </c>
      <c r="C73" s="46">
        <v>1335</v>
      </c>
      <c r="D73" s="46">
        <v>509</v>
      </c>
      <c r="E73" s="46">
        <v>2313</v>
      </c>
      <c r="F73" s="46">
        <v>90</v>
      </c>
      <c r="G73" s="46">
        <v>1</v>
      </c>
      <c r="H73" s="46">
        <v>69</v>
      </c>
      <c r="I73" s="46">
        <v>57</v>
      </c>
      <c r="J73" s="46">
        <v>30</v>
      </c>
      <c r="K73" s="46">
        <v>3</v>
      </c>
      <c r="L73" s="46">
        <v>207</v>
      </c>
      <c r="M73" s="46">
        <v>2243</v>
      </c>
      <c r="N73" s="46">
        <v>497</v>
      </c>
      <c r="O73" s="46">
        <v>765</v>
      </c>
      <c r="P73" s="46">
        <v>772</v>
      </c>
      <c r="Q73" s="822">
        <v>3</v>
      </c>
      <c r="R73" s="46">
        <v>5</v>
      </c>
      <c r="S73" s="46">
        <v>142</v>
      </c>
      <c r="T73" s="46">
        <v>255</v>
      </c>
      <c r="U73" s="46">
        <v>989</v>
      </c>
      <c r="V73" s="46">
        <v>58</v>
      </c>
      <c r="W73" s="46">
        <v>334</v>
      </c>
      <c r="X73" s="46">
        <v>601</v>
      </c>
      <c r="Y73" s="46">
        <v>1112</v>
      </c>
      <c r="Z73" s="823">
        <f t="shared" si="33"/>
        <v>12810</v>
      </c>
    </row>
    <row r="74" spans="1:26" ht="16" x14ac:dyDescent="0.2">
      <c r="A74" s="791" t="s">
        <v>520</v>
      </c>
      <c r="B74" s="821">
        <v>91</v>
      </c>
      <c r="C74" s="46">
        <v>206</v>
      </c>
      <c r="D74" s="46">
        <v>88</v>
      </c>
      <c r="E74" s="46">
        <v>658</v>
      </c>
      <c r="F74" s="46">
        <v>34</v>
      </c>
      <c r="G74" s="46">
        <v>7</v>
      </c>
      <c r="H74" s="46">
        <v>63</v>
      </c>
      <c r="I74" s="46">
        <v>18</v>
      </c>
      <c r="J74" s="46">
        <v>7</v>
      </c>
      <c r="K74" s="46">
        <v>8</v>
      </c>
      <c r="L74" s="46">
        <v>88</v>
      </c>
      <c r="M74" s="46">
        <v>392</v>
      </c>
      <c r="N74" s="46">
        <v>109</v>
      </c>
      <c r="O74" s="46">
        <v>260</v>
      </c>
      <c r="P74" s="46">
        <v>177</v>
      </c>
      <c r="Q74" s="822"/>
      <c r="R74" s="46">
        <v>1</v>
      </c>
      <c r="S74" s="46">
        <v>21</v>
      </c>
      <c r="T74" s="46">
        <v>87</v>
      </c>
      <c r="U74" s="46">
        <v>185</v>
      </c>
      <c r="V74" s="46">
        <v>24</v>
      </c>
      <c r="W74" s="46">
        <v>177</v>
      </c>
      <c r="X74" s="46">
        <v>211</v>
      </c>
      <c r="Y74" s="46">
        <v>130</v>
      </c>
      <c r="Z74" s="823">
        <f t="shared" si="33"/>
        <v>3042</v>
      </c>
    </row>
    <row r="75" spans="1:26" ht="14" x14ac:dyDescent="0.15">
      <c r="A75" s="791" t="s">
        <v>521</v>
      </c>
      <c r="B75" s="821">
        <v>47</v>
      </c>
      <c r="C75" s="46">
        <v>76</v>
      </c>
      <c r="D75" s="46">
        <v>114</v>
      </c>
      <c r="E75" s="46">
        <v>136</v>
      </c>
      <c r="F75" s="46">
        <v>6</v>
      </c>
      <c r="G75" s="46"/>
      <c r="H75" s="46">
        <v>7</v>
      </c>
      <c r="I75" s="46">
        <v>3</v>
      </c>
      <c r="J75" s="46"/>
      <c r="K75" s="821"/>
      <c r="L75" s="46">
        <v>16</v>
      </c>
      <c r="M75" s="46">
        <v>192</v>
      </c>
      <c r="N75" s="46">
        <v>29</v>
      </c>
      <c r="O75" s="46">
        <v>56</v>
      </c>
      <c r="P75" s="46">
        <v>44</v>
      </c>
      <c r="Q75" s="821"/>
      <c r="R75" s="815"/>
      <c r="S75" s="46">
        <v>6</v>
      </c>
      <c r="T75" s="46">
        <v>16</v>
      </c>
      <c r="U75" s="46">
        <v>75</v>
      </c>
      <c r="V75" s="46">
        <v>3</v>
      </c>
      <c r="W75" s="46">
        <v>34</v>
      </c>
      <c r="X75" s="46">
        <v>50</v>
      </c>
      <c r="Y75" s="46">
        <v>86</v>
      </c>
      <c r="Z75" s="823">
        <f t="shared" si="33"/>
        <v>996</v>
      </c>
    </row>
    <row r="76" spans="1:26" x14ac:dyDescent="0.15">
      <c r="A76" s="815" t="s">
        <v>809</v>
      </c>
      <c r="B76" s="821">
        <v>737</v>
      </c>
      <c r="C76" s="46">
        <v>584</v>
      </c>
      <c r="D76" s="46">
        <v>9110</v>
      </c>
      <c r="E76" s="46">
        <v>1784</v>
      </c>
      <c r="F76" s="46">
        <v>4</v>
      </c>
      <c r="G76" s="46"/>
      <c r="H76" s="46">
        <v>501</v>
      </c>
      <c r="I76" s="46">
        <v>2</v>
      </c>
      <c r="J76" s="821">
        <v>3</v>
      </c>
      <c r="K76" s="821"/>
      <c r="L76" s="46"/>
      <c r="M76" s="46">
        <v>2223</v>
      </c>
      <c r="N76" s="46">
        <v>304</v>
      </c>
      <c r="O76" s="46">
        <v>117</v>
      </c>
      <c r="P76" s="46">
        <v>33</v>
      </c>
      <c r="Q76" s="821">
        <v>43</v>
      </c>
      <c r="R76" s="815"/>
      <c r="S76" s="46">
        <v>17</v>
      </c>
      <c r="T76" s="46">
        <v>610</v>
      </c>
      <c r="U76" s="46">
        <v>406</v>
      </c>
      <c r="V76" s="46">
        <v>5</v>
      </c>
      <c r="W76" s="46">
        <v>19</v>
      </c>
      <c r="X76" s="46">
        <v>207</v>
      </c>
      <c r="Y76" s="46">
        <v>902</v>
      </c>
      <c r="Z76" s="823">
        <f t="shared" si="33"/>
        <v>17611</v>
      </c>
    </row>
    <row r="77" spans="1:26" ht="14" x14ac:dyDescent="0.15">
      <c r="A77" s="791" t="s">
        <v>810</v>
      </c>
      <c r="B77" s="821">
        <v>34</v>
      </c>
      <c r="C77" s="46">
        <v>29</v>
      </c>
      <c r="D77" s="46">
        <v>7</v>
      </c>
      <c r="E77" s="46">
        <v>244</v>
      </c>
      <c r="F77" s="821"/>
      <c r="G77" s="815"/>
      <c r="H77" s="46">
        <v>8</v>
      </c>
      <c r="I77" s="821"/>
      <c r="J77" s="821"/>
      <c r="K77" s="821"/>
      <c r="L77" s="824">
        <v>3</v>
      </c>
      <c r="M77" s="46">
        <v>25</v>
      </c>
      <c r="N77" s="821"/>
      <c r="O77" s="46">
        <v>13</v>
      </c>
      <c r="P77" s="821"/>
      <c r="Q77" s="821"/>
      <c r="R77" s="815"/>
      <c r="S77" s="30"/>
      <c r="T77" s="46">
        <v>27</v>
      </c>
      <c r="U77" s="46">
        <v>3</v>
      </c>
      <c r="V77" s="30"/>
      <c r="W77" s="30"/>
      <c r="X77" s="46">
        <v>32</v>
      </c>
      <c r="Y77" s="46">
        <v>27</v>
      </c>
      <c r="Z77" s="823">
        <f t="shared" si="33"/>
        <v>452</v>
      </c>
    </row>
    <row r="78" spans="1:26" ht="28" x14ac:dyDescent="0.15">
      <c r="A78" s="791" t="s">
        <v>218</v>
      </c>
      <c r="B78" s="823">
        <f t="shared" ref="B78:Y78" si="34">SUM(B71:B77)</f>
        <v>59977</v>
      </c>
      <c r="C78" s="823">
        <f t="shared" si="34"/>
        <v>86017</v>
      </c>
      <c r="D78" s="823">
        <f t="shared" si="34"/>
        <v>86171</v>
      </c>
      <c r="E78" s="823">
        <f t="shared" si="34"/>
        <v>34277</v>
      </c>
      <c r="F78" s="823">
        <f t="shared" si="34"/>
        <v>735</v>
      </c>
      <c r="G78" s="823">
        <f t="shared" si="34"/>
        <v>9</v>
      </c>
      <c r="H78" s="823">
        <f t="shared" si="34"/>
        <v>7094</v>
      </c>
      <c r="I78" s="823">
        <f t="shared" si="34"/>
        <v>287</v>
      </c>
      <c r="J78" s="823">
        <f t="shared" si="34"/>
        <v>222</v>
      </c>
      <c r="K78" s="823">
        <f t="shared" si="34"/>
        <v>25</v>
      </c>
      <c r="L78" s="823">
        <f t="shared" si="34"/>
        <v>981</v>
      </c>
      <c r="M78" s="823">
        <f t="shared" si="34"/>
        <v>44636</v>
      </c>
      <c r="N78" s="823">
        <f t="shared" si="34"/>
        <v>14681</v>
      </c>
      <c r="O78" s="823">
        <f t="shared" si="34"/>
        <v>14208</v>
      </c>
      <c r="P78" s="823">
        <f t="shared" si="34"/>
        <v>4551</v>
      </c>
      <c r="Q78" s="823">
        <f t="shared" si="34"/>
        <v>69</v>
      </c>
      <c r="R78" s="823">
        <f t="shared" si="34"/>
        <v>12</v>
      </c>
      <c r="S78" s="823">
        <f t="shared" si="34"/>
        <v>1125</v>
      </c>
      <c r="T78" s="823">
        <f t="shared" si="34"/>
        <v>8710</v>
      </c>
      <c r="U78" s="823">
        <f t="shared" si="34"/>
        <v>6438</v>
      </c>
      <c r="V78" s="823">
        <f t="shared" si="34"/>
        <v>447</v>
      </c>
      <c r="W78" s="823">
        <f t="shared" si="34"/>
        <v>2543</v>
      </c>
      <c r="X78" s="823">
        <f t="shared" si="34"/>
        <v>6657</v>
      </c>
      <c r="Y78" s="823">
        <f t="shared" si="34"/>
        <v>15793</v>
      </c>
      <c r="Z78" s="823">
        <f>SUM(Z71:Z77)</f>
        <v>395665</v>
      </c>
    </row>
    <row r="79" spans="1:26" x14ac:dyDescent="0.15">
      <c r="A79" s="775"/>
      <c r="B79" s="787"/>
      <c r="C79" s="787"/>
      <c r="D79" s="787"/>
      <c r="E79" s="787"/>
      <c r="F79" s="787"/>
      <c r="G79" s="787"/>
      <c r="H79" s="787"/>
      <c r="I79" s="787"/>
      <c r="J79" s="787"/>
      <c r="K79" s="787"/>
      <c r="L79" s="787"/>
      <c r="N79" s="787"/>
    </row>
    <row r="80" spans="1:26" x14ac:dyDescent="0.15">
      <c r="A80" s="1038"/>
      <c r="B80" s="1038"/>
      <c r="C80" s="1038"/>
      <c r="D80" s="1038"/>
      <c r="E80" s="1038"/>
      <c r="F80" s="787"/>
      <c r="G80" s="787"/>
      <c r="H80" s="787"/>
      <c r="I80" s="787"/>
      <c r="J80" s="787"/>
      <c r="K80" s="787"/>
      <c r="L80" s="787"/>
      <c r="N80" s="787"/>
    </row>
    <row r="81" spans="1:16" ht="14" customHeight="1" x14ac:dyDescent="0.15">
      <c r="A81" s="1039" t="s">
        <v>219</v>
      </c>
      <c r="B81" s="1040"/>
      <c r="C81" s="1041"/>
      <c r="D81" s="787"/>
      <c r="E81" s="825"/>
      <c r="F81" s="825"/>
      <c r="G81" s="826"/>
      <c r="H81" s="826"/>
      <c r="I81" s="787"/>
      <c r="J81" s="826"/>
      <c r="K81" s="826"/>
      <c r="L81" s="787"/>
      <c r="M81" s="826"/>
      <c r="N81" s="826"/>
    </row>
    <row r="82" spans="1:16" ht="14" customHeight="1" x14ac:dyDescent="0.15">
      <c r="A82" s="343" t="s">
        <v>189</v>
      </c>
      <c r="B82" s="827" t="s">
        <v>188</v>
      </c>
      <c r="C82" s="343" t="s">
        <v>220</v>
      </c>
      <c r="D82" s="828"/>
      <c r="E82" s="825"/>
      <c r="F82" s="825"/>
      <c r="G82" s="829"/>
      <c r="H82" s="830"/>
      <c r="J82" s="829"/>
      <c r="K82" s="830"/>
      <c r="M82" s="829"/>
      <c r="N82" s="830"/>
    </row>
    <row r="83" spans="1:16" ht="14" customHeight="1" x14ac:dyDescent="0.2">
      <c r="A83" s="780">
        <v>1</v>
      </c>
      <c r="B83" s="781" t="s">
        <v>190</v>
      </c>
      <c r="C83" s="946">
        <v>812390</v>
      </c>
      <c r="D83" s="831"/>
      <c r="E83" s="825"/>
      <c r="F83" s="825"/>
      <c r="G83" s="829"/>
      <c r="H83" s="830"/>
      <c r="J83" s="829"/>
      <c r="K83" s="830"/>
      <c r="M83" s="829"/>
      <c r="N83" s="830"/>
    </row>
    <row r="84" spans="1:16" ht="14" customHeight="1" x14ac:dyDescent="0.2">
      <c r="A84" s="832">
        <v>2</v>
      </c>
      <c r="B84" s="781" t="s">
        <v>198</v>
      </c>
      <c r="C84" s="946">
        <v>156671</v>
      </c>
      <c r="D84" s="831"/>
      <c r="E84" s="825"/>
      <c r="F84" s="825"/>
      <c r="G84" s="829"/>
      <c r="H84" s="830"/>
      <c r="J84" s="829"/>
      <c r="K84" s="830"/>
      <c r="M84" s="829"/>
      <c r="N84" s="830"/>
    </row>
    <row r="85" spans="1:16" ht="16" x14ac:dyDescent="0.2">
      <c r="A85" s="832">
        <v>3</v>
      </c>
      <c r="B85" s="781" t="s">
        <v>222</v>
      </c>
      <c r="C85" s="946">
        <v>153128</v>
      </c>
      <c r="D85" s="831"/>
      <c r="E85" s="825"/>
      <c r="F85" s="825"/>
      <c r="G85" s="829"/>
      <c r="H85" s="830"/>
      <c r="J85" s="829"/>
      <c r="K85" s="830"/>
      <c r="M85" s="829"/>
      <c r="N85" s="830"/>
    </row>
    <row r="86" spans="1:16" ht="14" customHeight="1" x14ac:dyDescent="0.2">
      <c r="A86" s="832">
        <v>4</v>
      </c>
      <c r="B86" s="781" t="s">
        <v>192</v>
      </c>
      <c r="C86" s="946">
        <v>98449</v>
      </c>
      <c r="D86" s="831"/>
      <c r="E86" s="833"/>
      <c r="F86" s="833"/>
      <c r="G86" s="829"/>
      <c r="H86" s="830"/>
      <c r="J86" s="829"/>
      <c r="K86" s="830"/>
      <c r="M86" s="829"/>
      <c r="N86" s="830"/>
    </row>
    <row r="87" spans="1:16" ht="14" customHeight="1" x14ac:dyDescent="0.2">
      <c r="A87" s="832">
        <v>5</v>
      </c>
      <c r="B87" s="781" t="s">
        <v>193</v>
      </c>
      <c r="C87" s="946">
        <v>67479</v>
      </c>
      <c r="D87" s="831"/>
      <c r="E87" s="834"/>
      <c r="F87" s="834"/>
      <c r="G87" s="829"/>
      <c r="H87" s="830"/>
      <c r="J87" s="829"/>
      <c r="K87" s="830"/>
      <c r="M87" s="829"/>
      <c r="N87" s="830"/>
    </row>
    <row r="88" spans="1:16" ht="14" customHeight="1" x14ac:dyDescent="0.2">
      <c r="A88" s="832">
        <v>6</v>
      </c>
      <c r="B88" s="781" t="s">
        <v>221</v>
      </c>
      <c r="C88" s="946">
        <v>48030</v>
      </c>
      <c r="D88" s="831"/>
      <c r="E88" s="834"/>
      <c r="F88" s="834"/>
      <c r="G88" s="829"/>
      <c r="H88" s="830"/>
      <c r="J88" s="829"/>
      <c r="K88" s="830"/>
      <c r="M88" s="829"/>
      <c r="N88" s="830"/>
    </row>
    <row r="89" spans="1:16" ht="14" customHeight="1" x14ac:dyDescent="0.2">
      <c r="A89" s="832">
        <v>7</v>
      </c>
      <c r="B89" s="781" t="s">
        <v>303</v>
      </c>
      <c r="C89" s="946">
        <v>40520</v>
      </c>
      <c r="D89" s="831"/>
      <c r="E89" s="834"/>
      <c r="F89" s="834"/>
      <c r="G89" s="829"/>
      <c r="H89" s="830"/>
      <c r="J89" s="829"/>
      <c r="K89" s="830"/>
      <c r="M89" s="829"/>
      <c r="N89" s="830"/>
    </row>
    <row r="90" spans="1:16" ht="14" customHeight="1" x14ac:dyDescent="0.2">
      <c r="A90" s="832">
        <v>8</v>
      </c>
      <c r="B90" s="781" t="s">
        <v>199</v>
      </c>
      <c r="C90" s="946">
        <v>39837</v>
      </c>
      <c r="D90" s="831"/>
      <c r="E90" s="834"/>
      <c r="F90" s="834"/>
      <c r="G90" s="829"/>
      <c r="H90" s="830"/>
      <c r="I90" s="786"/>
      <c r="J90" s="829"/>
      <c r="K90" s="830"/>
      <c r="L90" s="786"/>
      <c r="M90" s="829"/>
      <c r="N90" s="830"/>
      <c r="O90" s="835"/>
      <c r="P90" s="786"/>
    </row>
    <row r="91" spans="1:16" ht="14" customHeight="1" x14ac:dyDescent="0.2">
      <c r="A91" s="832">
        <v>9</v>
      </c>
      <c r="B91" s="781" t="s">
        <v>226</v>
      </c>
      <c r="C91" s="946">
        <v>31531</v>
      </c>
      <c r="D91" s="831"/>
      <c r="E91" s="834"/>
      <c r="F91" s="834"/>
      <c r="G91" s="829"/>
      <c r="H91" s="830"/>
      <c r="I91" s="786"/>
      <c r="J91" s="829"/>
      <c r="K91" s="830"/>
      <c r="L91" s="786"/>
      <c r="M91" s="829"/>
      <c r="N91" s="830"/>
      <c r="O91" s="835"/>
      <c r="P91" s="786"/>
    </row>
    <row r="92" spans="1:16" ht="14" customHeight="1" x14ac:dyDescent="0.2">
      <c r="A92" s="832">
        <v>10</v>
      </c>
      <c r="B92" s="781" t="s">
        <v>191</v>
      </c>
      <c r="C92" s="946">
        <v>28902</v>
      </c>
      <c r="D92" s="831"/>
      <c r="E92" s="834"/>
      <c r="F92" s="834"/>
      <c r="G92" s="829"/>
      <c r="H92" s="830"/>
      <c r="I92" s="786"/>
      <c r="J92" s="829"/>
      <c r="K92" s="830"/>
      <c r="L92" s="786"/>
      <c r="M92" s="829"/>
      <c r="N92" s="830"/>
      <c r="O92" s="835"/>
      <c r="P92" s="786"/>
    </row>
    <row r="93" spans="1:16" ht="14" customHeight="1" x14ac:dyDescent="0.2">
      <c r="A93" s="832">
        <v>11</v>
      </c>
      <c r="B93" s="781" t="s">
        <v>240</v>
      </c>
      <c r="C93" s="946">
        <v>25274</v>
      </c>
      <c r="D93" s="831"/>
      <c r="E93" s="825"/>
      <c r="F93" s="825"/>
      <c r="G93" s="829"/>
      <c r="H93" s="830"/>
      <c r="I93" s="836"/>
      <c r="J93" s="829"/>
      <c r="K93" s="830"/>
      <c r="L93" s="836"/>
      <c r="M93" s="829"/>
      <c r="N93" s="830"/>
      <c r="O93" s="837"/>
      <c r="P93" s="836"/>
    </row>
    <row r="94" spans="1:16" ht="14" customHeight="1" x14ac:dyDescent="0.2">
      <c r="A94" s="832">
        <v>12</v>
      </c>
      <c r="B94" s="781" t="s">
        <v>224</v>
      </c>
      <c r="C94" s="946">
        <v>24836</v>
      </c>
      <c r="D94" s="831"/>
      <c r="E94" s="825"/>
      <c r="F94" s="825"/>
      <c r="G94" s="829"/>
      <c r="H94" s="830"/>
      <c r="I94" s="836"/>
      <c r="J94" s="829"/>
      <c r="K94" s="830"/>
      <c r="L94" s="836"/>
      <c r="M94" s="829"/>
      <c r="N94" s="830"/>
      <c r="O94" s="837"/>
      <c r="P94" s="836"/>
    </row>
    <row r="95" spans="1:16" ht="14" customHeight="1" x14ac:dyDescent="0.2">
      <c r="A95" s="832">
        <v>13</v>
      </c>
      <c r="B95" s="781" t="s">
        <v>223</v>
      </c>
      <c r="C95" s="946">
        <v>13848</v>
      </c>
      <c r="D95" s="831"/>
      <c r="E95" s="825"/>
      <c r="F95" s="825"/>
      <c r="G95" s="829"/>
      <c r="H95" s="830"/>
      <c r="I95" s="836"/>
      <c r="J95" s="829"/>
      <c r="K95" s="830"/>
      <c r="L95" s="836"/>
      <c r="M95" s="829"/>
      <c r="N95" s="830"/>
      <c r="O95" s="837"/>
      <c r="P95" s="836"/>
    </row>
    <row r="96" spans="1:16" ht="16" x14ac:dyDescent="0.2">
      <c r="A96" s="832">
        <v>14</v>
      </c>
      <c r="B96" s="781" t="s">
        <v>244</v>
      </c>
      <c r="C96" s="946">
        <v>13456</v>
      </c>
      <c r="D96" s="831"/>
      <c r="E96" s="825"/>
      <c r="F96" s="825"/>
      <c r="G96" s="829"/>
      <c r="H96" s="830"/>
      <c r="I96" s="836"/>
      <c r="J96" s="829"/>
      <c r="K96" s="830"/>
      <c r="L96" s="836"/>
      <c r="M96" s="829"/>
      <c r="N96" s="830"/>
      <c r="O96" s="837"/>
      <c r="P96" s="787"/>
    </row>
    <row r="97" spans="1:16" ht="14" customHeight="1" x14ac:dyDescent="0.2">
      <c r="A97" s="832">
        <v>15</v>
      </c>
      <c r="B97" s="781" t="s">
        <v>239</v>
      </c>
      <c r="C97" s="946">
        <v>11917</v>
      </c>
      <c r="D97" s="831"/>
      <c r="E97" s="836"/>
      <c r="F97" s="836"/>
      <c r="G97" s="836"/>
      <c r="H97" s="787"/>
      <c r="I97" s="836"/>
      <c r="J97" s="836"/>
      <c r="K97" s="787"/>
      <c r="L97" s="836"/>
      <c r="M97" s="836"/>
      <c r="N97" s="787"/>
      <c r="O97" s="837"/>
      <c r="P97" s="787"/>
    </row>
    <row r="98" spans="1:16" ht="16" x14ac:dyDescent="0.2">
      <c r="A98" s="832">
        <v>16</v>
      </c>
      <c r="B98" s="781" t="s">
        <v>734</v>
      </c>
      <c r="C98" s="946">
        <v>11048</v>
      </c>
      <c r="D98" s="831"/>
      <c r="E98" s="836"/>
      <c r="F98" s="836"/>
      <c r="G98" s="836"/>
      <c r="H98" s="836"/>
      <c r="I98" s="836"/>
      <c r="J98" s="836"/>
      <c r="K98" s="836"/>
      <c r="L98" s="836"/>
      <c r="M98" s="836"/>
      <c r="N98" s="836"/>
      <c r="O98" s="837"/>
      <c r="P98" s="787"/>
    </row>
    <row r="99" spans="1:16" ht="14" customHeight="1" x14ac:dyDescent="0.2">
      <c r="A99" s="832">
        <v>17</v>
      </c>
      <c r="B99" s="781" t="s">
        <v>1233</v>
      </c>
      <c r="C99" s="946">
        <v>11037</v>
      </c>
      <c r="D99" s="831"/>
      <c r="E99" s="836"/>
      <c r="F99" s="836"/>
      <c r="G99" s="836"/>
      <c r="H99" s="836"/>
      <c r="I99" s="836"/>
      <c r="J99" s="836"/>
      <c r="K99" s="836"/>
      <c r="L99" s="836"/>
      <c r="M99" s="836"/>
      <c r="N99" s="836"/>
      <c r="O99" s="837"/>
      <c r="P99" s="787"/>
    </row>
    <row r="100" spans="1:16" ht="14" customHeight="1" x14ac:dyDescent="0.2">
      <c r="A100" s="832">
        <v>18</v>
      </c>
      <c r="B100" s="781" t="s">
        <v>738</v>
      </c>
      <c r="C100" s="946">
        <v>10764</v>
      </c>
      <c r="D100" s="831"/>
      <c r="E100" s="836"/>
      <c r="F100" s="836"/>
      <c r="G100" s="836"/>
      <c r="H100" s="836"/>
      <c r="I100" s="836"/>
      <c r="J100" s="836"/>
      <c r="K100" s="836"/>
      <c r="L100" s="836"/>
      <c r="M100" s="836"/>
      <c r="N100" s="836"/>
      <c r="O100" s="837"/>
      <c r="P100" s="787"/>
    </row>
    <row r="101" spans="1:16" ht="14" customHeight="1" x14ac:dyDescent="0.2">
      <c r="A101" s="832">
        <v>19</v>
      </c>
      <c r="B101" s="781" t="s">
        <v>194</v>
      </c>
      <c r="C101" s="946">
        <v>10546</v>
      </c>
      <c r="D101" s="831"/>
    </row>
    <row r="102" spans="1:16" ht="14" customHeight="1" x14ac:dyDescent="0.2">
      <c r="A102" s="832">
        <v>20</v>
      </c>
      <c r="B102" s="781" t="s">
        <v>1234</v>
      </c>
      <c r="C102" s="946">
        <v>8779</v>
      </c>
      <c r="D102" s="831"/>
      <c r="E102" s="786"/>
      <c r="F102" s="786"/>
      <c r="G102" s="786"/>
      <c r="H102" s="786"/>
      <c r="I102" s="786"/>
      <c r="J102" s="786"/>
      <c r="K102" s="786"/>
      <c r="L102" s="786"/>
      <c r="M102" s="786"/>
      <c r="N102" s="786"/>
      <c r="O102" s="835"/>
      <c r="P102" s="786"/>
    </row>
    <row r="103" spans="1:16" x14ac:dyDescent="0.15">
      <c r="A103" s="838"/>
      <c r="B103" s="836"/>
      <c r="C103" s="839"/>
      <c r="D103" s="840"/>
      <c r="E103" s="786"/>
      <c r="F103" s="786"/>
      <c r="G103" s="786"/>
      <c r="H103" s="786"/>
      <c r="I103" s="786"/>
      <c r="J103" s="786"/>
      <c r="K103" s="786"/>
      <c r="L103" s="786"/>
      <c r="M103" s="786"/>
      <c r="N103" s="786"/>
      <c r="O103" s="835"/>
      <c r="P103" s="786"/>
    </row>
    <row r="104" spans="1:16" x14ac:dyDescent="0.15">
      <c r="A104" s="841"/>
      <c r="B104" s="804" t="s">
        <v>227</v>
      </c>
      <c r="C104" s="435">
        <v>3449</v>
      </c>
      <c r="D104" s="842"/>
      <c r="E104" s="836"/>
      <c r="F104" s="836"/>
      <c r="G104" s="836"/>
      <c r="H104" s="836"/>
      <c r="I104" s="836"/>
      <c r="J104" s="836"/>
      <c r="K104" s="836"/>
      <c r="L104" s="836"/>
      <c r="M104" s="836"/>
      <c r="N104" s="836"/>
      <c r="O104" s="837"/>
      <c r="P104" s="836"/>
    </row>
    <row r="105" spans="1:16" x14ac:dyDescent="0.15">
      <c r="A105" s="841"/>
      <c r="B105" s="836"/>
      <c r="C105" s="836"/>
      <c r="D105" s="836"/>
      <c r="E105" s="836"/>
      <c r="F105" s="836"/>
      <c r="G105" s="836"/>
      <c r="H105" s="836"/>
      <c r="I105" s="836"/>
      <c r="J105" s="836"/>
      <c r="K105" s="836"/>
      <c r="L105" s="836"/>
      <c r="M105" s="836"/>
      <c r="N105" s="836"/>
      <c r="O105" s="837"/>
      <c r="P105" s="836"/>
    </row>
    <row r="106" spans="1:16" x14ac:dyDescent="0.15">
      <c r="A106" s="841"/>
      <c r="B106" s="787" t="s">
        <v>228</v>
      </c>
      <c r="C106" s="836"/>
      <c r="D106" s="836"/>
      <c r="E106" s="836"/>
      <c r="F106" s="836"/>
      <c r="G106" s="836"/>
      <c r="H106" s="836"/>
      <c r="I106" s="836"/>
      <c r="J106" s="836"/>
      <c r="K106" s="836"/>
      <c r="L106" s="836"/>
      <c r="M106" s="836"/>
      <c r="N106" s="836"/>
      <c r="O106" s="837"/>
      <c r="P106" s="836"/>
    </row>
    <row r="107" spans="1:16" x14ac:dyDescent="0.15">
      <c r="A107" s="841"/>
      <c r="B107" s="787"/>
      <c r="C107" s="836"/>
      <c r="D107" s="836"/>
      <c r="E107" s="787"/>
      <c r="F107" s="787"/>
      <c r="G107" s="787"/>
      <c r="H107" s="787"/>
      <c r="I107" s="787"/>
      <c r="J107" s="787"/>
      <c r="K107" s="787"/>
      <c r="L107" s="787"/>
      <c r="M107" s="787"/>
      <c r="N107" s="787"/>
      <c r="O107" s="810"/>
      <c r="P107" s="787"/>
    </row>
    <row r="108" spans="1:16" x14ac:dyDescent="0.15">
      <c r="A108" s="841"/>
      <c r="B108" s="787"/>
      <c r="C108" s="836"/>
      <c r="D108" s="836"/>
      <c r="E108" s="787"/>
      <c r="F108" s="787"/>
      <c r="G108" s="787"/>
      <c r="H108" s="787"/>
      <c r="I108" s="787"/>
      <c r="J108" s="787"/>
      <c r="K108" s="787"/>
      <c r="L108" s="787"/>
      <c r="M108" s="787"/>
      <c r="N108" s="787"/>
      <c r="O108" s="810"/>
      <c r="P108" s="787"/>
    </row>
    <row r="109" spans="1:16" x14ac:dyDescent="0.15">
      <c r="A109" s="841"/>
      <c r="B109" s="787"/>
      <c r="C109" s="836"/>
      <c r="D109" s="836"/>
      <c r="E109" s="836"/>
      <c r="F109" s="836"/>
      <c r="G109" s="836"/>
      <c r="H109" s="836"/>
      <c r="I109" s="836"/>
      <c r="J109" s="836"/>
      <c r="K109" s="836"/>
      <c r="L109" s="836"/>
      <c r="M109" s="836"/>
      <c r="N109" s="836"/>
      <c r="O109" s="837"/>
      <c r="P109" s="836"/>
    </row>
    <row r="110" spans="1:16" x14ac:dyDescent="0.15">
      <c r="A110" s="841"/>
      <c r="B110" s="787"/>
      <c r="C110" s="836"/>
      <c r="D110" s="836"/>
      <c r="E110" s="836"/>
      <c r="F110" s="836"/>
      <c r="G110" s="836"/>
      <c r="H110" s="836"/>
      <c r="I110" s="836"/>
      <c r="J110" s="836"/>
      <c r="K110" s="836"/>
      <c r="L110" s="836"/>
      <c r="M110" s="836"/>
      <c r="N110" s="836"/>
      <c r="O110" s="837"/>
      <c r="P110" s="836"/>
    </row>
    <row r="111" spans="1:16" x14ac:dyDescent="0.15">
      <c r="A111" s="841"/>
      <c r="B111" s="787"/>
      <c r="C111" s="836"/>
      <c r="D111" s="836"/>
      <c r="E111" s="836"/>
      <c r="F111" s="836"/>
      <c r="G111" s="836"/>
      <c r="H111" s="836"/>
      <c r="I111" s="836"/>
      <c r="J111" s="836"/>
      <c r="K111" s="836"/>
      <c r="L111" s="836"/>
      <c r="M111" s="836"/>
      <c r="N111" s="836"/>
      <c r="O111" s="837"/>
      <c r="P111" s="836"/>
    </row>
    <row r="112" spans="1:16" x14ac:dyDescent="0.15">
      <c r="A112" s="843"/>
      <c r="B112" s="787"/>
      <c r="C112" s="770"/>
      <c r="D112" s="836"/>
      <c r="E112" s="836"/>
      <c r="F112" s="836"/>
      <c r="G112" s="836"/>
      <c r="H112" s="836"/>
      <c r="I112" s="836"/>
      <c r="J112" s="836"/>
      <c r="K112" s="836"/>
      <c r="L112" s="836"/>
      <c r="M112" s="836"/>
      <c r="N112" s="836"/>
      <c r="O112" s="837"/>
      <c r="P112" s="836"/>
    </row>
    <row r="113" spans="1:16" x14ac:dyDescent="0.15">
      <c r="A113" s="770"/>
      <c r="B113" s="787"/>
      <c r="D113" s="770"/>
      <c r="E113" s="770"/>
      <c r="F113" s="770"/>
      <c r="G113" s="770"/>
      <c r="H113" s="770"/>
      <c r="I113" s="770"/>
      <c r="J113" s="770"/>
      <c r="K113" s="770"/>
      <c r="L113" s="770"/>
      <c r="M113" s="770"/>
      <c r="N113" s="770"/>
      <c r="O113" s="676"/>
      <c r="P113" s="770"/>
    </row>
    <row r="114" spans="1:16" x14ac:dyDescent="0.15">
      <c r="A114" s="844"/>
      <c r="B114" s="787"/>
    </row>
    <row r="115" spans="1:16" x14ac:dyDescent="0.15">
      <c r="A115" s="801"/>
      <c r="B115" s="787"/>
      <c r="C115" s="770"/>
    </row>
    <row r="116" spans="1:16" x14ac:dyDescent="0.15">
      <c r="A116" s="770"/>
      <c r="B116" s="787"/>
      <c r="C116" s="845"/>
      <c r="D116" s="770"/>
      <c r="E116" s="770"/>
      <c r="F116" s="770"/>
      <c r="G116" s="770"/>
      <c r="H116" s="770"/>
      <c r="I116" s="770"/>
      <c r="J116" s="770"/>
      <c r="K116" s="770"/>
      <c r="L116" s="770"/>
      <c r="M116" s="770"/>
      <c r="N116" s="770"/>
      <c r="O116" s="676"/>
      <c r="P116" s="770"/>
    </row>
    <row r="117" spans="1:16" x14ac:dyDescent="0.15">
      <c r="A117" s="798"/>
      <c r="B117" s="787"/>
      <c r="C117" s="846"/>
      <c r="D117" s="845"/>
      <c r="E117" s="845"/>
      <c r="F117" s="845"/>
      <c r="G117" s="845"/>
      <c r="H117" s="845"/>
      <c r="I117" s="845"/>
      <c r="J117" s="845"/>
      <c r="K117" s="845"/>
      <c r="L117" s="845"/>
      <c r="M117" s="845"/>
      <c r="N117" s="845"/>
      <c r="P117" s="845"/>
    </row>
    <row r="118" spans="1:16" x14ac:dyDescent="0.15">
      <c r="A118" s="798"/>
      <c r="B118" s="787"/>
      <c r="C118" s="846"/>
      <c r="D118" s="846"/>
      <c r="E118" s="846"/>
      <c r="F118" s="846"/>
      <c r="G118" s="846"/>
      <c r="H118" s="846"/>
      <c r="I118" s="846"/>
      <c r="J118" s="846"/>
      <c r="K118" s="846"/>
      <c r="L118" s="846"/>
      <c r="M118" s="846"/>
      <c r="N118" s="846"/>
      <c r="O118" s="810"/>
      <c r="P118" s="846"/>
    </row>
    <row r="119" spans="1:16" x14ac:dyDescent="0.15">
      <c r="A119" s="798"/>
      <c r="B119" s="787"/>
      <c r="C119" s="846"/>
      <c r="D119" s="846"/>
      <c r="E119" s="846"/>
      <c r="F119" s="846"/>
      <c r="G119" s="846"/>
      <c r="H119" s="846"/>
      <c r="I119" s="846"/>
      <c r="J119" s="846"/>
      <c r="K119" s="846"/>
      <c r="L119" s="846"/>
      <c r="M119" s="846"/>
      <c r="N119" s="846"/>
      <c r="O119" s="810"/>
      <c r="P119" s="846"/>
    </row>
    <row r="120" spans="1:16" x14ac:dyDescent="0.15">
      <c r="A120" s="798"/>
      <c r="B120" s="787"/>
      <c r="C120" s="846"/>
      <c r="D120" s="846"/>
      <c r="E120" s="846"/>
      <c r="F120" s="846"/>
      <c r="G120" s="846"/>
      <c r="H120" s="846"/>
      <c r="I120" s="846"/>
      <c r="J120" s="846"/>
      <c r="K120" s="846"/>
      <c r="L120" s="846"/>
      <c r="M120" s="846"/>
      <c r="N120" s="846"/>
      <c r="O120" s="810"/>
      <c r="P120" s="846"/>
    </row>
    <row r="121" spans="1:16" x14ac:dyDescent="0.15">
      <c r="A121" s="798"/>
      <c r="B121" s="787"/>
      <c r="C121" s="846"/>
      <c r="D121" s="846"/>
      <c r="E121" s="846"/>
      <c r="F121" s="846"/>
      <c r="G121" s="846"/>
      <c r="H121" s="846"/>
      <c r="I121" s="846"/>
      <c r="J121" s="846"/>
      <c r="K121" s="846"/>
      <c r="L121" s="846"/>
      <c r="M121" s="846"/>
      <c r="N121" s="846"/>
      <c r="O121" s="810"/>
      <c r="P121" s="846"/>
    </row>
    <row r="122" spans="1:16" x14ac:dyDescent="0.15">
      <c r="A122" s="798"/>
      <c r="B122" s="787"/>
      <c r="C122" s="846"/>
      <c r="D122" s="846"/>
      <c r="E122" s="846"/>
      <c r="F122" s="846"/>
      <c r="G122" s="846"/>
      <c r="H122" s="846"/>
      <c r="I122" s="846"/>
      <c r="J122" s="846"/>
      <c r="K122" s="846"/>
      <c r="L122" s="846"/>
      <c r="M122" s="846"/>
      <c r="N122" s="846"/>
      <c r="O122" s="810"/>
      <c r="P122" s="846"/>
    </row>
    <row r="123" spans="1:16" x14ac:dyDescent="0.15">
      <c r="A123" s="798"/>
      <c r="B123" s="787"/>
      <c r="C123" s="846"/>
      <c r="D123" s="846"/>
      <c r="E123" s="846"/>
      <c r="F123" s="846"/>
      <c r="G123" s="846"/>
      <c r="H123" s="846"/>
      <c r="I123" s="846"/>
      <c r="J123" s="846"/>
      <c r="K123" s="846"/>
      <c r="L123" s="846"/>
      <c r="M123" s="846"/>
      <c r="N123" s="846"/>
      <c r="O123" s="810"/>
      <c r="P123" s="846"/>
    </row>
    <row r="124" spans="1:16" x14ac:dyDescent="0.15">
      <c r="A124" s="798"/>
      <c r="B124" s="787"/>
      <c r="C124" s="846"/>
      <c r="D124" s="846"/>
      <c r="E124" s="846"/>
      <c r="F124" s="846"/>
      <c r="G124" s="846"/>
      <c r="H124" s="846"/>
      <c r="I124" s="846"/>
      <c r="J124" s="846"/>
      <c r="K124" s="846"/>
      <c r="L124" s="846"/>
      <c r="M124" s="846"/>
      <c r="N124" s="846"/>
      <c r="O124" s="810"/>
      <c r="P124" s="846"/>
    </row>
    <row r="125" spans="1:16" x14ac:dyDescent="0.15">
      <c r="A125" s="798"/>
      <c r="B125" s="787"/>
      <c r="C125" s="770"/>
      <c r="D125" s="846"/>
      <c r="E125" s="846"/>
      <c r="F125" s="846"/>
      <c r="G125" s="846"/>
      <c r="H125" s="846"/>
      <c r="I125" s="846"/>
      <c r="J125" s="846"/>
      <c r="K125" s="846"/>
      <c r="L125" s="846"/>
      <c r="M125" s="846"/>
      <c r="N125" s="846"/>
      <c r="O125" s="810"/>
      <c r="P125" s="846"/>
    </row>
    <row r="126" spans="1:16" x14ac:dyDescent="0.15">
      <c r="A126" s="770"/>
      <c r="D126" s="770"/>
      <c r="E126" s="770"/>
      <c r="F126" s="770"/>
      <c r="G126" s="770"/>
      <c r="H126" s="770"/>
      <c r="I126" s="770"/>
      <c r="J126" s="770"/>
      <c r="K126" s="770"/>
      <c r="L126" s="770"/>
      <c r="M126" s="770"/>
      <c r="N126" s="770"/>
      <c r="O126" s="676"/>
      <c r="P126" s="770"/>
    </row>
    <row r="127" spans="1:16" x14ac:dyDescent="0.15">
      <c r="A127" s="847"/>
    </row>
    <row r="128" spans="1:16" x14ac:dyDescent="0.15">
      <c r="A128" s="798"/>
      <c r="B128" s="798"/>
      <c r="C128" s="798"/>
    </row>
    <row r="129" spans="1:16" x14ac:dyDescent="0.15">
      <c r="A129" s="798"/>
      <c r="B129" s="770"/>
      <c r="C129" s="770"/>
      <c r="D129" s="798"/>
      <c r="E129" s="798"/>
      <c r="F129" s="798"/>
      <c r="G129" s="798"/>
      <c r="H129" s="798"/>
      <c r="I129" s="798"/>
      <c r="J129" s="798"/>
      <c r="K129" s="798"/>
      <c r="L129" s="798"/>
      <c r="M129" s="798"/>
      <c r="N129" s="798"/>
      <c r="O129" s="681"/>
      <c r="P129" s="798"/>
    </row>
    <row r="130" spans="1:16" x14ac:dyDescent="0.15">
      <c r="A130" s="770"/>
      <c r="B130" s="787"/>
      <c r="C130" s="787"/>
      <c r="D130" s="770"/>
      <c r="E130" s="770"/>
      <c r="F130" s="770"/>
      <c r="G130" s="770"/>
      <c r="H130" s="770"/>
      <c r="I130" s="770"/>
      <c r="J130" s="770"/>
      <c r="K130" s="770"/>
      <c r="L130" s="770"/>
      <c r="M130" s="770"/>
      <c r="N130" s="770"/>
      <c r="O130" s="676"/>
      <c r="P130" s="770"/>
    </row>
    <row r="131" spans="1:16" x14ac:dyDescent="0.15">
      <c r="A131" s="801"/>
      <c r="B131" s="787"/>
      <c r="C131" s="787"/>
      <c r="D131" s="787"/>
      <c r="E131" s="787"/>
      <c r="F131" s="787"/>
      <c r="G131" s="787"/>
      <c r="H131" s="787"/>
      <c r="I131" s="787"/>
      <c r="J131" s="787"/>
      <c r="K131" s="787"/>
      <c r="L131" s="787"/>
      <c r="M131" s="787"/>
      <c r="N131" s="787"/>
      <c r="O131" s="810"/>
      <c r="P131" s="787"/>
    </row>
    <row r="132" spans="1:16" x14ac:dyDescent="0.15">
      <c r="A132" s="801"/>
      <c r="B132" s="787"/>
      <c r="C132" s="787"/>
      <c r="D132" s="787"/>
      <c r="E132" s="787"/>
      <c r="F132" s="787"/>
      <c r="G132" s="787"/>
      <c r="H132" s="787"/>
      <c r="I132" s="787"/>
      <c r="J132" s="787"/>
      <c r="K132" s="787"/>
      <c r="L132" s="787"/>
      <c r="M132" s="787"/>
      <c r="N132" s="787"/>
      <c r="O132" s="810"/>
      <c r="P132" s="787"/>
    </row>
    <row r="133" spans="1:16" x14ac:dyDescent="0.15">
      <c r="A133" s="801"/>
      <c r="B133" s="787"/>
      <c r="C133" s="787"/>
      <c r="D133" s="787"/>
      <c r="E133" s="787"/>
      <c r="F133" s="787"/>
      <c r="G133" s="787"/>
      <c r="H133" s="787"/>
      <c r="I133" s="787"/>
      <c r="J133" s="787"/>
      <c r="K133" s="787"/>
      <c r="L133" s="787"/>
      <c r="M133" s="787"/>
      <c r="N133" s="787"/>
      <c r="O133" s="810"/>
      <c r="P133" s="787"/>
    </row>
    <row r="134" spans="1:16" x14ac:dyDescent="0.15">
      <c r="A134" s="801"/>
      <c r="B134" s="787"/>
      <c r="C134" s="787"/>
      <c r="D134" s="787"/>
      <c r="E134" s="787"/>
      <c r="F134" s="787"/>
      <c r="G134" s="787"/>
      <c r="H134" s="787"/>
      <c r="I134" s="787"/>
      <c r="J134" s="787"/>
      <c r="K134" s="787"/>
      <c r="L134" s="787"/>
      <c r="M134" s="787"/>
      <c r="N134" s="787"/>
      <c r="O134" s="810"/>
      <c r="P134" s="787"/>
    </row>
    <row r="135" spans="1:16" x14ac:dyDescent="0.15">
      <c r="A135" s="801"/>
      <c r="B135" s="787"/>
      <c r="C135" s="787"/>
      <c r="D135" s="787"/>
      <c r="E135" s="787"/>
      <c r="F135" s="787"/>
      <c r="G135" s="787"/>
      <c r="H135" s="787"/>
      <c r="I135" s="787"/>
      <c r="J135" s="787"/>
      <c r="K135" s="787"/>
      <c r="L135" s="787"/>
      <c r="M135" s="787"/>
      <c r="N135" s="787"/>
      <c r="O135" s="810"/>
      <c r="P135" s="787"/>
    </row>
    <row r="136" spans="1:16" x14ac:dyDescent="0.15">
      <c r="A136" s="801"/>
      <c r="B136" s="787"/>
      <c r="C136" s="787"/>
      <c r="D136" s="787"/>
      <c r="E136" s="787"/>
      <c r="F136" s="787"/>
      <c r="G136" s="787"/>
      <c r="H136" s="787"/>
      <c r="I136" s="787"/>
      <c r="J136" s="787"/>
      <c r="K136" s="787"/>
      <c r="L136" s="787"/>
      <c r="M136" s="787"/>
      <c r="N136" s="787"/>
      <c r="O136" s="810"/>
      <c r="P136" s="787"/>
    </row>
    <row r="137" spans="1:16" x14ac:dyDescent="0.15">
      <c r="A137" s="801"/>
      <c r="B137" s="787"/>
      <c r="C137" s="787"/>
      <c r="D137" s="787"/>
      <c r="E137" s="787"/>
      <c r="F137" s="787"/>
      <c r="G137" s="787"/>
      <c r="H137" s="787"/>
      <c r="I137" s="787"/>
      <c r="J137" s="787"/>
      <c r="K137" s="787"/>
      <c r="L137" s="787"/>
      <c r="M137" s="787"/>
      <c r="N137" s="787"/>
      <c r="O137" s="810"/>
      <c r="P137" s="787"/>
    </row>
    <row r="138" spans="1:16" x14ac:dyDescent="0.15">
      <c r="A138" s="798"/>
      <c r="D138" s="787"/>
      <c r="E138" s="787"/>
      <c r="F138" s="787"/>
      <c r="G138" s="787"/>
      <c r="H138" s="787"/>
      <c r="I138" s="787"/>
      <c r="J138" s="787"/>
      <c r="K138" s="787"/>
      <c r="L138" s="787"/>
      <c r="M138" s="787"/>
      <c r="N138" s="787"/>
      <c r="O138" s="810"/>
      <c r="P138" s="787"/>
    </row>
  </sheetData>
  <mergeCells count="8">
    <mergeCell ref="A80:E80"/>
    <mergeCell ref="A81:C81"/>
    <mergeCell ref="A1:P1"/>
    <mergeCell ref="A3:C3"/>
    <mergeCell ref="O9:T9"/>
    <mergeCell ref="O10:S10"/>
    <mergeCell ref="O11:Q11"/>
    <mergeCell ref="A44:E44"/>
  </mergeCells>
  <printOptions horizontalCentered="1"/>
  <pageMargins left="0.75" right="0.75" top="1" bottom="1" header="0.5" footer="0.5"/>
  <pageSetup scale="75" orientation="landscape" horizontalDpi="4294967292" verticalDpi="4294967292" r:id="rId1"/>
  <headerFooter alignWithMargins="0"/>
  <rowBreaks count="1" manualBreakCount="1">
    <brk id="7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1AE54-BA9A-E14A-B0E5-8B94421E46BA}">
  <sheetPr>
    <tabColor rgb="FFFFC000"/>
  </sheetPr>
  <dimension ref="A1:O85"/>
  <sheetViews>
    <sheetView topLeftCell="A13" zoomScaleNormal="100" workbookViewId="0">
      <selection activeCell="O85" sqref="O85"/>
    </sheetView>
  </sheetViews>
  <sheetFormatPr baseColWidth="10" defaultRowHeight="13" x14ac:dyDescent="0.15"/>
  <cols>
    <col min="1" max="1" width="10.83203125" style="602"/>
    <col min="2" max="2" width="16.33203125" style="603" customWidth="1"/>
    <col min="3" max="14" width="10.83203125" style="602"/>
    <col min="15" max="15" width="16.83203125" style="602" customWidth="1"/>
    <col min="16" max="16384" width="10.83203125" style="602"/>
  </cols>
  <sheetData>
    <row r="1" spans="1:15" ht="100" x14ac:dyDescent="0.25">
      <c r="A1" s="438"/>
      <c r="B1" s="850" t="s">
        <v>1237</v>
      </c>
      <c r="C1" s="439"/>
      <c r="D1" s="439"/>
      <c r="E1" s="438"/>
      <c r="F1" s="438"/>
      <c r="G1" s="438"/>
      <c r="H1" s="438"/>
      <c r="I1" s="438"/>
      <c r="J1" s="438"/>
      <c r="K1" s="438"/>
      <c r="L1" s="438"/>
      <c r="M1" s="438"/>
      <c r="N1" s="438"/>
      <c r="O1" s="438"/>
    </row>
    <row r="2" spans="1:15" x14ac:dyDescent="0.15">
      <c r="A2" s="438"/>
      <c r="B2" s="851"/>
      <c r="C2" s="438"/>
      <c r="D2" s="438"/>
      <c r="E2" s="438"/>
      <c r="F2" s="438"/>
      <c r="G2" s="438"/>
      <c r="H2" s="438"/>
      <c r="I2" s="438"/>
      <c r="J2" s="438"/>
      <c r="K2" s="438"/>
      <c r="L2" s="438"/>
      <c r="M2" s="438"/>
      <c r="N2" s="438"/>
      <c r="O2" s="438"/>
    </row>
    <row r="3" spans="1:15" x14ac:dyDescent="0.15">
      <c r="A3" s="438"/>
      <c r="B3" s="851"/>
      <c r="C3" s="438"/>
      <c r="D3" s="438"/>
      <c r="E3" s="438"/>
      <c r="F3" s="438"/>
      <c r="G3" s="438"/>
      <c r="H3" s="438"/>
      <c r="I3" s="438"/>
      <c r="J3" s="438"/>
      <c r="K3" s="438"/>
      <c r="L3" s="438"/>
      <c r="M3" s="438"/>
      <c r="N3" s="438"/>
      <c r="O3" s="438"/>
    </row>
    <row r="4" spans="1:15" x14ac:dyDescent="0.15">
      <c r="A4" s="438"/>
      <c r="B4" s="851"/>
      <c r="C4" s="438"/>
      <c r="D4" s="438"/>
      <c r="E4" s="438"/>
      <c r="F4" s="438"/>
      <c r="G4" s="438"/>
      <c r="H4" s="438"/>
      <c r="I4" s="438"/>
      <c r="J4" s="438"/>
      <c r="K4" s="438"/>
      <c r="L4" s="438"/>
      <c r="M4" s="438"/>
      <c r="N4" s="438"/>
      <c r="O4" s="438"/>
    </row>
    <row r="5" spans="1:15" x14ac:dyDescent="0.15">
      <c r="A5" s="438"/>
      <c r="B5" s="851"/>
      <c r="C5" s="438"/>
      <c r="D5" s="438"/>
      <c r="E5" s="438"/>
      <c r="F5" s="438"/>
      <c r="G5" s="438"/>
      <c r="H5" s="438"/>
      <c r="I5" s="438"/>
      <c r="J5" s="438"/>
      <c r="K5" s="438"/>
      <c r="L5" s="438"/>
      <c r="M5" s="438"/>
      <c r="N5" s="438"/>
      <c r="O5" s="438"/>
    </row>
    <row r="6" spans="1:15" x14ac:dyDescent="0.15">
      <c r="A6" s="438"/>
      <c r="B6" s="851"/>
      <c r="C6" s="438"/>
      <c r="D6" s="438"/>
      <c r="E6" s="438"/>
      <c r="F6" s="438"/>
      <c r="G6" s="438"/>
      <c r="H6" s="438"/>
      <c r="I6" s="438"/>
      <c r="J6" s="438"/>
      <c r="K6" s="438"/>
      <c r="L6" s="438"/>
      <c r="M6" s="438"/>
      <c r="N6" s="438"/>
      <c r="O6" s="438"/>
    </row>
    <row r="7" spans="1:15" x14ac:dyDescent="0.15">
      <c r="A7" s="438"/>
      <c r="B7" s="851"/>
      <c r="C7" s="438"/>
      <c r="D7" s="438"/>
      <c r="E7" s="438"/>
      <c r="F7" s="438"/>
      <c r="G7" s="438"/>
      <c r="H7" s="438"/>
      <c r="I7" s="438"/>
      <c r="J7" s="438"/>
      <c r="K7" s="438"/>
      <c r="L7" s="438"/>
      <c r="M7" s="438"/>
      <c r="N7" s="438"/>
      <c r="O7" s="438"/>
    </row>
    <row r="8" spans="1:15" x14ac:dyDescent="0.15">
      <c r="A8" s="438"/>
      <c r="B8" s="851"/>
      <c r="C8" s="438"/>
      <c r="D8" s="438"/>
      <c r="E8" s="438"/>
      <c r="F8" s="438"/>
      <c r="G8" s="438"/>
      <c r="H8" s="438"/>
      <c r="I8" s="438"/>
      <c r="J8" s="438"/>
      <c r="K8" s="438"/>
      <c r="L8" s="438"/>
      <c r="M8" s="438"/>
      <c r="N8" s="438"/>
      <c r="O8" s="438"/>
    </row>
    <row r="9" spans="1:15" x14ac:dyDescent="0.15">
      <c r="A9" s="438"/>
      <c r="B9" s="851"/>
      <c r="C9" s="438"/>
      <c r="D9" s="438"/>
      <c r="E9" s="438"/>
      <c r="F9" s="438"/>
      <c r="G9" s="438"/>
      <c r="H9" s="438"/>
      <c r="I9" s="438"/>
      <c r="J9" s="438"/>
      <c r="K9" s="438"/>
      <c r="L9" s="438"/>
      <c r="M9" s="438"/>
      <c r="N9" s="438"/>
      <c r="O9" s="438"/>
    </row>
    <row r="10" spans="1:15" x14ac:dyDescent="0.15">
      <c r="A10" s="438"/>
      <c r="B10" s="851"/>
      <c r="C10" s="438"/>
      <c r="D10" s="438"/>
      <c r="E10" s="438"/>
      <c r="F10" s="438"/>
      <c r="G10" s="438"/>
      <c r="H10" s="438"/>
      <c r="I10" s="438"/>
      <c r="J10" s="438"/>
      <c r="K10" s="438"/>
      <c r="L10" s="438"/>
      <c r="M10" s="438"/>
      <c r="N10" s="438"/>
      <c r="O10" s="438"/>
    </row>
    <row r="11" spans="1:15" x14ac:dyDescent="0.15">
      <c r="A11" s="438"/>
      <c r="B11" s="851"/>
      <c r="C11" s="438"/>
      <c r="D11" s="438"/>
      <c r="E11" s="438"/>
      <c r="F11" s="438"/>
      <c r="G11" s="438"/>
      <c r="H11" s="438"/>
      <c r="I11" s="438"/>
      <c r="J11" s="438"/>
      <c r="K11" s="438"/>
      <c r="L11" s="438"/>
      <c r="M11" s="438"/>
      <c r="N11" s="438"/>
      <c r="O11" s="438"/>
    </row>
    <row r="12" spans="1:15" x14ac:dyDescent="0.15">
      <c r="A12" s="438"/>
      <c r="B12" s="851"/>
      <c r="C12" s="438"/>
      <c r="D12" s="438"/>
      <c r="E12" s="438"/>
      <c r="F12" s="438"/>
      <c r="G12" s="438"/>
      <c r="H12" s="438"/>
      <c r="I12" s="438"/>
      <c r="J12" s="438"/>
      <c r="K12" s="438"/>
      <c r="L12" s="438"/>
      <c r="M12" s="438"/>
      <c r="N12" s="438"/>
      <c r="O12" s="438"/>
    </row>
    <row r="13" spans="1:15" x14ac:dyDescent="0.15">
      <c r="A13" s="438"/>
      <c r="B13" s="851"/>
      <c r="C13" s="438"/>
      <c r="D13" s="438"/>
      <c r="E13" s="438"/>
      <c r="F13" s="438"/>
      <c r="G13" s="438"/>
      <c r="H13" s="438"/>
      <c r="I13" s="438"/>
      <c r="J13" s="438"/>
      <c r="K13" s="438"/>
      <c r="L13" s="438"/>
      <c r="M13" s="438"/>
      <c r="N13" s="438"/>
      <c r="O13" s="438"/>
    </row>
    <row r="14" spans="1:15" x14ac:dyDescent="0.15">
      <c r="A14" s="438"/>
      <c r="B14" s="851"/>
      <c r="C14" s="438"/>
      <c r="D14" s="438"/>
      <c r="E14" s="438"/>
      <c r="F14" s="438"/>
      <c r="G14" s="438"/>
      <c r="H14" s="438"/>
      <c r="I14" s="438"/>
      <c r="J14" s="438"/>
      <c r="K14" s="438"/>
      <c r="L14" s="438"/>
      <c r="M14" s="438"/>
      <c r="N14" s="438"/>
      <c r="O14" s="438"/>
    </row>
    <row r="15" spans="1:15" x14ac:dyDescent="0.15">
      <c r="A15" s="438"/>
      <c r="B15" s="851"/>
      <c r="C15" s="438"/>
      <c r="D15" s="438"/>
      <c r="E15" s="438"/>
      <c r="F15" s="438"/>
      <c r="G15" s="438"/>
      <c r="H15" s="438"/>
      <c r="I15" s="438"/>
      <c r="J15" s="438"/>
      <c r="K15" s="438"/>
      <c r="L15" s="438"/>
      <c r="M15" s="438"/>
      <c r="N15" s="438"/>
      <c r="O15" s="438"/>
    </row>
    <row r="16" spans="1:15" x14ac:dyDescent="0.15">
      <c r="A16" s="438"/>
      <c r="B16" s="851"/>
      <c r="C16" s="438"/>
      <c r="D16" s="438"/>
      <c r="E16" s="438"/>
      <c r="F16" s="438"/>
      <c r="G16" s="438"/>
      <c r="H16" s="438"/>
      <c r="I16" s="438"/>
      <c r="J16" s="438"/>
      <c r="K16" s="438"/>
      <c r="L16" s="438"/>
      <c r="M16" s="438"/>
      <c r="N16" s="438"/>
      <c r="O16" s="438"/>
    </row>
    <row r="17" spans="1:15" x14ac:dyDescent="0.15">
      <c r="A17" s="438"/>
      <c r="B17" s="851"/>
      <c r="C17" s="438"/>
      <c r="D17" s="438"/>
      <c r="E17" s="438"/>
      <c r="F17" s="438"/>
      <c r="G17" s="438"/>
      <c r="H17" s="438"/>
      <c r="I17" s="438"/>
      <c r="J17" s="438"/>
      <c r="K17" s="438"/>
      <c r="L17" s="438"/>
      <c r="M17" s="438"/>
      <c r="N17" s="438"/>
      <c r="O17" s="438"/>
    </row>
    <row r="18" spans="1:15" x14ac:dyDescent="0.15">
      <c r="A18" s="438"/>
      <c r="B18" s="851"/>
      <c r="C18" s="438"/>
      <c r="D18" s="438"/>
      <c r="E18" s="438"/>
      <c r="F18" s="438"/>
      <c r="G18" s="438"/>
      <c r="H18" s="438"/>
      <c r="I18" s="438"/>
      <c r="J18" s="438"/>
      <c r="K18" s="438"/>
      <c r="L18" s="438"/>
      <c r="M18" s="438"/>
      <c r="N18" s="438"/>
      <c r="O18" s="438"/>
    </row>
    <row r="19" spans="1:15" x14ac:dyDescent="0.15">
      <c r="A19" s="438"/>
      <c r="B19" s="851"/>
      <c r="C19" s="438"/>
      <c r="D19" s="438"/>
      <c r="E19" s="438"/>
      <c r="F19" s="438"/>
      <c r="G19" s="438"/>
      <c r="H19" s="438"/>
      <c r="I19" s="438"/>
      <c r="J19" s="438"/>
      <c r="K19" s="438"/>
      <c r="L19" s="438"/>
      <c r="M19" s="438"/>
      <c r="N19" s="438"/>
      <c r="O19" s="438"/>
    </row>
    <row r="20" spans="1:15" x14ac:dyDescent="0.15">
      <c r="A20" s="438"/>
      <c r="B20" s="851"/>
      <c r="C20" s="438"/>
      <c r="D20" s="438"/>
      <c r="E20" s="438"/>
      <c r="F20" s="438"/>
      <c r="G20" s="438"/>
      <c r="H20" s="438"/>
      <c r="I20" s="438"/>
      <c r="J20" s="438"/>
      <c r="K20" s="438"/>
      <c r="L20" s="438"/>
      <c r="M20" s="438"/>
      <c r="N20" s="438"/>
      <c r="O20" s="438"/>
    </row>
    <row r="21" spans="1:15" x14ac:dyDescent="0.15">
      <c r="A21" s="438"/>
      <c r="B21" s="851"/>
      <c r="C21" s="438"/>
      <c r="D21" s="438"/>
      <c r="E21" s="438"/>
      <c r="F21" s="438"/>
      <c r="G21" s="438"/>
      <c r="H21" s="438"/>
      <c r="I21" s="438"/>
      <c r="J21" s="438"/>
      <c r="K21" s="438"/>
      <c r="L21" s="438"/>
      <c r="M21" s="438"/>
      <c r="N21" s="438"/>
      <c r="O21" s="438"/>
    </row>
    <row r="22" spans="1:15" x14ac:dyDescent="0.15">
      <c r="A22" s="438"/>
      <c r="B22" s="851"/>
      <c r="C22" s="438"/>
      <c r="D22" s="438"/>
      <c r="E22" s="438"/>
      <c r="F22" s="438"/>
      <c r="G22" s="438"/>
      <c r="H22" s="438"/>
      <c r="I22" s="438"/>
      <c r="J22" s="438"/>
      <c r="K22" s="438"/>
      <c r="L22" s="438"/>
      <c r="M22" s="438"/>
      <c r="N22" s="438"/>
      <c r="O22" s="438"/>
    </row>
    <row r="23" spans="1:15" x14ac:dyDescent="0.15">
      <c r="A23" s="438"/>
      <c r="B23" s="851"/>
      <c r="C23" s="438"/>
      <c r="D23" s="438"/>
      <c r="E23" s="438"/>
      <c r="F23" s="438"/>
      <c r="G23" s="438"/>
      <c r="H23" s="438"/>
      <c r="I23" s="438"/>
      <c r="J23" s="438"/>
      <c r="K23" s="438"/>
      <c r="L23" s="438"/>
      <c r="M23" s="438"/>
      <c r="N23" s="438"/>
      <c r="O23" s="438"/>
    </row>
    <row r="24" spans="1:15" x14ac:dyDescent="0.15">
      <c r="A24" s="438"/>
      <c r="B24" s="851"/>
      <c r="C24" s="438"/>
      <c r="D24" s="438"/>
      <c r="E24" s="438"/>
      <c r="F24" s="438"/>
      <c r="G24" s="438"/>
      <c r="H24" s="438"/>
      <c r="I24" s="438"/>
      <c r="J24" s="438"/>
      <c r="K24" s="438"/>
      <c r="L24" s="438"/>
      <c r="M24" s="438"/>
      <c r="N24" s="438"/>
      <c r="O24" s="438"/>
    </row>
    <row r="25" spans="1:15" x14ac:dyDescent="0.15">
      <c r="A25" s="438"/>
      <c r="B25" s="851"/>
      <c r="C25" s="438"/>
      <c r="D25" s="438"/>
      <c r="E25" s="438"/>
      <c r="F25" s="438"/>
      <c r="G25" s="438"/>
      <c r="H25" s="438"/>
      <c r="I25" s="438"/>
      <c r="J25" s="438"/>
      <c r="K25" s="438"/>
      <c r="L25" s="438"/>
      <c r="M25" s="438"/>
      <c r="N25" s="438"/>
      <c r="O25" s="438"/>
    </row>
    <row r="26" spans="1:15" x14ac:dyDescent="0.15">
      <c r="A26" s="438"/>
      <c r="B26" s="851"/>
      <c r="C26" s="438"/>
      <c r="D26" s="438"/>
      <c r="E26" s="438"/>
      <c r="F26" s="438"/>
      <c r="G26" s="438"/>
      <c r="H26" s="438"/>
      <c r="I26" s="438"/>
      <c r="J26" s="438"/>
      <c r="K26" s="438"/>
      <c r="L26" s="438"/>
      <c r="M26" s="438"/>
      <c r="N26" s="438"/>
      <c r="O26" s="438"/>
    </row>
    <row r="27" spans="1:15" x14ac:dyDescent="0.15">
      <c r="A27" s="438"/>
      <c r="B27" s="851"/>
      <c r="C27" s="438"/>
      <c r="D27" s="438"/>
      <c r="E27" s="438"/>
      <c r="F27" s="438"/>
      <c r="G27" s="438"/>
      <c r="H27" s="438"/>
      <c r="I27" s="438"/>
      <c r="J27" s="438"/>
      <c r="K27" s="438"/>
      <c r="L27" s="438"/>
      <c r="M27" s="438"/>
      <c r="N27" s="438"/>
      <c r="O27" s="438"/>
    </row>
    <row r="28" spans="1:15" x14ac:dyDescent="0.15">
      <c r="A28" s="438"/>
      <c r="B28" s="851"/>
      <c r="C28" s="438"/>
      <c r="D28" s="438"/>
      <c r="E28" s="438"/>
      <c r="F28" s="438"/>
      <c r="G28" s="438"/>
      <c r="H28" s="438"/>
      <c r="I28" s="438"/>
      <c r="J28" s="438"/>
      <c r="K28" s="438"/>
      <c r="L28" s="438"/>
      <c r="M28" s="438"/>
      <c r="N28" s="438"/>
      <c r="O28" s="438"/>
    </row>
    <row r="29" spans="1:15" x14ac:dyDescent="0.15">
      <c r="A29" s="438"/>
      <c r="B29" s="851"/>
      <c r="C29" s="438"/>
      <c r="D29" s="438"/>
      <c r="E29" s="438"/>
      <c r="F29" s="438"/>
      <c r="G29" s="438"/>
      <c r="H29" s="438"/>
      <c r="I29" s="438"/>
      <c r="J29" s="438"/>
      <c r="K29" s="438"/>
      <c r="L29" s="438"/>
      <c r="M29" s="438"/>
      <c r="N29" s="438"/>
      <c r="O29" s="438"/>
    </row>
    <row r="30" spans="1:15" x14ac:dyDescent="0.15">
      <c r="A30" s="438"/>
      <c r="B30" s="851"/>
      <c r="C30" s="438"/>
      <c r="D30" s="438"/>
      <c r="E30" s="438"/>
      <c r="F30" s="438"/>
      <c r="G30" s="438"/>
      <c r="H30" s="438"/>
      <c r="I30" s="438"/>
      <c r="J30" s="438"/>
      <c r="K30" s="438"/>
      <c r="L30" s="438"/>
      <c r="M30" s="438"/>
      <c r="N30" s="438"/>
      <c r="O30" s="438"/>
    </row>
    <row r="31" spans="1:15" x14ac:dyDescent="0.15">
      <c r="A31" s="438"/>
      <c r="B31" s="851"/>
      <c r="C31" s="438"/>
      <c r="D31" s="438"/>
      <c r="E31" s="438"/>
      <c r="F31" s="438"/>
      <c r="G31" s="438"/>
      <c r="H31" s="438"/>
      <c r="I31" s="438"/>
      <c r="J31" s="438"/>
      <c r="K31" s="438"/>
      <c r="L31" s="438"/>
      <c r="M31" s="438"/>
      <c r="N31" s="438"/>
      <c r="O31" s="438"/>
    </row>
    <row r="32" spans="1:15" x14ac:dyDescent="0.15">
      <c r="A32" s="438"/>
      <c r="B32" s="851"/>
      <c r="C32" s="438"/>
      <c r="D32" s="438"/>
      <c r="E32" s="438"/>
      <c r="F32" s="438"/>
      <c r="G32" s="438"/>
      <c r="H32" s="438"/>
      <c r="I32" s="438"/>
      <c r="J32" s="438"/>
      <c r="K32" s="438"/>
      <c r="L32" s="438"/>
      <c r="M32" s="438"/>
      <c r="N32" s="438"/>
      <c r="O32" s="438"/>
    </row>
    <row r="33" spans="1:15" x14ac:dyDescent="0.15">
      <c r="A33" s="438"/>
      <c r="B33" s="851"/>
      <c r="C33" s="438"/>
      <c r="D33" s="438"/>
      <c r="E33" s="438"/>
      <c r="F33" s="438"/>
      <c r="G33" s="438"/>
      <c r="H33" s="438"/>
      <c r="I33" s="438"/>
      <c r="J33" s="438"/>
      <c r="K33" s="438"/>
      <c r="L33" s="438"/>
      <c r="M33" s="438"/>
      <c r="N33" s="438"/>
      <c r="O33" s="438"/>
    </row>
    <row r="34" spans="1:15" x14ac:dyDescent="0.15">
      <c r="A34" s="438"/>
      <c r="B34" s="851"/>
      <c r="C34" s="438"/>
      <c r="D34" s="438"/>
      <c r="E34" s="438"/>
      <c r="F34" s="438"/>
      <c r="G34" s="438"/>
      <c r="H34" s="438"/>
      <c r="I34" s="438"/>
      <c r="J34" s="438"/>
      <c r="K34" s="438"/>
      <c r="L34" s="438"/>
      <c r="M34" s="438"/>
      <c r="N34" s="438"/>
      <c r="O34" s="438"/>
    </row>
    <row r="35" spans="1:15" x14ac:dyDescent="0.15">
      <c r="A35" s="438"/>
      <c r="B35" s="851"/>
      <c r="C35" s="438"/>
      <c r="D35" s="438"/>
      <c r="E35" s="438"/>
      <c r="F35" s="438"/>
      <c r="G35" s="438"/>
      <c r="H35" s="438"/>
      <c r="I35" s="438"/>
      <c r="J35" s="438"/>
      <c r="K35" s="438"/>
      <c r="L35" s="438"/>
      <c r="M35" s="438"/>
      <c r="N35" s="438"/>
      <c r="O35" s="438"/>
    </row>
    <row r="36" spans="1:15" x14ac:dyDescent="0.15">
      <c r="A36" s="438"/>
      <c r="B36" s="604"/>
      <c r="C36" s="109"/>
      <c r="D36" s="109"/>
      <c r="E36" s="109"/>
      <c r="F36" s="109"/>
      <c r="G36" s="109"/>
      <c r="H36" s="109"/>
      <c r="I36" s="109"/>
      <c r="J36" s="109"/>
      <c r="K36" s="109"/>
      <c r="L36" s="440"/>
      <c r="M36" s="438"/>
      <c r="N36" s="438"/>
      <c r="O36" s="438"/>
    </row>
    <row r="37" spans="1:15" x14ac:dyDescent="0.15">
      <c r="A37" s="438"/>
      <c r="B37" s="852"/>
      <c r="C37" s="441"/>
      <c r="D37" s="441"/>
      <c r="E37" s="441"/>
      <c r="F37" s="441"/>
      <c r="G37" s="441"/>
      <c r="H37" s="441"/>
      <c r="I37" s="441"/>
      <c r="J37" s="441"/>
      <c r="K37" s="441"/>
      <c r="L37" s="442"/>
      <c r="M37" s="438"/>
      <c r="N37" s="438"/>
      <c r="O37" s="438"/>
    </row>
    <row r="38" spans="1:15" x14ac:dyDescent="0.15">
      <c r="A38" s="438"/>
      <c r="B38" s="852"/>
      <c r="C38" s="441"/>
      <c r="D38" s="441"/>
      <c r="E38" s="441"/>
      <c r="F38" s="441"/>
      <c r="G38" s="441"/>
      <c r="H38" s="441"/>
      <c r="I38" s="441"/>
      <c r="J38" s="441"/>
      <c r="K38" s="441"/>
      <c r="L38" s="441"/>
      <c r="M38" s="438"/>
      <c r="N38" s="438"/>
      <c r="O38" s="438"/>
    </row>
    <row r="39" spans="1:15" x14ac:dyDescent="0.15">
      <c r="A39" s="438"/>
      <c r="B39" s="851"/>
      <c r="C39" s="438"/>
      <c r="D39" s="438"/>
      <c r="E39" s="438"/>
      <c r="F39" s="438"/>
      <c r="G39" s="438"/>
      <c r="H39" s="438"/>
      <c r="I39" s="438"/>
      <c r="J39" s="438"/>
      <c r="K39" s="438"/>
      <c r="L39" s="438"/>
      <c r="M39" s="438"/>
      <c r="N39" s="438"/>
      <c r="O39" s="438"/>
    </row>
    <row r="40" spans="1:15" x14ac:dyDescent="0.15">
      <c r="A40" s="438"/>
      <c r="B40" s="851"/>
      <c r="C40" s="438"/>
      <c r="D40" s="438"/>
      <c r="E40" s="438"/>
      <c r="F40" s="438"/>
      <c r="G40" s="438"/>
      <c r="H40" s="438"/>
      <c r="I40" s="438"/>
      <c r="J40" s="438"/>
      <c r="K40" s="438"/>
      <c r="L40" s="438"/>
      <c r="M40" s="438"/>
      <c r="N40" s="438"/>
      <c r="O40" s="438"/>
    </row>
    <row r="41" spans="1:15" x14ac:dyDescent="0.15">
      <c r="A41" s="438"/>
      <c r="B41" s="851"/>
      <c r="C41" s="438"/>
      <c r="D41" s="438"/>
      <c r="E41" s="438"/>
      <c r="F41" s="438"/>
      <c r="G41" s="438"/>
      <c r="H41" s="438"/>
      <c r="I41" s="438"/>
      <c r="J41" s="438"/>
      <c r="K41" s="438"/>
      <c r="L41" s="438"/>
      <c r="M41" s="438"/>
      <c r="N41" s="438"/>
      <c r="O41" s="438"/>
    </row>
    <row r="42" spans="1:15" x14ac:dyDescent="0.15">
      <c r="A42" s="438"/>
      <c r="B42" s="851"/>
      <c r="C42" s="438"/>
      <c r="D42" s="438"/>
      <c r="E42" s="438"/>
      <c r="F42" s="438"/>
      <c r="G42" s="438"/>
      <c r="H42" s="438"/>
      <c r="I42" s="438"/>
      <c r="J42" s="438"/>
      <c r="K42" s="438"/>
      <c r="L42" s="438"/>
      <c r="M42" s="438"/>
      <c r="N42" s="438"/>
      <c r="O42" s="438"/>
    </row>
    <row r="43" spans="1:15" ht="100" x14ac:dyDescent="0.25">
      <c r="A43" s="438"/>
      <c r="B43" s="850" t="s">
        <v>1238</v>
      </c>
      <c r="C43" s="439"/>
      <c r="D43" s="439"/>
      <c r="E43" s="438"/>
      <c r="F43" s="438"/>
      <c r="G43" s="438"/>
      <c r="H43" s="438"/>
      <c r="I43" s="438"/>
      <c r="J43" s="438"/>
      <c r="K43" s="438"/>
      <c r="L43" s="438"/>
      <c r="M43" s="438"/>
      <c r="N43" s="438"/>
      <c r="O43" s="438"/>
    </row>
    <row r="44" spans="1:15" x14ac:dyDescent="0.15">
      <c r="A44" s="438"/>
      <c r="B44" s="851"/>
      <c r="C44" s="438"/>
      <c r="D44" s="438"/>
      <c r="E44" s="438"/>
      <c r="F44" s="438"/>
      <c r="G44" s="438"/>
      <c r="H44" s="438"/>
      <c r="I44" s="438"/>
      <c r="J44" s="438"/>
      <c r="K44" s="438"/>
      <c r="L44" s="438"/>
      <c r="M44" s="438"/>
      <c r="N44" s="438"/>
      <c r="O44" s="438"/>
    </row>
    <row r="45" spans="1:15" x14ac:dyDescent="0.15">
      <c r="A45" s="438"/>
      <c r="B45" s="851"/>
      <c r="C45" s="438"/>
      <c r="D45" s="438"/>
      <c r="E45" s="438"/>
      <c r="F45" s="438"/>
      <c r="G45" s="438"/>
      <c r="H45" s="438"/>
      <c r="I45" s="438"/>
      <c r="J45" s="438"/>
      <c r="K45" s="438"/>
      <c r="L45" s="438"/>
      <c r="M45" s="438"/>
      <c r="N45" s="438"/>
      <c r="O45" s="438"/>
    </row>
    <row r="46" spans="1:15" x14ac:dyDescent="0.15">
      <c r="A46" s="438"/>
      <c r="B46" s="851"/>
      <c r="C46" s="438"/>
      <c r="D46" s="438"/>
      <c r="E46" s="438"/>
      <c r="F46" s="438"/>
      <c r="G46" s="438"/>
      <c r="H46" s="438"/>
      <c r="I46" s="438"/>
      <c r="J46" s="438"/>
      <c r="K46" s="438"/>
      <c r="L46" s="438"/>
      <c r="M46" s="438"/>
      <c r="N46" s="438"/>
      <c r="O46" s="438"/>
    </row>
    <row r="47" spans="1:15" x14ac:dyDescent="0.15">
      <c r="A47" s="438"/>
      <c r="B47" s="851"/>
      <c r="C47" s="438"/>
      <c r="D47" s="438"/>
      <c r="E47" s="438"/>
      <c r="F47" s="438"/>
      <c r="G47" s="438"/>
      <c r="H47" s="438"/>
      <c r="I47" s="438"/>
      <c r="J47" s="438"/>
      <c r="K47" s="438"/>
      <c r="L47" s="438"/>
      <c r="M47" s="438"/>
      <c r="N47" s="438"/>
      <c r="O47" s="438"/>
    </row>
    <row r="48" spans="1:15" x14ac:dyDescent="0.15">
      <c r="A48" s="438"/>
      <c r="B48" s="851"/>
      <c r="C48" s="438"/>
      <c r="D48" s="438"/>
      <c r="E48" s="438"/>
      <c r="F48" s="438"/>
      <c r="G48" s="438"/>
      <c r="H48" s="438"/>
      <c r="I48" s="438"/>
      <c r="J48" s="438"/>
      <c r="K48" s="438"/>
      <c r="L48" s="438"/>
      <c r="M48" s="438"/>
      <c r="N48" s="438"/>
      <c r="O48" s="438"/>
    </row>
    <row r="49" spans="1:15" x14ac:dyDescent="0.15">
      <c r="A49" s="438"/>
      <c r="B49" s="851"/>
      <c r="C49" s="438"/>
      <c r="D49" s="438"/>
      <c r="E49" s="438"/>
      <c r="F49" s="438"/>
      <c r="G49" s="438"/>
      <c r="H49" s="438"/>
      <c r="I49" s="438"/>
      <c r="J49" s="438"/>
      <c r="K49" s="438"/>
      <c r="L49" s="438"/>
      <c r="M49" s="438"/>
      <c r="N49" s="438"/>
      <c r="O49" s="438"/>
    </row>
    <row r="50" spans="1:15" x14ac:dyDescent="0.15">
      <c r="A50" s="438"/>
      <c r="B50" s="851"/>
      <c r="C50" s="438"/>
      <c r="D50" s="438"/>
      <c r="E50" s="438"/>
      <c r="F50" s="438"/>
      <c r="G50" s="438"/>
      <c r="H50" s="438"/>
      <c r="I50" s="438"/>
      <c r="J50" s="438"/>
      <c r="K50" s="438"/>
      <c r="L50" s="438"/>
      <c r="M50" s="438"/>
      <c r="N50" s="438"/>
      <c r="O50" s="438"/>
    </row>
    <row r="51" spans="1:15" x14ac:dyDescent="0.15">
      <c r="A51" s="438"/>
      <c r="B51" s="851"/>
      <c r="C51" s="438"/>
      <c r="D51" s="438"/>
      <c r="E51" s="438"/>
      <c r="F51" s="438"/>
      <c r="G51" s="438"/>
      <c r="H51" s="438"/>
      <c r="I51" s="438"/>
      <c r="J51" s="438"/>
      <c r="K51" s="438"/>
      <c r="L51" s="438"/>
      <c r="M51" s="438"/>
      <c r="N51" s="438"/>
      <c r="O51" s="438"/>
    </row>
    <row r="52" spans="1:15" x14ac:dyDescent="0.15">
      <c r="A52" s="438"/>
      <c r="B52" s="851"/>
      <c r="C52" s="438"/>
      <c r="D52" s="438"/>
      <c r="E52" s="438"/>
      <c r="F52" s="438"/>
      <c r="G52" s="438"/>
      <c r="H52" s="438"/>
      <c r="I52" s="438"/>
      <c r="J52" s="438"/>
      <c r="K52" s="438"/>
      <c r="L52" s="438"/>
      <c r="M52" s="438"/>
      <c r="N52" s="438"/>
      <c r="O52" s="438"/>
    </row>
    <row r="53" spans="1:15" x14ac:dyDescent="0.15">
      <c r="A53" s="438"/>
      <c r="B53" s="851"/>
      <c r="C53" s="438"/>
      <c r="D53" s="438"/>
      <c r="E53" s="438"/>
      <c r="F53" s="438"/>
      <c r="G53" s="438"/>
      <c r="H53" s="438"/>
      <c r="I53" s="438"/>
      <c r="J53" s="438"/>
      <c r="K53" s="438"/>
      <c r="L53" s="438"/>
      <c r="M53" s="438"/>
      <c r="N53" s="438"/>
      <c r="O53" s="438"/>
    </row>
    <row r="54" spans="1:15" x14ac:dyDescent="0.15">
      <c r="A54" s="438"/>
      <c r="B54" s="851"/>
      <c r="C54" s="438"/>
      <c r="D54" s="438"/>
      <c r="E54" s="438"/>
      <c r="F54" s="438"/>
      <c r="G54" s="438"/>
      <c r="H54" s="438"/>
      <c r="I54" s="438"/>
      <c r="J54" s="438"/>
      <c r="K54" s="438"/>
      <c r="L54" s="438"/>
      <c r="M54" s="438"/>
      <c r="N54" s="438"/>
      <c r="O54" s="438"/>
    </row>
    <row r="55" spans="1:15" x14ac:dyDescent="0.15">
      <c r="A55" s="438"/>
      <c r="B55" s="851"/>
      <c r="C55" s="438"/>
      <c r="D55" s="438"/>
      <c r="E55" s="438"/>
      <c r="F55" s="438"/>
      <c r="G55" s="438"/>
      <c r="H55" s="438"/>
      <c r="I55" s="438"/>
      <c r="J55" s="438"/>
      <c r="K55" s="438"/>
      <c r="L55" s="438"/>
      <c r="M55" s="438"/>
      <c r="N55" s="438"/>
      <c r="O55" s="438"/>
    </row>
    <row r="56" spans="1:15" x14ac:dyDescent="0.15">
      <c r="A56" s="438"/>
      <c r="B56" s="851"/>
      <c r="C56" s="438"/>
      <c r="D56" s="438"/>
      <c r="E56" s="438"/>
      <c r="F56" s="438"/>
      <c r="G56" s="438"/>
      <c r="H56" s="438"/>
      <c r="I56" s="438"/>
      <c r="J56" s="438"/>
      <c r="K56" s="438"/>
      <c r="L56" s="438"/>
      <c r="M56" s="438"/>
      <c r="N56" s="438"/>
      <c r="O56" s="438"/>
    </row>
    <row r="57" spans="1:15" x14ac:dyDescent="0.15">
      <c r="A57" s="438"/>
      <c r="B57" s="851"/>
      <c r="C57" s="438"/>
      <c r="D57" s="438"/>
      <c r="E57" s="438"/>
      <c r="F57" s="438"/>
      <c r="G57" s="438"/>
      <c r="H57" s="438"/>
      <c r="I57" s="438"/>
      <c r="J57" s="438"/>
      <c r="K57" s="438"/>
      <c r="L57" s="438"/>
      <c r="M57" s="438"/>
      <c r="N57" s="438"/>
      <c r="O57" s="438"/>
    </row>
    <row r="58" spans="1:15" x14ac:dyDescent="0.15">
      <c r="A58" s="438"/>
      <c r="B58" s="851"/>
      <c r="C58" s="438"/>
      <c r="D58" s="438"/>
      <c r="E58" s="438"/>
      <c r="F58" s="438"/>
      <c r="G58" s="438"/>
      <c r="H58" s="438"/>
      <c r="I58" s="438"/>
      <c r="J58" s="438"/>
      <c r="K58" s="438"/>
      <c r="L58" s="438"/>
      <c r="M58" s="438"/>
      <c r="N58" s="438"/>
      <c r="O58" s="438"/>
    </row>
    <row r="59" spans="1:15" x14ac:dyDescent="0.15">
      <c r="A59" s="438"/>
      <c r="B59" s="851"/>
      <c r="C59" s="438"/>
      <c r="D59" s="438"/>
      <c r="E59" s="438"/>
      <c r="F59" s="438"/>
      <c r="G59" s="438"/>
      <c r="H59" s="438"/>
      <c r="I59" s="438"/>
      <c r="J59" s="438"/>
      <c r="K59" s="438"/>
      <c r="L59" s="438"/>
      <c r="M59" s="438"/>
      <c r="N59" s="438"/>
      <c r="O59" s="438"/>
    </row>
    <row r="60" spans="1:15" x14ac:dyDescent="0.15">
      <c r="A60" s="438"/>
      <c r="B60" s="851"/>
      <c r="C60" s="438"/>
      <c r="D60" s="438"/>
      <c r="E60" s="438"/>
      <c r="F60" s="438"/>
      <c r="G60" s="438"/>
      <c r="H60" s="438"/>
      <c r="I60" s="438"/>
      <c r="J60" s="438"/>
      <c r="K60" s="438"/>
      <c r="L60" s="438"/>
      <c r="M60" s="438"/>
      <c r="N60" s="438"/>
      <c r="O60" s="438"/>
    </row>
    <row r="61" spans="1:15" x14ac:dyDescent="0.15">
      <c r="A61" s="438"/>
      <c r="B61" s="851"/>
      <c r="C61" s="438"/>
      <c r="D61" s="438"/>
      <c r="E61" s="438"/>
      <c r="F61" s="438"/>
      <c r="G61" s="438"/>
      <c r="H61" s="438"/>
      <c r="I61" s="438"/>
      <c r="J61" s="438"/>
      <c r="K61" s="438"/>
      <c r="L61" s="438"/>
      <c r="M61" s="438"/>
      <c r="N61" s="438"/>
      <c r="O61" s="438"/>
    </row>
    <row r="62" spans="1:15" x14ac:dyDescent="0.15">
      <c r="A62" s="438"/>
      <c r="B62" s="851"/>
      <c r="C62" s="438"/>
      <c r="D62" s="438"/>
      <c r="E62" s="438"/>
      <c r="F62" s="438"/>
      <c r="G62" s="438"/>
      <c r="H62" s="438"/>
      <c r="I62" s="438"/>
      <c r="J62" s="438"/>
      <c r="K62" s="438"/>
      <c r="L62" s="438"/>
      <c r="M62" s="438"/>
      <c r="N62" s="438"/>
      <c r="O62" s="438"/>
    </row>
    <row r="63" spans="1:15" x14ac:dyDescent="0.15">
      <c r="A63" s="438"/>
      <c r="B63" s="851"/>
      <c r="C63" s="438"/>
      <c r="D63" s="438"/>
      <c r="E63" s="438"/>
      <c r="F63" s="438"/>
      <c r="G63" s="438"/>
      <c r="H63" s="438"/>
      <c r="I63" s="438"/>
      <c r="J63" s="438"/>
      <c r="K63" s="438"/>
      <c r="L63" s="438"/>
      <c r="M63" s="438"/>
      <c r="N63" s="438"/>
      <c r="O63" s="438"/>
    </row>
    <row r="64" spans="1:15" x14ac:dyDescent="0.15">
      <c r="A64" s="438"/>
      <c r="B64" s="851"/>
      <c r="C64" s="438"/>
      <c r="D64" s="438"/>
      <c r="E64" s="438"/>
      <c r="F64" s="438"/>
      <c r="G64" s="438"/>
      <c r="H64" s="438"/>
      <c r="I64" s="438"/>
      <c r="J64" s="438"/>
      <c r="K64" s="438"/>
      <c r="L64" s="438"/>
      <c r="M64" s="438"/>
      <c r="N64" s="438"/>
      <c r="O64" s="438"/>
    </row>
    <row r="65" spans="1:15" x14ac:dyDescent="0.15">
      <c r="A65" s="438"/>
      <c r="B65" s="851"/>
      <c r="C65" s="438"/>
      <c r="D65" s="438"/>
      <c r="E65" s="438"/>
      <c r="F65" s="438"/>
      <c r="G65" s="438"/>
      <c r="H65" s="438"/>
      <c r="I65" s="438"/>
      <c r="J65" s="438"/>
      <c r="K65" s="438"/>
      <c r="L65" s="438"/>
      <c r="M65" s="438"/>
      <c r="N65" s="438"/>
      <c r="O65" s="438"/>
    </row>
    <row r="66" spans="1:15" x14ac:dyDescent="0.15">
      <c r="A66" s="438"/>
      <c r="B66" s="851"/>
      <c r="C66" s="438"/>
      <c r="D66" s="438"/>
      <c r="E66" s="438"/>
      <c r="F66" s="438"/>
      <c r="G66" s="438"/>
      <c r="H66" s="438"/>
      <c r="I66" s="438"/>
      <c r="J66" s="438"/>
      <c r="K66" s="438"/>
      <c r="L66" s="438"/>
      <c r="M66" s="438"/>
      <c r="N66" s="438"/>
      <c r="O66" s="438"/>
    </row>
    <row r="67" spans="1:15" x14ac:dyDescent="0.15">
      <c r="A67" s="438"/>
      <c r="B67" s="851"/>
      <c r="C67" s="438"/>
      <c r="D67" s="438"/>
      <c r="E67" s="438"/>
      <c r="F67" s="438"/>
      <c r="G67" s="438"/>
      <c r="H67" s="438"/>
      <c r="I67" s="438"/>
      <c r="J67" s="438"/>
      <c r="K67" s="438"/>
      <c r="L67" s="438"/>
      <c r="M67" s="438"/>
      <c r="N67" s="438"/>
      <c r="O67" s="438"/>
    </row>
    <row r="68" spans="1:15" x14ac:dyDescent="0.15">
      <c r="A68" s="438"/>
      <c r="B68" s="851"/>
      <c r="C68" s="438"/>
      <c r="D68" s="438"/>
      <c r="E68" s="438"/>
      <c r="F68" s="438"/>
      <c r="G68" s="438"/>
      <c r="H68" s="438"/>
      <c r="I68" s="438"/>
      <c r="J68" s="438"/>
      <c r="K68" s="438"/>
      <c r="L68" s="438"/>
      <c r="M68" s="438"/>
      <c r="N68" s="438"/>
      <c r="O68" s="438"/>
    </row>
    <row r="69" spans="1:15" x14ac:dyDescent="0.15">
      <c r="A69" s="438"/>
      <c r="B69" s="851"/>
      <c r="C69" s="438"/>
      <c r="D69" s="438"/>
      <c r="E69" s="438"/>
      <c r="F69" s="438"/>
      <c r="G69" s="438"/>
      <c r="H69" s="438"/>
      <c r="I69" s="438"/>
      <c r="J69" s="438"/>
      <c r="K69" s="438"/>
      <c r="L69" s="438"/>
      <c r="M69" s="438"/>
      <c r="N69" s="438"/>
      <c r="O69" s="438"/>
    </row>
    <row r="70" spans="1:15" x14ac:dyDescent="0.15">
      <c r="A70" s="438"/>
      <c r="B70" s="851"/>
      <c r="C70" s="438"/>
      <c r="D70" s="438"/>
      <c r="E70" s="438"/>
      <c r="F70" s="438"/>
      <c r="G70" s="438"/>
      <c r="H70" s="438"/>
      <c r="I70" s="438"/>
      <c r="J70" s="438"/>
      <c r="K70" s="438"/>
      <c r="L70" s="438"/>
      <c r="M70" s="438"/>
      <c r="N70" s="438"/>
      <c r="O70" s="438"/>
    </row>
    <row r="71" spans="1:15" x14ac:dyDescent="0.15">
      <c r="A71" s="438"/>
      <c r="B71" s="851"/>
      <c r="C71" s="438"/>
      <c r="D71" s="438"/>
      <c r="E71" s="438"/>
      <c r="F71" s="438"/>
      <c r="G71" s="438"/>
      <c r="H71" s="438"/>
      <c r="I71" s="438"/>
      <c r="J71" s="438"/>
      <c r="K71" s="438"/>
      <c r="L71" s="438"/>
      <c r="M71" s="438"/>
      <c r="N71" s="438"/>
      <c r="O71" s="438"/>
    </row>
    <row r="72" spans="1:15" x14ac:dyDescent="0.15">
      <c r="A72" s="438"/>
      <c r="B72" s="851"/>
      <c r="C72" s="438"/>
      <c r="D72" s="438"/>
      <c r="E72" s="438"/>
      <c r="F72" s="438"/>
      <c r="G72" s="438"/>
      <c r="H72" s="438"/>
      <c r="I72" s="438"/>
      <c r="J72" s="438"/>
      <c r="K72" s="438"/>
      <c r="L72" s="438"/>
      <c r="M72" s="438"/>
      <c r="N72" s="438"/>
      <c r="O72" s="438"/>
    </row>
    <row r="73" spans="1:15" x14ac:dyDescent="0.15">
      <c r="A73" s="438"/>
      <c r="B73" s="851"/>
      <c r="C73" s="438"/>
      <c r="D73" s="438"/>
      <c r="E73" s="438"/>
      <c r="F73" s="438"/>
      <c r="G73" s="438"/>
      <c r="H73" s="438"/>
      <c r="I73" s="438"/>
      <c r="J73" s="438"/>
      <c r="K73" s="438"/>
      <c r="L73" s="438"/>
      <c r="M73" s="438"/>
      <c r="N73" s="438"/>
      <c r="O73" s="438"/>
    </row>
    <row r="74" spans="1:15" x14ac:dyDescent="0.15">
      <c r="A74" s="438"/>
      <c r="B74" s="851"/>
      <c r="C74" s="438"/>
      <c r="D74" s="438"/>
      <c r="E74" s="438"/>
      <c r="F74" s="438"/>
      <c r="G74" s="438"/>
      <c r="H74" s="438"/>
      <c r="I74" s="438"/>
      <c r="J74" s="438"/>
      <c r="K74" s="438"/>
      <c r="L74" s="438"/>
      <c r="M74" s="438"/>
      <c r="N74" s="438"/>
      <c r="O74" s="438"/>
    </row>
    <row r="75" spans="1:15" x14ac:dyDescent="0.15">
      <c r="A75" s="438"/>
      <c r="B75" s="851"/>
      <c r="C75" s="438"/>
      <c r="D75" s="438"/>
      <c r="E75" s="438"/>
      <c r="F75" s="438"/>
      <c r="G75" s="438"/>
      <c r="H75" s="438"/>
      <c r="I75" s="438"/>
      <c r="J75" s="438"/>
      <c r="K75" s="438"/>
      <c r="L75" s="438"/>
      <c r="M75" s="438"/>
      <c r="N75" s="438"/>
      <c r="O75" s="438"/>
    </row>
    <row r="76" spans="1:15" x14ac:dyDescent="0.15">
      <c r="A76" s="438"/>
      <c r="B76" s="851"/>
      <c r="C76" s="438"/>
      <c r="D76" s="438"/>
      <c r="E76" s="438"/>
      <c r="F76" s="438"/>
      <c r="G76" s="438"/>
      <c r="H76" s="438"/>
      <c r="I76" s="438"/>
      <c r="J76" s="438"/>
      <c r="K76" s="438"/>
      <c r="L76" s="438"/>
      <c r="M76" s="438"/>
      <c r="N76" s="438"/>
      <c r="O76" s="438"/>
    </row>
    <row r="77" spans="1:15" x14ac:dyDescent="0.15">
      <c r="A77" s="438"/>
      <c r="B77" s="851"/>
      <c r="C77" s="438"/>
      <c r="D77" s="438"/>
      <c r="E77" s="438"/>
      <c r="F77" s="438"/>
      <c r="G77" s="438"/>
      <c r="H77" s="438"/>
      <c r="I77" s="438"/>
      <c r="J77" s="438"/>
      <c r="K77" s="438"/>
      <c r="L77" s="438"/>
      <c r="M77" s="438"/>
      <c r="N77" s="438"/>
      <c r="O77" s="438"/>
    </row>
    <row r="78" spans="1:15" x14ac:dyDescent="0.15">
      <c r="A78" s="438"/>
      <c r="C78" s="438"/>
      <c r="D78" s="438"/>
      <c r="E78" s="438"/>
      <c r="F78" s="438"/>
      <c r="G78" s="438"/>
      <c r="H78" s="438"/>
      <c r="I78" s="438"/>
      <c r="J78" s="438"/>
      <c r="K78" s="438"/>
      <c r="L78" s="438"/>
      <c r="M78" s="438"/>
      <c r="N78" s="438"/>
      <c r="O78" s="438"/>
    </row>
    <row r="79" spans="1:15" x14ac:dyDescent="0.15">
      <c r="A79" s="438"/>
      <c r="C79" s="438"/>
      <c r="D79" s="438"/>
      <c r="E79" s="438"/>
      <c r="F79" s="438"/>
      <c r="G79" s="438"/>
      <c r="H79" s="438"/>
      <c r="I79" s="438"/>
      <c r="J79" s="438"/>
      <c r="K79" s="438"/>
      <c r="L79" s="438"/>
      <c r="M79" s="438"/>
      <c r="N79" s="438"/>
      <c r="O79" s="438"/>
    </row>
    <row r="80" spans="1:15" ht="16" x14ac:dyDescent="0.2">
      <c r="A80" s="438"/>
      <c r="B80" s="853"/>
      <c r="C80" s="438"/>
      <c r="D80" s="438"/>
      <c r="E80" s="438"/>
      <c r="F80" s="438"/>
      <c r="G80" s="438"/>
      <c r="H80" s="438"/>
      <c r="I80" s="438"/>
      <c r="J80" s="438"/>
      <c r="K80" s="438"/>
      <c r="L80" s="438"/>
      <c r="M80" s="438"/>
      <c r="N80" s="438"/>
      <c r="O80" s="438"/>
    </row>
    <row r="81" spans="1:15" ht="34" x14ac:dyDescent="0.2">
      <c r="A81" s="438"/>
      <c r="B81" s="853" t="s">
        <v>1239</v>
      </c>
      <c r="C81" s="438"/>
      <c r="D81" s="438"/>
      <c r="E81" s="438"/>
      <c r="F81" s="438"/>
      <c r="G81" s="438"/>
      <c r="H81" s="438"/>
      <c r="I81" s="438"/>
      <c r="J81" s="438"/>
      <c r="K81" s="438"/>
      <c r="L81" s="438"/>
      <c r="M81" s="438"/>
      <c r="N81" s="438"/>
      <c r="O81" s="438"/>
    </row>
    <row r="82" spans="1:15" x14ac:dyDescent="0.15">
      <c r="A82" s="438"/>
      <c r="B82" s="848"/>
      <c r="C82" s="443" t="s">
        <v>735</v>
      </c>
      <c r="D82" s="443" t="s">
        <v>108</v>
      </c>
      <c r="E82" s="38" t="s">
        <v>753</v>
      </c>
      <c r="F82" s="38" t="s">
        <v>192</v>
      </c>
      <c r="G82" s="38" t="s">
        <v>198</v>
      </c>
      <c r="H82" s="38" t="s">
        <v>191</v>
      </c>
      <c r="I82" s="38" t="s">
        <v>194</v>
      </c>
      <c r="J82" s="38" t="s">
        <v>193</v>
      </c>
      <c r="K82" s="38" t="s">
        <v>221</v>
      </c>
      <c r="L82" s="38" t="s">
        <v>223</v>
      </c>
      <c r="M82" s="38" t="s">
        <v>225</v>
      </c>
      <c r="N82" s="38" t="s">
        <v>1231</v>
      </c>
      <c r="O82" s="443" t="s">
        <v>736</v>
      </c>
    </row>
    <row r="83" spans="1:15" ht="14" x14ac:dyDescent="0.15">
      <c r="A83" s="438"/>
      <c r="B83" s="849" t="s">
        <v>735</v>
      </c>
      <c r="C83" s="444">
        <v>340.62419899999998</v>
      </c>
      <c r="D83" s="444">
        <v>0.38292799999999999</v>
      </c>
      <c r="E83" s="460"/>
      <c r="F83" s="460"/>
      <c r="G83" s="460"/>
      <c r="H83" s="460"/>
      <c r="I83" s="460"/>
      <c r="J83" s="460"/>
      <c r="K83" s="460"/>
      <c r="L83" s="460"/>
      <c r="M83" s="460"/>
      <c r="N83" s="460"/>
      <c r="O83" s="444"/>
    </row>
    <row r="84" spans="1:15" ht="28" x14ac:dyDescent="0.15">
      <c r="A84" s="438"/>
      <c r="B84" s="849" t="s">
        <v>1236</v>
      </c>
      <c r="C84" s="444"/>
      <c r="D84" s="444"/>
      <c r="E84" s="460">
        <v>475.85417000000001</v>
      </c>
      <c r="F84" s="460">
        <v>411.03439300000002</v>
      </c>
      <c r="G84" s="460">
        <v>85.781842999999995</v>
      </c>
      <c r="H84" s="460">
        <v>67.354782</v>
      </c>
      <c r="I84" s="460">
        <v>56.592371</v>
      </c>
      <c r="J84" s="460">
        <v>50.180484</v>
      </c>
      <c r="K84" s="460">
        <v>49.821010000000001</v>
      </c>
      <c r="L84" s="460">
        <v>41.324590999999998</v>
      </c>
      <c r="M84" s="460">
        <v>40.021326999999999</v>
      </c>
      <c r="N84" s="460">
        <v>35.375287</v>
      </c>
      <c r="O84" s="444"/>
    </row>
    <row r="85" spans="1:15" ht="14" x14ac:dyDescent="0.15">
      <c r="A85" s="438"/>
      <c r="B85" s="849" t="s">
        <v>736</v>
      </c>
      <c r="C85" s="444"/>
      <c r="D85" s="444"/>
      <c r="E85" s="444"/>
      <c r="F85" s="444"/>
      <c r="G85" s="444"/>
      <c r="H85" s="444"/>
      <c r="I85" s="444"/>
      <c r="J85" s="444"/>
      <c r="K85" s="444"/>
      <c r="L85" s="444"/>
      <c r="M85" s="444"/>
      <c r="N85" s="444"/>
      <c r="O85" s="460">
        <v>1349.238104</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EB306-178B-C84F-BCB7-A5FADE6E043A}">
  <sheetPr>
    <tabColor rgb="FFFFC000"/>
  </sheetPr>
  <dimension ref="A1:Y66"/>
  <sheetViews>
    <sheetView zoomScale="92" zoomScaleNormal="92" workbookViewId="0">
      <selection activeCell="A36" sqref="A36:M37"/>
    </sheetView>
  </sheetViews>
  <sheetFormatPr baseColWidth="10" defaultColWidth="8.83203125" defaultRowHeight="13" x14ac:dyDescent="0.15"/>
  <cols>
    <col min="1" max="1" width="7.6640625" customWidth="1"/>
    <col min="2" max="2" width="6.83203125" style="65" customWidth="1"/>
    <col min="3" max="3" width="6.5" customWidth="1"/>
    <col min="4" max="4" width="9.33203125" customWidth="1"/>
    <col min="5" max="5" width="7.1640625" customWidth="1"/>
    <col min="6" max="6" width="10.83203125" customWidth="1"/>
    <col min="7" max="7" width="14.5" customWidth="1"/>
    <col min="8" max="8" width="9.5" customWidth="1"/>
    <col min="9" max="9" width="11.1640625" customWidth="1"/>
    <col min="10" max="10" width="9.6640625" customWidth="1"/>
    <col min="11" max="11" width="11.33203125" customWidth="1"/>
    <col min="12" max="13" width="9.6640625" customWidth="1"/>
    <col min="14" max="19" width="13.5" customWidth="1"/>
  </cols>
  <sheetData>
    <row r="1" spans="1:8" s="109" customFormat="1" ht="27" customHeight="1" x14ac:dyDescent="0.15">
      <c r="A1" s="1049" t="s">
        <v>1199</v>
      </c>
      <c r="B1" s="1049"/>
      <c r="C1" s="1049"/>
      <c r="D1" s="1049"/>
      <c r="E1" s="1049"/>
      <c r="F1" s="1049"/>
      <c r="G1" s="1049"/>
      <c r="H1" s="1049"/>
    </row>
    <row r="2" spans="1:8" x14ac:dyDescent="0.15">
      <c r="A2" s="23"/>
    </row>
    <row r="22" ht="8" customHeight="1" x14ac:dyDescent="0.15"/>
    <row r="35" spans="1:25" x14ac:dyDescent="0.15">
      <c r="A35" t="s">
        <v>57</v>
      </c>
    </row>
    <row r="36" spans="1:25" s="110" customFormat="1" ht="16" x14ac:dyDescent="0.2">
      <c r="A36" s="314" t="s">
        <v>44</v>
      </c>
      <c r="B36" s="314" t="s">
        <v>45</v>
      </c>
      <c r="C36" s="314" t="s">
        <v>46</v>
      </c>
      <c r="D36" s="314" t="s">
        <v>47</v>
      </c>
      <c r="E36" s="314" t="s">
        <v>48</v>
      </c>
      <c r="F36" s="335" t="s">
        <v>88</v>
      </c>
      <c r="G36" s="335" t="s">
        <v>825</v>
      </c>
      <c r="H36" s="335" t="s">
        <v>51</v>
      </c>
      <c r="I36" s="335" t="s">
        <v>593</v>
      </c>
      <c r="J36" s="335" t="s">
        <v>52</v>
      </c>
      <c r="K36" s="335" t="s">
        <v>85</v>
      </c>
      <c r="L36" s="335" t="s">
        <v>54</v>
      </c>
      <c r="M36" s="335" t="s">
        <v>55</v>
      </c>
    </row>
    <row r="37" spans="1:25" s="110" customFormat="1" ht="16" x14ac:dyDescent="0.2">
      <c r="A37" s="336">
        <f>I42+J42+K42</f>
        <v>352</v>
      </c>
      <c r="B37" s="336">
        <f>A42+B42</f>
        <v>151</v>
      </c>
      <c r="C37" s="336">
        <f>C42</f>
        <v>193</v>
      </c>
      <c r="D37" s="336">
        <f>D42+E42+F42</f>
        <v>2974</v>
      </c>
      <c r="E37" s="336">
        <f>G42+H42</f>
        <v>791</v>
      </c>
      <c r="F37" s="336">
        <f>L42+M42</f>
        <v>930</v>
      </c>
      <c r="G37" s="336">
        <f>N42</f>
        <v>2495</v>
      </c>
      <c r="H37" s="336">
        <f>O42+P42+Q42+R42</f>
        <v>1161</v>
      </c>
      <c r="I37" s="336">
        <f>S42</f>
        <v>540</v>
      </c>
      <c r="J37" s="336">
        <f>T42+U42</f>
        <v>2803</v>
      </c>
      <c r="K37" s="336">
        <f>V42+W42</f>
        <v>1718</v>
      </c>
      <c r="L37" s="336">
        <f>X42</f>
        <v>487</v>
      </c>
      <c r="M37" s="336">
        <f>SUM(A37:L37)</f>
        <v>14595</v>
      </c>
    </row>
    <row r="40" spans="1:25" x14ac:dyDescent="0.15">
      <c r="A40" t="s">
        <v>63</v>
      </c>
    </row>
    <row r="41" spans="1:25" s="112" customFormat="1" ht="42" x14ac:dyDescent="0.15">
      <c r="A41" s="561" t="s">
        <v>45</v>
      </c>
      <c r="B41" s="562" t="s">
        <v>941</v>
      </c>
      <c r="C41" s="561" t="s">
        <v>46</v>
      </c>
      <c r="D41" s="561" t="s">
        <v>47</v>
      </c>
      <c r="E41" s="561" t="s">
        <v>942</v>
      </c>
      <c r="F41" s="561" t="s">
        <v>1185</v>
      </c>
      <c r="G41" s="561" t="s">
        <v>48</v>
      </c>
      <c r="H41" s="562" t="s">
        <v>897</v>
      </c>
      <c r="I41" s="561" t="s">
        <v>67</v>
      </c>
      <c r="J41" s="561" t="s">
        <v>68</v>
      </c>
      <c r="K41" s="561" t="s">
        <v>215</v>
      </c>
      <c r="L41" s="561" t="s">
        <v>49</v>
      </c>
      <c r="M41" s="565" t="s">
        <v>898</v>
      </c>
      <c r="N41" s="561" t="s">
        <v>50</v>
      </c>
      <c r="O41" s="561" t="s">
        <v>51</v>
      </c>
      <c r="P41" s="565" t="s">
        <v>943</v>
      </c>
      <c r="Q41" s="564" t="s">
        <v>840</v>
      </c>
      <c r="R41" s="564" t="s">
        <v>81</v>
      </c>
      <c r="S41" s="564" t="s">
        <v>640</v>
      </c>
      <c r="T41" s="564" t="s">
        <v>52</v>
      </c>
      <c r="U41" s="564" t="s">
        <v>944</v>
      </c>
      <c r="V41" s="564" t="s">
        <v>945</v>
      </c>
      <c r="W41" s="564" t="s">
        <v>69</v>
      </c>
      <c r="X41" s="564" t="s">
        <v>54</v>
      </c>
    </row>
    <row r="42" spans="1:25" s="65" customFormat="1" x14ac:dyDescent="0.15">
      <c r="A42" s="601">
        <v>117</v>
      </c>
      <c r="B42" s="601">
        <v>34</v>
      </c>
      <c r="C42" s="601">
        <v>193</v>
      </c>
      <c r="D42" s="601">
        <v>2797</v>
      </c>
      <c r="E42" s="601">
        <v>170</v>
      </c>
      <c r="F42" s="601">
        <v>7</v>
      </c>
      <c r="G42" s="601">
        <v>501</v>
      </c>
      <c r="H42" s="601">
        <v>290</v>
      </c>
      <c r="I42" s="601">
        <v>70</v>
      </c>
      <c r="J42" s="601">
        <v>212</v>
      </c>
      <c r="K42" s="601">
        <v>70</v>
      </c>
      <c r="L42" s="601">
        <v>743</v>
      </c>
      <c r="M42" s="601">
        <v>187</v>
      </c>
      <c r="N42" s="601">
        <v>2495</v>
      </c>
      <c r="O42" s="601">
        <v>915</v>
      </c>
      <c r="P42" s="601">
        <v>30</v>
      </c>
      <c r="Q42" s="600">
        <v>14</v>
      </c>
      <c r="R42" s="600">
        <v>202</v>
      </c>
      <c r="S42" s="600">
        <v>540</v>
      </c>
      <c r="T42" s="600">
        <v>2544</v>
      </c>
      <c r="U42" s="600">
        <v>259</v>
      </c>
      <c r="V42" s="600">
        <v>434</v>
      </c>
      <c r="W42" s="600">
        <v>1284</v>
      </c>
      <c r="X42" s="600">
        <v>487</v>
      </c>
      <c r="Y42" s="65">
        <f>SUM(A42:X42)</f>
        <v>14595</v>
      </c>
    </row>
    <row r="47" spans="1:25" x14ac:dyDescent="0.15">
      <c r="B47"/>
    </row>
    <row r="48" spans="1:25" x14ac:dyDescent="0.15">
      <c r="B48"/>
    </row>
    <row r="49" spans="2:2" x14ac:dyDescent="0.15">
      <c r="B49"/>
    </row>
    <row r="50" spans="2:2" x14ac:dyDescent="0.15">
      <c r="B50"/>
    </row>
    <row r="51" spans="2:2" x14ac:dyDescent="0.15">
      <c r="B51"/>
    </row>
    <row r="52" spans="2:2" x14ac:dyDescent="0.15">
      <c r="B52"/>
    </row>
    <row r="53" spans="2:2" x14ac:dyDescent="0.15">
      <c r="B53"/>
    </row>
    <row r="54" spans="2:2" x14ac:dyDescent="0.15">
      <c r="B54"/>
    </row>
    <row r="55" spans="2:2" x14ac:dyDescent="0.15">
      <c r="B55"/>
    </row>
    <row r="56" spans="2:2" x14ac:dyDescent="0.15">
      <c r="B56"/>
    </row>
    <row r="57" spans="2:2" x14ac:dyDescent="0.15">
      <c r="B57"/>
    </row>
    <row r="58" spans="2:2" x14ac:dyDescent="0.15">
      <c r="B58"/>
    </row>
    <row r="59" spans="2:2" x14ac:dyDescent="0.15">
      <c r="B59"/>
    </row>
    <row r="60" spans="2:2" x14ac:dyDescent="0.15">
      <c r="B60"/>
    </row>
    <row r="61" spans="2:2" x14ac:dyDescent="0.15">
      <c r="B61"/>
    </row>
    <row r="62" spans="2:2" x14ac:dyDescent="0.15">
      <c r="B62"/>
    </row>
    <row r="63" spans="2:2" x14ac:dyDescent="0.15">
      <c r="B63"/>
    </row>
    <row r="64" spans="2:2" x14ac:dyDescent="0.15">
      <c r="B64"/>
    </row>
    <row r="65" spans="2:2" x14ac:dyDescent="0.15">
      <c r="B65"/>
    </row>
    <row r="66" spans="2:2" x14ac:dyDescent="0.15">
      <c r="B66"/>
    </row>
  </sheetData>
  <mergeCells count="1">
    <mergeCell ref="A1:H1"/>
  </mergeCells>
  <printOptions horizontalCentered="1"/>
  <pageMargins left="0.75" right="0.75" top="1" bottom="1" header="0.5" footer="0.5"/>
  <pageSetup scale="7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ECC0F-95D8-8D42-9263-45D4232147B6}">
  <sheetPr>
    <tabColor rgb="FFFFC000"/>
  </sheetPr>
  <dimension ref="B1:BX131"/>
  <sheetViews>
    <sheetView zoomScale="89" zoomScaleNormal="89" workbookViewId="0">
      <selection activeCell="L22" sqref="L22:M22"/>
    </sheetView>
  </sheetViews>
  <sheetFormatPr baseColWidth="10" defaultColWidth="8.83203125" defaultRowHeight="13" x14ac:dyDescent="0.15"/>
  <cols>
    <col min="1" max="1" width="2.83203125" style="605" customWidth="1"/>
    <col min="2" max="2" width="18" style="605" customWidth="1"/>
    <col min="3" max="3" width="19.33203125" style="605" customWidth="1"/>
    <col min="4" max="4" width="17" style="605" customWidth="1"/>
    <col min="5" max="5" width="15.5" style="605" customWidth="1"/>
    <col min="6" max="6" width="15.1640625" style="605" customWidth="1"/>
    <col min="7" max="7" width="59.33203125" style="605" customWidth="1"/>
    <col min="8" max="8" width="8.6640625" style="605" customWidth="1"/>
    <col min="9" max="10" width="12.5" style="605" customWidth="1"/>
    <col min="11" max="12" width="12.6640625" style="605" customWidth="1"/>
    <col min="13" max="13" width="17.33203125" style="605" customWidth="1"/>
    <col min="14" max="14" width="12.6640625" style="605" customWidth="1"/>
    <col min="15" max="15" width="3.5" style="605" customWidth="1"/>
    <col min="16" max="16" width="11.33203125" style="605" customWidth="1"/>
    <col min="17" max="17" width="12.83203125" style="605" customWidth="1"/>
    <col min="18" max="18" width="11.6640625" style="605" customWidth="1"/>
    <col min="19" max="19" width="11.1640625" style="605" customWidth="1"/>
    <col min="20" max="20" width="13.5" style="605" customWidth="1"/>
    <col min="21" max="21" width="10.5" style="605" customWidth="1"/>
    <col min="22" max="22" width="12.6640625" style="605" customWidth="1"/>
    <col min="23" max="23" width="2.5" style="605" customWidth="1"/>
    <col min="24" max="24" width="11.1640625" style="605" customWidth="1"/>
    <col min="25" max="25" width="12.1640625" style="605" customWidth="1"/>
    <col min="26" max="26" width="11.83203125" style="605" customWidth="1"/>
    <col min="27" max="27" width="11.33203125" style="605" bestFit="1" customWidth="1"/>
    <col min="28" max="28" width="9.5" style="605" bestFit="1" customWidth="1"/>
    <col min="29" max="29" width="11.33203125" style="605" customWidth="1"/>
    <col min="30" max="30" width="2.5" style="605" customWidth="1"/>
    <col min="31" max="31" width="11.33203125" style="605" customWidth="1"/>
    <col min="32" max="33" width="10.1640625" style="605" bestFit="1" customWidth="1"/>
    <col min="34" max="34" width="12.33203125" style="605" bestFit="1" customWidth="1"/>
    <col min="35" max="36" width="11.33203125" style="605" bestFit="1" customWidth="1"/>
    <col min="37" max="37" width="11.33203125" style="605" customWidth="1"/>
    <col min="38" max="38" width="11.6640625" style="605" bestFit="1" customWidth="1"/>
    <col min="39" max="39" width="10.33203125" style="605" customWidth="1"/>
    <col min="40" max="40" width="9.6640625" style="605" bestFit="1" customWidth="1"/>
    <col min="41" max="45" width="9.5" style="605" customWidth="1"/>
    <col min="46" max="46" width="11.6640625" style="605" bestFit="1" customWidth="1"/>
    <col min="47" max="47" width="9.6640625" style="605" bestFit="1" customWidth="1"/>
    <col min="48" max="48" width="12.33203125" style="605" bestFit="1" customWidth="1"/>
    <col min="49" max="49" width="3" style="605" customWidth="1"/>
    <col min="50" max="50" width="11" style="605" customWidth="1"/>
    <col min="51" max="51" width="12.5" style="605" customWidth="1"/>
    <col min="52" max="52" width="8.83203125" style="605"/>
    <col min="53" max="53" width="10.83203125" style="605" customWidth="1"/>
    <col min="54" max="54" width="13" style="605" bestFit="1" customWidth="1"/>
    <col min="55" max="55" width="8.83203125" style="605"/>
    <col min="56" max="56" width="10" style="605" customWidth="1"/>
    <col min="57" max="57" width="11.5" style="605" bestFit="1" customWidth="1"/>
    <col min="58" max="59" width="11.6640625" style="605" bestFit="1" customWidth="1"/>
    <col min="60" max="60" width="8.83203125" style="605"/>
    <col min="61" max="61" width="10.5" style="605" customWidth="1"/>
    <col min="62" max="62" width="13.1640625" style="605" bestFit="1" customWidth="1"/>
    <col min="63" max="63" width="8.83203125" style="605"/>
    <col min="64" max="64" width="11" style="605" customWidth="1"/>
    <col min="65" max="65" width="11.1640625" style="605" customWidth="1"/>
    <col min="66" max="68" width="8.83203125" style="605"/>
    <col min="69" max="69" width="10.33203125" style="605" bestFit="1" customWidth="1"/>
    <col min="70" max="70" width="9.33203125" style="605" bestFit="1" customWidth="1"/>
    <col min="71" max="72" width="10.33203125" style="605" bestFit="1" customWidth="1"/>
    <col min="73" max="73" width="11.33203125" style="605" bestFit="1" customWidth="1"/>
    <col min="74" max="75" width="9.1640625" style="605" bestFit="1" customWidth="1"/>
    <col min="76" max="76" width="11.33203125" style="605" bestFit="1" customWidth="1"/>
    <col min="77" max="265" width="8.83203125" style="605"/>
    <col min="266" max="266" width="3.33203125" style="605" customWidth="1"/>
    <col min="267" max="267" width="11.5" style="605" customWidth="1"/>
    <col min="268" max="268" width="15.5" style="605" customWidth="1"/>
    <col min="269" max="272" width="12.6640625" style="605" customWidth="1"/>
    <col min="273" max="273" width="2.6640625" style="605" customWidth="1"/>
    <col min="274" max="521" width="8.83203125" style="605"/>
    <col min="522" max="522" width="3.33203125" style="605" customWidth="1"/>
    <col min="523" max="523" width="11.5" style="605" customWidth="1"/>
    <col min="524" max="524" width="15.5" style="605" customWidth="1"/>
    <col min="525" max="528" width="12.6640625" style="605" customWidth="1"/>
    <col min="529" max="529" width="2.6640625" style="605" customWidth="1"/>
    <col min="530" max="777" width="8.83203125" style="605"/>
    <col min="778" max="778" width="3.33203125" style="605" customWidth="1"/>
    <col min="779" max="779" width="11.5" style="605" customWidth="1"/>
    <col min="780" max="780" width="15.5" style="605" customWidth="1"/>
    <col min="781" max="784" width="12.6640625" style="605" customWidth="1"/>
    <col min="785" max="785" width="2.6640625" style="605" customWidth="1"/>
    <col min="786" max="1033" width="8.83203125" style="605"/>
    <col min="1034" max="1034" width="3.33203125" style="605" customWidth="1"/>
    <col min="1035" max="1035" width="11.5" style="605" customWidth="1"/>
    <col min="1036" max="1036" width="15.5" style="605" customWidth="1"/>
    <col min="1037" max="1040" width="12.6640625" style="605" customWidth="1"/>
    <col min="1041" max="1041" width="2.6640625" style="605" customWidth="1"/>
    <col min="1042" max="1289" width="8.83203125" style="605"/>
    <col min="1290" max="1290" width="3.33203125" style="605" customWidth="1"/>
    <col min="1291" max="1291" width="11.5" style="605" customWidth="1"/>
    <col min="1292" max="1292" width="15.5" style="605" customWidth="1"/>
    <col min="1293" max="1296" width="12.6640625" style="605" customWidth="1"/>
    <col min="1297" max="1297" width="2.6640625" style="605" customWidth="1"/>
    <col min="1298" max="1545" width="8.83203125" style="605"/>
    <col min="1546" max="1546" width="3.33203125" style="605" customWidth="1"/>
    <col min="1547" max="1547" width="11.5" style="605" customWidth="1"/>
    <col min="1548" max="1548" width="15.5" style="605" customWidth="1"/>
    <col min="1549" max="1552" width="12.6640625" style="605" customWidth="1"/>
    <col min="1553" max="1553" width="2.6640625" style="605" customWidth="1"/>
    <col min="1554" max="1801" width="8.83203125" style="605"/>
    <col min="1802" max="1802" width="3.33203125" style="605" customWidth="1"/>
    <col min="1803" max="1803" width="11.5" style="605" customWidth="1"/>
    <col min="1804" max="1804" width="15.5" style="605" customWidth="1"/>
    <col min="1805" max="1808" width="12.6640625" style="605" customWidth="1"/>
    <col min="1809" max="1809" width="2.6640625" style="605" customWidth="1"/>
    <col min="1810" max="2057" width="8.83203125" style="605"/>
    <col min="2058" max="2058" width="3.33203125" style="605" customWidth="1"/>
    <col min="2059" max="2059" width="11.5" style="605" customWidth="1"/>
    <col min="2060" max="2060" width="15.5" style="605" customWidth="1"/>
    <col min="2061" max="2064" width="12.6640625" style="605" customWidth="1"/>
    <col min="2065" max="2065" width="2.6640625" style="605" customWidth="1"/>
    <col min="2066" max="2313" width="8.83203125" style="605"/>
    <col min="2314" max="2314" width="3.33203125" style="605" customWidth="1"/>
    <col min="2315" max="2315" width="11.5" style="605" customWidth="1"/>
    <col min="2316" max="2316" width="15.5" style="605" customWidth="1"/>
    <col min="2317" max="2320" width="12.6640625" style="605" customWidth="1"/>
    <col min="2321" max="2321" width="2.6640625" style="605" customWidth="1"/>
    <col min="2322" max="2569" width="8.83203125" style="605"/>
    <col min="2570" max="2570" width="3.33203125" style="605" customWidth="1"/>
    <col min="2571" max="2571" width="11.5" style="605" customWidth="1"/>
    <col min="2572" max="2572" width="15.5" style="605" customWidth="1"/>
    <col min="2573" max="2576" width="12.6640625" style="605" customWidth="1"/>
    <col min="2577" max="2577" width="2.6640625" style="605" customWidth="1"/>
    <col min="2578" max="2825" width="8.83203125" style="605"/>
    <col min="2826" max="2826" width="3.33203125" style="605" customWidth="1"/>
    <col min="2827" max="2827" width="11.5" style="605" customWidth="1"/>
    <col min="2828" max="2828" width="15.5" style="605" customWidth="1"/>
    <col min="2829" max="2832" width="12.6640625" style="605" customWidth="1"/>
    <col min="2833" max="2833" width="2.6640625" style="605" customWidth="1"/>
    <col min="2834" max="3081" width="8.83203125" style="605"/>
    <col min="3082" max="3082" width="3.33203125" style="605" customWidth="1"/>
    <col min="3083" max="3083" width="11.5" style="605" customWidth="1"/>
    <col min="3084" max="3084" width="15.5" style="605" customWidth="1"/>
    <col min="3085" max="3088" width="12.6640625" style="605" customWidth="1"/>
    <col min="3089" max="3089" width="2.6640625" style="605" customWidth="1"/>
    <col min="3090" max="3337" width="8.83203125" style="605"/>
    <col min="3338" max="3338" width="3.33203125" style="605" customWidth="1"/>
    <col min="3339" max="3339" width="11.5" style="605" customWidth="1"/>
    <col min="3340" max="3340" width="15.5" style="605" customWidth="1"/>
    <col min="3341" max="3344" width="12.6640625" style="605" customWidth="1"/>
    <col min="3345" max="3345" width="2.6640625" style="605" customWidth="1"/>
    <col min="3346" max="3593" width="8.83203125" style="605"/>
    <col min="3594" max="3594" width="3.33203125" style="605" customWidth="1"/>
    <col min="3595" max="3595" width="11.5" style="605" customWidth="1"/>
    <col min="3596" max="3596" width="15.5" style="605" customWidth="1"/>
    <col min="3597" max="3600" width="12.6640625" style="605" customWidth="1"/>
    <col min="3601" max="3601" width="2.6640625" style="605" customWidth="1"/>
    <col min="3602" max="3849" width="8.83203125" style="605"/>
    <col min="3850" max="3850" width="3.33203125" style="605" customWidth="1"/>
    <col min="3851" max="3851" width="11.5" style="605" customWidth="1"/>
    <col min="3852" max="3852" width="15.5" style="605" customWidth="1"/>
    <col min="3853" max="3856" width="12.6640625" style="605" customWidth="1"/>
    <col min="3857" max="3857" width="2.6640625" style="605" customWidth="1"/>
    <col min="3858" max="4105" width="8.83203125" style="605"/>
    <col min="4106" max="4106" width="3.33203125" style="605" customWidth="1"/>
    <col min="4107" max="4107" width="11.5" style="605" customWidth="1"/>
    <col min="4108" max="4108" width="15.5" style="605" customWidth="1"/>
    <col min="4109" max="4112" width="12.6640625" style="605" customWidth="1"/>
    <col min="4113" max="4113" width="2.6640625" style="605" customWidth="1"/>
    <col min="4114" max="4361" width="8.83203125" style="605"/>
    <col min="4362" max="4362" width="3.33203125" style="605" customWidth="1"/>
    <col min="4363" max="4363" width="11.5" style="605" customWidth="1"/>
    <col min="4364" max="4364" width="15.5" style="605" customWidth="1"/>
    <col min="4365" max="4368" width="12.6640625" style="605" customWidth="1"/>
    <col min="4369" max="4369" width="2.6640625" style="605" customWidth="1"/>
    <col min="4370" max="4617" width="8.83203125" style="605"/>
    <col min="4618" max="4618" width="3.33203125" style="605" customWidth="1"/>
    <col min="4619" max="4619" width="11.5" style="605" customWidth="1"/>
    <col min="4620" max="4620" width="15.5" style="605" customWidth="1"/>
    <col min="4621" max="4624" width="12.6640625" style="605" customWidth="1"/>
    <col min="4625" max="4625" width="2.6640625" style="605" customWidth="1"/>
    <col min="4626" max="4873" width="8.83203125" style="605"/>
    <col min="4874" max="4874" width="3.33203125" style="605" customWidth="1"/>
    <col min="4875" max="4875" width="11.5" style="605" customWidth="1"/>
    <col min="4876" max="4876" width="15.5" style="605" customWidth="1"/>
    <col min="4877" max="4880" width="12.6640625" style="605" customWidth="1"/>
    <col min="4881" max="4881" width="2.6640625" style="605" customWidth="1"/>
    <col min="4882" max="5129" width="8.83203125" style="605"/>
    <col min="5130" max="5130" width="3.33203125" style="605" customWidth="1"/>
    <col min="5131" max="5131" width="11.5" style="605" customWidth="1"/>
    <col min="5132" max="5132" width="15.5" style="605" customWidth="1"/>
    <col min="5133" max="5136" width="12.6640625" style="605" customWidth="1"/>
    <col min="5137" max="5137" width="2.6640625" style="605" customWidth="1"/>
    <col min="5138" max="5385" width="8.83203125" style="605"/>
    <col min="5386" max="5386" width="3.33203125" style="605" customWidth="1"/>
    <col min="5387" max="5387" width="11.5" style="605" customWidth="1"/>
    <col min="5388" max="5388" width="15.5" style="605" customWidth="1"/>
    <col min="5389" max="5392" width="12.6640625" style="605" customWidth="1"/>
    <col min="5393" max="5393" width="2.6640625" style="605" customWidth="1"/>
    <col min="5394" max="5641" width="8.83203125" style="605"/>
    <col min="5642" max="5642" width="3.33203125" style="605" customWidth="1"/>
    <col min="5643" max="5643" width="11.5" style="605" customWidth="1"/>
    <col min="5644" max="5644" width="15.5" style="605" customWidth="1"/>
    <col min="5645" max="5648" width="12.6640625" style="605" customWidth="1"/>
    <col min="5649" max="5649" width="2.6640625" style="605" customWidth="1"/>
    <col min="5650" max="5897" width="8.83203125" style="605"/>
    <col min="5898" max="5898" width="3.33203125" style="605" customWidth="1"/>
    <col min="5899" max="5899" width="11.5" style="605" customWidth="1"/>
    <col min="5900" max="5900" width="15.5" style="605" customWidth="1"/>
    <col min="5901" max="5904" width="12.6640625" style="605" customWidth="1"/>
    <col min="5905" max="5905" width="2.6640625" style="605" customWidth="1"/>
    <col min="5906" max="6153" width="8.83203125" style="605"/>
    <col min="6154" max="6154" width="3.33203125" style="605" customWidth="1"/>
    <col min="6155" max="6155" width="11.5" style="605" customWidth="1"/>
    <col min="6156" max="6156" width="15.5" style="605" customWidth="1"/>
    <col min="6157" max="6160" width="12.6640625" style="605" customWidth="1"/>
    <col min="6161" max="6161" width="2.6640625" style="605" customWidth="1"/>
    <col min="6162" max="6409" width="8.83203125" style="605"/>
    <col min="6410" max="6410" width="3.33203125" style="605" customWidth="1"/>
    <col min="6411" max="6411" width="11.5" style="605" customWidth="1"/>
    <col min="6412" max="6412" width="15.5" style="605" customWidth="1"/>
    <col min="6413" max="6416" width="12.6640625" style="605" customWidth="1"/>
    <col min="6417" max="6417" width="2.6640625" style="605" customWidth="1"/>
    <col min="6418" max="6665" width="8.83203125" style="605"/>
    <col min="6666" max="6666" width="3.33203125" style="605" customWidth="1"/>
    <col min="6667" max="6667" width="11.5" style="605" customWidth="1"/>
    <col min="6668" max="6668" width="15.5" style="605" customWidth="1"/>
    <col min="6669" max="6672" width="12.6640625" style="605" customWidth="1"/>
    <col min="6673" max="6673" width="2.6640625" style="605" customWidth="1"/>
    <col min="6674" max="6921" width="8.83203125" style="605"/>
    <col min="6922" max="6922" width="3.33203125" style="605" customWidth="1"/>
    <col min="6923" max="6923" width="11.5" style="605" customWidth="1"/>
    <col min="6924" max="6924" width="15.5" style="605" customWidth="1"/>
    <col min="6925" max="6928" width="12.6640625" style="605" customWidth="1"/>
    <col min="6929" max="6929" width="2.6640625" style="605" customWidth="1"/>
    <col min="6930" max="7177" width="8.83203125" style="605"/>
    <col min="7178" max="7178" width="3.33203125" style="605" customWidth="1"/>
    <col min="7179" max="7179" width="11.5" style="605" customWidth="1"/>
    <col min="7180" max="7180" width="15.5" style="605" customWidth="1"/>
    <col min="7181" max="7184" width="12.6640625" style="605" customWidth="1"/>
    <col min="7185" max="7185" width="2.6640625" style="605" customWidth="1"/>
    <col min="7186" max="7433" width="8.83203125" style="605"/>
    <col min="7434" max="7434" width="3.33203125" style="605" customWidth="1"/>
    <col min="7435" max="7435" width="11.5" style="605" customWidth="1"/>
    <col min="7436" max="7436" width="15.5" style="605" customWidth="1"/>
    <col min="7437" max="7440" width="12.6640625" style="605" customWidth="1"/>
    <col min="7441" max="7441" width="2.6640625" style="605" customWidth="1"/>
    <col min="7442" max="7689" width="8.83203125" style="605"/>
    <col min="7690" max="7690" width="3.33203125" style="605" customWidth="1"/>
    <col min="7691" max="7691" width="11.5" style="605" customWidth="1"/>
    <col min="7692" max="7692" width="15.5" style="605" customWidth="1"/>
    <col min="7693" max="7696" width="12.6640625" style="605" customWidth="1"/>
    <col min="7697" max="7697" width="2.6640625" style="605" customWidth="1"/>
    <col min="7698" max="7945" width="8.83203125" style="605"/>
    <col min="7946" max="7946" width="3.33203125" style="605" customWidth="1"/>
    <col min="7947" max="7947" width="11.5" style="605" customWidth="1"/>
    <col min="7948" max="7948" width="15.5" style="605" customWidth="1"/>
    <col min="7949" max="7952" width="12.6640625" style="605" customWidth="1"/>
    <col min="7953" max="7953" width="2.6640625" style="605" customWidth="1"/>
    <col min="7954" max="8201" width="8.83203125" style="605"/>
    <col min="8202" max="8202" width="3.33203125" style="605" customWidth="1"/>
    <col min="8203" max="8203" width="11.5" style="605" customWidth="1"/>
    <col min="8204" max="8204" width="15.5" style="605" customWidth="1"/>
    <col min="8205" max="8208" width="12.6640625" style="605" customWidth="1"/>
    <col min="8209" max="8209" width="2.6640625" style="605" customWidth="1"/>
    <col min="8210" max="8457" width="8.83203125" style="605"/>
    <col min="8458" max="8458" width="3.33203125" style="605" customWidth="1"/>
    <col min="8459" max="8459" width="11.5" style="605" customWidth="1"/>
    <col min="8460" max="8460" width="15.5" style="605" customWidth="1"/>
    <col min="8461" max="8464" width="12.6640625" style="605" customWidth="1"/>
    <col min="8465" max="8465" width="2.6640625" style="605" customWidth="1"/>
    <col min="8466" max="8713" width="8.83203125" style="605"/>
    <col min="8714" max="8714" width="3.33203125" style="605" customWidth="1"/>
    <col min="8715" max="8715" width="11.5" style="605" customWidth="1"/>
    <col min="8716" max="8716" width="15.5" style="605" customWidth="1"/>
    <col min="8717" max="8720" width="12.6640625" style="605" customWidth="1"/>
    <col min="8721" max="8721" width="2.6640625" style="605" customWidth="1"/>
    <col min="8722" max="8969" width="8.83203125" style="605"/>
    <col min="8970" max="8970" width="3.33203125" style="605" customWidth="1"/>
    <col min="8971" max="8971" width="11.5" style="605" customWidth="1"/>
    <col min="8972" max="8972" width="15.5" style="605" customWidth="1"/>
    <col min="8973" max="8976" width="12.6640625" style="605" customWidth="1"/>
    <col min="8977" max="8977" width="2.6640625" style="605" customWidth="1"/>
    <col min="8978" max="9225" width="8.83203125" style="605"/>
    <col min="9226" max="9226" width="3.33203125" style="605" customWidth="1"/>
    <col min="9227" max="9227" width="11.5" style="605" customWidth="1"/>
    <col min="9228" max="9228" width="15.5" style="605" customWidth="1"/>
    <col min="9229" max="9232" width="12.6640625" style="605" customWidth="1"/>
    <col min="9233" max="9233" width="2.6640625" style="605" customWidth="1"/>
    <col min="9234" max="9481" width="8.83203125" style="605"/>
    <col min="9482" max="9482" width="3.33203125" style="605" customWidth="1"/>
    <col min="9483" max="9483" width="11.5" style="605" customWidth="1"/>
    <col min="9484" max="9484" width="15.5" style="605" customWidth="1"/>
    <col min="9485" max="9488" width="12.6640625" style="605" customWidth="1"/>
    <col min="9489" max="9489" width="2.6640625" style="605" customWidth="1"/>
    <col min="9490" max="9737" width="8.83203125" style="605"/>
    <col min="9738" max="9738" width="3.33203125" style="605" customWidth="1"/>
    <col min="9739" max="9739" width="11.5" style="605" customWidth="1"/>
    <col min="9740" max="9740" width="15.5" style="605" customWidth="1"/>
    <col min="9741" max="9744" width="12.6640625" style="605" customWidth="1"/>
    <col min="9745" max="9745" width="2.6640625" style="605" customWidth="1"/>
    <col min="9746" max="9993" width="8.83203125" style="605"/>
    <col min="9994" max="9994" width="3.33203125" style="605" customWidth="1"/>
    <col min="9995" max="9995" width="11.5" style="605" customWidth="1"/>
    <col min="9996" max="9996" width="15.5" style="605" customWidth="1"/>
    <col min="9997" max="10000" width="12.6640625" style="605" customWidth="1"/>
    <col min="10001" max="10001" width="2.6640625" style="605" customWidth="1"/>
    <col min="10002" max="10249" width="8.83203125" style="605"/>
    <col min="10250" max="10250" width="3.33203125" style="605" customWidth="1"/>
    <col min="10251" max="10251" width="11.5" style="605" customWidth="1"/>
    <col min="10252" max="10252" width="15.5" style="605" customWidth="1"/>
    <col min="10253" max="10256" width="12.6640625" style="605" customWidth="1"/>
    <col min="10257" max="10257" width="2.6640625" style="605" customWidth="1"/>
    <col min="10258" max="10505" width="8.83203125" style="605"/>
    <col min="10506" max="10506" width="3.33203125" style="605" customWidth="1"/>
    <col min="10507" max="10507" width="11.5" style="605" customWidth="1"/>
    <col min="10508" max="10508" width="15.5" style="605" customWidth="1"/>
    <col min="10509" max="10512" width="12.6640625" style="605" customWidth="1"/>
    <col min="10513" max="10513" width="2.6640625" style="605" customWidth="1"/>
    <col min="10514" max="10761" width="8.83203125" style="605"/>
    <col min="10762" max="10762" width="3.33203125" style="605" customWidth="1"/>
    <col min="10763" max="10763" width="11.5" style="605" customWidth="1"/>
    <col min="10764" max="10764" width="15.5" style="605" customWidth="1"/>
    <col min="10765" max="10768" width="12.6640625" style="605" customWidth="1"/>
    <col min="10769" max="10769" width="2.6640625" style="605" customWidth="1"/>
    <col min="10770" max="11017" width="8.83203125" style="605"/>
    <col min="11018" max="11018" width="3.33203125" style="605" customWidth="1"/>
    <col min="11019" max="11019" width="11.5" style="605" customWidth="1"/>
    <col min="11020" max="11020" width="15.5" style="605" customWidth="1"/>
    <col min="11021" max="11024" width="12.6640625" style="605" customWidth="1"/>
    <col min="11025" max="11025" width="2.6640625" style="605" customWidth="1"/>
    <col min="11026" max="11273" width="8.83203125" style="605"/>
    <col min="11274" max="11274" width="3.33203125" style="605" customWidth="1"/>
    <col min="11275" max="11275" width="11.5" style="605" customWidth="1"/>
    <col min="11276" max="11276" width="15.5" style="605" customWidth="1"/>
    <col min="11277" max="11280" width="12.6640625" style="605" customWidth="1"/>
    <col min="11281" max="11281" width="2.6640625" style="605" customWidth="1"/>
    <col min="11282" max="11529" width="8.83203125" style="605"/>
    <col min="11530" max="11530" width="3.33203125" style="605" customWidth="1"/>
    <col min="11531" max="11531" width="11.5" style="605" customWidth="1"/>
    <col min="11532" max="11532" width="15.5" style="605" customWidth="1"/>
    <col min="11533" max="11536" width="12.6640625" style="605" customWidth="1"/>
    <col min="11537" max="11537" width="2.6640625" style="605" customWidth="1"/>
    <col min="11538" max="11785" width="8.83203125" style="605"/>
    <col min="11786" max="11786" width="3.33203125" style="605" customWidth="1"/>
    <col min="11787" max="11787" width="11.5" style="605" customWidth="1"/>
    <col min="11788" max="11788" width="15.5" style="605" customWidth="1"/>
    <col min="11789" max="11792" width="12.6640625" style="605" customWidth="1"/>
    <col min="11793" max="11793" width="2.6640625" style="605" customWidth="1"/>
    <col min="11794" max="12041" width="8.83203125" style="605"/>
    <col min="12042" max="12042" width="3.33203125" style="605" customWidth="1"/>
    <col min="12043" max="12043" width="11.5" style="605" customWidth="1"/>
    <col min="12044" max="12044" width="15.5" style="605" customWidth="1"/>
    <col min="12045" max="12048" width="12.6640625" style="605" customWidth="1"/>
    <col min="12049" max="12049" width="2.6640625" style="605" customWidth="1"/>
    <col min="12050" max="12297" width="8.83203125" style="605"/>
    <col min="12298" max="12298" width="3.33203125" style="605" customWidth="1"/>
    <col min="12299" max="12299" width="11.5" style="605" customWidth="1"/>
    <col min="12300" max="12300" width="15.5" style="605" customWidth="1"/>
    <col min="12301" max="12304" width="12.6640625" style="605" customWidth="1"/>
    <col min="12305" max="12305" width="2.6640625" style="605" customWidth="1"/>
    <col min="12306" max="12553" width="8.83203125" style="605"/>
    <col min="12554" max="12554" width="3.33203125" style="605" customWidth="1"/>
    <col min="12555" max="12555" width="11.5" style="605" customWidth="1"/>
    <col min="12556" max="12556" width="15.5" style="605" customWidth="1"/>
    <col min="12557" max="12560" width="12.6640625" style="605" customWidth="1"/>
    <col min="12561" max="12561" width="2.6640625" style="605" customWidth="1"/>
    <col min="12562" max="12809" width="8.83203125" style="605"/>
    <col min="12810" max="12810" width="3.33203125" style="605" customWidth="1"/>
    <col min="12811" max="12811" width="11.5" style="605" customWidth="1"/>
    <col min="12812" max="12812" width="15.5" style="605" customWidth="1"/>
    <col min="12813" max="12816" width="12.6640625" style="605" customWidth="1"/>
    <col min="12817" max="12817" width="2.6640625" style="605" customWidth="1"/>
    <col min="12818" max="13065" width="8.83203125" style="605"/>
    <col min="13066" max="13066" width="3.33203125" style="605" customWidth="1"/>
    <col min="13067" max="13067" width="11.5" style="605" customWidth="1"/>
    <col min="13068" max="13068" width="15.5" style="605" customWidth="1"/>
    <col min="13069" max="13072" width="12.6640625" style="605" customWidth="1"/>
    <col min="13073" max="13073" width="2.6640625" style="605" customWidth="1"/>
    <col min="13074" max="13321" width="8.83203125" style="605"/>
    <col min="13322" max="13322" width="3.33203125" style="605" customWidth="1"/>
    <col min="13323" max="13323" width="11.5" style="605" customWidth="1"/>
    <col min="13324" max="13324" width="15.5" style="605" customWidth="1"/>
    <col min="13325" max="13328" width="12.6640625" style="605" customWidth="1"/>
    <col min="13329" max="13329" width="2.6640625" style="605" customWidth="1"/>
    <col min="13330" max="13577" width="8.83203125" style="605"/>
    <col min="13578" max="13578" width="3.33203125" style="605" customWidth="1"/>
    <col min="13579" max="13579" width="11.5" style="605" customWidth="1"/>
    <col min="13580" max="13580" width="15.5" style="605" customWidth="1"/>
    <col min="13581" max="13584" width="12.6640625" style="605" customWidth="1"/>
    <col min="13585" max="13585" width="2.6640625" style="605" customWidth="1"/>
    <col min="13586" max="13833" width="8.83203125" style="605"/>
    <col min="13834" max="13834" width="3.33203125" style="605" customWidth="1"/>
    <col min="13835" max="13835" width="11.5" style="605" customWidth="1"/>
    <col min="13836" max="13836" width="15.5" style="605" customWidth="1"/>
    <col min="13837" max="13840" width="12.6640625" style="605" customWidth="1"/>
    <col min="13841" max="13841" width="2.6640625" style="605" customWidth="1"/>
    <col min="13842" max="14089" width="8.83203125" style="605"/>
    <col min="14090" max="14090" width="3.33203125" style="605" customWidth="1"/>
    <col min="14091" max="14091" width="11.5" style="605" customWidth="1"/>
    <col min="14092" max="14092" width="15.5" style="605" customWidth="1"/>
    <col min="14093" max="14096" width="12.6640625" style="605" customWidth="1"/>
    <col min="14097" max="14097" width="2.6640625" style="605" customWidth="1"/>
    <col min="14098" max="14345" width="8.83203125" style="605"/>
    <col min="14346" max="14346" width="3.33203125" style="605" customWidth="1"/>
    <col min="14347" max="14347" width="11.5" style="605" customWidth="1"/>
    <col min="14348" max="14348" width="15.5" style="605" customWidth="1"/>
    <col min="14349" max="14352" width="12.6640625" style="605" customWidth="1"/>
    <col min="14353" max="14353" width="2.6640625" style="605" customWidth="1"/>
    <col min="14354" max="14601" width="8.83203125" style="605"/>
    <col min="14602" max="14602" width="3.33203125" style="605" customWidth="1"/>
    <col min="14603" max="14603" width="11.5" style="605" customWidth="1"/>
    <col min="14604" max="14604" width="15.5" style="605" customWidth="1"/>
    <col min="14605" max="14608" width="12.6640625" style="605" customWidth="1"/>
    <col min="14609" max="14609" width="2.6640625" style="605" customWidth="1"/>
    <col min="14610" max="14857" width="8.83203125" style="605"/>
    <col min="14858" max="14858" width="3.33203125" style="605" customWidth="1"/>
    <col min="14859" max="14859" width="11.5" style="605" customWidth="1"/>
    <col min="14860" max="14860" width="15.5" style="605" customWidth="1"/>
    <col min="14861" max="14864" width="12.6640625" style="605" customWidth="1"/>
    <col min="14865" max="14865" width="2.6640625" style="605" customWidth="1"/>
    <col min="14866" max="15113" width="8.83203125" style="605"/>
    <col min="15114" max="15114" width="3.33203125" style="605" customWidth="1"/>
    <col min="15115" max="15115" width="11.5" style="605" customWidth="1"/>
    <col min="15116" max="15116" width="15.5" style="605" customWidth="1"/>
    <col min="15117" max="15120" width="12.6640625" style="605" customWidth="1"/>
    <col min="15121" max="15121" width="2.6640625" style="605" customWidth="1"/>
    <col min="15122" max="15369" width="8.83203125" style="605"/>
    <col min="15370" max="15370" width="3.33203125" style="605" customWidth="1"/>
    <col min="15371" max="15371" width="11.5" style="605" customWidth="1"/>
    <col min="15372" max="15372" width="15.5" style="605" customWidth="1"/>
    <col min="15373" max="15376" width="12.6640625" style="605" customWidth="1"/>
    <col min="15377" max="15377" width="2.6640625" style="605" customWidth="1"/>
    <col min="15378" max="15625" width="8.83203125" style="605"/>
    <col min="15626" max="15626" width="3.33203125" style="605" customWidth="1"/>
    <col min="15627" max="15627" width="11.5" style="605" customWidth="1"/>
    <col min="15628" max="15628" width="15.5" style="605" customWidth="1"/>
    <col min="15629" max="15632" width="12.6640625" style="605" customWidth="1"/>
    <col min="15633" max="15633" width="2.6640625" style="605" customWidth="1"/>
    <col min="15634" max="15881" width="8.83203125" style="605"/>
    <col min="15882" max="15882" width="3.33203125" style="605" customWidth="1"/>
    <col min="15883" max="15883" width="11.5" style="605" customWidth="1"/>
    <col min="15884" max="15884" width="15.5" style="605" customWidth="1"/>
    <col min="15885" max="15888" width="12.6640625" style="605" customWidth="1"/>
    <col min="15889" max="15889" width="2.6640625" style="605" customWidth="1"/>
    <col min="15890" max="16137" width="8.83203125" style="605"/>
    <col min="16138" max="16138" width="3.33203125" style="605" customWidth="1"/>
    <col min="16139" max="16139" width="11.5" style="605" customWidth="1"/>
    <col min="16140" max="16140" width="15.5" style="605" customWidth="1"/>
    <col min="16141" max="16144" width="12.6640625" style="605" customWidth="1"/>
    <col min="16145" max="16145" width="2.6640625" style="605" customWidth="1"/>
    <col min="16146" max="16381" width="8.83203125" style="605"/>
    <col min="16382" max="16384" width="9.1640625" style="605" customWidth="1"/>
  </cols>
  <sheetData>
    <row r="1" spans="2:8" ht="41.25" customHeight="1" x14ac:dyDescent="0.15">
      <c r="B1" s="1051" t="s">
        <v>964</v>
      </c>
      <c r="C1" s="1052"/>
      <c r="D1" s="1052"/>
      <c r="E1" s="1052"/>
      <c r="F1" s="1052"/>
      <c r="G1" s="1052"/>
      <c r="H1" s="1052"/>
    </row>
    <row r="3" spans="2:8" ht="18" x14ac:dyDescent="0.15">
      <c r="B3" s="606" t="s">
        <v>594</v>
      </c>
      <c r="C3" s="606" t="s">
        <v>714</v>
      </c>
      <c r="D3" s="606" t="s">
        <v>155</v>
      </c>
      <c r="E3" s="607" t="s">
        <v>595</v>
      </c>
    </row>
    <row r="4" spans="2:8" ht="18" x14ac:dyDescent="0.2">
      <c r="B4" s="606" t="s">
        <v>121</v>
      </c>
      <c r="C4" s="533">
        <f>N54</f>
        <v>675.21002399999998</v>
      </c>
      <c r="D4" s="533">
        <f>N88</f>
        <v>13227.473584967847</v>
      </c>
      <c r="E4" s="446">
        <f>N125</f>
        <v>525173</v>
      </c>
    </row>
    <row r="5" spans="2:8" ht="18" x14ac:dyDescent="0.2">
      <c r="B5" s="606" t="s">
        <v>122</v>
      </c>
      <c r="C5" s="533">
        <f>V54</f>
        <v>834.06365600000004</v>
      </c>
      <c r="D5" s="533">
        <f>V88</f>
        <v>15624.193820640288</v>
      </c>
      <c r="E5" s="446">
        <f>V125</f>
        <v>225151</v>
      </c>
    </row>
    <row r="6" spans="2:8" ht="18" x14ac:dyDescent="0.2">
      <c r="B6" s="606" t="s">
        <v>123</v>
      </c>
      <c r="C6" s="533">
        <f>AC54</f>
        <v>19.835826999999995</v>
      </c>
      <c r="D6" s="533">
        <f>AC88</f>
        <v>648.23952971902975</v>
      </c>
      <c r="E6" s="446">
        <f>AC125</f>
        <v>18225</v>
      </c>
    </row>
    <row r="7" spans="2:8" ht="18" x14ac:dyDescent="0.2">
      <c r="B7" s="606" t="s">
        <v>937</v>
      </c>
      <c r="C7" s="533">
        <f>BB54</f>
        <v>37.370650999999995</v>
      </c>
      <c r="D7" s="533">
        <f>BB88</f>
        <v>48651.182123247476</v>
      </c>
      <c r="E7" s="446">
        <f>BB125</f>
        <v>619659</v>
      </c>
    </row>
    <row r="8" spans="2:8" ht="18" x14ac:dyDescent="0.2">
      <c r="B8" s="606" t="s">
        <v>938</v>
      </c>
      <c r="C8" s="533">
        <f>BG54</f>
        <v>3.2628029999999995</v>
      </c>
      <c r="D8" s="533">
        <f>BG88</f>
        <v>1344.0182276454063</v>
      </c>
      <c r="E8" s="446">
        <f>BG125</f>
        <v>1656</v>
      </c>
    </row>
    <row r="9" spans="2:8" ht="18" x14ac:dyDescent="0.2">
      <c r="B9" s="606" t="s">
        <v>939</v>
      </c>
      <c r="C9" s="533">
        <f>BJ54</f>
        <v>4.4251479999999992</v>
      </c>
      <c r="D9" s="533">
        <f>BJ88</f>
        <v>1263.6880130731188</v>
      </c>
      <c r="E9" s="446">
        <f>BJ125</f>
        <v>3507</v>
      </c>
    </row>
    <row r="10" spans="2:8" ht="18" x14ac:dyDescent="0.2">
      <c r="B10" s="606" t="s">
        <v>965</v>
      </c>
      <c r="C10" s="533">
        <f>BM54</f>
        <v>111.68481000000001</v>
      </c>
      <c r="D10" s="533">
        <f>BM88</f>
        <v>1149.2674780275975</v>
      </c>
      <c r="E10" s="446">
        <f>BM122</f>
        <v>82944</v>
      </c>
    </row>
    <row r="11" spans="2:8" ht="18" x14ac:dyDescent="0.2">
      <c r="B11" s="606" t="s">
        <v>967</v>
      </c>
      <c r="C11" s="533">
        <f>BX54</f>
        <v>2.054853</v>
      </c>
      <c r="D11" s="533">
        <f>BX88</f>
        <v>62.967978595831269</v>
      </c>
      <c r="E11" s="446">
        <f>BX122</f>
        <v>941</v>
      </c>
    </row>
    <row r="12" spans="2:8" x14ac:dyDescent="0.15">
      <c r="B12" s="608" t="s">
        <v>701</v>
      </c>
      <c r="C12" s="445">
        <f>AV54</f>
        <v>177.15226299999998</v>
      </c>
      <c r="D12" s="445">
        <f>AV88</f>
        <v>1657.0587807844624</v>
      </c>
      <c r="E12" s="446">
        <f>AV125</f>
        <v>44091</v>
      </c>
    </row>
    <row r="13" spans="2:8" x14ac:dyDescent="0.15">
      <c r="B13" s="608" t="s">
        <v>713</v>
      </c>
      <c r="C13" s="445">
        <f>AY54</f>
        <v>37.370650999999995</v>
      </c>
      <c r="D13" s="445">
        <f>AY88</f>
        <v>0.24594414027797007</v>
      </c>
      <c r="E13" s="446">
        <f>AY125</f>
        <v>1009</v>
      </c>
    </row>
    <row r="14" spans="2:8" x14ac:dyDescent="0.15">
      <c r="B14" s="609" t="s">
        <v>55</v>
      </c>
      <c r="C14" s="447">
        <f>SUM(C4:C13)</f>
        <v>1902.4306860000002</v>
      </c>
      <c r="D14" s="447">
        <f>SUM(D4:D13)</f>
        <v>83628.335480841313</v>
      </c>
      <c r="E14" s="448">
        <f>SUM(E4:E13)</f>
        <v>1522356</v>
      </c>
    </row>
    <row r="15" spans="2:8" x14ac:dyDescent="0.15">
      <c r="B15" s="609"/>
      <c r="C15" s="610"/>
      <c r="D15" s="611"/>
      <c r="E15" s="611"/>
    </row>
    <row r="16" spans="2:8" x14ac:dyDescent="0.15">
      <c r="B16" s="609"/>
      <c r="C16" s="610"/>
      <c r="D16" s="611"/>
      <c r="E16" s="611"/>
    </row>
    <row r="17" spans="2:13" ht="16" x14ac:dyDescent="0.15">
      <c r="B17" s="612" t="s">
        <v>594</v>
      </c>
      <c r="C17" s="613" t="s">
        <v>154</v>
      </c>
      <c r="D17" s="613" t="s">
        <v>714</v>
      </c>
      <c r="E17" s="613" t="s">
        <v>155</v>
      </c>
      <c r="F17" s="607" t="s">
        <v>595</v>
      </c>
      <c r="G17" s="614"/>
    </row>
    <row r="18" spans="2:13" ht="16" x14ac:dyDescent="0.2">
      <c r="B18" s="1053" t="s">
        <v>121</v>
      </c>
      <c r="C18" s="615" t="s">
        <v>605</v>
      </c>
      <c r="D18" s="449">
        <f>J54</f>
        <v>68.977902999999998</v>
      </c>
      <c r="E18" s="449">
        <f>J88</f>
        <v>901.26160877971006</v>
      </c>
      <c r="F18" s="616">
        <f>J125</f>
        <v>20600</v>
      </c>
      <c r="G18" s="617" t="s">
        <v>121</v>
      </c>
      <c r="H18" s="605">
        <v>675.21002399999998</v>
      </c>
    </row>
    <row r="19" spans="2:13" ht="16" x14ac:dyDescent="0.2">
      <c r="B19" s="1054"/>
      <c r="C19" s="615" t="s">
        <v>606</v>
      </c>
      <c r="D19" s="449">
        <f>K54</f>
        <v>2.9381770000000005</v>
      </c>
      <c r="E19" s="449">
        <f>K88</f>
        <v>13.636430656188139</v>
      </c>
      <c r="F19" s="616">
        <f>K125</f>
        <v>4247</v>
      </c>
      <c r="G19" s="617" t="s">
        <v>122</v>
      </c>
      <c r="H19" s="605">
        <v>834.06365599999981</v>
      </c>
      <c r="I19" s="129"/>
      <c r="J19" s="129"/>
      <c r="K19" s="129"/>
      <c r="L19" s="129"/>
      <c r="M19" s="129"/>
    </row>
    <row r="20" spans="2:13" ht="16" x14ac:dyDescent="0.2">
      <c r="B20" s="1054"/>
      <c r="C20" s="615" t="s">
        <v>140</v>
      </c>
      <c r="D20" s="449">
        <f>L54</f>
        <v>2.9525939999999999</v>
      </c>
      <c r="E20" s="449">
        <f>L88</f>
        <v>172.05781885161153</v>
      </c>
      <c r="F20" s="616">
        <f>L125</f>
        <v>156</v>
      </c>
      <c r="G20" s="617" t="s">
        <v>123</v>
      </c>
      <c r="H20" s="605">
        <v>19.835826999999998</v>
      </c>
      <c r="I20" s="129"/>
      <c r="J20" s="129"/>
      <c r="K20" s="129"/>
      <c r="L20" s="129"/>
      <c r="M20" s="129"/>
    </row>
    <row r="21" spans="2:13" ht="16" x14ac:dyDescent="0.2">
      <c r="B21" s="1055"/>
      <c r="C21" s="615" t="s">
        <v>141</v>
      </c>
      <c r="D21" s="449">
        <f>M54</f>
        <v>600.34135000000003</v>
      </c>
      <c r="E21" s="449">
        <f>M88</f>
        <v>12140.517726680337</v>
      </c>
      <c r="F21" s="616">
        <f>M125</f>
        <v>500170</v>
      </c>
      <c r="G21" s="617" t="s">
        <v>937</v>
      </c>
      <c r="H21" s="605">
        <v>37.370651000000002</v>
      </c>
      <c r="I21" s="129"/>
      <c r="J21" s="129"/>
      <c r="K21" s="129"/>
      <c r="L21" s="129"/>
      <c r="M21" s="129"/>
    </row>
    <row r="22" spans="2:13" ht="16" x14ac:dyDescent="0.2">
      <c r="B22" s="1053" t="s">
        <v>122</v>
      </c>
      <c r="C22" s="618" t="s">
        <v>142</v>
      </c>
      <c r="D22" s="449">
        <f>Q54</f>
        <v>16.699528999999998</v>
      </c>
      <c r="E22" s="449">
        <f>Q88</f>
        <v>539.43683840398626</v>
      </c>
      <c r="F22" s="616">
        <f>Q125</f>
        <v>143746</v>
      </c>
      <c r="G22" s="617" t="s">
        <v>938</v>
      </c>
      <c r="H22" s="605">
        <v>3.2628029999999999</v>
      </c>
      <c r="I22" s="129"/>
      <c r="J22" s="129"/>
      <c r="K22" s="129"/>
      <c r="L22" s="129"/>
      <c r="M22" s="129"/>
    </row>
    <row r="23" spans="2:13" ht="16" x14ac:dyDescent="0.2">
      <c r="B23" s="1054"/>
      <c r="C23" s="618" t="s">
        <v>140</v>
      </c>
      <c r="D23" s="449">
        <f>R54</f>
        <v>7.6823869999999994</v>
      </c>
      <c r="E23" s="449">
        <f>R88</f>
        <v>1692.6696012344628</v>
      </c>
      <c r="F23" s="616">
        <f>R125</f>
        <v>1362</v>
      </c>
      <c r="G23" s="617" t="s">
        <v>939</v>
      </c>
      <c r="H23" s="605">
        <v>4.0863209999999999</v>
      </c>
    </row>
    <row r="24" spans="2:13" ht="16" x14ac:dyDescent="0.2">
      <c r="B24" s="1054"/>
      <c r="C24" s="618" t="s">
        <v>143</v>
      </c>
      <c r="D24" s="449">
        <f>S54</f>
        <v>0.36705599999999999</v>
      </c>
      <c r="E24" s="449">
        <f>S88</f>
        <v>22.803599498271037</v>
      </c>
      <c r="F24" s="616">
        <f>S125</f>
        <v>71</v>
      </c>
      <c r="G24" s="617" t="s">
        <v>965</v>
      </c>
      <c r="H24" s="605">
        <v>1.6273659999999999</v>
      </c>
    </row>
    <row r="25" spans="2:13" ht="16" x14ac:dyDescent="0.2">
      <c r="B25" s="1054"/>
      <c r="C25" s="618" t="s">
        <v>141</v>
      </c>
      <c r="D25" s="449">
        <f>T54</f>
        <v>809.18783699999983</v>
      </c>
      <c r="E25" s="449">
        <f>T88</f>
        <v>13364.587190441676</v>
      </c>
      <c r="F25" s="616">
        <f>T125</f>
        <v>79842</v>
      </c>
      <c r="G25" s="617" t="s">
        <v>967</v>
      </c>
      <c r="H25" s="605">
        <v>0.27665400000000001</v>
      </c>
    </row>
    <row r="26" spans="2:13" ht="16" x14ac:dyDescent="0.2">
      <c r="B26" s="1055"/>
      <c r="C26" s="618" t="s">
        <v>144</v>
      </c>
      <c r="D26" s="449">
        <f>U54</f>
        <v>0.12684700000000002</v>
      </c>
      <c r="E26" s="449">
        <f>U88</f>
        <v>4.6965910618910076</v>
      </c>
      <c r="F26" s="616">
        <f>U125</f>
        <v>130</v>
      </c>
      <c r="G26" s="617" t="s">
        <v>701</v>
      </c>
      <c r="H26" s="605">
        <v>177.15226300000006</v>
      </c>
    </row>
    <row r="27" spans="2:13" ht="16" x14ac:dyDescent="0.2">
      <c r="B27" s="1053" t="s">
        <v>123</v>
      </c>
      <c r="C27" s="618" t="s">
        <v>145</v>
      </c>
      <c r="D27" s="449">
        <f>Y54</f>
        <v>1.3727999999999997E-2</v>
      </c>
      <c r="E27" s="449">
        <f>Y88</f>
        <v>0.3093054545888656</v>
      </c>
      <c r="F27" s="616">
        <f>Y125</f>
        <v>243</v>
      </c>
      <c r="G27" s="605" t="s">
        <v>713</v>
      </c>
      <c r="H27" s="605">
        <v>0.20460600000000001</v>
      </c>
    </row>
    <row r="28" spans="2:13" ht="16" x14ac:dyDescent="0.2">
      <c r="B28" s="1054"/>
      <c r="C28" s="618" t="s">
        <v>146</v>
      </c>
      <c r="D28" s="449">
        <f>Z54</f>
        <v>5.9868679999999994</v>
      </c>
      <c r="E28" s="449">
        <f>Z88</f>
        <v>33.435925777167455</v>
      </c>
      <c r="F28" s="616">
        <f>Z125</f>
        <v>3442</v>
      </c>
      <c r="G28" s="605" t="s">
        <v>121</v>
      </c>
      <c r="H28" s="605">
        <v>13227.473584967838</v>
      </c>
    </row>
    <row r="29" spans="2:13" ht="16" x14ac:dyDescent="0.2">
      <c r="B29" s="1054"/>
      <c r="C29" s="618" t="s">
        <v>147</v>
      </c>
      <c r="D29" s="449">
        <f>AA54</f>
        <v>13.804002999999998</v>
      </c>
      <c r="E29" s="449">
        <f>AA88</f>
        <v>613.5946721307912</v>
      </c>
      <c r="F29" s="616">
        <f>AA125</f>
        <v>14522</v>
      </c>
      <c r="G29" s="605" t="s">
        <v>122</v>
      </c>
      <c r="H29" s="605">
        <v>15624.193820640294</v>
      </c>
    </row>
    <row r="30" spans="2:13" ht="16" x14ac:dyDescent="0.2">
      <c r="B30" s="1055"/>
      <c r="C30" s="618" t="s">
        <v>148</v>
      </c>
      <c r="D30" s="449">
        <f>AB54</f>
        <v>3.1228000000000002E-2</v>
      </c>
      <c r="E30" s="450">
        <f>AB88</f>
        <v>0.89962635648225719</v>
      </c>
      <c r="F30" s="616">
        <f>AB125</f>
        <v>18</v>
      </c>
      <c r="G30" s="605" t="s">
        <v>123</v>
      </c>
      <c r="H30" s="605">
        <v>648.23952971902975</v>
      </c>
    </row>
    <row r="31" spans="2:13" ht="16" x14ac:dyDescent="0.2">
      <c r="B31" s="619" t="s">
        <v>937</v>
      </c>
      <c r="C31" s="618" t="s">
        <v>929</v>
      </c>
      <c r="D31" s="449">
        <f>BB54</f>
        <v>37.370650999999995</v>
      </c>
      <c r="E31" s="449">
        <f>BB88</f>
        <v>48651.182123247476</v>
      </c>
      <c r="F31" s="616">
        <f>BB125</f>
        <v>619659</v>
      </c>
      <c r="G31" s="605" t="s">
        <v>937</v>
      </c>
      <c r="H31" s="605">
        <v>48651.182123247541</v>
      </c>
    </row>
    <row r="32" spans="2:13" ht="16" x14ac:dyDescent="0.2">
      <c r="B32" s="1053" t="s">
        <v>938</v>
      </c>
      <c r="C32" s="618" t="s">
        <v>930</v>
      </c>
      <c r="D32" s="449">
        <f>BE54</f>
        <v>2.5004559999999998</v>
      </c>
      <c r="E32" s="449">
        <f>BE88</f>
        <v>1067.8202202321936</v>
      </c>
      <c r="F32" s="616">
        <f>BE125</f>
        <v>1439</v>
      </c>
      <c r="G32" s="605" t="s">
        <v>938</v>
      </c>
      <c r="H32" s="605">
        <v>1344.0182276454073</v>
      </c>
    </row>
    <row r="33" spans="2:76" ht="16" x14ac:dyDescent="0.2">
      <c r="B33" s="1055"/>
      <c r="C33" s="618" t="s">
        <v>931</v>
      </c>
      <c r="D33" s="449">
        <f>BF54</f>
        <v>0.76234700000000011</v>
      </c>
      <c r="E33" s="449">
        <f>BF88</f>
        <v>276.19800741321279</v>
      </c>
      <c r="F33" s="616">
        <f>BF125</f>
        <v>217</v>
      </c>
      <c r="G33" s="605" t="s">
        <v>939</v>
      </c>
      <c r="H33" s="605">
        <v>1263.6880130731204</v>
      </c>
    </row>
    <row r="34" spans="2:76" ht="16" x14ac:dyDescent="0.2">
      <c r="B34" s="619" t="s">
        <v>939</v>
      </c>
      <c r="C34" s="618" t="s">
        <v>935</v>
      </c>
      <c r="D34" s="449">
        <f>BJ54</f>
        <v>4.4251479999999992</v>
      </c>
      <c r="E34" s="449">
        <f>BJ88</f>
        <v>1263.6880130731188</v>
      </c>
      <c r="F34" s="616">
        <f>BJ125</f>
        <v>3507</v>
      </c>
      <c r="G34" s="605" t="s">
        <v>965</v>
      </c>
      <c r="H34" s="605">
        <v>1149.2674780275911</v>
      </c>
    </row>
    <row r="35" spans="2:76" ht="16" x14ac:dyDescent="0.2">
      <c r="B35" s="613" t="s">
        <v>965</v>
      </c>
      <c r="C35" s="618" t="s">
        <v>966</v>
      </c>
      <c r="D35" s="449">
        <f>BM54</f>
        <v>111.68481000000001</v>
      </c>
      <c r="E35" s="449">
        <f>BM88</f>
        <v>1149.2674780275975</v>
      </c>
      <c r="F35" s="616">
        <f>BM122</f>
        <v>82944</v>
      </c>
      <c r="G35" s="605" t="s">
        <v>967</v>
      </c>
      <c r="H35" s="605">
        <v>62.967978595831312</v>
      </c>
    </row>
    <row r="36" spans="2:76" ht="17" x14ac:dyDescent="0.2">
      <c r="B36" s="1053" t="s">
        <v>967</v>
      </c>
      <c r="C36" s="620" t="s">
        <v>968</v>
      </c>
      <c r="D36" s="449">
        <f>BQ54</f>
        <v>5.2169E-2</v>
      </c>
      <c r="E36" s="449">
        <f>BQ88</f>
        <v>0.10173321868569465</v>
      </c>
      <c r="F36" s="616">
        <f>BQ122</f>
        <v>85</v>
      </c>
      <c r="G36" s="621" t="s">
        <v>701</v>
      </c>
      <c r="H36" s="621">
        <v>1657.0587807844636</v>
      </c>
    </row>
    <row r="37" spans="2:76" ht="17" x14ac:dyDescent="0.2">
      <c r="B37" s="1056"/>
      <c r="C37" s="620" t="s">
        <v>969</v>
      </c>
      <c r="D37" s="449">
        <f>BR54</f>
        <v>7.9329999999999991E-3</v>
      </c>
      <c r="E37" s="449">
        <f>BR88</f>
        <v>2.8474624987211393E-3</v>
      </c>
      <c r="F37" s="616">
        <f>BR122</f>
        <v>11</v>
      </c>
      <c r="G37" s="605" t="s">
        <v>713</v>
      </c>
      <c r="H37" s="605">
        <v>0.24594414027797001</v>
      </c>
    </row>
    <row r="38" spans="2:76" ht="17" x14ac:dyDescent="0.2">
      <c r="B38" s="1056"/>
      <c r="C38" s="620" t="s">
        <v>970</v>
      </c>
      <c r="D38" s="449">
        <f>BS54</f>
        <v>2.2146000000000002E-2</v>
      </c>
      <c r="E38" s="449">
        <f>BS88</f>
        <v>4.1348834914970135E-2</v>
      </c>
      <c r="F38" s="616">
        <f>BS122</f>
        <v>18</v>
      </c>
    </row>
    <row r="39" spans="2:76" ht="34" x14ac:dyDescent="0.2">
      <c r="B39" s="1056"/>
      <c r="C39" s="620" t="s">
        <v>971</v>
      </c>
      <c r="D39" s="449">
        <f>BT54</f>
        <v>1.593E-2</v>
      </c>
      <c r="E39" s="449">
        <f>BT88</f>
        <v>0.20182556762847487</v>
      </c>
      <c r="F39" s="616">
        <f>BT122</f>
        <v>62</v>
      </c>
      <c r="J39" s="622" t="s">
        <v>121</v>
      </c>
      <c r="Q39" s="622" t="s">
        <v>122</v>
      </c>
      <c r="X39" s="623"/>
      <c r="Y39" s="622" t="s">
        <v>123</v>
      </c>
      <c r="AE39" s="623"/>
      <c r="AF39" s="622" t="s">
        <v>701</v>
      </c>
      <c r="AX39" s="623"/>
      <c r="AY39" s="622" t="s">
        <v>713</v>
      </c>
      <c r="BA39" s="129"/>
      <c r="BB39" s="624" t="s">
        <v>932</v>
      </c>
      <c r="BC39" s="129"/>
      <c r="BD39" s="129"/>
      <c r="BE39" s="624" t="s">
        <v>933</v>
      </c>
      <c r="BF39" s="129"/>
      <c r="BG39" s="129"/>
      <c r="BH39" s="625"/>
      <c r="BI39" s="625"/>
      <c r="BJ39" s="624" t="s">
        <v>934</v>
      </c>
      <c r="BL39" s="624" t="s">
        <v>972</v>
      </c>
      <c r="BP39" s="623" t="s">
        <v>973</v>
      </c>
    </row>
    <row r="40" spans="2:76" ht="51" x14ac:dyDescent="0.2">
      <c r="B40" s="1056"/>
      <c r="C40" s="620" t="s">
        <v>974</v>
      </c>
      <c r="D40" s="626">
        <f>BU54</f>
        <v>1.8232349999999999</v>
      </c>
      <c r="E40" s="626">
        <f>BU88</f>
        <v>62.324119879214564</v>
      </c>
      <c r="F40" s="627">
        <f>BU122</f>
        <v>755</v>
      </c>
      <c r="I40" s="623" t="s">
        <v>124</v>
      </c>
      <c r="J40" s="623"/>
      <c r="P40" s="623" t="s">
        <v>124</v>
      </c>
      <c r="Q40" s="623"/>
      <c r="X40" s="623" t="s">
        <v>124</v>
      </c>
      <c r="Y40" s="623"/>
      <c r="AE40" s="623" t="s">
        <v>124</v>
      </c>
      <c r="AF40" s="623"/>
      <c r="AX40" s="623" t="s">
        <v>124</v>
      </c>
      <c r="BA40" s="623" t="s">
        <v>936</v>
      </c>
      <c r="BB40" s="129"/>
      <c r="BC40" s="623"/>
      <c r="BD40" s="623" t="s">
        <v>936</v>
      </c>
      <c r="BE40" s="129"/>
      <c r="BF40" s="625"/>
      <c r="BG40" s="625"/>
      <c r="BH40" s="625"/>
      <c r="BI40" s="623" t="s">
        <v>936</v>
      </c>
      <c r="BJ40" s="129"/>
      <c r="BL40" s="623" t="s">
        <v>936</v>
      </c>
      <c r="BM40" s="129"/>
      <c r="BP40" s="623" t="s">
        <v>936</v>
      </c>
    </row>
    <row r="41" spans="2:76" ht="34" customHeight="1" x14ac:dyDescent="0.2">
      <c r="B41" s="1056"/>
      <c r="C41" s="620" t="s">
        <v>975</v>
      </c>
      <c r="D41" s="626">
        <f>BV54</f>
        <v>0.13344</v>
      </c>
      <c r="E41" s="626">
        <f>BV88</f>
        <v>0.29610363288884328</v>
      </c>
      <c r="F41" s="627">
        <f>BV122</f>
        <v>10</v>
      </c>
      <c r="I41" s="628" t="s">
        <v>87</v>
      </c>
      <c r="J41" s="629" t="s">
        <v>125</v>
      </c>
      <c r="K41" s="629" t="s">
        <v>126</v>
      </c>
      <c r="L41" s="629" t="s">
        <v>127</v>
      </c>
      <c r="M41" s="629" t="s">
        <v>128</v>
      </c>
      <c r="N41" s="629" t="s">
        <v>55</v>
      </c>
      <c r="O41" s="630"/>
      <c r="P41" s="628" t="s">
        <v>87</v>
      </c>
      <c r="Q41" s="631" t="s">
        <v>129</v>
      </c>
      <c r="R41" s="631" t="s">
        <v>130</v>
      </c>
      <c r="S41" s="631" t="s">
        <v>131</v>
      </c>
      <c r="T41" s="631" t="s">
        <v>132</v>
      </c>
      <c r="U41" s="631" t="s">
        <v>133</v>
      </c>
      <c r="V41" s="629" t="s">
        <v>55</v>
      </c>
      <c r="W41" s="630"/>
      <c r="X41" s="628" t="s">
        <v>87</v>
      </c>
      <c r="Y41" s="631" t="s">
        <v>134</v>
      </c>
      <c r="Z41" s="631" t="s">
        <v>135</v>
      </c>
      <c r="AA41" s="631" t="s">
        <v>136</v>
      </c>
      <c r="AB41" s="631" t="s">
        <v>137</v>
      </c>
      <c r="AC41" s="629" t="s">
        <v>55</v>
      </c>
      <c r="AD41" s="630"/>
      <c r="AE41" s="628" t="s">
        <v>87</v>
      </c>
      <c r="AF41" s="632" t="str">
        <f>AF57</f>
        <v>AIRS</v>
      </c>
      <c r="AG41" s="632" t="str">
        <f t="shared" ref="AG41:AU41" si="0">AG57</f>
        <v>AMSR-E</v>
      </c>
      <c r="AH41" s="632" t="str">
        <f t="shared" si="0"/>
        <v>AMSR2</v>
      </c>
      <c r="AI41" s="632" t="str">
        <f t="shared" si="0"/>
        <v>ATMS</v>
      </c>
      <c r="AJ41" s="632" t="str">
        <f t="shared" si="0"/>
        <v>DPR</v>
      </c>
      <c r="AK41" s="632" t="str">
        <f t="shared" si="0"/>
        <v>GMI</v>
      </c>
      <c r="AL41" s="632" t="str">
        <f t="shared" si="0"/>
        <v>GOES-8/10</v>
      </c>
      <c r="AM41" s="632" t="str">
        <f t="shared" si="0"/>
        <v>IMERG</v>
      </c>
      <c r="AN41" s="632" t="str">
        <f t="shared" si="0"/>
        <v>KAPR</v>
      </c>
      <c r="AO41" s="632" t="str">
        <f t="shared" si="0"/>
        <v>KUPR</v>
      </c>
      <c r="AP41" s="632" t="str">
        <f t="shared" si="0"/>
        <v>MHS</v>
      </c>
      <c r="AQ41" s="632" t="str">
        <f t="shared" si="0"/>
        <v>MT1</v>
      </c>
      <c r="AR41" s="632" t="str">
        <f t="shared" si="0"/>
        <v>SAPHIR</v>
      </c>
      <c r="AS41" s="632" t="str">
        <f t="shared" si="0"/>
        <v>SSM/I</v>
      </c>
      <c r="AT41" s="632" t="str">
        <f t="shared" si="0"/>
        <v>SSMIS</v>
      </c>
      <c r="AU41" s="632" t="str">
        <f t="shared" si="0"/>
        <v>TMI</v>
      </c>
      <c r="AV41" s="629" t="s">
        <v>55</v>
      </c>
      <c r="AW41" s="630"/>
      <c r="AX41" s="628" t="s">
        <v>87</v>
      </c>
      <c r="AY41" s="632" t="s">
        <v>713</v>
      </c>
      <c r="BA41" s="628" t="s">
        <v>87</v>
      </c>
      <c r="BB41" s="633" t="s">
        <v>929</v>
      </c>
      <c r="BC41" s="634"/>
      <c r="BD41" s="628" t="s">
        <v>87</v>
      </c>
      <c r="BE41" s="633" t="s">
        <v>930</v>
      </c>
      <c r="BF41" s="633" t="s">
        <v>931</v>
      </c>
      <c r="BG41" s="633" t="s">
        <v>55</v>
      </c>
      <c r="BH41" s="634"/>
      <c r="BI41" s="628" t="s">
        <v>87</v>
      </c>
      <c r="BJ41" s="633" t="s">
        <v>935</v>
      </c>
      <c r="BL41" s="628" t="s">
        <v>87</v>
      </c>
      <c r="BM41" s="633" t="s">
        <v>966</v>
      </c>
      <c r="BP41" s="635" t="s">
        <v>87</v>
      </c>
      <c r="BQ41" s="636" t="s">
        <v>968</v>
      </c>
      <c r="BR41" s="636" t="s">
        <v>969</v>
      </c>
      <c r="BS41" s="636" t="s">
        <v>970</v>
      </c>
      <c r="BT41" s="636" t="s">
        <v>971</v>
      </c>
      <c r="BU41" s="636" t="s">
        <v>974</v>
      </c>
      <c r="BV41" s="636" t="s">
        <v>975</v>
      </c>
      <c r="BW41" s="636" t="s">
        <v>976</v>
      </c>
      <c r="BX41" s="636" t="s">
        <v>55</v>
      </c>
    </row>
    <row r="42" spans="2:76" ht="17" x14ac:dyDescent="0.2">
      <c r="B42" s="1057"/>
      <c r="C42" s="620" t="s">
        <v>976</v>
      </c>
      <c r="D42" s="449">
        <f>BW54</f>
        <v>0</v>
      </c>
      <c r="E42" s="449">
        <f>BW88</f>
        <v>0</v>
      </c>
      <c r="F42" s="616">
        <f>BW122</f>
        <v>0</v>
      </c>
      <c r="I42" s="637" t="str">
        <f>I58</f>
        <v>2021-10</v>
      </c>
      <c r="J42" s="638">
        <f>J58/1000000</f>
        <v>4.8172319999999997</v>
      </c>
      <c r="K42" s="638">
        <f>K58/1000000</f>
        <v>6.7084000000000005E-2</v>
      </c>
      <c r="L42" s="638">
        <f>L58/1000000</f>
        <v>0.14483199999999999</v>
      </c>
      <c r="M42" s="638">
        <f>M58/1000000</f>
        <v>37.738875</v>
      </c>
      <c r="N42" s="638">
        <f>SUM(J42:M42)</f>
        <v>42.768022999999999</v>
      </c>
      <c r="P42" s="637" t="str">
        <f>P58</f>
        <v>2021-10</v>
      </c>
      <c r="Q42" s="638">
        <f>Q58/1000000</f>
        <v>1.0707530000000001</v>
      </c>
      <c r="R42" s="638">
        <f>R58/1000000</f>
        <v>0.45852799999999999</v>
      </c>
      <c r="S42" s="638">
        <f>S58/1000000</f>
        <v>4.657E-2</v>
      </c>
      <c r="T42" s="638">
        <f>T58/1000000</f>
        <v>46.996186000000002</v>
      </c>
      <c r="U42" s="638">
        <f>U58/1000000</f>
        <v>1.1749000000000001E-2</v>
      </c>
      <c r="V42" s="638">
        <f>SUM(Q42:U42)</f>
        <v>48.583786000000003</v>
      </c>
      <c r="X42" s="637" t="str">
        <f>X58</f>
        <v>2021-10</v>
      </c>
      <c r="Y42" s="638">
        <f t="shared" ref="Y42:AB53" si="1">Y58/1000000</f>
        <v>7.4799999999999997E-4</v>
      </c>
      <c r="Z42" s="638">
        <f t="shared" si="1"/>
        <v>0.50456299999999998</v>
      </c>
      <c r="AA42" s="638">
        <f t="shared" si="1"/>
        <v>1.0100210000000001</v>
      </c>
      <c r="AB42" s="638">
        <f t="shared" si="1"/>
        <v>1E-3</v>
      </c>
      <c r="AC42" s="638">
        <f>SUM(Y42:AB42)</f>
        <v>1.5163319999999998</v>
      </c>
      <c r="AE42" s="637" t="str">
        <f>AE58</f>
        <v>2021-10</v>
      </c>
      <c r="AF42" s="638">
        <f t="shared" ref="AF42:AU53" si="2">AF58/1000000</f>
        <v>1.67E-3</v>
      </c>
      <c r="AG42" s="638">
        <f t="shared" si="2"/>
        <v>0.90863400000000005</v>
      </c>
      <c r="AH42" s="638">
        <f t="shared" si="2"/>
        <v>6.7506999999999998E-2</v>
      </c>
      <c r="AI42" s="638">
        <f t="shared" si="2"/>
        <v>1.05E-4</v>
      </c>
      <c r="AJ42" s="638">
        <f t="shared" si="2"/>
        <v>5.6284000000000001E-2</v>
      </c>
      <c r="AK42" s="638">
        <f t="shared" si="2"/>
        <v>5.9362999999999999E-2</v>
      </c>
      <c r="AL42" s="638">
        <f t="shared" si="2"/>
        <v>0.75163500000000005</v>
      </c>
      <c r="AM42" s="638">
        <f t="shared" si="2"/>
        <v>13.376823999999999</v>
      </c>
      <c r="AN42" s="638">
        <f t="shared" si="2"/>
        <v>9.9999999999999995E-7</v>
      </c>
      <c r="AO42" s="638">
        <f t="shared" si="2"/>
        <v>0</v>
      </c>
      <c r="AP42" s="638">
        <f t="shared" si="2"/>
        <v>8.8830000000000003E-3</v>
      </c>
      <c r="AQ42" s="638">
        <f t="shared" si="2"/>
        <v>0</v>
      </c>
      <c r="AR42" s="638">
        <f t="shared" si="2"/>
        <v>3.9999999999999998E-6</v>
      </c>
      <c r="AS42" s="638">
        <f t="shared" si="2"/>
        <v>0.12650900000000001</v>
      </c>
      <c r="AT42" s="638">
        <f t="shared" si="2"/>
        <v>3.5799999999999997E-4</v>
      </c>
      <c r="AU42" s="638">
        <f t="shared" si="2"/>
        <v>9.6199999999999996E-4</v>
      </c>
      <c r="AV42" s="638">
        <f t="shared" ref="AV42:AV53" si="3">SUM(AF42:AU42)</f>
        <v>15.358739</v>
      </c>
      <c r="AX42" s="637" t="str">
        <f>AX58</f>
        <v>2021-10</v>
      </c>
      <c r="AY42" s="638">
        <f t="shared" ref="AY42:AY53" si="4">AY58/1000000</f>
        <v>1.849173</v>
      </c>
      <c r="BA42" s="637" t="s">
        <v>950</v>
      </c>
      <c r="BB42" s="451">
        <f>BB58/1000000</f>
        <v>1.849173</v>
      </c>
      <c r="BC42" s="435"/>
      <c r="BD42" s="637" t="s">
        <v>950</v>
      </c>
      <c r="BE42" s="451">
        <f t="shared" ref="BE42:BG53" si="5">BE58/1000000</f>
        <v>7.9592999999999997E-2</v>
      </c>
      <c r="BF42" s="451">
        <f t="shared" si="5"/>
        <v>3.4555000000000002E-2</v>
      </c>
      <c r="BG42" s="451">
        <f t="shared" si="5"/>
        <v>0.114148</v>
      </c>
      <c r="BH42" s="435"/>
      <c r="BI42" s="637" t="s">
        <v>950</v>
      </c>
      <c r="BJ42" s="451">
        <f t="shared" ref="BJ42:BJ53" si="6">BJ58/1000000</f>
        <v>0.38008399999999998</v>
      </c>
      <c r="BL42" s="637" t="s">
        <v>950</v>
      </c>
      <c r="BM42" s="451">
        <f t="shared" ref="BM42:BM53" si="7">BM58/1000000</f>
        <v>0.19073699999999999</v>
      </c>
      <c r="BP42" s="639" t="s">
        <v>950</v>
      </c>
      <c r="BQ42" s="452">
        <f>BQ58/1000000</f>
        <v>8.8999999999999995E-4</v>
      </c>
      <c r="BR42" s="452">
        <f t="shared" ref="BR42:BW42" si="8">BR58/1000000</f>
        <v>1.2979999999999999E-3</v>
      </c>
      <c r="BS42" s="452">
        <f t="shared" si="8"/>
        <v>2.4989999999999999E-3</v>
      </c>
      <c r="BT42" s="452">
        <f t="shared" si="8"/>
        <v>1.248E-3</v>
      </c>
      <c r="BU42" s="452">
        <f t="shared" si="8"/>
        <v>2.2202E-2</v>
      </c>
      <c r="BV42" s="452">
        <f t="shared" si="8"/>
        <v>0</v>
      </c>
      <c r="BW42" s="452">
        <f t="shared" si="8"/>
        <v>0</v>
      </c>
      <c r="BX42" s="452">
        <f>SUM(BQ42:BW42)</f>
        <v>2.8136999999999999E-2</v>
      </c>
    </row>
    <row r="43" spans="2:76" ht="17" x14ac:dyDescent="0.2">
      <c r="B43" s="1053" t="s">
        <v>701</v>
      </c>
      <c r="C43" s="620" t="s">
        <v>605</v>
      </c>
      <c r="D43" s="449">
        <f>AF54</f>
        <v>1.0942E-2</v>
      </c>
      <c r="E43" s="449">
        <f>AF88</f>
        <v>2.7609013131950595E-2</v>
      </c>
      <c r="F43" s="616">
        <f>AF125</f>
        <v>1407</v>
      </c>
      <c r="G43" s="129"/>
      <c r="I43" s="637" t="str">
        <f t="shared" ref="I43:I53" si="9">I59</f>
        <v>2021-11</v>
      </c>
      <c r="J43" s="638">
        <f t="shared" ref="J43:M53" si="10">J59/1000000</f>
        <v>2.9961519999999999</v>
      </c>
      <c r="K43" s="638">
        <f t="shared" si="10"/>
        <v>7.4222999999999997E-2</v>
      </c>
      <c r="L43" s="638">
        <f t="shared" si="10"/>
        <v>0.13553299999999999</v>
      </c>
      <c r="M43" s="638">
        <f t="shared" si="10"/>
        <v>52.113864999999997</v>
      </c>
      <c r="N43" s="638">
        <f t="shared" ref="N43:N50" si="11">SUM(J43:M43)</f>
        <v>55.319772999999998</v>
      </c>
      <c r="P43" s="637" t="str">
        <f t="shared" ref="P43:P53" si="12">P59</f>
        <v>2021-11</v>
      </c>
      <c r="Q43" s="638">
        <f t="shared" ref="Q43:U53" si="13">Q59/1000000</f>
        <v>1.3922890000000001</v>
      </c>
      <c r="R43" s="638">
        <f t="shared" si="13"/>
        <v>0.73114299999999999</v>
      </c>
      <c r="S43" s="638">
        <f t="shared" si="13"/>
        <v>1.4792E-2</v>
      </c>
      <c r="T43" s="638">
        <f t="shared" si="13"/>
        <v>60.888432999999999</v>
      </c>
      <c r="U43" s="638">
        <f t="shared" si="13"/>
        <v>1.1495999999999999E-2</v>
      </c>
      <c r="V43" s="638">
        <f t="shared" ref="V43:V53" si="14">SUM(Q43:U43)</f>
        <v>63.038153000000001</v>
      </c>
      <c r="X43" s="637" t="str">
        <f t="shared" ref="X43:X53" si="15">X59</f>
        <v>2021-11</v>
      </c>
      <c r="Y43" s="638">
        <f t="shared" si="1"/>
        <v>7.2599999999999997E-4</v>
      </c>
      <c r="Z43" s="638">
        <f t="shared" si="1"/>
        <v>0.47899799999999998</v>
      </c>
      <c r="AA43" s="638">
        <f t="shared" si="1"/>
        <v>1.2788109999999999</v>
      </c>
      <c r="AB43" s="638">
        <f t="shared" si="1"/>
        <v>2.2178E-2</v>
      </c>
      <c r="AC43" s="638">
        <f t="shared" ref="AC43:AC50" si="16">SUM(Y43:AB43)</f>
        <v>1.780713</v>
      </c>
      <c r="AE43" s="637" t="str">
        <f t="shared" ref="AE43:AE53" si="17">AE59</f>
        <v>2021-11</v>
      </c>
      <c r="AF43" s="638">
        <f t="shared" si="2"/>
        <v>0</v>
      </c>
      <c r="AG43" s="638">
        <f t="shared" si="2"/>
        <v>0.81132599999999999</v>
      </c>
      <c r="AH43" s="638">
        <f t="shared" si="2"/>
        <v>3.3349999999999999E-3</v>
      </c>
      <c r="AI43" s="638">
        <f t="shared" si="2"/>
        <v>2.3019999999999998E-3</v>
      </c>
      <c r="AJ43" s="638">
        <f t="shared" si="2"/>
        <v>0.114467</v>
      </c>
      <c r="AK43" s="638">
        <f t="shared" si="2"/>
        <v>5.9450000000000003E-2</v>
      </c>
      <c r="AL43" s="638">
        <f t="shared" si="2"/>
        <v>0.34515699999999999</v>
      </c>
      <c r="AM43" s="638">
        <f t="shared" si="2"/>
        <v>10.373778</v>
      </c>
      <c r="AN43" s="638">
        <f t="shared" si="2"/>
        <v>0</v>
      </c>
      <c r="AO43" s="638">
        <f t="shared" si="2"/>
        <v>0</v>
      </c>
      <c r="AP43" s="638">
        <f t="shared" si="2"/>
        <v>1.7151E-2</v>
      </c>
      <c r="AQ43" s="638">
        <f t="shared" si="2"/>
        <v>0</v>
      </c>
      <c r="AR43" s="638">
        <f t="shared" si="2"/>
        <v>0</v>
      </c>
      <c r="AS43" s="638">
        <f t="shared" si="2"/>
        <v>1.0227E-2</v>
      </c>
      <c r="AT43" s="638">
        <f t="shared" si="2"/>
        <v>2.1999999999999999E-5</v>
      </c>
      <c r="AU43" s="638">
        <f t="shared" si="2"/>
        <v>2.2390000000000001E-3</v>
      </c>
      <c r="AV43" s="638">
        <f t="shared" si="3"/>
        <v>11.739453999999999</v>
      </c>
      <c r="AX43" s="637" t="str">
        <f t="shared" ref="AX43:AX53" si="18">AX59</f>
        <v>2021-11</v>
      </c>
      <c r="AY43" s="638">
        <f t="shared" si="4"/>
        <v>1.9651860000000001</v>
      </c>
      <c r="BA43" s="637" t="s">
        <v>951</v>
      </c>
      <c r="BB43" s="451">
        <f t="shared" ref="BB43:BB53" si="19">BB59/1000000</f>
        <v>1.9651860000000001</v>
      </c>
      <c r="BC43" s="435"/>
      <c r="BD43" s="637" t="s">
        <v>951</v>
      </c>
      <c r="BE43" s="451">
        <f t="shared" si="5"/>
        <v>0.13269600000000001</v>
      </c>
      <c r="BF43" s="451">
        <f t="shared" si="5"/>
        <v>0.11527800000000001</v>
      </c>
      <c r="BG43" s="451">
        <f t="shared" si="5"/>
        <v>0.247974</v>
      </c>
      <c r="BH43" s="435"/>
      <c r="BI43" s="637" t="s">
        <v>951</v>
      </c>
      <c r="BJ43" s="451">
        <f t="shared" si="6"/>
        <v>0.38043100000000002</v>
      </c>
      <c r="BL43" s="637" t="s">
        <v>951</v>
      </c>
      <c r="BM43" s="451">
        <f t="shared" si="7"/>
        <v>14.299932</v>
      </c>
      <c r="BP43" s="639" t="s">
        <v>951</v>
      </c>
      <c r="BQ43" s="452">
        <f t="shared" ref="BQ43:BW53" si="20">BQ59/1000000</f>
        <v>1.787E-3</v>
      </c>
      <c r="BR43" s="452">
        <f t="shared" si="20"/>
        <v>1.9000000000000001E-5</v>
      </c>
      <c r="BS43" s="452">
        <f t="shared" si="20"/>
        <v>7.6300000000000001E-4</v>
      </c>
      <c r="BT43" s="452">
        <f t="shared" si="20"/>
        <v>5.8299999999999997E-4</v>
      </c>
      <c r="BU43" s="452">
        <f t="shared" si="20"/>
        <v>3.3785999999999997E-2</v>
      </c>
      <c r="BV43" s="452">
        <f t="shared" si="20"/>
        <v>0</v>
      </c>
      <c r="BW43" s="452">
        <f t="shared" si="20"/>
        <v>0</v>
      </c>
      <c r="BX43" s="452">
        <f t="shared" ref="BX43:BX54" si="21">SUM(BQ43:BW43)</f>
        <v>3.6937999999999999E-2</v>
      </c>
    </row>
    <row r="44" spans="2:76" ht="16" x14ac:dyDescent="0.2">
      <c r="B44" s="1054"/>
      <c r="C44" s="618" t="s">
        <v>606</v>
      </c>
      <c r="D44" s="449">
        <f>AG54</f>
        <v>11.738494000000001</v>
      </c>
      <c r="E44" s="449">
        <f>AG88</f>
        <v>144.96980576878792</v>
      </c>
      <c r="F44" s="616">
        <f>AG125</f>
        <v>12131</v>
      </c>
      <c r="G44" s="129"/>
      <c r="I44" s="637" t="str">
        <f t="shared" si="9"/>
        <v>2021-12</v>
      </c>
      <c r="J44" s="638">
        <f t="shared" si="10"/>
        <v>2.7608350000000002</v>
      </c>
      <c r="K44" s="638">
        <f t="shared" si="10"/>
        <v>2.5170000000000001E-2</v>
      </c>
      <c r="L44" s="638">
        <f t="shared" si="10"/>
        <v>0.10219499999999999</v>
      </c>
      <c r="M44" s="638">
        <f t="shared" si="10"/>
        <v>46.322322</v>
      </c>
      <c r="N44" s="638">
        <f t="shared" si="11"/>
        <v>49.210521999999997</v>
      </c>
      <c r="P44" s="637" t="str">
        <f t="shared" si="12"/>
        <v>2021-12</v>
      </c>
      <c r="Q44" s="638">
        <f t="shared" si="13"/>
        <v>1.0387759999999999</v>
      </c>
      <c r="R44" s="638">
        <f t="shared" si="13"/>
        <v>0.80517399999999995</v>
      </c>
      <c r="S44" s="638">
        <f t="shared" si="13"/>
        <v>1.8585000000000001E-2</v>
      </c>
      <c r="T44" s="638">
        <f t="shared" si="13"/>
        <v>89.704204000000004</v>
      </c>
      <c r="U44" s="638">
        <f t="shared" si="13"/>
        <v>5.2170000000000003E-3</v>
      </c>
      <c r="V44" s="638">
        <f t="shared" si="14"/>
        <v>91.571956</v>
      </c>
      <c r="X44" s="637" t="str">
        <f t="shared" si="15"/>
        <v>2021-12</v>
      </c>
      <c r="Y44" s="638">
        <f t="shared" si="1"/>
        <v>7.4799999999999997E-4</v>
      </c>
      <c r="Z44" s="638">
        <f t="shared" si="1"/>
        <v>0.38733400000000001</v>
      </c>
      <c r="AA44" s="638">
        <f t="shared" si="1"/>
        <v>1.3505149999999999</v>
      </c>
      <c r="AB44" s="638">
        <f t="shared" si="1"/>
        <v>2.0000000000000002E-5</v>
      </c>
      <c r="AC44" s="638">
        <f t="shared" si="16"/>
        <v>1.7386169999999999</v>
      </c>
      <c r="AE44" s="637" t="str">
        <f t="shared" si="17"/>
        <v>2021-12</v>
      </c>
      <c r="AF44" s="638">
        <f t="shared" si="2"/>
        <v>9.9999999999999995E-7</v>
      </c>
      <c r="AG44" s="638">
        <f t="shared" si="2"/>
        <v>1.2271160000000001</v>
      </c>
      <c r="AH44" s="638">
        <f t="shared" si="2"/>
        <v>4.28E-4</v>
      </c>
      <c r="AI44" s="638">
        <f t="shared" si="2"/>
        <v>5.4650000000000002E-3</v>
      </c>
      <c r="AJ44" s="638">
        <f t="shared" si="2"/>
        <v>0.13305800000000001</v>
      </c>
      <c r="AK44" s="638">
        <f t="shared" si="2"/>
        <v>2.3144000000000001E-2</v>
      </c>
      <c r="AL44" s="638">
        <f t="shared" si="2"/>
        <v>0.45842300000000002</v>
      </c>
      <c r="AM44" s="638">
        <f t="shared" si="2"/>
        <v>12.041309</v>
      </c>
      <c r="AN44" s="638">
        <f t="shared" si="2"/>
        <v>9.9999999999999995E-7</v>
      </c>
      <c r="AO44" s="638">
        <f t="shared" si="2"/>
        <v>1.9999999999999999E-6</v>
      </c>
      <c r="AP44" s="638">
        <f t="shared" si="2"/>
        <v>1.4166E-2</v>
      </c>
      <c r="AQ44" s="638">
        <f t="shared" si="2"/>
        <v>0</v>
      </c>
      <c r="AR44" s="638">
        <f t="shared" si="2"/>
        <v>9.9999999999999995E-7</v>
      </c>
      <c r="AS44" s="638">
        <f t="shared" si="2"/>
        <v>1.5402000000000001E-2</v>
      </c>
      <c r="AT44" s="638">
        <f t="shared" si="2"/>
        <v>9.9999999999999995E-7</v>
      </c>
      <c r="AU44" s="638">
        <f t="shared" si="2"/>
        <v>1.13E-4</v>
      </c>
      <c r="AV44" s="638">
        <f t="shared" si="3"/>
        <v>13.918629999999999</v>
      </c>
      <c r="AX44" s="637" t="str">
        <f t="shared" si="18"/>
        <v>2021-12</v>
      </c>
      <c r="AY44" s="638">
        <f t="shared" si="4"/>
        <v>1.7168509999999999</v>
      </c>
      <c r="BA44" s="637" t="s">
        <v>952</v>
      </c>
      <c r="BB44" s="451">
        <f t="shared" si="19"/>
        <v>1.7168509999999999</v>
      </c>
      <c r="BC44" s="435"/>
      <c r="BD44" s="637" t="s">
        <v>952</v>
      </c>
      <c r="BE44" s="451">
        <f t="shared" si="5"/>
        <v>0.17269599999999999</v>
      </c>
      <c r="BF44" s="451">
        <f t="shared" si="5"/>
        <v>0.14432700000000001</v>
      </c>
      <c r="BG44" s="451">
        <f t="shared" si="5"/>
        <v>0.317023</v>
      </c>
      <c r="BH44" s="435"/>
      <c r="BI44" s="637" t="s">
        <v>952</v>
      </c>
      <c r="BJ44" s="451">
        <f t="shared" si="6"/>
        <v>0.33510400000000001</v>
      </c>
      <c r="BL44" s="637" t="s">
        <v>952</v>
      </c>
      <c r="BM44" s="451">
        <f t="shared" si="7"/>
        <v>10.185328999999999</v>
      </c>
      <c r="BP44" s="639" t="s">
        <v>952</v>
      </c>
      <c r="BQ44" s="452">
        <f t="shared" si="20"/>
        <v>1.524E-3</v>
      </c>
      <c r="BR44" s="452">
        <f t="shared" si="20"/>
        <v>8.9599999999999999E-4</v>
      </c>
      <c r="BS44" s="452">
        <f t="shared" si="20"/>
        <v>8.6799999999999996E-4</v>
      </c>
      <c r="BT44" s="452">
        <f t="shared" si="20"/>
        <v>4.6700000000000002E-4</v>
      </c>
      <c r="BU44" s="452">
        <f t="shared" si="20"/>
        <v>2.9617000000000001E-2</v>
      </c>
      <c r="BV44" s="452">
        <f t="shared" si="20"/>
        <v>6.0000000000000002E-6</v>
      </c>
      <c r="BW44" s="452">
        <f t="shared" si="20"/>
        <v>0</v>
      </c>
      <c r="BX44" s="452">
        <f t="shared" si="21"/>
        <v>3.3377999999999998E-2</v>
      </c>
    </row>
    <row r="45" spans="2:76" ht="16" x14ac:dyDescent="0.2">
      <c r="B45" s="1054"/>
      <c r="C45" s="618" t="s">
        <v>646</v>
      </c>
      <c r="D45" s="449">
        <f>AH54</f>
        <v>0.17227800000000001</v>
      </c>
      <c r="E45" s="449">
        <f>AH88</f>
        <v>12.985395974033038</v>
      </c>
      <c r="F45" s="616">
        <f>AH125</f>
        <v>516</v>
      </c>
      <c r="G45" s="129"/>
      <c r="I45" s="637" t="str">
        <f t="shared" si="9"/>
        <v>2022-01</v>
      </c>
      <c r="J45" s="638">
        <f t="shared" si="10"/>
        <v>1.941411</v>
      </c>
      <c r="K45" s="638">
        <f t="shared" si="10"/>
        <v>0.10197100000000001</v>
      </c>
      <c r="L45" s="638">
        <f t="shared" si="10"/>
        <v>0.427726</v>
      </c>
      <c r="M45" s="638">
        <f t="shared" si="10"/>
        <v>42.501914999999997</v>
      </c>
      <c r="N45" s="638">
        <f t="shared" si="11"/>
        <v>44.973022999999998</v>
      </c>
      <c r="P45" s="637" t="str">
        <f t="shared" si="12"/>
        <v>2022-01</v>
      </c>
      <c r="Q45" s="638">
        <f t="shared" si="13"/>
        <v>1.4519439999999999</v>
      </c>
      <c r="R45" s="638">
        <f t="shared" si="13"/>
        <v>0.58107799999999998</v>
      </c>
      <c r="S45" s="638">
        <f t="shared" si="13"/>
        <v>2.1044E-2</v>
      </c>
      <c r="T45" s="638">
        <f t="shared" si="13"/>
        <v>47.464542999999999</v>
      </c>
      <c r="U45" s="638">
        <f t="shared" si="13"/>
        <v>4.5030000000000001E-3</v>
      </c>
      <c r="V45" s="638">
        <f t="shared" si="14"/>
        <v>49.523111999999998</v>
      </c>
      <c r="X45" s="637" t="str">
        <f t="shared" si="15"/>
        <v>2022-01</v>
      </c>
      <c r="Y45" s="638">
        <f t="shared" si="1"/>
        <v>2.6689999999999999E-3</v>
      </c>
      <c r="Z45" s="638">
        <f t="shared" si="1"/>
        <v>0.61982700000000002</v>
      </c>
      <c r="AA45" s="638">
        <f t="shared" si="1"/>
        <v>1.325758</v>
      </c>
      <c r="AB45" s="638">
        <f t="shared" si="1"/>
        <v>9.9999999999999995E-7</v>
      </c>
      <c r="AC45" s="638">
        <f t="shared" si="16"/>
        <v>1.9482549999999998</v>
      </c>
      <c r="AE45" s="637" t="str">
        <f t="shared" si="17"/>
        <v>2022-01</v>
      </c>
      <c r="AF45" s="638">
        <f t="shared" si="2"/>
        <v>4.5100000000000001E-4</v>
      </c>
      <c r="AG45" s="638">
        <f t="shared" si="2"/>
        <v>1.3459380000000001</v>
      </c>
      <c r="AH45" s="638">
        <f t="shared" si="2"/>
        <v>2.7980000000000001E-3</v>
      </c>
      <c r="AI45" s="638">
        <f t="shared" si="2"/>
        <v>5.3463999999999998E-2</v>
      </c>
      <c r="AJ45" s="638">
        <f t="shared" si="2"/>
        <v>0.30291400000000002</v>
      </c>
      <c r="AK45" s="638">
        <f t="shared" si="2"/>
        <v>4.8488000000000003E-2</v>
      </c>
      <c r="AL45" s="638">
        <f t="shared" si="2"/>
        <v>0.61952700000000005</v>
      </c>
      <c r="AM45" s="638">
        <f t="shared" si="2"/>
        <v>9.7742190000000004</v>
      </c>
      <c r="AN45" s="638">
        <f t="shared" si="2"/>
        <v>0</v>
      </c>
      <c r="AO45" s="638">
        <f t="shared" si="2"/>
        <v>9.9999999999999995E-7</v>
      </c>
      <c r="AP45" s="638">
        <f t="shared" si="2"/>
        <v>9.2560000000000003E-3</v>
      </c>
      <c r="AQ45" s="638">
        <f t="shared" si="2"/>
        <v>0</v>
      </c>
      <c r="AR45" s="638">
        <f t="shared" si="2"/>
        <v>3.6532000000000002E-2</v>
      </c>
      <c r="AS45" s="638">
        <f t="shared" si="2"/>
        <v>4.4619999999999998E-3</v>
      </c>
      <c r="AT45" s="638">
        <f t="shared" si="2"/>
        <v>3.8699999999999997E-4</v>
      </c>
      <c r="AU45" s="638">
        <f t="shared" si="2"/>
        <v>3.9999999999999998E-6</v>
      </c>
      <c r="AV45" s="638">
        <f t="shared" si="3"/>
        <v>12.198441000000001</v>
      </c>
      <c r="AX45" s="637" t="str">
        <f t="shared" si="18"/>
        <v>2022-01</v>
      </c>
      <c r="AY45" s="638">
        <f t="shared" si="4"/>
        <v>2.1903959999999998</v>
      </c>
      <c r="BA45" s="637" t="s">
        <v>953</v>
      </c>
      <c r="BB45" s="451">
        <f t="shared" si="19"/>
        <v>2.1903959999999998</v>
      </c>
      <c r="BC45" s="435"/>
      <c r="BD45" s="637" t="s">
        <v>953</v>
      </c>
      <c r="BE45" s="451">
        <f t="shared" si="5"/>
        <v>9.5688999999999996E-2</v>
      </c>
      <c r="BF45" s="451">
        <f t="shared" si="5"/>
        <v>4.8869000000000003E-2</v>
      </c>
      <c r="BG45" s="451">
        <f t="shared" si="5"/>
        <v>0.14455799999999999</v>
      </c>
      <c r="BH45" s="435"/>
      <c r="BI45" s="637" t="s">
        <v>953</v>
      </c>
      <c r="BJ45" s="451">
        <f t="shared" si="6"/>
        <v>0.25370999999999999</v>
      </c>
      <c r="BL45" s="637" t="s">
        <v>953</v>
      </c>
      <c r="BM45" s="451">
        <f t="shared" si="7"/>
        <v>7.2557859999999996</v>
      </c>
      <c r="BP45" s="639" t="s">
        <v>953</v>
      </c>
      <c r="BQ45" s="452">
        <f t="shared" si="20"/>
        <v>1.2999999999999999E-3</v>
      </c>
      <c r="BR45" s="452">
        <f t="shared" si="20"/>
        <v>8.2399999999999997E-4</v>
      </c>
      <c r="BS45" s="452">
        <f t="shared" si="20"/>
        <v>1.1334E-2</v>
      </c>
      <c r="BT45" s="452">
        <f t="shared" si="20"/>
        <v>2.8440000000000002E-3</v>
      </c>
      <c r="BU45" s="452">
        <f t="shared" si="20"/>
        <v>5.5715000000000001E-2</v>
      </c>
      <c r="BV45" s="452">
        <f t="shared" si="20"/>
        <v>0</v>
      </c>
      <c r="BW45" s="452">
        <f t="shared" si="20"/>
        <v>0</v>
      </c>
      <c r="BX45" s="452">
        <f t="shared" si="21"/>
        <v>7.2016999999999998E-2</v>
      </c>
    </row>
    <row r="46" spans="2:76" ht="16" x14ac:dyDescent="0.2">
      <c r="B46" s="1054"/>
      <c r="C46" s="618" t="s">
        <v>702</v>
      </c>
      <c r="D46" s="449">
        <f>AI54</f>
        <v>0.183726</v>
      </c>
      <c r="E46" s="449">
        <f>AI88</f>
        <v>1.820775260734079</v>
      </c>
      <c r="F46" s="616">
        <f>AI125</f>
        <v>925</v>
      </c>
      <c r="G46" s="129"/>
      <c r="I46" s="637" t="str">
        <f t="shared" si="9"/>
        <v>2022-02</v>
      </c>
      <c r="J46" s="638">
        <f t="shared" si="10"/>
        <v>1.720879</v>
      </c>
      <c r="K46" s="638">
        <f t="shared" si="10"/>
        <v>6.7784999999999998E-2</v>
      </c>
      <c r="L46" s="638">
        <f t="shared" si="10"/>
        <v>0.158663</v>
      </c>
      <c r="M46" s="638">
        <f t="shared" si="10"/>
        <v>41.883096999999999</v>
      </c>
      <c r="N46" s="638">
        <f t="shared" si="11"/>
        <v>43.830424000000001</v>
      </c>
      <c r="P46" s="637" t="str">
        <f t="shared" si="12"/>
        <v>2022-02</v>
      </c>
      <c r="Q46" s="638">
        <f t="shared" si="13"/>
        <v>1.038591</v>
      </c>
      <c r="R46" s="638">
        <f t="shared" si="13"/>
        <v>0.59190699999999996</v>
      </c>
      <c r="S46" s="638">
        <f t="shared" si="13"/>
        <v>1.8797999999999999E-2</v>
      </c>
      <c r="T46" s="638">
        <f t="shared" si="13"/>
        <v>61.975501000000001</v>
      </c>
      <c r="U46" s="638">
        <f t="shared" si="13"/>
        <v>1.1707E-2</v>
      </c>
      <c r="V46" s="638">
        <f t="shared" si="14"/>
        <v>63.636504000000002</v>
      </c>
      <c r="X46" s="637" t="str">
        <f t="shared" si="15"/>
        <v>2022-02</v>
      </c>
      <c r="Y46" s="638">
        <f t="shared" si="1"/>
        <v>6.7599999999999995E-4</v>
      </c>
      <c r="Z46" s="638">
        <f t="shared" si="1"/>
        <v>1.0594170000000001</v>
      </c>
      <c r="AA46" s="638">
        <f t="shared" si="1"/>
        <v>0.73331400000000002</v>
      </c>
      <c r="AB46" s="638">
        <f t="shared" si="1"/>
        <v>3.9999999999999998E-6</v>
      </c>
      <c r="AC46" s="638">
        <f t="shared" si="16"/>
        <v>1.7934109999999999</v>
      </c>
      <c r="AE46" s="637" t="str">
        <f t="shared" si="17"/>
        <v>2022-02</v>
      </c>
      <c r="AF46" s="638">
        <f t="shared" si="2"/>
        <v>0</v>
      </c>
      <c r="AG46" s="638">
        <f t="shared" si="2"/>
        <v>0.77811699999999995</v>
      </c>
      <c r="AH46" s="638">
        <f t="shared" si="2"/>
        <v>2.2544999999999999E-2</v>
      </c>
      <c r="AI46" s="638">
        <f t="shared" si="2"/>
        <v>2.1240999999999999E-2</v>
      </c>
      <c r="AJ46" s="638">
        <f t="shared" si="2"/>
        <v>6.3930000000000001E-2</v>
      </c>
      <c r="AK46" s="638">
        <f t="shared" si="2"/>
        <v>3.0925000000000001E-2</v>
      </c>
      <c r="AL46" s="638">
        <f t="shared" si="2"/>
        <v>0.58930800000000005</v>
      </c>
      <c r="AM46" s="638">
        <f t="shared" si="2"/>
        <v>8.757638</v>
      </c>
      <c r="AN46" s="638">
        <f t="shared" si="2"/>
        <v>9.9999999999999995E-7</v>
      </c>
      <c r="AO46" s="638">
        <f t="shared" si="2"/>
        <v>9.9999999999999995E-7</v>
      </c>
      <c r="AP46" s="638">
        <f t="shared" si="2"/>
        <v>1.6306000000000001E-2</v>
      </c>
      <c r="AQ46" s="638">
        <f t="shared" si="2"/>
        <v>3.9999999999999998E-6</v>
      </c>
      <c r="AR46" s="638">
        <f t="shared" si="2"/>
        <v>5.8999999999999998E-5</v>
      </c>
      <c r="AS46" s="638">
        <f t="shared" si="2"/>
        <v>3.7814E-2</v>
      </c>
      <c r="AT46" s="638">
        <f t="shared" si="2"/>
        <v>0</v>
      </c>
      <c r="AU46" s="638">
        <f t="shared" si="2"/>
        <v>9.9999999999999995E-7</v>
      </c>
      <c r="AV46" s="638">
        <f t="shared" si="3"/>
        <v>10.317889999999998</v>
      </c>
      <c r="AX46" s="637" t="str">
        <f t="shared" si="18"/>
        <v>2022-02</v>
      </c>
      <c r="AY46" s="638">
        <f t="shared" si="4"/>
        <v>2.9126690000000002</v>
      </c>
      <c r="BA46" s="637" t="s">
        <v>954</v>
      </c>
      <c r="BB46" s="451">
        <f t="shared" si="19"/>
        <v>2.9126690000000002</v>
      </c>
      <c r="BC46" s="435"/>
      <c r="BD46" s="637" t="s">
        <v>954</v>
      </c>
      <c r="BE46" s="451">
        <f t="shared" si="5"/>
        <v>0.73112100000000002</v>
      </c>
      <c r="BF46" s="451">
        <f t="shared" si="5"/>
        <v>6.8312999999999999E-2</v>
      </c>
      <c r="BG46" s="451">
        <f t="shared" si="5"/>
        <v>0.79943399999999998</v>
      </c>
      <c r="BH46" s="435"/>
      <c r="BI46" s="637" t="s">
        <v>954</v>
      </c>
      <c r="BJ46" s="451">
        <f t="shared" si="6"/>
        <v>0.255575</v>
      </c>
      <c r="BL46" s="637" t="s">
        <v>954</v>
      </c>
      <c r="BM46" s="451">
        <f t="shared" si="7"/>
        <v>11.363175999999999</v>
      </c>
      <c r="BP46" s="639" t="s">
        <v>954</v>
      </c>
      <c r="BQ46" s="452">
        <f t="shared" si="20"/>
        <v>1.237E-3</v>
      </c>
      <c r="BR46" s="452">
        <f t="shared" si="20"/>
        <v>8.5000000000000006E-5</v>
      </c>
      <c r="BS46" s="452">
        <f t="shared" si="20"/>
        <v>7.5199999999999996E-4</v>
      </c>
      <c r="BT46" s="452">
        <f t="shared" si="20"/>
        <v>3.6999999999999999E-4</v>
      </c>
      <c r="BU46" s="452">
        <f t="shared" si="20"/>
        <v>6.7974999999999994E-2</v>
      </c>
      <c r="BV46" s="452">
        <f t="shared" si="20"/>
        <v>3.0000000000000001E-6</v>
      </c>
      <c r="BW46" s="452">
        <f t="shared" si="20"/>
        <v>0</v>
      </c>
      <c r="BX46" s="452">
        <f t="shared" si="21"/>
        <v>7.0421999999999998E-2</v>
      </c>
    </row>
    <row r="47" spans="2:76" ht="16" x14ac:dyDescent="0.2">
      <c r="B47" s="1054"/>
      <c r="C47" s="618" t="s">
        <v>703</v>
      </c>
      <c r="D47" s="449">
        <f>AJ54</f>
        <v>2.0576250000000003</v>
      </c>
      <c r="E47" s="449">
        <f>AJ88</f>
        <v>715.94733736037449</v>
      </c>
      <c r="F47" s="616">
        <f>AJ125</f>
        <v>2928</v>
      </c>
      <c r="G47" s="129"/>
      <c r="I47" s="637" t="str">
        <f t="shared" si="9"/>
        <v>2022-03</v>
      </c>
      <c r="J47" s="638">
        <f t="shared" si="10"/>
        <v>11.688041999999999</v>
      </c>
      <c r="K47" s="638">
        <f t="shared" si="10"/>
        <v>5.8501999999999998E-2</v>
      </c>
      <c r="L47" s="638">
        <f t="shared" si="10"/>
        <v>0.77349299999999999</v>
      </c>
      <c r="M47" s="638">
        <f t="shared" si="10"/>
        <v>57.332087999999999</v>
      </c>
      <c r="N47" s="638">
        <f t="shared" si="11"/>
        <v>69.852125000000001</v>
      </c>
      <c r="P47" s="637" t="str">
        <f t="shared" si="12"/>
        <v>2022-03</v>
      </c>
      <c r="Q47" s="638">
        <f t="shared" si="13"/>
        <v>1.61948</v>
      </c>
      <c r="R47" s="638">
        <f t="shared" si="13"/>
        <v>1.0842609999999999</v>
      </c>
      <c r="S47" s="638">
        <f t="shared" si="13"/>
        <v>1.4043999999999999E-2</v>
      </c>
      <c r="T47" s="638">
        <f t="shared" si="13"/>
        <v>57.655220999999997</v>
      </c>
      <c r="U47" s="638">
        <f t="shared" si="13"/>
        <v>1.1523E-2</v>
      </c>
      <c r="V47" s="638">
        <f t="shared" si="14"/>
        <v>60.384528999999993</v>
      </c>
      <c r="X47" s="637" t="str">
        <f t="shared" si="15"/>
        <v>2022-03</v>
      </c>
      <c r="Y47" s="638">
        <f t="shared" si="1"/>
        <v>7.5600000000000005E-4</v>
      </c>
      <c r="Z47" s="638">
        <f t="shared" si="1"/>
        <v>0.55035100000000003</v>
      </c>
      <c r="AA47" s="638">
        <f t="shared" si="1"/>
        <v>1.254345</v>
      </c>
      <c r="AB47" s="638">
        <f t="shared" si="1"/>
        <v>2.8E-5</v>
      </c>
      <c r="AC47" s="638">
        <f t="shared" si="16"/>
        <v>1.80548</v>
      </c>
      <c r="AE47" s="637" t="str">
        <f t="shared" si="17"/>
        <v>2022-03</v>
      </c>
      <c r="AF47" s="638">
        <f t="shared" si="2"/>
        <v>4.071E-3</v>
      </c>
      <c r="AG47" s="638">
        <f t="shared" si="2"/>
        <v>0.99860700000000002</v>
      </c>
      <c r="AH47" s="638">
        <f t="shared" si="2"/>
        <v>7.3200000000000001E-3</v>
      </c>
      <c r="AI47" s="638">
        <f t="shared" si="2"/>
        <v>1.0184E-2</v>
      </c>
      <c r="AJ47" s="638">
        <f t="shared" si="2"/>
        <v>0.16506899999999999</v>
      </c>
      <c r="AK47" s="638">
        <f t="shared" si="2"/>
        <v>1.4902E-2</v>
      </c>
      <c r="AL47" s="638">
        <f t="shared" si="2"/>
        <v>0.75971200000000005</v>
      </c>
      <c r="AM47" s="638">
        <f t="shared" si="2"/>
        <v>13.375588</v>
      </c>
      <c r="AN47" s="638">
        <f t="shared" si="2"/>
        <v>7.9999999999999996E-6</v>
      </c>
      <c r="AO47" s="638">
        <f t="shared" si="2"/>
        <v>7.9999999999999996E-6</v>
      </c>
      <c r="AP47" s="638">
        <f t="shared" si="2"/>
        <v>1.4952999999999999E-2</v>
      </c>
      <c r="AQ47" s="638">
        <f t="shared" si="2"/>
        <v>1.9999999999999999E-6</v>
      </c>
      <c r="AR47" s="638">
        <f t="shared" si="2"/>
        <v>1.27E-4</v>
      </c>
      <c r="AS47" s="638">
        <f t="shared" si="2"/>
        <v>3.6337000000000001E-2</v>
      </c>
      <c r="AT47" s="638">
        <f t="shared" si="2"/>
        <v>3.4E-5</v>
      </c>
      <c r="AU47" s="638">
        <f t="shared" si="2"/>
        <v>6.9999999999999999E-6</v>
      </c>
      <c r="AV47" s="638">
        <f t="shared" si="3"/>
        <v>15.386929</v>
      </c>
      <c r="AX47" s="637" t="str">
        <f t="shared" si="18"/>
        <v>2022-03</v>
      </c>
      <c r="AY47" s="638">
        <f t="shared" si="4"/>
        <v>4.2597519999999998</v>
      </c>
      <c r="BA47" s="637" t="s">
        <v>955</v>
      </c>
      <c r="BB47" s="451">
        <f t="shared" si="19"/>
        <v>4.2597519999999998</v>
      </c>
      <c r="BC47" s="435"/>
      <c r="BD47" s="637" t="s">
        <v>955</v>
      </c>
      <c r="BE47" s="451">
        <f t="shared" si="5"/>
        <v>0.13311100000000001</v>
      </c>
      <c r="BF47" s="451">
        <f t="shared" si="5"/>
        <v>8.9955999999999994E-2</v>
      </c>
      <c r="BG47" s="451">
        <f t="shared" si="5"/>
        <v>0.22306699999999999</v>
      </c>
      <c r="BH47" s="435"/>
      <c r="BI47" s="637" t="s">
        <v>955</v>
      </c>
      <c r="BJ47" s="451">
        <f t="shared" si="6"/>
        <v>0.35945899999999997</v>
      </c>
      <c r="BL47" s="637" t="s">
        <v>955</v>
      </c>
      <c r="BM47" s="451">
        <f t="shared" si="7"/>
        <v>3.6713680000000002</v>
      </c>
      <c r="BP47" s="639" t="s">
        <v>955</v>
      </c>
      <c r="BQ47" s="452">
        <f t="shared" si="20"/>
        <v>1.668E-3</v>
      </c>
      <c r="BR47" s="452">
        <f t="shared" si="20"/>
        <v>5.1500000000000005E-4</v>
      </c>
      <c r="BS47" s="452">
        <f t="shared" si="20"/>
        <v>9.2699999999999998E-4</v>
      </c>
      <c r="BT47" s="452">
        <f t="shared" si="20"/>
        <v>1.8600000000000001E-3</v>
      </c>
      <c r="BU47" s="452">
        <f t="shared" si="20"/>
        <v>8.9111999999999997E-2</v>
      </c>
      <c r="BV47" s="452">
        <f t="shared" si="20"/>
        <v>0</v>
      </c>
      <c r="BW47" s="452">
        <f t="shared" si="20"/>
        <v>0</v>
      </c>
      <c r="BX47" s="452">
        <f t="shared" si="21"/>
        <v>9.4081999999999999E-2</v>
      </c>
    </row>
    <row r="48" spans="2:76" ht="16" x14ac:dyDescent="0.2">
      <c r="B48" s="1054"/>
      <c r="C48" s="618" t="s">
        <v>704</v>
      </c>
      <c r="D48" s="449">
        <f>AK54</f>
        <v>1.7131479999999999</v>
      </c>
      <c r="E48" s="449">
        <f>AK88</f>
        <v>64.043344578322703</v>
      </c>
      <c r="F48" s="640">
        <f>AK125</f>
        <v>2766</v>
      </c>
      <c r="G48" s="129"/>
      <c r="I48" s="637" t="str">
        <f t="shared" si="9"/>
        <v>2022-04</v>
      </c>
      <c r="J48" s="638">
        <f t="shared" si="10"/>
        <v>6.4485619999999999</v>
      </c>
      <c r="K48" s="638">
        <f t="shared" si="10"/>
        <v>2.1170450000000001</v>
      </c>
      <c r="L48" s="638">
        <f t="shared" si="10"/>
        <v>0.22107599999999999</v>
      </c>
      <c r="M48" s="638">
        <f t="shared" si="10"/>
        <v>75.788621000000006</v>
      </c>
      <c r="N48" s="638">
        <f t="shared" si="11"/>
        <v>84.575304000000003</v>
      </c>
      <c r="P48" s="637" t="str">
        <f t="shared" si="12"/>
        <v>2022-04</v>
      </c>
      <c r="Q48" s="638">
        <f t="shared" si="13"/>
        <v>0.94254599999999999</v>
      </c>
      <c r="R48" s="638">
        <f t="shared" si="13"/>
        <v>0.81031900000000001</v>
      </c>
      <c r="S48" s="638">
        <f t="shared" si="13"/>
        <v>3.1357999999999997E-2</v>
      </c>
      <c r="T48" s="638">
        <f t="shared" si="13"/>
        <v>81.423912000000001</v>
      </c>
      <c r="U48" s="638">
        <f t="shared" si="13"/>
        <v>1.0144E-2</v>
      </c>
      <c r="V48" s="638">
        <f t="shared" si="14"/>
        <v>83.218278999999995</v>
      </c>
      <c r="X48" s="637" t="str">
        <f t="shared" si="15"/>
        <v>2022-04</v>
      </c>
      <c r="Y48" s="638">
        <f t="shared" si="1"/>
        <v>2.2880000000000001E-3</v>
      </c>
      <c r="Z48" s="638">
        <f t="shared" si="1"/>
        <v>0.45317400000000002</v>
      </c>
      <c r="AA48" s="638">
        <f t="shared" si="1"/>
        <v>1.381472</v>
      </c>
      <c r="AB48" s="638">
        <f t="shared" si="1"/>
        <v>0</v>
      </c>
      <c r="AC48" s="638">
        <f t="shared" si="16"/>
        <v>1.8369340000000001</v>
      </c>
      <c r="AE48" s="637" t="str">
        <f t="shared" si="17"/>
        <v>2022-04</v>
      </c>
      <c r="AF48" s="638">
        <f t="shared" si="2"/>
        <v>9.9999999999999995E-7</v>
      </c>
      <c r="AG48" s="638">
        <f t="shared" si="2"/>
        <v>1.035263</v>
      </c>
      <c r="AH48" s="638">
        <f t="shared" si="2"/>
        <v>4.1051999999999998E-2</v>
      </c>
      <c r="AI48" s="638">
        <f t="shared" si="2"/>
        <v>2.32E-4</v>
      </c>
      <c r="AJ48" s="638">
        <f t="shared" si="2"/>
        <v>0.15325</v>
      </c>
      <c r="AK48" s="638">
        <f t="shared" si="2"/>
        <v>5.9251999999999999E-2</v>
      </c>
      <c r="AL48" s="638">
        <f t="shared" si="2"/>
        <v>0.14247000000000001</v>
      </c>
      <c r="AM48" s="638">
        <f t="shared" si="2"/>
        <v>12.887047000000001</v>
      </c>
      <c r="AN48" s="638">
        <f t="shared" si="2"/>
        <v>1.13E-4</v>
      </c>
      <c r="AO48" s="638">
        <f t="shared" si="2"/>
        <v>1.9999999999999999E-6</v>
      </c>
      <c r="AP48" s="638">
        <f t="shared" si="2"/>
        <v>1.74E-4</v>
      </c>
      <c r="AQ48" s="638">
        <f t="shared" si="2"/>
        <v>3.9999999999999998E-6</v>
      </c>
      <c r="AR48" s="638">
        <f t="shared" si="2"/>
        <v>1.8E-5</v>
      </c>
      <c r="AS48" s="638">
        <f t="shared" si="2"/>
        <v>9.2891000000000001E-2</v>
      </c>
      <c r="AT48" s="638">
        <f t="shared" si="2"/>
        <v>1.9999999999999999E-6</v>
      </c>
      <c r="AU48" s="638">
        <f t="shared" si="2"/>
        <v>1.2999999999999999E-5</v>
      </c>
      <c r="AV48" s="638">
        <f t="shared" si="3"/>
        <v>14.411784000000003</v>
      </c>
      <c r="AX48" s="637" t="str">
        <f t="shared" si="18"/>
        <v>2022-04</v>
      </c>
      <c r="AY48" s="638">
        <f t="shared" si="4"/>
        <v>3.3322690000000001</v>
      </c>
      <c r="BA48" s="637" t="s">
        <v>956</v>
      </c>
      <c r="BB48" s="451">
        <f t="shared" si="19"/>
        <v>3.3322690000000001</v>
      </c>
      <c r="BC48" s="435"/>
      <c r="BD48" s="637" t="s">
        <v>956</v>
      </c>
      <c r="BE48" s="451">
        <f t="shared" si="5"/>
        <v>0.120019</v>
      </c>
      <c r="BF48" s="451">
        <f t="shared" si="5"/>
        <v>3.1227999999999999E-2</v>
      </c>
      <c r="BG48" s="451">
        <f t="shared" si="5"/>
        <v>0.15124699999999999</v>
      </c>
      <c r="BH48" s="435"/>
      <c r="BI48" s="637" t="s">
        <v>956</v>
      </c>
      <c r="BJ48" s="451">
        <f t="shared" si="6"/>
        <v>0.32384000000000002</v>
      </c>
      <c r="BL48" s="637" t="s">
        <v>956</v>
      </c>
      <c r="BM48" s="451">
        <f t="shared" si="7"/>
        <v>11.25699</v>
      </c>
      <c r="BP48" s="639" t="s">
        <v>956</v>
      </c>
      <c r="BQ48" s="452">
        <f t="shared" si="20"/>
        <v>1.8829999999999999E-3</v>
      </c>
      <c r="BR48" s="452">
        <f t="shared" si="20"/>
        <v>8.0699999999999999E-4</v>
      </c>
      <c r="BS48" s="452">
        <f t="shared" si="20"/>
        <v>8.83E-4</v>
      </c>
      <c r="BT48" s="452">
        <f t="shared" si="20"/>
        <v>4.5469999999999998E-3</v>
      </c>
      <c r="BU48" s="452">
        <f t="shared" si="20"/>
        <v>3.2163999999999998E-2</v>
      </c>
      <c r="BV48" s="452">
        <f t="shared" si="20"/>
        <v>0</v>
      </c>
      <c r="BW48" s="452">
        <f t="shared" si="20"/>
        <v>0</v>
      </c>
      <c r="BX48" s="452">
        <f t="shared" si="21"/>
        <v>4.0284E-2</v>
      </c>
    </row>
    <row r="49" spans="2:76" ht="16" x14ac:dyDescent="0.2">
      <c r="B49" s="1054"/>
      <c r="C49" s="618" t="s">
        <v>779</v>
      </c>
      <c r="D49" s="449">
        <f>AL54</f>
        <v>5.1067539999999996</v>
      </c>
      <c r="E49" s="449">
        <f>AL88</f>
        <v>100.02299855160769</v>
      </c>
      <c r="F49" s="640">
        <f>AL125</f>
        <v>1533</v>
      </c>
      <c r="G49" s="129"/>
      <c r="I49" s="637" t="str">
        <f t="shared" si="9"/>
        <v>2022-05</v>
      </c>
      <c r="J49" s="638">
        <f t="shared" si="10"/>
        <v>8.0513650000000005</v>
      </c>
      <c r="K49" s="638">
        <f t="shared" si="10"/>
        <v>0.22167700000000001</v>
      </c>
      <c r="L49" s="638">
        <f t="shared" si="10"/>
        <v>0.154389</v>
      </c>
      <c r="M49" s="638">
        <f t="shared" si="10"/>
        <v>54.788561999999999</v>
      </c>
      <c r="N49" s="638">
        <f t="shared" si="11"/>
        <v>63.215992999999997</v>
      </c>
      <c r="P49" s="637" t="str">
        <f t="shared" si="12"/>
        <v>2022-05</v>
      </c>
      <c r="Q49" s="638">
        <f t="shared" si="13"/>
        <v>0.98645700000000003</v>
      </c>
      <c r="R49" s="638">
        <f t="shared" si="13"/>
        <v>0.520451</v>
      </c>
      <c r="S49" s="638">
        <f t="shared" si="13"/>
        <v>2.7584000000000001E-2</v>
      </c>
      <c r="T49" s="638">
        <f t="shared" si="13"/>
        <v>93.537839000000005</v>
      </c>
      <c r="U49" s="638">
        <f t="shared" si="13"/>
        <v>9.9270000000000001E-3</v>
      </c>
      <c r="V49" s="638">
        <f t="shared" si="14"/>
        <v>95.08225800000001</v>
      </c>
      <c r="X49" s="637" t="str">
        <f t="shared" si="15"/>
        <v>2022-05</v>
      </c>
      <c r="Y49" s="638">
        <f t="shared" si="1"/>
        <v>7.4200000000000004E-4</v>
      </c>
      <c r="Z49" s="638">
        <f t="shared" si="1"/>
        <v>0.68571199999999999</v>
      </c>
      <c r="AA49" s="638">
        <f t="shared" si="1"/>
        <v>0.99865800000000005</v>
      </c>
      <c r="AB49" s="638">
        <f t="shared" si="1"/>
        <v>1.35E-4</v>
      </c>
      <c r="AC49" s="638">
        <f t="shared" si="16"/>
        <v>1.6852470000000002</v>
      </c>
      <c r="AE49" s="637" t="str">
        <f t="shared" si="17"/>
        <v>2022-05</v>
      </c>
      <c r="AF49" s="638">
        <f t="shared" si="2"/>
        <v>0</v>
      </c>
      <c r="AG49" s="638">
        <f t="shared" si="2"/>
        <v>1.048511</v>
      </c>
      <c r="AH49" s="638">
        <f t="shared" si="2"/>
        <v>6.9410000000000001E-3</v>
      </c>
      <c r="AI49" s="638">
        <f t="shared" si="2"/>
        <v>6.6680000000000003E-3</v>
      </c>
      <c r="AJ49" s="638">
        <f t="shared" si="2"/>
        <v>0.184615</v>
      </c>
      <c r="AK49" s="638">
        <f t="shared" si="2"/>
        <v>0.10961899999999999</v>
      </c>
      <c r="AL49" s="638">
        <f t="shared" si="2"/>
        <v>0.3453</v>
      </c>
      <c r="AM49" s="638">
        <f t="shared" si="2"/>
        <v>13.864476</v>
      </c>
      <c r="AN49" s="638">
        <f t="shared" si="2"/>
        <v>0</v>
      </c>
      <c r="AO49" s="638">
        <f t="shared" si="2"/>
        <v>9.9999999999999995E-7</v>
      </c>
      <c r="AP49" s="638">
        <f t="shared" si="2"/>
        <v>2.0630000000000002E-3</v>
      </c>
      <c r="AQ49" s="638">
        <f t="shared" si="2"/>
        <v>1.9999999999999999E-6</v>
      </c>
      <c r="AR49" s="638">
        <f t="shared" si="2"/>
        <v>0</v>
      </c>
      <c r="AS49" s="638">
        <f t="shared" si="2"/>
        <v>1.3452E-2</v>
      </c>
      <c r="AT49" s="638">
        <f t="shared" si="2"/>
        <v>1.75E-4</v>
      </c>
      <c r="AU49" s="638">
        <f t="shared" si="2"/>
        <v>6.0000000000000002E-6</v>
      </c>
      <c r="AV49" s="638">
        <f t="shared" si="3"/>
        <v>15.581828999999999</v>
      </c>
      <c r="AX49" s="637" t="str">
        <f t="shared" si="18"/>
        <v>2022-05</v>
      </c>
      <c r="AY49" s="638">
        <f t="shared" si="4"/>
        <v>3.6601300000000001</v>
      </c>
      <c r="BA49" s="637" t="s">
        <v>957</v>
      </c>
      <c r="BB49" s="451">
        <f t="shared" si="19"/>
        <v>3.6601300000000001</v>
      </c>
      <c r="BC49" s="435"/>
      <c r="BD49" s="637" t="s">
        <v>957</v>
      </c>
      <c r="BE49" s="451">
        <f t="shared" si="5"/>
        <v>0.173316</v>
      </c>
      <c r="BF49" s="451">
        <f t="shared" si="5"/>
        <v>1.9043000000000001E-2</v>
      </c>
      <c r="BG49" s="451">
        <f t="shared" si="5"/>
        <v>0.192359</v>
      </c>
      <c r="BH49" s="435"/>
      <c r="BI49" s="637" t="s">
        <v>957</v>
      </c>
      <c r="BJ49" s="451">
        <f t="shared" si="6"/>
        <v>0.35246699999999997</v>
      </c>
      <c r="BL49" s="637" t="s">
        <v>957</v>
      </c>
      <c r="BM49" s="451">
        <f t="shared" si="7"/>
        <v>16.07845</v>
      </c>
      <c r="BP49" s="639" t="s">
        <v>957</v>
      </c>
      <c r="BQ49" s="452">
        <f t="shared" si="20"/>
        <v>2.6498000000000001E-2</v>
      </c>
      <c r="BR49" s="452">
        <f t="shared" si="20"/>
        <v>0</v>
      </c>
      <c r="BS49" s="452">
        <f t="shared" si="20"/>
        <v>8.3699999999999996E-4</v>
      </c>
      <c r="BT49" s="452">
        <f t="shared" si="20"/>
        <v>8.1599999999999999E-4</v>
      </c>
      <c r="BU49" s="452">
        <f t="shared" si="20"/>
        <v>0.14959500000000001</v>
      </c>
      <c r="BV49" s="452">
        <f t="shared" si="20"/>
        <v>0</v>
      </c>
      <c r="BW49" s="452">
        <f t="shared" si="20"/>
        <v>0</v>
      </c>
      <c r="BX49" s="452">
        <f t="shared" si="21"/>
        <v>0.17774600000000002</v>
      </c>
    </row>
    <row r="50" spans="2:76" ht="16" x14ac:dyDescent="0.2">
      <c r="B50" s="1054"/>
      <c r="C50" s="618" t="s">
        <v>705</v>
      </c>
      <c r="D50" s="449">
        <f>AM54</f>
        <v>155.14517799999999</v>
      </c>
      <c r="E50" s="449">
        <f>AM88</f>
        <v>600.10423680144447</v>
      </c>
      <c r="F50" s="616">
        <f>AM125</f>
        <v>16418</v>
      </c>
      <c r="G50" s="129"/>
      <c r="I50" s="637" t="str">
        <f t="shared" si="9"/>
        <v>2022-06</v>
      </c>
      <c r="J50" s="638">
        <f t="shared" si="10"/>
        <v>9.7247610000000009</v>
      </c>
      <c r="K50" s="638">
        <f t="shared" si="10"/>
        <v>8.2002000000000005E-2</v>
      </c>
      <c r="L50" s="638">
        <f t="shared" si="10"/>
        <v>0.34159</v>
      </c>
      <c r="M50" s="638">
        <f t="shared" si="10"/>
        <v>44.100842999999998</v>
      </c>
      <c r="N50" s="638">
        <f t="shared" si="11"/>
        <v>54.249195999999998</v>
      </c>
      <c r="P50" s="637" t="str">
        <f t="shared" si="12"/>
        <v>2022-06</v>
      </c>
      <c r="Q50" s="638">
        <f t="shared" si="13"/>
        <v>0.89657399999999998</v>
      </c>
      <c r="R50" s="638">
        <f t="shared" si="13"/>
        <v>0.37886700000000001</v>
      </c>
      <c r="S50" s="638">
        <f t="shared" si="13"/>
        <v>0.13499</v>
      </c>
      <c r="T50" s="638">
        <f t="shared" si="13"/>
        <v>89.202742999999998</v>
      </c>
      <c r="U50" s="638">
        <f t="shared" si="13"/>
        <v>2.0035000000000001E-2</v>
      </c>
      <c r="V50" s="638">
        <f t="shared" si="14"/>
        <v>90.633208999999994</v>
      </c>
      <c r="X50" s="637" t="str">
        <f t="shared" si="15"/>
        <v>2022-06</v>
      </c>
      <c r="Y50" s="638">
        <f t="shared" si="1"/>
        <v>7.2999999999999996E-4</v>
      </c>
      <c r="Z50" s="638">
        <f t="shared" si="1"/>
        <v>0.44676100000000002</v>
      </c>
      <c r="AA50" s="638">
        <f t="shared" si="1"/>
        <v>0.96604500000000004</v>
      </c>
      <c r="AB50" s="638">
        <f t="shared" si="1"/>
        <v>1.2899999999999999E-4</v>
      </c>
      <c r="AC50" s="638">
        <f t="shared" si="16"/>
        <v>1.4136650000000002</v>
      </c>
      <c r="AE50" s="637" t="str">
        <f t="shared" si="17"/>
        <v>2022-06</v>
      </c>
      <c r="AF50" s="638">
        <f t="shared" si="2"/>
        <v>1.539E-3</v>
      </c>
      <c r="AG50" s="638">
        <f t="shared" si="2"/>
        <v>1.014167</v>
      </c>
      <c r="AH50" s="638">
        <f t="shared" si="2"/>
        <v>8.3280000000000003E-3</v>
      </c>
      <c r="AI50" s="638">
        <f t="shared" si="2"/>
        <v>5.365E-3</v>
      </c>
      <c r="AJ50" s="638">
        <f t="shared" si="2"/>
        <v>0.19117500000000001</v>
      </c>
      <c r="AK50" s="638">
        <f t="shared" si="2"/>
        <v>9.5620999999999998E-2</v>
      </c>
      <c r="AL50" s="638">
        <f t="shared" si="2"/>
        <v>0.24371699999999999</v>
      </c>
      <c r="AM50" s="638">
        <f t="shared" si="2"/>
        <v>10.203378000000001</v>
      </c>
      <c r="AN50" s="638">
        <f t="shared" si="2"/>
        <v>3.1999999999999999E-5</v>
      </c>
      <c r="AO50" s="638">
        <f t="shared" si="2"/>
        <v>3.4999999999999997E-5</v>
      </c>
      <c r="AP50" s="638">
        <f t="shared" si="2"/>
        <v>2.0249999999999999E-3</v>
      </c>
      <c r="AQ50" s="638">
        <f t="shared" si="2"/>
        <v>3.9999999999999998E-6</v>
      </c>
      <c r="AR50" s="638">
        <f t="shared" si="2"/>
        <v>7.9799999999999999E-4</v>
      </c>
      <c r="AS50" s="638">
        <f t="shared" si="2"/>
        <v>4.2679000000000002E-2</v>
      </c>
      <c r="AT50" s="638">
        <f t="shared" si="2"/>
        <v>7.1000000000000005E-5</v>
      </c>
      <c r="AU50" s="638">
        <f t="shared" si="2"/>
        <v>9.9999999999999995E-7</v>
      </c>
      <c r="AV50" s="638">
        <f t="shared" si="3"/>
        <v>11.808935</v>
      </c>
      <c r="AX50" s="637" t="str">
        <f t="shared" si="18"/>
        <v>2022-06</v>
      </c>
      <c r="AY50" s="638">
        <f t="shared" si="4"/>
        <v>2.953424</v>
      </c>
      <c r="BA50" s="637" t="s">
        <v>958</v>
      </c>
      <c r="BB50" s="451">
        <f t="shared" si="19"/>
        <v>2.953424</v>
      </c>
      <c r="BC50" s="435"/>
      <c r="BD50" s="637" t="s">
        <v>958</v>
      </c>
      <c r="BE50" s="451">
        <f t="shared" si="5"/>
        <v>0.16491400000000001</v>
      </c>
      <c r="BF50" s="451">
        <f t="shared" si="5"/>
        <v>0.10729900000000001</v>
      </c>
      <c r="BG50" s="451">
        <f t="shared" si="5"/>
        <v>0.27221299999999998</v>
      </c>
      <c r="BH50" s="435"/>
      <c r="BI50" s="637" t="s">
        <v>958</v>
      </c>
      <c r="BJ50" s="451">
        <f t="shared" si="6"/>
        <v>0.40302300000000002</v>
      </c>
      <c r="BL50" s="637" t="s">
        <v>958</v>
      </c>
      <c r="BM50" s="451">
        <f t="shared" si="7"/>
        <v>14.342938</v>
      </c>
      <c r="BP50" s="639" t="s">
        <v>958</v>
      </c>
      <c r="BQ50" s="452">
        <f t="shared" si="20"/>
        <v>1.255E-3</v>
      </c>
      <c r="BR50" s="452">
        <f t="shared" si="20"/>
        <v>1.1640000000000001E-3</v>
      </c>
      <c r="BS50" s="452">
        <f t="shared" si="20"/>
        <v>8.2200000000000003E-4</v>
      </c>
      <c r="BT50" s="452">
        <f t="shared" si="20"/>
        <v>7.6000000000000004E-4</v>
      </c>
      <c r="BU50" s="452">
        <f t="shared" si="20"/>
        <v>0.217391</v>
      </c>
      <c r="BV50" s="452">
        <f t="shared" si="20"/>
        <v>0</v>
      </c>
      <c r="BW50" s="452">
        <f t="shared" si="20"/>
        <v>0</v>
      </c>
      <c r="BX50" s="452">
        <f t="shared" si="21"/>
        <v>0.22139200000000001</v>
      </c>
    </row>
    <row r="51" spans="2:76" ht="16" x14ac:dyDescent="0.2">
      <c r="B51" s="1054"/>
      <c r="C51" s="618" t="s">
        <v>706</v>
      </c>
      <c r="D51" s="449">
        <f>AN54</f>
        <v>1.5699999999999999E-4</v>
      </c>
      <c r="E51" s="449">
        <f>AN88</f>
        <v>5.6649027601451884E-3</v>
      </c>
      <c r="F51" s="616">
        <f>AN125</f>
        <v>89</v>
      </c>
      <c r="G51" s="129"/>
      <c r="I51" s="637" t="str">
        <f t="shared" si="9"/>
        <v>2022-07</v>
      </c>
      <c r="J51" s="638">
        <f t="shared" si="10"/>
        <v>7.5347039999999996</v>
      </c>
      <c r="K51" s="638">
        <f t="shared" si="10"/>
        <v>2.7136E-2</v>
      </c>
      <c r="L51" s="638">
        <f t="shared" si="10"/>
        <v>0.383739</v>
      </c>
      <c r="M51" s="638">
        <f t="shared" si="10"/>
        <v>49.416642000000003</v>
      </c>
      <c r="N51" s="638">
        <f>SUM(J51:M51)</f>
        <v>57.362221000000005</v>
      </c>
      <c r="P51" s="637" t="str">
        <f t="shared" si="12"/>
        <v>2022-07</v>
      </c>
      <c r="Q51" s="638">
        <f t="shared" si="13"/>
        <v>0.52408699999999997</v>
      </c>
      <c r="R51" s="638">
        <f t="shared" si="13"/>
        <v>0.55214300000000005</v>
      </c>
      <c r="S51" s="638">
        <f t="shared" si="13"/>
        <v>9.5289999999999993E-3</v>
      </c>
      <c r="T51" s="638">
        <f t="shared" si="13"/>
        <v>80.793640999999994</v>
      </c>
      <c r="U51" s="638">
        <f t="shared" si="13"/>
        <v>1.1469E-2</v>
      </c>
      <c r="V51" s="638">
        <f t="shared" si="14"/>
        <v>81.890868999999995</v>
      </c>
      <c r="X51" s="637" t="str">
        <f t="shared" si="15"/>
        <v>2022-07</v>
      </c>
      <c r="Y51" s="638">
        <f t="shared" si="1"/>
        <v>7.4600000000000003E-4</v>
      </c>
      <c r="Z51" s="638">
        <f t="shared" si="1"/>
        <v>0.229023</v>
      </c>
      <c r="AA51" s="638">
        <f t="shared" si="1"/>
        <v>1.020394</v>
      </c>
      <c r="AB51" s="638">
        <f t="shared" si="1"/>
        <v>4.5100000000000001E-4</v>
      </c>
      <c r="AC51" s="638">
        <f>SUM(Y51:AB51)</f>
        <v>1.2506140000000001</v>
      </c>
      <c r="AE51" s="637" t="str">
        <f t="shared" si="17"/>
        <v>2022-07</v>
      </c>
      <c r="AF51" s="638">
        <f t="shared" si="2"/>
        <v>2.0890000000000001E-3</v>
      </c>
      <c r="AG51" s="638">
        <f t="shared" si="2"/>
        <v>0.93127800000000005</v>
      </c>
      <c r="AH51" s="638">
        <f t="shared" si="2"/>
        <v>1.3389999999999999E-3</v>
      </c>
      <c r="AI51" s="638">
        <f t="shared" si="2"/>
        <v>1.2808E-2</v>
      </c>
      <c r="AJ51" s="638">
        <f t="shared" si="2"/>
        <v>0.18393000000000001</v>
      </c>
      <c r="AK51" s="638">
        <f t="shared" si="2"/>
        <v>3.3678E-2</v>
      </c>
      <c r="AL51" s="638">
        <f t="shared" si="2"/>
        <v>0.29856300000000002</v>
      </c>
      <c r="AM51" s="638">
        <f t="shared" si="2"/>
        <v>19.129082</v>
      </c>
      <c r="AN51" s="638">
        <f t="shared" si="2"/>
        <v>0</v>
      </c>
      <c r="AO51" s="638">
        <f t="shared" si="2"/>
        <v>9.9999999999999995E-7</v>
      </c>
      <c r="AP51" s="638">
        <f t="shared" si="2"/>
        <v>5.7920000000000003E-3</v>
      </c>
      <c r="AQ51" s="638">
        <f t="shared" si="2"/>
        <v>2.5999999999999998E-5</v>
      </c>
      <c r="AR51" s="638">
        <f t="shared" si="2"/>
        <v>1.13E-4</v>
      </c>
      <c r="AS51" s="638">
        <f t="shared" si="2"/>
        <v>3.3800000000000002E-3</v>
      </c>
      <c r="AT51" s="638">
        <f t="shared" si="2"/>
        <v>1.9419999999999999E-3</v>
      </c>
      <c r="AU51" s="638">
        <f t="shared" si="2"/>
        <v>9.5E-4</v>
      </c>
      <c r="AV51" s="638">
        <f t="shared" si="3"/>
        <v>20.604970999999999</v>
      </c>
      <c r="AX51" s="637" t="str">
        <f t="shared" si="18"/>
        <v>2022-07</v>
      </c>
      <c r="AY51" s="638">
        <f t="shared" si="4"/>
        <v>3.2791399999999999</v>
      </c>
      <c r="BA51" s="637" t="s">
        <v>959</v>
      </c>
      <c r="BB51" s="451">
        <f t="shared" si="19"/>
        <v>3.2791399999999999</v>
      </c>
      <c r="BC51" s="435"/>
      <c r="BD51" s="637" t="s">
        <v>959</v>
      </c>
      <c r="BE51" s="451">
        <f t="shared" si="5"/>
        <v>0.15114900000000001</v>
      </c>
      <c r="BF51" s="451">
        <f t="shared" si="5"/>
        <v>5.4871000000000003E-2</v>
      </c>
      <c r="BG51" s="451">
        <f t="shared" si="5"/>
        <v>0.20602000000000001</v>
      </c>
      <c r="BH51" s="435"/>
      <c r="BI51" s="637" t="s">
        <v>959</v>
      </c>
      <c r="BJ51" s="451">
        <f t="shared" si="6"/>
        <v>0.338335</v>
      </c>
      <c r="BL51" s="637" t="s">
        <v>959</v>
      </c>
      <c r="BM51" s="451">
        <f t="shared" si="7"/>
        <v>5.7338389999999997</v>
      </c>
      <c r="BP51" s="639" t="s">
        <v>959</v>
      </c>
      <c r="BQ51" s="452">
        <f t="shared" si="20"/>
        <v>2.1800000000000001E-3</v>
      </c>
      <c r="BR51" s="452">
        <f t="shared" si="20"/>
        <v>1.1E-5</v>
      </c>
      <c r="BS51" s="452">
        <f t="shared" si="20"/>
        <v>8.03E-4</v>
      </c>
      <c r="BT51" s="452">
        <f t="shared" si="20"/>
        <v>8.0199999999999998E-4</v>
      </c>
      <c r="BU51" s="452">
        <f t="shared" si="20"/>
        <v>0.112292</v>
      </c>
      <c r="BV51" s="452">
        <f t="shared" si="20"/>
        <v>0</v>
      </c>
      <c r="BW51" s="452">
        <f t="shared" si="20"/>
        <v>0</v>
      </c>
      <c r="BX51" s="452">
        <f t="shared" si="21"/>
        <v>0.116088</v>
      </c>
    </row>
    <row r="52" spans="2:76" ht="16" x14ac:dyDescent="0.2">
      <c r="B52" s="1054"/>
      <c r="C52" s="618" t="s">
        <v>707</v>
      </c>
      <c r="D52" s="449">
        <f>AO54</f>
        <v>5.2999999999999994E-5</v>
      </c>
      <c r="E52" s="449">
        <f>AO88</f>
        <v>7.549317100711034E-3</v>
      </c>
      <c r="F52" s="616">
        <f>AO125</f>
        <v>91</v>
      </c>
      <c r="G52" s="129"/>
      <c r="I52" s="637" t="str">
        <f t="shared" si="9"/>
        <v>2022-08</v>
      </c>
      <c r="J52" s="638">
        <f t="shared" si="10"/>
        <v>6.7463059999999997</v>
      </c>
      <c r="K52" s="638">
        <f t="shared" si="10"/>
        <v>5.2849E-2</v>
      </c>
      <c r="L52" s="638">
        <f t="shared" si="10"/>
        <v>8.0288999999999999E-2</v>
      </c>
      <c r="M52" s="638">
        <f t="shared" si="10"/>
        <v>55.691827000000004</v>
      </c>
      <c r="N52" s="638">
        <f>SUM(J52:M52)</f>
        <v>62.571271000000003</v>
      </c>
      <c r="P52" s="637" t="str">
        <f t="shared" si="12"/>
        <v>2022-08</v>
      </c>
      <c r="Q52" s="638">
        <f t="shared" si="13"/>
        <v>2.1895950000000002</v>
      </c>
      <c r="R52" s="638">
        <f t="shared" si="13"/>
        <v>0.52480800000000005</v>
      </c>
      <c r="S52" s="638">
        <f t="shared" si="13"/>
        <v>2.0649000000000001E-2</v>
      </c>
      <c r="T52" s="638">
        <f t="shared" si="13"/>
        <v>53.308849000000002</v>
      </c>
      <c r="U52" s="638">
        <f t="shared" si="13"/>
        <v>9.3970000000000008E-3</v>
      </c>
      <c r="V52" s="638">
        <f t="shared" si="14"/>
        <v>56.053298000000005</v>
      </c>
      <c r="X52" s="637" t="str">
        <f t="shared" si="15"/>
        <v>2022-08</v>
      </c>
      <c r="Y52" s="638">
        <f t="shared" si="1"/>
        <v>7.4200000000000004E-4</v>
      </c>
      <c r="Z52" s="638">
        <f t="shared" si="1"/>
        <v>0.24143999999999999</v>
      </c>
      <c r="AA52" s="638">
        <f t="shared" si="1"/>
        <v>1.232953</v>
      </c>
      <c r="AB52" s="638">
        <f t="shared" si="1"/>
        <v>4.9680000000000002E-3</v>
      </c>
      <c r="AC52" s="638">
        <f>SUM(Y52:AB52)</f>
        <v>1.4801029999999999</v>
      </c>
      <c r="AE52" s="637" t="str">
        <f t="shared" si="17"/>
        <v>2022-08</v>
      </c>
      <c r="AF52" s="638">
        <f t="shared" si="2"/>
        <v>1.0510000000000001E-3</v>
      </c>
      <c r="AG52" s="638">
        <f t="shared" si="2"/>
        <v>0.83916900000000005</v>
      </c>
      <c r="AH52" s="638">
        <f t="shared" si="2"/>
        <v>2.284E-3</v>
      </c>
      <c r="AI52" s="638">
        <f t="shared" si="2"/>
        <v>6.6E-4</v>
      </c>
      <c r="AJ52" s="638">
        <f t="shared" si="2"/>
        <v>0.21155599999999999</v>
      </c>
      <c r="AK52" s="638">
        <f t="shared" si="2"/>
        <v>0.18153900000000001</v>
      </c>
      <c r="AL52" s="638">
        <f t="shared" si="2"/>
        <v>0.27651500000000001</v>
      </c>
      <c r="AM52" s="638">
        <f t="shared" si="2"/>
        <v>18.263446999999999</v>
      </c>
      <c r="AN52" s="638">
        <f t="shared" si="2"/>
        <v>0</v>
      </c>
      <c r="AO52" s="638">
        <f t="shared" si="2"/>
        <v>0</v>
      </c>
      <c r="AP52" s="638">
        <f t="shared" si="2"/>
        <v>8.0900000000000004E-4</v>
      </c>
      <c r="AQ52" s="638">
        <f t="shared" si="2"/>
        <v>5.0000000000000004E-6</v>
      </c>
      <c r="AR52" s="638">
        <f t="shared" si="2"/>
        <v>3.9999999999999998E-6</v>
      </c>
      <c r="AS52" s="638">
        <f t="shared" si="2"/>
        <v>0.327129</v>
      </c>
      <c r="AT52" s="638">
        <f t="shared" si="2"/>
        <v>1.3960000000000001E-3</v>
      </c>
      <c r="AU52" s="638">
        <f t="shared" si="2"/>
        <v>1.3470000000000001E-3</v>
      </c>
      <c r="AV52" s="638">
        <f t="shared" si="3"/>
        <v>20.106911</v>
      </c>
      <c r="AX52" s="637" t="str">
        <f t="shared" si="18"/>
        <v>2022-08</v>
      </c>
      <c r="AY52" s="638">
        <f t="shared" si="4"/>
        <v>6.0549359999999997</v>
      </c>
      <c r="BA52" s="637" t="s">
        <v>960</v>
      </c>
      <c r="BB52" s="451">
        <f t="shared" si="19"/>
        <v>6.0549359999999997</v>
      </c>
      <c r="BC52" s="435"/>
      <c r="BD52" s="637" t="s">
        <v>960</v>
      </c>
      <c r="BE52" s="451">
        <f t="shared" si="5"/>
        <v>0.44396099999999999</v>
      </c>
      <c r="BF52" s="451">
        <f t="shared" si="5"/>
        <v>2.6928000000000001E-2</v>
      </c>
      <c r="BG52" s="451">
        <f t="shared" si="5"/>
        <v>0.470889</v>
      </c>
      <c r="BH52" s="435"/>
      <c r="BI52" s="637" t="s">
        <v>960</v>
      </c>
      <c r="BJ52" s="451">
        <f t="shared" si="6"/>
        <v>0.67214499999999999</v>
      </c>
      <c r="BL52" s="637" t="s">
        <v>960</v>
      </c>
      <c r="BM52" s="451">
        <f t="shared" si="7"/>
        <v>8.5659690000000008</v>
      </c>
      <c r="BP52" s="639" t="s">
        <v>960</v>
      </c>
      <c r="BQ52" s="452">
        <f t="shared" si="20"/>
        <v>1.0451999999999999E-2</v>
      </c>
      <c r="BR52" s="452">
        <f t="shared" si="20"/>
        <v>2.3140000000000001E-3</v>
      </c>
      <c r="BS52" s="452">
        <f t="shared" si="20"/>
        <v>8.7100000000000003E-4</v>
      </c>
      <c r="BT52" s="452">
        <f t="shared" si="20"/>
        <v>8.0000000000000004E-4</v>
      </c>
      <c r="BU52" s="452">
        <f t="shared" si="20"/>
        <v>0.688998</v>
      </c>
      <c r="BV52" s="452">
        <f t="shared" si="20"/>
        <v>0</v>
      </c>
      <c r="BW52" s="452">
        <f t="shared" si="20"/>
        <v>0</v>
      </c>
      <c r="BX52" s="452">
        <f t="shared" si="21"/>
        <v>0.70343500000000003</v>
      </c>
    </row>
    <row r="53" spans="2:76" ht="16" x14ac:dyDescent="0.2">
      <c r="B53" s="1054"/>
      <c r="C53" s="618" t="s">
        <v>708</v>
      </c>
      <c r="D53" s="449">
        <f>AP54</f>
        <v>0.12622</v>
      </c>
      <c r="E53" s="449">
        <f>AP88</f>
        <v>0.70499972270772437</v>
      </c>
      <c r="F53" s="616">
        <f>AP125</f>
        <v>1369</v>
      </c>
      <c r="G53" s="129"/>
      <c r="I53" s="637" t="str">
        <f t="shared" si="9"/>
        <v>2022-09</v>
      </c>
      <c r="J53" s="638">
        <f t="shared" si="10"/>
        <v>4.5476539999999996</v>
      </c>
      <c r="K53" s="638">
        <f t="shared" si="10"/>
        <v>4.2733E-2</v>
      </c>
      <c r="L53" s="638">
        <f t="shared" si="10"/>
        <v>2.9069000000000001E-2</v>
      </c>
      <c r="M53" s="638">
        <f t="shared" si="10"/>
        <v>42.662692999999997</v>
      </c>
      <c r="N53" s="638">
        <f>SUM(J53:M53)</f>
        <v>47.282148999999997</v>
      </c>
      <c r="P53" s="637" t="str">
        <f t="shared" si="12"/>
        <v>2022-09</v>
      </c>
      <c r="Q53" s="638">
        <f t="shared" si="13"/>
        <v>3.5484369999999998</v>
      </c>
      <c r="R53" s="638">
        <f t="shared" si="13"/>
        <v>0.64370799999999995</v>
      </c>
      <c r="S53" s="638">
        <f t="shared" si="13"/>
        <v>9.1129999999999996E-3</v>
      </c>
      <c r="T53" s="638">
        <f t="shared" si="13"/>
        <v>46.236764999999998</v>
      </c>
      <c r="U53" s="638">
        <f t="shared" si="13"/>
        <v>9.6799999999999994E-3</v>
      </c>
      <c r="V53" s="638">
        <f t="shared" si="14"/>
        <v>50.447703000000004</v>
      </c>
      <c r="X53" s="637" t="str">
        <f t="shared" si="15"/>
        <v>2022-09</v>
      </c>
      <c r="Y53" s="638">
        <f t="shared" si="1"/>
        <v>2.1570000000000001E-3</v>
      </c>
      <c r="Z53" s="638">
        <f t="shared" si="1"/>
        <v>0.33026800000000001</v>
      </c>
      <c r="AA53" s="638">
        <f t="shared" si="1"/>
        <v>1.251717</v>
      </c>
      <c r="AB53" s="638">
        <f t="shared" si="1"/>
        <v>2.3140000000000001E-3</v>
      </c>
      <c r="AC53" s="638">
        <f>SUM(Y53:AB53)</f>
        <v>1.5864559999999999</v>
      </c>
      <c r="AE53" s="637" t="str">
        <f t="shared" si="17"/>
        <v>2022-09</v>
      </c>
      <c r="AF53" s="638">
        <f t="shared" si="2"/>
        <v>6.8999999999999997E-5</v>
      </c>
      <c r="AG53" s="638">
        <f t="shared" si="2"/>
        <v>0.80036799999999997</v>
      </c>
      <c r="AH53" s="638">
        <f t="shared" si="2"/>
        <v>8.4010000000000005E-3</v>
      </c>
      <c r="AI53" s="638">
        <f t="shared" si="2"/>
        <v>6.5231999999999998E-2</v>
      </c>
      <c r="AJ53" s="638">
        <f t="shared" si="2"/>
        <v>0.297377</v>
      </c>
      <c r="AK53" s="638">
        <f t="shared" si="2"/>
        <v>0.99716700000000003</v>
      </c>
      <c r="AL53" s="638">
        <f t="shared" si="2"/>
        <v>0.27642699999999998</v>
      </c>
      <c r="AM53" s="638">
        <f t="shared" si="2"/>
        <v>13.098392</v>
      </c>
      <c r="AN53" s="638">
        <f t="shared" si="2"/>
        <v>9.9999999999999995E-7</v>
      </c>
      <c r="AO53" s="638">
        <f t="shared" si="2"/>
        <v>1.9999999999999999E-6</v>
      </c>
      <c r="AP53" s="638">
        <f t="shared" si="2"/>
        <v>3.4641999999999999E-2</v>
      </c>
      <c r="AQ53" s="638">
        <f t="shared" si="2"/>
        <v>3.0000000000000001E-6</v>
      </c>
      <c r="AR53" s="638">
        <f t="shared" si="2"/>
        <v>0</v>
      </c>
      <c r="AS53" s="638">
        <f t="shared" si="2"/>
        <v>0.12901699999999999</v>
      </c>
      <c r="AT53" s="638">
        <f t="shared" si="2"/>
        <v>8.7320000000000002E-3</v>
      </c>
      <c r="AU53" s="638">
        <f t="shared" si="2"/>
        <v>1.92E-3</v>
      </c>
      <c r="AV53" s="638">
        <f t="shared" si="3"/>
        <v>15.717749999999999</v>
      </c>
      <c r="AX53" s="637" t="str">
        <f t="shared" si="18"/>
        <v>2022-09</v>
      </c>
      <c r="AY53" s="638">
        <f t="shared" si="4"/>
        <v>3.1967249999999998</v>
      </c>
      <c r="BA53" s="637" t="s">
        <v>961</v>
      </c>
      <c r="BB53" s="451">
        <f t="shared" si="19"/>
        <v>3.1967249999999998</v>
      </c>
      <c r="BC53" s="435"/>
      <c r="BD53" s="637" t="s">
        <v>961</v>
      </c>
      <c r="BE53" s="451">
        <f t="shared" si="5"/>
        <v>0.102191</v>
      </c>
      <c r="BF53" s="451">
        <f t="shared" si="5"/>
        <v>2.1680000000000001E-2</v>
      </c>
      <c r="BG53" s="451">
        <f t="shared" si="5"/>
        <v>0.123871</v>
      </c>
      <c r="BH53" s="435"/>
      <c r="BI53" s="637" t="s">
        <v>961</v>
      </c>
      <c r="BJ53" s="451">
        <f t="shared" si="6"/>
        <v>0.370975</v>
      </c>
      <c r="BL53" s="637" t="s">
        <v>961</v>
      </c>
      <c r="BM53" s="451">
        <f t="shared" si="7"/>
        <v>8.7402960000000007</v>
      </c>
      <c r="BP53" s="639" t="s">
        <v>961</v>
      </c>
      <c r="BQ53" s="452">
        <f t="shared" si="20"/>
        <v>1.495E-3</v>
      </c>
      <c r="BR53" s="452">
        <f t="shared" si="20"/>
        <v>0</v>
      </c>
      <c r="BS53" s="452">
        <f t="shared" si="20"/>
        <v>7.8700000000000005E-4</v>
      </c>
      <c r="BT53" s="452">
        <f t="shared" si="20"/>
        <v>8.3299999999999997E-4</v>
      </c>
      <c r="BU53" s="452">
        <f t="shared" si="20"/>
        <v>0.32438800000000001</v>
      </c>
      <c r="BV53" s="452">
        <f t="shared" si="20"/>
        <v>0.13343099999999999</v>
      </c>
      <c r="BW53" s="452">
        <f t="shared" si="20"/>
        <v>0</v>
      </c>
      <c r="BX53" s="452">
        <f t="shared" si="21"/>
        <v>0.46093399999999995</v>
      </c>
    </row>
    <row r="54" spans="2:76" ht="16" x14ac:dyDescent="0.2">
      <c r="B54" s="1054"/>
      <c r="C54" s="618" t="s">
        <v>780</v>
      </c>
      <c r="D54" s="449">
        <f>AQ54</f>
        <v>4.9999999999999996E-5</v>
      </c>
      <c r="E54" s="449">
        <f>AQ88</f>
        <v>6.2721081849303887E-4</v>
      </c>
      <c r="F54" s="616">
        <f>AQ125</f>
        <v>424</v>
      </c>
      <c r="G54" s="129"/>
      <c r="I54" s="641" t="s">
        <v>55</v>
      </c>
      <c r="J54" s="642">
        <f>SUM(J42:J53)</f>
        <v>68.977902999999998</v>
      </c>
      <c r="K54" s="642">
        <f>SUM(K42:K53)</f>
        <v>2.9381770000000005</v>
      </c>
      <c r="L54" s="642">
        <f>SUM(L42:L53)</f>
        <v>2.9525939999999999</v>
      </c>
      <c r="M54" s="642">
        <f>SUM(M42:M53)</f>
        <v>600.34135000000003</v>
      </c>
      <c r="N54" s="642">
        <f>SUM(N42:N53)</f>
        <v>675.21002399999998</v>
      </c>
      <c r="P54" s="641" t="s">
        <v>55</v>
      </c>
      <c r="Q54" s="642">
        <f t="shared" ref="Q54:V54" si="22">SUM(Q42:Q53)</f>
        <v>16.699528999999998</v>
      </c>
      <c r="R54" s="642">
        <f t="shared" si="22"/>
        <v>7.6823869999999994</v>
      </c>
      <c r="S54" s="642">
        <f t="shared" si="22"/>
        <v>0.36705599999999999</v>
      </c>
      <c r="T54" s="642">
        <f t="shared" si="22"/>
        <v>809.18783699999983</v>
      </c>
      <c r="U54" s="642">
        <f t="shared" si="22"/>
        <v>0.12684700000000002</v>
      </c>
      <c r="V54" s="642">
        <f t="shared" si="22"/>
        <v>834.06365600000004</v>
      </c>
      <c r="X54" s="641" t="s">
        <v>55</v>
      </c>
      <c r="Y54" s="642">
        <f>SUM(Y42:Y53)</f>
        <v>1.3727999999999997E-2</v>
      </c>
      <c r="Z54" s="642">
        <f>SUM(Z42:Z53)</f>
        <v>5.9868679999999994</v>
      </c>
      <c r="AA54" s="642">
        <f>SUM(AA42:AA53)</f>
        <v>13.804002999999998</v>
      </c>
      <c r="AB54" s="642">
        <f>SUM(AB42:AB53)</f>
        <v>3.1228000000000002E-2</v>
      </c>
      <c r="AC54" s="642">
        <f>SUM(AC42:AC53)</f>
        <v>19.835826999999995</v>
      </c>
      <c r="AE54" s="641" t="s">
        <v>55</v>
      </c>
      <c r="AF54" s="642">
        <f t="shared" ref="AF54:AV54" si="23">SUM(AF42:AF53)</f>
        <v>1.0942E-2</v>
      </c>
      <c r="AG54" s="642">
        <f t="shared" si="23"/>
        <v>11.738494000000001</v>
      </c>
      <c r="AH54" s="642">
        <f t="shared" si="23"/>
        <v>0.17227800000000001</v>
      </c>
      <c r="AI54" s="642">
        <f t="shared" si="23"/>
        <v>0.183726</v>
      </c>
      <c r="AJ54" s="642">
        <f t="shared" si="23"/>
        <v>2.0576250000000003</v>
      </c>
      <c r="AK54" s="642">
        <f t="shared" si="23"/>
        <v>1.7131479999999999</v>
      </c>
      <c r="AL54" s="642">
        <f t="shared" si="23"/>
        <v>5.1067539999999996</v>
      </c>
      <c r="AM54" s="642">
        <f t="shared" si="23"/>
        <v>155.14517799999999</v>
      </c>
      <c r="AN54" s="642">
        <f t="shared" si="23"/>
        <v>1.5699999999999999E-4</v>
      </c>
      <c r="AO54" s="642">
        <f t="shared" si="23"/>
        <v>5.2999999999999994E-5</v>
      </c>
      <c r="AP54" s="642">
        <f t="shared" si="23"/>
        <v>0.12622</v>
      </c>
      <c r="AQ54" s="642">
        <f t="shared" si="23"/>
        <v>4.9999999999999996E-5</v>
      </c>
      <c r="AR54" s="642">
        <f t="shared" si="23"/>
        <v>3.7655999999999995E-2</v>
      </c>
      <c r="AS54" s="642">
        <f t="shared" si="23"/>
        <v>0.83929900000000002</v>
      </c>
      <c r="AT54" s="642">
        <f t="shared" si="23"/>
        <v>1.312E-2</v>
      </c>
      <c r="AU54" s="642">
        <f t="shared" si="23"/>
        <v>7.5630000000000003E-3</v>
      </c>
      <c r="AV54" s="642">
        <f t="shared" si="23"/>
        <v>177.15226299999998</v>
      </c>
      <c r="AX54" s="641" t="s">
        <v>55</v>
      </c>
      <c r="AY54" s="642">
        <f>SUM(AY42:AY53)</f>
        <v>37.370650999999995</v>
      </c>
      <c r="BA54" s="634" t="s">
        <v>55</v>
      </c>
      <c r="BB54" s="643">
        <f>SUM(BB42:BB53)</f>
        <v>37.370650999999995</v>
      </c>
      <c r="BC54" s="129"/>
      <c r="BD54" s="634" t="s">
        <v>55</v>
      </c>
      <c r="BE54" s="643">
        <f>SUM(BE42:BE53)</f>
        <v>2.5004559999999998</v>
      </c>
      <c r="BF54" s="643">
        <f>SUM(BF42:BF53)</f>
        <v>0.76234700000000011</v>
      </c>
      <c r="BG54" s="643">
        <f>SUM(BG42:BG53)</f>
        <v>3.2628029999999995</v>
      </c>
      <c r="BH54" s="129"/>
      <c r="BI54" s="634" t="s">
        <v>55</v>
      </c>
      <c r="BJ54" s="643">
        <f>SUM(BJ42:BJ53)</f>
        <v>4.4251479999999992</v>
      </c>
      <c r="BL54" s="634" t="s">
        <v>55</v>
      </c>
      <c r="BM54" s="643">
        <f>SUM(BM42:BM53)</f>
        <v>111.68481000000001</v>
      </c>
      <c r="BP54" s="605" t="s">
        <v>55</v>
      </c>
      <c r="BQ54" s="453">
        <f>SUM(BQ42:BQ53)</f>
        <v>5.2169E-2</v>
      </c>
      <c r="BR54" s="453">
        <f t="shared" ref="BR54:BW54" si="24">SUM(BR42:BR53)</f>
        <v>7.9329999999999991E-3</v>
      </c>
      <c r="BS54" s="453">
        <f t="shared" si="24"/>
        <v>2.2146000000000002E-2</v>
      </c>
      <c r="BT54" s="453">
        <f t="shared" si="24"/>
        <v>1.593E-2</v>
      </c>
      <c r="BU54" s="453">
        <f t="shared" si="24"/>
        <v>1.8232349999999999</v>
      </c>
      <c r="BV54" s="453">
        <f t="shared" si="24"/>
        <v>0.13344</v>
      </c>
      <c r="BW54" s="453">
        <f t="shared" si="24"/>
        <v>0</v>
      </c>
      <c r="BX54" s="453">
        <f t="shared" si="21"/>
        <v>2.054853</v>
      </c>
    </row>
    <row r="55" spans="2:76" ht="16" x14ac:dyDescent="0.2">
      <c r="B55" s="1054"/>
      <c r="C55" s="618" t="s">
        <v>709</v>
      </c>
      <c r="D55" s="449">
        <f>AR54</f>
        <v>3.7655999999999995E-2</v>
      </c>
      <c r="E55" s="449">
        <f>AR88</f>
        <v>0.28322802767706795</v>
      </c>
      <c r="F55" s="616">
        <f>AR125</f>
        <v>600</v>
      </c>
      <c r="G55" s="129"/>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row>
    <row r="56" spans="2:76" ht="16" x14ac:dyDescent="0.2">
      <c r="B56" s="644"/>
      <c r="C56" s="618" t="s">
        <v>710</v>
      </c>
      <c r="D56" s="449">
        <f>AS54</f>
        <v>0.83929900000000002</v>
      </c>
      <c r="E56" s="449">
        <f>AS88</f>
        <v>15.10252256818055</v>
      </c>
      <c r="F56" s="616">
        <f>AS125</f>
        <v>1599</v>
      </c>
      <c r="G56" s="129"/>
      <c r="I56" s="623" t="s">
        <v>138</v>
      </c>
      <c r="J56" s="623"/>
      <c r="P56" s="623" t="s">
        <v>138</v>
      </c>
      <c r="Q56" s="623"/>
      <c r="X56" s="623" t="s">
        <v>138</v>
      </c>
      <c r="AE56" s="623" t="s">
        <v>138</v>
      </c>
      <c r="AX56" s="623" t="s">
        <v>138</v>
      </c>
      <c r="BA56" s="623" t="s">
        <v>138</v>
      </c>
      <c r="BB56" s="129"/>
      <c r="BC56" s="623"/>
      <c r="BD56" s="623" t="s">
        <v>138</v>
      </c>
      <c r="BE56" s="129"/>
      <c r="BF56" s="625"/>
      <c r="BG56" s="625"/>
      <c r="BH56" s="625"/>
      <c r="BI56" s="623" t="s">
        <v>138</v>
      </c>
      <c r="BJ56" s="129"/>
      <c r="BL56" s="623" t="s">
        <v>138</v>
      </c>
      <c r="BP56" s="623" t="s">
        <v>138</v>
      </c>
    </row>
    <row r="57" spans="2:76" ht="42" x14ac:dyDescent="0.2">
      <c r="B57" s="644"/>
      <c r="C57" s="618" t="s">
        <v>711</v>
      </c>
      <c r="D57" s="449">
        <f>AT54</f>
        <v>1.312E-2</v>
      </c>
      <c r="E57" s="449">
        <f>AT88</f>
        <v>0.94754594525238489</v>
      </c>
      <c r="F57" s="616">
        <f>AT125</f>
        <v>883</v>
      </c>
      <c r="G57" s="129"/>
      <c r="I57" s="628" t="s">
        <v>87</v>
      </c>
      <c r="J57" s="629" t="s">
        <v>151</v>
      </c>
      <c r="K57" s="629" t="s">
        <v>139</v>
      </c>
      <c r="L57" s="629" t="s">
        <v>140</v>
      </c>
      <c r="M57" s="629" t="s">
        <v>141</v>
      </c>
      <c r="N57" s="629" t="s">
        <v>55</v>
      </c>
      <c r="O57" s="630"/>
      <c r="P57" s="628" t="s">
        <v>87</v>
      </c>
      <c r="Q57" s="632" t="s">
        <v>142</v>
      </c>
      <c r="R57" s="632" t="s">
        <v>140</v>
      </c>
      <c r="S57" s="632" t="s">
        <v>143</v>
      </c>
      <c r="T57" s="632" t="s">
        <v>141</v>
      </c>
      <c r="U57" s="632" t="s">
        <v>144</v>
      </c>
      <c r="V57" s="629" t="s">
        <v>55</v>
      </c>
      <c r="W57" s="630"/>
      <c r="X57" s="628" t="s">
        <v>87</v>
      </c>
      <c r="Y57" s="631" t="s">
        <v>145</v>
      </c>
      <c r="Z57" s="632" t="s">
        <v>146</v>
      </c>
      <c r="AA57" s="632" t="s">
        <v>147</v>
      </c>
      <c r="AB57" s="632" t="s">
        <v>148</v>
      </c>
      <c r="AC57" s="629" t="s">
        <v>55</v>
      </c>
      <c r="AD57" s="630"/>
      <c r="AE57" s="628" t="s">
        <v>87</v>
      </c>
      <c r="AF57" s="631" t="s">
        <v>605</v>
      </c>
      <c r="AG57" s="632" t="s">
        <v>606</v>
      </c>
      <c r="AH57" s="632" t="s">
        <v>646</v>
      </c>
      <c r="AI57" s="631" t="s">
        <v>702</v>
      </c>
      <c r="AJ57" s="632" t="s">
        <v>703</v>
      </c>
      <c r="AK57" s="632" t="s">
        <v>704</v>
      </c>
      <c r="AL57" s="632" t="s">
        <v>779</v>
      </c>
      <c r="AM57" s="632" t="s">
        <v>705</v>
      </c>
      <c r="AN57" s="631" t="s">
        <v>706</v>
      </c>
      <c r="AO57" s="631" t="s">
        <v>707</v>
      </c>
      <c r="AP57" s="631" t="s">
        <v>708</v>
      </c>
      <c r="AQ57" s="631" t="s">
        <v>780</v>
      </c>
      <c r="AR57" s="631" t="s">
        <v>709</v>
      </c>
      <c r="AS57" s="631" t="s">
        <v>710</v>
      </c>
      <c r="AT57" s="632" t="s">
        <v>711</v>
      </c>
      <c r="AU57" s="632" t="s">
        <v>712</v>
      </c>
      <c r="AV57" s="629" t="s">
        <v>55</v>
      </c>
      <c r="AW57" s="630"/>
      <c r="AX57" s="628" t="s">
        <v>87</v>
      </c>
      <c r="AY57" s="632" t="s">
        <v>713</v>
      </c>
      <c r="BA57" s="628" t="s">
        <v>87</v>
      </c>
      <c r="BB57" s="645" t="s">
        <v>929</v>
      </c>
      <c r="BC57" s="634"/>
      <c r="BD57" s="628" t="s">
        <v>87</v>
      </c>
      <c r="BE57" s="633" t="s">
        <v>930</v>
      </c>
      <c r="BF57" s="633" t="s">
        <v>931</v>
      </c>
      <c r="BG57" s="633" t="s">
        <v>55</v>
      </c>
      <c r="BH57" s="634"/>
      <c r="BI57" s="628" t="s">
        <v>87</v>
      </c>
      <c r="BJ57" s="633" t="s">
        <v>935</v>
      </c>
      <c r="BL57" s="628" t="s">
        <v>87</v>
      </c>
      <c r="BM57" s="646" t="s">
        <v>966</v>
      </c>
      <c r="BP57" s="647" t="s">
        <v>87</v>
      </c>
      <c r="BQ57" s="648" t="s">
        <v>968</v>
      </c>
      <c r="BR57" s="648" t="s">
        <v>969</v>
      </c>
      <c r="BS57" s="648" t="s">
        <v>970</v>
      </c>
      <c r="BT57" s="648" t="s">
        <v>971</v>
      </c>
      <c r="BU57" s="648" t="s">
        <v>974</v>
      </c>
      <c r="BV57" s="648" t="s">
        <v>975</v>
      </c>
      <c r="BW57" s="648" t="s">
        <v>976</v>
      </c>
      <c r="BX57" s="648" t="s">
        <v>55</v>
      </c>
    </row>
    <row r="58" spans="2:76" ht="16" x14ac:dyDescent="0.2">
      <c r="B58" s="644"/>
      <c r="C58" s="618" t="s">
        <v>712</v>
      </c>
      <c r="D58" s="449">
        <f>AU54</f>
        <v>7.5630000000000003E-3</v>
      </c>
      <c r="E58" s="449">
        <f>AU88</f>
        <v>8.5139781528596289E-2</v>
      </c>
      <c r="F58" s="616">
        <f>AU125</f>
        <v>412</v>
      </c>
      <c r="G58" s="129"/>
      <c r="I58" s="637" t="s">
        <v>1186</v>
      </c>
      <c r="J58" s="649">
        <v>4817232</v>
      </c>
      <c r="K58" s="649">
        <v>67084</v>
      </c>
      <c r="L58" s="649">
        <v>144832</v>
      </c>
      <c r="M58" s="649">
        <v>37738875</v>
      </c>
      <c r="N58" s="649">
        <f>SUM(J58:M58)</f>
        <v>42768023</v>
      </c>
      <c r="P58" s="637" t="s">
        <v>1186</v>
      </c>
      <c r="Q58" s="649">
        <v>1070753</v>
      </c>
      <c r="R58" s="649">
        <v>458528</v>
      </c>
      <c r="S58" s="649">
        <v>46570</v>
      </c>
      <c r="T58" s="649">
        <v>46996186</v>
      </c>
      <c r="U58" s="649">
        <v>11749</v>
      </c>
      <c r="V58" s="649">
        <f t="shared" ref="V58:V69" si="25">SUM(Q58:U58)</f>
        <v>48583786</v>
      </c>
      <c r="X58" s="637" t="s">
        <v>1186</v>
      </c>
      <c r="Y58" s="649">
        <v>748</v>
      </c>
      <c r="Z58" s="649">
        <v>504563</v>
      </c>
      <c r="AA58" s="649">
        <v>1010021</v>
      </c>
      <c r="AB58" s="649">
        <v>1000</v>
      </c>
      <c r="AC58" s="649">
        <f>SUM(Y58:AB58)</f>
        <v>1516332</v>
      </c>
      <c r="AE58" s="637" t="s">
        <v>1186</v>
      </c>
      <c r="AF58" s="649">
        <v>1670</v>
      </c>
      <c r="AG58" s="649">
        <v>908634</v>
      </c>
      <c r="AH58" s="649">
        <v>67507</v>
      </c>
      <c r="AI58" s="649">
        <v>105</v>
      </c>
      <c r="AJ58" s="649">
        <v>56284</v>
      </c>
      <c r="AK58" s="649">
        <v>59363</v>
      </c>
      <c r="AL58" s="649">
        <v>751635</v>
      </c>
      <c r="AM58" s="649">
        <v>13376824</v>
      </c>
      <c r="AN58" s="649">
        <v>1</v>
      </c>
      <c r="AO58" s="649">
        <v>0</v>
      </c>
      <c r="AP58" s="649">
        <v>8883</v>
      </c>
      <c r="AQ58" s="649">
        <v>0</v>
      </c>
      <c r="AR58" s="649">
        <v>4</v>
      </c>
      <c r="AS58" s="649">
        <v>126509</v>
      </c>
      <c r="AT58" s="649">
        <v>358</v>
      </c>
      <c r="AU58" s="649">
        <v>962</v>
      </c>
      <c r="AV58" s="649">
        <f t="shared" ref="AV58:AV69" si="26">SUM(AF58:AU58)</f>
        <v>15358739</v>
      </c>
      <c r="AX58" s="637" t="s">
        <v>1186</v>
      </c>
      <c r="AY58" s="650">
        <v>1849173</v>
      </c>
      <c r="BA58" s="637" t="s">
        <v>1186</v>
      </c>
      <c r="BB58" s="650">
        <v>1849173</v>
      </c>
      <c r="BC58" s="435"/>
      <c r="BD58" s="637" t="s">
        <v>1186</v>
      </c>
      <c r="BE58" s="455">
        <v>79593</v>
      </c>
      <c r="BF58" s="455">
        <v>34555</v>
      </c>
      <c r="BG58" s="455">
        <f>SUM(BE58:BF58)</f>
        <v>114148</v>
      </c>
      <c r="BH58" s="435"/>
      <c r="BI58" s="637" t="s">
        <v>1186</v>
      </c>
      <c r="BJ58" s="455">
        <v>380084</v>
      </c>
      <c r="BL58" s="639" t="s">
        <v>1186</v>
      </c>
      <c r="BM58" s="456">
        <v>190737</v>
      </c>
      <c r="BP58" s="639" t="s">
        <v>1186</v>
      </c>
      <c r="BQ58" s="456">
        <v>890</v>
      </c>
      <c r="BR58" s="456">
        <v>1298</v>
      </c>
      <c r="BS58" s="456">
        <v>2499</v>
      </c>
      <c r="BT58" s="456">
        <v>1248</v>
      </c>
      <c r="BU58" s="456">
        <v>22202</v>
      </c>
      <c r="BV58" s="456">
        <v>0</v>
      </c>
      <c r="BW58" s="456">
        <v>0</v>
      </c>
      <c r="BX58" s="456">
        <f>SUM(BQ58:BW58)</f>
        <v>28137</v>
      </c>
    </row>
    <row r="59" spans="2:76" ht="16" x14ac:dyDescent="0.2">
      <c r="B59" s="651" t="s">
        <v>713</v>
      </c>
      <c r="C59" s="618" t="s">
        <v>713</v>
      </c>
      <c r="D59" s="449">
        <f>AY54</f>
        <v>37.370650999999995</v>
      </c>
      <c r="E59" s="449">
        <f>AY88</f>
        <v>0.24594414027797007</v>
      </c>
      <c r="F59" s="616">
        <f>AY125</f>
        <v>1009</v>
      </c>
      <c r="I59" s="637" t="s">
        <v>1187</v>
      </c>
      <c r="J59" s="649">
        <v>2996152</v>
      </c>
      <c r="K59" s="649">
        <v>74223</v>
      </c>
      <c r="L59" s="649">
        <v>135533</v>
      </c>
      <c r="M59" s="649">
        <v>52113865</v>
      </c>
      <c r="N59" s="649">
        <f t="shared" ref="N59:N65" si="27">SUM(J59:M59)</f>
        <v>55319773</v>
      </c>
      <c r="P59" s="637" t="s">
        <v>1187</v>
      </c>
      <c r="Q59" s="649">
        <v>1392289</v>
      </c>
      <c r="R59" s="649">
        <v>731143</v>
      </c>
      <c r="S59" s="649">
        <v>14792</v>
      </c>
      <c r="T59" s="649">
        <v>60888433</v>
      </c>
      <c r="U59" s="649">
        <v>11496</v>
      </c>
      <c r="V59" s="649">
        <f t="shared" si="25"/>
        <v>63038153</v>
      </c>
      <c r="X59" s="637" t="s">
        <v>1187</v>
      </c>
      <c r="Y59" s="649">
        <v>726</v>
      </c>
      <c r="Z59" s="649">
        <v>478998</v>
      </c>
      <c r="AA59" s="649">
        <v>1278811</v>
      </c>
      <c r="AB59" s="649">
        <v>22178</v>
      </c>
      <c r="AC59" s="649">
        <f t="shared" ref="AC59:AC65" si="28">SUM(Y59:AB59)</f>
        <v>1780713</v>
      </c>
      <c r="AE59" s="637" t="s">
        <v>1187</v>
      </c>
      <c r="AF59" s="649">
        <v>0</v>
      </c>
      <c r="AG59" s="649">
        <v>811326</v>
      </c>
      <c r="AH59" s="649">
        <v>3335</v>
      </c>
      <c r="AI59" s="649">
        <v>2302</v>
      </c>
      <c r="AJ59" s="649">
        <v>114467</v>
      </c>
      <c r="AK59" s="649">
        <v>59450</v>
      </c>
      <c r="AL59" s="649">
        <v>345157</v>
      </c>
      <c r="AM59" s="649">
        <v>10373778</v>
      </c>
      <c r="AN59" s="649">
        <v>0</v>
      </c>
      <c r="AO59" s="649">
        <v>0</v>
      </c>
      <c r="AP59" s="649">
        <v>17151</v>
      </c>
      <c r="AQ59" s="649">
        <v>0</v>
      </c>
      <c r="AR59" s="649">
        <v>0</v>
      </c>
      <c r="AS59" s="649">
        <v>10227</v>
      </c>
      <c r="AT59" s="649">
        <v>22</v>
      </c>
      <c r="AU59" s="649">
        <v>2239</v>
      </c>
      <c r="AV59" s="649">
        <f t="shared" si="26"/>
        <v>11739454</v>
      </c>
      <c r="AX59" s="637" t="s">
        <v>1187</v>
      </c>
      <c r="AY59" s="650">
        <v>1965186</v>
      </c>
      <c r="BA59" s="637" t="s">
        <v>1187</v>
      </c>
      <c r="BB59" s="650">
        <v>1965186</v>
      </c>
      <c r="BC59" s="435"/>
      <c r="BD59" s="637" t="s">
        <v>1187</v>
      </c>
      <c r="BE59" s="455">
        <v>132696</v>
      </c>
      <c r="BF59" s="455">
        <v>115278</v>
      </c>
      <c r="BG59" s="455">
        <f t="shared" ref="BG59:BG69" si="29">SUM(BE59:BF59)</f>
        <v>247974</v>
      </c>
      <c r="BH59" s="435"/>
      <c r="BI59" s="637" t="s">
        <v>1187</v>
      </c>
      <c r="BJ59" s="455">
        <v>380431</v>
      </c>
      <c r="BL59" s="639" t="s">
        <v>1187</v>
      </c>
      <c r="BM59" s="456">
        <v>14299932</v>
      </c>
      <c r="BP59" s="639" t="s">
        <v>1187</v>
      </c>
      <c r="BQ59" s="456">
        <v>1787</v>
      </c>
      <c r="BR59" s="456">
        <v>19</v>
      </c>
      <c r="BS59" s="456">
        <v>763</v>
      </c>
      <c r="BT59" s="456">
        <v>583</v>
      </c>
      <c r="BU59" s="456">
        <v>33786</v>
      </c>
      <c r="BV59" s="456"/>
      <c r="BW59" s="456">
        <v>0</v>
      </c>
      <c r="BX59" s="456">
        <f t="shared" ref="BX59:BX70" si="30">SUM(BQ59:BW59)</f>
        <v>36938</v>
      </c>
    </row>
    <row r="60" spans="2:76" ht="16" x14ac:dyDescent="0.2">
      <c r="D60" s="652">
        <f>SUM(D18:D59)</f>
        <v>1902.4306859999997</v>
      </c>
      <c r="E60" s="652">
        <f>SUM(E18:E59)</f>
        <v>83628.335480841313</v>
      </c>
      <c r="F60" s="652">
        <f>SUM(F18:F59)</f>
        <v>1522356</v>
      </c>
      <c r="I60" s="637" t="s">
        <v>1188</v>
      </c>
      <c r="J60" s="649">
        <v>2760835</v>
      </c>
      <c r="K60" s="649">
        <v>25170</v>
      </c>
      <c r="L60" s="649">
        <v>102195</v>
      </c>
      <c r="M60" s="649">
        <v>46322322</v>
      </c>
      <c r="N60" s="649">
        <f t="shared" si="27"/>
        <v>49210522</v>
      </c>
      <c r="P60" s="637" t="s">
        <v>1188</v>
      </c>
      <c r="Q60" s="649">
        <v>1038776</v>
      </c>
      <c r="R60" s="649">
        <v>805174</v>
      </c>
      <c r="S60" s="649">
        <v>18585</v>
      </c>
      <c r="T60" s="649">
        <v>89704204</v>
      </c>
      <c r="U60" s="649">
        <v>5217</v>
      </c>
      <c r="V60" s="649">
        <f t="shared" si="25"/>
        <v>91571956</v>
      </c>
      <c r="X60" s="637" t="s">
        <v>1188</v>
      </c>
      <c r="Y60" s="649">
        <v>748</v>
      </c>
      <c r="Z60" s="649">
        <v>387334</v>
      </c>
      <c r="AA60" s="649">
        <v>1350515</v>
      </c>
      <c r="AB60" s="649">
        <v>20</v>
      </c>
      <c r="AC60" s="649">
        <f t="shared" si="28"/>
        <v>1738617</v>
      </c>
      <c r="AE60" s="637" t="s">
        <v>1188</v>
      </c>
      <c r="AF60" s="649">
        <v>1</v>
      </c>
      <c r="AG60" s="649">
        <v>1227116</v>
      </c>
      <c r="AH60" s="649">
        <v>428</v>
      </c>
      <c r="AI60" s="649">
        <v>5465</v>
      </c>
      <c r="AJ60" s="649">
        <v>133058</v>
      </c>
      <c r="AK60" s="649">
        <v>23144</v>
      </c>
      <c r="AL60" s="649">
        <v>458423</v>
      </c>
      <c r="AM60" s="649">
        <v>12041309</v>
      </c>
      <c r="AN60" s="649">
        <v>1</v>
      </c>
      <c r="AO60" s="649">
        <v>2</v>
      </c>
      <c r="AP60" s="649">
        <v>14166</v>
      </c>
      <c r="AQ60" s="649">
        <v>0</v>
      </c>
      <c r="AR60" s="649">
        <v>1</v>
      </c>
      <c r="AS60" s="649">
        <v>15402</v>
      </c>
      <c r="AT60" s="649">
        <v>1</v>
      </c>
      <c r="AU60" s="649">
        <v>113</v>
      </c>
      <c r="AV60" s="649">
        <f t="shared" si="26"/>
        <v>13918630</v>
      </c>
      <c r="AX60" s="637" t="s">
        <v>1188</v>
      </c>
      <c r="AY60" s="650">
        <v>1716851</v>
      </c>
      <c r="BA60" s="637" t="s">
        <v>1188</v>
      </c>
      <c r="BB60" s="650">
        <v>1716851</v>
      </c>
      <c r="BC60" s="435"/>
      <c r="BD60" s="637" t="s">
        <v>1188</v>
      </c>
      <c r="BE60" s="455">
        <v>172696</v>
      </c>
      <c r="BF60" s="455">
        <v>144327</v>
      </c>
      <c r="BG60" s="455">
        <f t="shared" si="29"/>
        <v>317023</v>
      </c>
      <c r="BH60" s="435"/>
      <c r="BI60" s="637" t="s">
        <v>1188</v>
      </c>
      <c r="BJ60" s="455">
        <v>335104</v>
      </c>
      <c r="BL60" s="639" t="s">
        <v>1188</v>
      </c>
      <c r="BM60" s="456">
        <v>10185329</v>
      </c>
      <c r="BP60" s="639" t="s">
        <v>1188</v>
      </c>
      <c r="BQ60" s="456">
        <v>1524</v>
      </c>
      <c r="BR60" s="456">
        <v>896</v>
      </c>
      <c r="BS60" s="456">
        <v>868</v>
      </c>
      <c r="BT60" s="456">
        <v>467</v>
      </c>
      <c r="BU60" s="456">
        <v>29617</v>
      </c>
      <c r="BV60" s="456">
        <v>6</v>
      </c>
      <c r="BW60" s="456">
        <v>0</v>
      </c>
      <c r="BX60" s="456">
        <f t="shared" si="30"/>
        <v>33378</v>
      </c>
    </row>
    <row r="61" spans="2:76" ht="16" x14ac:dyDescent="0.2">
      <c r="B61" s="653" t="s">
        <v>877</v>
      </c>
      <c r="I61" s="637" t="s">
        <v>1189</v>
      </c>
      <c r="J61" s="649">
        <v>1941411</v>
      </c>
      <c r="K61" s="649">
        <v>101971</v>
      </c>
      <c r="L61" s="649">
        <v>427726</v>
      </c>
      <c r="M61" s="649">
        <v>42501915</v>
      </c>
      <c r="N61" s="649">
        <f t="shared" si="27"/>
        <v>44973023</v>
      </c>
      <c r="P61" s="637" t="s">
        <v>1189</v>
      </c>
      <c r="Q61" s="649">
        <v>1451944</v>
      </c>
      <c r="R61" s="649">
        <v>581078</v>
      </c>
      <c r="S61" s="649">
        <v>21044</v>
      </c>
      <c r="T61" s="649">
        <v>47464543</v>
      </c>
      <c r="U61" s="649">
        <v>4503</v>
      </c>
      <c r="V61" s="649">
        <f t="shared" si="25"/>
        <v>49523112</v>
      </c>
      <c r="X61" s="637" t="s">
        <v>1189</v>
      </c>
      <c r="Y61" s="649">
        <v>2669</v>
      </c>
      <c r="Z61" s="649">
        <v>619827</v>
      </c>
      <c r="AA61" s="649">
        <v>1325758</v>
      </c>
      <c r="AB61" s="649">
        <v>1</v>
      </c>
      <c r="AC61" s="649">
        <f t="shared" si="28"/>
        <v>1948255</v>
      </c>
      <c r="AE61" s="637" t="s">
        <v>1189</v>
      </c>
      <c r="AF61" s="649">
        <v>451</v>
      </c>
      <c r="AG61" s="649">
        <v>1345938</v>
      </c>
      <c r="AH61" s="649">
        <v>2798</v>
      </c>
      <c r="AI61" s="649">
        <v>53464</v>
      </c>
      <c r="AJ61" s="649">
        <v>302914</v>
      </c>
      <c r="AK61" s="649">
        <v>48488</v>
      </c>
      <c r="AL61" s="649">
        <v>619527</v>
      </c>
      <c r="AM61" s="649">
        <v>9774219</v>
      </c>
      <c r="AN61" s="649">
        <v>0</v>
      </c>
      <c r="AO61" s="649">
        <v>1</v>
      </c>
      <c r="AP61" s="649">
        <v>9256</v>
      </c>
      <c r="AQ61" s="649">
        <v>0</v>
      </c>
      <c r="AR61" s="649">
        <v>36532</v>
      </c>
      <c r="AS61" s="649">
        <v>4462</v>
      </c>
      <c r="AT61" s="649">
        <v>387</v>
      </c>
      <c r="AU61" s="649">
        <v>4</v>
      </c>
      <c r="AV61" s="649">
        <f t="shared" si="26"/>
        <v>12198441</v>
      </c>
      <c r="AX61" s="637" t="s">
        <v>1189</v>
      </c>
      <c r="AY61" s="650">
        <v>2190396</v>
      </c>
      <c r="BA61" s="637" t="s">
        <v>1189</v>
      </c>
      <c r="BB61" s="650">
        <v>2190396</v>
      </c>
      <c r="BC61" s="435"/>
      <c r="BD61" s="637" t="s">
        <v>1189</v>
      </c>
      <c r="BE61" s="455">
        <v>95689</v>
      </c>
      <c r="BF61" s="455">
        <v>48869</v>
      </c>
      <c r="BG61" s="455">
        <f t="shared" si="29"/>
        <v>144558</v>
      </c>
      <c r="BH61" s="435"/>
      <c r="BI61" s="637" t="s">
        <v>1189</v>
      </c>
      <c r="BJ61" s="455">
        <v>253710</v>
      </c>
      <c r="BL61" s="639" t="s">
        <v>1189</v>
      </c>
      <c r="BM61" s="456">
        <v>7255786</v>
      </c>
      <c r="BP61" s="639" t="s">
        <v>1189</v>
      </c>
      <c r="BQ61" s="456">
        <v>1300</v>
      </c>
      <c r="BR61" s="456">
        <v>824</v>
      </c>
      <c r="BS61" s="456">
        <v>11334</v>
      </c>
      <c r="BT61" s="456">
        <v>2844</v>
      </c>
      <c r="BU61" s="456">
        <v>55715</v>
      </c>
      <c r="BV61" s="456"/>
      <c r="BW61" s="456">
        <v>0</v>
      </c>
      <c r="BX61" s="456">
        <f t="shared" si="30"/>
        <v>72017</v>
      </c>
    </row>
    <row r="62" spans="2:76" ht="16" x14ac:dyDescent="0.2">
      <c r="I62" s="637" t="s">
        <v>1190</v>
      </c>
      <c r="J62" s="649">
        <v>1720879</v>
      </c>
      <c r="K62" s="649">
        <v>67785</v>
      </c>
      <c r="L62" s="649">
        <v>158663</v>
      </c>
      <c r="M62" s="649">
        <v>41883097</v>
      </c>
      <c r="N62" s="649">
        <f t="shared" si="27"/>
        <v>43830424</v>
      </c>
      <c r="P62" s="637" t="s">
        <v>1190</v>
      </c>
      <c r="Q62" s="649">
        <v>1038591</v>
      </c>
      <c r="R62" s="649">
        <v>591907</v>
      </c>
      <c r="S62" s="649">
        <v>18798</v>
      </c>
      <c r="T62" s="649">
        <v>61975501</v>
      </c>
      <c r="U62" s="649">
        <v>11707</v>
      </c>
      <c r="V62" s="649">
        <f t="shared" si="25"/>
        <v>63636504</v>
      </c>
      <c r="X62" s="637" t="s">
        <v>1190</v>
      </c>
      <c r="Y62" s="649">
        <v>676</v>
      </c>
      <c r="Z62" s="649">
        <v>1059417</v>
      </c>
      <c r="AA62" s="649">
        <v>733314</v>
      </c>
      <c r="AB62" s="649">
        <v>4</v>
      </c>
      <c r="AC62" s="649">
        <f t="shared" si="28"/>
        <v>1793411</v>
      </c>
      <c r="AE62" s="637" t="s">
        <v>1190</v>
      </c>
      <c r="AF62" s="649">
        <v>0</v>
      </c>
      <c r="AG62" s="649">
        <v>778117</v>
      </c>
      <c r="AH62" s="649">
        <v>22545</v>
      </c>
      <c r="AI62" s="649">
        <v>21241</v>
      </c>
      <c r="AJ62" s="649">
        <v>63930</v>
      </c>
      <c r="AK62" s="649">
        <v>30925</v>
      </c>
      <c r="AL62" s="649">
        <v>589308</v>
      </c>
      <c r="AM62" s="649">
        <v>8757638</v>
      </c>
      <c r="AN62" s="649">
        <v>1</v>
      </c>
      <c r="AO62" s="649">
        <v>1</v>
      </c>
      <c r="AP62" s="649">
        <v>16306</v>
      </c>
      <c r="AQ62" s="649">
        <v>4</v>
      </c>
      <c r="AR62" s="649">
        <v>59</v>
      </c>
      <c r="AS62" s="649">
        <v>37814</v>
      </c>
      <c r="AT62" s="649">
        <v>0</v>
      </c>
      <c r="AU62" s="649">
        <v>1</v>
      </c>
      <c r="AV62" s="649">
        <f t="shared" si="26"/>
        <v>10317890</v>
      </c>
      <c r="AX62" s="637" t="s">
        <v>1190</v>
      </c>
      <c r="AY62" s="650">
        <v>2912669</v>
      </c>
      <c r="BA62" s="637" t="s">
        <v>1190</v>
      </c>
      <c r="BB62" s="650">
        <v>2912669</v>
      </c>
      <c r="BC62" s="435"/>
      <c r="BD62" s="637" t="s">
        <v>1190</v>
      </c>
      <c r="BE62" s="455">
        <v>731121</v>
      </c>
      <c r="BF62" s="455">
        <v>68313</v>
      </c>
      <c r="BG62" s="455">
        <f t="shared" si="29"/>
        <v>799434</v>
      </c>
      <c r="BH62" s="435"/>
      <c r="BI62" s="637" t="s">
        <v>1190</v>
      </c>
      <c r="BJ62" s="455">
        <v>255575</v>
      </c>
      <c r="BL62" s="639" t="s">
        <v>1190</v>
      </c>
      <c r="BM62" s="456">
        <v>11363176</v>
      </c>
      <c r="BP62" s="639" t="s">
        <v>1190</v>
      </c>
      <c r="BQ62" s="456">
        <v>1237</v>
      </c>
      <c r="BR62" s="456">
        <v>85</v>
      </c>
      <c r="BS62" s="456">
        <v>752</v>
      </c>
      <c r="BT62" s="456">
        <v>370</v>
      </c>
      <c r="BU62" s="456">
        <v>67975</v>
      </c>
      <c r="BV62" s="456">
        <v>3</v>
      </c>
      <c r="BW62" s="456">
        <v>0</v>
      </c>
      <c r="BX62" s="456">
        <f t="shared" si="30"/>
        <v>70422</v>
      </c>
    </row>
    <row r="63" spans="2:76" ht="16" x14ac:dyDescent="0.2">
      <c r="I63" s="637" t="s">
        <v>1191</v>
      </c>
      <c r="J63" s="649">
        <v>11688042</v>
      </c>
      <c r="K63" s="649">
        <v>58502</v>
      </c>
      <c r="L63" s="649">
        <v>773493</v>
      </c>
      <c r="M63" s="649">
        <v>57332088</v>
      </c>
      <c r="N63" s="649">
        <f t="shared" si="27"/>
        <v>69852125</v>
      </c>
      <c r="P63" s="637" t="s">
        <v>1191</v>
      </c>
      <c r="Q63" s="649">
        <v>1619480</v>
      </c>
      <c r="R63" s="649">
        <v>1084261</v>
      </c>
      <c r="S63" s="649">
        <v>14044</v>
      </c>
      <c r="T63" s="649">
        <v>57655221</v>
      </c>
      <c r="U63" s="649">
        <v>11523</v>
      </c>
      <c r="V63" s="649">
        <f t="shared" si="25"/>
        <v>60384529</v>
      </c>
      <c r="X63" s="637" t="s">
        <v>1191</v>
      </c>
      <c r="Y63" s="649">
        <v>756</v>
      </c>
      <c r="Z63" s="649">
        <v>550351</v>
      </c>
      <c r="AA63" s="649">
        <v>1254345</v>
      </c>
      <c r="AB63" s="649">
        <v>28</v>
      </c>
      <c r="AC63" s="649">
        <f t="shared" si="28"/>
        <v>1805480</v>
      </c>
      <c r="AE63" s="637" t="s">
        <v>1191</v>
      </c>
      <c r="AF63" s="649">
        <v>4071</v>
      </c>
      <c r="AG63" s="649">
        <v>998607</v>
      </c>
      <c r="AH63" s="649">
        <v>7320</v>
      </c>
      <c r="AI63" s="649">
        <v>10184</v>
      </c>
      <c r="AJ63" s="649">
        <v>165069</v>
      </c>
      <c r="AK63" s="649">
        <v>14902</v>
      </c>
      <c r="AL63" s="649">
        <v>759712</v>
      </c>
      <c r="AM63" s="649">
        <v>13375588</v>
      </c>
      <c r="AN63" s="649">
        <v>8</v>
      </c>
      <c r="AO63" s="649">
        <v>8</v>
      </c>
      <c r="AP63" s="649">
        <v>14953</v>
      </c>
      <c r="AQ63" s="649">
        <v>2</v>
      </c>
      <c r="AR63" s="649">
        <v>127</v>
      </c>
      <c r="AS63" s="649">
        <v>36337</v>
      </c>
      <c r="AT63" s="649">
        <v>34</v>
      </c>
      <c r="AU63" s="649">
        <v>7</v>
      </c>
      <c r="AV63" s="649">
        <f t="shared" si="26"/>
        <v>15386929</v>
      </c>
      <c r="AX63" s="637" t="s">
        <v>1191</v>
      </c>
      <c r="AY63" s="650">
        <v>4259752</v>
      </c>
      <c r="BA63" s="637" t="s">
        <v>1191</v>
      </c>
      <c r="BB63" s="650">
        <v>4259752</v>
      </c>
      <c r="BC63" s="435"/>
      <c r="BD63" s="637" t="s">
        <v>1191</v>
      </c>
      <c r="BE63" s="455">
        <v>133111</v>
      </c>
      <c r="BF63" s="455">
        <v>89956</v>
      </c>
      <c r="BG63" s="455">
        <f t="shared" si="29"/>
        <v>223067</v>
      </c>
      <c r="BH63" s="435"/>
      <c r="BI63" s="637" t="s">
        <v>1191</v>
      </c>
      <c r="BJ63" s="455">
        <v>359459</v>
      </c>
      <c r="BL63" s="639" t="s">
        <v>1191</v>
      </c>
      <c r="BM63" s="456">
        <v>3671368</v>
      </c>
      <c r="BP63" s="639" t="s">
        <v>1191</v>
      </c>
      <c r="BQ63" s="456">
        <v>1668</v>
      </c>
      <c r="BR63" s="456">
        <v>515</v>
      </c>
      <c r="BS63" s="456">
        <v>927</v>
      </c>
      <c r="BT63" s="456">
        <v>1860</v>
      </c>
      <c r="BU63" s="456">
        <v>89112</v>
      </c>
      <c r="BV63" s="456">
        <v>0</v>
      </c>
      <c r="BW63" s="456">
        <v>0</v>
      </c>
      <c r="BX63" s="456">
        <f t="shared" si="30"/>
        <v>94082</v>
      </c>
    </row>
    <row r="64" spans="2:76" ht="16" x14ac:dyDescent="0.2">
      <c r="I64" s="637" t="s">
        <v>1192</v>
      </c>
      <c r="J64" s="649">
        <v>6448562</v>
      </c>
      <c r="K64" s="649">
        <v>2117045</v>
      </c>
      <c r="L64" s="649">
        <v>221076</v>
      </c>
      <c r="M64" s="649">
        <v>75788621</v>
      </c>
      <c r="N64" s="649">
        <f t="shared" si="27"/>
        <v>84575304</v>
      </c>
      <c r="P64" s="637" t="s">
        <v>1192</v>
      </c>
      <c r="Q64" s="649">
        <v>942546</v>
      </c>
      <c r="R64" s="649">
        <v>810319</v>
      </c>
      <c r="S64" s="649">
        <v>31358</v>
      </c>
      <c r="T64" s="649">
        <v>81423912</v>
      </c>
      <c r="U64" s="649">
        <v>10144</v>
      </c>
      <c r="V64" s="649">
        <f t="shared" si="25"/>
        <v>83218279</v>
      </c>
      <c r="X64" s="637" t="s">
        <v>1192</v>
      </c>
      <c r="Y64" s="649">
        <v>2288</v>
      </c>
      <c r="Z64" s="649">
        <v>453174</v>
      </c>
      <c r="AA64" s="649">
        <v>1381472</v>
      </c>
      <c r="AB64" s="649"/>
      <c r="AC64" s="649">
        <f t="shared" si="28"/>
        <v>1836934</v>
      </c>
      <c r="AE64" s="637" t="s">
        <v>1192</v>
      </c>
      <c r="AF64" s="649">
        <v>1</v>
      </c>
      <c r="AG64" s="649">
        <v>1035263</v>
      </c>
      <c r="AH64" s="649">
        <v>41052</v>
      </c>
      <c r="AI64" s="649">
        <v>232</v>
      </c>
      <c r="AJ64" s="649">
        <v>153250</v>
      </c>
      <c r="AK64" s="649">
        <v>59252</v>
      </c>
      <c r="AL64" s="649">
        <v>142470</v>
      </c>
      <c r="AM64" s="649">
        <v>12887047</v>
      </c>
      <c r="AN64" s="649">
        <v>113</v>
      </c>
      <c r="AO64" s="649">
        <v>2</v>
      </c>
      <c r="AP64" s="649">
        <v>174</v>
      </c>
      <c r="AQ64" s="649">
        <v>4</v>
      </c>
      <c r="AR64" s="649">
        <v>18</v>
      </c>
      <c r="AS64" s="649">
        <v>92891</v>
      </c>
      <c r="AT64" s="649">
        <v>2</v>
      </c>
      <c r="AU64" s="649">
        <v>13</v>
      </c>
      <c r="AV64" s="649">
        <f t="shared" si="26"/>
        <v>14411784</v>
      </c>
      <c r="AX64" s="637" t="s">
        <v>1192</v>
      </c>
      <c r="AY64" s="650">
        <v>3332269</v>
      </c>
      <c r="BA64" s="637" t="s">
        <v>1192</v>
      </c>
      <c r="BB64" s="650">
        <v>3332269</v>
      </c>
      <c r="BC64" s="435"/>
      <c r="BD64" s="637" t="s">
        <v>1192</v>
      </c>
      <c r="BE64" s="455">
        <v>120019</v>
      </c>
      <c r="BF64" s="455">
        <v>31228</v>
      </c>
      <c r="BG64" s="455">
        <f t="shared" si="29"/>
        <v>151247</v>
      </c>
      <c r="BH64" s="435"/>
      <c r="BI64" s="637" t="s">
        <v>1192</v>
      </c>
      <c r="BJ64" s="455">
        <v>323840</v>
      </c>
      <c r="BL64" s="639" t="s">
        <v>1192</v>
      </c>
      <c r="BM64" s="456">
        <v>11256990</v>
      </c>
      <c r="BP64" s="639" t="s">
        <v>1192</v>
      </c>
      <c r="BQ64" s="456">
        <v>1883</v>
      </c>
      <c r="BR64" s="456">
        <v>807</v>
      </c>
      <c r="BS64" s="456">
        <v>883</v>
      </c>
      <c r="BT64" s="456">
        <v>4547</v>
      </c>
      <c r="BU64" s="456">
        <v>32164</v>
      </c>
      <c r="BV64" s="456"/>
      <c r="BW64" s="456">
        <v>0</v>
      </c>
      <c r="BX64" s="456">
        <f t="shared" si="30"/>
        <v>40284</v>
      </c>
    </row>
    <row r="65" spans="9:76" ht="16" x14ac:dyDescent="0.2">
      <c r="I65" s="637" t="s">
        <v>1193</v>
      </c>
      <c r="J65" s="649">
        <v>8051365</v>
      </c>
      <c r="K65" s="649">
        <v>221677</v>
      </c>
      <c r="L65" s="649">
        <v>154389</v>
      </c>
      <c r="M65" s="649">
        <v>54788562</v>
      </c>
      <c r="N65" s="649">
        <f t="shared" si="27"/>
        <v>63215993</v>
      </c>
      <c r="P65" s="637" t="s">
        <v>1193</v>
      </c>
      <c r="Q65" s="649">
        <v>986457</v>
      </c>
      <c r="R65" s="649">
        <v>520451</v>
      </c>
      <c r="S65" s="649">
        <v>27584</v>
      </c>
      <c r="T65" s="649">
        <v>93537839</v>
      </c>
      <c r="U65" s="649">
        <v>9927</v>
      </c>
      <c r="V65" s="649">
        <f t="shared" si="25"/>
        <v>95082258</v>
      </c>
      <c r="X65" s="637" t="s">
        <v>1193</v>
      </c>
      <c r="Y65" s="649">
        <v>742</v>
      </c>
      <c r="Z65" s="649">
        <v>685712</v>
      </c>
      <c r="AA65" s="649">
        <v>998658</v>
      </c>
      <c r="AB65" s="649">
        <v>135</v>
      </c>
      <c r="AC65" s="649">
        <f t="shared" si="28"/>
        <v>1685247</v>
      </c>
      <c r="AE65" s="637" t="s">
        <v>1193</v>
      </c>
      <c r="AF65" s="649">
        <v>0</v>
      </c>
      <c r="AG65" s="649">
        <v>1048511</v>
      </c>
      <c r="AH65" s="649">
        <v>6941</v>
      </c>
      <c r="AI65" s="649">
        <v>6668</v>
      </c>
      <c r="AJ65" s="649">
        <v>184615</v>
      </c>
      <c r="AK65" s="649">
        <v>109619</v>
      </c>
      <c r="AL65" s="649">
        <v>345300</v>
      </c>
      <c r="AM65" s="649">
        <v>13864476</v>
      </c>
      <c r="AN65" s="649">
        <v>0</v>
      </c>
      <c r="AO65" s="649">
        <v>1</v>
      </c>
      <c r="AP65" s="649">
        <v>2063</v>
      </c>
      <c r="AQ65" s="649">
        <v>2</v>
      </c>
      <c r="AR65" s="649">
        <v>0</v>
      </c>
      <c r="AS65" s="649">
        <v>13452</v>
      </c>
      <c r="AT65" s="649">
        <v>175</v>
      </c>
      <c r="AU65" s="649">
        <v>6</v>
      </c>
      <c r="AV65" s="649">
        <f t="shared" si="26"/>
        <v>15581829</v>
      </c>
      <c r="AX65" s="637" t="s">
        <v>1193</v>
      </c>
      <c r="AY65" s="650">
        <v>3660130</v>
      </c>
      <c r="BA65" s="637" t="s">
        <v>1193</v>
      </c>
      <c r="BB65" s="650">
        <v>3660130</v>
      </c>
      <c r="BC65" s="435"/>
      <c r="BD65" s="637" t="s">
        <v>1193</v>
      </c>
      <c r="BE65" s="455">
        <v>173316</v>
      </c>
      <c r="BF65" s="455">
        <v>19043</v>
      </c>
      <c r="BG65" s="455">
        <f t="shared" si="29"/>
        <v>192359</v>
      </c>
      <c r="BH65" s="435"/>
      <c r="BI65" s="637" t="s">
        <v>1193</v>
      </c>
      <c r="BJ65" s="455">
        <v>352467</v>
      </c>
      <c r="BL65" s="639" t="s">
        <v>1193</v>
      </c>
      <c r="BM65" s="456">
        <v>16078450</v>
      </c>
      <c r="BP65" s="639" t="s">
        <v>1193</v>
      </c>
      <c r="BQ65" s="456">
        <v>26498</v>
      </c>
      <c r="BR65" s="456"/>
      <c r="BS65" s="456">
        <v>837</v>
      </c>
      <c r="BT65" s="456">
        <v>816</v>
      </c>
      <c r="BU65" s="456">
        <v>149595</v>
      </c>
      <c r="BV65" s="456">
        <v>0</v>
      </c>
      <c r="BW65" s="456">
        <v>0</v>
      </c>
      <c r="BX65" s="456">
        <f t="shared" si="30"/>
        <v>177746</v>
      </c>
    </row>
    <row r="66" spans="9:76" ht="16" x14ac:dyDescent="0.2">
      <c r="I66" s="637" t="s">
        <v>1194</v>
      </c>
      <c r="J66" s="649">
        <v>9724761</v>
      </c>
      <c r="K66" s="649">
        <v>82002</v>
      </c>
      <c r="L66" s="649">
        <v>341590</v>
      </c>
      <c r="M66" s="649">
        <v>44100843</v>
      </c>
      <c r="N66" s="649">
        <f>SUM(J66:M66)</f>
        <v>54249196</v>
      </c>
      <c r="P66" s="637" t="s">
        <v>1194</v>
      </c>
      <c r="Q66" s="649">
        <v>896574</v>
      </c>
      <c r="R66" s="649">
        <v>378867</v>
      </c>
      <c r="S66" s="649">
        <v>134990</v>
      </c>
      <c r="T66" s="649">
        <v>89202743</v>
      </c>
      <c r="U66" s="649">
        <v>20035</v>
      </c>
      <c r="V66" s="649">
        <f t="shared" si="25"/>
        <v>90633209</v>
      </c>
      <c r="X66" s="637" t="s">
        <v>1194</v>
      </c>
      <c r="Y66" s="649">
        <v>730</v>
      </c>
      <c r="Z66" s="649">
        <v>446761</v>
      </c>
      <c r="AA66" s="649">
        <v>966045</v>
      </c>
      <c r="AB66" s="649">
        <v>129</v>
      </c>
      <c r="AC66" s="649">
        <f>SUM(Y66:AB66)</f>
        <v>1413665</v>
      </c>
      <c r="AE66" s="637" t="s">
        <v>1194</v>
      </c>
      <c r="AF66" s="649">
        <v>1539</v>
      </c>
      <c r="AG66" s="649">
        <v>1014167</v>
      </c>
      <c r="AH66" s="649">
        <v>8328</v>
      </c>
      <c r="AI66" s="649">
        <v>5365</v>
      </c>
      <c r="AJ66" s="649">
        <v>191175</v>
      </c>
      <c r="AK66" s="649">
        <v>95621</v>
      </c>
      <c r="AL66" s="649">
        <v>243717</v>
      </c>
      <c r="AM66" s="649">
        <v>10203378</v>
      </c>
      <c r="AN66" s="649">
        <v>32</v>
      </c>
      <c r="AO66" s="649">
        <v>35</v>
      </c>
      <c r="AP66" s="649">
        <v>2025</v>
      </c>
      <c r="AQ66" s="649">
        <v>4</v>
      </c>
      <c r="AR66" s="649">
        <v>798</v>
      </c>
      <c r="AS66" s="649">
        <v>42679</v>
      </c>
      <c r="AT66" s="649">
        <v>71</v>
      </c>
      <c r="AU66" s="649">
        <v>1</v>
      </c>
      <c r="AV66" s="649">
        <f t="shared" si="26"/>
        <v>11808935</v>
      </c>
      <c r="AX66" s="637" t="s">
        <v>1194</v>
      </c>
      <c r="AY66" s="650">
        <v>2953424</v>
      </c>
      <c r="BA66" s="637" t="s">
        <v>1194</v>
      </c>
      <c r="BB66" s="650">
        <v>2953424</v>
      </c>
      <c r="BC66" s="435"/>
      <c r="BD66" s="637" t="s">
        <v>1194</v>
      </c>
      <c r="BE66" s="455">
        <v>164914</v>
      </c>
      <c r="BF66" s="455">
        <v>107299</v>
      </c>
      <c r="BG66" s="455">
        <f t="shared" si="29"/>
        <v>272213</v>
      </c>
      <c r="BH66" s="435"/>
      <c r="BI66" s="637" t="s">
        <v>1194</v>
      </c>
      <c r="BJ66" s="455">
        <v>403023</v>
      </c>
      <c r="BL66" s="639" t="s">
        <v>1194</v>
      </c>
      <c r="BM66" s="456">
        <v>14342938</v>
      </c>
      <c r="BP66" s="639" t="s">
        <v>1194</v>
      </c>
      <c r="BQ66" s="456">
        <v>1255</v>
      </c>
      <c r="BR66" s="456">
        <v>1164</v>
      </c>
      <c r="BS66" s="456">
        <v>822</v>
      </c>
      <c r="BT66" s="456">
        <v>760</v>
      </c>
      <c r="BU66" s="456">
        <v>217391</v>
      </c>
      <c r="BV66" s="456"/>
      <c r="BW66" s="456">
        <v>0</v>
      </c>
      <c r="BX66" s="456">
        <f t="shared" si="30"/>
        <v>221392</v>
      </c>
    </row>
    <row r="67" spans="9:76" ht="16" x14ac:dyDescent="0.2">
      <c r="I67" s="637" t="s">
        <v>1195</v>
      </c>
      <c r="J67" s="649">
        <v>7534704</v>
      </c>
      <c r="K67" s="649">
        <v>27136</v>
      </c>
      <c r="L67" s="649">
        <v>383739</v>
      </c>
      <c r="M67" s="649">
        <v>49416642</v>
      </c>
      <c r="N67" s="649">
        <f>SUM(J67:M67)</f>
        <v>57362221</v>
      </c>
      <c r="P67" s="637" t="s">
        <v>1195</v>
      </c>
      <c r="Q67" s="649">
        <v>524087</v>
      </c>
      <c r="R67" s="649">
        <v>552143</v>
      </c>
      <c r="S67" s="649">
        <v>9529</v>
      </c>
      <c r="T67" s="649">
        <v>80793641</v>
      </c>
      <c r="U67" s="649">
        <v>11469</v>
      </c>
      <c r="V67" s="649">
        <f t="shared" si="25"/>
        <v>81890869</v>
      </c>
      <c r="X67" s="637" t="s">
        <v>1195</v>
      </c>
      <c r="Y67" s="649">
        <v>746</v>
      </c>
      <c r="Z67" s="649">
        <v>229023</v>
      </c>
      <c r="AA67" s="649">
        <v>1020394</v>
      </c>
      <c r="AB67" s="649">
        <v>451</v>
      </c>
      <c r="AC67" s="649">
        <f>SUM(Y67:AB67)</f>
        <v>1250614</v>
      </c>
      <c r="AE67" s="637" t="s">
        <v>1195</v>
      </c>
      <c r="AF67" s="649">
        <v>2089</v>
      </c>
      <c r="AG67" s="649">
        <v>931278</v>
      </c>
      <c r="AH67" s="649">
        <v>1339</v>
      </c>
      <c r="AI67" s="649">
        <v>12808</v>
      </c>
      <c r="AJ67" s="649">
        <v>183930</v>
      </c>
      <c r="AK67" s="649">
        <v>33678</v>
      </c>
      <c r="AL67" s="649">
        <v>298563</v>
      </c>
      <c r="AM67" s="649">
        <v>19129082</v>
      </c>
      <c r="AN67" s="649">
        <v>0</v>
      </c>
      <c r="AO67" s="649">
        <v>1</v>
      </c>
      <c r="AP67" s="649">
        <v>5792</v>
      </c>
      <c r="AQ67" s="649">
        <v>26</v>
      </c>
      <c r="AR67" s="649">
        <v>113</v>
      </c>
      <c r="AS67" s="649">
        <v>3380</v>
      </c>
      <c r="AT67" s="649">
        <v>1942</v>
      </c>
      <c r="AU67" s="649">
        <v>950</v>
      </c>
      <c r="AV67" s="649">
        <f t="shared" si="26"/>
        <v>20604971</v>
      </c>
      <c r="AX67" s="637" t="s">
        <v>1195</v>
      </c>
      <c r="AY67" s="650">
        <v>3279140</v>
      </c>
      <c r="BA67" s="637" t="s">
        <v>1195</v>
      </c>
      <c r="BB67" s="650">
        <v>3279140</v>
      </c>
      <c r="BC67" s="435"/>
      <c r="BD67" s="637" t="s">
        <v>1195</v>
      </c>
      <c r="BE67" s="455">
        <v>151149</v>
      </c>
      <c r="BF67" s="455">
        <v>54871</v>
      </c>
      <c r="BG67" s="455">
        <f t="shared" si="29"/>
        <v>206020</v>
      </c>
      <c r="BH67" s="435"/>
      <c r="BI67" s="637" t="s">
        <v>1195</v>
      </c>
      <c r="BJ67" s="455">
        <v>338335</v>
      </c>
      <c r="BL67" s="639" t="s">
        <v>1195</v>
      </c>
      <c r="BM67" s="456">
        <v>5733839</v>
      </c>
      <c r="BP67" s="639" t="s">
        <v>1195</v>
      </c>
      <c r="BQ67" s="456">
        <v>2180</v>
      </c>
      <c r="BR67" s="456">
        <v>11</v>
      </c>
      <c r="BS67" s="456">
        <v>803</v>
      </c>
      <c r="BT67" s="456">
        <v>802</v>
      </c>
      <c r="BU67" s="456">
        <v>112292</v>
      </c>
      <c r="BV67" s="456"/>
      <c r="BW67" s="456">
        <v>0</v>
      </c>
      <c r="BX67" s="456">
        <f t="shared" si="30"/>
        <v>116088</v>
      </c>
    </row>
    <row r="68" spans="9:76" ht="16" x14ac:dyDescent="0.2">
      <c r="I68" s="637" t="s">
        <v>1196</v>
      </c>
      <c r="J68" s="649">
        <v>6746306</v>
      </c>
      <c r="K68" s="649">
        <v>52849</v>
      </c>
      <c r="L68" s="649">
        <v>80289</v>
      </c>
      <c r="M68" s="649">
        <v>55691827</v>
      </c>
      <c r="N68" s="649">
        <f>SUM(J68:M68)</f>
        <v>62571271</v>
      </c>
      <c r="P68" s="637" t="s">
        <v>1196</v>
      </c>
      <c r="Q68" s="649">
        <v>2189595</v>
      </c>
      <c r="R68" s="649">
        <v>524808</v>
      </c>
      <c r="S68" s="649">
        <v>20649</v>
      </c>
      <c r="T68" s="649">
        <v>53308849</v>
      </c>
      <c r="U68" s="649">
        <v>9397</v>
      </c>
      <c r="V68" s="649">
        <f t="shared" si="25"/>
        <v>56053298</v>
      </c>
      <c r="X68" s="637" t="s">
        <v>1196</v>
      </c>
      <c r="Y68" s="649">
        <v>742</v>
      </c>
      <c r="Z68" s="649">
        <v>241440</v>
      </c>
      <c r="AA68" s="649">
        <v>1232953</v>
      </c>
      <c r="AB68" s="649">
        <v>4968</v>
      </c>
      <c r="AC68" s="649">
        <f>SUM(Y68:AB68)</f>
        <v>1480103</v>
      </c>
      <c r="AE68" s="637" t="s">
        <v>1196</v>
      </c>
      <c r="AF68" s="649">
        <v>1051</v>
      </c>
      <c r="AG68" s="649">
        <v>839169</v>
      </c>
      <c r="AH68" s="649">
        <v>2284</v>
      </c>
      <c r="AI68" s="649">
        <v>660</v>
      </c>
      <c r="AJ68" s="649">
        <v>211556</v>
      </c>
      <c r="AK68" s="649">
        <v>181539</v>
      </c>
      <c r="AL68" s="649">
        <v>276515</v>
      </c>
      <c r="AM68" s="649">
        <v>18263447</v>
      </c>
      <c r="AN68" s="649">
        <v>0</v>
      </c>
      <c r="AO68" s="649">
        <v>0</v>
      </c>
      <c r="AP68" s="649">
        <v>809</v>
      </c>
      <c r="AQ68" s="649">
        <v>5</v>
      </c>
      <c r="AR68" s="649">
        <v>4</v>
      </c>
      <c r="AS68" s="649">
        <v>327129</v>
      </c>
      <c r="AT68" s="649">
        <v>1396</v>
      </c>
      <c r="AU68" s="649">
        <v>1347</v>
      </c>
      <c r="AV68" s="649">
        <f t="shared" si="26"/>
        <v>20106911</v>
      </c>
      <c r="AX68" s="637" t="s">
        <v>1196</v>
      </c>
      <c r="AY68" s="650">
        <v>6054936</v>
      </c>
      <c r="BA68" s="637" t="s">
        <v>1196</v>
      </c>
      <c r="BB68" s="650">
        <v>6054936</v>
      </c>
      <c r="BC68" s="435"/>
      <c r="BD68" s="637" t="s">
        <v>1196</v>
      </c>
      <c r="BE68" s="455">
        <v>443961</v>
      </c>
      <c r="BF68" s="455">
        <v>26928</v>
      </c>
      <c r="BG68" s="455">
        <f t="shared" si="29"/>
        <v>470889</v>
      </c>
      <c r="BH68" s="435"/>
      <c r="BI68" s="637" t="s">
        <v>1196</v>
      </c>
      <c r="BJ68" s="455">
        <v>672145</v>
      </c>
      <c r="BL68" s="639" t="s">
        <v>1196</v>
      </c>
      <c r="BM68" s="456">
        <v>8565969</v>
      </c>
      <c r="BP68" s="639" t="s">
        <v>1196</v>
      </c>
      <c r="BQ68" s="456">
        <v>10452</v>
      </c>
      <c r="BR68" s="456">
        <v>2314</v>
      </c>
      <c r="BS68" s="456">
        <v>871</v>
      </c>
      <c r="BT68" s="456">
        <v>800</v>
      </c>
      <c r="BU68" s="456">
        <v>688998</v>
      </c>
      <c r="BV68" s="456">
        <v>0</v>
      </c>
      <c r="BW68" s="456">
        <v>0</v>
      </c>
      <c r="BX68" s="456">
        <f t="shared" si="30"/>
        <v>703435</v>
      </c>
    </row>
    <row r="69" spans="9:76" ht="16" x14ac:dyDescent="0.2">
      <c r="I69" s="637" t="s">
        <v>1197</v>
      </c>
      <c r="J69" s="649">
        <v>4547654</v>
      </c>
      <c r="K69" s="649">
        <v>42733</v>
      </c>
      <c r="L69" s="649">
        <v>29069</v>
      </c>
      <c r="M69" s="649">
        <v>42662693</v>
      </c>
      <c r="N69" s="649">
        <f>SUM(J69:M69)</f>
        <v>47282149</v>
      </c>
      <c r="P69" s="637" t="s">
        <v>1197</v>
      </c>
      <c r="Q69" s="649">
        <v>3548437</v>
      </c>
      <c r="R69" s="649">
        <v>643708</v>
      </c>
      <c r="S69" s="649">
        <v>9113</v>
      </c>
      <c r="T69" s="649">
        <v>46236765</v>
      </c>
      <c r="U69" s="649">
        <v>9680</v>
      </c>
      <c r="V69" s="649">
        <f t="shared" si="25"/>
        <v>50447703</v>
      </c>
      <c r="X69" s="637" t="s">
        <v>1197</v>
      </c>
      <c r="Y69" s="649">
        <v>2157</v>
      </c>
      <c r="Z69" s="649">
        <v>330268</v>
      </c>
      <c r="AA69" s="649">
        <v>1251717</v>
      </c>
      <c r="AB69" s="649">
        <v>2314</v>
      </c>
      <c r="AC69" s="649">
        <f>SUM(Y69:AB69)</f>
        <v>1586456</v>
      </c>
      <c r="AE69" s="637" t="s">
        <v>1197</v>
      </c>
      <c r="AF69" s="649">
        <v>69</v>
      </c>
      <c r="AG69" s="649">
        <v>800368</v>
      </c>
      <c r="AH69" s="649">
        <v>8401</v>
      </c>
      <c r="AI69" s="649">
        <v>65232</v>
      </c>
      <c r="AJ69" s="649">
        <v>297377</v>
      </c>
      <c r="AK69" s="649">
        <v>997167</v>
      </c>
      <c r="AL69" s="649">
        <v>276427</v>
      </c>
      <c r="AM69" s="649">
        <v>13098392</v>
      </c>
      <c r="AN69" s="649">
        <v>1</v>
      </c>
      <c r="AO69" s="649">
        <v>2</v>
      </c>
      <c r="AP69" s="649">
        <v>34642</v>
      </c>
      <c r="AQ69" s="649">
        <v>3</v>
      </c>
      <c r="AR69" s="649">
        <v>0</v>
      </c>
      <c r="AS69" s="649">
        <v>129017</v>
      </c>
      <c r="AT69" s="649">
        <v>8732</v>
      </c>
      <c r="AU69" s="649">
        <v>1920</v>
      </c>
      <c r="AV69" s="649">
        <f t="shared" si="26"/>
        <v>15717750</v>
      </c>
      <c r="AX69" s="637" t="s">
        <v>1197</v>
      </c>
      <c r="AY69" s="650">
        <v>3196725</v>
      </c>
      <c r="BA69" s="637" t="s">
        <v>1197</v>
      </c>
      <c r="BB69" s="650">
        <v>3196725</v>
      </c>
      <c r="BC69" s="435"/>
      <c r="BD69" s="637" t="s">
        <v>1197</v>
      </c>
      <c r="BE69" s="455">
        <v>102191</v>
      </c>
      <c r="BF69" s="455">
        <v>21680</v>
      </c>
      <c r="BG69" s="455">
        <f t="shared" si="29"/>
        <v>123871</v>
      </c>
      <c r="BH69" s="435"/>
      <c r="BI69" s="637" t="s">
        <v>1197</v>
      </c>
      <c r="BJ69" s="455">
        <v>370975</v>
      </c>
      <c r="BL69" s="639" t="s">
        <v>1197</v>
      </c>
      <c r="BM69" s="456">
        <v>8740296</v>
      </c>
      <c r="BP69" s="639" t="s">
        <v>1197</v>
      </c>
      <c r="BQ69" s="456">
        <v>1495</v>
      </c>
      <c r="BR69" s="456"/>
      <c r="BS69" s="456">
        <v>787</v>
      </c>
      <c r="BT69" s="456">
        <v>833</v>
      </c>
      <c r="BU69" s="456">
        <v>324388</v>
      </c>
      <c r="BV69" s="456">
        <v>133431</v>
      </c>
      <c r="BW69" s="456">
        <v>0</v>
      </c>
      <c r="BX69" s="456">
        <f t="shared" si="30"/>
        <v>460934</v>
      </c>
    </row>
    <row r="70" spans="9:76" ht="16" x14ac:dyDescent="0.2">
      <c r="I70" s="641" t="s">
        <v>55</v>
      </c>
      <c r="J70" s="654">
        <f>SUM(J58:J69)</f>
        <v>68977903</v>
      </c>
      <c r="K70" s="654">
        <f>SUM(K58:K69)</f>
        <v>2938177</v>
      </c>
      <c r="L70" s="654">
        <f>SUM(L58:L69)</f>
        <v>2952594</v>
      </c>
      <c r="M70" s="654">
        <f>SUM(M58:M69)</f>
        <v>600341350</v>
      </c>
      <c r="N70" s="654">
        <f>SUM(N58:N69)</f>
        <v>675210024</v>
      </c>
      <c r="P70" s="641" t="s">
        <v>55</v>
      </c>
      <c r="Q70" s="654">
        <f t="shared" ref="Q70:V70" si="31">SUM(Q58:Q69)</f>
        <v>16699529</v>
      </c>
      <c r="R70" s="654">
        <f t="shared" si="31"/>
        <v>7682387</v>
      </c>
      <c r="S70" s="654">
        <f t="shared" si="31"/>
        <v>367056</v>
      </c>
      <c r="T70" s="654">
        <f t="shared" si="31"/>
        <v>809187837</v>
      </c>
      <c r="U70" s="654">
        <f t="shared" si="31"/>
        <v>126847</v>
      </c>
      <c r="V70" s="654">
        <f t="shared" si="31"/>
        <v>834063656</v>
      </c>
      <c r="X70" s="641" t="s">
        <v>55</v>
      </c>
      <c r="Y70" s="654">
        <f>SUM(Y58:Y69)</f>
        <v>13728</v>
      </c>
      <c r="Z70" s="654">
        <f>SUM(Z58:Z69)</f>
        <v>5986868</v>
      </c>
      <c r="AA70" s="654">
        <f>SUM(AA58:AA69)</f>
        <v>13804003</v>
      </c>
      <c r="AB70" s="654">
        <f>SUM(AB58:AB69)</f>
        <v>31228</v>
      </c>
      <c r="AC70" s="654">
        <f>SUM(AC58:AC69)</f>
        <v>19835827</v>
      </c>
      <c r="AE70" s="641" t="s">
        <v>55</v>
      </c>
      <c r="AF70" s="654">
        <f t="shared" ref="AF70:AV70" si="32">SUM(AF58:AF69)</f>
        <v>10942</v>
      </c>
      <c r="AG70" s="654">
        <f t="shared" si="32"/>
        <v>11738494</v>
      </c>
      <c r="AH70" s="654">
        <f t="shared" si="32"/>
        <v>172278</v>
      </c>
      <c r="AI70" s="654">
        <f t="shared" si="32"/>
        <v>183726</v>
      </c>
      <c r="AJ70" s="654">
        <f t="shared" si="32"/>
        <v>2057625</v>
      </c>
      <c r="AK70" s="654">
        <f t="shared" si="32"/>
        <v>1713148</v>
      </c>
      <c r="AL70" s="654">
        <f t="shared" si="32"/>
        <v>5106754</v>
      </c>
      <c r="AM70" s="654">
        <f t="shared" si="32"/>
        <v>155145178</v>
      </c>
      <c r="AN70" s="654">
        <f t="shared" si="32"/>
        <v>157</v>
      </c>
      <c r="AO70" s="654">
        <f t="shared" si="32"/>
        <v>53</v>
      </c>
      <c r="AP70" s="654">
        <f t="shared" si="32"/>
        <v>126220</v>
      </c>
      <c r="AQ70" s="654">
        <f t="shared" si="32"/>
        <v>50</v>
      </c>
      <c r="AR70" s="654">
        <f t="shared" si="32"/>
        <v>37656</v>
      </c>
      <c r="AS70" s="654">
        <f t="shared" si="32"/>
        <v>839299</v>
      </c>
      <c r="AT70" s="654">
        <f t="shared" si="32"/>
        <v>13120</v>
      </c>
      <c r="AU70" s="654">
        <f t="shared" si="32"/>
        <v>7563</v>
      </c>
      <c r="AV70" s="654">
        <f t="shared" si="32"/>
        <v>177152263</v>
      </c>
      <c r="AX70" s="641" t="s">
        <v>55</v>
      </c>
      <c r="AY70" s="654">
        <f>SUM(AY58:AY69)</f>
        <v>37370651</v>
      </c>
      <c r="BA70" s="655" t="s">
        <v>55</v>
      </c>
      <c r="BB70" s="656">
        <f>SUM(BB58:BB69)</f>
        <v>37370651</v>
      </c>
      <c r="BC70" s="129"/>
      <c r="BD70" s="634" t="s">
        <v>55</v>
      </c>
      <c r="BE70" s="657">
        <f>SUM(BE58:BE69)</f>
        <v>2500456</v>
      </c>
      <c r="BF70" s="657">
        <f>SUM(BF58:BF69)</f>
        <v>762347</v>
      </c>
      <c r="BG70" s="657">
        <f>SUM(BG58:BG69)</f>
        <v>3262803</v>
      </c>
      <c r="BH70" s="129"/>
      <c r="BI70" s="634" t="s">
        <v>55</v>
      </c>
      <c r="BJ70" s="657">
        <f>SUM(BJ58:BJ69)</f>
        <v>4425148</v>
      </c>
      <c r="BL70" s="605" t="s">
        <v>55</v>
      </c>
      <c r="BM70" s="457">
        <f>SUM(BM58:BM69)</f>
        <v>111684810</v>
      </c>
      <c r="BP70" s="605" t="s">
        <v>55</v>
      </c>
      <c r="BQ70" s="458">
        <f>SUM(BQ58:BQ69)</f>
        <v>52169</v>
      </c>
      <c r="BR70" s="458">
        <f t="shared" ref="BR70:BW70" si="33">SUM(BR58:BR69)</f>
        <v>7933</v>
      </c>
      <c r="BS70" s="458">
        <f t="shared" si="33"/>
        <v>22146</v>
      </c>
      <c r="BT70" s="458">
        <f t="shared" si="33"/>
        <v>15930</v>
      </c>
      <c r="BU70" s="458">
        <f t="shared" si="33"/>
        <v>1823235</v>
      </c>
      <c r="BV70" s="458">
        <f t="shared" si="33"/>
        <v>133440</v>
      </c>
      <c r="BW70" s="458">
        <f t="shared" si="33"/>
        <v>0</v>
      </c>
      <c r="BX70" s="458">
        <f t="shared" si="30"/>
        <v>2054853</v>
      </c>
    </row>
    <row r="71" spans="9:76" x14ac:dyDescent="0.15">
      <c r="I71" s="658"/>
      <c r="J71" s="611"/>
      <c r="K71" s="611"/>
      <c r="L71" s="611"/>
      <c r="M71" s="611"/>
      <c r="N71" s="611"/>
    </row>
    <row r="72" spans="9:76" x14ac:dyDescent="0.15">
      <c r="I72" s="658"/>
      <c r="J72" s="611"/>
      <c r="K72" s="611"/>
      <c r="L72" s="611"/>
      <c r="M72" s="611"/>
      <c r="N72" s="611"/>
      <c r="AF72" s="623"/>
      <c r="AY72" s="623"/>
    </row>
    <row r="73" spans="9:76" ht="16" x14ac:dyDescent="0.2">
      <c r="I73" s="658"/>
      <c r="J73" s="623" t="s">
        <v>121</v>
      </c>
      <c r="Q73" s="623" t="s">
        <v>122</v>
      </c>
      <c r="Y73" s="623" t="s">
        <v>123</v>
      </c>
      <c r="AE73" s="623"/>
      <c r="AF73" s="623" t="s">
        <v>701</v>
      </c>
      <c r="AY73" s="623" t="s">
        <v>713</v>
      </c>
      <c r="BA73" s="129"/>
      <c r="BB73" s="624" t="s">
        <v>932</v>
      </c>
      <c r="BC73" s="129"/>
      <c r="BD73" s="129"/>
      <c r="BE73" s="624" t="s">
        <v>933</v>
      </c>
      <c r="BF73" s="129"/>
      <c r="BG73" s="129"/>
      <c r="BH73" s="625"/>
      <c r="BI73" s="625"/>
      <c r="BJ73" s="624" t="s">
        <v>934</v>
      </c>
      <c r="BL73" s="624" t="s">
        <v>972</v>
      </c>
      <c r="BP73" s="623" t="s">
        <v>973</v>
      </c>
    </row>
    <row r="74" spans="9:76" x14ac:dyDescent="0.15">
      <c r="I74" s="623" t="s">
        <v>149</v>
      </c>
      <c r="J74" s="623"/>
      <c r="P74" s="623" t="s">
        <v>149</v>
      </c>
      <c r="Q74" s="623"/>
      <c r="X74" s="623" t="s">
        <v>149</v>
      </c>
      <c r="AE74" s="623" t="s">
        <v>149</v>
      </c>
      <c r="AX74" s="623" t="s">
        <v>149</v>
      </c>
      <c r="BA74" s="623" t="s">
        <v>149</v>
      </c>
      <c r="BB74" s="129"/>
      <c r="BC74" s="623"/>
      <c r="BD74" s="623" t="s">
        <v>149</v>
      </c>
      <c r="BE74" s="129"/>
      <c r="BF74" s="625"/>
      <c r="BG74" s="625"/>
      <c r="BH74" s="625"/>
      <c r="BI74" s="623" t="s">
        <v>149</v>
      </c>
      <c r="BJ74" s="129"/>
      <c r="BL74" s="623" t="s">
        <v>149</v>
      </c>
      <c r="BM74" s="129"/>
      <c r="BP74" s="605" t="s">
        <v>149</v>
      </c>
    </row>
    <row r="75" spans="9:76" ht="42" x14ac:dyDescent="0.15">
      <c r="I75" s="628" t="s">
        <v>600</v>
      </c>
      <c r="J75" s="629" t="s">
        <v>125</v>
      </c>
      <c r="K75" s="629" t="s">
        <v>126</v>
      </c>
      <c r="L75" s="629" t="s">
        <v>127</v>
      </c>
      <c r="M75" s="629" t="s">
        <v>128</v>
      </c>
      <c r="N75" s="659" t="s">
        <v>55</v>
      </c>
      <c r="O75" s="630"/>
      <c r="P75" s="628" t="s">
        <v>600</v>
      </c>
      <c r="Q75" s="631" t="s">
        <v>129</v>
      </c>
      <c r="R75" s="631" t="s">
        <v>130</v>
      </c>
      <c r="S75" s="631" t="s">
        <v>131</v>
      </c>
      <c r="T75" s="631" t="s">
        <v>132</v>
      </c>
      <c r="U75" s="631" t="s">
        <v>133</v>
      </c>
      <c r="V75" s="659" t="s">
        <v>55</v>
      </c>
      <c r="W75" s="630"/>
      <c r="X75" s="628" t="s">
        <v>600</v>
      </c>
      <c r="Y75" s="631" t="s">
        <v>134</v>
      </c>
      <c r="Z75" s="631" t="s">
        <v>135</v>
      </c>
      <c r="AA75" s="631" t="s">
        <v>136</v>
      </c>
      <c r="AB75" s="631" t="s">
        <v>137</v>
      </c>
      <c r="AC75" s="659" t="s">
        <v>55</v>
      </c>
      <c r="AD75" s="630"/>
      <c r="AE75" s="628" t="s">
        <v>600</v>
      </c>
      <c r="AF75" s="632" t="str">
        <f>AF91</f>
        <v>AIRS</v>
      </c>
      <c r="AG75" s="632" t="str">
        <f t="shared" ref="AG75:AU75" si="34">AG91</f>
        <v>AMSR-E</v>
      </c>
      <c r="AH75" s="632" t="str">
        <f t="shared" si="34"/>
        <v>AMSR2</v>
      </c>
      <c r="AI75" s="632" t="str">
        <f t="shared" si="34"/>
        <v>ATMS</v>
      </c>
      <c r="AJ75" s="632" t="str">
        <f t="shared" si="34"/>
        <v>DPR</v>
      </c>
      <c r="AK75" s="632" t="str">
        <f t="shared" si="34"/>
        <v>GMI</v>
      </c>
      <c r="AL75" s="632" t="str">
        <f t="shared" si="34"/>
        <v>GOES-8/10</v>
      </c>
      <c r="AM75" s="632" t="str">
        <f t="shared" si="34"/>
        <v>IMERG</v>
      </c>
      <c r="AN75" s="632" t="str">
        <f t="shared" si="34"/>
        <v>KAPR</v>
      </c>
      <c r="AO75" s="632" t="str">
        <f t="shared" si="34"/>
        <v>KUPR</v>
      </c>
      <c r="AP75" s="632" t="str">
        <f t="shared" si="34"/>
        <v>MHS</v>
      </c>
      <c r="AQ75" s="632" t="str">
        <f t="shared" si="34"/>
        <v>MT1</v>
      </c>
      <c r="AR75" s="632" t="str">
        <f t="shared" si="34"/>
        <v>SAPHIR</v>
      </c>
      <c r="AS75" s="632" t="str">
        <f t="shared" si="34"/>
        <v>SSM/I</v>
      </c>
      <c r="AT75" s="632" t="str">
        <f t="shared" si="34"/>
        <v>SSMIS</v>
      </c>
      <c r="AU75" s="632" t="str">
        <f t="shared" si="34"/>
        <v>TMI</v>
      </c>
      <c r="AV75" s="629" t="s">
        <v>55</v>
      </c>
      <c r="AW75" s="630"/>
      <c r="AX75" s="628" t="s">
        <v>600</v>
      </c>
      <c r="AY75" s="632" t="s">
        <v>713</v>
      </c>
      <c r="BA75" s="628" t="s">
        <v>600</v>
      </c>
      <c r="BB75" s="633" t="s">
        <v>929</v>
      </c>
      <c r="BC75" s="634"/>
      <c r="BD75" s="628" t="s">
        <v>600</v>
      </c>
      <c r="BE75" s="633" t="s">
        <v>930</v>
      </c>
      <c r="BF75" s="633" t="s">
        <v>931</v>
      </c>
      <c r="BG75" s="633" t="s">
        <v>55</v>
      </c>
      <c r="BH75" s="634"/>
      <c r="BI75" s="628" t="s">
        <v>600</v>
      </c>
      <c r="BJ75" s="633" t="s">
        <v>935</v>
      </c>
      <c r="BL75" s="628" t="s">
        <v>600</v>
      </c>
      <c r="BM75" s="633" t="s">
        <v>935</v>
      </c>
      <c r="BP75" s="635" t="s">
        <v>87</v>
      </c>
      <c r="BQ75" s="635" t="s">
        <v>968</v>
      </c>
      <c r="BR75" s="635" t="s">
        <v>969</v>
      </c>
      <c r="BS75" s="635" t="s">
        <v>970</v>
      </c>
      <c r="BT75" s="635" t="s">
        <v>971</v>
      </c>
      <c r="BU75" s="635" t="s">
        <v>974</v>
      </c>
      <c r="BV75" s="635" t="s">
        <v>975</v>
      </c>
      <c r="BW75" s="635" t="s">
        <v>976</v>
      </c>
      <c r="BX75" s="635" t="s">
        <v>55</v>
      </c>
    </row>
    <row r="76" spans="9:76" x14ac:dyDescent="0.15">
      <c r="I76" s="637" t="str">
        <f>I92</f>
        <v>2021-10</v>
      </c>
      <c r="J76" s="638">
        <f>J92/1024</f>
        <v>89.62234476461704</v>
      </c>
      <c r="K76" s="638">
        <f>K92/1024</f>
        <v>2.4057497796002187</v>
      </c>
      <c r="L76" s="638">
        <f>L92/1024</f>
        <v>8.8018122791254356</v>
      </c>
      <c r="M76" s="638">
        <f>M92/1024</f>
        <v>519.93036781729688</v>
      </c>
      <c r="N76" s="638">
        <f>SUM(J76:M76)</f>
        <v>620.76027464063964</v>
      </c>
      <c r="P76" s="637" t="str">
        <f>P92</f>
        <v>2021-10</v>
      </c>
      <c r="Q76" s="638">
        <f>Q92/1024</f>
        <v>17.379723969203916</v>
      </c>
      <c r="R76" s="638">
        <f>R92/1024</f>
        <v>106.78939577662273</v>
      </c>
      <c r="S76" s="638">
        <f>S92/1024</f>
        <v>1.9269449862340449</v>
      </c>
      <c r="T76" s="638">
        <f>T92/1024</f>
        <v>605.4139375934418</v>
      </c>
      <c r="U76" s="638">
        <f>U92/1024</f>
        <v>0.12741903884307243</v>
      </c>
      <c r="V76" s="638">
        <f>SUM(Q76:U76)</f>
        <v>731.63742136434553</v>
      </c>
      <c r="X76" s="637" t="str">
        <f>X92</f>
        <v>2021-10</v>
      </c>
      <c r="Y76" s="638">
        <f>Y92/1024</f>
        <v>2.2238401566937599E-2</v>
      </c>
      <c r="Z76" s="638">
        <f>Z92/1024</f>
        <v>1.8026921108312286</v>
      </c>
      <c r="AA76" s="638">
        <f>AA92/1024</f>
        <v>69.211493850951214</v>
      </c>
      <c r="AB76" s="638">
        <f>AB92/1024</f>
        <v>6.278863511397499E-4</v>
      </c>
      <c r="AC76" s="638">
        <f>SUM(Y76:AB76)</f>
        <v>71.037052249700523</v>
      </c>
      <c r="AE76" s="637" t="str">
        <f>AE92</f>
        <v>2021-10</v>
      </c>
      <c r="AF76" s="638">
        <f t="shared" ref="AF76:AU76" si="35">AF92/1024</f>
        <v>2.0429656628039063E-2</v>
      </c>
      <c r="AG76" s="638">
        <f t="shared" si="35"/>
        <v>12.471313804510743</v>
      </c>
      <c r="AH76" s="638">
        <f t="shared" si="35"/>
        <v>5.3736818202050882</v>
      </c>
      <c r="AI76" s="638">
        <f t="shared" si="35"/>
        <v>3.5698044857781445E-3</v>
      </c>
      <c r="AJ76" s="638">
        <f t="shared" si="35"/>
        <v>6.89626715843041</v>
      </c>
      <c r="AK76" s="638">
        <f t="shared" si="35"/>
        <v>1.652106839092077</v>
      </c>
      <c r="AL76" s="638">
        <f t="shared" si="35"/>
        <v>13.023234570304297</v>
      </c>
      <c r="AM76" s="638">
        <f t="shared" si="35"/>
        <v>49.412676609061229</v>
      </c>
      <c r="AN76" s="638">
        <f t="shared" si="35"/>
        <v>1.136059017881045E-4</v>
      </c>
      <c r="AO76" s="638">
        <f t="shared" si="35"/>
        <v>9.4797815108904598E-6</v>
      </c>
      <c r="AP76" s="638">
        <f t="shared" si="35"/>
        <v>7.1732197868186617E-2</v>
      </c>
      <c r="AQ76" s="638">
        <f t="shared" si="35"/>
        <v>1.1374761015758789E-5</v>
      </c>
      <c r="AR76" s="638">
        <f t="shared" si="35"/>
        <v>8.0737866483104786E-5</v>
      </c>
      <c r="AS76" s="638">
        <f t="shared" si="35"/>
        <v>2.6361454128436814</v>
      </c>
      <c r="AT76" s="638">
        <f t="shared" si="35"/>
        <v>0.10134986080629395</v>
      </c>
      <c r="AU76" s="638">
        <f t="shared" si="35"/>
        <v>2.7053786807300587E-3</v>
      </c>
      <c r="AV76" s="638">
        <f t="shared" ref="AV76:AV87" si="36">SUM(AF76:AU76)</f>
        <v>91.665428311227345</v>
      </c>
      <c r="AX76" s="637" t="str">
        <f>AX92</f>
        <v>2021-10</v>
      </c>
      <c r="AY76" s="638">
        <f>AY92/1024</f>
        <v>3.9236732409335551E-3</v>
      </c>
      <c r="BA76" s="637" t="str">
        <f>BA92</f>
        <v>2021-10</v>
      </c>
      <c r="BB76" s="451">
        <f>BB92/1024</f>
        <v>2284.0504352031921</v>
      </c>
      <c r="BC76" s="435"/>
      <c r="BD76" s="637" t="str">
        <f>BD92</f>
        <v>2021-10</v>
      </c>
      <c r="BE76" s="451">
        <f t="shared" ref="BE76:BG87" si="37">BE92/1024</f>
        <v>46.353006305011924</v>
      </c>
      <c r="BF76" s="451">
        <f t="shared" si="37"/>
        <v>14.304580758602178</v>
      </c>
      <c r="BG76" s="451">
        <f t="shared" si="37"/>
        <v>60.657587063614102</v>
      </c>
      <c r="BH76" s="435"/>
      <c r="BI76" s="660" t="str">
        <f>BI92</f>
        <v>2021-10</v>
      </c>
      <c r="BJ76" s="451">
        <f t="shared" ref="BJ76:BJ87" si="38">BJ92/1024</f>
        <v>89.357239396935256</v>
      </c>
      <c r="BL76" s="660" t="str">
        <f>BL92</f>
        <v>2021-10</v>
      </c>
      <c r="BM76" s="451">
        <f t="shared" ref="BM76:BM87" si="39">BM92/1024</f>
        <v>1.650411481304209</v>
      </c>
      <c r="BP76" s="639" t="s">
        <v>950</v>
      </c>
      <c r="BQ76" s="661">
        <f>BQ92/1024</f>
        <v>2.586215716291914E-3</v>
      </c>
      <c r="BR76" s="661">
        <f t="shared" ref="BR76:BW76" si="40">BR92/1024</f>
        <v>2.8711268259939943E-4</v>
      </c>
      <c r="BS76" s="661">
        <f t="shared" si="40"/>
        <v>3.6562099858201661E-3</v>
      </c>
      <c r="BT76" s="661">
        <f t="shared" si="40"/>
        <v>1.6528467045645801E-2</v>
      </c>
      <c r="BU76" s="661">
        <f t="shared" si="40"/>
        <v>1.2456470753331739</v>
      </c>
      <c r="BV76" s="661">
        <f t="shared" si="40"/>
        <v>2.4747350835241307E-9</v>
      </c>
      <c r="BW76" s="661">
        <f t="shared" si="40"/>
        <v>0</v>
      </c>
      <c r="BX76" s="661">
        <f>SUM(BQ76:BW76)</f>
        <v>1.2687050832382663</v>
      </c>
    </row>
    <row r="77" spans="9:76" x14ac:dyDescent="0.15">
      <c r="I77" s="637" t="str">
        <f t="shared" ref="I77:I87" si="41">I93</f>
        <v>2021-11</v>
      </c>
      <c r="J77" s="638">
        <f t="shared" ref="J77:M87" si="42">J93/1024</f>
        <v>51.222086037365401</v>
      </c>
      <c r="K77" s="638">
        <f t="shared" si="42"/>
        <v>0.33791071457289934</v>
      </c>
      <c r="L77" s="638">
        <f t="shared" si="42"/>
        <v>7.8368997492361716</v>
      </c>
      <c r="M77" s="638">
        <f t="shared" si="42"/>
        <v>818.16993750585164</v>
      </c>
      <c r="N77" s="638">
        <f t="shared" ref="N77:N83" si="43">SUM(J77:M77)</f>
        <v>877.56683400702616</v>
      </c>
      <c r="P77" s="637" t="str">
        <f t="shared" ref="P77:P87" si="44">P93</f>
        <v>2021-11</v>
      </c>
      <c r="Q77" s="638">
        <f t="shared" ref="Q77:U87" si="45">Q93/1024</f>
        <v>17.606074043305803</v>
      </c>
      <c r="R77" s="638">
        <f t="shared" si="45"/>
        <v>140.0234174827699</v>
      </c>
      <c r="S77" s="638">
        <f t="shared" si="45"/>
        <v>1.2325447079510912</v>
      </c>
      <c r="T77" s="638">
        <f t="shared" si="45"/>
        <v>828.40366545827396</v>
      </c>
      <c r="U77" s="638">
        <f t="shared" si="45"/>
        <v>0.10422189460314245</v>
      </c>
      <c r="V77" s="638">
        <f t="shared" ref="V77:V87" si="46">SUM(Q77:U77)</f>
        <v>987.36992358690395</v>
      </c>
      <c r="X77" s="637" t="str">
        <f t="shared" ref="X77:X87" si="47">X93</f>
        <v>2021-11</v>
      </c>
      <c r="Y77" s="638">
        <f t="shared" ref="Y77:AB87" si="48">Y93/1024</f>
        <v>2.0123942639656837E-2</v>
      </c>
      <c r="Z77" s="638">
        <f t="shared" si="48"/>
        <v>2.2541910437994352</v>
      </c>
      <c r="AA77" s="638">
        <f t="shared" si="48"/>
        <v>74.795590795400045</v>
      </c>
      <c r="AB77" s="638">
        <f t="shared" si="48"/>
        <v>0.54714916713510253</v>
      </c>
      <c r="AC77" s="638">
        <f t="shared" ref="AC77:AC83" si="49">SUM(Y77:AB77)</f>
        <v>77.617054948974243</v>
      </c>
      <c r="AE77" s="637" t="str">
        <f t="shared" ref="AE77:AE87" si="50">AE93</f>
        <v>2021-11</v>
      </c>
      <c r="AF77" s="638">
        <f t="shared" ref="AF77:AU87" si="51">AF93/1024</f>
        <v>5.7852830650517675E-6</v>
      </c>
      <c r="AG77" s="638">
        <f t="shared" si="51"/>
        <v>10.113114984258496</v>
      </c>
      <c r="AH77" s="638">
        <f t="shared" si="51"/>
        <v>0.24484623018815821</v>
      </c>
      <c r="AI77" s="638">
        <f t="shared" si="51"/>
        <v>1.8707296434513378E-2</v>
      </c>
      <c r="AJ77" s="638">
        <f t="shared" si="51"/>
        <v>14.85452740358955</v>
      </c>
      <c r="AK77" s="638">
        <f t="shared" si="51"/>
        <v>2.8497544431747821</v>
      </c>
      <c r="AL77" s="638">
        <f t="shared" si="51"/>
        <v>6.6305774762386136</v>
      </c>
      <c r="AM77" s="638">
        <f t="shared" si="51"/>
        <v>34.601365853623044</v>
      </c>
      <c r="AN77" s="638">
        <f t="shared" si="51"/>
        <v>2.2705444280290918E-7</v>
      </c>
      <c r="AO77" s="638">
        <f t="shared" ref="AO77:AS87" si="52">AO93/1024</f>
        <v>2.2431777324527443E-6</v>
      </c>
      <c r="AP77" s="638">
        <f t="shared" si="52"/>
        <v>6.81975232437253E-2</v>
      </c>
      <c r="AQ77" s="638">
        <f t="shared" si="52"/>
        <v>5.3915327953291117E-6</v>
      </c>
      <c r="AR77" s="638">
        <f t="shared" si="52"/>
        <v>1.5464372972928613E-4</v>
      </c>
      <c r="AS77" s="638">
        <f t="shared" si="52"/>
        <v>0.16320938015905956</v>
      </c>
      <c r="AT77" s="638">
        <f t="shared" si="51"/>
        <v>6.5927808464039063E-5</v>
      </c>
      <c r="AU77" s="638">
        <f t="shared" si="51"/>
        <v>7.7765824480593359E-3</v>
      </c>
      <c r="AV77" s="638">
        <f t="shared" si="36"/>
        <v>69.55231139194423</v>
      </c>
      <c r="AX77" s="637" t="str">
        <f t="shared" ref="AX77:AX87" si="53">AX93</f>
        <v>2021-11</v>
      </c>
      <c r="AY77" s="638">
        <f t="shared" ref="AY77:AY87" si="54">AY93/1024</f>
        <v>2.3384319702017776E-3</v>
      </c>
      <c r="BA77" s="637" t="str">
        <f t="shared" ref="BA77:BA87" si="55">BA93</f>
        <v>2021-11</v>
      </c>
      <c r="BB77" s="451">
        <f t="shared" ref="BB77:BB87" si="56">BB93/1024</f>
        <v>2589.5237271599326</v>
      </c>
      <c r="BC77" s="435"/>
      <c r="BD77" s="637" t="str">
        <f t="shared" ref="BD77:BD87" si="57">BD93</f>
        <v>2021-11</v>
      </c>
      <c r="BE77" s="451">
        <f t="shared" si="37"/>
        <v>73.323976244126015</v>
      </c>
      <c r="BF77" s="451">
        <f t="shared" si="37"/>
        <v>43.557844752519337</v>
      </c>
      <c r="BG77" s="451">
        <f t="shared" si="37"/>
        <v>116.88182099664536</v>
      </c>
      <c r="BH77" s="435"/>
      <c r="BI77" s="660" t="str">
        <f t="shared" ref="BI77:BI87" si="58">BI93</f>
        <v>2021-11</v>
      </c>
      <c r="BJ77" s="451">
        <f t="shared" si="38"/>
        <v>65.437617663122168</v>
      </c>
      <c r="BL77" s="660" t="str">
        <f t="shared" ref="BL77:BL87" si="59">BL93</f>
        <v>2021-11</v>
      </c>
      <c r="BM77" s="451">
        <f t="shared" si="39"/>
        <v>142.13416267034083</v>
      </c>
      <c r="BP77" s="639" t="s">
        <v>951</v>
      </c>
      <c r="BQ77" s="661">
        <f t="shared" ref="BQ77:BW87" si="60">BQ93/1024</f>
        <v>4.6092838047115921E-3</v>
      </c>
      <c r="BR77" s="661">
        <f t="shared" si="60"/>
        <v>1.6566445992793848E-8</v>
      </c>
      <c r="BS77" s="661">
        <f t="shared" si="60"/>
        <v>1.0832391908479589E-3</v>
      </c>
      <c r="BT77" s="661">
        <f t="shared" si="60"/>
        <v>7.5772795134980662E-3</v>
      </c>
      <c r="BU77" s="661">
        <f t="shared" si="60"/>
        <v>5.3487074498025295</v>
      </c>
      <c r="BV77" s="661">
        <f t="shared" si="60"/>
        <v>0</v>
      </c>
      <c r="BW77" s="661">
        <f t="shared" si="60"/>
        <v>0</v>
      </c>
      <c r="BX77" s="661">
        <f t="shared" ref="BX77:BX87" si="61">SUM(BQ77:BW77)</f>
        <v>5.3619772688780332</v>
      </c>
    </row>
    <row r="78" spans="9:76" x14ac:dyDescent="0.15">
      <c r="I78" s="637" t="str">
        <f t="shared" si="41"/>
        <v>2021-12</v>
      </c>
      <c r="J78" s="638">
        <f t="shared" si="42"/>
        <v>50.639783228335446</v>
      </c>
      <c r="K78" s="638">
        <f t="shared" si="42"/>
        <v>0.39977856470159084</v>
      </c>
      <c r="L78" s="638">
        <f t="shared" si="42"/>
        <v>6.0906906583113578</v>
      </c>
      <c r="M78" s="638">
        <f t="shared" si="42"/>
        <v>886.92785461537846</v>
      </c>
      <c r="N78" s="638">
        <f t="shared" si="43"/>
        <v>944.05810706672685</v>
      </c>
      <c r="P78" s="637" t="str">
        <f t="shared" si="44"/>
        <v>2021-12</v>
      </c>
      <c r="Q78" s="638">
        <f t="shared" si="45"/>
        <v>14.823340419889025</v>
      </c>
      <c r="R78" s="638">
        <f t="shared" si="45"/>
        <v>160.46601338214552</v>
      </c>
      <c r="S78" s="638">
        <f t="shared" si="45"/>
        <v>0.68393493839266684</v>
      </c>
      <c r="T78" s="638">
        <f t="shared" si="45"/>
        <v>1206.6111119543989</v>
      </c>
      <c r="U78" s="638">
        <f t="shared" si="45"/>
        <v>8.4047019494391764E-2</v>
      </c>
      <c r="V78" s="638">
        <f t="shared" si="46"/>
        <v>1382.6684477143206</v>
      </c>
      <c r="X78" s="637" t="str">
        <f t="shared" si="47"/>
        <v>2021-12</v>
      </c>
      <c r="Y78" s="638">
        <f t="shared" si="48"/>
        <v>2.38080312037709E-2</v>
      </c>
      <c r="Z78" s="638">
        <f t="shared" si="48"/>
        <v>0.58203138540193256</v>
      </c>
      <c r="AA78" s="638">
        <f t="shared" si="48"/>
        <v>90.839640174373841</v>
      </c>
      <c r="AB78" s="638">
        <f t="shared" si="48"/>
        <v>9.8214428653590827E-3</v>
      </c>
      <c r="AC78" s="638">
        <f t="shared" si="49"/>
        <v>91.455301033844904</v>
      </c>
      <c r="AE78" s="637" t="str">
        <f t="shared" si="50"/>
        <v>2021-12</v>
      </c>
      <c r="AF78" s="638">
        <f t="shared" si="51"/>
        <v>1.0775774971989356E-3</v>
      </c>
      <c r="AG78" s="638">
        <f t="shared" si="51"/>
        <v>15.52459746474414</v>
      </c>
      <c r="AH78" s="638">
        <f t="shared" si="51"/>
        <v>2.225024328708965E-2</v>
      </c>
      <c r="AI78" s="638">
        <f t="shared" si="51"/>
        <v>5.8007247933346585E-2</v>
      </c>
      <c r="AJ78" s="638">
        <f t="shared" si="51"/>
        <v>76.291080712639058</v>
      </c>
      <c r="AK78" s="638">
        <f t="shared" si="51"/>
        <v>0.50243161345133491</v>
      </c>
      <c r="AL78" s="638">
        <f t="shared" si="51"/>
        <v>9.0200245697160355</v>
      </c>
      <c r="AM78" s="638">
        <f t="shared" si="51"/>
        <v>59.944259488850491</v>
      </c>
      <c r="AN78" s="638">
        <f t="shared" si="51"/>
        <v>1.1701720450218946E-4</v>
      </c>
      <c r="AO78" s="638">
        <f t="shared" si="52"/>
        <v>5.3082920840097261E-4</v>
      </c>
      <c r="AP78" s="638">
        <f t="shared" si="52"/>
        <v>1.372715293291543E-2</v>
      </c>
      <c r="AQ78" s="638">
        <f t="shared" si="52"/>
        <v>5.1967628951388081E-4</v>
      </c>
      <c r="AR78" s="638">
        <f t="shared" si="52"/>
        <v>1.6494419924129004E-4</v>
      </c>
      <c r="AS78" s="638">
        <f t="shared" si="52"/>
        <v>0.10546167451775489</v>
      </c>
      <c r="AT78" s="638">
        <f t="shared" si="51"/>
        <v>1.7684856966297948E-3</v>
      </c>
      <c r="AU78" s="638">
        <f t="shared" si="51"/>
        <v>9.6811630191950783E-4</v>
      </c>
      <c r="AV78" s="638">
        <f t="shared" si="36"/>
        <v>161.48698681446959</v>
      </c>
      <c r="AX78" s="637" t="str">
        <f t="shared" si="53"/>
        <v>2021-12</v>
      </c>
      <c r="AY78" s="638">
        <f t="shared" si="54"/>
        <v>1.8135588361474185E-3</v>
      </c>
      <c r="BA78" s="637" t="str">
        <f t="shared" si="55"/>
        <v>2021-12</v>
      </c>
      <c r="BB78" s="451">
        <f t="shared" si="56"/>
        <v>2101.4580549592092</v>
      </c>
      <c r="BC78" s="435"/>
      <c r="BD78" s="637" t="str">
        <f t="shared" si="57"/>
        <v>2021-12</v>
      </c>
      <c r="BE78" s="451">
        <f t="shared" si="37"/>
        <v>87.933583248816774</v>
      </c>
      <c r="BF78" s="451">
        <f t="shared" si="37"/>
        <v>52.394480077725248</v>
      </c>
      <c r="BG78" s="451">
        <f t="shared" si="37"/>
        <v>140.32806332654201</v>
      </c>
      <c r="BH78" s="435"/>
      <c r="BI78" s="660" t="str">
        <f t="shared" si="58"/>
        <v>2021-12</v>
      </c>
      <c r="BJ78" s="451">
        <f t="shared" si="38"/>
        <v>69.290355491434568</v>
      </c>
      <c r="BL78" s="660" t="str">
        <f t="shared" si="59"/>
        <v>2021-12</v>
      </c>
      <c r="BM78" s="451">
        <f t="shared" si="39"/>
        <v>100.53926463775294</v>
      </c>
      <c r="BP78" s="639" t="s">
        <v>952</v>
      </c>
      <c r="BQ78" s="661">
        <f t="shared" si="60"/>
        <v>3.9181379024739648E-3</v>
      </c>
      <c r="BR78" s="661">
        <f t="shared" si="60"/>
        <v>1.9906476882169922E-4</v>
      </c>
      <c r="BS78" s="661">
        <f t="shared" si="60"/>
        <v>1.2026320509903516E-3</v>
      </c>
      <c r="BT78" s="661">
        <f t="shared" si="60"/>
        <v>6.1385669441733591E-3</v>
      </c>
      <c r="BU78" s="661">
        <f t="shared" si="60"/>
        <v>1.1975179783357812</v>
      </c>
      <c r="BV78" s="661">
        <f t="shared" si="60"/>
        <v>2.8598392782441795E-4</v>
      </c>
      <c r="BW78" s="661">
        <f t="shared" si="60"/>
        <v>0</v>
      </c>
      <c r="BX78" s="661">
        <f t="shared" si="61"/>
        <v>1.209262363930065</v>
      </c>
    </row>
    <row r="79" spans="9:76" x14ac:dyDescent="0.15">
      <c r="I79" s="637" t="str">
        <f t="shared" si="41"/>
        <v>2022-01</v>
      </c>
      <c r="J79" s="638">
        <f t="shared" si="42"/>
        <v>46.186859424527903</v>
      </c>
      <c r="K79" s="638">
        <f t="shared" si="42"/>
        <v>4.1428903212345158</v>
      </c>
      <c r="L79" s="638">
        <f t="shared" si="42"/>
        <v>24.902491026445116</v>
      </c>
      <c r="M79" s="638">
        <f t="shared" si="42"/>
        <v>1128.9905457408122</v>
      </c>
      <c r="N79" s="638">
        <f t="shared" si="43"/>
        <v>1204.2227865130196</v>
      </c>
      <c r="P79" s="637" t="str">
        <f t="shared" si="44"/>
        <v>2022-01</v>
      </c>
      <c r="Q79" s="638">
        <f t="shared" si="45"/>
        <v>24.584454647167092</v>
      </c>
      <c r="R79" s="638">
        <f t="shared" si="45"/>
        <v>134.09488839771581</v>
      </c>
      <c r="S79" s="638">
        <f t="shared" si="45"/>
        <v>1.4287693579099059</v>
      </c>
      <c r="T79" s="638">
        <f t="shared" si="45"/>
        <v>723.75272120695024</v>
      </c>
      <c r="U79" s="638">
        <f t="shared" si="45"/>
        <v>8.5617359063689905E-2</v>
      </c>
      <c r="V79" s="638">
        <f t="shared" si="46"/>
        <v>883.94645096880674</v>
      </c>
      <c r="X79" s="637" t="str">
        <f t="shared" si="47"/>
        <v>2022-01</v>
      </c>
      <c r="Y79" s="638">
        <f t="shared" si="48"/>
        <v>7.3995458953504498E-2</v>
      </c>
      <c r="Z79" s="638">
        <f t="shared" si="48"/>
        <v>1.3816545606105084</v>
      </c>
      <c r="AA79" s="638">
        <f t="shared" si="48"/>
        <v>24.45165052066832</v>
      </c>
      <c r="AB79" s="638">
        <f t="shared" si="48"/>
        <v>1.5519826774834571E-6</v>
      </c>
      <c r="AC79" s="638">
        <f t="shared" si="49"/>
        <v>25.907302092215012</v>
      </c>
      <c r="AE79" s="637" t="str">
        <f t="shared" si="50"/>
        <v>2022-01</v>
      </c>
      <c r="AF79" s="638">
        <f t="shared" si="51"/>
        <v>2.4887040126486622E-4</v>
      </c>
      <c r="AG79" s="638">
        <f t="shared" si="51"/>
        <v>23.88402945088545</v>
      </c>
      <c r="AH79" s="638">
        <f t="shared" si="51"/>
        <v>0.17793213524873827</v>
      </c>
      <c r="AI79" s="638">
        <f t="shared" si="51"/>
        <v>0.5552816616645937</v>
      </c>
      <c r="AJ79" s="638">
        <f t="shared" si="51"/>
        <v>101.14632829506934</v>
      </c>
      <c r="AK79" s="638">
        <f t="shared" si="51"/>
        <v>2.3988842565986448</v>
      </c>
      <c r="AL79" s="638">
        <f t="shared" si="51"/>
        <v>13.430892689837401</v>
      </c>
      <c r="AM79" s="638">
        <f t="shared" si="51"/>
        <v>39.341026889691406</v>
      </c>
      <c r="AN79" s="638">
        <f t="shared" si="51"/>
        <v>1.2651004908548145E-5</v>
      </c>
      <c r="AO79" s="638">
        <f t="shared" si="52"/>
        <v>1.512015105618047E-4</v>
      </c>
      <c r="AP79" s="638">
        <f t="shared" si="52"/>
        <v>1.9645449265226465E-2</v>
      </c>
      <c r="AQ79" s="638">
        <f t="shared" si="52"/>
        <v>3.3297489608230467E-5</v>
      </c>
      <c r="AR79" s="638">
        <f t="shared" si="52"/>
        <v>0.2784984643285488</v>
      </c>
      <c r="AS79" s="638">
        <f t="shared" si="52"/>
        <v>6.3832324919530864E-2</v>
      </c>
      <c r="AT79" s="638">
        <f t="shared" si="51"/>
        <v>6.1600382717187992E-2</v>
      </c>
      <c r="AU79" s="638">
        <f t="shared" si="51"/>
        <v>1.759805926667461E-3</v>
      </c>
      <c r="AV79" s="638">
        <f t="shared" si="36"/>
        <v>181.36015782655909</v>
      </c>
      <c r="AX79" s="637" t="str">
        <f t="shared" si="53"/>
        <v>2022-01</v>
      </c>
      <c r="AY79" s="638">
        <f t="shared" si="54"/>
        <v>2.2977992202868319E-3</v>
      </c>
      <c r="BA79" s="637" t="str">
        <f t="shared" si="55"/>
        <v>2022-01</v>
      </c>
      <c r="BB79" s="451">
        <f t="shared" si="56"/>
        <v>2720.3633982769747</v>
      </c>
      <c r="BC79" s="435"/>
      <c r="BD79" s="637" t="str">
        <f t="shared" si="57"/>
        <v>2022-01</v>
      </c>
      <c r="BE79" s="451">
        <f t="shared" si="37"/>
        <v>54.668232674568472</v>
      </c>
      <c r="BF79" s="451">
        <f t="shared" si="37"/>
        <v>16.069593231605701</v>
      </c>
      <c r="BG79" s="451">
        <f t="shared" si="37"/>
        <v>70.73782590617418</v>
      </c>
      <c r="BH79" s="435"/>
      <c r="BI79" s="660" t="str">
        <f t="shared" si="58"/>
        <v>2022-01</v>
      </c>
      <c r="BJ79" s="451">
        <f t="shared" si="38"/>
        <v>85.828257508869612</v>
      </c>
      <c r="BL79" s="660" t="str">
        <f t="shared" si="59"/>
        <v>2022-01</v>
      </c>
      <c r="BM79" s="451">
        <f t="shared" si="39"/>
        <v>72.402664682570403</v>
      </c>
      <c r="BP79" s="639" t="s">
        <v>953</v>
      </c>
      <c r="BQ79" s="661">
        <f t="shared" si="60"/>
        <v>3.3037458160833887E-3</v>
      </c>
      <c r="BR79" s="661">
        <f t="shared" si="60"/>
        <v>1.8867068774852636E-4</v>
      </c>
      <c r="BS79" s="661">
        <f t="shared" si="60"/>
        <v>2.6094475677382423E-2</v>
      </c>
      <c r="BT79" s="661">
        <f t="shared" si="60"/>
        <v>3.4889554839537498E-2</v>
      </c>
      <c r="BU79" s="661">
        <f t="shared" si="60"/>
        <v>1.4135581732034472</v>
      </c>
      <c r="BV79" s="661">
        <f t="shared" si="60"/>
        <v>0</v>
      </c>
      <c r="BW79" s="661">
        <f t="shared" si="60"/>
        <v>0</v>
      </c>
      <c r="BX79" s="661">
        <f t="shared" si="61"/>
        <v>1.4780346202241992</v>
      </c>
    </row>
    <row r="80" spans="9:76" x14ac:dyDescent="0.15">
      <c r="I80" s="637" t="str">
        <f t="shared" si="41"/>
        <v>2022-02</v>
      </c>
      <c r="J80" s="638">
        <f t="shared" si="42"/>
        <v>32.129688947237739</v>
      </c>
      <c r="K80" s="638">
        <f t="shared" si="42"/>
        <v>0.8283738603413433</v>
      </c>
      <c r="L80" s="638">
        <f t="shared" si="42"/>
        <v>9.4087340514743065</v>
      </c>
      <c r="M80" s="638">
        <f t="shared" si="42"/>
        <v>943.87850887011871</v>
      </c>
      <c r="N80" s="638">
        <f t="shared" si="43"/>
        <v>986.24530572917206</v>
      </c>
      <c r="P80" s="637" t="str">
        <f t="shared" si="44"/>
        <v>2022-02</v>
      </c>
      <c r="Q80" s="638">
        <f t="shared" si="45"/>
        <v>21.2273275383113</v>
      </c>
      <c r="R80" s="638">
        <f t="shared" si="45"/>
        <v>126.64331214534376</v>
      </c>
      <c r="S80" s="638">
        <f t="shared" si="45"/>
        <v>1.2879108732095053</v>
      </c>
      <c r="T80" s="638">
        <f t="shared" si="45"/>
        <v>1029.6462921326076</v>
      </c>
      <c r="U80" s="638">
        <f t="shared" si="45"/>
        <v>9.9299356705159825E-2</v>
      </c>
      <c r="V80" s="638">
        <f t="shared" si="46"/>
        <v>1178.9041420461774</v>
      </c>
      <c r="X80" s="637" t="str">
        <f t="shared" si="47"/>
        <v>2022-02</v>
      </c>
      <c r="Y80" s="638">
        <f t="shared" si="48"/>
        <v>1.8857292125176173E-2</v>
      </c>
      <c r="Z80" s="638">
        <f t="shared" si="48"/>
        <v>2.2163480149765711</v>
      </c>
      <c r="AA80" s="638">
        <f t="shared" si="48"/>
        <v>25.106195629864477</v>
      </c>
      <c r="AB80" s="638">
        <f t="shared" si="48"/>
        <v>3.8270266486506346E-4</v>
      </c>
      <c r="AC80" s="638">
        <f t="shared" si="49"/>
        <v>27.341783639631089</v>
      </c>
      <c r="AE80" s="637" t="str">
        <f t="shared" si="50"/>
        <v>2022-02</v>
      </c>
      <c r="AF80" s="638">
        <f t="shared" si="51"/>
        <v>2.6143898139707714E-6</v>
      </c>
      <c r="AG80" s="638">
        <f t="shared" si="51"/>
        <v>9.7654978183027144</v>
      </c>
      <c r="AH80" s="638">
        <f t="shared" si="51"/>
        <v>1.4462990321035156</v>
      </c>
      <c r="AI80" s="638">
        <f t="shared" si="51"/>
        <v>8.1506888955118456E-2</v>
      </c>
      <c r="AJ80" s="638">
        <f t="shared" si="51"/>
        <v>13.717098278059863</v>
      </c>
      <c r="AK80" s="638">
        <f t="shared" si="51"/>
        <v>0.73083061674606142</v>
      </c>
      <c r="AL80" s="638">
        <f t="shared" si="51"/>
        <v>10.891588219450488</v>
      </c>
      <c r="AM80" s="638">
        <f t="shared" si="51"/>
        <v>25.367455318224511</v>
      </c>
      <c r="AN80" s="638">
        <f t="shared" si="51"/>
        <v>1.0649690830177832E-4</v>
      </c>
      <c r="AO80" s="638">
        <f t="shared" si="52"/>
        <v>1.4204662693373339E-4</v>
      </c>
      <c r="AP80" s="638">
        <f t="shared" si="52"/>
        <v>8.4401033163885544E-2</v>
      </c>
      <c r="AQ80" s="638">
        <f t="shared" si="52"/>
        <v>1.4463961633737109E-5</v>
      </c>
      <c r="AR80" s="638">
        <f t="shared" si="52"/>
        <v>9.9151104222982417E-5</v>
      </c>
      <c r="AS80" s="638">
        <f t="shared" si="52"/>
        <v>0.42218520442020213</v>
      </c>
      <c r="AT80" s="638">
        <f t="shared" si="51"/>
        <v>2.6906636776402538E-6</v>
      </c>
      <c r="AU80" s="638">
        <f t="shared" si="51"/>
        <v>1.4761318925593457E-4</v>
      </c>
      <c r="AV80" s="638">
        <f t="shared" si="36"/>
        <v>62.507377486270201</v>
      </c>
      <c r="AX80" s="637" t="str">
        <f t="shared" si="53"/>
        <v>2022-02</v>
      </c>
      <c r="AY80" s="638">
        <f t="shared" si="54"/>
        <v>1.8463095315382743E-2</v>
      </c>
      <c r="BA80" s="637" t="str">
        <f t="shared" si="55"/>
        <v>2022-02</v>
      </c>
      <c r="BB80" s="451">
        <f t="shared" si="56"/>
        <v>2977.5526302622229</v>
      </c>
      <c r="BC80" s="435"/>
      <c r="BD80" s="637" t="str">
        <f t="shared" si="57"/>
        <v>2022-02</v>
      </c>
      <c r="BE80" s="451">
        <f t="shared" si="37"/>
        <v>413.20782385384246</v>
      </c>
      <c r="BF80" s="451">
        <f t="shared" si="37"/>
        <v>22.942006268019171</v>
      </c>
      <c r="BG80" s="451">
        <f t="shared" si="37"/>
        <v>436.14983012186161</v>
      </c>
      <c r="BH80" s="435"/>
      <c r="BI80" s="660" t="str">
        <f t="shared" si="58"/>
        <v>2022-02</v>
      </c>
      <c r="BJ80" s="451">
        <f t="shared" si="38"/>
        <v>74.538242337672273</v>
      </c>
      <c r="BL80" s="660" t="str">
        <f t="shared" si="59"/>
        <v>2022-02</v>
      </c>
      <c r="BM80" s="451">
        <f t="shared" si="39"/>
        <v>113.4614385813916</v>
      </c>
      <c r="BP80" s="639" t="s">
        <v>954</v>
      </c>
      <c r="BQ80" s="661">
        <f t="shared" si="60"/>
        <v>3.0983511205704395E-3</v>
      </c>
      <c r="BR80" s="661">
        <f t="shared" si="60"/>
        <v>1.4787839063501366E-5</v>
      </c>
      <c r="BS80" s="661">
        <f t="shared" si="60"/>
        <v>1.079257045603291E-3</v>
      </c>
      <c r="BT80" s="661">
        <f t="shared" si="60"/>
        <v>5.0639314440559177E-3</v>
      </c>
      <c r="BU80" s="661">
        <f t="shared" si="60"/>
        <v>11.554225632215918</v>
      </c>
      <c r="BV80" s="661">
        <f t="shared" si="60"/>
        <v>2.6153862381761428E-4</v>
      </c>
      <c r="BW80" s="661">
        <f t="shared" si="60"/>
        <v>0</v>
      </c>
      <c r="BX80" s="661">
        <f t="shared" si="61"/>
        <v>11.563743498289028</v>
      </c>
    </row>
    <row r="81" spans="9:76" x14ac:dyDescent="0.15">
      <c r="I81" s="637" t="str">
        <f t="shared" si="41"/>
        <v>2022-03</v>
      </c>
      <c r="J81" s="638">
        <f t="shared" si="42"/>
        <v>46.590104981365585</v>
      </c>
      <c r="K81" s="638">
        <f t="shared" si="42"/>
        <v>1.4437029657337836</v>
      </c>
      <c r="L81" s="638">
        <f t="shared" si="42"/>
        <v>45.813026308647657</v>
      </c>
      <c r="M81" s="638">
        <f t="shared" si="42"/>
        <v>1235.3310240027622</v>
      </c>
      <c r="N81" s="638">
        <f t="shared" si="43"/>
        <v>1329.1778582585093</v>
      </c>
      <c r="P81" s="637" t="str">
        <f t="shared" si="44"/>
        <v>2022-03</v>
      </c>
      <c r="Q81" s="638">
        <f t="shared" si="45"/>
        <v>26.767107674767381</v>
      </c>
      <c r="R81" s="638">
        <f t="shared" si="45"/>
        <v>188.40922990832226</v>
      </c>
      <c r="S81" s="638">
        <f t="shared" si="45"/>
        <v>0.85129398378194243</v>
      </c>
      <c r="T81" s="638">
        <f t="shared" si="45"/>
        <v>1196.6923376312959</v>
      </c>
      <c r="U81" s="638">
        <f t="shared" si="45"/>
        <v>0.27023920578358124</v>
      </c>
      <c r="V81" s="638">
        <f t="shared" si="46"/>
        <v>1412.9902084039511</v>
      </c>
      <c r="X81" s="637" t="str">
        <f t="shared" si="47"/>
        <v>2022-03</v>
      </c>
      <c r="Y81" s="638">
        <f t="shared" si="48"/>
        <v>2.0681148146650195E-2</v>
      </c>
      <c r="Z81" s="638">
        <f t="shared" si="48"/>
        <v>0.83339258335581645</v>
      </c>
      <c r="AA81" s="638">
        <f t="shared" si="48"/>
        <v>43.027067424867639</v>
      </c>
      <c r="AB81" s="638">
        <f t="shared" si="48"/>
        <v>1.0252001629851269E-5</v>
      </c>
      <c r="AC81" s="638">
        <f t="shared" si="49"/>
        <v>43.881151408371736</v>
      </c>
      <c r="AE81" s="637" t="str">
        <f t="shared" si="50"/>
        <v>2022-03</v>
      </c>
      <c r="AF81" s="638">
        <f t="shared" si="51"/>
        <v>4.1204020026270804E-3</v>
      </c>
      <c r="AG81" s="638">
        <f t="shared" si="51"/>
        <v>10.468152821569628</v>
      </c>
      <c r="AH81" s="638">
        <f t="shared" si="51"/>
        <v>0.42071435041179883</v>
      </c>
      <c r="AI81" s="638">
        <f t="shared" si="51"/>
        <v>7.8542395496697268E-2</v>
      </c>
      <c r="AJ81" s="638">
        <f t="shared" si="51"/>
        <v>34.018613944432126</v>
      </c>
      <c r="AK81" s="638">
        <f t="shared" si="51"/>
        <v>0.3303399448614065</v>
      </c>
      <c r="AL81" s="638">
        <f t="shared" si="51"/>
        <v>9.3120988953296493</v>
      </c>
      <c r="AM81" s="638">
        <f t="shared" si="51"/>
        <v>41.459202219045409</v>
      </c>
      <c r="AN81" s="638">
        <f t="shared" si="51"/>
        <v>7.9069819184951463E-4</v>
      </c>
      <c r="AO81" s="638">
        <f t="shared" si="52"/>
        <v>1.228884984811875E-3</v>
      </c>
      <c r="AP81" s="638">
        <f t="shared" si="52"/>
        <v>7.8852908665794433E-2</v>
      </c>
      <c r="AQ81" s="638">
        <f t="shared" si="52"/>
        <v>8.3893419287050973E-6</v>
      </c>
      <c r="AR81" s="638">
        <f t="shared" si="52"/>
        <v>1.1989162148893164E-3</v>
      </c>
      <c r="AS81" s="638">
        <f t="shared" si="52"/>
        <v>0.57718209211270699</v>
      </c>
      <c r="AT81" s="638">
        <f t="shared" si="51"/>
        <v>5.7620600728114358E-4</v>
      </c>
      <c r="AU81" s="638">
        <f t="shared" si="51"/>
        <v>1.5214609447866602E-6</v>
      </c>
      <c r="AV81" s="638">
        <f t="shared" si="36"/>
        <v>96.751624590129552</v>
      </c>
      <c r="AX81" s="637" t="str">
        <f t="shared" si="53"/>
        <v>2022-03</v>
      </c>
      <c r="AY81" s="638">
        <f t="shared" si="54"/>
        <v>4.5137988190617666E-3</v>
      </c>
      <c r="BA81" s="637" t="str">
        <f t="shared" si="55"/>
        <v>2022-03</v>
      </c>
      <c r="BB81" s="451">
        <f t="shared" si="56"/>
        <v>5303.4491532543343</v>
      </c>
      <c r="BC81" s="435"/>
      <c r="BD81" s="637" t="str">
        <f t="shared" si="57"/>
        <v>2022-03</v>
      </c>
      <c r="BE81" s="451">
        <f t="shared" si="37"/>
        <v>67.652281590847352</v>
      </c>
      <c r="BF81" s="451">
        <f t="shared" si="37"/>
        <v>32.382082669895624</v>
      </c>
      <c r="BG81" s="451">
        <f t="shared" si="37"/>
        <v>100.03436426074298</v>
      </c>
      <c r="BH81" s="435"/>
      <c r="BI81" s="660" t="str">
        <f t="shared" si="58"/>
        <v>2022-03</v>
      </c>
      <c r="BJ81" s="451">
        <f t="shared" si="38"/>
        <v>80.714680291684971</v>
      </c>
      <c r="BL81" s="660" t="str">
        <f t="shared" si="59"/>
        <v>2022-03</v>
      </c>
      <c r="BM81" s="451">
        <f t="shared" si="39"/>
        <v>39.154290965135253</v>
      </c>
      <c r="BP81" s="639" t="s">
        <v>955</v>
      </c>
      <c r="BQ81" s="661">
        <f t="shared" si="60"/>
        <v>4.1630112727943846E-3</v>
      </c>
      <c r="BR81" s="661">
        <f t="shared" si="60"/>
        <v>1.1965886460529785E-4</v>
      </c>
      <c r="BS81" s="661">
        <f t="shared" si="60"/>
        <v>1.2945019161634179E-3</v>
      </c>
      <c r="BT81" s="661">
        <f t="shared" si="60"/>
        <v>2.3333661677497657E-2</v>
      </c>
      <c r="BU81" s="661">
        <f t="shared" si="60"/>
        <v>11.812201178269726</v>
      </c>
      <c r="BV81" s="661">
        <f t="shared" si="60"/>
        <v>1.4379111235029981E-9</v>
      </c>
      <c r="BW81" s="661">
        <f t="shared" si="60"/>
        <v>0</v>
      </c>
      <c r="BX81" s="661">
        <f t="shared" si="61"/>
        <v>11.841112013438698</v>
      </c>
    </row>
    <row r="82" spans="9:76" x14ac:dyDescent="0.15">
      <c r="I82" s="637" t="str">
        <f t="shared" si="41"/>
        <v>2022-04</v>
      </c>
      <c r="J82" s="638">
        <f t="shared" si="42"/>
        <v>55.69545985733923</v>
      </c>
      <c r="K82" s="638">
        <f t="shared" si="42"/>
        <v>0.70496714256023518</v>
      </c>
      <c r="L82" s="638">
        <f t="shared" si="42"/>
        <v>13.434145435319726</v>
      </c>
      <c r="M82" s="638">
        <f t="shared" si="42"/>
        <v>1252.0185268601319</v>
      </c>
      <c r="N82" s="638">
        <f t="shared" si="43"/>
        <v>1321.8530992953511</v>
      </c>
      <c r="P82" s="637" t="str">
        <f t="shared" si="44"/>
        <v>2022-04</v>
      </c>
      <c r="Q82" s="638">
        <f t="shared" si="45"/>
        <v>18.405027446778057</v>
      </c>
      <c r="R82" s="638">
        <f t="shared" si="45"/>
        <v>168.07093367927931</v>
      </c>
      <c r="S82" s="638">
        <f t="shared" si="45"/>
        <v>6.3821090140945644</v>
      </c>
      <c r="T82" s="638">
        <f t="shared" si="45"/>
        <v>1629.2715510584635</v>
      </c>
      <c r="U82" s="638">
        <f t="shared" si="45"/>
        <v>0.24453950103725097</v>
      </c>
      <c r="V82" s="638">
        <f t="shared" si="46"/>
        <v>1822.3741606996527</v>
      </c>
      <c r="X82" s="637" t="str">
        <f t="shared" si="47"/>
        <v>2022-04</v>
      </c>
      <c r="Y82" s="638">
        <f t="shared" si="48"/>
        <v>2.5076198125134376E-2</v>
      </c>
      <c r="Z82" s="638">
        <f t="shared" si="48"/>
        <v>0.72511447075794411</v>
      </c>
      <c r="AA82" s="638">
        <f t="shared" si="48"/>
        <v>45.705274258571059</v>
      </c>
      <c r="AB82" s="638">
        <f t="shared" si="48"/>
        <v>0</v>
      </c>
      <c r="AC82" s="638">
        <f t="shared" si="49"/>
        <v>46.455464927454138</v>
      </c>
      <c r="AE82" s="637" t="str">
        <f t="shared" si="50"/>
        <v>2022-04</v>
      </c>
      <c r="AF82" s="638">
        <f t="shared" si="51"/>
        <v>4.7331191126431736E-5</v>
      </c>
      <c r="AG82" s="638">
        <f t="shared" si="51"/>
        <v>13.773592059257616</v>
      </c>
      <c r="AH82" s="638">
        <f t="shared" si="51"/>
        <v>3.2625086827792971</v>
      </c>
      <c r="AI82" s="638">
        <f t="shared" si="51"/>
        <v>2.7096245612483398E-3</v>
      </c>
      <c r="AJ82" s="638">
        <f t="shared" si="51"/>
        <v>27.844544313435058</v>
      </c>
      <c r="AK82" s="638">
        <f t="shared" si="51"/>
        <v>1.6661595983823578</v>
      </c>
      <c r="AL82" s="638">
        <f t="shared" si="51"/>
        <v>3.7025819853042772</v>
      </c>
      <c r="AM82" s="638">
        <f t="shared" si="51"/>
        <v>36.617800289473927</v>
      </c>
      <c r="AN82" s="638">
        <f t="shared" si="51"/>
        <v>7.8871044206607621E-4</v>
      </c>
      <c r="AO82" s="638">
        <f t="shared" si="52"/>
        <v>3.0046505435166112E-4</v>
      </c>
      <c r="AP82" s="638">
        <f t="shared" si="52"/>
        <v>1.2498063233579101E-3</v>
      </c>
      <c r="AQ82" s="638">
        <f t="shared" si="52"/>
        <v>1.197285018861289E-5</v>
      </c>
      <c r="AR82" s="638">
        <f t="shared" si="52"/>
        <v>1.4223743528418652E-4</v>
      </c>
      <c r="AS82" s="638">
        <f t="shared" si="52"/>
        <v>1.8451007797266308</v>
      </c>
      <c r="AT82" s="638">
        <f t="shared" si="51"/>
        <v>2.0013742596347559E-4</v>
      </c>
      <c r="AU82" s="638">
        <f t="shared" si="51"/>
        <v>9.3592067787540134E-4</v>
      </c>
      <c r="AV82" s="638">
        <f t="shared" si="36"/>
        <v>88.718673914320632</v>
      </c>
      <c r="AX82" s="637" t="str">
        <f t="shared" si="53"/>
        <v>2022-04</v>
      </c>
      <c r="AY82" s="638">
        <f t="shared" si="54"/>
        <v>1.0318162887415369E-2</v>
      </c>
      <c r="BA82" s="637" t="str">
        <f t="shared" si="55"/>
        <v>2022-04</v>
      </c>
      <c r="BB82" s="451">
        <f t="shared" si="56"/>
        <v>5492.1925948066182</v>
      </c>
      <c r="BC82" s="435"/>
      <c r="BD82" s="637" t="str">
        <f t="shared" si="57"/>
        <v>2022-04</v>
      </c>
      <c r="BE82" s="451">
        <f t="shared" si="37"/>
        <v>69.591179116418033</v>
      </c>
      <c r="BF82" s="451">
        <f t="shared" si="37"/>
        <v>9.9054054708530952</v>
      </c>
      <c r="BG82" s="451">
        <f t="shared" si="37"/>
        <v>79.49658458727113</v>
      </c>
      <c r="BH82" s="435"/>
      <c r="BI82" s="660" t="str">
        <f t="shared" si="58"/>
        <v>2022-04</v>
      </c>
      <c r="BJ82" s="451">
        <f t="shared" si="38"/>
        <v>55.886477276897409</v>
      </c>
      <c r="BL82" s="660" t="str">
        <f t="shared" si="59"/>
        <v>2022-04</v>
      </c>
      <c r="BM82" s="451">
        <f t="shared" si="39"/>
        <v>117.89689999046094</v>
      </c>
      <c r="BP82" s="639" t="s">
        <v>956</v>
      </c>
      <c r="BQ82" s="661">
        <f t="shared" si="60"/>
        <v>4.0299906531799899E-3</v>
      </c>
      <c r="BR82" s="661">
        <f t="shared" si="60"/>
        <v>1.7083210605051073E-4</v>
      </c>
      <c r="BS82" s="661">
        <f t="shared" si="60"/>
        <v>1.2178694314570703E-3</v>
      </c>
      <c r="BT82" s="661">
        <f t="shared" si="60"/>
        <v>5.6480844042198435E-2</v>
      </c>
      <c r="BU82" s="661">
        <f t="shared" si="60"/>
        <v>0.62783438412043258</v>
      </c>
      <c r="BV82" s="661">
        <f t="shared" si="60"/>
        <v>0</v>
      </c>
      <c r="BW82" s="661">
        <f t="shared" si="60"/>
        <v>0</v>
      </c>
      <c r="BX82" s="661">
        <f t="shared" si="61"/>
        <v>0.6897339203533186</v>
      </c>
    </row>
    <row r="83" spans="9:76" x14ac:dyDescent="0.15">
      <c r="I83" s="637" t="str">
        <f t="shared" si="41"/>
        <v>2022-05</v>
      </c>
      <c r="J83" s="638">
        <f t="shared" si="42"/>
        <v>103.51118715933985</v>
      </c>
      <c r="K83" s="638">
        <f t="shared" si="42"/>
        <v>1.373041770592855</v>
      </c>
      <c r="L83" s="638">
        <f t="shared" si="42"/>
        <v>8.8608951045898632</v>
      </c>
      <c r="M83" s="638">
        <f t="shared" si="42"/>
        <v>1163.9378724520277</v>
      </c>
      <c r="N83" s="638">
        <f t="shared" si="43"/>
        <v>1277.6829964865503</v>
      </c>
      <c r="P83" s="637" t="str">
        <f t="shared" si="44"/>
        <v>2022-05</v>
      </c>
      <c r="Q83" s="638">
        <f t="shared" si="45"/>
        <v>12.251699087035373</v>
      </c>
      <c r="R83" s="638">
        <f t="shared" si="45"/>
        <v>144.7588385565459</v>
      </c>
      <c r="S83" s="638">
        <f t="shared" si="45"/>
        <v>1.2115596295952804</v>
      </c>
      <c r="T83" s="638">
        <f t="shared" si="45"/>
        <v>1563.3592722712679</v>
      </c>
      <c r="U83" s="638">
        <f t="shared" si="45"/>
        <v>0.14315949570845943</v>
      </c>
      <c r="V83" s="638">
        <f t="shared" si="46"/>
        <v>1721.7245290401529</v>
      </c>
      <c r="X83" s="637" t="str">
        <f t="shared" si="47"/>
        <v>2022-05</v>
      </c>
      <c r="Y83" s="638">
        <f t="shared" si="48"/>
        <v>2.066656152328496E-2</v>
      </c>
      <c r="Z83" s="638">
        <f t="shared" si="48"/>
        <v>1.5044337112876707</v>
      </c>
      <c r="AA83" s="638">
        <f t="shared" si="48"/>
        <v>53.368982763754474</v>
      </c>
      <c r="AB83" s="638">
        <f t="shared" si="48"/>
        <v>2.6901415854808805E-2</v>
      </c>
      <c r="AC83" s="638">
        <f t="shared" si="49"/>
        <v>54.920984452420235</v>
      </c>
      <c r="AE83" s="637" t="str">
        <f t="shared" si="50"/>
        <v>2022-05</v>
      </c>
      <c r="AF83" s="638">
        <f t="shared" si="51"/>
        <v>9.6318935902672752E-5</v>
      </c>
      <c r="AG83" s="638">
        <f t="shared" si="51"/>
        <v>10.875480878115917</v>
      </c>
      <c r="AH83" s="638">
        <f t="shared" si="51"/>
        <v>0.52997730405149901</v>
      </c>
      <c r="AI83" s="638">
        <f t="shared" si="51"/>
        <v>5.8866288408353222E-2</v>
      </c>
      <c r="AJ83" s="638">
        <f t="shared" si="51"/>
        <v>64.420472705040041</v>
      </c>
      <c r="AK83" s="638">
        <f t="shared" si="51"/>
        <v>3.6892156507037708</v>
      </c>
      <c r="AL83" s="638">
        <f t="shared" si="51"/>
        <v>9.9136958298685549</v>
      </c>
      <c r="AM83" s="638">
        <f t="shared" si="51"/>
        <v>46.911528319101272</v>
      </c>
      <c r="AN83" s="638">
        <f t="shared" si="51"/>
        <v>3.8492144085466794E-6</v>
      </c>
      <c r="AO83" s="638">
        <f t="shared" si="52"/>
        <v>1.6440480612800392E-4</v>
      </c>
      <c r="AP83" s="638">
        <f t="shared" si="52"/>
        <v>6.1739124118503221E-2</v>
      </c>
      <c r="AQ83" s="638">
        <f t="shared" si="52"/>
        <v>5.3670855777454495E-6</v>
      </c>
      <c r="AR83" s="638">
        <f t="shared" si="52"/>
        <v>5.0741282393573733E-6</v>
      </c>
      <c r="AS83" s="638">
        <f t="shared" si="52"/>
        <v>0.2476200472547129</v>
      </c>
      <c r="AT83" s="638">
        <f t="shared" si="51"/>
        <v>5.207458150016455E-2</v>
      </c>
      <c r="AU83" s="638">
        <f t="shared" si="51"/>
        <v>8.1770021006377636E-4</v>
      </c>
      <c r="AV83" s="638">
        <f t="shared" si="36"/>
        <v>136.76176344254313</v>
      </c>
      <c r="AX83" s="637" t="str">
        <f t="shared" si="53"/>
        <v>2022-05</v>
      </c>
      <c r="AY83" s="638">
        <f t="shared" si="54"/>
        <v>0.11821024606524579</v>
      </c>
      <c r="BA83" s="637" t="str">
        <f t="shared" si="55"/>
        <v>2022-05</v>
      </c>
      <c r="BB83" s="451">
        <f t="shared" si="56"/>
        <v>6617.8945659766523</v>
      </c>
      <c r="BC83" s="435"/>
      <c r="BD83" s="637" t="str">
        <f t="shared" si="57"/>
        <v>2022-05</v>
      </c>
      <c r="BE83" s="451">
        <f t="shared" si="37"/>
        <v>74.016289809029274</v>
      </c>
      <c r="BF83" s="451">
        <f t="shared" si="37"/>
        <v>6.2265126469337622</v>
      </c>
      <c r="BG83" s="451">
        <f t="shared" si="37"/>
        <v>80.24280245596303</v>
      </c>
      <c r="BH83" s="435"/>
      <c r="BI83" s="660" t="str">
        <f t="shared" si="58"/>
        <v>2022-05</v>
      </c>
      <c r="BJ83" s="451">
        <f t="shared" si="38"/>
        <v>107.26222047012011</v>
      </c>
      <c r="BL83" s="660" t="str">
        <f t="shared" si="59"/>
        <v>2022-05</v>
      </c>
      <c r="BM83" s="451">
        <f t="shared" si="39"/>
        <v>166.71828870996876</v>
      </c>
      <c r="BP83" s="639" t="s">
        <v>957</v>
      </c>
      <c r="BQ83" s="661">
        <f t="shared" si="60"/>
        <v>3.7525019857639549E-2</v>
      </c>
      <c r="BR83" s="661">
        <f t="shared" si="60"/>
        <v>0</v>
      </c>
      <c r="BS83" s="661">
        <f t="shared" si="60"/>
        <v>1.1557556399566212E-3</v>
      </c>
      <c r="BT83" s="661">
        <f t="shared" si="60"/>
        <v>1.0555009645941015E-2</v>
      </c>
      <c r="BU83" s="661">
        <f t="shared" si="60"/>
        <v>0.59776901955865425</v>
      </c>
      <c r="BV83" s="661">
        <f t="shared" si="60"/>
        <v>1.8062564777210351E-9</v>
      </c>
      <c r="BW83" s="661">
        <f t="shared" si="60"/>
        <v>0</v>
      </c>
      <c r="BX83" s="661">
        <f t="shared" si="61"/>
        <v>0.64700480650844794</v>
      </c>
    </row>
    <row r="84" spans="9:76" x14ac:dyDescent="0.15">
      <c r="I84" s="637" t="str">
        <f t="shared" si="41"/>
        <v>2022-06</v>
      </c>
      <c r="J84" s="638">
        <f t="shared" si="42"/>
        <v>71.446062624446299</v>
      </c>
      <c r="K84" s="638">
        <f t="shared" si="42"/>
        <v>0.27518084116854852</v>
      </c>
      <c r="L84" s="638">
        <f t="shared" si="42"/>
        <v>19.6433302335208</v>
      </c>
      <c r="M84" s="638">
        <f t="shared" si="42"/>
        <v>962.02787947080242</v>
      </c>
      <c r="N84" s="638">
        <f>SUM(J84:M84)</f>
        <v>1053.3924531699381</v>
      </c>
      <c r="P84" s="637" t="str">
        <f t="shared" si="44"/>
        <v>2022-06</v>
      </c>
      <c r="Q84" s="638">
        <f t="shared" si="45"/>
        <v>10.557036343294378</v>
      </c>
      <c r="R84" s="638">
        <f t="shared" si="45"/>
        <v>116.91650486281445</v>
      </c>
      <c r="S84" s="638">
        <f t="shared" si="45"/>
        <v>4.8602547810678507</v>
      </c>
      <c r="T84" s="638">
        <f t="shared" si="45"/>
        <v>1383.9264519121202</v>
      </c>
      <c r="U84" s="638">
        <f t="shared" si="45"/>
        <v>2.8923832156015115</v>
      </c>
      <c r="V84" s="638">
        <f t="shared" si="46"/>
        <v>1519.1526311148984</v>
      </c>
      <c r="X84" s="637" t="str">
        <f t="shared" si="47"/>
        <v>2022-06</v>
      </c>
      <c r="Y84" s="638">
        <f t="shared" si="48"/>
        <v>2.0518358149274708E-2</v>
      </c>
      <c r="Z84" s="638">
        <f t="shared" si="48"/>
        <v>0.63952592628629579</v>
      </c>
      <c r="AA84" s="638">
        <f t="shared" si="48"/>
        <v>41.26943584060875</v>
      </c>
      <c r="AB84" s="638">
        <f t="shared" si="48"/>
        <v>2.6789538995217285E-2</v>
      </c>
      <c r="AC84" s="638">
        <f>SUM(Y84:AB84)</f>
        <v>41.956269664039539</v>
      </c>
      <c r="AE84" s="637" t="str">
        <f t="shared" si="50"/>
        <v>2022-06</v>
      </c>
      <c r="AF84" s="638">
        <f t="shared" si="51"/>
        <v>4.8776829771668358E-4</v>
      </c>
      <c r="AG84" s="638">
        <f t="shared" si="51"/>
        <v>11.630284176419922</v>
      </c>
      <c r="AH84" s="638">
        <f t="shared" si="51"/>
        <v>0.64893409664637114</v>
      </c>
      <c r="AI84" s="638">
        <f t="shared" si="51"/>
        <v>1.4195738182934277E-2</v>
      </c>
      <c r="AJ84" s="638">
        <f t="shared" si="51"/>
        <v>123.74392418647462</v>
      </c>
      <c r="AK84" s="638">
        <f t="shared" si="51"/>
        <v>2.1880440848881251</v>
      </c>
      <c r="AL84" s="638">
        <f t="shared" si="51"/>
        <v>7.2095790025723536</v>
      </c>
      <c r="AM84" s="638">
        <f t="shared" si="51"/>
        <v>32.115298506972948</v>
      </c>
      <c r="AN84" s="638">
        <f t="shared" si="51"/>
        <v>3.6108483545831348E-3</v>
      </c>
      <c r="AO84" s="638">
        <f t="shared" si="52"/>
        <v>4.5890854426033885E-3</v>
      </c>
      <c r="AP84" s="638">
        <f t="shared" si="52"/>
        <v>1.4742886881322168E-2</v>
      </c>
      <c r="AQ84" s="638">
        <f t="shared" si="52"/>
        <v>3.402832589927129E-6</v>
      </c>
      <c r="AR84" s="638">
        <f t="shared" si="52"/>
        <v>1.5407457021865331E-3</v>
      </c>
      <c r="AS84" s="638">
        <f t="shared" si="52"/>
        <v>0.92557130374643648</v>
      </c>
      <c r="AT84" s="638">
        <f t="shared" si="51"/>
        <v>2.1380538602897948E-2</v>
      </c>
      <c r="AU84" s="638">
        <f t="shared" si="51"/>
        <v>2.854576450772578E-6</v>
      </c>
      <c r="AV84" s="638">
        <f t="shared" si="36"/>
        <v>178.52218922659407</v>
      </c>
      <c r="AX84" s="637" t="str">
        <f t="shared" si="53"/>
        <v>2022-06</v>
      </c>
      <c r="AY84" s="638">
        <f t="shared" si="54"/>
        <v>3.6885675353914744E-3</v>
      </c>
      <c r="BA84" s="637" t="str">
        <f t="shared" si="55"/>
        <v>2022-06</v>
      </c>
      <c r="BB84" s="451">
        <f t="shared" si="56"/>
        <v>5588.3481466773765</v>
      </c>
      <c r="BC84" s="435"/>
      <c r="BD84" s="637" t="str">
        <f t="shared" si="57"/>
        <v>2022-06</v>
      </c>
      <c r="BE84" s="451">
        <f t="shared" si="37"/>
        <v>45.052775851590866</v>
      </c>
      <c r="BF84" s="451">
        <f t="shared" si="37"/>
        <v>38.784474558149576</v>
      </c>
      <c r="BG84" s="451">
        <f t="shared" si="37"/>
        <v>83.837250409740449</v>
      </c>
      <c r="BH84" s="435"/>
      <c r="BI84" s="660" t="str">
        <f t="shared" si="58"/>
        <v>2022-06</v>
      </c>
      <c r="BJ84" s="451">
        <f t="shared" si="38"/>
        <v>130.69369947089857</v>
      </c>
      <c r="BL84" s="660" t="str">
        <f t="shared" si="59"/>
        <v>2022-06</v>
      </c>
      <c r="BM84" s="451">
        <f t="shared" si="39"/>
        <v>146.69523251546875</v>
      </c>
      <c r="BP84" s="639" t="s">
        <v>958</v>
      </c>
      <c r="BQ84" s="661">
        <f t="shared" si="60"/>
        <v>3.3291109148194629E-3</v>
      </c>
      <c r="BR84" s="661">
        <f t="shared" si="60"/>
        <v>5.399078791015195E-4</v>
      </c>
      <c r="BS84" s="661">
        <f t="shared" si="60"/>
        <v>1.1511265865919921E-3</v>
      </c>
      <c r="BT84" s="661">
        <f t="shared" si="60"/>
        <v>9.9719250592897463E-3</v>
      </c>
      <c r="BU84" s="661">
        <f t="shared" si="60"/>
        <v>7.9896811932148832</v>
      </c>
      <c r="BV84" s="661">
        <f t="shared" si="60"/>
        <v>0</v>
      </c>
      <c r="BW84" s="661">
        <f t="shared" si="60"/>
        <v>0</v>
      </c>
      <c r="BX84" s="661">
        <f t="shared" si="61"/>
        <v>8.004673263654686</v>
      </c>
    </row>
    <row r="85" spans="9:76" x14ac:dyDescent="0.15">
      <c r="I85" s="637" t="str">
        <f t="shared" si="41"/>
        <v>2022-07</v>
      </c>
      <c r="J85" s="638">
        <f t="shared" si="42"/>
        <v>101.00297016355572</v>
      </c>
      <c r="K85" s="638">
        <f t="shared" si="42"/>
        <v>0.62370872665724097</v>
      </c>
      <c r="L85" s="638">
        <f t="shared" si="42"/>
        <v>20.425580331679981</v>
      </c>
      <c r="M85" s="638">
        <f t="shared" si="42"/>
        <v>1137.6502914127361</v>
      </c>
      <c r="N85" s="638">
        <f>SUM(J85:M85)</f>
        <v>1259.702550634629</v>
      </c>
      <c r="P85" s="637" t="str">
        <f t="shared" si="44"/>
        <v>2022-07</v>
      </c>
      <c r="Q85" s="638">
        <f t="shared" si="45"/>
        <v>9.165899018658811</v>
      </c>
      <c r="R85" s="638">
        <f t="shared" si="45"/>
        <v>91.266421247808395</v>
      </c>
      <c r="S85" s="638">
        <f t="shared" si="45"/>
        <v>0.67800572294618089</v>
      </c>
      <c r="T85" s="638">
        <f t="shared" si="45"/>
        <v>1342.9332660312191</v>
      </c>
      <c r="U85" s="638">
        <f t="shared" si="45"/>
        <v>0.30942628299817365</v>
      </c>
      <c r="V85" s="638">
        <f t="shared" si="46"/>
        <v>1444.3530183036307</v>
      </c>
      <c r="X85" s="637" t="str">
        <f t="shared" si="47"/>
        <v>2022-07</v>
      </c>
      <c r="Y85" s="638">
        <f t="shared" si="48"/>
        <v>2.0780823934728614E-2</v>
      </c>
      <c r="Z85" s="638">
        <f t="shared" si="48"/>
        <v>0.40928445730787566</v>
      </c>
      <c r="AA85" s="638">
        <f t="shared" si="48"/>
        <v>41.178781904001788</v>
      </c>
      <c r="AB85" s="638">
        <f t="shared" si="48"/>
        <v>9.7013371403590995E-2</v>
      </c>
      <c r="AC85" s="638">
        <f>SUM(Y85:AB85)</f>
        <v>41.705860556647984</v>
      </c>
      <c r="AE85" s="637" t="str">
        <f t="shared" si="50"/>
        <v>2022-07</v>
      </c>
      <c r="AF85" s="638">
        <f t="shared" si="51"/>
        <v>6.3017483444127633E-4</v>
      </c>
      <c r="AG85" s="638">
        <f t="shared" si="51"/>
        <v>9.8227332899768562</v>
      </c>
      <c r="AH85" s="638">
        <f t="shared" si="51"/>
        <v>9.9129149712097658E-2</v>
      </c>
      <c r="AI85" s="638">
        <f t="shared" si="51"/>
        <v>0.10040223697160351</v>
      </c>
      <c r="AJ85" s="638">
        <f t="shared" si="51"/>
        <v>58.310987833318848</v>
      </c>
      <c r="AK85" s="638">
        <f t="shared" si="51"/>
        <v>1.1002091859054346</v>
      </c>
      <c r="AL85" s="638">
        <f t="shared" si="51"/>
        <v>8.9265754341731647</v>
      </c>
      <c r="AM85" s="638">
        <f t="shared" si="51"/>
        <v>80.900813871189655</v>
      </c>
      <c r="AN85" s="638">
        <f t="shared" si="51"/>
        <v>5.5622167565161328E-6</v>
      </c>
      <c r="AO85" s="638">
        <f t="shared" si="52"/>
        <v>1.4162361912894921E-4</v>
      </c>
      <c r="AP85" s="638">
        <f t="shared" si="52"/>
        <v>0.12103393524375781</v>
      </c>
      <c r="AQ85" s="638">
        <f t="shared" si="52"/>
        <v>1.9685512597788963E-6</v>
      </c>
      <c r="AR85" s="638">
        <f t="shared" si="52"/>
        <v>1.3329510338735352E-3</v>
      </c>
      <c r="AS85" s="638">
        <f t="shared" si="52"/>
        <v>8.8856551750723142E-2</v>
      </c>
      <c r="AT85" s="638">
        <f t="shared" si="51"/>
        <v>0.23824953117491504</v>
      </c>
      <c r="AU85" s="638">
        <f t="shared" si="51"/>
        <v>6.5094036831396779E-2</v>
      </c>
      <c r="AV85" s="638">
        <f t="shared" si="36"/>
        <v>159.77619733650391</v>
      </c>
      <c r="AX85" s="637" t="str">
        <f t="shared" si="53"/>
        <v>2022-07</v>
      </c>
      <c r="AY85" s="638">
        <f t="shared" si="54"/>
        <v>2.3700972542428558E-3</v>
      </c>
      <c r="BA85" s="637" t="str">
        <f t="shared" si="55"/>
        <v>2022-07</v>
      </c>
      <c r="BB85" s="451">
        <f t="shared" si="56"/>
        <v>3936.6103257180239</v>
      </c>
      <c r="BC85" s="435"/>
      <c r="BD85" s="637" t="str">
        <f t="shared" si="57"/>
        <v>2022-07</v>
      </c>
      <c r="BE85" s="451">
        <f t="shared" si="37"/>
        <v>35.29123277284625</v>
      </c>
      <c r="BF85" s="451">
        <f t="shared" si="37"/>
        <v>18.910915331920449</v>
      </c>
      <c r="BG85" s="451">
        <f t="shared" si="37"/>
        <v>54.2021481047667</v>
      </c>
      <c r="BH85" s="435"/>
      <c r="BI85" s="660" t="str">
        <f t="shared" si="58"/>
        <v>2022-07</v>
      </c>
      <c r="BJ85" s="451">
        <f t="shared" si="38"/>
        <v>120.08384215487011</v>
      </c>
      <c r="BL85" s="660" t="str">
        <f t="shared" si="59"/>
        <v>2022-07</v>
      </c>
      <c r="BM85" s="451">
        <f t="shared" si="39"/>
        <v>59.48186357205303</v>
      </c>
      <c r="BP85" s="639" t="s">
        <v>959</v>
      </c>
      <c r="BQ85" s="661">
        <f t="shared" si="60"/>
        <v>5.3948250188113871E-3</v>
      </c>
      <c r="BR85" s="661">
        <f t="shared" si="60"/>
        <v>1.7883394320961035E-8</v>
      </c>
      <c r="BS85" s="661">
        <f t="shared" si="60"/>
        <v>1.1059941534767774E-3</v>
      </c>
      <c r="BT85" s="661">
        <f t="shared" si="60"/>
        <v>1.0152963622203906E-2</v>
      </c>
      <c r="BU85" s="661">
        <f t="shared" si="60"/>
        <v>1.6183389152292871</v>
      </c>
      <c r="BV85" s="661">
        <f t="shared" si="60"/>
        <v>0</v>
      </c>
      <c r="BW85" s="661">
        <f t="shared" si="60"/>
        <v>0</v>
      </c>
      <c r="BX85" s="661">
        <f t="shared" si="61"/>
        <v>1.6349927159071735</v>
      </c>
    </row>
    <row r="86" spans="9:76" x14ac:dyDescent="0.15">
      <c r="I86" s="637" t="str">
        <f t="shared" si="41"/>
        <v>2022-08</v>
      </c>
      <c r="J86" s="638">
        <f t="shared" si="42"/>
        <v>130.79279939819412</v>
      </c>
      <c r="K86" s="638">
        <f t="shared" si="42"/>
        <v>0.60233188542952032</v>
      </c>
      <c r="L86" s="638">
        <f t="shared" si="42"/>
        <v>4.736504942402461</v>
      </c>
      <c r="M86" s="638">
        <f t="shared" si="42"/>
        <v>1218.3374637096622</v>
      </c>
      <c r="N86" s="638">
        <f>SUM(J86:M86)</f>
        <v>1354.4690999356883</v>
      </c>
      <c r="P86" s="637" t="str">
        <f t="shared" si="44"/>
        <v>2022-08</v>
      </c>
      <c r="Q86" s="638">
        <f t="shared" si="45"/>
        <v>102.96296746460492</v>
      </c>
      <c r="R86" s="638">
        <f t="shared" si="45"/>
        <v>112.39997280002832</v>
      </c>
      <c r="S86" s="638">
        <f t="shared" si="45"/>
        <v>1.5676413847622779</v>
      </c>
      <c r="T86" s="638">
        <f t="shared" si="45"/>
        <v>1058.8030255352046</v>
      </c>
      <c r="U86" s="638">
        <f t="shared" si="45"/>
        <v>0.1789657294730202</v>
      </c>
      <c r="V86" s="638">
        <f t="shared" si="46"/>
        <v>1275.9125729140731</v>
      </c>
      <c r="X86" s="637" t="str">
        <f t="shared" si="47"/>
        <v>2022-08</v>
      </c>
      <c r="Y86" s="638">
        <f t="shared" si="48"/>
        <v>2.0671961249718065E-2</v>
      </c>
      <c r="Z86" s="638">
        <f t="shared" si="48"/>
        <v>20.347287584339874</v>
      </c>
      <c r="AA86" s="638">
        <f t="shared" si="48"/>
        <v>35.123438237519565</v>
      </c>
      <c r="AB86" s="638">
        <f t="shared" si="48"/>
        <v>3.2812185963848536E-3</v>
      </c>
      <c r="AC86" s="638">
        <f>SUM(Y86:AB86)</f>
        <v>55.494679001705542</v>
      </c>
      <c r="AE86" s="637" t="str">
        <f t="shared" si="50"/>
        <v>2022-08</v>
      </c>
      <c r="AF86" s="638">
        <f t="shared" si="51"/>
        <v>3.403387381695205E-4</v>
      </c>
      <c r="AG86" s="638">
        <f t="shared" si="51"/>
        <v>7.8306425690016015</v>
      </c>
      <c r="AH86" s="638">
        <f t="shared" si="51"/>
        <v>0.19793738011685449</v>
      </c>
      <c r="AI86" s="638">
        <f t="shared" si="51"/>
        <v>3.1018681213026856E-2</v>
      </c>
      <c r="AJ86" s="638">
        <f t="shared" si="51"/>
        <v>75.832402308137645</v>
      </c>
      <c r="AK86" s="638">
        <f t="shared" si="51"/>
        <v>4.1932276775050887</v>
      </c>
      <c r="AL86" s="638">
        <f t="shared" si="51"/>
        <v>1.6851464192359278</v>
      </c>
      <c r="AM86" s="638">
        <f t="shared" si="51"/>
        <v>92.641653842053515</v>
      </c>
      <c r="AN86" s="638">
        <f t="shared" si="51"/>
        <v>2.1703554011764843E-6</v>
      </c>
      <c r="AO86" s="638">
        <f t="shared" si="52"/>
        <v>2.1774540073238279E-6</v>
      </c>
      <c r="AP86" s="638">
        <f t="shared" si="52"/>
        <v>4.0613488796225193E-2</v>
      </c>
      <c r="AQ86" s="638">
        <f t="shared" si="52"/>
        <v>1.8591526895761426E-6</v>
      </c>
      <c r="AR86" s="638">
        <f t="shared" si="52"/>
        <v>9.5171308203134669E-6</v>
      </c>
      <c r="AS86" s="638">
        <f t="shared" si="52"/>
        <v>5.1054044193588179</v>
      </c>
      <c r="AT86" s="638">
        <f t="shared" si="51"/>
        <v>3.8609564066973634E-2</v>
      </c>
      <c r="AU86" s="638">
        <f t="shared" si="51"/>
        <v>2.8072960958525002E-4</v>
      </c>
      <c r="AV86" s="638">
        <f t="shared" si="36"/>
        <v>187.59729314192634</v>
      </c>
      <c r="AX86" s="637" t="str">
        <f t="shared" si="53"/>
        <v>2022-08</v>
      </c>
      <c r="AY86" s="638">
        <f t="shared" si="54"/>
        <v>9.6960647242667584E-3</v>
      </c>
      <c r="BA86" s="637" t="str">
        <f t="shared" si="55"/>
        <v>2022-08</v>
      </c>
      <c r="BB86" s="451">
        <f t="shared" si="56"/>
        <v>4129.5149582379172</v>
      </c>
      <c r="BC86" s="435"/>
      <c r="BD86" s="637" t="str">
        <f t="shared" si="57"/>
        <v>2022-08</v>
      </c>
      <c r="BE86" s="451">
        <f t="shared" si="37"/>
        <v>51.266258942095149</v>
      </c>
      <c r="BF86" s="451">
        <f t="shared" si="37"/>
        <v>12.447980020460811</v>
      </c>
      <c r="BG86" s="451">
        <f t="shared" si="37"/>
        <v>63.71423896255596</v>
      </c>
      <c r="BH86" s="435"/>
      <c r="BI86" s="660" t="str">
        <f t="shared" si="58"/>
        <v>2022-08</v>
      </c>
      <c r="BJ86" s="451">
        <f t="shared" si="38"/>
        <v>202.92244506786557</v>
      </c>
      <c r="BL86" s="660" t="str">
        <f t="shared" si="59"/>
        <v>2022-08</v>
      </c>
      <c r="BM86" s="451">
        <f t="shared" si="39"/>
        <v>92.969708149467778</v>
      </c>
      <c r="BP86" s="639" t="s">
        <v>960</v>
      </c>
      <c r="BQ86" s="661">
        <f t="shared" si="60"/>
        <v>2.5462877099926073E-2</v>
      </c>
      <c r="BR86" s="661">
        <f t="shared" si="60"/>
        <v>1.3273932208903712E-3</v>
      </c>
      <c r="BS86" s="661">
        <f t="shared" si="60"/>
        <v>1.1993707148576466E-3</v>
      </c>
      <c r="BT86" s="661">
        <f t="shared" si="60"/>
        <v>1.0510067845643749E-2</v>
      </c>
      <c r="BU86" s="661">
        <f t="shared" si="60"/>
        <v>11.596041343597754</v>
      </c>
      <c r="BV86" s="661">
        <f t="shared" si="60"/>
        <v>4.3073669075965823E-9</v>
      </c>
      <c r="BW86" s="661">
        <f t="shared" si="60"/>
        <v>0</v>
      </c>
      <c r="BX86" s="661">
        <f t="shared" si="61"/>
        <v>11.634541056786439</v>
      </c>
    </row>
    <row r="87" spans="9:76" x14ac:dyDescent="0.15">
      <c r="I87" s="637" t="str">
        <f t="shared" si="41"/>
        <v>2022-09</v>
      </c>
      <c r="J87" s="638">
        <f t="shared" si="42"/>
        <v>122.42226219338578</v>
      </c>
      <c r="K87" s="638">
        <f t="shared" si="42"/>
        <v>0.49879408359538413</v>
      </c>
      <c r="L87" s="638">
        <f t="shared" si="42"/>
        <v>2.1037087308586622</v>
      </c>
      <c r="M87" s="638">
        <f t="shared" si="42"/>
        <v>873.31745422275787</v>
      </c>
      <c r="N87" s="638">
        <f>SUM(J87:M87)</f>
        <v>998.34221923059772</v>
      </c>
      <c r="P87" s="637" t="str">
        <f t="shared" si="44"/>
        <v>2022-09</v>
      </c>
      <c r="Q87" s="638">
        <f t="shared" si="45"/>
        <v>263.70618075097019</v>
      </c>
      <c r="R87" s="638">
        <f t="shared" si="45"/>
        <v>202.83067299506641</v>
      </c>
      <c r="S87" s="638">
        <f t="shared" si="45"/>
        <v>0.69263011832572352</v>
      </c>
      <c r="T87" s="638">
        <f t="shared" si="45"/>
        <v>795.77355765643233</v>
      </c>
      <c r="U87" s="638">
        <f t="shared" si="45"/>
        <v>0.15727296257955406</v>
      </c>
      <c r="V87" s="638">
        <f t="shared" si="46"/>
        <v>1263.1603144833743</v>
      </c>
      <c r="X87" s="637" t="str">
        <f t="shared" si="47"/>
        <v>2022-09</v>
      </c>
      <c r="Y87" s="638">
        <f t="shared" si="48"/>
        <v>2.1887276971028709E-2</v>
      </c>
      <c r="Z87" s="638">
        <f t="shared" si="48"/>
        <v>0.73996992821230334</v>
      </c>
      <c r="AA87" s="638">
        <f t="shared" si="48"/>
        <v>69.517120730209925</v>
      </c>
      <c r="AB87" s="638">
        <f t="shared" si="48"/>
        <v>0.18764780863148145</v>
      </c>
      <c r="AC87" s="638">
        <f>SUM(Y87:AB87)</f>
        <v>70.466625744024739</v>
      </c>
      <c r="AE87" s="637" t="str">
        <f t="shared" si="50"/>
        <v>2022-09</v>
      </c>
      <c r="AF87" s="638">
        <f t="shared" si="51"/>
        <v>1.2217493258503907E-4</v>
      </c>
      <c r="AG87" s="638">
        <f t="shared" si="51"/>
        <v>8.8103664517448053</v>
      </c>
      <c r="AH87" s="638">
        <f t="shared" si="51"/>
        <v>0.5611855492825264</v>
      </c>
      <c r="AI87" s="638">
        <f t="shared" si="51"/>
        <v>0.81796739642686522</v>
      </c>
      <c r="AJ87" s="638">
        <f t="shared" si="51"/>
        <v>118.87109022174795</v>
      </c>
      <c r="AK87" s="638">
        <f t="shared" si="51"/>
        <v>42.742140667013622</v>
      </c>
      <c r="AL87" s="638">
        <f t="shared" si="51"/>
        <v>6.277003459576914</v>
      </c>
      <c r="AM87" s="638">
        <f t="shared" si="51"/>
        <v>60.791155594157225</v>
      </c>
      <c r="AN87" s="638">
        <f t="shared" si="51"/>
        <v>1.130659111367998E-4</v>
      </c>
      <c r="AO87" s="638">
        <f t="shared" si="52"/>
        <v>2.8687543453997851E-4</v>
      </c>
      <c r="AP87" s="638">
        <f t="shared" si="52"/>
        <v>0.12906421620482422</v>
      </c>
      <c r="AQ87" s="638">
        <f t="shared" si="52"/>
        <v>1.0046969691757031E-5</v>
      </c>
      <c r="AR87" s="638">
        <f t="shared" si="52"/>
        <v>6.4480354922125095E-7</v>
      </c>
      <c r="AS87" s="638">
        <f t="shared" si="52"/>
        <v>2.921953377370293</v>
      </c>
      <c r="AT87" s="638">
        <f t="shared" si="51"/>
        <v>0.43166803878193555</v>
      </c>
      <c r="AU87" s="638">
        <f t="shared" si="51"/>
        <v>4.6495216156472365E-3</v>
      </c>
      <c r="AV87" s="638">
        <f t="shared" si="36"/>
        <v>242.35877730197413</v>
      </c>
      <c r="AX87" s="637" t="str">
        <f t="shared" si="53"/>
        <v>2022-09</v>
      </c>
      <c r="AY87" s="638">
        <f t="shared" si="54"/>
        <v>6.8310644409393703E-2</v>
      </c>
      <c r="BA87" s="637" t="str">
        <f t="shared" si="55"/>
        <v>2022-09</v>
      </c>
      <c r="BB87" s="451">
        <f t="shared" si="56"/>
        <v>4910.2241327150296</v>
      </c>
      <c r="BC87" s="435"/>
      <c r="BD87" s="637" t="str">
        <f t="shared" si="57"/>
        <v>2022-09</v>
      </c>
      <c r="BE87" s="451">
        <f t="shared" si="37"/>
        <v>49.46357982300097</v>
      </c>
      <c r="BF87" s="451">
        <f t="shared" si="37"/>
        <v>8.2721316265278713</v>
      </c>
      <c r="BG87" s="451">
        <f t="shared" si="37"/>
        <v>57.735711449528843</v>
      </c>
      <c r="BH87" s="435"/>
      <c r="BI87" s="660" t="str">
        <f t="shared" si="58"/>
        <v>2022-09</v>
      </c>
      <c r="BJ87" s="451">
        <f t="shared" si="38"/>
        <v>181.67293594274804</v>
      </c>
      <c r="BL87" s="660" t="str">
        <f t="shared" si="59"/>
        <v>2022-09</v>
      </c>
      <c r="BM87" s="451">
        <f t="shared" si="39"/>
        <v>96.163252071683004</v>
      </c>
      <c r="BP87" s="639" t="s">
        <v>961</v>
      </c>
      <c r="BQ87" s="661">
        <f t="shared" si="60"/>
        <v>4.3126495083924904E-3</v>
      </c>
      <c r="BR87" s="661">
        <f t="shared" si="60"/>
        <v>0</v>
      </c>
      <c r="BS87" s="661">
        <f t="shared" si="60"/>
        <v>1.1084025218224219E-3</v>
      </c>
      <c r="BT87" s="661">
        <f t="shared" si="60"/>
        <v>1.0623295948789649E-2</v>
      </c>
      <c r="BU87" s="661">
        <f t="shared" si="60"/>
        <v>7.3225975363329692</v>
      </c>
      <c r="BV87" s="661">
        <f t="shared" si="60"/>
        <v>0.29555610031093166</v>
      </c>
      <c r="BW87" s="661">
        <f t="shared" si="60"/>
        <v>0</v>
      </c>
      <c r="BX87" s="661">
        <f t="shared" si="61"/>
        <v>7.6341979846229053</v>
      </c>
    </row>
    <row r="88" spans="9:76" x14ac:dyDescent="0.15">
      <c r="I88" s="605" t="s">
        <v>55</v>
      </c>
      <c r="J88" s="610">
        <f>SUM(J76:J87)</f>
        <v>901.26160877971006</v>
      </c>
      <c r="K88" s="610">
        <f>SUM(K76:K87)</f>
        <v>13.636430656188139</v>
      </c>
      <c r="L88" s="610">
        <f>SUM(L76:L87)</f>
        <v>172.05781885161153</v>
      </c>
      <c r="M88" s="610">
        <f>SUM(M76:M87)</f>
        <v>12140.517726680337</v>
      </c>
      <c r="N88" s="610">
        <f>SUM(N76:N87)</f>
        <v>13227.473584967847</v>
      </c>
      <c r="P88" s="605" t="s">
        <v>55</v>
      </c>
      <c r="Q88" s="610">
        <f t="shared" ref="Q88:V88" si="62">SUM(Q76:Q87)</f>
        <v>539.43683840398626</v>
      </c>
      <c r="R88" s="610">
        <f t="shared" si="62"/>
        <v>1692.6696012344628</v>
      </c>
      <c r="S88" s="610">
        <f t="shared" si="62"/>
        <v>22.803599498271037</v>
      </c>
      <c r="T88" s="610">
        <f t="shared" si="62"/>
        <v>13364.587190441676</v>
      </c>
      <c r="U88" s="610">
        <f t="shared" si="62"/>
        <v>4.6965910618910076</v>
      </c>
      <c r="V88" s="610">
        <f t="shared" si="62"/>
        <v>15624.193820640288</v>
      </c>
      <c r="X88" s="605" t="s">
        <v>55</v>
      </c>
      <c r="Y88" s="610">
        <f>SUM(Y76:Y87)</f>
        <v>0.3093054545888656</v>
      </c>
      <c r="Z88" s="610">
        <f>SUM(Z76:Z87)</f>
        <v>33.435925777167455</v>
      </c>
      <c r="AA88" s="610">
        <f>SUM(AA76:AA87)</f>
        <v>613.5946721307912</v>
      </c>
      <c r="AB88" s="610">
        <f>SUM(AB76:AB87)</f>
        <v>0.89962635648225719</v>
      </c>
      <c r="AC88" s="610">
        <f>SUM(AC76:AC87)</f>
        <v>648.23952971902975</v>
      </c>
      <c r="AE88" s="641" t="s">
        <v>55</v>
      </c>
      <c r="AF88" s="642">
        <f t="shared" ref="AF88:AV88" si="63">SUM(AF76:AF87)</f>
        <v>2.7609013131950595E-2</v>
      </c>
      <c r="AG88" s="642">
        <f t="shared" si="63"/>
        <v>144.96980576878792</v>
      </c>
      <c r="AH88" s="642">
        <f t="shared" si="63"/>
        <v>12.985395974033038</v>
      </c>
      <c r="AI88" s="642">
        <f t="shared" si="63"/>
        <v>1.820775260734079</v>
      </c>
      <c r="AJ88" s="642">
        <f t="shared" si="63"/>
        <v>715.94733736037449</v>
      </c>
      <c r="AK88" s="642">
        <f t="shared" si="63"/>
        <v>64.043344578322703</v>
      </c>
      <c r="AL88" s="642">
        <f t="shared" si="63"/>
        <v>100.02299855160769</v>
      </c>
      <c r="AM88" s="642">
        <f t="shared" si="63"/>
        <v>600.10423680144447</v>
      </c>
      <c r="AN88" s="642">
        <f t="shared" si="63"/>
        <v>5.6649027601451884E-3</v>
      </c>
      <c r="AO88" s="642">
        <f t="shared" si="63"/>
        <v>7.549317100711034E-3</v>
      </c>
      <c r="AP88" s="642">
        <f t="shared" si="63"/>
        <v>0.70499972270772437</v>
      </c>
      <c r="AQ88" s="642">
        <f t="shared" si="63"/>
        <v>6.2721081849303887E-4</v>
      </c>
      <c r="AR88" s="642">
        <f t="shared" si="63"/>
        <v>0.28322802767706795</v>
      </c>
      <c r="AS88" s="642">
        <f t="shared" si="63"/>
        <v>15.10252256818055</v>
      </c>
      <c r="AT88" s="642">
        <f t="shared" si="63"/>
        <v>0.94754594525238489</v>
      </c>
      <c r="AU88" s="642">
        <f t="shared" si="63"/>
        <v>8.5139781528596289E-2</v>
      </c>
      <c r="AV88" s="642">
        <f t="shared" si="63"/>
        <v>1657.0587807844624</v>
      </c>
      <c r="AX88" s="641" t="s">
        <v>55</v>
      </c>
      <c r="AY88" s="642">
        <f>SUM(AY76:AY87)</f>
        <v>0.24594414027797007</v>
      </c>
      <c r="BA88" s="634" t="s">
        <v>55</v>
      </c>
      <c r="BB88" s="643">
        <f>SUM(BB76:BB87)</f>
        <v>48651.182123247476</v>
      </c>
      <c r="BC88" s="129"/>
      <c r="BD88" s="634" t="s">
        <v>55</v>
      </c>
      <c r="BE88" s="643">
        <f>SUM(BE76:BE87)</f>
        <v>1067.8202202321936</v>
      </c>
      <c r="BF88" s="643">
        <f>SUM(BF76:BF87)</f>
        <v>276.19800741321279</v>
      </c>
      <c r="BG88" s="643">
        <f>SUM(BG76:BG87)</f>
        <v>1344.0182276454063</v>
      </c>
      <c r="BH88" s="129"/>
      <c r="BI88" s="634" t="s">
        <v>55</v>
      </c>
      <c r="BJ88" s="643">
        <f>SUM(BJ76:BJ87)</f>
        <v>1263.6880130731188</v>
      </c>
      <c r="BL88" s="634" t="s">
        <v>55</v>
      </c>
      <c r="BM88" s="643">
        <f>SUM(BM76:BM87)</f>
        <v>1149.2674780275975</v>
      </c>
      <c r="BP88" s="605" t="s">
        <v>55</v>
      </c>
      <c r="BQ88" s="662">
        <f>SUM(BQ76:BQ87)</f>
        <v>0.10173321868569465</v>
      </c>
      <c r="BR88" s="662">
        <f t="shared" ref="BR88:BW88" si="64">SUM(BR76:BR87)</f>
        <v>2.8474624987211393E-3</v>
      </c>
      <c r="BS88" s="662">
        <f t="shared" si="64"/>
        <v>4.1348834914970135E-2</v>
      </c>
      <c r="BT88" s="662">
        <f t="shared" si="64"/>
        <v>0.20182556762847487</v>
      </c>
      <c r="BU88" s="662">
        <f t="shared" si="64"/>
        <v>62.324119879214564</v>
      </c>
      <c r="BV88" s="662">
        <f t="shared" si="64"/>
        <v>0.29610363288884328</v>
      </c>
      <c r="BW88" s="662">
        <f t="shared" si="64"/>
        <v>0</v>
      </c>
      <c r="BX88" s="662">
        <f>SUM(BX76:BX87)</f>
        <v>62.967978595831269</v>
      </c>
    </row>
    <row r="89" spans="9:76" x14ac:dyDescent="0.15">
      <c r="AX89" s="623"/>
      <c r="BL89" s="623"/>
      <c r="BM89" s="623"/>
    </row>
    <row r="90" spans="9:76" x14ac:dyDescent="0.15">
      <c r="I90" s="623" t="s">
        <v>150</v>
      </c>
      <c r="J90" s="623"/>
      <c r="P90" s="623" t="s">
        <v>150</v>
      </c>
      <c r="Q90" s="623"/>
      <c r="X90" s="623" t="s">
        <v>150</v>
      </c>
      <c r="AE90" s="623" t="s">
        <v>150</v>
      </c>
      <c r="AX90" s="623" t="s">
        <v>150</v>
      </c>
      <c r="BA90" s="623" t="s">
        <v>150</v>
      </c>
      <c r="BB90" s="129"/>
      <c r="BC90" s="623"/>
      <c r="BD90" s="623" t="s">
        <v>150</v>
      </c>
      <c r="BE90" s="129"/>
      <c r="BF90" s="625"/>
      <c r="BG90" s="625"/>
      <c r="BH90" s="625"/>
      <c r="BI90" s="623" t="s">
        <v>150</v>
      </c>
      <c r="BJ90" s="129"/>
      <c r="BL90" s="623" t="s">
        <v>150</v>
      </c>
      <c r="BP90" s="623" t="s">
        <v>150</v>
      </c>
    </row>
    <row r="91" spans="9:76" ht="42" x14ac:dyDescent="0.15">
      <c r="I91" s="628" t="s">
        <v>600</v>
      </c>
      <c r="J91" s="629" t="s">
        <v>151</v>
      </c>
      <c r="K91" s="629" t="s">
        <v>139</v>
      </c>
      <c r="L91" s="629" t="s">
        <v>140</v>
      </c>
      <c r="M91" s="629" t="s">
        <v>141</v>
      </c>
      <c r="N91" s="659" t="s">
        <v>55</v>
      </c>
      <c r="O91" s="630"/>
      <c r="P91" s="628" t="s">
        <v>600</v>
      </c>
      <c r="Q91" s="632" t="s">
        <v>142</v>
      </c>
      <c r="R91" s="632" t="s">
        <v>140</v>
      </c>
      <c r="S91" s="632" t="s">
        <v>143</v>
      </c>
      <c r="T91" s="632" t="s">
        <v>141</v>
      </c>
      <c r="U91" s="632" t="s">
        <v>144</v>
      </c>
      <c r="V91" s="659" t="s">
        <v>55</v>
      </c>
      <c r="W91" s="630"/>
      <c r="X91" s="628" t="s">
        <v>600</v>
      </c>
      <c r="Y91" s="631" t="s">
        <v>145</v>
      </c>
      <c r="Z91" s="632" t="s">
        <v>146</v>
      </c>
      <c r="AA91" s="632" t="s">
        <v>147</v>
      </c>
      <c r="AB91" s="632" t="s">
        <v>148</v>
      </c>
      <c r="AC91" s="659" t="s">
        <v>55</v>
      </c>
      <c r="AD91" s="630"/>
      <c r="AE91" s="628" t="s">
        <v>600</v>
      </c>
      <c r="AF91" s="631" t="s">
        <v>605</v>
      </c>
      <c r="AG91" s="632" t="s">
        <v>606</v>
      </c>
      <c r="AH91" s="632" t="s">
        <v>646</v>
      </c>
      <c r="AI91" s="631" t="s">
        <v>702</v>
      </c>
      <c r="AJ91" s="632" t="s">
        <v>703</v>
      </c>
      <c r="AK91" s="632" t="s">
        <v>704</v>
      </c>
      <c r="AL91" s="632" t="s">
        <v>779</v>
      </c>
      <c r="AM91" s="632" t="s">
        <v>705</v>
      </c>
      <c r="AN91" s="631" t="s">
        <v>706</v>
      </c>
      <c r="AO91" s="631" t="s">
        <v>707</v>
      </c>
      <c r="AP91" s="631" t="s">
        <v>708</v>
      </c>
      <c r="AQ91" s="631" t="s">
        <v>780</v>
      </c>
      <c r="AR91" s="631" t="s">
        <v>709</v>
      </c>
      <c r="AS91" s="631" t="s">
        <v>710</v>
      </c>
      <c r="AT91" s="632" t="s">
        <v>711</v>
      </c>
      <c r="AU91" s="632" t="s">
        <v>712</v>
      </c>
      <c r="AV91" s="629" t="s">
        <v>55</v>
      </c>
      <c r="AW91" s="630"/>
      <c r="AX91" s="628" t="s">
        <v>600</v>
      </c>
      <c r="AY91" s="632" t="s">
        <v>713</v>
      </c>
      <c r="BA91" s="628" t="s">
        <v>600</v>
      </c>
      <c r="BB91" s="633" t="s">
        <v>929</v>
      </c>
      <c r="BC91" s="634"/>
      <c r="BD91" s="628" t="s">
        <v>600</v>
      </c>
      <c r="BE91" s="633" t="s">
        <v>930</v>
      </c>
      <c r="BF91" s="633" t="s">
        <v>931</v>
      </c>
      <c r="BG91" s="633" t="s">
        <v>55</v>
      </c>
      <c r="BH91" s="634"/>
      <c r="BI91" s="628" t="s">
        <v>600</v>
      </c>
      <c r="BJ91" s="633" t="s">
        <v>935</v>
      </c>
      <c r="BL91" s="628" t="s">
        <v>600</v>
      </c>
      <c r="BM91" s="646" t="s">
        <v>966</v>
      </c>
      <c r="BP91" s="647" t="s">
        <v>87</v>
      </c>
      <c r="BQ91" s="647" t="s">
        <v>968</v>
      </c>
      <c r="BR91" s="647" t="s">
        <v>969</v>
      </c>
      <c r="BS91" s="647" t="s">
        <v>970</v>
      </c>
      <c r="BT91" s="647" t="s">
        <v>971</v>
      </c>
      <c r="BU91" s="647" t="s">
        <v>974</v>
      </c>
      <c r="BV91" s="647" t="s">
        <v>975</v>
      </c>
      <c r="BW91" s="647" t="s">
        <v>976</v>
      </c>
      <c r="BX91" s="647" t="s">
        <v>55</v>
      </c>
    </row>
    <row r="92" spans="9:76" x14ac:dyDescent="0.15">
      <c r="I92" s="637" t="s">
        <v>1186</v>
      </c>
      <c r="J92" s="663">
        <v>91773.281038967849</v>
      </c>
      <c r="K92" s="663">
        <v>2463.487774310624</v>
      </c>
      <c r="L92" s="663">
        <v>9013.0557738244461</v>
      </c>
      <c r="M92" s="663">
        <v>532408.69664491201</v>
      </c>
      <c r="N92" s="663">
        <f>SUM(J92:M92)</f>
        <v>635658.52123201499</v>
      </c>
      <c r="P92" s="637" t="s">
        <v>1186</v>
      </c>
      <c r="Q92" s="663">
        <v>17796.83734446481</v>
      </c>
      <c r="R92" s="663">
        <v>109352.34127526167</v>
      </c>
      <c r="S92" s="663">
        <v>1973.1916659036619</v>
      </c>
      <c r="T92" s="663">
        <v>619943.8720956844</v>
      </c>
      <c r="U92" s="663">
        <v>130.47709577530617</v>
      </c>
      <c r="V92" s="663">
        <f>SUM(Q92:U92)</f>
        <v>749196.71947708982</v>
      </c>
      <c r="X92" s="637" t="s">
        <v>1186</v>
      </c>
      <c r="Y92" s="663">
        <v>22.772123204544101</v>
      </c>
      <c r="Z92" s="663">
        <v>1845.9567214911781</v>
      </c>
      <c r="AA92" s="663">
        <v>70872.569703374043</v>
      </c>
      <c r="AB92" s="663">
        <v>0.6429556235671039</v>
      </c>
      <c r="AC92" s="663">
        <f>SUM(Y92:AB92)</f>
        <v>72741.941503693335</v>
      </c>
      <c r="AE92" s="637" t="s">
        <v>1186</v>
      </c>
      <c r="AF92" s="459">
        <v>20.919968387112</v>
      </c>
      <c r="AG92" s="664">
        <v>12770.625335819001</v>
      </c>
      <c r="AH92" s="664">
        <v>5502.6501838900103</v>
      </c>
      <c r="AI92" s="664">
        <v>3.6554797934368199</v>
      </c>
      <c r="AJ92" s="664">
        <v>7061.7775702327399</v>
      </c>
      <c r="AK92" s="664">
        <v>1691.7574032302869</v>
      </c>
      <c r="AL92" s="664">
        <v>13335.7921999916</v>
      </c>
      <c r="AM92" s="664">
        <v>50598.580847678699</v>
      </c>
      <c r="AN92" s="664">
        <v>0.11633244343101901</v>
      </c>
      <c r="AO92" s="664">
        <v>9.7072962671518308E-3</v>
      </c>
      <c r="AP92" s="664">
        <v>73.453770617023096</v>
      </c>
      <c r="AQ92" s="664">
        <v>1.1647755280137E-2</v>
      </c>
      <c r="AR92" s="664">
        <v>8.2675575278699301E-2</v>
      </c>
      <c r="AS92" s="664">
        <v>2699.4129027519298</v>
      </c>
      <c r="AT92" s="664">
        <v>103.782257465645</v>
      </c>
      <c r="AU92" s="664">
        <v>2.7703077690675801</v>
      </c>
      <c r="AV92" s="459">
        <f t="shared" ref="AV92:AV103" si="65">SUM(AF92:AU92)</f>
        <v>93865.398590696801</v>
      </c>
      <c r="AX92" s="637" t="s">
        <v>1186</v>
      </c>
      <c r="AY92" s="663">
        <v>4.0178413987159605</v>
      </c>
      <c r="BA92" s="637" t="s">
        <v>1186</v>
      </c>
      <c r="BB92" s="460">
        <v>2338867.6456480687</v>
      </c>
      <c r="BC92" s="435"/>
      <c r="BD92" s="637" t="s">
        <v>1186</v>
      </c>
      <c r="BE92" s="460">
        <v>47465.47845633221</v>
      </c>
      <c r="BF92" s="460">
        <v>14647.89069680863</v>
      </c>
      <c r="BG92" s="460">
        <f>SUM(BE92+BF92)</f>
        <v>62113.36915314084</v>
      </c>
      <c r="BH92" s="435"/>
      <c r="BI92" s="461" t="s">
        <v>1186</v>
      </c>
      <c r="BJ92" s="460">
        <v>91501.813142461702</v>
      </c>
      <c r="BL92" s="639" t="s">
        <v>1186</v>
      </c>
      <c r="BM92" s="456">
        <v>1690.02135685551</v>
      </c>
      <c r="BP92" s="639" t="s">
        <v>1186</v>
      </c>
      <c r="BQ92" s="462">
        <v>2.64828489348292</v>
      </c>
      <c r="BR92" s="462">
        <v>0.29400338698178502</v>
      </c>
      <c r="BS92" s="462">
        <v>3.74395902547985</v>
      </c>
      <c r="BT92" s="462">
        <v>16.9251502547413</v>
      </c>
      <c r="BU92" s="462">
        <v>1275.54260514117</v>
      </c>
      <c r="BV92" s="462">
        <v>2.5341287255287098E-6</v>
      </c>
      <c r="BW92" s="462">
        <v>0</v>
      </c>
      <c r="BX92" s="462">
        <f>SUM(BQ92:BW92)</f>
        <v>1299.1540052359846</v>
      </c>
    </row>
    <row r="93" spans="9:76" x14ac:dyDescent="0.15">
      <c r="I93" s="637" t="s">
        <v>1187</v>
      </c>
      <c r="J93" s="663">
        <v>52451.41610226217</v>
      </c>
      <c r="K93" s="663">
        <v>346.02057172264892</v>
      </c>
      <c r="L93" s="663">
        <v>8024.9853432178397</v>
      </c>
      <c r="M93" s="663">
        <v>837806.01600599207</v>
      </c>
      <c r="N93" s="663">
        <f t="shared" ref="N93:N99" si="66">SUM(J93:M93)</f>
        <v>898628.43802319479</v>
      </c>
      <c r="P93" s="637" t="s">
        <v>1187</v>
      </c>
      <c r="Q93" s="663">
        <v>18028.619820345142</v>
      </c>
      <c r="R93" s="663">
        <v>143383.97950235638</v>
      </c>
      <c r="S93" s="663">
        <v>1262.1257809419174</v>
      </c>
      <c r="T93" s="663">
        <v>848285.35342927254</v>
      </c>
      <c r="U93" s="663">
        <v>106.72322007361787</v>
      </c>
      <c r="V93" s="663">
        <f t="shared" ref="V93:V103" si="67">SUM(Q93:U93)</f>
        <v>1011066.8017529896</v>
      </c>
      <c r="X93" s="637" t="s">
        <v>1187</v>
      </c>
      <c r="Y93" s="663">
        <v>20.606917263008601</v>
      </c>
      <c r="Z93" s="663">
        <v>2308.2916288506217</v>
      </c>
      <c r="AA93" s="663">
        <v>76590.684974489646</v>
      </c>
      <c r="AB93" s="663">
        <v>560.28074714634499</v>
      </c>
      <c r="AC93" s="663">
        <f t="shared" ref="AC93:AC99" si="68">SUM(Y93:AB93)</f>
        <v>79479.864267749625</v>
      </c>
      <c r="AE93" s="637" t="s">
        <v>1187</v>
      </c>
      <c r="AF93" s="459">
        <v>5.9241298586130099E-3</v>
      </c>
      <c r="AG93" s="459">
        <v>10355.8297438807</v>
      </c>
      <c r="AH93" s="459">
        <v>250.72253971267401</v>
      </c>
      <c r="AI93" s="459">
        <v>19.156271548941699</v>
      </c>
      <c r="AJ93" s="459">
        <v>15211.036061275699</v>
      </c>
      <c r="AK93" s="459">
        <v>2918.1485498109769</v>
      </c>
      <c r="AL93" s="459">
        <v>6789.7113356683403</v>
      </c>
      <c r="AM93" s="459">
        <v>35431.798634109997</v>
      </c>
      <c r="AN93" s="459">
        <v>2.32503749430179E-4</v>
      </c>
      <c r="AO93" s="459">
        <v>2.2970139980316101E-3</v>
      </c>
      <c r="AP93" s="459">
        <v>69.834263801574707</v>
      </c>
      <c r="AQ93" s="459">
        <v>5.5209295824170104E-3</v>
      </c>
      <c r="AR93" s="459">
        <v>0.158355179242789</v>
      </c>
      <c r="AS93" s="459">
        <v>167.12640528287699</v>
      </c>
      <c r="AT93" s="459">
        <v>6.7510075867176E-2</v>
      </c>
      <c r="AU93" s="459">
        <v>7.96322042681276</v>
      </c>
      <c r="AV93" s="459">
        <f t="shared" si="65"/>
        <v>71221.566865350891</v>
      </c>
      <c r="AX93" s="637" t="s">
        <v>1187</v>
      </c>
      <c r="AY93" s="663">
        <v>2.3945543374866203</v>
      </c>
      <c r="BA93" s="637" t="s">
        <v>1187</v>
      </c>
      <c r="BB93" s="460">
        <v>2651672.296611771</v>
      </c>
      <c r="BC93" s="435"/>
      <c r="BD93" s="637" t="s">
        <v>1187</v>
      </c>
      <c r="BE93" s="460">
        <v>75083.75167398504</v>
      </c>
      <c r="BF93" s="460">
        <v>44603.233026579801</v>
      </c>
      <c r="BG93" s="460">
        <f t="shared" ref="BG93:BG103" si="69">SUM(BE93+BF93)</f>
        <v>119686.98470056485</v>
      </c>
      <c r="BH93" s="435"/>
      <c r="BI93" s="461" t="s">
        <v>1187</v>
      </c>
      <c r="BJ93" s="460">
        <v>67008.1204870371</v>
      </c>
      <c r="BL93" s="639" t="s">
        <v>1187</v>
      </c>
      <c r="BM93" s="456">
        <v>145545.38257442901</v>
      </c>
      <c r="BP93" s="639" t="s">
        <v>1187</v>
      </c>
      <c r="BQ93" s="462">
        <v>4.7199066160246703</v>
      </c>
      <c r="BR93" s="462">
        <v>1.6964040696620901E-5</v>
      </c>
      <c r="BS93" s="462">
        <v>1.1092369314283099</v>
      </c>
      <c r="BT93" s="462">
        <v>7.7591342218220198</v>
      </c>
      <c r="BU93" s="462">
        <v>5477.0764285977903</v>
      </c>
      <c r="BV93" s="462"/>
      <c r="BW93" s="462">
        <v>0</v>
      </c>
      <c r="BX93" s="462">
        <f t="shared" ref="BX93:BX104" si="70">SUM(BQ93:BW93)</f>
        <v>5490.664723331106</v>
      </c>
    </row>
    <row r="94" spans="9:76" x14ac:dyDescent="0.15">
      <c r="I94" s="637" t="s">
        <v>1188</v>
      </c>
      <c r="J94" s="663">
        <v>51855.138025815497</v>
      </c>
      <c r="K94" s="663">
        <v>409.37325025442902</v>
      </c>
      <c r="L94" s="663">
        <v>6236.8672341108304</v>
      </c>
      <c r="M94" s="663">
        <v>908214.12312614755</v>
      </c>
      <c r="N94" s="663">
        <f t="shared" si="66"/>
        <v>966715.50163632829</v>
      </c>
      <c r="P94" s="637" t="s">
        <v>1188</v>
      </c>
      <c r="Q94" s="663">
        <v>15179.100589966361</v>
      </c>
      <c r="R94" s="663">
        <v>164317.19770331701</v>
      </c>
      <c r="S94" s="663">
        <v>700.34937691409084</v>
      </c>
      <c r="T94" s="663">
        <v>1235569.7786413045</v>
      </c>
      <c r="U94" s="663">
        <v>86.064147962257167</v>
      </c>
      <c r="V94" s="663">
        <f t="shared" si="67"/>
        <v>1415852.4904594643</v>
      </c>
      <c r="X94" s="637" t="s">
        <v>1188</v>
      </c>
      <c r="Y94" s="663">
        <v>24.379423952661401</v>
      </c>
      <c r="Z94" s="663">
        <v>596.00013865157894</v>
      </c>
      <c r="AA94" s="663">
        <v>93019.791538558813</v>
      </c>
      <c r="AB94" s="663">
        <v>10.057157494127701</v>
      </c>
      <c r="AC94" s="663">
        <f t="shared" si="68"/>
        <v>93650.228258657182</v>
      </c>
      <c r="AE94" s="637" t="s">
        <v>1188</v>
      </c>
      <c r="AF94" s="459">
        <v>1.10343935713171</v>
      </c>
      <c r="AG94" s="459">
        <v>15897.187803897999</v>
      </c>
      <c r="AH94" s="459">
        <v>22.784249125979802</v>
      </c>
      <c r="AI94" s="459">
        <v>59.399421883746903</v>
      </c>
      <c r="AJ94" s="459">
        <v>78122.066649742395</v>
      </c>
      <c r="AK94" s="459">
        <v>514.48997217416695</v>
      </c>
      <c r="AL94" s="459">
        <v>9236.5051593892204</v>
      </c>
      <c r="AM94" s="459">
        <v>61382.921716582903</v>
      </c>
      <c r="AN94" s="459">
        <v>0.119825617410242</v>
      </c>
      <c r="AO94" s="459">
        <v>0.54356910940259595</v>
      </c>
      <c r="AP94" s="459">
        <v>14.0566046033054</v>
      </c>
      <c r="AQ94" s="459">
        <v>0.53214852046221395</v>
      </c>
      <c r="AR94" s="459">
        <v>0.168902860023081</v>
      </c>
      <c r="AS94" s="459">
        <v>107.992754706181</v>
      </c>
      <c r="AT94" s="459">
        <v>1.8109293533489099</v>
      </c>
      <c r="AU94" s="459">
        <v>0.99135109316557601</v>
      </c>
      <c r="AV94" s="459">
        <f t="shared" si="65"/>
        <v>165362.67449801686</v>
      </c>
      <c r="AX94" s="637" t="s">
        <v>1188</v>
      </c>
      <c r="AY94" s="663">
        <v>1.8570842482149565</v>
      </c>
      <c r="BA94" s="637" t="s">
        <v>1188</v>
      </c>
      <c r="BB94" s="460">
        <v>2151893.0482782302</v>
      </c>
      <c r="BC94" s="435"/>
      <c r="BD94" s="637" t="s">
        <v>1188</v>
      </c>
      <c r="BE94" s="460">
        <v>90043.989246788376</v>
      </c>
      <c r="BF94" s="460">
        <v>53651.947599590654</v>
      </c>
      <c r="BG94" s="460">
        <f t="shared" si="69"/>
        <v>143695.93684637902</v>
      </c>
      <c r="BH94" s="435"/>
      <c r="BI94" s="461" t="s">
        <v>1188</v>
      </c>
      <c r="BJ94" s="460">
        <v>70953.324023228997</v>
      </c>
      <c r="BL94" s="639" t="s">
        <v>1188</v>
      </c>
      <c r="BM94" s="456">
        <v>102952.20698905901</v>
      </c>
      <c r="BP94" s="639" t="s">
        <v>1188</v>
      </c>
      <c r="BQ94" s="462">
        <v>4.01217321213334</v>
      </c>
      <c r="BR94" s="462">
        <v>0.20384232327342</v>
      </c>
      <c r="BS94" s="462">
        <v>1.2314952202141201</v>
      </c>
      <c r="BT94" s="462">
        <v>6.2858925508335197</v>
      </c>
      <c r="BU94" s="462">
        <v>1226.25840981584</v>
      </c>
      <c r="BV94" s="462">
        <v>0.29284754209220398</v>
      </c>
      <c r="BW94" s="462">
        <v>0</v>
      </c>
      <c r="BX94" s="462">
        <f t="shared" si="70"/>
        <v>1238.2846606643866</v>
      </c>
    </row>
    <row r="95" spans="9:76" x14ac:dyDescent="0.15">
      <c r="I95" s="637" t="s">
        <v>1189</v>
      </c>
      <c r="J95" s="663">
        <v>47295.344050716572</v>
      </c>
      <c r="K95" s="663">
        <v>4242.3196889441442</v>
      </c>
      <c r="L95" s="663">
        <v>25500.150811079799</v>
      </c>
      <c r="M95" s="663">
        <v>1156086.3188385917</v>
      </c>
      <c r="N95" s="663">
        <f t="shared" si="66"/>
        <v>1233124.1333893321</v>
      </c>
      <c r="P95" s="637" t="s">
        <v>1189</v>
      </c>
      <c r="Q95" s="663">
        <v>25174.481558699103</v>
      </c>
      <c r="R95" s="663">
        <v>137313.16571926099</v>
      </c>
      <c r="S95" s="663">
        <v>1463.0598224997436</v>
      </c>
      <c r="T95" s="663">
        <v>741122.78651591705</v>
      </c>
      <c r="U95" s="663">
        <v>87.672175681218462</v>
      </c>
      <c r="V95" s="663">
        <f t="shared" si="67"/>
        <v>905161.16579205811</v>
      </c>
      <c r="X95" s="637" t="s">
        <v>1189</v>
      </c>
      <c r="Y95" s="663">
        <v>75.771349968388606</v>
      </c>
      <c r="Z95" s="663">
        <v>1414.8142700651606</v>
      </c>
      <c r="AA95" s="663">
        <v>25038.49013316436</v>
      </c>
      <c r="AB95" s="663">
        <v>1.58923026174306E-3</v>
      </c>
      <c r="AC95" s="663">
        <f t="shared" si="68"/>
        <v>26529.077342428172</v>
      </c>
      <c r="AE95" s="637" t="s">
        <v>1189</v>
      </c>
      <c r="AF95" s="459">
        <v>0.25484329089522301</v>
      </c>
      <c r="AG95" s="459">
        <v>24457.246157706701</v>
      </c>
      <c r="AH95" s="459">
        <v>182.20250649470799</v>
      </c>
      <c r="AI95" s="459">
        <v>568.60842154454394</v>
      </c>
      <c r="AJ95" s="459">
        <v>103573.840174151</v>
      </c>
      <c r="AK95" s="459">
        <v>2456.4574787570123</v>
      </c>
      <c r="AL95" s="459">
        <v>13753.234114393499</v>
      </c>
      <c r="AM95" s="459">
        <v>40285.211535044</v>
      </c>
      <c r="AN95" s="459">
        <v>1.29546290263533E-2</v>
      </c>
      <c r="AO95" s="459">
        <v>0.15483034681528801</v>
      </c>
      <c r="AP95" s="459">
        <v>20.1169400475919</v>
      </c>
      <c r="AQ95" s="459">
        <v>3.4096629358827998E-2</v>
      </c>
      <c r="AR95" s="459">
        <v>285.18242747243397</v>
      </c>
      <c r="AS95" s="459">
        <v>65.364300717599605</v>
      </c>
      <c r="AT95" s="459">
        <v>63.078791902400503</v>
      </c>
      <c r="AU95" s="459">
        <v>1.8020412689074801</v>
      </c>
      <c r="AV95" s="459">
        <f t="shared" si="65"/>
        <v>185712.80161439651</v>
      </c>
      <c r="AX95" s="637" t="s">
        <v>1189</v>
      </c>
      <c r="AY95" s="663">
        <v>2.3529464015737158</v>
      </c>
      <c r="BA95" s="637" t="s">
        <v>1189</v>
      </c>
      <c r="BB95" s="460">
        <v>2785652.1198356221</v>
      </c>
      <c r="BC95" s="435"/>
      <c r="BD95" s="637" t="s">
        <v>1189</v>
      </c>
      <c r="BE95" s="460">
        <v>55980.270258758115</v>
      </c>
      <c r="BF95" s="460">
        <v>16455.263469164238</v>
      </c>
      <c r="BG95" s="460">
        <f t="shared" si="69"/>
        <v>72435.53372792236</v>
      </c>
      <c r="BH95" s="435"/>
      <c r="BI95" s="461" t="s">
        <v>1189</v>
      </c>
      <c r="BJ95" s="460">
        <v>87888.135689082483</v>
      </c>
      <c r="BL95" s="639" t="s">
        <v>1189</v>
      </c>
      <c r="BM95" s="456">
        <v>74140.328634952093</v>
      </c>
      <c r="BP95" s="639" t="s">
        <v>1189</v>
      </c>
      <c r="BQ95" s="462">
        <v>3.38303571566939</v>
      </c>
      <c r="BR95" s="462">
        <v>0.193198784254491</v>
      </c>
      <c r="BS95" s="462">
        <v>26.720743093639602</v>
      </c>
      <c r="BT95" s="462">
        <v>35.726904155686398</v>
      </c>
      <c r="BU95" s="462">
        <v>1447.48356936033</v>
      </c>
      <c r="BV95" s="462"/>
      <c r="BW95" s="462">
        <v>0</v>
      </c>
      <c r="BX95" s="462">
        <f t="shared" si="70"/>
        <v>1513.50745110958</v>
      </c>
    </row>
    <row r="96" spans="9:76" x14ac:dyDescent="0.15">
      <c r="I96" s="637" t="s">
        <v>1190</v>
      </c>
      <c r="J96" s="663">
        <v>32900.801481971444</v>
      </c>
      <c r="K96" s="663">
        <v>848.25483298953554</v>
      </c>
      <c r="L96" s="663">
        <v>9634.5436687096899</v>
      </c>
      <c r="M96" s="663">
        <v>966531.59308300156</v>
      </c>
      <c r="N96" s="663">
        <f t="shared" si="66"/>
        <v>1009915.1930666722</v>
      </c>
      <c r="P96" s="637" t="s">
        <v>1190</v>
      </c>
      <c r="Q96" s="663">
        <v>21736.783399230771</v>
      </c>
      <c r="R96" s="663">
        <v>129682.75163683201</v>
      </c>
      <c r="S96" s="663">
        <v>1318.8207341665334</v>
      </c>
      <c r="T96" s="663">
        <v>1054357.8031437902</v>
      </c>
      <c r="U96" s="663">
        <v>101.68254126608366</v>
      </c>
      <c r="V96" s="663">
        <f t="shared" si="67"/>
        <v>1207197.8414552857</v>
      </c>
      <c r="X96" s="637" t="s">
        <v>1190</v>
      </c>
      <c r="Y96" s="663">
        <v>19.309867136180401</v>
      </c>
      <c r="Z96" s="663">
        <v>2269.5403673360088</v>
      </c>
      <c r="AA96" s="663">
        <v>25708.744324981224</v>
      </c>
      <c r="AB96" s="663">
        <v>0.39188752882182498</v>
      </c>
      <c r="AC96" s="663">
        <f t="shared" si="68"/>
        <v>27997.986446982235</v>
      </c>
      <c r="AE96" s="637" t="s">
        <v>1190</v>
      </c>
      <c r="AF96" s="459">
        <v>2.67713516950607E-3</v>
      </c>
      <c r="AG96" s="459">
        <v>9999.8697659419795</v>
      </c>
      <c r="AH96" s="459">
        <v>1481.010208874</v>
      </c>
      <c r="AI96" s="459">
        <v>83.463054290041299</v>
      </c>
      <c r="AJ96" s="459">
        <v>14046.3086367333</v>
      </c>
      <c r="AK96" s="459">
        <v>748.3705515479669</v>
      </c>
      <c r="AL96" s="459">
        <v>11152.9863367173</v>
      </c>
      <c r="AM96" s="459">
        <v>25976.2742458619</v>
      </c>
      <c r="AN96" s="459">
        <v>0.109052834101021</v>
      </c>
      <c r="AO96" s="459">
        <v>0.14545574598014299</v>
      </c>
      <c r="AP96" s="459">
        <v>86.426657959818797</v>
      </c>
      <c r="AQ96" s="459">
        <v>1.48110967129468E-2</v>
      </c>
      <c r="AR96" s="459">
        <v>0.101530730724334</v>
      </c>
      <c r="AS96" s="459">
        <v>432.31764932628698</v>
      </c>
      <c r="AT96" s="459">
        <v>2.7552396059036199E-3</v>
      </c>
      <c r="AU96" s="459">
        <v>0.151155905798077</v>
      </c>
      <c r="AV96" s="459">
        <f t="shared" si="65"/>
        <v>64007.554545940686</v>
      </c>
      <c r="AX96" s="637" t="s">
        <v>1190</v>
      </c>
      <c r="AY96" s="663">
        <v>18.906209602951929</v>
      </c>
      <c r="BA96" s="637" t="s">
        <v>1190</v>
      </c>
      <c r="BB96" s="460">
        <v>3049013.8933885163</v>
      </c>
      <c r="BC96" s="435"/>
      <c r="BD96" s="637" t="s">
        <v>1190</v>
      </c>
      <c r="BE96" s="460">
        <v>423124.81162633467</v>
      </c>
      <c r="BF96" s="460">
        <v>23492.614418451631</v>
      </c>
      <c r="BG96" s="460">
        <f t="shared" si="69"/>
        <v>446617.42604478629</v>
      </c>
      <c r="BH96" s="435"/>
      <c r="BI96" s="461" t="s">
        <v>1190</v>
      </c>
      <c r="BJ96" s="460">
        <v>76327.160153776407</v>
      </c>
      <c r="BL96" s="639" t="s">
        <v>1190</v>
      </c>
      <c r="BM96" s="456">
        <v>116184.513107345</v>
      </c>
      <c r="BP96" s="639" t="s">
        <v>1190</v>
      </c>
      <c r="BQ96" s="462">
        <v>3.1727115474641301</v>
      </c>
      <c r="BR96" s="462">
        <v>1.5142747201025399E-2</v>
      </c>
      <c r="BS96" s="462">
        <v>1.10515921469777</v>
      </c>
      <c r="BT96" s="462">
        <v>5.1854657987132597</v>
      </c>
      <c r="BU96" s="462">
        <v>11831.5270473891</v>
      </c>
      <c r="BV96" s="462">
        <v>0.26781555078923702</v>
      </c>
      <c r="BW96" s="462">
        <v>0</v>
      </c>
      <c r="BX96" s="462">
        <f t="shared" si="70"/>
        <v>11841.273342247965</v>
      </c>
    </row>
    <row r="97" spans="9:76" x14ac:dyDescent="0.15">
      <c r="I97" s="637" t="s">
        <v>1191</v>
      </c>
      <c r="J97" s="663">
        <v>47708.267500918359</v>
      </c>
      <c r="K97" s="663">
        <v>1478.3518369113945</v>
      </c>
      <c r="L97" s="663">
        <v>46912.538940055201</v>
      </c>
      <c r="M97" s="663">
        <v>1264978.9685788285</v>
      </c>
      <c r="N97" s="663">
        <f t="shared" si="66"/>
        <v>1361078.1268567136</v>
      </c>
      <c r="P97" s="637" t="s">
        <v>1191</v>
      </c>
      <c r="Q97" s="663">
        <v>27409.518258961798</v>
      </c>
      <c r="R97" s="663">
        <v>192931.05142612199</v>
      </c>
      <c r="S97" s="663">
        <v>871.72503939270905</v>
      </c>
      <c r="T97" s="663">
        <v>1225412.953734447</v>
      </c>
      <c r="U97" s="663">
        <v>276.72494672238719</v>
      </c>
      <c r="V97" s="663">
        <f t="shared" si="67"/>
        <v>1446901.9734056459</v>
      </c>
      <c r="X97" s="637" t="s">
        <v>1191</v>
      </c>
      <c r="Y97" s="663">
        <v>21.1774957021698</v>
      </c>
      <c r="Z97" s="663">
        <v>853.39400535635605</v>
      </c>
      <c r="AA97" s="663">
        <v>44059.717043064462</v>
      </c>
      <c r="AB97" s="663">
        <v>1.04980496689677E-2</v>
      </c>
      <c r="AC97" s="663">
        <f t="shared" si="68"/>
        <v>44934.299042172657</v>
      </c>
      <c r="AE97" s="637" t="s">
        <v>1191</v>
      </c>
      <c r="AF97" s="459">
        <v>4.2192916506901303</v>
      </c>
      <c r="AG97" s="459">
        <v>10719.388489287299</v>
      </c>
      <c r="AH97" s="459">
        <v>430.811494821682</v>
      </c>
      <c r="AI97" s="459">
        <v>80.427412988618002</v>
      </c>
      <c r="AJ97" s="459">
        <v>34835.060679098497</v>
      </c>
      <c r="AK97" s="459">
        <v>338.26810353808025</v>
      </c>
      <c r="AL97" s="459">
        <v>9535.5892688175609</v>
      </c>
      <c r="AM97" s="459">
        <v>42454.223072302499</v>
      </c>
      <c r="AN97" s="459">
        <v>0.80967494845390298</v>
      </c>
      <c r="AO97" s="459">
        <v>1.25837822444736</v>
      </c>
      <c r="AP97" s="459">
        <v>80.745378473773499</v>
      </c>
      <c r="AQ97" s="459">
        <v>8.5906861349940196E-3</v>
      </c>
      <c r="AR97" s="459">
        <v>1.22769020404666</v>
      </c>
      <c r="AS97" s="459">
        <v>591.03446232341196</v>
      </c>
      <c r="AT97" s="459">
        <v>0.59003495145589102</v>
      </c>
      <c r="AU97" s="459">
        <v>1.55797600746154E-3</v>
      </c>
      <c r="AV97" s="459">
        <f t="shared" si="65"/>
        <v>99073.663580292661</v>
      </c>
      <c r="AX97" s="637" t="s">
        <v>1191</v>
      </c>
      <c r="AY97" s="663">
        <v>4.622129990719249</v>
      </c>
      <c r="BA97" s="637" t="s">
        <v>1191</v>
      </c>
      <c r="BB97" s="460">
        <v>5430731.9329324383</v>
      </c>
      <c r="BC97" s="435"/>
      <c r="BD97" s="637" t="s">
        <v>1191</v>
      </c>
      <c r="BE97" s="460">
        <v>69275.936349027688</v>
      </c>
      <c r="BF97" s="460">
        <v>33159.252653973119</v>
      </c>
      <c r="BG97" s="460">
        <f t="shared" si="69"/>
        <v>102435.18900300081</v>
      </c>
      <c r="BH97" s="435"/>
      <c r="BI97" s="461" t="s">
        <v>1191</v>
      </c>
      <c r="BJ97" s="460">
        <v>82651.83261868541</v>
      </c>
      <c r="BL97" s="639" t="s">
        <v>1191</v>
      </c>
      <c r="BM97" s="456">
        <v>40093.993948298499</v>
      </c>
      <c r="BP97" s="639" t="s">
        <v>1191</v>
      </c>
      <c r="BQ97" s="462">
        <v>4.2629235433414499</v>
      </c>
      <c r="BR97" s="462">
        <v>0.122530677355825</v>
      </c>
      <c r="BS97" s="462">
        <v>1.3255699621513399</v>
      </c>
      <c r="BT97" s="462">
        <v>23.893669557757601</v>
      </c>
      <c r="BU97" s="462">
        <v>12095.694006548199</v>
      </c>
      <c r="BV97" s="462">
        <v>1.4724209904670701E-6</v>
      </c>
      <c r="BW97" s="462">
        <v>0</v>
      </c>
      <c r="BX97" s="462">
        <f t="shared" si="70"/>
        <v>12125.298701761227</v>
      </c>
    </row>
    <row r="98" spans="9:76" x14ac:dyDescent="0.15">
      <c r="I98" s="637" t="s">
        <v>1192</v>
      </c>
      <c r="J98" s="663">
        <v>57032.150893915372</v>
      </c>
      <c r="K98" s="663">
        <v>721.88635398168083</v>
      </c>
      <c r="L98" s="663">
        <v>13756.564925767399</v>
      </c>
      <c r="M98" s="663">
        <v>1282066.9715047751</v>
      </c>
      <c r="N98" s="663">
        <f t="shared" si="66"/>
        <v>1353577.5736784395</v>
      </c>
      <c r="P98" s="637" t="s">
        <v>1192</v>
      </c>
      <c r="Q98" s="663">
        <v>18846.74810550073</v>
      </c>
      <c r="R98" s="663">
        <v>172104.63608758201</v>
      </c>
      <c r="S98" s="663">
        <v>6535.279630432834</v>
      </c>
      <c r="T98" s="663">
        <v>1668374.0682838666</v>
      </c>
      <c r="U98" s="663">
        <v>250.408449062145</v>
      </c>
      <c r="V98" s="663">
        <f t="shared" si="67"/>
        <v>1866111.1405564444</v>
      </c>
      <c r="X98" s="637" t="s">
        <v>1192</v>
      </c>
      <c r="Y98" s="663">
        <v>25.678026880137601</v>
      </c>
      <c r="Z98" s="663">
        <v>742.51721805613477</v>
      </c>
      <c r="AA98" s="663">
        <v>46802.200840776764</v>
      </c>
      <c r="AB98" s="663"/>
      <c r="AC98" s="663">
        <f t="shared" si="68"/>
        <v>47570.396085713037</v>
      </c>
      <c r="AE98" s="637" t="s">
        <v>1192</v>
      </c>
      <c r="AF98" s="459">
        <v>4.8467139713466098E-2</v>
      </c>
      <c r="AG98" s="459">
        <v>14104.158268679799</v>
      </c>
      <c r="AH98" s="459">
        <v>3340.8088911660002</v>
      </c>
      <c r="AI98" s="459">
        <v>2.7746555507182999</v>
      </c>
      <c r="AJ98" s="459">
        <v>28512.8133769575</v>
      </c>
      <c r="AK98" s="459">
        <v>1706.1474287435344</v>
      </c>
      <c r="AL98" s="459">
        <v>3791.4439529515798</v>
      </c>
      <c r="AM98" s="459">
        <v>37496.627496421301</v>
      </c>
      <c r="AN98" s="459">
        <v>0.80763949267566204</v>
      </c>
      <c r="AO98" s="459">
        <v>0.30767621565610098</v>
      </c>
      <c r="AP98" s="459">
        <v>1.2798016751185</v>
      </c>
      <c r="AQ98" s="459">
        <v>1.22601985931396E-2</v>
      </c>
      <c r="AR98" s="459">
        <v>0.14565113373100699</v>
      </c>
      <c r="AS98" s="459">
        <v>1889.3831984400699</v>
      </c>
      <c r="AT98" s="459">
        <v>0.204940724186599</v>
      </c>
      <c r="AU98" s="459">
        <v>0.95838277414441098</v>
      </c>
      <c r="AV98" s="459">
        <f t="shared" si="65"/>
        <v>90847.922088264328</v>
      </c>
      <c r="AX98" s="637" t="s">
        <v>1192</v>
      </c>
      <c r="AY98" s="663">
        <v>10.565798796713338</v>
      </c>
      <c r="BA98" s="637" t="s">
        <v>1192</v>
      </c>
      <c r="BB98" s="460">
        <v>5624005.2170819771</v>
      </c>
      <c r="BC98" s="435"/>
      <c r="BD98" s="637" t="s">
        <v>1192</v>
      </c>
      <c r="BE98" s="460">
        <v>71261.367415212066</v>
      </c>
      <c r="BF98" s="460">
        <v>10143.135202153569</v>
      </c>
      <c r="BG98" s="460">
        <f t="shared" si="69"/>
        <v>81404.502617365637</v>
      </c>
      <c r="BH98" s="435"/>
      <c r="BI98" s="461" t="s">
        <v>1192</v>
      </c>
      <c r="BJ98" s="460">
        <v>57227.752731542947</v>
      </c>
      <c r="BL98" s="639" t="s">
        <v>1192</v>
      </c>
      <c r="BM98" s="456">
        <v>120726.425590232</v>
      </c>
      <c r="BP98" s="639" t="s">
        <v>1192</v>
      </c>
      <c r="BQ98" s="462">
        <v>4.1267104288563097</v>
      </c>
      <c r="BR98" s="462">
        <v>0.17493207659572299</v>
      </c>
      <c r="BS98" s="462">
        <v>1.24709829781204</v>
      </c>
      <c r="BT98" s="462">
        <v>57.836384299211197</v>
      </c>
      <c r="BU98" s="462">
        <v>642.90240933932296</v>
      </c>
      <c r="BV98" s="462"/>
      <c r="BW98" s="462">
        <v>0</v>
      </c>
      <c r="BX98" s="462">
        <f t="shared" si="70"/>
        <v>706.28753444179824</v>
      </c>
    </row>
    <row r="99" spans="9:76" x14ac:dyDescent="0.15">
      <c r="I99" s="637" t="s">
        <v>1193</v>
      </c>
      <c r="J99" s="663">
        <v>105995.45565116401</v>
      </c>
      <c r="K99" s="663">
        <v>1405.9947730870836</v>
      </c>
      <c r="L99" s="663">
        <v>9073.5565871000199</v>
      </c>
      <c r="M99" s="663">
        <v>1191872.3813908764</v>
      </c>
      <c r="N99" s="663">
        <f t="shared" si="66"/>
        <v>1308347.3884022275</v>
      </c>
      <c r="P99" s="637" t="s">
        <v>1193</v>
      </c>
      <c r="Q99" s="663">
        <v>12545.739865124222</v>
      </c>
      <c r="R99" s="663">
        <v>148233.050681903</v>
      </c>
      <c r="S99" s="663">
        <v>1240.6370607055671</v>
      </c>
      <c r="T99" s="663">
        <v>1600879.8948057783</v>
      </c>
      <c r="U99" s="663">
        <v>146.59532360546245</v>
      </c>
      <c r="V99" s="663">
        <f t="shared" si="67"/>
        <v>1763045.9177371166</v>
      </c>
      <c r="X99" s="637" t="s">
        <v>1193</v>
      </c>
      <c r="Y99" s="663">
        <v>21.1625589998438</v>
      </c>
      <c r="Z99" s="663">
        <v>1540.5401203585748</v>
      </c>
      <c r="AA99" s="663">
        <v>54649.838350084581</v>
      </c>
      <c r="AB99" s="663">
        <v>27.547049835324216</v>
      </c>
      <c r="AC99" s="663">
        <f t="shared" si="68"/>
        <v>56239.088079278321</v>
      </c>
      <c r="AE99" s="637" t="s">
        <v>1193</v>
      </c>
      <c r="AF99" s="459">
        <v>9.8630590364336898E-2</v>
      </c>
      <c r="AG99" s="459">
        <v>11136.492419190699</v>
      </c>
      <c r="AH99" s="459">
        <v>542.69675934873499</v>
      </c>
      <c r="AI99" s="459">
        <v>60.279079330153699</v>
      </c>
      <c r="AJ99" s="459">
        <v>65966.564049961002</v>
      </c>
      <c r="AK99" s="459">
        <v>3777.7568263206613</v>
      </c>
      <c r="AL99" s="459">
        <v>10151.6245297854</v>
      </c>
      <c r="AM99" s="459">
        <v>48037.404998759703</v>
      </c>
      <c r="AN99" s="459">
        <v>3.9415955543517997E-3</v>
      </c>
      <c r="AO99" s="459">
        <v>0.16835052147507601</v>
      </c>
      <c r="AP99" s="459">
        <v>63.220863097347298</v>
      </c>
      <c r="AQ99" s="459">
        <v>5.4958956316113403E-3</v>
      </c>
      <c r="AR99" s="459">
        <v>5.1959073171019502E-3</v>
      </c>
      <c r="AS99" s="459">
        <v>253.56292838882601</v>
      </c>
      <c r="AT99" s="459">
        <v>53.3243714561685</v>
      </c>
      <c r="AU99" s="459">
        <v>0.83732501510530699</v>
      </c>
      <c r="AV99" s="459">
        <f t="shared" si="65"/>
        <v>140044.04576516416</v>
      </c>
      <c r="AX99" s="637" t="s">
        <v>1193</v>
      </c>
      <c r="AY99" s="663">
        <v>121.04729197081168</v>
      </c>
      <c r="BA99" s="637" t="s">
        <v>1193</v>
      </c>
      <c r="BB99" s="460">
        <v>6776724.035560092</v>
      </c>
      <c r="BC99" s="435"/>
      <c r="BD99" s="637" t="s">
        <v>1193</v>
      </c>
      <c r="BE99" s="460">
        <v>75792.680764445977</v>
      </c>
      <c r="BF99" s="460">
        <v>6375.9489504601725</v>
      </c>
      <c r="BG99" s="460">
        <f t="shared" si="69"/>
        <v>82168.629714906143</v>
      </c>
      <c r="BH99" s="435"/>
      <c r="BI99" s="461" t="s">
        <v>1193</v>
      </c>
      <c r="BJ99" s="460">
        <v>109836.513761403</v>
      </c>
      <c r="BL99" s="639" t="s">
        <v>1193</v>
      </c>
      <c r="BM99" s="456">
        <v>170719.52763900801</v>
      </c>
      <c r="BP99" s="639" t="s">
        <v>1193</v>
      </c>
      <c r="BQ99" s="462">
        <v>38.425620334222899</v>
      </c>
      <c r="BR99" s="462"/>
      <c r="BS99" s="462">
        <v>1.1834937753155801</v>
      </c>
      <c r="BT99" s="462">
        <v>10.808329877443599</v>
      </c>
      <c r="BU99" s="462">
        <v>612.11547602806195</v>
      </c>
      <c r="BV99" s="462">
        <v>1.8496066331863399E-6</v>
      </c>
      <c r="BW99" s="462">
        <v>0</v>
      </c>
      <c r="BX99" s="462">
        <f t="shared" si="70"/>
        <v>662.53292186465069</v>
      </c>
    </row>
    <row r="100" spans="9:76" x14ac:dyDescent="0.15">
      <c r="I100" s="637" t="s">
        <v>1194</v>
      </c>
      <c r="J100" s="663">
        <v>73160.76812743301</v>
      </c>
      <c r="K100" s="663">
        <v>281.78518135659368</v>
      </c>
      <c r="L100" s="663">
        <v>20114.770159125299</v>
      </c>
      <c r="M100" s="663">
        <v>985116.54857810168</v>
      </c>
      <c r="N100" s="663">
        <f>SUM(J100:M100)</f>
        <v>1078673.8720460166</v>
      </c>
      <c r="P100" s="637" t="s">
        <v>1194</v>
      </c>
      <c r="Q100" s="663">
        <v>10810.405215533443</v>
      </c>
      <c r="R100" s="663">
        <v>119722.500979522</v>
      </c>
      <c r="S100" s="663">
        <v>4976.9008958134791</v>
      </c>
      <c r="T100" s="663">
        <v>1417140.6867580111</v>
      </c>
      <c r="U100" s="663">
        <v>2961.8004127759477</v>
      </c>
      <c r="V100" s="663">
        <f t="shared" si="67"/>
        <v>1555612.294261656</v>
      </c>
      <c r="X100" s="637" t="s">
        <v>1194</v>
      </c>
      <c r="Y100" s="663">
        <v>21.010798744857301</v>
      </c>
      <c r="Z100" s="663">
        <v>654.87454851716689</v>
      </c>
      <c r="AA100" s="663">
        <v>42259.90230078336</v>
      </c>
      <c r="AB100" s="663">
        <v>27.4324879311025</v>
      </c>
      <c r="AC100" s="663">
        <f>SUM(Y100:AB100)</f>
        <v>42963.220135976488</v>
      </c>
      <c r="AE100" s="637" t="s">
        <v>1194</v>
      </c>
      <c r="AF100" s="459">
        <v>0.49947473686188398</v>
      </c>
      <c r="AG100" s="459">
        <v>11909.410996654</v>
      </c>
      <c r="AH100" s="459">
        <v>664.50851496588405</v>
      </c>
      <c r="AI100" s="459">
        <v>14.536435899324699</v>
      </c>
      <c r="AJ100" s="459">
        <v>126713.77836695001</v>
      </c>
      <c r="AK100" s="459">
        <v>2240.5571429254401</v>
      </c>
      <c r="AL100" s="459">
        <v>7382.6088986340901</v>
      </c>
      <c r="AM100" s="459">
        <v>32886.065671140299</v>
      </c>
      <c r="AN100" s="459">
        <v>3.6975087150931301</v>
      </c>
      <c r="AO100" s="459">
        <v>4.6992234932258699</v>
      </c>
      <c r="AP100" s="459">
        <v>15.0967161664739</v>
      </c>
      <c r="AQ100" s="459">
        <v>3.4845005720853801E-3</v>
      </c>
      <c r="AR100" s="459">
        <v>1.5777235990390099</v>
      </c>
      <c r="AS100" s="459">
        <v>947.78501503635096</v>
      </c>
      <c r="AT100" s="459">
        <v>21.893671529367499</v>
      </c>
      <c r="AU100" s="459">
        <v>2.9230862855911199E-3</v>
      </c>
      <c r="AV100" s="459">
        <f t="shared" si="65"/>
        <v>182806.72176803232</v>
      </c>
      <c r="AX100" s="637" t="s">
        <v>1194</v>
      </c>
      <c r="AY100" s="663">
        <v>3.7770931562408698</v>
      </c>
      <c r="BA100" s="637" t="s">
        <v>1194</v>
      </c>
      <c r="BB100" s="460">
        <v>5722468.5021976335</v>
      </c>
      <c r="BC100" s="435"/>
      <c r="BD100" s="637" t="s">
        <v>1194</v>
      </c>
      <c r="BE100" s="460">
        <v>46134.042472029047</v>
      </c>
      <c r="BF100" s="460">
        <v>39715.301947545166</v>
      </c>
      <c r="BG100" s="460">
        <f t="shared" si="69"/>
        <v>85849.34441957422</v>
      </c>
      <c r="BH100" s="435"/>
      <c r="BI100" s="461" t="s">
        <v>1194</v>
      </c>
      <c r="BJ100" s="460">
        <v>133830.34825820013</v>
      </c>
      <c r="BL100" s="639" t="s">
        <v>1194</v>
      </c>
      <c r="BM100" s="456">
        <v>150215.91809584</v>
      </c>
      <c r="BP100" s="639" t="s">
        <v>1194</v>
      </c>
      <c r="BQ100" s="462">
        <v>3.4090095767751301</v>
      </c>
      <c r="BR100" s="462">
        <v>0.55286566819995597</v>
      </c>
      <c r="BS100" s="462">
        <v>1.1787536246702</v>
      </c>
      <c r="BT100" s="462">
        <v>10.2112512607127</v>
      </c>
      <c r="BU100" s="462">
        <v>8181.4335418520404</v>
      </c>
      <c r="BV100" s="462"/>
      <c r="BW100" s="462">
        <v>0</v>
      </c>
      <c r="BX100" s="462">
        <f t="shared" si="70"/>
        <v>8196.7854219823985</v>
      </c>
    </row>
    <row r="101" spans="9:76" x14ac:dyDescent="0.15">
      <c r="I101" s="637" t="s">
        <v>1195</v>
      </c>
      <c r="J101" s="663">
        <v>103427.04144748105</v>
      </c>
      <c r="K101" s="663">
        <v>638.67773609701476</v>
      </c>
      <c r="L101" s="663">
        <v>20915.794259640301</v>
      </c>
      <c r="M101" s="663">
        <v>1164953.8984066418</v>
      </c>
      <c r="N101" s="663">
        <f>SUM(J101:M101)</f>
        <v>1289935.4118498601</v>
      </c>
      <c r="P101" s="637" t="s">
        <v>1195</v>
      </c>
      <c r="Q101" s="663">
        <v>9385.8805951066224</v>
      </c>
      <c r="R101" s="663">
        <v>93456.815357755797</v>
      </c>
      <c r="S101" s="663">
        <v>694.27786029688923</v>
      </c>
      <c r="T101" s="663">
        <v>1375163.6644159683</v>
      </c>
      <c r="U101" s="663">
        <v>316.85251379012982</v>
      </c>
      <c r="V101" s="663">
        <f t="shared" si="67"/>
        <v>1479017.4907429179</v>
      </c>
      <c r="X101" s="637" t="s">
        <v>1195</v>
      </c>
      <c r="Y101" s="663">
        <v>21.279563709162101</v>
      </c>
      <c r="Z101" s="663">
        <v>419.10728428326468</v>
      </c>
      <c r="AA101" s="663">
        <v>42167.072669697831</v>
      </c>
      <c r="AB101" s="663">
        <v>99.341692317277179</v>
      </c>
      <c r="AC101" s="663">
        <f>SUM(Y101:AB101)</f>
        <v>42706.801210007536</v>
      </c>
      <c r="AE101" s="637" t="s">
        <v>1195</v>
      </c>
      <c r="AF101" s="459">
        <v>0.64529903046786696</v>
      </c>
      <c r="AG101" s="459">
        <v>10058.478888936301</v>
      </c>
      <c r="AH101" s="459">
        <v>101.508249305188</v>
      </c>
      <c r="AI101" s="459">
        <v>102.811890658922</v>
      </c>
      <c r="AJ101" s="459">
        <v>59710.4515413185</v>
      </c>
      <c r="AK101" s="459">
        <v>1126.614206367165</v>
      </c>
      <c r="AL101" s="459">
        <v>9140.8132445933206</v>
      </c>
      <c r="AM101" s="459">
        <v>82842.433404098207</v>
      </c>
      <c r="AN101" s="459">
        <v>5.69570995867252E-3</v>
      </c>
      <c r="AO101" s="459">
        <v>0.14502258598804399</v>
      </c>
      <c r="AP101" s="459">
        <v>123.938749689608</v>
      </c>
      <c r="AQ101" s="459">
        <v>2.0157964900135899E-3</v>
      </c>
      <c r="AR101" s="459">
        <v>1.3649418586865001</v>
      </c>
      <c r="AS101" s="459">
        <v>90.989108992740498</v>
      </c>
      <c r="AT101" s="459">
        <v>243.967519923113</v>
      </c>
      <c r="AU101" s="459">
        <v>66.656293715350301</v>
      </c>
      <c r="AV101" s="459">
        <f t="shared" si="65"/>
        <v>163610.82607258001</v>
      </c>
      <c r="AX101" s="637" t="s">
        <v>1195</v>
      </c>
      <c r="AY101" s="663">
        <v>2.4269795883446843</v>
      </c>
      <c r="BA101" s="637" t="s">
        <v>1195</v>
      </c>
      <c r="BB101" s="460">
        <v>4031088.9735352565</v>
      </c>
      <c r="BC101" s="435"/>
      <c r="BD101" s="637" t="s">
        <v>1195</v>
      </c>
      <c r="BE101" s="460">
        <v>36138.22235939456</v>
      </c>
      <c r="BF101" s="460">
        <v>19364.77729988654</v>
      </c>
      <c r="BG101" s="460">
        <f t="shared" si="69"/>
        <v>55502.9996592811</v>
      </c>
      <c r="BH101" s="435"/>
      <c r="BI101" s="461" t="s">
        <v>1195</v>
      </c>
      <c r="BJ101" s="460">
        <v>122965.85436658699</v>
      </c>
      <c r="BL101" s="639" t="s">
        <v>1195</v>
      </c>
      <c r="BM101" s="456">
        <v>60909.428297782302</v>
      </c>
      <c r="BP101" s="639" t="s">
        <v>1195</v>
      </c>
      <c r="BQ101" s="462">
        <v>5.5243008192628604</v>
      </c>
      <c r="BR101" s="462">
        <v>1.83125957846641E-5</v>
      </c>
      <c r="BS101" s="462">
        <v>1.1325380131602201</v>
      </c>
      <c r="BT101" s="462">
        <v>10.396634749136799</v>
      </c>
      <c r="BU101" s="462">
        <v>1657.17904919479</v>
      </c>
      <c r="BV101" s="462"/>
      <c r="BW101" s="462">
        <v>0</v>
      </c>
      <c r="BX101" s="462">
        <f t="shared" si="70"/>
        <v>1674.2325410889457</v>
      </c>
    </row>
    <row r="102" spans="9:76" x14ac:dyDescent="0.15">
      <c r="I102" s="637" t="s">
        <v>1196</v>
      </c>
      <c r="J102" s="663">
        <v>133931.82658375078</v>
      </c>
      <c r="K102" s="663">
        <v>616.78785067982881</v>
      </c>
      <c r="L102" s="663">
        <v>4850.1810610201201</v>
      </c>
      <c r="M102" s="663">
        <v>1247577.5628386941</v>
      </c>
      <c r="N102" s="663">
        <f>SUM(J102:M102)</f>
        <v>1386976.3583341448</v>
      </c>
      <c r="P102" s="637" t="s">
        <v>1196</v>
      </c>
      <c r="Q102" s="663">
        <v>105434.07868375543</v>
      </c>
      <c r="R102" s="663">
        <v>115097.572147229</v>
      </c>
      <c r="S102" s="663">
        <v>1605.2647779965725</v>
      </c>
      <c r="T102" s="663">
        <v>1084214.2981480495</v>
      </c>
      <c r="U102" s="663">
        <v>183.26090698037268</v>
      </c>
      <c r="V102" s="663">
        <f t="shared" si="67"/>
        <v>1306534.4746640108</v>
      </c>
      <c r="X102" s="637" t="s">
        <v>1196</v>
      </c>
      <c r="Y102" s="663">
        <v>21.168088319711298</v>
      </c>
      <c r="Z102" s="663">
        <v>20835.622486364031</v>
      </c>
      <c r="AA102" s="663">
        <v>35966.400755220035</v>
      </c>
      <c r="AB102" s="663">
        <v>3.3599678426980901</v>
      </c>
      <c r="AC102" s="663">
        <f>SUM(Y102:AB102)</f>
        <v>56826.551297746475</v>
      </c>
      <c r="AE102" s="637" t="s">
        <v>1196</v>
      </c>
      <c r="AF102" s="459">
        <v>0.34850686788558899</v>
      </c>
      <c r="AG102" s="459">
        <v>8018.5779906576399</v>
      </c>
      <c r="AH102" s="459">
        <v>202.687877239659</v>
      </c>
      <c r="AI102" s="459">
        <v>31.7631295621395</v>
      </c>
      <c r="AJ102" s="459">
        <v>77652.379963532949</v>
      </c>
      <c r="AK102" s="459">
        <v>4293.8651417652109</v>
      </c>
      <c r="AL102" s="459">
        <v>1725.5899332975901</v>
      </c>
      <c r="AM102" s="459">
        <v>94865.053534262799</v>
      </c>
      <c r="AN102" s="459">
        <v>2.2224439308047199E-3</v>
      </c>
      <c r="AO102" s="459">
        <v>2.2297129034995998E-3</v>
      </c>
      <c r="AP102" s="459">
        <v>41.588212527334598</v>
      </c>
      <c r="AQ102" s="459">
        <v>1.9037723541259701E-3</v>
      </c>
      <c r="AR102" s="459">
        <v>9.7455419600009901E-3</v>
      </c>
      <c r="AS102" s="459">
        <v>5227.9341254234296</v>
      </c>
      <c r="AT102" s="459">
        <v>39.536193604581001</v>
      </c>
      <c r="AU102" s="459">
        <v>0.28746712021529602</v>
      </c>
      <c r="AV102" s="459">
        <f t="shared" si="65"/>
        <v>192099.62817733258</v>
      </c>
      <c r="AX102" s="637" t="s">
        <v>1196</v>
      </c>
      <c r="AY102" s="663">
        <v>9.9287702776491606</v>
      </c>
      <c r="BA102" s="637" t="s">
        <v>1196</v>
      </c>
      <c r="BB102" s="460">
        <v>4228623.3172356272</v>
      </c>
      <c r="BC102" s="435"/>
      <c r="BD102" s="637" t="s">
        <v>1196</v>
      </c>
      <c r="BE102" s="460">
        <v>52496.649156705433</v>
      </c>
      <c r="BF102" s="460">
        <v>12746.731540951871</v>
      </c>
      <c r="BG102" s="460">
        <f t="shared" si="69"/>
        <v>65243.380697657303</v>
      </c>
      <c r="BH102" s="435"/>
      <c r="BI102" s="461" t="s">
        <v>1196</v>
      </c>
      <c r="BJ102" s="460">
        <v>207792.58374949434</v>
      </c>
      <c r="BL102" s="639" t="s">
        <v>1196</v>
      </c>
      <c r="BM102" s="456">
        <v>95200.981145055004</v>
      </c>
      <c r="BP102" s="639" t="s">
        <v>1196</v>
      </c>
      <c r="BQ102" s="462">
        <v>26.073986150324298</v>
      </c>
      <c r="BR102" s="462">
        <v>1.3592506581917401</v>
      </c>
      <c r="BS102" s="462">
        <v>1.2281556120142301</v>
      </c>
      <c r="BT102" s="462">
        <v>10.762309473939199</v>
      </c>
      <c r="BU102" s="462">
        <v>11874.3463358441</v>
      </c>
      <c r="BV102" s="462">
        <v>4.4107437133789003E-6</v>
      </c>
      <c r="BW102" s="462">
        <v>0</v>
      </c>
      <c r="BX102" s="462">
        <f t="shared" si="70"/>
        <v>11913.770042149314</v>
      </c>
    </row>
    <row r="103" spans="9:76" x14ac:dyDescent="0.15">
      <c r="I103" s="637" t="s">
        <v>1197</v>
      </c>
      <c r="J103" s="663">
        <v>125360.39648602704</v>
      </c>
      <c r="K103" s="663">
        <v>510.76514160167335</v>
      </c>
      <c r="L103" s="663">
        <v>2154.1977403992701</v>
      </c>
      <c r="M103" s="663">
        <v>894277.07312410406</v>
      </c>
      <c r="N103" s="663">
        <f>SUM(J103:M103)</f>
        <v>1022302.4324921321</v>
      </c>
      <c r="P103" s="637" t="s">
        <v>1197</v>
      </c>
      <c r="Q103" s="663">
        <v>270035.12908899348</v>
      </c>
      <c r="R103" s="663">
        <v>207698.609146948</v>
      </c>
      <c r="S103" s="663">
        <v>709.25324116554089</v>
      </c>
      <c r="T103" s="663">
        <v>814872.12304018671</v>
      </c>
      <c r="U103" s="663">
        <v>161.04751368146336</v>
      </c>
      <c r="V103" s="663">
        <f t="shared" si="67"/>
        <v>1293476.1620309753</v>
      </c>
      <c r="X103" s="637" t="s">
        <v>1197</v>
      </c>
      <c r="Y103" s="663">
        <v>22.412571618333399</v>
      </c>
      <c r="Z103" s="663">
        <v>757.72920648939862</v>
      </c>
      <c r="AA103" s="663">
        <v>71185.531627734963</v>
      </c>
      <c r="AB103" s="663">
        <v>192.151356038637</v>
      </c>
      <c r="AC103" s="663">
        <f>SUM(Y103:AB103)</f>
        <v>72157.824761881333</v>
      </c>
      <c r="AE103" s="637" t="s">
        <v>1197</v>
      </c>
      <c r="AF103" s="459">
        <v>0.12510713096708001</v>
      </c>
      <c r="AG103" s="459">
        <v>9021.8152465866806</v>
      </c>
      <c r="AH103" s="459">
        <v>574.65400246530703</v>
      </c>
      <c r="AI103" s="459">
        <v>837.59861394110999</v>
      </c>
      <c r="AJ103" s="459">
        <v>121723.9963870699</v>
      </c>
      <c r="AK103" s="459">
        <v>43767.952043021949</v>
      </c>
      <c r="AL103" s="459">
        <v>6427.6515426067599</v>
      </c>
      <c r="AM103" s="459">
        <v>62250.143328416998</v>
      </c>
      <c r="AN103" s="459">
        <v>0.115779493004083</v>
      </c>
      <c r="AO103" s="459">
        <v>0.29376044496893799</v>
      </c>
      <c r="AP103" s="459">
        <v>132.16175739374</v>
      </c>
      <c r="AQ103" s="459">
        <v>1.02880969643592E-2</v>
      </c>
      <c r="AR103" s="459">
        <v>6.6027883440256097E-4</v>
      </c>
      <c r="AS103" s="459">
        <v>2992.0802584271801</v>
      </c>
      <c r="AT103" s="459">
        <v>442.028071712702</v>
      </c>
      <c r="AU103" s="459">
        <v>4.7611101344227702</v>
      </c>
      <c r="AV103" s="459">
        <f t="shared" si="65"/>
        <v>248175.38795722151</v>
      </c>
      <c r="AX103" s="637" t="s">
        <v>1197</v>
      </c>
      <c r="AY103" s="663">
        <v>69.950099875219152</v>
      </c>
      <c r="BA103" s="637" t="s">
        <v>1197</v>
      </c>
      <c r="BB103" s="460">
        <v>5028069.5119001903</v>
      </c>
      <c r="BC103" s="435"/>
      <c r="BD103" s="637" t="s">
        <v>1197</v>
      </c>
      <c r="BE103" s="460">
        <v>50650.705738752993</v>
      </c>
      <c r="BF103" s="460">
        <v>8470.6627855645402</v>
      </c>
      <c r="BG103" s="460">
        <f t="shared" si="69"/>
        <v>59121.368524317535</v>
      </c>
      <c r="BH103" s="435"/>
      <c r="BI103" s="461" t="s">
        <v>1197</v>
      </c>
      <c r="BJ103" s="460">
        <v>186033.08640537399</v>
      </c>
      <c r="BL103" s="639" t="s">
        <v>1197</v>
      </c>
      <c r="BM103" s="456">
        <v>98471.170121403396</v>
      </c>
      <c r="BP103" s="639" t="s">
        <v>1197</v>
      </c>
      <c r="BQ103" s="462">
        <v>4.4161530965939102</v>
      </c>
      <c r="BR103" s="462"/>
      <c r="BS103" s="462">
        <v>1.1350041823461601</v>
      </c>
      <c r="BT103" s="462">
        <v>10.8782550515606</v>
      </c>
      <c r="BU103" s="462">
        <v>7498.3398772049604</v>
      </c>
      <c r="BV103" s="462">
        <v>302.64944671839402</v>
      </c>
      <c r="BW103" s="462">
        <v>0</v>
      </c>
      <c r="BX103" s="462">
        <f t="shared" si="70"/>
        <v>7817.4187362538551</v>
      </c>
    </row>
    <row r="104" spans="9:76" x14ac:dyDescent="0.15">
      <c r="I104" s="605" t="s">
        <v>55</v>
      </c>
      <c r="J104" s="665">
        <f>SUM(J92:J103)</f>
        <v>922891.8873904231</v>
      </c>
      <c r="K104" s="665">
        <f>SUM(K92:K103)</f>
        <v>13963.704991936655</v>
      </c>
      <c r="L104" s="665">
        <f>SUM(L92:L103)</f>
        <v>176187.20650405021</v>
      </c>
      <c r="M104" s="665">
        <f>SUM(M92:M103)</f>
        <v>12431890.152120665</v>
      </c>
      <c r="N104" s="665">
        <f>SUM(N92:N103)</f>
        <v>13544932.951007076</v>
      </c>
      <c r="P104" s="605" t="s">
        <v>55</v>
      </c>
      <c r="Q104" s="665">
        <f t="shared" ref="Q104:V104" si="71">SUM(Q92:Q103)</f>
        <v>552383.32252568193</v>
      </c>
      <c r="R104" s="665">
        <f t="shared" si="71"/>
        <v>1733293.6716640899</v>
      </c>
      <c r="S104" s="665">
        <f t="shared" si="71"/>
        <v>23350.885886229542</v>
      </c>
      <c r="T104" s="665">
        <f t="shared" si="71"/>
        <v>13685337.283012277</v>
      </c>
      <c r="U104" s="665">
        <f t="shared" si="71"/>
        <v>4809.3092473763918</v>
      </c>
      <c r="V104" s="665">
        <f t="shared" si="71"/>
        <v>15999174.472335655</v>
      </c>
      <c r="X104" s="605" t="s">
        <v>55</v>
      </c>
      <c r="Y104" s="665">
        <f>SUM(Y92:Y103)</f>
        <v>316.72878549899838</v>
      </c>
      <c r="Z104" s="665">
        <f>SUM(Z92:Z103)</f>
        <v>34238.387995819474</v>
      </c>
      <c r="AA104" s="665">
        <f>SUM(AA92:AA103)</f>
        <v>628320.94426193018</v>
      </c>
      <c r="AB104" s="665">
        <f>SUM(AB92:AB103)</f>
        <v>921.21738903783137</v>
      </c>
      <c r="AC104" s="665">
        <f>SUM(AC92:AC103)</f>
        <v>663797.27843228646</v>
      </c>
      <c r="AE104" s="641" t="s">
        <v>55</v>
      </c>
      <c r="AF104" s="463">
        <f t="shared" ref="AF104:AV104" si="72">SUM(AF92:AF103)</f>
        <v>28.271629447117409</v>
      </c>
      <c r="AG104" s="463">
        <f t="shared" si="72"/>
        <v>148449.08110723883</v>
      </c>
      <c r="AH104" s="463">
        <f t="shared" si="72"/>
        <v>13297.045477409831</v>
      </c>
      <c r="AI104" s="463">
        <f t="shared" si="72"/>
        <v>1864.4738669916969</v>
      </c>
      <c r="AJ104" s="463">
        <f t="shared" si="72"/>
        <v>733130.07345702348</v>
      </c>
      <c r="AK104" s="463">
        <f t="shared" si="72"/>
        <v>65580.384848202448</v>
      </c>
      <c r="AL104" s="463">
        <f t="shared" si="72"/>
        <v>102423.55051684627</v>
      </c>
      <c r="AM104" s="463">
        <f t="shared" si="72"/>
        <v>614506.73848467914</v>
      </c>
      <c r="AN104" s="463">
        <f t="shared" si="72"/>
        <v>5.8008604263886729</v>
      </c>
      <c r="AO104" s="463">
        <f t="shared" si="72"/>
        <v>7.7305007111280988</v>
      </c>
      <c r="AP104" s="463">
        <f t="shared" si="72"/>
        <v>721.91971605270976</v>
      </c>
      <c r="AQ104" s="463">
        <f t="shared" si="72"/>
        <v>0.6422638781368718</v>
      </c>
      <c r="AR104" s="463">
        <f t="shared" si="72"/>
        <v>290.02550034131758</v>
      </c>
      <c r="AS104" s="463">
        <f t="shared" si="72"/>
        <v>15464.983109816883</v>
      </c>
      <c r="AT104" s="463">
        <f t="shared" si="72"/>
        <v>970.28704793844213</v>
      </c>
      <c r="AU104" s="463">
        <f t="shared" si="72"/>
        <v>87.1831362852826</v>
      </c>
      <c r="AV104" s="463">
        <f t="shared" si="72"/>
        <v>1696828.1915232895</v>
      </c>
      <c r="AX104" s="641" t="s">
        <v>55</v>
      </c>
      <c r="AY104" s="666">
        <f>SUM(AY92:AY103)</f>
        <v>251.84679964464135</v>
      </c>
      <c r="BA104" s="634" t="s">
        <v>55</v>
      </c>
      <c r="BB104" s="657">
        <f>SUM(BB92:BB103)</f>
        <v>49818810.494205415</v>
      </c>
      <c r="BC104" s="129"/>
      <c r="BD104" s="634" t="s">
        <v>55</v>
      </c>
      <c r="BE104" s="464">
        <f>SUM(BE92:BE103)</f>
        <v>1093447.9055177663</v>
      </c>
      <c r="BF104" s="464">
        <f>SUM(BF92:BF103)</f>
        <v>282826.7595911299</v>
      </c>
      <c r="BG104" s="464">
        <f>SUM(BG92:BG103)</f>
        <v>1376274.6651088961</v>
      </c>
      <c r="BH104" s="129"/>
      <c r="BI104" s="465" t="s">
        <v>55</v>
      </c>
      <c r="BJ104" s="464">
        <f>SUM(BJ92:BJ103)</f>
        <v>1294016.5253868736</v>
      </c>
      <c r="BL104" s="605" t="s">
        <v>55</v>
      </c>
      <c r="BM104" s="457">
        <f>SUM(BM92:BM103)</f>
        <v>1176849.8975002598</v>
      </c>
      <c r="BP104" s="605" t="s">
        <v>55</v>
      </c>
      <c r="BQ104" s="466">
        <f>SUM(BQ92:BQ103)</f>
        <v>104.17481593415133</v>
      </c>
      <c r="BR104" s="466">
        <f t="shared" ref="BR104:BW104" si="73">SUM(BR92:BR103)</f>
        <v>2.9158015986904466</v>
      </c>
      <c r="BS104" s="466">
        <f t="shared" si="73"/>
        <v>42.341206952929419</v>
      </c>
      <c r="BT104" s="466">
        <f t="shared" si="73"/>
        <v>206.66938125155826</v>
      </c>
      <c r="BU104" s="466">
        <f t="shared" si="73"/>
        <v>63819.898756315713</v>
      </c>
      <c r="BV104" s="466">
        <f t="shared" si="73"/>
        <v>303.21012007817552</v>
      </c>
      <c r="BW104" s="466">
        <f t="shared" si="73"/>
        <v>0</v>
      </c>
      <c r="BX104" s="466">
        <f t="shared" si="70"/>
        <v>64479.21008213122</v>
      </c>
    </row>
    <row r="105" spans="9:76" x14ac:dyDescent="0.15">
      <c r="J105" s="610"/>
      <c r="K105" s="610"/>
      <c r="L105" s="610"/>
      <c r="M105" s="610"/>
      <c r="N105" s="610"/>
      <c r="Q105" s="610"/>
      <c r="R105" s="610"/>
      <c r="S105" s="610"/>
      <c r="T105" s="610"/>
      <c r="U105" s="610"/>
      <c r="V105" s="610"/>
      <c r="Y105" s="610"/>
      <c r="Z105" s="610"/>
      <c r="AA105" s="610"/>
      <c r="AB105" s="610"/>
      <c r="AC105" s="610"/>
    </row>
    <row r="106" spans="9:76" x14ac:dyDescent="0.15">
      <c r="J106" s="610"/>
      <c r="K106" s="610"/>
      <c r="L106" s="610"/>
      <c r="M106" s="610"/>
      <c r="N106" s="610"/>
      <c r="Q106" s="610"/>
      <c r="R106" s="610"/>
      <c r="S106" s="610"/>
      <c r="T106" s="610"/>
      <c r="U106" s="610"/>
      <c r="V106" s="610"/>
      <c r="Y106" s="610"/>
      <c r="Z106" s="610"/>
      <c r="AA106" s="610"/>
      <c r="AB106" s="610"/>
      <c r="AC106" s="610"/>
    </row>
    <row r="107" spans="9:76" ht="16" x14ac:dyDescent="0.2">
      <c r="J107" s="623" t="s">
        <v>121</v>
      </c>
      <c r="Q107" s="623" t="s">
        <v>122</v>
      </c>
      <c r="Y107" s="623" t="s">
        <v>123</v>
      </c>
      <c r="AE107" s="623"/>
      <c r="AF107" s="623" t="s">
        <v>701</v>
      </c>
      <c r="AX107" s="623"/>
      <c r="AY107" s="623" t="s">
        <v>713</v>
      </c>
      <c r="BA107" s="129"/>
      <c r="BB107" s="624" t="s">
        <v>932</v>
      </c>
      <c r="BC107" s="129"/>
      <c r="BD107" s="129"/>
      <c r="BE107" s="624" t="s">
        <v>933</v>
      </c>
      <c r="BF107" s="129"/>
      <c r="BG107" s="129"/>
      <c r="BH107" s="625"/>
      <c r="BI107" s="625"/>
      <c r="BJ107" s="624" t="s">
        <v>934</v>
      </c>
      <c r="BL107" s="623" t="s">
        <v>972</v>
      </c>
      <c r="BM107" s="623"/>
      <c r="BP107" s="623" t="s">
        <v>973</v>
      </c>
    </row>
    <row r="108" spans="9:76" x14ac:dyDescent="0.15">
      <c r="I108" s="623" t="s">
        <v>152</v>
      </c>
      <c r="J108" s="623"/>
      <c r="P108" s="623" t="s">
        <v>152</v>
      </c>
      <c r="Q108" s="623"/>
      <c r="X108" s="623" t="s">
        <v>152</v>
      </c>
      <c r="AD108" s="667"/>
      <c r="AE108" s="623" t="s">
        <v>152</v>
      </c>
      <c r="AF108" s="668"/>
      <c r="AG108" s="668"/>
      <c r="AX108" s="623" t="s">
        <v>152</v>
      </c>
      <c r="BA108" s="623" t="s">
        <v>152</v>
      </c>
      <c r="BB108" s="129"/>
      <c r="BC108" s="623"/>
      <c r="BD108" s="623" t="s">
        <v>152</v>
      </c>
      <c r="BE108" s="129"/>
      <c r="BF108" s="625"/>
      <c r="BG108" s="625"/>
      <c r="BH108" s="625"/>
      <c r="BI108" s="623" t="s">
        <v>152</v>
      </c>
      <c r="BJ108" s="129"/>
      <c r="BL108" s="623" t="s">
        <v>152</v>
      </c>
      <c r="BP108" s="623" t="s">
        <v>152</v>
      </c>
    </row>
    <row r="109" spans="9:76" ht="42" x14ac:dyDescent="0.15">
      <c r="I109" s="628" t="s">
        <v>601</v>
      </c>
      <c r="J109" s="659" t="s">
        <v>151</v>
      </c>
      <c r="K109" s="659" t="s">
        <v>139</v>
      </c>
      <c r="L109" s="659" t="s">
        <v>140</v>
      </c>
      <c r="M109" s="659" t="s">
        <v>141</v>
      </c>
      <c r="N109" s="659" t="s">
        <v>55</v>
      </c>
      <c r="O109" s="630"/>
      <c r="P109" s="628" t="s">
        <v>601</v>
      </c>
      <c r="Q109" s="632" t="s">
        <v>142</v>
      </c>
      <c r="R109" s="632" t="s">
        <v>140</v>
      </c>
      <c r="S109" s="632" t="s">
        <v>143</v>
      </c>
      <c r="T109" s="632" t="s">
        <v>141</v>
      </c>
      <c r="U109" s="632" t="s">
        <v>144</v>
      </c>
      <c r="V109" s="659" t="s">
        <v>55</v>
      </c>
      <c r="W109" s="630"/>
      <c r="X109" s="628" t="s">
        <v>601</v>
      </c>
      <c r="Y109" s="631" t="s">
        <v>145</v>
      </c>
      <c r="Z109" s="632" t="s">
        <v>146</v>
      </c>
      <c r="AA109" s="632" t="s">
        <v>147</v>
      </c>
      <c r="AB109" s="632" t="s">
        <v>148</v>
      </c>
      <c r="AC109" s="632" t="s">
        <v>55</v>
      </c>
      <c r="AD109" s="630"/>
      <c r="AE109" s="628" t="s">
        <v>601</v>
      </c>
      <c r="AF109" s="631" t="s">
        <v>605</v>
      </c>
      <c r="AG109" s="632" t="s">
        <v>606</v>
      </c>
      <c r="AH109" s="632" t="s">
        <v>646</v>
      </c>
      <c r="AI109" s="631" t="s">
        <v>702</v>
      </c>
      <c r="AJ109" s="632" t="s">
        <v>703</v>
      </c>
      <c r="AK109" s="632" t="s">
        <v>704</v>
      </c>
      <c r="AL109" s="632" t="s">
        <v>779</v>
      </c>
      <c r="AM109" s="632" t="s">
        <v>705</v>
      </c>
      <c r="AN109" s="631" t="s">
        <v>706</v>
      </c>
      <c r="AO109" s="631" t="s">
        <v>707</v>
      </c>
      <c r="AP109" s="631" t="s">
        <v>708</v>
      </c>
      <c r="AQ109" s="631" t="s">
        <v>780</v>
      </c>
      <c r="AR109" s="631" t="s">
        <v>709</v>
      </c>
      <c r="AS109" s="631" t="s">
        <v>710</v>
      </c>
      <c r="AT109" s="632" t="s">
        <v>711</v>
      </c>
      <c r="AU109" s="632" t="s">
        <v>712</v>
      </c>
      <c r="AV109" s="629" t="s">
        <v>55</v>
      </c>
      <c r="AW109" s="630"/>
      <c r="AX109" s="628" t="s">
        <v>601</v>
      </c>
      <c r="AY109" s="632" t="s">
        <v>713</v>
      </c>
      <c r="BA109" s="669" t="s">
        <v>601</v>
      </c>
      <c r="BB109" s="633" t="s">
        <v>929</v>
      </c>
      <c r="BC109" s="634"/>
      <c r="BD109" s="669" t="s">
        <v>601</v>
      </c>
      <c r="BE109" s="633" t="s">
        <v>930</v>
      </c>
      <c r="BF109" s="633" t="s">
        <v>931</v>
      </c>
      <c r="BG109" s="633" t="s">
        <v>55</v>
      </c>
      <c r="BH109" s="634"/>
      <c r="BI109" s="669" t="s">
        <v>601</v>
      </c>
      <c r="BJ109" s="633" t="s">
        <v>935</v>
      </c>
      <c r="BL109" s="647" t="s">
        <v>601</v>
      </c>
      <c r="BM109" s="646" t="s">
        <v>966</v>
      </c>
      <c r="BP109" s="647" t="s">
        <v>87</v>
      </c>
      <c r="BQ109" s="647" t="s">
        <v>968</v>
      </c>
      <c r="BR109" s="647" t="s">
        <v>969</v>
      </c>
      <c r="BS109" s="647" t="s">
        <v>970</v>
      </c>
      <c r="BT109" s="647" t="s">
        <v>971</v>
      </c>
      <c r="BU109" s="647" t="s">
        <v>974</v>
      </c>
      <c r="BV109" s="647" t="s">
        <v>975</v>
      </c>
      <c r="BW109" s="647" t="s">
        <v>976</v>
      </c>
      <c r="BX109" s="647" t="s">
        <v>55</v>
      </c>
    </row>
    <row r="110" spans="9:76" x14ac:dyDescent="0.15">
      <c r="I110" s="637" t="str">
        <f>I58</f>
        <v>2021-10</v>
      </c>
      <c r="J110" s="649">
        <v>3347</v>
      </c>
      <c r="K110" s="649">
        <v>820</v>
      </c>
      <c r="L110" s="649">
        <v>25</v>
      </c>
      <c r="M110" s="649">
        <v>28485</v>
      </c>
      <c r="N110" s="649">
        <f>SUM(J110:M110)</f>
        <v>32677</v>
      </c>
      <c r="P110" s="637" t="str">
        <f>$I110</f>
        <v>2021-10</v>
      </c>
      <c r="Q110" s="649">
        <v>9530</v>
      </c>
      <c r="R110" s="649">
        <v>159</v>
      </c>
      <c r="S110" s="649">
        <v>9</v>
      </c>
      <c r="T110" s="649">
        <v>10638</v>
      </c>
      <c r="U110" s="649">
        <v>21</v>
      </c>
      <c r="V110" s="649">
        <f>SUM(Q110:U110)</f>
        <v>20357</v>
      </c>
      <c r="X110" s="637" t="s">
        <v>1186</v>
      </c>
      <c r="Y110" s="446">
        <v>26</v>
      </c>
      <c r="Z110" s="446">
        <v>428</v>
      </c>
      <c r="AA110" s="446">
        <v>1556</v>
      </c>
      <c r="AB110" s="446">
        <v>3</v>
      </c>
      <c r="AC110" s="446">
        <f>SUM(Y110:AB110)</f>
        <v>2013</v>
      </c>
      <c r="AE110" s="637" t="str">
        <f>$I110</f>
        <v>2021-10</v>
      </c>
      <c r="AF110" s="649">
        <v>31</v>
      </c>
      <c r="AG110" s="649">
        <v>1184</v>
      </c>
      <c r="AH110" s="649">
        <v>35</v>
      </c>
      <c r="AI110" s="649">
        <v>33</v>
      </c>
      <c r="AJ110" s="649">
        <v>197</v>
      </c>
      <c r="AK110" s="649">
        <v>253</v>
      </c>
      <c r="AL110" s="649">
        <v>76</v>
      </c>
      <c r="AM110" s="649">
        <v>1755</v>
      </c>
      <c r="AN110" s="649">
        <v>13</v>
      </c>
      <c r="AO110" s="649">
        <v>11</v>
      </c>
      <c r="AP110" s="649">
        <v>52</v>
      </c>
      <c r="AQ110" s="649">
        <v>23</v>
      </c>
      <c r="AR110" s="649">
        <v>19</v>
      </c>
      <c r="AS110" s="649">
        <v>46</v>
      </c>
      <c r="AT110" s="649">
        <v>31</v>
      </c>
      <c r="AU110" s="649">
        <v>64</v>
      </c>
      <c r="AV110" s="649">
        <f t="shared" ref="AV110:AV121" si="74">SUM(AF110:AU110)</f>
        <v>3823</v>
      </c>
      <c r="AX110" s="637" t="str">
        <f>$I110</f>
        <v>2021-10</v>
      </c>
      <c r="AY110" s="649">
        <v>202</v>
      </c>
      <c r="BA110" s="637" t="s">
        <v>1186</v>
      </c>
      <c r="BB110" s="455">
        <v>68592</v>
      </c>
      <c r="BC110" s="435"/>
      <c r="BD110" s="637" t="s">
        <v>1186</v>
      </c>
      <c r="BE110" s="455">
        <v>116</v>
      </c>
      <c r="BF110" s="455">
        <v>21</v>
      </c>
      <c r="BG110" s="455">
        <f>SUM(BE110:BF110)</f>
        <v>137</v>
      </c>
      <c r="BH110" s="435"/>
      <c r="BI110" s="637" t="s">
        <v>1186</v>
      </c>
      <c r="BJ110" s="455">
        <v>431</v>
      </c>
      <c r="BL110" s="639" t="s">
        <v>1186</v>
      </c>
      <c r="BM110" s="456">
        <v>3487</v>
      </c>
      <c r="BP110" s="639" t="s">
        <v>1186</v>
      </c>
      <c r="BQ110" s="456">
        <v>10</v>
      </c>
      <c r="BR110" s="456">
        <v>1</v>
      </c>
      <c r="BS110" s="456">
        <v>6</v>
      </c>
      <c r="BT110" s="456">
        <v>9</v>
      </c>
      <c r="BU110" s="456">
        <v>97</v>
      </c>
      <c r="BV110" s="456">
        <v>1</v>
      </c>
      <c r="BW110" s="456">
        <v>0</v>
      </c>
      <c r="BX110" s="456">
        <f>SUM(BQ110:BW110)</f>
        <v>124</v>
      </c>
    </row>
    <row r="111" spans="9:76" x14ac:dyDescent="0.15">
      <c r="I111" s="637" t="str">
        <f t="shared" ref="I111:I121" si="75">I59</f>
        <v>2021-11</v>
      </c>
      <c r="J111" s="649">
        <v>2901</v>
      </c>
      <c r="K111" s="649">
        <v>317</v>
      </c>
      <c r="L111" s="649">
        <v>19</v>
      </c>
      <c r="M111" s="649">
        <v>28209</v>
      </c>
      <c r="N111" s="649">
        <f t="shared" ref="N111:N117" si="76">SUM(J111:M111)</f>
        <v>31446</v>
      </c>
      <c r="P111" s="637" t="str">
        <f t="shared" ref="P111:P121" si="77">$I111</f>
        <v>2021-11</v>
      </c>
      <c r="Q111" s="649">
        <v>13687</v>
      </c>
      <c r="R111" s="649">
        <v>204</v>
      </c>
      <c r="S111" s="649">
        <v>12</v>
      </c>
      <c r="T111" s="649">
        <v>9727</v>
      </c>
      <c r="U111" s="649">
        <v>18</v>
      </c>
      <c r="V111" s="649">
        <f t="shared" ref="V111:V121" si="78">SUM(Q111:U111)</f>
        <v>23648</v>
      </c>
      <c r="X111" s="637" t="s">
        <v>1187</v>
      </c>
      <c r="Y111" s="446">
        <v>16</v>
      </c>
      <c r="Z111" s="446">
        <v>268</v>
      </c>
      <c r="AA111" s="446">
        <v>1592</v>
      </c>
      <c r="AB111" s="446">
        <v>3</v>
      </c>
      <c r="AC111" s="446">
        <f t="shared" ref="AC111:AC121" si="79">SUM(Y111:AB111)</f>
        <v>1879</v>
      </c>
      <c r="AE111" s="637" t="str">
        <f t="shared" ref="AE111:AE121" si="80">$I111</f>
        <v>2021-11</v>
      </c>
      <c r="AF111" s="649">
        <v>15</v>
      </c>
      <c r="AG111" s="649">
        <v>1292</v>
      </c>
      <c r="AH111" s="649">
        <v>15</v>
      </c>
      <c r="AI111" s="649">
        <v>30</v>
      </c>
      <c r="AJ111" s="649">
        <v>240</v>
      </c>
      <c r="AK111" s="649">
        <v>339</v>
      </c>
      <c r="AL111" s="649">
        <v>73</v>
      </c>
      <c r="AM111" s="649">
        <v>1956</v>
      </c>
      <c r="AN111" s="649">
        <v>2</v>
      </c>
      <c r="AO111" s="649">
        <v>6</v>
      </c>
      <c r="AP111" s="649">
        <v>49</v>
      </c>
      <c r="AQ111" s="649">
        <v>20</v>
      </c>
      <c r="AR111" s="649">
        <v>9</v>
      </c>
      <c r="AS111" s="649">
        <v>28</v>
      </c>
      <c r="AT111" s="649">
        <v>26</v>
      </c>
      <c r="AU111" s="649">
        <v>28</v>
      </c>
      <c r="AV111" s="649">
        <f t="shared" si="74"/>
        <v>4128</v>
      </c>
      <c r="AX111" s="637" t="str">
        <f t="shared" ref="AX111:AX121" si="81">$I111</f>
        <v>2021-11</v>
      </c>
      <c r="AY111" s="649">
        <v>149</v>
      </c>
      <c r="BA111" s="637" t="s">
        <v>1187</v>
      </c>
      <c r="BB111" s="455">
        <v>71707</v>
      </c>
      <c r="BC111" s="435"/>
      <c r="BD111" s="637" t="s">
        <v>1187</v>
      </c>
      <c r="BE111" s="455">
        <v>124</v>
      </c>
      <c r="BF111" s="455">
        <v>17</v>
      </c>
      <c r="BG111" s="455">
        <f t="shared" ref="BG111:BG121" si="82">SUM(BE111:BF111)</f>
        <v>141</v>
      </c>
      <c r="BH111" s="435"/>
      <c r="BI111" s="637" t="s">
        <v>1187</v>
      </c>
      <c r="BJ111" s="455">
        <v>472</v>
      </c>
      <c r="BL111" s="639" t="s">
        <v>1187</v>
      </c>
      <c r="BM111" s="456">
        <v>6243</v>
      </c>
      <c r="BP111" s="639" t="s">
        <v>1187</v>
      </c>
      <c r="BQ111" s="456">
        <v>7</v>
      </c>
      <c r="BR111" s="456">
        <v>1</v>
      </c>
      <c r="BS111" s="456">
        <v>1</v>
      </c>
      <c r="BT111" s="456">
        <v>10</v>
      </c>
      <c r="BU111" s="456">
        <v>73</v>
      </c>
      <c r="BV111" s="456"/>
      <c r="BW111" s="456">
        <v>0</v>
      </c>
      <c r="BX111" s="456">
        <f t="shared" ref="BX111:BX122" si="83">SUM(BQ111:BW111)</f>
        <v>92</v>
      </c>
    </row>
    <row r="112" spans="9:76" x14ac:dyDescent="0.15">
      <c r="I112" s="637" t="str">
        <f t="shared" si="75"/>
        <v>2021-12</v>
      </c>
      <c r="J112" s="649">
        <v>2590</v>
      </c>
      <c r="K112" s="649">
        <v>176</v>
      </c>
      <c r="L112" s="649">
        <v>14</v>
      </c>
      <c r="M112" s="649">
        <v>19643</v>
      </c>
      <c r="N112" s="649">
        <f t="shared" si="76"/>
        <v>22423</v>
      </c>
      <c r="P112" s="637" t="str">
        <f t="shared" si="77"/>
        <v>2021-12</v>
      </c>
      <c r="Q112" s="649">
        <v>15597</v>
      </c>
      <c r="R112" s="649">
        <v>191</v>
      </c>
      <c r="S112" s="649">
        <v>10</v>
      </c>
      <c r="T112" s="649">
        <v>8844</v>
      </c>
      <c r="U112" s="649">
        <v>15</v>
      </c>
      <c r="V112" s="649">
        <f t="shared" si="78"/>
        <v>24657</v>
      </c>
      <c r="X112" s="637" t="s">
        <v>1188</v>
      </c>
      <c r="Y112" s="446">
        <v>17</v>
      </c>
      <c r="Z112" s="446">
        <v>348</v>
      </c>
      <c r="AA112" s="446">
        <v>1276</v>
      </c>
      <c r="AB112" s="446">
        <v>2</v>
      </c>
      <c r="AC112" s="446">
        <f t="shared" si="79"/>
        <v>1643</v>
      </c>
      <c r="AE112" s="637" t="str">
        <f t="shared" si="80"/>
        <v>2021-12</v>
      </c>
      <c r="AF112" s="649">
        <v>23</v>
      </c>
      <c r="AG112" s="649">
        <v>1244</v>
      </c>
      <c r="AH112" s="649">
        <v>16</v>
      </c>
      <c r="AI112" s="649">
        <v>28</v>
      </c>
      <c r="AJ112" s="649">
        <v>149</v>
      </c>
      <c r="AK112" s="649">
        <v>272</v>
      </c>
      <c r="AL112" s="649">
        <v>76</v>
      </c>
      <c r="AM112" s="649">
        <v>1673</v>
      </c>
      <c r="AN112" s="649">
        <v>5</v>
      </c>
      <c r="AO112" s="649">
        <v>5</v>
      </c>
      <c r="AP112" s="649">
        <v>42</v>
      </c>
      <c r="AQ112" s="649">
        <v>8</v>
      </c>
      <c r="AR112" s="649">
        <v>7</v>
      </c>
      <c r="AS112" s="649">
        <v>43</v>
      </c>
      <c r="AT112" s="649">
        <v>24</v>
      </c>
      <c r="AU112" s="649">
        <v>15</v>
      </c>
      <c r="AV112" s="649">
        <f t="shared" si="74"/>
        <v>3630</v>
      </c>
      <c r="AX112" s="637" t="str">
        <f t="shared" si="81"/>
        <v>2021-12</v>
      </c>
      <c r="AY112" s="649">
        <v>110</v>
      </c>
      <c r="BA112" s="637" t="s">
        <v>1188</v>
      </c>
      <c r="BB112" s="455">
        <v>60945</v>
      </c>
      <c r="BC112" s="435"/>
      <c r="BD112" s="637" t="s">
        <v>1188</v>
      </c>
      <c r="BE112" s="455">
        <v>141</v>
      </c>
      <c r="BF112" s="455">
        <v>17</v>
      </c>
      <c r="BG112" s="455">
        <f t="shared" si="82"/>
        <v>158</v>
      </c>
      <c r="BH112" s="435"/>
      <c r="BI112" s="637" t="s">
        <v>1188</v>
      </c>
      <c r="BJ112" s="455">
        <v>313</v>
      </c>
      <c r="BL112" s="639" t="s">
        <v>1188</v>
      </c>
      <c r="BM112" s="456">
        <v>6792</v>
      </c>
      <c r="BP112" s="639" t="s">
        <v>1188</v>
      </c>
      <c r="BQ112" s="456">
        <v>7</v>
      </c>
      <c r="BR112" s="456">
        <v>1</v>
      </c>
      <c r="BS112" s="456">
        <v>1</v>
      </c>
      <c r="BT112" s="456">
        <v>5</v>
      </c>
      <c r="BU112" s="456">
        <v>66</v>
      </c>
      <c r="BV112" s="456">
        <v>4</v>
      </c>
      <c r="BW112" s="456">
        <v>0</v>
      </c>
      <c r="BX112" s="456">
        <f t="shared" si="83"/>
        <v>84</v>
      </c>
    </row>
    <row r="113" spans="9:76" x14ac:dyDescent="0.15">
      <c r="I113" s="637" t="str">
        <f t="shared" si="75"/>
        <v>2022-01</v>
      </c>
      <c r="J113" s="649">
        <v>2654</v>
      </c>
      <c r="K113" s="649">
        <v>791</v>
      </c>
      <c r="L113" s="649">
        <v>19</v>
      </c>
      <c r="M113" s="649">
        <v>17789</v>
      </c>
      <c r="N113" s="649">
        <f t="shared" si="76"/>
        <v>21253</v>
      </c>
      <c r="P113" s="637" t="str">
        <f t="shared" si="77"/>
        <v>2022-01</v>
      </c>
      <c r="Q113" s="649">
        <v>21510</v>
      </c>
      <c r="R113" s="649">
        <v>178</v>
      </c>
      <c r="S113" s="649">
        <v>9</v>
      </c>
      <c r="T113" s="649">
        <v>9228</v>
      </c>
      <c r="U113" s="649">
        <v>12</v>
      </c>
      <c r="V113" s="649">
        <f t="shared" si="78"/>
        <v>30937</v>
      </c>
      <c r="X113" s="637" t="s">
        <v>1189</v>
      </c>
      <c r="Y113" s="446">
        <v>13</v>
      </c>
      <c r="Z113" s="446">
        <v>396</v>
      </c>
      <c r="AA113" s="446">
        <v>1644</v>
      </c>
      <c r="AB113" s="446">
        <v>1</v>
      </c>
      <c r="AC113" s="446">
        <f t="shared" si="79"/>
        <v>2054</v>
      </c>
      <c r="AE113" s="637" t="str">
        <f t="shared" si="80"/>
        <v>2022-01</v>
      </c>
      <c r="AF113" s="649">
        <v>344</v>
      </c>
      <c r="AG113" s="649">
        <v>1081</v>
      </c>
      <c r="AH113" s="649">
        <v>96</v>
      </c>
      <c r="AI113" s="649">
        <v>87</v>
      </c>
      <c r="AJ113" s="649">
        <v>445</v>
      </c>
      <c r="AK113" s="649">
        <v>384</v>
      </c>
      <c r="AL113" s="649">
        <v>75</v>
      </c>
      <c r="AM113" s="649">
        <v>1644</v>
      </c>
      <c r="AN113" s="649">
        <v>5</v>
      </c>
      <c r="AO113" s="649">
        <v>5</v>
      </c>
      <c r="AP113" s="649">
        <v>321</v>
      </c>
      <c r="AQ113" s="649">
        <v>19</v>
      </c>
      <c r="AR113" s="649">
        <v>9</v>
      </c>
      <c r="AS113" s="649">
        <v>288</v>
      </c>
      <c r="AT113" s="649">
        <v>165</v>
      </c>
      <c r="AU113" s="649">
        <v>17</v>
      </c>
      <c r="AV113" s="649">
        <f t="shared" si="74"/>
        <v>4985</v>
      </c>
      <c r="AX113" s="637" t="str">
        <f t="shared" si="81"/>
        <v>2022-01</v>
      </c>
      <c r="AY113" s="649">
        <v>107</v>
      </c>
      <c r="BA113" s="637" t="s">
        <v>1189</v>
      </c>
      <c r="BB113" s="455">
        <v>50343</v>
      </c>
      <c r="BC113" s="435"/>
      <c r="BD113" s="637" t="s">
        <v>1189</v>
      </c>
      <c r="BE113" s="455">
        <v>116</v>
      </c>
      <c r="BF113" s="455">
        <v>17</v>
      </c>
      <c r="BG113" s="455">
        <f t="shared" si="82"/>
        <v>133</v>
      </c>
      <c r="BH113" s="435"/>
      <c r="BI113" s="637" t="s">
        <v>1189</v>
      </c>
      <c r="BJ113" s="455">
        <v>470</v>
      </c>
      <c r="BL113" s="639" t="s">
        <v>1189</v>
      </c>
      <c r="BM113" s="456">
        <v>8755</v>
      </c>
      <c r="BP113" s="639" t="s">
        <v>1189</v>
      </c>
      <c r="BQ113" s="456">
        <v>7</v>
      </c>
      <c r="BR113" s="456">
        <v>1</v>
      </c>
      <c r="BS113" s="456">
        <v>2</v>
      </c>
      <c r="BT113" s="456">
        <v>4</v>
      </c>
      <c r="BU113" s="456">
        <v>47</v>
      </c>
      <c r="BV113" s="456"/>
      <c r="BW113" s="456">
        <v>0</v>
      </c>
      <c r="BX113" s="456">
        <f t="shared" si="83"/>
        <v>61</v>
      </c>
    </row>
    <row r="114" spans="9:76" x14ac:dyDescent="0.15">
      <c r="I114" s="637" t="str">
        <f t="shared" si="75"/>
        <v>2022-02</v>
      </c>
      <c r="J114" s="649">
        <v>3883</v>
      </c>
      <c r="K114" s="649">
        <v>651</v>
      </c>
      <c r="L114" s="649">
        <v>20</v>
      </c>
      <c r="M114" s="649">
        <v>22115</v>
      </c>
      <c r="N114" s="649">
        <f t="shared" si="76"/>
        <v>26669</v>
      </c>
      <c r="P114" s="637" t="str">
        <f t="shared" si="77"/>
        <v>2022-02</v>
      </c>
      <c r="Q114" s="649">
        <v>15261</v>
      </c>
      <c r="R114" s="649">
        <v>175</v>
      </c>
      <c r="S114" s="649">
        <v>7</v>
      </c>
      <c r="T114" s="649">
        <v>11579</v>
      </c>
      <c r="U114" s="649">
        <v>18</v>
      </c>
      <c r="V114" s="649">
        <f t="shared" si="78"/>
        <v>27040</v>
      </c>
      <c r="X114" s="637" t="s">
        <v>1190</v>
      </c>
      <c r="Y114" s="446">
        <v>9</v>
      </c>
      <c r="Z114" s="446">
        <v>740</v>
      </c>
      <c r="AA114" s="446">
        <v>3186</v>
      </c>
      <c r="AB114" s="446">
        <v>2</v>
      </c>
      <c r="AC114" s="446">
        <f t="shared" si="79"/>
        <v>3937</v>
      </c>
      <c r="AE114" s="637" t="str">
        <f t="shared" si="80"/>
        <v>2022-02</v>
      </c>
      <c r="AF114" s="649">
        <v>100</v>
      </c>
      <c r="AG114" s="649">
        <v>1082</v>
      </c>
      <c r="AH114" s="649">
        <v>31</v>
      </c>
      <c r="AI114" s="649">
        <v>30</v>
      </c>
      <c r="AJ114" s="649">
        <v>256</v>
      </c>
      <c r="AK114" s="649">
        <v>166</v>
      </c>
      <c r="AL114" s="649">
        <v>737</v>
      </c>
      <c r="AM114" s="649">
        <v>1691</v>
      </c>
      <c r="AN114" s="649">
        <v>7</v>
      </c>
      <c r="AO114" s="649">
        <v>7</v>
      </c>
      <c r="AP114" s="649">
        <v>77</v>
      </c>
      <c r="AQ114" s="649">
        <v>19</v>
      </c>
      <c r="AR114" s="649">
        <v>13</v>
      </c>
      <c r="AS114" s="649">
        <v>105</v>
      </c>
      <c r="AT114" s="649">
        <v>58</v>
      </c>
      <c r="AU114" s="649">
        <v>66</v>
      </c>
      <c r="AV114" s="649">
        <f t="shared" si="74"/>
        <v>4445</v>
      </c>
      <c r="AX114" s="637" t="str">
        <f t="shared" si="81"/>
        <v>2022-02</v>
      </c>
      <c r="AY114" s="649">
        <v>92</v>
      </c>
      <c r="BA114" s="637" t="s">
        <v>1190</v>
      </c>
      <c r="BB114" s="455">
        <v>43733</v>
      </c>
      <c r="BC114" s="435"/>
      <c r="BD114" s="637" t="s">
        <v>1190</v>
      </c>
      <c r="BE114" s="455">
        <v>156</v>
      </c>
      <c r="BF114" s="455">
        <v>49</v>
      </c>
      <c r="BG114" s="455">
        <f t="shared" si="82"/>
        <v>205</v>
      </c>
      <c r="BH114" s="435"/>
      <c r="BI114" s="637" t="s">
        <v>1190</v>
      </c>
      <c r="BJ114" s="455">
        <v>328</v>
      </c>
      <c r="BL114" s="639" t="s">
        <v>1190</v>
      </c>
      <c r="BM114" s="456">
        <v>6817</v>
      </c>
      <c r="BP114" s="639" t="s">
        <v>1190</v>
      </c>
      <c r="BQ114" s="456">
        <v>5</v>
      </c>
      <c r="BR114" s="456">
        <v>1</v>
      </c>
      <c r="BS114" s="456">
        <v>1</v>
      </c>
      <c r="BT114" s="456">
        <v>3</v>
      </c>
      <c r="BU114" s="456">
        <v>60</v>
      </c>
      <c r="BV114" s="456">
        <v>1</v>
      </c>
      <c r="BW114" s="456">
        <v>0</v>
      </c>
      <c r="BX114" s="456">
        <f t="shared" si="83"/>
        <v>71</v>
      </c>
    </row>
    <row r="115" spans="9:76" x14ac:dyDescent="0.15">
      <c r="I115" s="637" t="str">
        <f t="shared" si="75"/>
        <v>2022-03</v>
      </c>
      <c r="J115" s="649">
        <v>3513</v>
      </c>
      <c r="K115" s="649">
        <v>228</v>
      </c>
      <c r="L115" s="649">
        <v>29</v>
      </c>
      <c r="M115" s="649">
        <v>24891</v>
      </c>
      <c r="N115" s="649">
        <f t="shared" si="76"/>
        <v>28661</v>
      </c>
      <c r="P115" s="637" t="str">
        <f t="shared" si="77"/>
        <v>2022-03</v>
      </c>
      <c r="Q115" s="649">
        <v>13369</v>
      </c>
      <c r="R115" s="649">
        <v>240</v>
      </c>
      <c r="S115" s="649">
        <v>15</v>
      </c>
      <c r="T115" s="649">
        <v>10794</v>
      </c>
      <c r="U115" s="649">
        <v>20</v>
      </c>
      <c r="V115" s="649">
        <f t="shared" si="78"/>
        <v>24438</v>
      </c>
      <c r="X115" s="637" t="s">
        <v>1191</v>
      </c>
      <c r="Y115" s="446">
        <v>9</v>
      </c>
      <c r="Z115" s="446">
        <v>709</v>
      </c>
      <c r="AA115" s="446">
        <v>2042</v>
      </c>
      <c r="AB115" s="446">
        <v>4</v>
      </c>
      <c r="AC115" s="446">
        <f t="shared" si="79"/>
        <v>2764</v>
      </c>
      <c r="AE115" s="637" t="str">
        <f t="shared" si="80"/>
        <v>2022-03</v>
      </c>
      <c r="AF115" s="649">
        <v>193</v>
      </c>
      <c r="AG115" s="649">
        <v>1206</v>
      </c>
      <c r="AH115" s="649">
        <v>48</v>
      </c>
      <c r="AI115" s="649">
        <v>37</v>
      </c>
      <c r="AJ115" s="649">
        <v>354</v>
      </c>
      <c r="AK115" s="649">
        <v>206</v>
      </c>
      <c r="AL115" s="649">
        <v>202</v>
      </c>
      <c r="AM115" s="649">
        <v>2096</v>
      </c>
      <c r="AN115" s="649">
        <v>21</v>
      </c>
      <c r="AO115" s="649">
        <v>24</v>
      </c>
      <c r="AP115" s="649">
        <v>170</v>
      </c>
      <c r="AQ115" s="649">
        <v>14</v>
      </c>
      <c r="AR115" s="649">
        <v>11</v>
      </c>
      <c r="AS115" s="649">
        <v>168</v>
      </c>
      <c r="AT115" s="649">
        <v>94</v>
      </c>
      <c r="AU115" s="649">
        <v>72</v>
      </c>
      <c r="AV115" s="649">
        <f t="shared" si="74"/>
        <v>4916</v>
      </c>
      <c r="AX115" s="637" t="str">
        <f t="shared" si="81"/>
        <v>2022-03</v>
      </c>
      <c r="AY115" s="649">
        <v>99</v>
      </c>
      <c r="BA115" s="637" t="s">
        <v>1191</v>
      </c>
      <c r="BB115" s="455">
        <v>61148</v>
      </c>
      <c r="BC115" s="435"/>
      <c r="BD115" s="637" t="s">
        <v>1191</v>
      </c>
      <c r="BE115" s="455">
        <v>144</v>
      </c>
      <c r="BF115" s="455">
        <v>35</v>
      </c>
      <c r="BG115" s="455">
        <f t="shared" si="82"/>
        <v>179</v>
      </c>
      <c r="BH115" s="435"/>
      <c r="BI115" s="637" t="s">
        <v>1191</v>
      </c>
      <c r="BJ115" s="455">
        <v>309</v>
      </c>
      <c r="BL115" s="639" t="s">
        <v>1191</v>
      </c>
      <c r="BM115" s="456">
        <v>6664</v>
      </c>
      <c r="BP115" s="639" t="s">
        <v>1191</v>
      </c>
      <c r="BQ115" s="456">
        <v>13</v>
      </c>
      <c r="BR115" s="456">
        <v>1</v>
      </c>
      <c r="BS115" s="456">
        <v>1</v>
      </c>
      <c r="BT115" s="456">
        <v>4</v>
      </c>
      <c r="BU115" s="456">
        <v>85</v>
      </c>
      <c r="BV115" s="456">
        <v>1</v>
      </c>
      <c r="BW115" s="456">
        <v>0</v>
      </c>
      <c r="BX115" s="456">
        <f t="shared" si="83"/>
        <v>105</v>
      </c>
    </row>
    <row r="116" spans="9:76" x14ac:dyDescent="0.15">
      <c r="I116" s="637" t="str">
        <f t="shared" si="75"/>
        <v>2022-04</v>
      </c>
      <c r="J116" s="649">
        <v>3150</v>
      </c>
      <c r="K116" s="649">
        <v>1525</v>
      </c>
      <c r="L116" s="649">
        <v>19</v>
      </c>
      <c r="M116" s="649">
        <v>19529</v>
      </c>
      <c r="N116" s="649">
        <f t="shared" si="76"/>
        <v>24223</v>
      </c>
      <c r="P116" s="637" t="str">
        <f t="shared" si="77"/>
        <v>2022-04</v>
      </c>
      <c r="Q116" s="649">
        <v>14493</v>
      </c>
      <c r="R116" s="649">
        <v>228</v>
      </c>
      <c r="S116" s="649">
        <v>11</v>
      </c>
      <c r="T116" s="649">
        <v>11140</v>
      </c>
      <c r="U116" s="649">
        <v>13</v>
      </c>
      <c r="V116" s="649">
        <f t="shared" si="78"/>
        <v>25885</v>
      </c>
      <c r="X116" s="637" t="s">
        <v>1192</v>
      </c>
      <c r="Y116" s="446">
        <v>26</v>
      </c>
      <c r="Z116" s="446">
        <v>511</v>
      </c>
      <c r="AA116" s="446">
        <v>1452</v>
      </c>
      <c r="AB116" s="446"/>
      <c r="AC116" s="446">
        <f t="shared" si="79"/>
        <v>1989</v>
      </c>
      <c r="AE116" s="637" t="str">
        <f t="shared" si="80"/>
        <v>2022-04</v>
      </c>
      <c r="AF116" s="649">
        <v>291</v>
      </c>
      <c r="AG116" s="649">
        <v>1242</v>
      </c>
      <c r="AH116" s="649">
        <v>76</v>
      </c>
      <c r="AI116" s="649">
        <v>115</v>
      </c>
      <c r="AJ116" s="649">
        <v>415</v>
      </c>
      <c r="AK116" s="649">
        <v>246</v>
      </c>
      <c r="AL116" s="649">
        <v>424</v>
      </c>
      <c r="AM116" s="649">
        <v>2015</v>
      </c>
      <c r="AN116" s="649">
        <v>23</v>
      </c>
      <c r="AO116" s="649">
        <v>20</v>
      </c>
      <c r="AP116" s="649">
        <v>240</v>
      </c>
      <c r="AQ116" s="649">
        <v>53</v>
      </c>
      <c r="AR116" s="649">
        <v>16</v>
      </c>
      <c r="AS116" s="649">
        <v>376</v>
      </c>
      <c r="AT116" s="649">
        <v>131</v>
      </c>
      <c r="AU116" s="649">
        <v>24</v>
      </c>
      <c r="AV116" s="649">
        <f t="shared" si="74"/>
        <v>5707</v>
      </c>
      <c r="AX116" s="637" t="str">
        <f t="shared" si="81"/>
        <v>2022-04</v>
      </c>
      <c r="AY116" s="649">
        <v>94</v>
      </c>
      <c r="BA116" s="637" t="s">
        <v>1192</v>
      </c>
      <c r="BB116" s="455">
        <v>60310</v>
      </c>
      <c r="BC116" s="435"/>
      <c r="BD116" s="637" t="s">
        <v>1192</v>
      </c>
      <c r="BE116" s="455">
        <v>130</v>
      </c>
      <c r="BF116" s="455">
        <v>35</v>
      </c>
      <c r="BG116" s="455">
        <f t="shared" si="82"/>
        <v>165</v>
      </c>
      <c r="BH116" s="435"/>
      <c r="BI116" s="637" t="s">
        <v>1192</v>
      </c>
      <c r="BJ116" s="455">
        <v>349</v>
      </c>
      <c r="BL116" s="639" t="s">
        <v>1192</v>
      </c>
      <c r="BM116" s="456">
        <v>7018</v>
      </c>
      <c r="BP116" s="639" t="s">
        <v>1192</v>
      </c>
      <c r="BQ116" s="456">
        <v>7</v>
      </c>
      <c r="BR116" s="456">
        <v>1</v>
      </c>
      <c r="BS116" s="456">
        <v>1</v>
      </c>
      <c r="BT116" s="456">
        <v>4</v>
      </c>
      <c r="BU116" s="456">
        <v>55</v>
      </c>
      <c r="BV116" s="456"/>
      <c r="BW116" s="456">
        <v>0</v>
      </c>
      <c r="BX116" s="456">
        <f t="shared" si="83"/>
        <v>68</v>
      </c>
    </row>
    <row r="117" spans="9:76" x14ac:dyDescent="0.15">
      <c r="I117" s="637" t="str">
        <f t="shared" si="75"/>
        <v>2022-05</v>
      </c>
      <c r="J117" s="649">
        <v>2831</v>
      </c>
      <c r="K117" s="649">
        <v>1215</v>
      </c>
      <c r="L117" s="649">
        <v>17</v>
      </c>
      <c r="M117" s="649">
        <v>20488</v>
      </c>
      <c r="N117" s="649">
        <f t="shared" si="76"/>
        <v>24551</v>
      </c>
      <c r="P117" s="637" t="str">
        <f t="shared" si="77"/>
        <v>2022-05</v>
      </c>
      <c r="Q117" s="649">
        <v>15246</v>
      </c>
      <c r="R117" s="649">
        <v>199</v>
      </c>
      <c r="S117" s="649">
        <v>10</v>
      </c>
      <c r="T117" s="649">
        <v>11217</v>
      </c>
      <c r="U117" s="649">
        <v>14</v>
      </c>
      <c r="V117" s="649">
        <f t="shared" si="78"/>
        <v>26686</v>
      </c>
      <c r="X117" s="637" t="s">
        <v>1193</v>
      </c>
      <c r="Y117" s="446">
        <v>13</v>
      </c>
      <c r="Z117" s="446">
        <v>585</v>
      </c>
      <c r="AA117" s="446">
        <v>1409</v>
      </c>
      <c r="AB117" s="446">
        <v>4</v>
      </c>
      <c r="AC117" s="446">
        <f t="shared" si="79"/>
        <v>2011</v>
      </c>
      <c r="AE117" s="637" t="str">
        <f t="shared" si="80"/>
        <v>2022-05</v>
      </c>
      <c r="AF117" s="649">
        <v>311</v>
      </c>
      <c r="AG117" s="649">
        <v>1363</v>
      </c>
      <c r="AH117" s="649">
        <v>119</v>
      </c>
      <c r="AI117" s="649">
        <v>235</v>
      </c>
      <c r="AJ117" s="649">
        <v>595</v>
      </c>
      <c r="AK117" s="649">
        <v>1139</v>
      </c>
      <c r="AL117" s="649">
        <v>117</v>
      </c>
      <c r="AM117" s="649">
        <v>2321</v>
      </c>
      <c r="AN117" s="649">
        <v>13</v>
      </c>
      <c r="AO117" s="649">
        <v>18</v>
      </c>
      <c r="AP117" s="649">
        <v>324</v>
      </c>
      <c r="AQ117" s="649">
        <v>81</v>
      </c>
      <c r="AR117" s="649">
        <v>17</v>
      </c>
      <c r="AS117" s="649">
        <v>572</v>
      </c>
      <c r="AT117" s="649">
        <v>179</v>
      </c>
      <c r="AU117" s="649">
        <v>33</v>
      </c>
      <c r="AV117" s="649">
        <f t="shared" si="74"/>
        <v>7437</v>
      </c>
      <c r="AX117" s="637" t="str">
        <f t="shared" si="81"/>
        <v>2022-05</v>
      </c>
      <c r="AY117" s="649">
        <v>88</v>
      </c>
      <c r="BA117" s="637" t="s">
        <v>1193</v>
      </c>
      <c r="BB117" s="455">
        <v>58075</v>
      </c>
      <c r="BC117" s="435"/>
      <c r="BD117" s="637" t="s">
        <v>1193</v>
      </c>
      <c r="BE117" s="455">
        <v>269</v>
      </c>
      <c r="BF117" s="455">
        <v>22</v>
      </c>
      <c r="BG117" s="455">
        <f t="shared" si="82"/>
        <v>291</v>
      </c>
      <c r="BH117" s="435"/>
      <c r="BI117" s="637" t="s">
        <v>1193</v>
      </c>
      <c r="BJ117" s="455">
        <v>396</v>
      </c>
      <c r="BL117" s="639" t="s">
        <v>1193</v>
      </c>
      <c r="BM117" s="456">
        <v>7957</v>
      </c>
      <c r="BP117" s="639" t="s">
        <v>1193</v>
      </c>
      <c r="BQ117" s="456">
        <v>6</v>
      </c>
      <c r="BR117" s="456"/>
      <c r="BS117" s="456">
        <v>1</v>
      </c>
      <c r="BT117" s="456">
        <v>4</v>
      </c>
      <c r="BU117" s="456">
        <v>53</v>
      </c>
      <c r="BV117" s="456">
        <v>1</v>
      </c>
      <c r="BW117" s="456">
        <v>0</v>
      </c>
      <c r="BX117" s="456">
        <f t="shared" si="83"/>
        <v>65</v>
      </c>
    </row>
    <row r="118" spans="9:76" x14ac:dyDescent="0.15">
      <c r="I118" s="637" t="str">
        <f t="shared" si="75"/>
        <v>2022-06</v>
      </c>
      <c r="J118" s="649">
        <v>2154</v>
      </c>
      <c r="K118" s="649">
        <v>880</v>
      </c>
      <c r="L118" s="649">
        <v>32</v>
      </c>
      <c r="M118" s="649">
        <v>23721</v>
      </c>
      <c r="N118" s="649">
        <f>SUM(J118:M118)</f>
        <v>26787</v>
      </c>
      <c r="P118" s="637" t="str">
        <f t="shared" si="77"/>
        <v>2022-06</v>
      </c>
      <c r="Q118" s="649">
        <v>11921</v>
      </c>
      <c r="R118" s="649">
        <v>172</v>
      </c>
      <c r="S118" s="649">
        <v>18</v>
      </c>
      <c r="T118" s="649">
        <v>9851</v>
      </c>
      <c r="U118" s="649">
        <v>17</v>
      </c>
      <c r="V118" s="649">
        <f t="shared" si="78"/>
        <v>21979</v>
      </c>
      <c r="X118" s="637" t="s">
        <v>1194</v>
      </c>
      <c r="Y118" s="446">
        <v>11</v>
      </c>
      <c r="Z118" s="446">
        <v>428</v>
      </c>
      <c r="AA118" s="446">
        <v>1560</v>
      </c>
      <c r="AB118" s="446">
        <v>1</v>
      </c>
      <c r="AC118" s="446">
        <f t="shared" si="79"/>
        <v>2000</v>
      </c>
      <c r="AE118" s="637" t="str">
        <f t="shared" si="80"/>
        <v>2022-06</v>
      </c>
      <c r="AF118" s="649">
        <v>220</v>
      </c>
      <c r="AG118" s="649">
        <v>1585</v>
      </c>
      <c r="AH118" s="649">
        <v>56</v>
      </c>
      <c r="AI118" s="649">
        <v>218</v>
      </c>
      <c r="AJ118" s="649">
        <v>681</v>
      </c>
      <c r="AK118" s="649">
        <v>710</v>
      </c>
      <c r="AL118" s="649">
        <v>81</v>
      </c>
      <c r="AM118" s="649">
        <v>2189</v>
      </c>
      <c r="AN118" s="649">
        <v>15</v>
      </c>
      <c r="AO118" s="649">
        <v>16</v>
      </c>
      <c r="AP118" s="649">
        <v>246</v>
      </c>
      <c r="AQ118" s="649">
        <v>69</v>
      </c>
      <c r="AR118" s="649">
        <v>406</v>
      </c>
      <c r="AS118" s="649">
        <v>417</v>
      </c>
      <c r="AT118" s="649">
        <v>123</v>
      </c>
      <c r="AU118" s="649">
        <v>20</v>
      </c>
      <c r="AV118" s="649">
        <f t="shared" si="74"/>
        <v>7052</v>
      </c>
      <c r="AX118" s="637" t="str">
        <f t="shared" si="81"/>
        <v>2022-06</v>
      </c>
      <c r="AY118" s="649">
        <v>73</v>
      </c>
      <c r="BA118" s="637" t="s">
        <v>1194</v>
      </c>
      <c r="BB118" s="455">
        <v>53706</v>
      </c>
      <c r="BC118" s="435"/>
      <c r="BD118" s="637" t="s">
        <v>1194</v>
      </c>
      <c r="BE118" s="455">
        <v>285</v>
      </c>
      <c r="BF118" s="455">
        <v>20</v>
      </c>
      <c r="BG118" s="455">
        <f t="shared" si="82"/>
        <v>305</v>
      </c>
      <c r="BH118" s="435"/>
      <c r="BI118" s="637" t="s">
        <v>1194</v>
      </c>
      <c r="BJ118" s="455">
        <v>831</v>
      </c>
      <c r="BL118" s="639" t="s">
        <v>1194</v>
      </c>
      <c r="BM118" s="456">
        <v>5750</v>
      </c>
      <c r="BP118" s="639" t="s">
        <v>1194</v>
      </c>
      <c r="BQ118" s="456">
        <v>5</v>
      </c>
      <c r="BR118" s="456">
        <v>2</v>
      </c>
      <c r="BS118" s="456">
        <v>1</v>
      </c>
      <c r="BT118" s="456">
        <v>4</v>
      </c>
      <c r="BU118" s="456">
        <v>55</v>
      </c>
      <c r="BV118" s="456"/>
      <c r="BW118" s="456">
        <v>0</v>
      </c>
      <c r="BX118" s="456">
        <f t="shared" si="83"/>
        <v>67</v>
      </c>
    </row>
    <row r="119" spans="9:76" x14ac:dyDescent="0.15">
      <c r="I119" s="637" t="str">
        <f t="shared" si="75"/>
        <v>2022-07</v>
      </c>
      <c r="J119" s="649">
        <v>1865</v>
      </c>
      <c r="K119" s="649">
        <v>245</v>
      </c>
      <c r="L119" s="649">
        <v>22</v>
      </c>
      <c r="M119" s="649">
        <v>119846</v>
      </c>
      <c r="N119" s="649">
        <f>SUM(J119:M119)</f>
        <v>121978</v>
      </c>
      <c r="P119" s="637" t="str">
        <f t="shared" si="77"/>
        <v>2022-07</v>
      </c>
      <c r="Q119" s="649">
        <v>5171</v>
      </c>
      <c r="R119" s="649">
        <v>168</v>
      </c>
      <c r="S119" s="649">
        <v>10</v>
      </c>
      <c r="T119" s="649">
        <v>8235</v>
      </c>
      <c r="U119" s="649">
        <v>15</v>
      </c>
      <c r="V119" s="649">
        <f t="shared" si="78"/>
        <v>13599</v>
      </c>
      <c r="X119" s="637" t="s">
        <v>1195</v>
      </c>
      <c r="Y119" s="446">
        <v>7</v>
      </c>
      <c r="Z119" s="446">
        <v>459</v>
      </c>
      <c r="AA119" s="446">
        <v>1424</v>
      </c>
      <c r="AB119" s="446">
        <v>3</v>
      </c>
      <c r="AC119" s="446">
        <f t="shared" si="79"/>
        <v>1893</v>
      </c>
      <c r="AE119" s="637" t="str">
        <f t="shared" si="80"/>
        <v>2022-07</v>
      </c>
      <c r="AF119" s="649">
        <v>190</v>
      </c>
      <c r="AG119" s="649">
        <v>1385</v>
      </c>
      <c r="AH119" s="649">
        <v>40</v>
      </c>
      <c r="AI119" s="649">
        <v>163</v>
      </c>
      <c r="AJ119" s="649">
        <v>299</v>
      </c>
      <c r="AK119" s="649">
        <v>291</v>
      </c>
      <c r="AL119" s="649">
        <v>70</v>
      </c>
      <c r="AM119" s="649">
        <v>1860</v>
      </c>
      <c r="AN119" s="649">
        <v>12</v>
      </c>
      <c r="AO119" s="649">
        <v>11</v>
      </c>
      <c r="AP119" s="649">
        <v>155</v>
      </c>
      <c r="AQ119" s="649">
        <v>73</v>
      </c>
      <c r="AR119" s="649">
        <v>336</v>
      </c>
      <c r="AS119" s="649">
        <v>355</v>
      </c>
      <c r="AT119" s="649">
        <v>91</v>
      </c>
      <c r="AU119" s="649">
        <v>35</v>
      </c>
      <c r="AV119" s="649">
        <f t="shared" si="74"/>
        <v>5366</v>
      </c>
      <c r="AX119" s="637" t="str">
        <f t="shared" si="81"/>
        <v>2022-07</v>
      </c>
      <c r="AY119" s="649">
        <v>51</v>
      </c>
      <c r="BA119" s="637" t="s">
        <v>1195</v>
      </c>
      <c r="BB119" s="455">
        <v>55882</v>
      </c>
      <c r="BC119" s="435"/>
      <c r="BD119" s="637" t="s">
        <v>1195</v>
      </c>
      <c r="BE119" s="455">
        <v>203</v>
      </c>
      <c r="BF119" s="455">
        <v>31</v>
      </c>
      <c r="BG119" s="455">
        <f t="shared" si="82"/>
        <v>234</v>
      </c>
      <c r="BH119" s="435"/>
      <c r="BI119" s="637" t="s">
        <v>1195</v>
      </c>
      <c r="BJ119" s="455">
        <v>508</v>
      </c>
      <c r="BL119" s="639" t="s">
        <v>1195</v>
      </c>
      <c r="BM119" s="456">
        <v>4174</v>
      </c>
      <c r="BP119" s="639" t="s">
        <v>1195</v>
      </c>
      <c r="BQ119" s="456">
        <v>7</v>
      </c>
      <c r="BR119" s="456">
        <v>1</v>
      </c>
      <c r="BS119" s="456">
        <v>1</v>
      </c>
      <c r="BT119" s="456">
        <v>3</v>
      </c>
      <c r="BU119" s="456">
        <v>46</v>
      </c>
      <c r="BV119" s="456"/>
      <c r="BW119" s="456">
        <v>0</v>
      </c>
      <c r="BX119" s="456">
        <f t="shared" si="83"/>
        <v>58</v>
      </c>
    </row>
    <row r="120" spans="9:76" x14ac:dyDescent="0.15">
      <c r="I120" s="637" t="str">
        <f t="shared" si="75"/>
        <v>2022-08</v>
      </c>
      <c r="J120" s="649">
        <v>2237</v>
      </c>
      <c r="K120" s="649">
        <v>218</v>
      </c>
      <c r="L120" s="649">
        <v>17</v>
      </c>
      <c r="M120" s="649">
        <v>122060</v>
      </c>
      <c r="N120" s="649">
        <f>SUM(J120:M120)</f>
        <v>124532</v>
      </c>
      <c r="P120" s="637" t="str">
        <f t="shared" si="77"/>
        <v>2022-08</v>
      </c>
      <c r="Q120" s="649">
        <v>10218</v>
      </c>
      <c r="R120" s="649">
        <v>155</v>
      </c>
      <c r="S120" s="649">
        <v>10</v>
      </c>
      <c r="T120" s="649">
        <v>8427</v>
      </c>
      <c r="U120" s="649">
        <v>14</v>
      </c>
      <c r="V120" s="649">
        <f t="shared" si="78"/>
        <v>18824</v>
      </c>
      <c r="X120" s="637" t="s">
        <v>1196</v>
      </c>
      <c r="Y120" s="446">
        <v>27</v>
      </c>
      <c r="Z120" s="446">
        <v>461</v>
      </c>
      <c r="AA120" s="446">
        <v>1184</v>
      </c>
      <c r="AB120" s="446">
        <v>1</v>
      </c>
      <c r="AC120" s="446">
        <f t="shared" si="79"/>
        <v>1673</v>
      </c>
      <c r="AE120" s="637" t="str">
        <f t="shared" si="80"/>
        <v>2022-08</v>
      </c>
      <c r="AF120" s="649">
        <v>230</v>
      </c>
      <c r="AG120" s="649">
        <v>1313</v>
      </c>
      <c r="AH120" s="649">
        <v>46</v>
      </c>
      <c r="AI120" s="649">
        <v>197</v>
      </c>
      <c r="AJ120" s="649">
        <v>349</v>
      </c>
      <c r="AK120" s="649">
        <v>585</v>
      </c>
      <c r="AL120" s="649">
        <v>76</v>
      </c>
      <c r="AM120" s="649">
        <v>1878</v>
      </c>
      <c r="AN120" s="649">
        <v>8</v>
      </c>
      <c r="AO120" s="649">
        <v>8</v>
      </c>
      <c r="AP120" s="649">
        <v>170</v>
      </c>
      <c r="AQ120" s="649">
        <v>72</v>
      </c>
      <c r="AR120" s="649">
        <v>75</v>
      </c>
      <c r="AS120" s="649">
        <v>526</v>
      </c>
      <c r="AT120" s="649">
        <v>112</v>
      </c>
      <c r="AU120" s="649">
        <v>39</v>
      </c>
      <c r="AV120" s="649">
        <f t="shared" si="74"/>
        <v>5684</v>
      </c>
      <c r="AX120" s="637" t="str">
        <f t="shared" si="81"/>
        <v>2022-08</v>
      </c>
      <c r="AY120" s="649">
        <v>69</v>
      </c>
      <c r="BA120" s="637" t="s">
        <v>1196</v>
      </c>
      <c r="BB120" s="455">
        <v>52117</v>
      </c>
      <c r="BC120" s="435"/>
      <c r="BD120" s="637" t="s">
        <v>1196</v>
      </c>
      <c r="BE120" s="455">
        <v>191</v>
      </c>
      <c r="BF120" s="455">
        <v>20</v>
      </c>
      <c r="BG120" s="455">
        <f t="shared" si="82"/>
        <v>211</v>
      </c>
      <c r="BH120" s="435"/>
      <c r="BI120" s="637" t="s">
        <v>1196</v>
      </c>
      <c r="BJ120" s="455">
        <v>595</v>
      </c>
      <c r="BL120" s="639" t="s">
        <v>1196</v>
      </c>
      <c r="BM120" s="456">
        <v>10835</v>
      </c>
      <c r="BP120" s="639" t="s">
        <v>1196</v>
      </c>
      <c r="BQ120" s="456">
        <v>7</v>
      </c>
      <c r="BR120" s="456">
        <v>1</v>
      </c>
      <c r="BS120" s="456">
        <v>1</v>
      </c>
      <c r="BT120" s="456">
        <v>4</v>
      </c>
      <c r="BU120" s="456">
        <v>53</v>
      </c>
      <c r="BV120" s="456">
        <v>1</v>
      </c>
      <c r="BW120" s="456">
        <v>0</v>
      </c>
      <c r="BX120" s="456">
        <f t="shared" si="83"/>
        <v>67</v>
      </c>
    </row>
    <row r="121" spans="9:76" x14ac:dyDescent="0.15">
      <c r="I121" s="637" t="str">
        <f t="shared" si="75"/>
        <v>2022-09</v>
      </c>
      <c r="J121" s="649">
        <v>2264</v>
      </c>
      <c r="K121" s="649">
        <v>237</v>
      </c>
      <c r="L121" s="649">
        <v>15</v>
      </c>
      <c r="M121" s="649">
        <v>123757</v>
      </c>
      <c r="N121" s="649">
        <f>SUM(J121:M121)</f>
        <v>126273</v>
      </c>
      <c r="P121" s="637" t="str">
        <f t="shared" si="77"/>
        <v>2022-09</v>
      </c>
      <c r="Q121" s="649">
        <v>9445</v>
      </c>
      <c r="R121" s="649">
        <v>171</v>
      </c>
      <c r="S121" s="649">
        <v>9</v>
      </c>
      <c r="T121" s="649">
        <v>10374</v>
      </c>
      <c r="U121" s="649">
        <v>18</v>
      </c>
      <c r="V121" s="649">
        <f t="shared" si="78"/>
        <v>20017</v>
      </c>
      <c r="X121" s="637" t="s">
        <v>1197</v>
      </c>
      <c r="Y121" s="446">
        <v>93</v>
      </c>
      <c r="Z121" s="446">
        <v>855</v>
      </c>
      <c r="AA121" s="446">
        <v>1998</v>
      </c>
      <c r="AB121" s="446">
        <v>2</v>
      </c>
      <c r="AC121" s="446">
        <f t="shared" si="79"/>
        <v>2948</v>
      </c>
      <c r="AE121" s="637" t="str">
        <f t="shared" si="80"/>
        <v>2022-09</v>
      </c>
      <c r="AF121" s="649">
        <v>89</v>
      </c>
      <c r="AG121" s="649">
        <v>1763</v>
      </c>
      <c r="AH121" s="649">
        <v>21</v>
      </c>
      <c r="AI121" s="649">
        <v>105</v>
      </c>
      <c r="AJ121" s="649">
        <v>195</v>
      </c>
      <c r="AK121" s="649">
        <v>107</v>
      </c>
      <c r="AL121" s="649">
        <v>58</v>
      </c>
      <c r="AM121" s="649">
        <v>1653</v>
      </c>
      <c r="AN121" s="649">
        <v>9</v>
      </c>
      <c r="AO121" s="649">
        <v>10</v>
      </c>
      <c r="AP121" s="649">
        <v>50</v>
      </c>
      <c r="AQ121" s="649">
        <v>15</v>
      </c>
      <c r="AR121" s="649">
        <v>2</v>
      </c>
      <c r="AS121" s="649">
        <v>146</v>
      </c>
      <c r="AT121" s="649">
        <v>37</v>
      </c>
      <c r="AU121" s="649">
        <v>14</v>
      </c>
      <c r="AV121" s="649">
        <f t="shared" si="74"/>
        <v>4274</v>
      </c>
      <c r="AX121" s="637" t="str">
        <f t="shared" si="81"/>
        <v>2022-09</v>
      </c>
      <c r="AY121" s="649">
        <v>65</v>
      </c>
      <c r="BA121" s="637" t="s">
        <v>1197</v>
      </c>
      <c r="BB121" s="455">
        <v>62148</v>
      </c>
      <c r="BC121" s="435"/>
      <c r="BD121" s="637" t="s">
        <v>1197</v>
      </c>
      <c r="BE121" s="455">
        <v>205</v>
      </c>
      <c r="BF121" s="455">
        <v>20</v>
      </c>
      <c r="BG121" s="455">
        <f t="shared" si="82"/>
        <v>225</v>
      </c>
      <c r="BH121" s="435"/>
      <c r="BI121" s="637" t="s">
        <v>1197</v>
      </c>
      <c r="BJ121" s="455">
        <v>447</v>
      </c>
      <c r="BL121" s="639" t="s">
        <v>1197</v>
      </c>
      <c r="BM121" s="456">
        <v>8452</v>
      </c>
      <c r="BP121" s="639" t="s">
        <v>1197</v>
      </c>
      <c r="BQ121" s="456">
        <v>4</v>
      </c>
      <c r="BR121" s="456"/>
      <c r="BS121" s="456">
        <v>1</v>
      </c>
      <c r="BT121" s="456">
        <v>8</v>
      </c>
      <c r="BU121" s="456">
        <v>65</v>
      </c>
      <c r="BV121" s="456">
        <v>1</v>
      </c>
      <c r="BW121" s="456">
        <v>0</v>
      </c>
      <c r="BX121" s="456">
        <f t="shared" si="83"/>
        <v>79</v>
      </c>
    </row>
    <row r="122" spans="9:76" x14ac:dyDescent="0.15">
      <c r="I122" s="605" t="s">
        <v>55</v>
      </c>
      <c r="J122" s="611">
        <f>SUM(J110:J121)</f>
        <v>33389</v>
      </c>
      <c r="K122" s="611">
        <f>SUM(K110:K121)</f>
        <v>7303</v>
      </c>
      <c r="L122" s="611">
        <f>SUM(L110:L121)</f>
        <v>248</v>
      </c>
      <c r="M122" s="611">
        <f>SUM(M110:M121)</f>
        <v>570533</v>
      </c>
      <c r="N122" s="611">
        <f>SUM(N110:N121)</f>
        <v>611473</v>
      </c>
      <c r="P122" s="605" t="s">
        <v>55</v>
      </c>
      <c r="Q122" s="611">
        <f t="shared" ref="Q122:V122" si="84">SUM(Q110:Q121)</f>
        <v>155448</v>
      </c>
      <c r="R122" s="611">
        <f t="shared" si="84"/>
        <v>2240</v>
      </c>
      <c r="S122" s="611">
        <f t="shared" si="84"/>
        <v>130</v>
      </c>
      <c r="T122" s="611">
        <f t="shared" si="84"/>
        <v>120054</v>
      </c>
      <c r="U122" s="611">
        <f t="shared" si="84"/>
        <v>195</v>
      </c>
      <c r="V122" s="611">
        <f t="shared" si="84"/>
        <v>278067</v>
      </c>
      <c r="X122" s="605" t="s">
        <v>55</v>
      </c>
      <c r="Y122" s="448">
        <f>SUM(Y110:Y121)</f>
        <v>267</v>
      </c>
      <c r="Z122" s="448">
        <f>SUM(Z110:Z121)</f>
        <v>6188</v>
      </c>
      <c r="AA122" s="448">
        <f>SUM(AA110:AA121)</f>
        <v>20323</v>
      </c>
      <c r="AB122" s="448">
        <f>SUM(AB110:AB121)</f>
        <v>26</v>
      </c>
      <c r="AC122" s="448">
        <f>SUM(AC110:AC121)</f>
        <v>26804</v>
      </c>
      <c r="AE122" s="641" t="s">
        <v>55</v>
      </c>
      <c r="AF122" s="654">
        <f t="shared" ref="AF122:AV122" si="85">SUM(AF110:AF121)</f>
        <v>2037</v>
      </c>
      <c r="AG122" s="654">
        <f t="shared" si="85"/>
        <v>15740</v>
      </c>
      <c r="AH122" s="654">
        <f t="shared" si="85"/>
        <v>599</v>
      </c>
      <c r="AI122" s="654">
        <f t="shared" si="85"/>
        <v>1278</v>
      </c>
      <c r="AJ122" s="654">
        <f t="shared" si="85"/>
        <v>4175</v>
      </c>
      <c r="AK122" s="654">
        <f t="shared" si="85"/>
        <v>4698</v>
      </c>
      <c r="AL122" s="654">
        <f t="shared" si="85"/>
        <v>2065</v>
      </c>
      <c r="AM122" s="654">
        <f t="shared" si="85"/>
        <v>22731</v>
      </c>
      <c r="AN122" s="654">
        <f t="shared" si="85"/>
        <v>133</v>
      </c>
      <c r="AO122" s="654">
        <f t="shared" si="85"/>
        <v>141</v>
      </c>
      <c r="AP122" s="654">
        <f t="shared" si="85"/>
        <v>1896</v>
      </c>
      <c r="AQ122" s="654">
        <f t="shared" si="85"/>
        <v>466</v>
      </c>
      <c r="AR122" s="654">
        <f t="shared" si="85"/>
        <v>920</v>
      </c>
      <c r="AS122" s="654">
        <f t="shared" si="85"/>
        <v>3070</v>
      </c>
      <c r="AT122" s="654">
        <f t="shared" si="85"/>
        <v>1071</v>
      </c>
      <c r="AU122" s="654">
        <f t="shared" si="85"/>
        <v>427</v>
      </c>
      <c r="AV122" s="654">
        <f t="shared" si="85"/>
        <v>61447</v>
      </c>
      <c r="AX122" s="641" t="s">
        <v>55</v>
      </c>
      <c r="AY122" s="654">
        <f>SUM(AY110:AY121)</f>
        <v>1199</v>
      </c>
      <c r="BA122" s="634" t="s">
        <v>55</v>
      </c>
      <c r="BB122" s="657">
        <f>SUM(BB110:BB121)</f>
        <v>698706</v>
      </c>
      <c r="BC122" s="129"/>
      <c r="BD122" s="634" t="s">
        <v>55</v>
      </c>
      <c r="BE122" s="657">
        <f>SUM(BE110:BE121)</f>
        <v>2080</v>
      </c>
      <c r="BF122" s="657">
        <f>SUM(BF110:BF121)</f>
        <v>304</v>
      </c>
      <c r="BG122" s="657">
        <f>SUM(BG110:BG121)</f>
        <v>2384</v>
      </c>
      <c r="BH122" s="129"/>
      <c r="BI122" s="634" t="s">
        <v>55</v>
      </c>
      <c r="BJ122" s="657">
        <f>SUM(BJ110:BJ121)</f>
        <v>5449</v>
      </c>
      <c r="BL122" s="605" t="s">
        <v>55</v>
      </c>
      <c r="BM122" s="457">
        <f>SUM(BM110:BM121)</f>
        <v>82944</v>
      </c>
      <c r="BP122" s="605" t="s">
        <v>55</v>
      </c>
      <c r="BQ122" s="458">
        <f>SUM(BQ110:BQ121)</f>
        <v>85</v>
      </c>
      <c r="BR122" s="458">
        <f t="shared" ref="BR122:BW122" si="86">SUM(BR110:BR121)</f>
        <v>11</v>
      </c>
      <c r="BS122" s="458">
        <f t="shared" si="86"/>
        <v>18</v>
      </c>
      <c r="BT122" s="458">
        <f t="shared" si="86"/>
        <v>62</v>
      </c>
      <c r="BU122" s="458">
        <f t="shared" si="86"/>
        <v>755</v>
      </c>
      <c r="BV122" s="458">
        <f t="shared" si="86"/>
        <v>10</v>
      </c>
      <c r="BW122" s="458">
        <f t="shared" si="86"/>
        <v>0</v>
      </c>
      <c r="BX122" s="458">
        <f t="shared" si="83"/>
        <v>941</v>
      </c>
    </row>
    <row r="124" spans="9:76" ht="42" x14ac:dyDescent="0.15">
      <c r="I124" s="628" t="s">
        <v>604</v>
      </c>
      <c r="J124" s="670" t="s">
        <v>125</v>
      </c>
      <c r="K124" s="670" t="s">
        <v>126</v>
      </c>
      <c r="L124" s="670" t="s">
        <v>127</v>
      </c>
      <c r="M124" s="670" t="s">
        <v>128</v>
      </c>
      <c r="N124" s="638" t="s">
        <v>55</v>
      </c>
      <c r="P124" s="628" t="s">
        <v>604</v>
      </c>
      <c r="Q124" s="664" t="s">
        <v>129</v>
      </c>
      <c r="R124" s="664" t="s">
        <v>130</v>
      </c>
      <c r="S124" s="664" t="s">
        <v>131</v>
      </c>
      <c r="T124" s="664" t="s">
        <v>132</v>
      </c>
      <c r="U124" s="664" t="s">
        <v>133</v>
      </c>
      <c r="V124" s="638" t="s">
        <v>55</v>
      </c>
      <c r="X124" s="628" t="s">
        <v>604</v>
      </c>
      <c r="Y124" s="664" t="s">
        <v>134</v>
      </c>
      <c r="Z124" s="664" t="s">
        <v>135</v>
      </c>
      <c r="AA124" s="664" t="s">
        <v>136</v>
      </c>
      <c r="AB124" s="664" t="s">
        <v>137</v>
      </c>
      <c r="AC124" s="664" t="s">
        <v>55</v>
      </c>
      <c r="AE124" s="671" t="s">
        <v>604</v>
      </c>
      <c r="AF124" s="672" t="str">
        <f>AF109</f>
        <v>AIRS</v>
      </c>
      <c r="AG124" s="672" t="str">
        <f t="shared" ref="AG124:AU124" si="87">AG109</f>
        <v>AMSR-E</v>
      </c>
      <c r="AH124" s="672" t="str">
        <f t="shared" si="87"/>
        <v>AMSR2</v>
      </c>
      <c r="AI124" s="672" t="str">
        <f t="shared" si="87"/>
        <v>ATMS</v>
      </c>
      <c r="AJ124" s="672" t="str">
        <f t="shared" si="87"/>
        <v>DPR</v>
      </c>
      <c r="AK124" s="672" t="str">
        <f t="shared" si="87"/>
        <v>GMI</v>
      </c>
      <c r="AL124" s="672" t="str">
        <f t="shared" si="87"/>
        <v>GOES-8/10</v>
      </c>
      <c r="AM124" s="672" t="str">
        <f t="shared" si="87"/>
        <v>IMERG</v>
      </c>
      <c r="AN124" s="672" t="str">
        <f t="shared" si="87"/>
        <v>KAPR</v>
      </c>
      <c r="AO124" s="672" t="str">
        <f t="shared" si="87"/>
        <v>KUPR</v>
      </c>
      <c r="AP124" s="672" t="str">
        <f t="shared" si="87"/>
        <v>MHS</v>
      </c>
      <c r="AQ124" s="672" t="str">
        <f t="shared" si="87"/>
        <v>MT1</v>
      </c>
      <c r="AR124" s="672" t="str">
        <f t="shared" si="87"/>
        <v>SAPHIR</v>
      </c>
      <c r="AS124" s="672" t="str">
        <f t="shared" si="87"/>
        <v>SSM/I</v>
      </c>
      <c r="AT124" s="672" t="str">
        <f t="shared" si="87"/>
        <v>SSMIS</v>
      </c>
      <c r="AU124" s="672" t="str">
        <f t="shared" si="87"/>
        <v>TMI</v>
      </c>
      <c r="AV124" s="670" t="s">
        <v>55</v>
      </c>
      <c r="AX124" s="628" t="s">
        <v>604</v>
      </c>
      <c r="AY124" s="672" t="s">
        <v>713</v>
      </c>
      <c r="BA124" s="669" t="s">
        <v>604</v>
      </c>
      <c r="BB124" s="633" t="s">
        <v>929</v>
      </c>
      <c r="BD124" s="669" t="s">
        <v>604</v>
      </c>
      <c r="BE124" s="633" t="s">
        <v>930</v>
      </c>
      <c r="BF124" s="633" t="s">
        <v>1200</v>
      </c>
      <c r="BG124" s="633" t="s">
        <v>55</v>
      </c>
      <c r="BI124" s="669" t="s">
        <v>604</v>
      </c>
      <c r="BJ124" s="633" t="s">
        <v>935</v>
      </c>
      <c r="BL124" s="647" t="s">
        <v>601</v>
      </c>
      <c r="BM124" s="646" t="s">
        <v>966</v>
      </c>
      <c r="BP124" s="635" t="s">
        <v>601</v>
      </c>
      <c r="BQ124" s="635" t="s">
        <v>968</v>
      </c>
      <c r="BR124" s="635" t="s">
        <v>969</v>
      </c>
      <c r="BS124" s="635" t="s">
        <v>970</v>
      </c>
      <c r="BT124" s="635" t="s">
        <v>971</v>
      </c>
      <c r="BU124" s="635" t="s">
        <v>974</v>
      </c>
      <c r="BV124" s="635" t="s">
        <v>975</v>
      </c>
      <c r="BW124" s="635" t="s">
        <v>976</v>
      </c>
      <c r="BX124" s="635" t="s">
        <v>55</v>
      </c>
    </row>
    <row r="125" spans="9:76" ht="16" x14ac:dyDescent="0.2">
      <c r="I125" s="639" t="s">
        <v>55</v>
      </c>
      <c r="J125" s="649">
        <v>20600</v>
      </c>
      <c r="K125" s="649">
        <v>4247</v>
      </c>
      <c r="L125" s="649">
        <v>156</v>
      </c>
      <c r="M125" s="649">
        <v>500170</v>
      </c>
      <c r="N125" s="649">
        <f>SUM(J125:M125)</f>
        <v>525173</v>
      </c>
      <c r="O125" s="611"/>
      <c r="P125" s="649" t="s">
        <v>55</v>
      </c>
      <c r="Q125" s="649">
        <v>143746</v>
      </c>
      <c r="R125" s="649">
        <v>1362</v>
      </c>
      <c r="S125" s="649">
        <v>71</v>
      </c>
      <c r="T125" s="649">
        <v>79842</v>
      </c>
      <c r="U125" s="649">
        <v>130</v>
      </c>
      <c r="V125" s="649">
        <f>SUM(Q125:U125)</f>
        <v>225151</v>
      </c>
      <c r="W125" s="611"/>
      <c r="X125" s="649" t="s">
        <v>55</v>
      </c>
      <c r="Y125" s="649">
        <v>243</v>
      </c>
      <c r="Z125" s="649">
        <v>3442</v>
      </c>
      <c r="AA125" s="649">
        <v>14522</v>
      </c>
      <c r="AB125" s="649">
        <v>18</v>
      </c>
      <c r="AC125" s="649">
        <f>SUM(Y125:AB125)</f>
        <v>18225</v>
      </c>
      <c r="AE125" s="637" t="str">
        <f>$I125</f>
        <v>Total</v>
      </c>
      <c r="AF125" s="649">
        <v>1407</v>
      </c>
      <c r="AG125" s="649">
        <v>12131</v>
      </c>
      <c r="AH125" s="649">
        <v>516</v>
      </c>
      <c r="AI125" s="649">
        <v>925</v>
      </c>
      <c r="AJ125" s="649">
        <v>2928</v>
      </c>
      <c r="AK125" s="649">
        <v>2766</v>
      </c>
      <c r="AL125" s="649">
        <v>1533</v>
      </c>
      <c r="AM125" s="649">
        <v>16418</v>
      </c>
      <c r="AN125" s="649">
        <v>89</v>
      </c>
      <c r="AO125" s="649">
        <v>91</v>
      </c>
      <c r="AP125" s="649">
        <v>1369</v>
      </c>
      <c r="AQ125" s="649">
        <v>424</v>
      </c>
      <c r="AR125" s="649">
        <v>600</v>
      </c>
      <c r="AS125" s="649">
        <v>1599</v>
      </c>
      <c r="AT125" s="649">
        <v>883</v>
      </c>
      <c r="AU125" s="649">
        <v>412</v>
      </c>
      <c r="AV125" s="649">
        <f>SUM(AF125:AU125)</f>
        <v>44091</v>
      </c>
      <c r="AX125" s="637" t="str">
        <f>$I125</f>
        <v>Total</v>
      </c>
      <c r="AY125" s="649">
        <v>1009</v>
      </c>
      <c r="BA125" s="637" t="str">
        <f>$I125</f>
        <v>Total</v>
      </c>
      <c r="BB125" s="673">
        <v>619659</v>
      </c>
      <c r="BC125" s="467"/>
      <c r="BD125" s="637" t="str">
        <f>$I125</f>
        <v>Total</v>
      </c>
      <c r="BE125" s="673">
        <v>1439</v>
      </c>
      <c r="BF125" s="673">
        <v>217</v>
      </c>
      <c r="BG125" s="673">
        <f>SUM(BE125:BF125)</f>
        <v>1656</v>
      </c>
      <c r="BH125" s="467"/>
      <c r="BI125" s="637" t="str">
        <f>$I125</f>
        <v>Total</v>
      </c>
      <c r="BJ125" s="674">
        <v>3507</v>
      </c>
      <c r="BL125" s="637" t="str">
        <f>$I125</f>
        <v>Total</v>
      </c>
      <c r="BM125" s="674">
        <v>81223</v>
      </c>
      <c r="BP125" s="639" t="s">
        <v>55</v>
      </c>
      <c r="BQ125" s="639">
        <v>42</v>
      </c>
      <c r="BR125" s="639">
        <v>2</v>
      </c>
      <c r="BS125" s="639">
        <v>7</v>
      </c>
      <c r="BT125" s="639">
        <v>39</v>
      </c>
      <c r="BU125" s="639">
        <v>482</v>
      </c>
      <c r="BV125" s="639">
        <v>10</v>
      </c>
      <c r="BW125" s="639">
        <v>0</v>
      </c>
      <c r="BX125" s="639">
        <f>SUM(BQ125:BW125)</f>
        <v>582</v>
      </c>
    </row>
    <row r="126" spans="9:76" x14ac:dyDescent="0.15">
      <c r="I126" s="675"/>
      <c r="J126" s="675"/>
      <c r="K126" s="675"/>
      <c r="L126" s="675"/>
      <c r="M126" s="675"/>
      <c r="N126" s="675"/>
      <c r="AE126" s="676"/>
      <c r="AF126" s="676"/>
      <c r="AG126" s="676"/>
      <c r="AH126" s="676"/>
    </row>
    <row r="127" spans="9:76" x14ac:dyDescent="0.15">
      <c r="I127" s="1058" t="s">
        <v>748</v>
      </c>
      <c r="J127" s="1047"/>
      <c r="K127" s="1047"/>
      <c r="L127" s="1047"/>
      <c r="M127" s="1047"/>
      <c r="N127" s="1047"/>
      <c r="AE127" s="676"/>
      <c r="AF127" s="676"/>
      <c r="AG127" s="676"/>
      <c r="AH127" s="676"/>
    </row>
    <row r="128" spans="9:76" x14ac:dyDescent="0.15">
      <c r="I128" s="1047"/>
      <c r="J128" s="1047"/>
      <c r="K128" s="1047"/>
      <c r="L128" s="1047"/>
      <c r="M128" s="1047"/>
      <c r="N128" s="1047"/>
    </row>
    <row r="129" spans="9:67" x14ac:dyDescent="0.15">
      <c r="I129" s="679"/>
      <c r="J129" s="679"/>
      <c r="K129" s="679"/>
      <c r="L129" s="679"/>
      <c r="M129" s="679"/>
    </row>
    <row r="130" spans="9:67" x14ac:dyDescent="0.15">
      <c r="BO130" s="680"/>
    </row>
    <row r="131" spans="9:67" x14ac:dyDescent="0.15">
      <c r="I131" s="1050"/>
      <c r="J131" s="1046"/>
      <c r="K131" s="1046"/>
    </row>
  </sheetData>
  <mergeCells count="9">
    <mergeCell ref="I131:K131"/>
    <mergeCell ref="B1:H1"/>
    <mergeCell ref="B18:B21"/>
    <mergeCell ref="B22:B26"/>
    <mergeCell ref="B27:B30"/>
    <mergeCell ref="B32:B33"/>
    <mergeCell ref="B36:B42"/>
    <mergeCell ref="B43:B55"/>
    <mergeCell ref="I127:N128"/>
  </mergeCells>
  <printOptions horizontalCentered="1"/>
  <pageMargins left="0.75" right="0.75" top="1" bottom="1" header="0.5" footer="0.5"/>
  <pageSetup scale="7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4A186-C98C-264A-9994-B8258C637D9C}">
  <sheetPr>
    <tabColor rgb="FFFFC000"/>
  </sheetPr>
  <dimension ref="B1:BZ86"/>
  <sheetViews>
    <sheetView topLeftCell="A9" zoomScale="90" zoomScaleNormal="90" workbookViewId="0">
      <selection activeCell="BP13" sqref="BP13"/>
    </sheetView>
  </sheetViews>
  <sheetFormatPr baseColWidth="10" defaultColWidth="8.83203125" defaultRowHeight="13" x14ac:dyDescent="0.15"/>
  <cols>
    <col min="1" max="1" width="2.83203125" style="605" customWidth="1"/>
    <col min="2" max="2" width="11.33203125" style="605" customWidth="1"/>
    <col min="3" max="3" width="15.5" style="605" customWidth="1"/>
    <col min="4" max="4" width="15.1640625" style="605" customWidth="1"/>
    <col min="5" max="8" width="14" style="605" customWidth="1"/>
    <col min="9" max="9" width="13.83203125" style="605" customWidth="1"/>
    <col min="10" max="10" width="13" style="605" customWidth="1"/>
    <col min="11" max="11" width="11.83203125" style="605" customWidth="1"/>
    <col min="12" max="16" width="12.5" style="605" customWidth="1"/>
    <col min="17" max="17" width="12.6640625" style="605" customWidth="1"/>
    <col min="18" max="18" width="11.5" style="605" customWidth="1"/>
    <col min="19" max="20" width="12.6640625" style="605" customWidth="1"/>
    <col min="21" max="24" width="13" style="605" customWidth="1"/>
    <col min="25" max="25" width="11.33203125" style="605" customWidth="1"/>
    <col min="26" max="26" width="12.83203125" style="605" customWidth="1"/>
    <col min="27" max="27" width="11.6640625" style="605" customWidth="1"/>
    <col min="28" max="28" width="11.1640625" style="605" customWidth="1"/>
    <col min="29" max="29" width="13.5" style="605" customWidth="1"/>
    <col min="30" max="30" width="10.5" style="605" customWidth="1"/>
    <col min="31" max="31" width="12.6640625" style="605" customWidth="1"/>
    <col min="32" max="32" width="10.1640625" style="605" bestFit="1" customWidth="1"/>
    <col min="33" max="33" width="11.1640625" style="605" customWidth="1"/>
    <col min="34" max="34" width="12.1640625" style="605" customWidth="1"/>
    <col min="35" max="35" width="10.5" style="605" customWidth="1"/>
    <col min="36" max="36" width="11.33203125" style="605" bestFit="1" customWidth="1"/>
    <col min="37" max="37" width="9.5" style="605" bestFit="1" customWidth="1"/>
    <col min="38" max="38" width="11.33203125" style="605" customWidth="1"/>
    <col min="39" max="39" width="4.83203125" style="605" customWidth="1"/>
    <col min="40" max="40" width="11" style="605" customWidth="1"/>
    <col min="41" max="41" width="11.33203125" style="605" bestFit="1" customWidth="1"/>
    <col min="42" max="42" width="11.1640625" style="605" bestFit="1" customWidth="1"/>
    <col min="43" max="43" width="9.5" style="605" bestFit="1" customWidth="1"/>
    <col min="44" max="44" width="11.33203125" style="605" bestFit="1" customWidth="1"/>
    <col min="45" max="45" width="10.5" style="605" bestFit="1" customWidth="1"/>
    <col min="46" max="46" width="11.33203125" style="605" bestFit="1" customWidth="1"/>
    <col min="47" max="47" width="9.6640625" style="605" bestFit="1" customWidth="1"/>
    <col min="48" max="48" width="11.6640625" style="605" bestFit="1" customWidth="1"/>
    <col min="49" max="49" width="10.5" style="605" bestFit="1" customWidth="1"/>
    <col min="50" max="50" width="9.6640625" style="605" bestFit="1" customWidth="1"/>
    <col min="51" max="51" width="11.6640625" style="605" bestFit="1" customWidth="1"/>
    <col min="52" max="56" width="9.5" style="605" customWidth="1"/>
    <col min="57" max="57" width="12.33203125" style="605" bestFit="1" customWidth="1"/>
    <col min="58" max="58" width="5.1640625" style="605" customWidth="1"/>
    <col min="59" max="59" width="10.1640625" style="605" bestFit="1" customWidth="1"/>
    <col min="60" max="60" width="12" style="605" customWidth="1"/>
    <col min="61" max="61" width="11.83203125" style="605" bestFit="1" customWidth="1"/>
    <col min="62" max="62" width="16.1640625" style="605" customWidth="1"/>
    <col min="63" max="63" width="12.1640625" style="605" customWidth="1"/>
    <col min="64" max="64" width="8.83203125" style="605"/>
    <col min="65" max="65" width="13.33203125" style="605" bestFit="1" customWidth="1"/>
    <col min="66" max="67" width="8.83203125" style="605"/>
    <col min="68" max="68" width="10.5" style="605" bestFit="1" customWidth="1"/>
    <col min="69" max="70" width="8.83203125" style="605"/>
    <col min="71" max="71" width="10.6640625" style="605" customWidth="1"/>
    <col min="72" max="72" width="9.1640625" style="605" bestFit="1" customWidth="1"/>
    <col min="73" max="73" width="9.6640625" style="605" customWidth="1"/>
    <col min="74" max="74" width="9.83203125" style="605" customWidth="1"/>
    <col min="75" max="75" width="10.1640625" style="605" customWidth="1"/>
    <col min="76" max="77" width="9" style="605" bestFit="1" customWidth="1"/>
    <col min="78" max="78" width="11.1640625" style="605" bestFit="1" customWidth="1"/>
    <col min="79" max="274" width="8.83203125" style="605"/>
    <col min="275" max="275" width="3.33203125" style="605" customWidth="1"/>
    <col min="276" max="276" width="11.5" style="605" customWidth="1"/>
    <col min="277" max="277" width="15.5" style="605" customWidth="1"/>
    <col min="278" max="281" width="12.6640625" style="605" customWidth="1"/>
    <col min="282" max="282" width="2.6640625" style="605" customWidth="1"/>
    <col min="283" max="530" width="8.83203125" style="605"/>
    <col min="531" max="531" width="3.33203125" style="605" customWidth="1"/>
    <col min="532" max="532" width="11.5" style="605" customWidth="1"/>
    <col min="533" max="533" width="15.5" style="605" customWidth="1"/>
    <col min="534" max="537" width="12.6640625" style="605" customWidth="1"/>
    <col min="538" max="538" width="2.6640625" style="605" customWidth="1"/>
    <col min="539" max="786" width="8.83203125" style="605"/>
    <col min="787" max="787" width="3.33203125" style="605" customWidth="1"/>
    <col min="788" max="788" width="11.5" style="605" customWidth="1"/>
    <col min="789" max="789" width="15.5" style="605" customWidth="1"/>
    <col min="790" max="793" width="12.6640625" style="605" customWidth="1"/>
    <col min="794" max="794" width="2.6640625" style="605" customWidth="1"/>
    <col min="795" max="1042" width="8.83203125" style="605"/>
    <col min="1043" max="1043" width="3.33203125" style="605" customWidth="1"/>
    <col min="1044" max="1044" width="11.5" style="605" customWidth="1"/>
    <col min="1045" max="1045" width="15.5" style="605" customWidth="1"/>
    <col min="1046" max="1049" width="12.6640625" style="605" customWidth="1"/>
    <col min="1050" max="1050" width="2.6640625" style="605" customWidth="1"/>
    <col min="1051" max="1298" width="8.83203125" style="605"/>
    <col min="1299" max="1299" width="3.33203125" style="605" customWidth="1"/>
    <col min="1300" max="1300" width="11.5" style="605" customWidth="1"/>
    <col min="1301" max="1301" width="15.5" style="605" customWidth="1"/>
    <col min="1302" max="1305" width="12.6640625" style="605" customWidth="1"/>
    <col min="1306" max="1306" width="2.6640625" style="605" customWidth="1"/>
    <col min="1307" max="1554" width="8.83203125" style="605"/>
    <col min="1555" max="1555" width="3.33203125" style="605" customWidth="1"/>
    <col min="1556" max="1556" width="11.5" style="605" customWidth="1"/>
    <col min="1557" max="1557" width="15.5" style="605" customWidth="1"/>
    <col min="1558" max="1561" width="12.6640625" style="605" customWidth="1"/>
    <col min="1562" max="1562" width="2.6640625" style="605" customWidth="1"/>
    <col min="1563" max="1810" width="8.83203125" style="605"/>
    <col min="1811" max="1811" width="3.33203125" style="605" customWidth="1"/>
    <col min="1812" max="1812" width="11.5" style="605" customWidth="1"/>
    <col min="1813" max="1813" width="15.5" style="605" customWidth="1"/>
    <col min="1814" max="1817" width="12.6640625" style="605" customWidth="1"/>
    <col min="1818" max="1818" width="2.6640625" style="605" customWidth="1"/>
    <col min="1819" max="2066" width="8.83203125" style="605"/>
    <col min="2067" max="2067" width="3.33203125" style="605" customWidth="1"/>
    <col min="2068" max="2068" width="11.5" style="605" customWidth="1"/>
    <col min="2069" max="2069" width="15.5" style="605" customWidth="1"/>
    <col min="2070" max="2073" width="12.6640625" style="605" customWidth="1"/>
    <col min="2074" max="2074" width="2.6640625" style="605" customWidth="1"/>
    <col min="2075" max="2322" width="8.83203125" style="605"/>
    <col min="2323" max="2323" width="3.33203125" style="605" customWidth="1"/>
    <col min="2324" max="2324" width="11.5" style="605" customWidth="1"/>
    <col min="2325" max="2325" width="15.5" style="605" customWidth="1"/>
    <col min="2326" max="2329" width="12.6640625" style="605" customWidth="1"/>
    <col min="2330" max="2330" width="2.6640625" style="605" customWidth="1"/>
    <col min="2331" max="2578" width="8.83203125" style="605"/>
    <col min="2579" max="2579" width="3.33203125" style="605" customWidth="1"/>
    <col min="2580" max="2580" width="11.5" style="605" customWidth="1"/>
    <col min="2581" max="2581" width="15.5" style="605" customWidth="1"/>
    <col min="2582" max="2585" width="12.6640625" style="605" customWidth="1"/>
    <col min="2586" max="2586" width="2.6640625" style="605" customWidth="1"/>
    <col min="2587" max="2834" width="8.83203125" style="605"/>
    <col min="2835" max="2835" width="3.33203125" style="605" customWidth="1"/>
    <col min="2836" max="2836" width="11.5" style="605" customWidth="1"/>
    <col min="2837" max="2837" width="15.5" style="605" customWidth="1"/>
    <col min="2838" max="2841" width="12.6640625" style="605" customWidth="1"/>
    <col min="2842" max="2842" width="2.6640625" style="605" customWidth="1"/>
    <col min="2843" max="3090" width="8.83203125" style="605"/>
    <col min="3091" max="3091" width="3.33203125" style="605" customWidth="1"/>
    <col min="3092" max="3092" width="11.5" style="605" customWidth="1"/>
    <col min="3093" max="3093" width="15.5" style="605" customWidth="1"/>
    <col min="3094" max="3097" width="12.6640625" style="605" customWidth="1"/>
    <col min="3098" max="3098" width="2.6640625" style="605" customWidth="1"/>
    <col min="3099" max="3346" width="8.83203125" style="605"/>
    <col min="3347" max="3347" width="3.33203125" style="605" customWidth="1"/>
    <col min="3348" max="3348" width="11.5" style="605" customWidth="1"/>
    <col min="3349" max="3349" width="15.5" style="605" customWidth="1"/>
    <col min="3350" max="3353" width="12.6640625" style="605" customWidth="1"/>
    <col min="3354" max="3354" width="2.6640625" style="605" customWidth="1"/>
    <col min="3355" max="3602" width="8.83203125" style="605"/>
    <col min="3603" max="3603" width="3.33203125" style="605" customWidth="1"/>
    <col min="3604" max="3604" width="11.5" style="605" customWidth="1"/>
    <col min="3605" max="3605" width="15.5" style="605" customWidth="1"/>
    <col min="3606" max="3609" width="12.6640625" style="605" customWidth="1"/>
    <col min="3610" max="3610" width="2.6640625" style="605" customWidth="1"/>
    <col min="3611" max="3858" width="8.83203125" style="605"/>
    <col min="3859" max="3859" width="3.33203125" style="605" customWidth="1"/>
    <col min="3860" max="3860" width="11.5" style="605" customWidth="1"/>
    <col min="3861" max="3861" width="15.5" style="605" customWidth="1"/>
    <col min="3862" max="3865" width="12.6640625" style="605" customWidth="1"/>
    <col min="3866" max="3866" width="2.6640625" style="605" customWidth="1"/>
    <col min="3867" max="4114" width="8.83203125" style="605"/>
    <col min="4115" max="4115" width="3.33203125" style="605" customWidth="1"/>
    <col min="4116" max="4116" width="11.5" style="605" customWidth="1"/>
    <col min="4117" max="4117" width="15.5" style="605" customWidth="1"/>
    <col min="4118" max="4121" width="12.6640625" style="605" customWidth="1"/>
    <col min="4122" max="4122" width="2.6640625" style="605" customWidth="1"/>
    <col min="4123" max="4370" width="8.83203125" style="605"/>
    <col min="4371" max="4371" width="3.33203125" style="605" customWidth="1"/>
    <col min="4372" max="4372" width="11.5" style="605" customWidth="1"/>
    <col min="4373" max="4373" width="15.5" style="605" customWidth="1"/>
    <col min="4374" max="4377" width="12.6640625" style="605" customWidth="1"/>
    <col min="4378" max="4378" width="2.6640625" style="605" customWidth="1"/>
    <col min="4379" max="4626" width="8.83203125" style="605"/>
    <col min="4627" max="4627" width="3.33203125" style="605" customWidth="1"/>
    <col min="4628" max="4628" width="11.5" style="605" customWidth="1"/>
    <col min="4629" max="4629" width="15.5" style="605" customWidth="1"/>
    <col min="4630" max="4633" width="12.6640625" style="605" customWidth="1"/>
    <col min="4634" max="4634" width="2.6640625" style="605" customWidth="1"/>
    <col min="4635" max="4882" width="8.83203125" style="605"/>
    <col min="4883" max="4883" width="3.33203125" style="605" customWidth="1"/>
    <col min="4884" max="4884" width="11.5" style="605" customWidth="1"/>
    <col min="4885" max="4885" width="15.5" style="605" customWidth="1"/>
    <col min="4886" max="4889" width="12.6640625" style="605" customWidth="1"/>
    <col min="4890" max="4890" width="2.6640625" style="605" customWidth="1"/>
    <col min="4891" max="5138" width="8.83203125" style="605"/>
    <col min="5139" max="5139" width="3.33203125" style="605" customWidth="1"/>
    <col min="5140" max="5140" width="11.5" style="605" customWidth="1"/>
    <col min="5141" max="5141" width="15.5" style="605" customWidth="1"/>
    <col min="5142" max="5145" width="12.6640625" style="605" customWidth="1"/>
    <col min="5146" max="5146" width="2.6640625" style="605" customWidth="1"/>
    <col min="5147" max="5394" width="8.83203125" style="605"/>
    <col min="5395" max="5395" width="3.33203125" style="605" customWidth="1"/>
    <col min="5396" max="5396" width="11.5" style="605" customWidth="1"/>
    <col min="5397" max="5397" width="15.5" style="605" customWidth="1"/>
    <col min="5398" max="5401" width="12.6640625" style="605" customWidth="1"/>
    <col min="5402" max="5402" width="2.6640625" style="605" customWidth="1"/>
    <col min="5403" max="5650" width="8.83203125" style="605"/>
    <col min="5651" max="5651" width="3.33203125" style="605" customWidth="1"/>
    <col min="5652" max="5652" width="11.5" style="605" customWidth="1"/>
    <col min="5653" max="5653" width="15.5" style="605" customWidth="1"/>
    <col min="5654" max="5657" width="12.6640625" style="605" customWidth="1"/>
    <col min="5658" max="5658" width="2.6640625" style="605" customWidth="1"/>
    <col min="5659" max="5906" width="8.83203125" style="605"/>
    <col min="5907" max="5907" width="3.33203125" style="605" customWidth="1"/>
    <col min="5908" max="5908" width="11.5" style="605" customWidth="1"/>
    <col min="5909" max="5909" width="15.5" style="605" customWidth="1"/>
    <col min="5910" max="5913" width="12.6640625" style="605" customWidth="1"/>
    <col min="5914" max="5914" width="2.6640625" style="605" customWidth="1"/>
    <col min="5915" max="6162" width="8.83203125" style="605"/>
    <col min="6163" max="6163" width="3.33203125" style="605" customWidth="1"/>
    <col min="6164" max="6164" width="11.5" style="605" customWidth="1"/>
    <col min="6165" max="6165" width="15.5" style="605" customWidth="1"/>
    <col min="6166" max="6169" width="12.6640625" style="605" customWidth="1"/>
    <col min="6170" max="6170" width="2.6640625" style="605" customWidth="1"/>
    <col min="6171" max="6418" width="8.83203125" style="605"/>
    <col min="6419" max="6419" width="3.33203125" style="605" customWidth="1"/>
    <col min="6420" max="6420" width="11.5" style="605" customWidth="1"/>
    <col min="6421" max="6421" width="15.5" style="605" customWidth="1"/>
    <col min="6422" max="6425" width="12.6640625" style="605" customWidth="1"/>
    <col min="6426" max="6426" width="2.6640625" style="605" customWidth="1"/>
    <col min="6427" max="6674" width="8.83203125" style="605"/>
    <col min="6675" max="6675" width="3.33203125" style="605" customWidth="1"/>
    <col min="6676" max="6676" width="11.5" style="605" customWidth="1"/>
    <col min="6677" max="6677" width="15.5" style="605" customWidth="1"/>
    <col min="6678" max="6681" width="12.6640625" style="605" customWidth="1"/>
    <col min="6682" max="6682" width="2.6640625" style="605" customWidth="1"/>
    <col min="6683" max="6930" width="8.83203125" style="605"/>
    <col min="6931" max="6931" width="3.33203125" style="605" customWidth="1"/>
    <col min="6932" max="6932" width="11.5" style="605" customWidth="1"/>
    <col min="6933" max="6933" width="15.5" style="605" customWidth="1"/>
    <col min="6934" max="6937" width="12.6640625" style="605" customWidth="1"/>
    <col min="6938" max="6938" width="2.6640625" style="605" customWidth="1"/>
    <col min="6939" max="7186" width="8.83203125" style="605"/>
    <col min="7187" max="7187" width="3.33203125" style="605" customWidth="1"/>
    <col min="7188" max="7188" width="11.5" style="605" customWidth="1"/>
    <col min="7189" max="7189" width="15.5" style="605" customWidth="1"/>
    <col min="7190" max="7193" width="12.6640625" style="605" customWidth="1"/>
    <col min="7194" max="7194" width="2.6640625" style="605" customWidth="1"/>
    <col min="7195" max="7442" width="8.83203125" style="605"/>
    <col min="7443" max="7443" width="3.33203125" style="605" customWidth="1"/>
    <col min="7444" max="7444" width="11.5" style="605" customWidth="1"/>
    <col min="7445" max="7445" width="15.5" style="605" customWidth="1"/>
    <col min="7446" max="7449" width="12.6640625" style="605" customWidth="1"/>
    <col min="7450" max="7450" width="2.6640625" style="605" customWidth="1"/>
    <col min="7451" max="7698" width="8.83203125" style="605"/>
    <col min="7699" max="7699" width="3.33203125" style="605" customWidth="1"/>
    <col min="7700" max="7700" width="11.5" style="605" customWidth="1"/>
    <col min="7701" max="7701" width="15.5" style="605" customWidth="1"/>
    <col min="7702" max="7705" width="12.6640625" style="605" customWidth="1"/>
    <col min="7706" max="7706" width="2.6640625" style="605" customWidth="1"/>
    <col min="7707" max="7954" width="8.83203125" style="605"/>
    <col min="7955" max="7955" width="3.33203125" style="605" customWidth="1"/>
    <col min="7956" max="7956" width="11.5" style="605" customWidth="1"/>
    <col min="7957" max="7957" width="15.5" style="605" customWidth="1"/>
    <col min="7958" max="7961" width="12.6640625" style="605" customWidth="1"/>
    <col min="7962" max="7962" width="2.6640625" style="605" customWidth="1"/>
    <col min="7963" max="8210" width="8.83203125" style="605"/>
    <col min="8211" max="8211" width="3.33203125" style="605" customWidth="1"/>
    <col min="8212" max="8212" width="11.5" style="605" customWidth="1"/>
    <col min="8213" max="8213" width="15.5" style="605" customWidth="1"/>
    <col min="8214" max="8217" width="12.6640625" style="605" customWidth="1"/>
    <col min="8218" max="8218" width="2.6640625" style="605" customWidth="1"/>
    <col min="8219" max="8466" width="8.83203125" style="605"/>
    <col min="8467" max="8467" width="3.33203125" style="605" customWidth="1"/>
    <col min="8468" max="8468" width="11.5" style="605" customWidth="1"/>
    <col min="8469" max="8469" width="15.5" style="605" customWidth="1"/>
    <col min="8470" max="8473" width="12.6640625" style="605" customWidth="1"/>
    <col min="8474" max="8474" width="2.6640625" style="605" customWidth="1"/>
    <col min="8475" max="8722" width="8.83203125" style="605"/>
    <col min="8723" max="8723" width="3.33203125" style="605" customWidth="1"/>
    <col min="8724" max="8724" width="11.5" style="605" customWidth="1"/>
    <col min="8725" max="8725" width="15.5" style="605" customWidth="1"/>
    <col min="8726" max="8729" width="12.6640625" style="605" customWidth="1"/>
    <col min="8730" max="8730" width="2.6640625" style="605" customWidth="1"/>
    <col min="8731" max="8978" width="8.83203125" style="605"/>
    <col min="8979" max="8979" width="3.33203125" style="605" customWidth="1"/>
    <col min="8980" max="8980" width="11.5" style="605" customWidth="1"/>
    <col min="8981" max="8981" width="15.5" style="605" customWidth="1"/>
    <col min="8982" max="8985" width="12.6640625" style="605" customWidth="1"/>
    <col min="8986" max="8986" width="2.6640625" style="605" customWidth="1"/>
    <col min="8987" max="9234" width="8.83203125" style="605"/>
    <col min="9235" max="9235" width="3.33203125" style="605" customWidth="1"/>
    <col min="9236" max="9236" width="11.5" style="605" customWidth="1"/>
    <col min="9237" max="9237" width="15.5" style="605" customWidth="1"/>
    <col min="9238" max="9241" width="12.6640625" style="605" customWidth="1"/>
    <col min="9242" max="9242" width="2.6640625" style="605" customWidth="1"/>
    <col min="9243" max="9490" width="8.83203125" style="605"/>
    <col min="9491" max="9491" width="3.33203125" style="605" customWidth="1"/>
    <col min="9492" max="9492" width="11.5" style="605" customWidth="1"/>
    <col min="9493" max="9493" width="15.5" style="605" customWidth="1"/>
    <col min="9494" max="9497" width="12.6640625" style="605" customWidth="1"/>
    <col min="9498" max="9498" width="2.6640625" style="605" customWidth="1"/>
    <col min="9499" max="9746" width="8.83203125" style="605"/>
    <col min="9747" max="9747" width="3.33203125" style="605" customWidth="1"/>
    <col min="9748" max="9748" width="11.5" style="605" customWidth="1"/>
    <col min="9749" max="9749" width="15.5" style="605" customWidth="1"/>
    <col min="9750" max="9753" width="12.6640625" style="605" customWidth="1"/>
    <col min="9754" max="9754" width="2.6640625" style="605" customWidth="1"/>
    <col min="9755" max="10002" width="8.83203125" style="605"/>
    <col min="10003" max="10003" width="3.33203125" style="605" customWidth="1"/>
    <col min="10004" max="10004" width="11.5" style="605" customWidth="1"/>
    <col min="10005" max="10005" width="15.5" style="605" customWidth="1"/>
    <col min="10006" max="10009" width="12.6640625" style="605" customWidth="1"/>
    <col min="10010" max="10010" width="2.6640625" style="605" customWidth="1"/>
    <col min="10011" max="10258" width="8.83203125" style="605"/>
    <col min="10259" max="10259" width="3.33203125" style="605" customWidth="1"/>
    <col min="10260" max="10260" width="11.5" style="605" customWidth="1"/>
    <col min="10261" max="10261" width="15.5" style="605" customWidth="1"/>
    <col min="10262" max="10265" width="12.6640625" style="605" customWidth="1"/>
    <col min="10266" max="10266" width="2.6640625" style="605" customWidth="1"/>
    <col min="10267" max="10514" width="8.83203125" style="605"/>
    <col min="10515" max="10515" width="3.33203125" style="605" customWidth="1"/>
    <col min="10516" max="10516" width="11.5" style="605" customWidth="1"/>
    <col min="10517" max="10517" width="15.5" style="605" customWidth="1"/>
    <col min="10518" max="10521" width="12.6640625" style="605" customWidth="1"/>
    <col min="10522" max="10522" width="2.6640625" style="605" customWidth="1"/>
    <col min="10523" max="10770" width="8.83203125" style="605"/>
    <col min="10771" max="10771" width="3.33203125" style="605" customWidth="1"/>
    <col min="10772" max="10772" width="11.5" style="605" customWidth="1"/>
    <col min="10773" max="10773" width="15.5" style="605" customWidth="1"/>
    <col min="10774" max="10777" width="12.6640625" style="605" customWidth="1"/>
    <col min="10778" max="10778" width="2.6640625" style="605" customWidth="1"/>
    <col min="10779" max="11026" width="8.83203125" style="605"/>
    <col min="11027" max="11027" width="3.33203125" style="605" customWidth="1"/>
    <col min="11028" max="11028" width="11.5" style="605" customWidth="1"/>
    <col min="11029" max="11029" width="15.5" style="605" customWidth="1"/>
    <col min="11030" max="11033" width="12.6640625" style="605" customWidth="1"/>
    <col min="11034" max="11034" width="2.6640625" style="605" customWidth="1"/>
    <col min="11035" max="11282" width="8.83203125" style="605"/>
    <col min="11283" max="11283" width="3.33203125" style="605" customWidth="1"/>
    <col min="11284" max="11284" width="11.5" style="605" customWidth="1"/>
    <col min="11285" max="11285" width="15.5" style="605" customWidth="1"/>
    <col min="11286" max="11289" width="12.6640625" style="605" customWidth="1"/>
    <col min="11290" max="11290" width="2.6640625" style="605" customWidth="1"/>
    <col min="11291" max="11538" width="8.83203125" style="605"/>
    <col min="11539" max="11539" width="3.33203125" style="605" customWidth="1"/>
    <col min="11540" max="11540" width="11.5" style="605" customWidth="1"/>
    <col min="11541" max="11541" width="15.5" style="605" customWidth="1"/>
    <col min="11542" max="11545" width="12.6640625" style="605" customWidth="1"/>
    <col min="11546" max="11546" width="2.6640625" style="605" customWidth="1"/>
    <col min="11547" max="11794" width="8.83203125" style="605"/>
    <col min="11795" max="11795" width="3.33203125" style="605" customWidth="1"/>
    <col min="11796" max="11796" width="11.5" style="605" customWidth="1"/>
    <col min="11797" max="11797" width="15.5" style="605" customWidth="1"/>
    <col min="11798" max="11801" width="12.6640625" style="605" customWidth="1"/>
    <col min="11802" max="11802" width="2.6640625" style="605" customWidth="1"/>
    <col min="11803" max="12050" width="8.83203125" style="605"/>
    <col min="12051" max="12051" width="3.33203125" style="605" customWidth="1"/>
    <col min="12052" max="12052" width="11.5" style="605" customWidth="1"/>
    <col min="12053" max="12053" width="15.5" style="605" customWidth="1"/>
    <col min="12054" max="12057" width="12.6640625" style="605" customWidth="1"/>
    <col min="12058" max="12058" width="2.6640625" style="605" customWidth="1"/>
    <col min="12059" max="12306" width="8.83203125" style="605"/>
    <col min="12307" max="12307" width="3.33203125" style="605" customWidth="1"/>
    <col min="12308" max="12308" width="11.5" style="605" customWidth="1"/>
    <col min="12309" max="12309" width="15.5" style="605" customWidth="1"/>
    <col min="12310" max="12313" width="12.6640625" style="605" customWidth="1"/>
    <col min="12314" max="12314" width="2.6640625" style="605" customWidth="1"/>
    <col min="12315" max="12562" width="8.83203125" style="605"/>
    <col min="12563" max="12563" width="3.33203125" style="605" customWidth="1"/>
    <col min="12564" max="12564" width="11.5" style="605" customWidth="1"/>
    <col min="12565" max="12565" width="15.5" style="605" customWidth="1"/>
    <col min="12566" max="12569" width="12.6640625" style="605" customWidth="1"/>
    <col min="12570" max="12570" width="2.6640625" style="605" customWidth="1"/>
    <col min="12571" max="12818" width="8.83203125" style="605"/>
    <col min="12819" max="12819" width="3.33203125" style="605" customWidth="1"/>
    <col min="12820" max="12820" width="11.5" style="605" customWidth="1"/>
    <col min="12821" max="12821" width="15.5" style="605" customWidth="1"/>
    <col min="12822" max="12825" width="12.6640625" style="605" customWidth="1"/>
    <col min="12826" max="12826" width="2.6640625" style="605" customWidth="1"/>
    <col min="12827" max="13074" width="8.83203125" style="605"/>
    <col min="13075" max="13075" width="3.33203125" style="605" customWidth="1"/>
    <col min="13076" max="13076" width="11.5" style="605" customWidth="1"/>
    <col min="13077" max="13077" width="15.5" style="605" customWidth="1"/>
    <col min="13078" max="13081" width="12.6640625" style="605" customWidth="1"/>
    <col min="13082" max="13082" width="2.6640625" style="605" customWidth="1"/>
    <col min="13083" max="13330" width="8.83203125" style="605"/>
    <col min="13331" max="13331" width="3.33203125" style="605" customWidth="1"/>
    <col min="13332" max="13332" width="11.5" style="605" customWidth="1"/>
    <col min="13333" max="13333" width="15.5" style="605" customWidth="1"/>
    <col min="13334" max="13337" width="12.6640625" style="605" customWidth="1"/>
    <col min="13338" max="13338" width="2.6640625" style="605" customWidth="1"/>
    <col min="13339" max="13586" width="8.83203125" style="605"/>
    <col min="13587" max="13587" width="3.33203125" style="605" customWidth="1"/>
    <col min="13588" max="13588" width="11.5" style="605" customWidth="1"/>
    <col min="13589" max="13589" width="15.5" style="605" customWidth="1"/>
    <col min="13590" max="13593" width="12.6640625" style="605" customWidth="1"/>
    <col min="13594" max="13594" width="2.6640625" style="605" customWidth="1"/>
    <col min="13595" max="13842" width="8.83203125" style="605"/>
    <col min="13843" max="13843" width="3.33203125" style="605" customWidth="1"/>
    <col min="13844" max="13844" width="11.5" style="605" customWidth="1"/>
    <col min="13845" max="13845" width="15.5" style="605" customWidth="1"/>
    <col min="13846" max="13849" width="12.6640625" style="605" customWidth="1"/>
    <col min="13850" max="13850" width="2.6640625" style="605" customWidth="1"/>
    <col min="13851" max="14098" width="8.83203125" style="605"/>
    <col min="14099" max="14099" width="3.33203125" style="605" customWidth="1"/>
    <col min="14100" max="14100" width="11.5" style="605" customWidth="1"/>
    <col min="14101" max="14101" width="15.5" style="605" customWidth="1"/>
    <col min="14102" max="14105" width="12.6640625" style="605" customWidth="1"/>
    <col min="14106" max="14106" width="2.6640625" style="605" customWidth="1"/>
    <col min="14107" max="14354" width="8.83203125" style="605"/>
    <col min="14355" max="14355" width="3.33203125" style="605" customWidth="1"/>
    <col min="14356" max="14356" width="11.5" style="605" customWidth="1"/>
    <col min="14357" max="14357" width="15.5" style="605" customWidth="1"/>
    <col min="14358" max="14361" width="12.6640625" style="605" customWidth="1"/>
    <col min="14362" max="14362" width="2.6640625" style="605" customWidth="1"/>
    <col min="14363" max="14610" width="8.83203125" style="605"/>
    <col min="14611" max="14611" width="3.33203125" style="605" customWidth="1"/>
    <col min="14612" max="14612" width="11.5" style="605" customWidth="1"/>
    <col min="14613" max="14613" width="15.5" style="605" customWidth="1"/>
    <col min="14614" max="14617" width="12.6640625" style="605" customWidth="1"/>
    <col min="14618" max="14618" width="2.6640625" style="605" customWidth="1"/>
    <col min="14619" max="14866" width="8.83203125" style="605"/>
    <col min="14867" max="14867" width="3.33203125" style="605" customWidth="1"/>
    <col min="14868" max="14868" width="11.5" style="605" customWidth="1"/>
    <col min="14869" max="14869" width="15.5" style="605" customWidth="1"/>
    <col min="14870" max="14873" width="12.6640625" style="605" customWidth="1"/>
    <col min="14874" max="14874" width="2.6640625" style="605" customWidth="1"/>
    <col min="14875" max="15122" width="8.83203125" style="605"/>
    <col min="15123" max="15123" width="3.33203125" style="605" customWidth="1"/>
    <col min="15124" max="15124" width="11.5" style="605" customWidth="1"/>
    <col min="15125" max="15125" width="15.5" style="605" customWidth="1"/>
    <col min="15126" max="15129" width="12.6640625" style="605" customWidth="1"/>
    <col min="15130" max="15130" width="2.6640625" style="605" customWidth="1"/>
    <col min="15131" max="15378" width="8.83203125" style="605"/>
    <col min="15379" max="15379" width="3.33203125" style="605" customWidth="1"/>
    <col min="15380" max="15380" width="11.5" style="605" customWidth="1"/>
    <col min="15381" max="15381" width="15.5" style="605" customWidth="1"/>
    <col min="15382" max="15385" width="12.6640625" style="605" customWidth="1"/>
    <col min="15386" max="15386" width="2.6640625" style="605" customWidth="1"/>
    <col min="15387" max="15634" width="8.83203125" style="605"/>
    <col min="15635" max="15635" width="3.33203125" style="605" customWidth="1"/>
    <col min="15636" max="15636" width="11.5" style="605" customWidth="1"/>
    <col min="15637" max="15637" width="15.5" style="605" customWidth="1"/>
    <col min="15638" max="15641" width="12.6640625" style="605" customWidth="1"/>
    <col min="15642" max="15642" width="2.6640625" style="605" customWidth="1"/>
    <col min="15643" max="15890" width="8.83203125" style="605"/>
    <col min="15891" max="15891" width="3.33203125" style="605" customWidth="1"/>
    <col min="15892" max="15892" width="11.5" style="605" customWidth="1"/>
    <col min="15893" max="15893" width="15.5" style="605" customWidth="1"/>
    <col min="15894" max="15897" width="12.6640625" style="605" customWidth="1"/>
    <col min="15898" max="15898" width="2.6640625" style="605" customWidth="1"/>
    <col min="15899" max="16146" width="8.83203125" style="605"/>
    <col min="16147" max="16147" width="3.33203125" style="605" customWidth="1"/>
    <col min="16148" max="16148" width="11.5" style="605" customWidth="1"/>
    <col min="16149" max="16149" width="15.5" style="605" customWidth="1"/>
    <col min="16150" max="16153" width="12.6640625" style="605" customWidth="1"/>
    <col min="16154" max="16154" width="2.6640625" style="605" customWidth="1"/>
    <col min="16155" max="16384" width="8.83203125" style="605"/>
  </cols>
  <sheetData>
    <row r="1" spans="2:70" ht="41.25" customHeight="1" x14ac:dyDescent="0.15">
      <c r="B1" s="1051" t="s">
        <v>977</v>
      </c>
      <c r="C1" s="1052"/>
      <c r="D1" s="1052"/>
      <c r="E1" s="1052"/>
      <c r="F1" s="1052"/>
      <c r="G1" s="1052"/>
      <c r="H1" s="1052"/>
      <c r="I1" s="1052"/>
      <c r="J1" s="1052"/>
      <c r="K1" s="1052"/>
    </row>
    <row r="2" spans="2:70" ht="14.25" customHeight="1" x14ac:dyDescent="0.15">
      <c r="B2" s="682"/>
      <c r="C2" s="682"/>
      <c r="D2" s="682"/>
      <c r="E2" s="682"/>
      <c r="F2" s="682"/>
      <c r="G2" s="682"/>
      <c r="H2" s="682"/>
      <c r="I2" s="682"/>
      <c r="J2" s="682"/>
      <c r="K2" s="682"/>
    </row>
    <row r="3" spans="2:70" ht="16" customHeight="1" x14ac:dyDescent="0.15">
      <c r="B3" s="1059" t="s">
        <v>236</v>
      </c>
      <c r="C3" s="1061" t="s">
        <v>715</v>
      </c>
      <c r="D3" s="1061"/>
      <c r="E3" s="1061"/>
      <c r="F3" s="1061"/>
      <c r="G3" s="1061"/>
      <c r="H3" s="1061"/>
      <c r="I3" s="1061"/>
      <c r="J3" s="1061"/>
      <c r="K3" s="1061"/>
      <c r="L3" s="1061"/>
      <c r="M3" s="1061" t="s">
        <v>602</v>
      </c>
      <c r="N3" s="1061"/>
      <c r="O3" s="1061"/>
      <c r="P3" s="1061"/>
      <c r="Q3" s="1061"/>
      <c r="R3" s="1061"/>
      <c r="S3" s="1061"/>
      <c r="T3" s="1061"/>
      <c r="U3" s="1061"/>
      <c r="V3" s="1061"/>
      <c r="W3" s="1061" t="s">
        <v>603</v>
      </c>
      <c r="X3" s="1061"/>
      <c r="Y3" s="1061"/>
      <c r="Z3" s="1061"/>
      <c r="AA3" s="1061"/>
      <c r="AB3" s="1061"/>
      <c r="AC3" s="1061"/>
      <c r="AD3" s="1061"/>
      <c r="AE3" s="1061"/>
      <c r="AF3" s="1061"/>
    </row>
    <row r="4" spans="2:70" x14ac:dyDescent="0.15">
      <c r="B4" s="1060"/>
      <c r="C4" s="607" t="s">
        <v>121</v>
      </c>
      <c r="D4" s="607" t="s">
        <v>122</v>
      </c>
      <c r="E4" s="607" t="s">
        <v>123</v>
      </c>
      <c r="F4" s="607" t="s">
        <v>937</v>
      </c>
      <c r="G4" s="607" t="s">
        <v>938</v>
      </c>
      <c r="H4" s="607" t="s">
        <v>939</v>
      </c>
      <c r="I4" s="607" t="s">
        <v>965</v>
      </c>
      <c r="J4" s="607" t="s">
        <v>967</v>
      </c>
      <c r="K4" s="607" t="s">
        <v>701</v>
      </c>
      <c r="L4" s="607" t="s">
        <v>713</v>
      </c>
      <c r="M4" s="607" t="s">
        <v>121</v>
      </c>
      <c r="N4" s="607" t="s">
        <v>122</v>
      </c>
      <c r="O4" s="607" t="s">
        <v>123</v>
      </c>
      <c r="P4" s="607" t="s">
        <v>937</v>
      </c>
      <c r="Q4" s="607" t="s">
        <v>938</v>
      </c>
      <c r="R4" s="607" t="s">
        <v>939</v>
      </c>
      <c r="S4" s="607" t="s">
        <v>965</v>
      </c>
      <c r="T4" s="607" t="s">
        <v>967</v>
      </c>
      <c r="U4" s="607" t="s">
        <v>701</v>
      </c>
      <c r="V4" s="607" t="s">
        <v>713</v>
      </c>
      <c r="W4" s="607" t="s">
        <v>121</v>
      </c>
      <c r="X4" s="607" t="s">
        <v>122</v>
      </c>
      <c r="Y4" s="607" t="s">
        <v>123</v>
      </c>
      <c r="Z4" s="607" t="s">
        <v>937</v>
      </c>
      <c r="AA4" s="607" t="s">
        <v>938</v>
      </c>
      <c r="AB4" s="607" t="s">
        <v>939</v>
      </c>
      <c r="AC4" s="607" t="s">
        <v>965</v>
      </c>
      <c r="AD4" s="607" t="s">
        <v>967</v>
      </c>
      <c r="AE4" s="607" t="s">
        <v>701</v>
      </c>
      <c r="AF4" s="607" t="s">
        <v>713</v>
      </c>
    </row>
    <row r="5" spans="2:70" x14ac:dyDescent="0.15">
      <c r="B5" s="694" t="s">
        <v>102</v>
      </c>
      <c r="C5" s="469">
        <f>Q18</f>
        <v>275.356584</v>
      </c>
      <c r="D5" s="469">
        <f>Y18</f>
        <v>528.07387099999994</v>
      </c>
      <c r="E5" s="469">
        <f>AF18</f>
        <v>14.570483000000001</v>
      </c>
      <c r="F5" s="469">
        <f>BE18</f>
        <v>21.937217</v>
      </c>
      <c r="G5" s="469">
        <f>BJ18</f>
        <v>1.6684589999999999</v>
      </c>
      <c r="H5" s="469">
        <f>BM18</f>
        <v>2.637365</v>
      </c>
      <c r="I5" s="469">
        <f>BP18</f>
        <v>7.8577909999999997</v>
      </c>
      <c r="J5" s="469">
        <f>BZ18</f>
        <v>0.51402000000000003</v>
      </c>
      <c r="K5" s="469">
        <f>AY18</f>
        <v>146.79068500000005</v>
      </c>
      <c r="L5" s="469">
        <f>BB18</f>
        <v>6.3186000000000006E-2</v>
      </c>
      <c r="M5" s="445">
        <f t="shared" ref="M5:M11" si="0">Q42</f>
        <v>4639.3675178932317</v>
      </c>
      <c r="N5" s="445">
        <f t="shared" ref="N5:N11" si="1">Y42</f>
        <v>7689.5877448003748</v>
      </c>
      <c r="O5" s="445">
        <f t="shared" ref="O5:O11" si="2">AF42</f>
        <v>577.01131509031291</v>
      </c>
      <c r="P5" s="445">
        <f>BE42</f>
        <v>20827.497041301529</v>
      </c>
      <c r="Q5" s="445">
        <f>BJ42</f>
        <v>458.79704355631338</v>
      </c>
      <c r="R5" s="445">
        <f>BM42</f>
        <v>780.77084519111918</v>
      </c>
      <c r="S5" s="445">
        <f>BP42</f>
        <v>85.63543643209951</v>
      </c>
      <c r="T5" s="445">
        <f>BZ42</f>
        <v>23.04861480934769</v>
      </c>
      <c r="U5" s="445">
        <f>AY42</f>
        <v>1349.2032869196005</v>
      </c>
      <c r="V5" s="445">
        <f>BB42</f>
        <v>3.4604276361278517E-2</v>
      </c>
      <c r="W5" s="470">
        <f t="shared" ref="W5:W11" si="3">Q66</f>
        <v>304640</v>
      </c>
      <c r="X5" s="446">
        <f t="shared" ref="X5:X11" si="4">Y66</f>
        <v>91237</v>
      </c>
      <c r="Y5" s="446">
        <f t="shared" ref="Y5:Y11" si="5">AF66</f>
        <v>14708</v>
      </c>
      <c r="Z5" s="446">
        <f>BE66</f>
        <v>324499</v>
      </c>
      <c r="AA5" s="446">
        <f>BJ66</f>
        <v>1188</v>
      </c>
      <c r="AB5" s="446">
        <f>BM66</f>
        <v>2578</v>
      </c>
      <c r="AC5" s="446">
        <f>BP66</f>
        <v>4742</v>
      </c>
      <c r="AD5" s="446">
        <f>BZ66</f>
        <v>340</v>
      </c>
      <c r="AE5" s="446">
        <f>AY66</f>
        <v>36094</v>
      </c>
      <c r="AF5" s="446">
        <f>BB66</f>
        <v>617</v>
      </c>
    </row>
    <row r="6" spans="2:70" x14ac:dyDescent="0.15">
      <c r="B6" s="694" t="s">
        <v>103</v>
      </c>
      <c r="C6" s="469">
        <f t="shared" ref="C6:C11" si="6">Q19</f>
        <v>186.54332600000001</v>
      </c>
      <c r="D6" s="469">
        <f t="shared" ref="D6:D11" si="7">Y19</f>
        <v>172.79459300000002</v>
      </c>
      <c r="E6" s="469">
        <f t="shared" ref="E6:E11" si="8">AF19</f>
        <v>0.16403600000000002</v>
      </c>
      <c r="F6" s="469">
        <f t="shared" ref="F6:F11" si="9">BE19</f>
        <v>5.1976490000000002</v>
      </c>
      <c r="G6" s="469">
        <f t="shared" ref="G6:G11" si="10">BJ19</f>
        <v>1.33243</v>
      </c>
      <c r="H6" s="469">
        <f t="shared" ref="H6:H11" si="11">BM19</f>
        <v>0.20949000000000001</v>
      </c>
      <c r="I6" s="469">
        <f t="shared" ref="I6:I11" si="12">BP19</f>
        <v>1.159791</v>
      </c>
      <c r="J6" s="469">
        <f t="shared" ref="J6:J11" si="13">BZ19</f>
        <v>5.7769000000000001E-2</v>
      </c>
      <c r="K6" s="469">
        <f t="shared" ref="K6:K11" si="14">AY19</f>
        <v>4.575635000000001</v>
      </c>
      <c r="L6" s="469">
        <f t="shared" ref="L6:L11" si="15">BB19</f>
        <v>1.1835E-2</v>
      </c>
      <c r="M6" s="445">
        <f t="shared" si="0"/>
        <v>4608.8768378359646</v>
      </c>
      <c r="N6" s="445">
        <f t="shared" si="1"/>
        <v>4710.3859431580304</v>
      </c>
      <c r="O6" s="445">
        <f t="shared" si="2"/>
        <v>0.74003471208197846</v>
      </c>
      <c r="P6" s="445">
        <f t="shared" ref="P6:P11" si="16">BE43</f>
        <v>5137.1987094921724</v>
      </c>
      <c r="Q6" s="445">
        <f t="shared" ref="Q6:Q11" si="17">BJ43</f>
        <v>753.54843004364739</v>
      </c>
      <c r="R6" s="445">
        <f t="shared" ref="R6:R11" si="18">BM43</f>
        <v>23.318343015181153</v>
      </c>
      <c r="S6" s="445">
        <f t="shared" ref="S6:S11" si="19">BP43</f>
        <v>15.958768289495215</v>
      </c>
      <c r="T6" s="445">
        <f t="shared" ref="T6:T11" si="20">BZ43</f>
        <v>0.78844165018835988</v>
      </c>
      <c r="U6" s="445">
        <f t="shared" ref="U6:U11" si="21">AY43</f>
        <v>25.701257482270115</v>
      </c>
      <c r="V6" s="445">
        <f t="shared" ref="V6:V11" si="22">BB43</f>
        <v>1.1089819790868164E-3</v>
      </c>
      <c r="W6" s="470">
        <f t="shared" si="3"/>
        <v>111804</v>
      </c>
      <c r="X6" s="446">
        <f t="shared" si="4"/>
        <v>112739</v>
      </c>
      <c r="Y6" s="446">
        <f t="shared" si="5"/>
        <v>960</v>
      </c>
      <c r="Z6" s="446">
        <f t="shared" ref="Z6:Z11" si="23">BE67</f>
        <v>286795</v>
      </c>
      <c r="AA6" s="446">
        <f t="shared" ref="AA6:AA11" si="24">BJ67</f>
        <v>145</v>
      </c>
      <c r="AB6" s="446">
        <f t="shared" ref="AB6:AB11" si="25">BM67</f>
        <v>281</v>
      </c>
      <c r="AC6" s="446">
        <f t="shared" ref="AC6:AC11" si="26">BP67</f>
        <v>75835</v>
      </c>
      <c r="AD6" s="446">
        <f t="shared" ref="AD6:AD11" si="27">BZ67</f>
        <v>64</v>
      </c>
      <c r="AE6" s="446">
        <f t="shared" ref="AE6:AE11" si="28">AY67</f>
        <v>3164</v>
      </c>
      <c r="AF6" s="446">
        <f t="shared" ref="AF6:AF11" si="29">BB67</f>
        <v>224</v>
      </c>
    </row>
    <row r="7" spans="2:70" x14ac:dyDescent="0.15">
      <c r="B7" s="694" t="s">
        <v>519</v>
      </c>
      <c r="C7" s="469">
        <f t="shared" si="6"/>
        <v>47.531131999999999</v>
      </c>
      <c r="D7" s="469">
        <f t="shared" si="7"/>
        <v>34.432729000000002</v>
      </c>
      <c r="E7" s="469">
        <f t="shared" si="8"/>
        <v>1.8833119999999999</v>
      </c>
      <c r="F7" s="469">
        <f t="shared" si="9"/>
        <v>4.3225020000000001</v>
      </c>
      <c r="G7" s="469">
        <f t="shared" si="10"/>
        <v>3.7804999999999998E-2</v>
      </c>
      <c r="H7" s="469">
        <f t="shared" si="11"/>
        <v>1.0053730000000001</v>
      </c>
      <c r="I7" s="469">
        <f t="shared" si="12"/>
        <v>100.645309</v>
      </c>
      <c r="J7" s="469">
        <f t="shared" si="13"/>
        <v>8.8302000000000005E-2</v>
      </c>
      <c r="K7" s="469">
        <f t="shared" si="14"/>
        <v>19.819693000000001</v>
      </c>
      <c r="L7" s="469">
        <f t="shared" si="15"/>
        <v>4.5657000000000003E-2</v>
      </c>
      <c r="M7" s="445">
        <f t="shared" si="0"/>
        <v>1390.2311480359001</v>
      </c>
      <c r="N7" s="445">
        <f t="shared" si="1"/>
        <v>1412.9813624716851</v>
      </c>
      <c r="O7" s="445">
        <f t="shared" si="2"/>
        <v>32.090182448373426</v>
      </c>
      <c r="P7" s="445">
        <f t="shared" si="16"/>
        <v>12194.716246447959</v>
      </c>
      <c r="Q7" s="445">
        <f t="shared" si="17"/>
        <v>14.37072377749154</v>
      </c>
      <c r="R7" s="445">
        <f t="shared" si="18"/>
        <v>258.03245831743652</v>
      </c>
      <c r="S7" s="445">
        <f t="shared" si="19"/>
        <v>1018.6293544098145</v>
      </c>
      <c r="T7" s="445">
        <f t="shared" si="20"/>
        <v>0.62245837755199251</v>
      </c>
      <c r="U7" s="445">
        <f t="shared" si="21"/>
        <v>179.46241932045984</v>
      </c>
      <c r="V7" s="445">
        <f t="shared" si="22"/>
        <v>6.9809398557481445E-2</v>
      </c>
      <c r="W7" s="470">
        <f t="shared" si="3"/>
        <v>4488</v>
      </c>
      <c r="X7" s="446">
        <f t="shared" si="4"/>
        <v>4223</v>
      </c>
      <c r="Y7" s="446">
        <f t="shared" si="5"/>
        <v>520</v>
      </c>
      <c r="Z7" s="446">
        <f t="shared" si="23"/>
        <v>3586</v>
      </c>
      <c r="AA7" s="446">
        <f t="shared" si="24"/>
        <v>84</v>
      </c>
      <c r="AB7" s="446">
        <f t="shared" si="25"/>
        <v>187</v>
      </c>
      <c r="AC7" s="446">
        <f t="shared" si="26"/>
        <v>237</v>
      </c>
      <c r="AD7" s="446">
        <f t="shared" si="27"/>
        <v>57</v>
      </c>
      <c r="AE7" s="446">
        <f t="shared" si="28"/>
        <v>1243</v>
      </c>
      <c r="AF7" s="446">
        <f t="shared" si="29"/>
        <v>46</v>
      </c>
    </row>
    <row r="8" spans="2:70" x14ac:dyDescent="0.15">
      <c r="B8" s="694" t="s">
        <v>520</v>
      </c>
      <c r="C8" s="469">
        <f t="shared" si="6"/>
        <v>102.22592999999999</v>
      </c>
      <c r="D8" s="469">
        <f t="shared" si="7"/>
        <v>78.679583000000008</v>
      </c>
      <c r="E8" s="469">
        <f t="shared" si="8"/>
        <v>2.9400850000000003</v>
      </c>
      <c r="F8" s="469">
        <f t="shared" si="9"/>
        <v>3.74342</v>
      </c>
      <c r="G8" s="469">
        <f t="shared" si="10"/>
        <v>0.19375200000000001</v>
      </c>
      <c r="H8" s="469">
        <f t="shared" si="11"/>
        <v>0.47860599999999998</v>
      </c>
      <c r="I8" s="469">
        <f t="shared" si="12"/>
        <v>1.9960279999999999</v>
      </c>
      <c r="J8" s="469">
        <f t="shared" si="13"/>
        <v>1.393564</v>
      </c>
      <c r="K8" s="469">
        <f t="shared" si="14"/>
        <v>3.7992590000000002</v>
      </c>
      <c r="L8" s="469">
        <f t="shared" si="15"/>
        <v>6.9283999999999998E-2</v>
      </c>
      <c r="M8" s="445">
        <f t="shared" si="0"/>
        <v>2253.010635470474</v>
      </c>
      <c r="N8" s="445">
        <f t="shared" si="1"/>
        <v>1600.1913522592565</v>
      </c>
      <c r="O8" s="445">
        <f t="shared" si="2"/>
        <v>25.914161154279</v>
      </c>
      <c r="P8" s="445">
        <f t="shared" si="16"/>
        <v>10297.872964121829</v>
      </c>
      <c r="Q8" s="445">
        <f t="shared" si="17"/>
        <v>110.7935328621414</v>
      </c>
      <c r="R8" s="445">
        <f t="shared" si="18"/>
        <v>186.16208635229981</v>
      </c>
      <c r="S8" s="445">
        <f t="shared" si="19"/>
        <v>28.948179637817677</v>
      </c>
      <c r="T8" s="445">
        <f t="shared" si="20"/>
        <v>38.341897496332344</v>
      </c>
      <c r="U8" s="445">
        <f t="shared" si="21"/>
        <v>73.243834377868495</v>
      </c>
      <c r="V8" s="445">
        <f t="shared" si="22"/>
        <v>0.13939877829488964</v>
      </c>
      <c r="W8" s="470">
        <f t="shared" si="3"/>
        <v>1871</v>
      </c>
      <c r="X8" s="446">
        <f t="shared" si="4"/>
        <v>1012</v>
      </c>
      <c r="Y8" s="446">
        <f t="shared" si="5"/>
        <v>296</v>
      </c>
      <c r="Z8" s="446">
        <f t="shared" si="23"/>
        <v>635</v>
      </c>
      <c r="AA8" s="446">
        <f t="shared" si="24"/>
        <v>71</v>
      </c>
      <c r="AB8" s="446">
        <f t="shared" si="25"/>
        <v>114</v>
      </c>
      <c r="AC8" s="446">
        <f t="shared" si="26"/>
        <v>103</v>
      </c>
      <c r="AD8" s="446">
        <f t="shared" si="27"/>
        <v>90</v>
      </c>
      <c r="AE8" s="446">
        <f t="shared" si="28"/>
        <v>555</v>
      </c>
      <c r="AF8" s="446">
        <f t="shared" si="29"/>
        <v>40</v>
      </c>
    </row>
    <row r="9" spans="2:70" x14ac:dyDescent="0.15">
      <c r="B9" s="694" t="s">
        <v>521</v>
      </c>
      <c r="C9" s="469">
        <f t="shared" si="6"/>
        <v>4.7050999999999998</v>
      </c>
      <c r="D9" s="469">
        <f t="shared" si="7"/>
        <v>3.0734120000000003</v>
      </c>
      <c r="E9" s="469">
        <f t="shared" si="8"/>
        <v>0.24826100000000001</v>
      </c>
      <c r="F9" s="469">
        <f t="shared" si="9"/>
        <v>1.9790939999999999</v>
      </c>
      <c r="G9" s="469">
        <f t="shared" si="10"/>
        <v>1.8999999999999998E-4</v>
      </c>
      <c r="H9" s="469">
        <f t="shared" si="11"/>
        <v>7.7854000000000007E-2</v>
      </c>
      <c r="I9" s="469">
        <f t="shared" si="12"/>
        <v>4.1399999999999998E-4</v>
      </c>
      <c r="J9" s="469">
        <f t="shared" si="13"/>
        <v>2.0100000000000001E-4</v>
      </c>
      <c r="K9" s="469">
        <f t="shared" si="14"/>
        <v>1.8278570000000001</v>
      </c>
      <c r="L9" s="469">
        <f t="shared" si="15"/>
        <v>2.23E-4</v>
      </c>
      <c r="M9" s="445">
        <f t="shared" si="0"/>
        <v>85.335021840916767</v>
      </c>
      <c r="N9" s="445">
        <f t="shared" si="1"/>
        <v>66.281528873834603</v>
      </c>
      <c r="O9" s="445">
        <f t="shared" si="2"/>
        <v>12.098118937064079</v>
      </c>
      <c r="P9" s="445">
        <f t="shared" si="16"/>
        <v>165.95871037123496</v>
      </c>
      <c r="Q9" s="445">
        <f t="shared" si="17"/>
        <v>0.11062266165936305</v>
      </c>
      <c r="R9" s="445">
        <f t="shared" si="18"/>
        <v>14.488075876562988</v>
      </c>
      <c r="S9" s="445">
        <f t="shared" si="19"/>
        <v>9.7664068061930672E-3</v>
      </c>
      <c r="T9" s="445">
        <f t="shared" si="20"/>
        <v>0.14289787521738573</v>
      </c>
      <c r="U9" s="445">
        <f t="shared" si="21"/>
        <v>17.085388667292122</v>
      </c>
      <c r="V9" s="445">
        <f t="shared" si="22"/>
        <v>4.9198324632015917E-6</v>
      </c>
      <c r="W9" s="470">
        <f t="shared" si="3"/>
        <v>399</v>
      </c>
      <c r="X9" s="446">
        <f t="shared" si="4"/>
        <v>275</v>
      </c>
      <c r="Y9" s="446">
        <f t="shared" si="5"/>
        <v>30</v>
      </c>
      <c r="Z9" s="446">
        <f t="shared" si="23"/>
        <v>243</v>
      </c>
      <c r="AA9" s="446">
        <f t="shared" si="24"/>
        <v>11</v>
      </c>
      <c r="AB9" s="446">
        <f t="shared" si="25"/>
        <v>13</v>
      </c>
      <c r="AC9" s="446">
        <f t="shared" si="26"/>
        <v>10</v>
      </c>
      <c r="AD9" s="446">
        <f t="shared" si="27"/>
        <v>12</v>
      </c>
      <c r="AE9" s="446">
        <f t="shared" si="28"/>
        <v>86</v>
      </c>
      <c r="AF9" s="446">
        <f t="shared" si="29"/>
        <v>9</v>
      </c>
    </row>
    <row r="10" spans="2:70" x14ac:dyDescent="0.15">
      <c r="B10" s="694" t="s">
        <v>107</v>
      </c>
      <c r="C10" s="469">
        <f t="shared" si="6"/>
        <v>58.809710000000003</v>
      </c>
      <c r="D10" s="469">
        <f t="shared" si="7"/>
        <v>16.985696999999998</v>
      </c>
      <c r="E10" s="469">
        <f t="shared" si="8"/>
        <v>2.8972000000000001E-2</v>
      </c>
      <c r="F10" s="469">
        <f t="shared" si="9"/>
        <v>0.18506900000000001</v>
      </c>
      <c r="G10" s="469">
        <f t="shared" si="10"/>
        <v>2.5963E-2</v>
      </c>
      <c r="H10" s="469">
        <f t="shared" si="11"/>
        <v>1.6452000000000001E-2</v>
      </c>
      <c r="I10" s="469">
        <f t="shared" si="12"/>
        <v>2.5458000000000001E-2</v>
      </c>
      <c r="J10" s="469">
        <f t="shared" si="13"/>
        <v>9.9700000000000006E-4</v>
      </c>
      <c r="K10" s="469">
        <f t="shared" si="14"/>
        <v>0.33759599999999995</v>
      </c>
      <c r="L10" s="469">
        <f t="shared" si="15"/>
        <v>1.3727E-2</v>
      </c>
      <c r="M10" s="445">
        <f t="shared" si="0"/>
        <v>249.48444652939605</v>
      </c>
      <c r="N10" s="445">
        <f t="shared" si="1"/>
        <v>140.88151623934482</v>
      </c>
      <c r="O10" s="445">
        <f t="shared" si="2"/>
        <v>0.34699844125680096</v>
      </c>
      <c r="P10" s="445">
        <f t="shared" si="16"/>
        <v>27.937554222817049</v>
      </c>
      <c r="Q10" s="445">
        <f t="shared" si="17"/>
        <v>6.1595331714270163</v>
      </c>
      <c r="R10" s="445">
        <f t="shared" si="18"/>
        <v>0.91577072072777732</v>
      </c>
      <c r="S10" s="445">
        <f t="shared" si="19"/>
        <v>8.5969135498089544E-2</v>
      </c>
      <c r="T10" s="445">
        <f t="shared" si="20"/>
        <v>2.3668387193538323E-2</v>
      </c>
      <c r="U10" s="445">
        <f t="shared" si="21"/>
        <v>12.141292159237301</v>
      </c>
      <c r="V10" s="445">
        <f t="shared" si="22"/>
        <v>8.5505728930002046E-4</v>
      </c>
      <c r="W10" s="470">
        <f t="shared" si="3"/>
        <v>93616</v>
      </c>
      <c r="X10" s="446">
        <f t="shared" si="4"/>
        <v>7193</v>
      </c>
      <c r="Y10" s="446">
        <f t="shared" si="5"/>
        <v>1220</v>
      </c>
      <c r="Z10" s="446">
        <f t="shared" si="23"/>
        <v>3789</v>
      </c>
      <c r="AA10" s="446">
        <f t="shared" si="24"/>
        <v>153</v>
      </c>
      <c r="AB10" s="446">
        <f t="shared" si="25"/>
        <v>222</v>
      </c>
      <c r="AC10" s="446">
        <f t="shared" si="26"/>
        <v>299</v>
      </c>
      <c r="AD10" s="446">
        <f t="shared" si="27"/>
        <v>20</v>
      </c>
      <c r="AE10" s="446">
        <f t="shared" si="28"/>
        <v>2892</v>
      </c>
      <c r="AF10" s="446">
        <f t="shared" si="29"/>
        <v>46</v>
      </c>
    </row>
    <row r="11" spans="2:70" x14ac:dyDescent="0.15">
      <c r="B11" s="694" t="s">
        <v>108</v>
      </c>
      <c r="C11" s="469">
        <f t="shared" si="6"/>
        <v>3.8241999999999998E-2</v>
      </c>
      <c r="D11" s="469">
        <f t="shared" si="7"/>
        <v>2.3771E-2</v>
      </c>
      <c r="E11" s="469">
        <f t="shared" si="8"/>
        <v>6.78E-4</v>
      </c>
      <c r="F11" s="469">
        <f t="shared" si="9"/>
        <v>5.7000000000000002E-3</v>
      </c>
      <c r="G11" s="469">
        <f t="shared" si="10"/>
        <v>4.2040000000000003E-3</v>
      </c>
      <c r="H11" s="469">
        <f t="shared" si="11"/>
        <v>7.9999999999999996E-6</v>
      </c>
      <c r="I11" s="469">
        <f t="shared" si="12"/>
        <v>1.9000000000000001E-5</v>
      </c>
      <c r="J11" s="469">
        <f t="shared" si="13"/>
        <v>0</v>
      </c>
      <c r="K11" s="469">
        <f t="shared" si="14"/>
        <v>1.5379999999999999E-3</v>
      </c>
      <c r="L11" s="469">
        <f t="shared" si="15"/>
        <v>6.9399999999999996E-4</v>
      </c>
      <c r="M11" s="445">
        <f t="shared" si="0"/>
        <v>1.1679773619562137</v>
      </c>
      <c r="N11" s="445">
        <f t="shared" si="1"/>
        <v>3.8843728377678328</v>
      </c>
      <c r="O11" s="445">
        <f t="shared" si="2"/>
        <v>3.8718935661563501E-2</v>
      </c>
      <c r="P11" s="445">
        <f t="shared" si="16"/>
        <v>8.9729000592342237E-4</v>
      </c>
      <c r="Q11" s="445">
        <f t="shared" si="17"/>
        <v>0.2383415727272219</v>
      </c>
      <c r="R11" s="445">
        <f t="shared" si="18"/>
        <v>4.335997928137656E-4</v>
      </c>
      <c r="S11" s="445">
        <f t="shared" si="19"/>
        <v>3.7160598367336134E-6</v>
      </c>
      <c r="T11" s="445">
        <f t="shared" si="20"/>
        <v>0</v>
      </c>
      <c r="U11" s="445">
        <f t="shared" si="21"/>
        <v>0.22130185773494285</v>
      </c>
      <c r="V11" s="445">
        <f t="shared" si="22"/>
        <v>1.6272796347038769E-4</v>
      </c>
      <c r="W11" s="470">
        <f t="shared" si="3"/>
        <v>594</v>
      </c>
      <c r="X11" s="446">
        <f t="shared" si="4"/>
        <v>191</v>
      </c>
      <c r="Y11" s="446">
        <f t="shared" si="5"/>
        <v>225</v>
      </c>
      <c r="Z11" s="446">
        <f t="shared" si="23"/>
        <v>239</v>
      </c>
      <c r="AA11" s="446">
        <f t="shared" si="24"/>
        <v>2</v>
      </c>
      <c r="AB11" s="446">
        <f t="shared" si="25"/>
        <v>15</v>
      </c>
      <c r="AC11" s="446">
        <f t="shared" si="26"/>
        <v>3</v>
      </c>
      <c r="AD11" s="446">
        <f t="shared" si="27"/>
        <v>0</v>
      </c>
      <c r="AE11" s="446">
        <f t="shared" si="28"/>
        <v>361</v>
      </c>
      <c r="AF11" s="446">
        <f t="shared" si="29"/>
        <v>8</v>
      </c>
    </row>
    <row r="12" spans="2:70" x14ac:dyDescent="0.15">
      <c r="B12" s="687" t="s">
        <v>55</v>
      </c>
      <c r="C12" s="471">
        <f t="shared" ref="C12:AD12" si="30">SUM(C5:C11)</f>
        <v>675.21002399999998</v>
      </c>
      <c r="D12" s="472">
        <f t="shared" si="30"/>
        <v>834.06365599999981</v>
      </c>
      <c r="E12" s="472">
        <f t="shared" si="30"/>
        <v>19.835826999999998</v>
      </c>
      <c r="F12" s="472">
        <f t="shared" si="30"/>
        <v>37.370651000000002</v>
      </c>
      <c r="G12" s="472">
        <f t="shared" si="30"/>
        <v>3.2628029999999999</v>
      </c>
      <c r="H12" s="472">
        <f t="shared" si="30"/>
        <v>4.425148000000001</v>
      </c>
      <c r="I12" s="472">
        <f t="shared" si="30"/>
        <v>111.68481</v>
      </c>
      <c r="J12" s="472">
        <f t="shared" si="30"/>
        <v>2.054853</v>
      </c>
      <c r="K12" s="472">
        <f>SUM(K5:K11)</f>
        <v>177.15226300000006</v>
      </c>
      <c r="L12" s="472">
        <f>SUM(L5:L11)</f>
        <v>0.20460600000000001</v>
      </c>
      <c r="M12" s="447">
        <f t="shared" si="30"/>
        <v>13227.473584967838</v>
      </c>
      <c r="N12" s="447">
        <f t="shared" si="30"/>
        <v>15624.193820640294</v>
      </c>
      <c r="O12" s="447">
        <f t="shared" si="30"/>
        <v>648.23952971902975</v>
      </c>
      <c r="P12" s="447">
        <f t="shared" si="30"/>
        <v>48651.182123247541</v>
      </c>
      <c r="Q12" s="447">
        <f t="shared" si="30"/>
        <v>1344.0182276454073</v>
      </c>
      <c r="R12" s="447">
        <f t="shared" si="30"/>
        <v>1263.6880130731204</v>
      </c>
      <c r="S12" s="447">
        <f t="shared" si="30"/>
        <v>1149.2674780275911</v>
      </c>
      <c r="T12" s="447">
        <f t="shared" si="30"/>
        <v>62.967978595831312</v>
      </c>
      <c r="U12" s="447">
        <f t="shared" si="30"/>
        <v>1657.0587807844636</v>
      </c>
      <c r="V12" s="447">
        <f t="shared" si="30"/>
        <v>0.24594414027797001</v>
      </c>
      <c r="W12" s="448">
        <f t="shared" si="30"/>
        <v>517412</v>
      </c>
      <c r="X12" s="448">
        <f t="shared" si="30"/>
        <v>216870</v>
      </c>
      <c r="Y12" s="448">
        <f t="shared" si="30"/>
        <v>17959</v>
      </c>
      <c r="Z12" s="448">
        <f t="shared" si="30"/>
        <v>619786</v>
      </c>
      <c r="AA12" s="448">
        <f t="shared" si="30"/>
        <v>1654</v>
      </c>
      <c r="AB12" s="448">
        <f t="shared" si="30"/>
        <v>3410</v>
      </c>
      <c r="AC12" s="448">
        <f t="shared" si="30"/>
        <v>81229</v>
      </c>
      <c r="AD12" s="448">
        <f t="shared" si="30"/>
        <v>583</v>
      </c>
      <c r="AE12" s="448">
        <f>SUM(AE5:AE11)</f>
        <v>44395</v>
      </c>
      <c r="AF12" s="448">
        <f>SUM(AF5:AF11)</f>
        <v>990</v>
      </c>
    </row>
    <row r="13" spans="2:70" x14ac:dyDescent="0.15">
      <c r="B13" s="609"/>
      <c r="C13" s="610"/>
      <c r="D13" s="610"/>
      <c r="E13" s="610"/>
      <c r="F13" s="610"/>
      <c r="G13" s="610"/>
      <c r="H13" s="610"/>
      <c r="I13" s="610"/>
      <c r="J13" s="610"/>
      <c r="K13" s="610"/>
      <c r="L13" s="610"/>
      <c r="M13" s="610"/>
      <c r="N13" s="610"/>
      <c r="O13" s="610"/>
    </row>
    <row r="15" spans="2:70" ht="16" x14ac:dyDescent="0.2">
      <c r="M15" s="622" t="s">
        <v>121</v>
      </c>
      <c r="T15" s="622" t="s">
        <v>122</v>
      </c>
      <c r="AA15" s="623"/>
      <c r="AB15" s="622" t="s">
        <v>123</v>
      </c>
      <c r="AI15" s="622" t="s">
        <v>701</v>
      </c>
      <c r="BB15" s="622" t="s">
        <v>713</v>
      </c>
      <c r="BD15" s="129"/>
      <c r="BE15" s="624" t="s">
        <v>932</v>
      </c>
      <c r="BF15" s="129"/>
      <c r="BG15" s="129"/>
      <c r="BH15" s="624" t="s">
        <v>933</v>
      </c>
      <c r="BI15" s="129"/>
      <c r="BJ15" s="129"/>
      <c r="BK15" s="625"/>
      <c r="BL15" s="625"/>
      <c r="BM15" s="624" t="s">
        <v>934</v>
      </c>
      <c r="BO15" s="624" t="s">
        <v>978</v>
      </c>
      <c r="BR15" s="624" t="s">
        <v>973</v>
      </c>
    </row>
    <row r="16" spans="2:70" x14ac:dyDescent="0.15">
      <c r="L16" s="658"/>
      <c r="M16" s="623" t="s">
        <v>124</v>
      </c>
      <c r="S16" s="623" t="s">
        <v>124</v>
      </c>
      <c r="T16" s="623"/>
      <c r="AA16" s="623" t="s">
        <v>124</v>
      </c>
      <c r="AB16" s="623"/>
      <c r="AH16" s="623" t="s">
        <v>124</v>
      </c>
      <c r="BA16" s="623" t="s">
        <v>124</v>
      </c>
      <c r="BD16" s="623" t="s">
        <v>124</v>
      </c>
      <c r="BE16" s="129"/>
      <c r="BF16" s="623"/>
      <c r="BG16" s="623" t="s">
        <v>124</v>
      </c>
      <c r="BH16" s="129"/>
      <c r="BI16" s="625"/>
      <c r="BJ16" s="625"/>
      <c r="BK16" s="625"/>
      <c r="BL16" s="623" t="s">
        <v>124</v>
      </c>
      <c r="BM16" s="129"/>
      <c r="BO16" s="623" t="s">
        <v>124</v>
      </c>
      <c r="BP16" s="129"/>
      <c r="BR16" s="623" t="s">
        <v>124</v>
      </c>
    </row>
    <row r="17" spans="12:78" ht="56" x14ac:dyDescent="0.15">
      <c r="L17" s="628" t="s">
        <v>624</v>
      </c>
      <c r="M17" s="629" t="s">
        <v>125</v>
      </c>
      <c r="N17" s="629" t="s">
        <v>126</v>
      </c>
      <c r="O17" s="629" t="s">
        <v>127</v>
      </c>
      <c r="P17" s="629" t="s">
        <v>128</v>
      </c>
      <c r="Q17" s="629" t="s">
        <v>55</v>
      </c>
      <c r="R17" s="630"/>
      <c r="S17" s="628" t="s">
        <v>624</v>
      </c>
      <c r="T17" s="631" t="s">
        <v>129</v>
      </c>
      <c r="U17" s="631" t="s">
        <v>130</v>
      </c>
      <c r="V17" s="631" t="s">
        <v>131</v>
      </c>
      <c r="W17" s="631" t="s">
        <v>132</v>
      </c>
      <c r="X17" s="631" t="s">
        <v>133</v>
      </c>
      <c r="Y17" s="629" t="s">
        <v>55</v>
      </c>
      <c r="Z17" s="630"/>
      <c r="AA17" s="628" t="s">
        <v>624</v>
      </c>
      <c r="AB17" s="631" t="s">
        <v>134</v>
      </c>
      <c r="AC17" s="631" t="s">
        <v>135</v>
      </c>
      <c r="AD17" s="631" t="s">
        <v>136</v>
      </c>
      <c r="AE17" s="631" t="s">
        <v>137</v>
      </c>
      <c r="AF17" s="629" t="s">
        <v>55</v>
      </c>
      <c r="AG17" s="630"/>
      <c r="AH17" s="628" t="s">
        <v>624</v>
      </c>
      <c r="AI17" s="632" t="str">
        <f>AI28</f>
        <v>AIRS</v>
      </c>
      <c r="AJ17" s="632" t="str">
        <f t="shared" ref="AJ17:AX17" si="31">AJ28</f>
        <v>AMSR-E</v>
      </c>
      <c r="AK17" s="632" t="str">
        <f t="shared" si="31"/>
        <v>AMSR2</v>
      </c>
      <c r="AL17" s="632" t="str">
        <f t="shared" si="31"/>
        <v>ATMS</v>
      </c>
      <c r="AM17" s="632" t="str">
        <f t="shared" si="31"/>
        <v>DPR</v>
      </c>
      <c r="AN17" s="632" t="str">
        <f t="shared" si="31"/>
        <v>GMI</v>
      </c>
      <c r="AO17" s="632" t="str">
        <f t="shared" si="31"/>
        <v>GOES-8/10</v>
      </c>
      <c r="AP17" s="632" t="str">
        <f t="shared" si="31"/>
        <v>IMERG</v>
      </c>
      <c r="AQ17" s="632" t="str">
        <f t="shared" si="31"/>
        <v>KAPR</v>
      </c>
      <c r="AR17" s="632" t="str">
        <f t="shared" si="31"/>
        <v>KUPR</v>
      </c>
      <c r="AS17" s="632" t="str">
        <f t="shared" si="31"/>
        <v>MHS</v>
      </c>
      <c r="AT17" s="632" t="str">
        <f t="shared" si="31"/>
        <v>MT1</v>
      </c>
      <c r="AU17" s="632" t="str">
        <f t="shared" si="31"/>
        <v>SAPHIR</v>
      </c>
      <c r="AV17" s="632" t="str">
        <f t="shared" si="31"/>
        <v>SSM/I</v>
      </c>
      <c r="AW17" s="632" t="str">
        <f t="shared" si="31"/>
        <v>SSMIS</v>
      </c>
      <c r="AX17" s="632" t="str">
        <f t="shared" si="31"/>
        <v>TMI</v>
      </c>
      <c r="AY17" s="629" t="s">
        <v>55</v>
      </c>
      <c r="AZ17" s="630"/>
      <c r="BA17" s="628" t="s">
        <v>624</v>
      </c>
      <c r="BB17" s="632" t="s">
        <v>713</v>
      </c>
      <c r="BD17" s="628" t="s">
        <v>626</v>
      </c>
      <c r="BE17" s="633" t="s">
        <v>929</v>
      </c>
      <c r="BF17" s="634"/>
      <c r="BG17" s="628" t="s">
        <v>626</v>
      </c>
      <c r="BH17" s="633" t="s">
        <v>930</v>
      </c>
      <c r="BI17" s="633" t="s">
        <v>931</v>
      </c>
      <c r="BJ17" s="633" t="s">
        <v>55</v>
      </c>
      <c r="BK17" s="634"/>
      <c r="BL17" s="628" t="s">
        <v>626</v>
      </c>
      <c r="BM17" s="633" t="s">
        <v>935</v>
      </c>
      <c r="BO17" s="628" t="s">
        <v>626</v>
      </c>
      <c r="BP17" s="633" t="s">
        <v>966</v>
      </c>
      <c r="BR17" s="636" t="s">
        <v>626</v>
      </c>
      <c r="BS17" s="647" t="s">
        <v>968</v>
      </c>
      <c r="BT17" s="647" t="s">
        <v>969</v>
      </c>
      <c r="BU17" s="647" t="s">
        <v>970</v>
      </c>
      <c r="BV17" s="647" t="s">
        <v>971</v>
      </c>
      <c r="BW17" s="647" t="s">
        <v>974</v>
      </c>
      <c r="BX17" s="647" t="s">
        <v>975</v>
      </c>
      <c r="BY17" s="647" t="s">
        <v>976</v>
      </c>
      <c r="BZ17" s="647" t="s">
        <v>55</v>
      </c>
    </row>
    <row r="18" spans="12:78" x14ac:dyDescent="0.15">
      <c r="L18" s="695" t="s">
        <v>102</v>
      </c>
      <c r="M18" s="638">
        <f t="shared" ref="M18:P24" si="32">M29/1000000</f>
        <v>14.695905</v>
      </c>
      <c r="N18" s="638">
        <f t="shared" si="32"/>
        <v>2.731122</v>
      </c>
      <c r="O18" s="638">
        <f t="shared" si="32"/>
        <v>2.2557230000000001</v>
      </c>
      <c r="P18" s="638">
        <f t="shared" si="32"/>
        <v>255.673834</v>
      </c>
      <c r="Q18" s="638">
        <f t="shared" ref="Q18:Q24" si="33">SUM(M18:P18)</f>
        <v>275.356584</v>
      </c>
      <c r="S18" s="695" t="s">
        <v>102</v>
      </c>
      <c r="T18" s="638">
        <f t="shared" ref="T18:X24" si="34">T29/1000000</f>
        <v>7.9988770000000002</v>
      </c>
      <c r="U18" s="638">
        <f t="shared" si="34"/>
        <v>4.9423190000000004</v>
      </c>
      <c r="V18" s="638">
        <f t="shared" si="34"/>
        <v>0.28786600000000001</v>
      </c>
      <c r="W18" s="638">
        <f t="shared" si="34"/>
        <v>514.74829399999999</v>
      </c>
      <c r="X18" s="638">
        <f t="shared" si="34"/>
        <v>9.6515000000000004E-2</v>
      </c>
      <c r="Y18" s="638">
        <f t="shared" ref="Y18:Y24" si="35">SUM(T18:X18)</f>
        <v>528.07387099999994</v>
      </c>
      <c r="AA18" s="695" t="s">
        <v>102</v>
      </c>
      <c r="AB18" s="638">
        <f t="shared" ref="AB18:AE24" si="36">AB29/1000000</f>
        <v>3.0370000000000002E-3</v>
      </c>
      <c r="AC18" s="638">
        <f t="shared" si="36"/>
        <v>3.3514189999999999</v>
      </c>
      <c r="AD18" s="638">
        <f t="shared" si="36"/>
        <v>11.185166000000001</v>
      </c>
      <c r="AE18" s="638">
        <f t="shared" si="36"/>
        <v>3.0861E-2</v>
      </c>
      <c r="AF18" s="638">
        <f>SUM(AB18:AE18)</f>
        <v>14.570483000000001</v>
      </c>
      <c r="AH18" s="695" t="s">
        <v>102</v>
      </c>
      <c r="AI18" s="638">
        <f t="shared" ref="AI18:AX24" si="37">AI29/1000000</f>
        <v>6.097E-3</v>
      </c>
      <c r="AJ18" s="638">
        <f t="shared" si="37"/>
        <v>10.420572</v>
      </c>
      <c r="AK18" s="638">
        <f t="shared" si="37"/>
        <v>7.3480000000000004E-2</v>
      </c>
      <c r="AL18" s="638">
        <f t="shared" si="37"/>
        <v>7.0935999999999999E-2</v>
      </c>
      <c r="AM18" s="638">
        <f t="shared" si="37"/>
        <v>1.585385</v>
      </c>
      <c r="AN18" s="638">
        <f t="shared" si="37"/>
        <v>0.49543100000000001</v>
      </c>
      <c r="AO18" s="638">
        <f t="shared" si="37"/>
        <v>3.358949</v>
      </c>
      <c r="AP18" s="638">
        <f t="shared" si="37"/>
        <v>130.16110499999999</v>
      </c>
      <c r="AQ18" s="638">
        <f t="shared" si="37"/>
        <v>1.56E-4</v>
      </c>
      <c r="AR18" s="638">
        <f t="shared" si="37"/>
        <v>5.1999999999999997E-5</v>
      </c>
      <c r="AS18" s="638">
        <f t="shared" si="37"/>
        <v>5.9209999999999999E-2</v>
      </c>
      <c r="AT18" s="638">
        <f t="shared" si="37"/>
        <v>4.6E-5</v>
      </c>
      <c r="AU18" s="638">
        <f t="shared" si="37"/>
        <v>7.2800000000000002E-4</v>
      </c>
      <c r="AV18" s="638">
        <f t="shared" si="37"/>
        <v>0.545072</v>
      </c>
      <c r="AW18" s="638">
        <f t="shared" si="37"/>
        <v>8.5959999999999995E-3</v>
      </c>
      <c r="AX18" s="638">
        <f t="shared" si="37"/>
        <v>4.8700000000000002E-3</v>
      </c>
      <c r="AY18" s="445">
        <f t="shared" ref="AY18:AY24" si="38">SUM(AI18:AX18)</f>
        <v>146.79068500000005</v>
      </c>
      <c r="BA18" s="695" t="s">
        <v>102</v>
      </c>
      <c r="BB18" s="638">
        <f t="shared" ref="BB18:BB24" si="39">BB29/1000000</f>
        <v>6.3186000000000006E-2</v>
      </c>
      <c r="BD18" s="695" t="s">
        <v>808</v>
      </c>
      <c r="BE18" s="451">
        <f>BE29/1000000</f>
        <v>21.937217</v>
      </c>
      <c r="BF18" s="435"/>
      <c r="BG18" s="695" t="s">
        <v>102</v>
      </c>
      <c r="BH18" s="451">
        <f t="shared" ref="BH18:BI24" si="40">BH29/1000000</f>
        <v>0.91578599999999999</v>
      </c>
      <c r="BI18" s="451">
        <f t="shared" si="40"/>
        <v>0.75267300000000004</v>
      </c>
      <c r="BJ18" s="451">
        <f>SUM(BH18:BI18)</f>
        <v>1.6684589999999999</v>
      </c>
      <c r="BK18" s="435"/>
      <c r="BL18" s="695" t="s">
        <v>102</v>
      </c>
      <c r="BM18" s="451">
        <f t="shared" ref="BM18:BM24" si="41">BM29/1000000</f>
        <v>2.637365</v>
      </c>
      <c r="BO18" s="695" t="s">
        <v>102</v>
      </c>
      <c r="BP18" s="451">
        <f t="shared" ref="BP18:BP24" si="42">BP29/1000000</f>
        <v>7.8577909999999997</v>
      </c>
      <c r="BR18" s="639" t="s">
        <v>808</v>
      </c>
      <c r="BS18" s="661">
        <f>BS29/1000000</f>
        <v>1.0168999999999999E-2</v>
      </c>
      <c r="BT18" s="661">
        <f t="shared" ref="BT18:BZ18" si="43">BT29/1000000</f>
        <v>0</v>
      </c>
      <c r="BU18" s="661">
        <f t="shared" si="43"/>
        <v>9.9999999999999995E-7</v>
      </c>
      <c r="BV18" s="661">
        <f t="shared" si="43"/>
        <v>1.0652999999999999E-2</v>
      </c>
      <c r="BW18" s="661">
        <f t="shared" si="43"/>
        <v>0.493197</v>
      </c>
      <c r="BX18" s="661">
        <f t="shared" si="43"/>
        <v>0</v>
      </c>
      <c r="BY18" s="661">
        <f t="shared" si="43"/>
        <v>0</v>
      </c>
      <c r="BZ18" s="661">
        <f t="shared" si="43"/>
        <v>0.51402000000000003</v>
      </c>
    </row>
    <row r="19" spans="12:78" x14ac:dyDescent="0.15">
      <c r="L19" s="695" t="s">
        <v>103</v>
      </c>
      <c r="M19" s="638">
        <f t="shared" si="32"/>
        <v>0.13923199999999999</v>
      </c>
      <c r="N19" s="638">
        <f t="shared" si="32"/>
        <v>3.9309999999999998E-2</v>
      </c>
      <c r="O19" s="638">
        <f t="shared" si="32"/>
        <v>8.2536999999999999E-2</v>
      </c>
      <c r="P19" s="638">
        <f t="shared" si="32"/>
        <v>186.28224700000001</v>
      </c>
      <c r="Q19" s="638">
        <f t="shared" si="33"/>
        <v>186.54332600000001</v>
      </c>
      <c r="S19" s="695" t="s">
        <v>103</v>
      </c>
      <c r="T19" s="638">
        <f t="shared" si="34"/>
        <v>7.3677999999999999</v>
      </c>
      <c r="U19" s="638">
        <f t="shared" si="34"/>
        <v>0.30327799999999999</v>
      </c>
      <c r="V19" s="638">
        <f t="shared" si="34"/>
        <v>5.2830000000000004E-3</v>
      </c>
      <c r="W19" s="638">
        <f t="shared" si="34"/>
        <v>165.11823000000001</v>
      </c>
      <c r="X19" s="638">
        <f t="shared" si="34"/>
        <v>1.9999999999999999E-6</v>
      </c>
      <c r="Y19" s="638">
        <f t="shared" si="35"/>
        <v>172.79459300000002</v>
      </c>
      <c r="AA19" s="695" t="s">
        <v>103</v>
      </c>
      <c r="AB19" s="638">
        <f t="shared" si="36"/>
        <v>9.9999999999999995E-7</v>
      </c>
      <c r="AC19" s="638">
        <f t="shared" si="36"/>
        <v>4.7544999999999997E-2</v>
      </c>
      <c r="AD19" s="638">
        <f t="shared" si="36"/>
        <v>0.116483</v>
      </c>
      <c r="AE19" s="638">
        <f t="shared" si="36"/>
        <v>6.9999999999999999E-6</v>
      </c>
      <c r="AF19" s="638">
        <f t="shared" ref="AF19:AF24" si="44">SUM(AB19:AE19)</f>
        <v>0.16403600000000002</v>
      </c>
      <c r="AH19" s="695" t="s">
        <v>103</v>
      </c>
      <c r="AI19" s="638">
        <f t="shared" si="37"/>
        <v>4.816E-3</v>
      </c>
      <c r="AJ19" s="638">
        <f t="shared" si="37"/>
        <v>0.124977</v>
      </c>
      <c r="AK19" s="638">
        <f t="shared" si="37"/>
        <v>0</v>
      </c>
      <c r="AL19" s="638">
        <f t="shared" si="37"/>
        <v>1.2104999999999999E-2</v>
      </c>
      <c r="AM19" s="638">
        <f t="shared" si="37"/>
        <v>1.668E-3</v>
      </c>
      <c r="AN19" s="638">
        <f t="shared" si="37"/>
        <v>2.3421999999999998E-2</v>
      </c>
      <c r="AO19" s="638">
        <f t="shared" si="37"/>
        <v>7.9999999999999996E-6</v>
      </c>
      <c r="AP19" s="638">
        <f t="shared" si="37"/>
        <v>4.4049930000000002</v>
      </c>
      <c r="AQ19" s="638">
        <f t="shared" si="37"/>
        <v>0</v>
      </c>
      <c r="AR19" s="638">
        <f t="shared" si="37"/>
        <v>0</v>
      </c>
      <c r="AS19" s="638">
        <f t="shared" si="37"/>
        <v>3.104E-3</v>
      </c>
      <c r="AT19" s="638">
        <f t="shared" si="37"/>
        <v>0</v>
      </c>
      <c r="AU19" s="638">
        <f t="shared" si="37"/>
        <v>0</v>
      </c>
      <c r="AV19" s="638">
        <f t="shared" si="37"/>
        <v>0</v>
      </c>
      <c r="AW19" s="638">
        <f t="shared" si="37"/>
        <v>3.59E-4</v>
      </c>
      <c r="AX19" s="638">
        <f t="shared" si="37"/>
        <v>1.83E-4</v>
      </c>
      <c r="AY19" s="445">
        <f t="shared" si="38"/>
        <v>4.575635000000001</v>
      </c>
      <c r="BA19" s="695" t="s">
        <v>103</v>
      </c>
      <c r="BB19" s="638">
        <f t="shared" si="39"/>
        <v>1.1835E-2</v>
      </c>
      <c r="BD19" s="695" t="s">
        <v>103</v>
      </c>
      <c r="BE19" s="451">
        <f t="shared" ref="BE19:BE24" si="45">BE30/1000000</f>
        <v>5.1976490000000002</v>
      </c>
      <c r="BF19" s="435"/>
      <c r="BG19" s="695" t="s">
        <v>103</v>
      </c>
      <c r="BH19" s="451">
        <f t="shared" si="40"/>
        <v>1.3324180000000001</v>
      </c>
      <c r="BI19" s="451">
        <f t="shared" si="40"/>
        <v>1.2E-5</v>
      </c>
      <c r="BJ19" s="451">
        <f t="shared" ref="BJ19:BJ24" si="46">SUM(BH19:BI19)</f>
        <v>1.33243</v>
      </c>
      <c r="BK19" s="435"/>
      <c r="BL19" s="695" t="s">
        <v>103</v>
      </c>
      <c r="BM19" s="451">
        <f t="shared" si="41"/>
        <v>0.20949000000000001</v>
      </c>
      <c r="BO19" s="695" t="s">
        <v>103</v>
      </c>
      <c r="BP19" s="451">
        <f t="shared" si="42"/>
        <v>1.159791</v>
      </c>
      <c r="BR19" s="639" t="s">
        <v>103</v>
      </c>
      <c r="BS19" s="661">
        <f t="shared" ref="BS19:BZ25" si="47">BS30/1000000</f>
        <v>6.9999999999999999E-6</v>
      </c>
      <c r="BT19" s="661">
        <f t="shared" si="47"/>
        <v>0</v>
      </c>
      <c r="BU19" s="661">
        <f t="shared" si="47"/>
        <v>3.97E-4</v>
      </c>
      <c r="BV19" s="661">
        <f t="shared" si="47"/>
        <v>1.9999999999999999E-6</v>
      </c>
      <c r="BW19" s="661">
        <f t="shared" si="47"/>
        <v>5.7362999999999997E-2</v>
      </c>
      <c r="BX19" s="661">
        <f t="shared" si="47"/>
        <v>0</v>
      </c>
      <c r="BY19" s="661">
        <f t="shared" si="47"/>
        <v>0</v>
      </c>
      <c r="BZ19" s="661">
        <f t="shared" si="47"/>
        <v>5.7769000000000001E-2</v>
      </c>
    </row>
    <row r="20" spans="12:78" x14ac:dyDescent="0.15">
      <c r="L20" s="695" t="s">
        <v>519</v>
      </c>
      <c r="M20" s="638">
        <f t="shared" si="32"/>
        <v>8.8848929999999999</v>
      </c>
      <c r="N20" s="638">
        <f t="shared" si="32"/>
        <v>6.0205000000000002E-2</v>
      </c>
      <c r="O20" s="638">
        <f t="shared" si="32"/>
        <v>0.49863099999999999</v>
      </c>
      <c r="P20" s="638">
        <f t="shared" si="32"/>
        <v>38.087403000000002</v>
      </c>
      <c r="Q20" s="638">
        <f t="shared" si="33"/>
        <v>47.531131999999999</v>
      </c>
      <c r="S20" s="695" t="s">
        <v>519</v>
      </c>
      <c r="T20" s="638">
        <f t="shared" si="34"/>
        <v>0.68805099999999997</v>
      </c>
      <c r="U20" s="638">
        <f t="shared" si="34"/>
        <v>1.5691850000000001</v>
      </c>
      <c r="V20" s="638">
        <f t="shared" si="34"/>
        <v>7.8309999999999994E-3</v>
      </c>
      <c r="W20" s="638">
        <f t="shared" si="34"/>
        <v>32.142651999999998</v>
      </c>
      <c r="X20" s="638">
        <f t="shared" si="34"/>
        <v>2.5010000000000001E-2</v>
      </c>
      <c r="Y20" s="638">
        <f t="shared" si="35"/>
        <v>34.432729000000002</v>
      </c>
      <c r="AA20" s="695" t="s">
        <v>519</v>
      </c>
      <c r="AB20" s="638">
        <f t="shared" si="36"/>
        <v>1.92E-3</v>
      </c>
      <c r="AC20" s="638">
        <f t="shared" si="36"/>
        <v>0.53277399999999997</v>
      </c>
      <c r="AD20" s="638">
        <f t="shared" si="36"/>
        <v>1.34849</v>
      </c>
      <c r="AE20" s="638">
        <f t="shared" si="36"/>
        <v>1.2799999999999999E-4</v>
      </c>
      <c r="AF20" s="638">
        <f t="shared" si="44"/>
        <v>1.8833119999999999</v>
      </c>
      <c r="AH20" s="695" t="s">
        <v>519</v>
      </c>
      <c r="AI20" s="638">
        <f t="shared" si="37"/>
        <v>2.5999999999999998E-5</v>
      </c>
      <c r="AJ20" s="638">
        <f t="shared" si="37"/>
        <v>0.99010100000000001</v>
      </c>
      <c r="AK20" s="638">
        <f t="shared" si="37"/>
        <v>8.1099999999999992E-3</v>
      </c>
      <c r="AL20" s="638">
        <f t="shared" si="37"/>
        <v>8.848E-3</v>
      </c>
      <c r="AM20" s="638">
        <f t="shared" si="37"/>
        <v>0.43687300000000001</v>
      </c>
      <c r="AN20" s="638">
        <f t="shared" si="37"/>
        <v>0.129692</v>
      </c>
      <c r="AO20" s="638">
        <f t="shared" si="37"/>
        <v>1.3939330000000001</v>
      </c>
      <c r="AP20" s="638">
        <f t="shared" si="37"/>
        <v>16.829431</v>
      </c>
      <c r="AQ20" s="638">
        <f t="shared" si="37"/>
        <v>9.9999999999999995E-7</v>
      </c>
      <c r="AR20" s="638">
        <f t="shared" si="37"/>
        <v>0</v>
      </c>
      <c r="AS20" s="638">
        <f t="shared" si="37"/>
        <v>9.4870000000000006E-3</v>
      </c>
      <c r="AT20" s="638">
        <f t="shared" si="37"/>
        <v>3.0000000000000001E-6</v>
      </c>
      <c r="AU20" s="638">
        <f t="shared" si="37"/>
        <v>5.6999999999999998E-4</v>
      </c>
      <c r="AV20" s="638">
        <f t="shared" si="37"/>
        <v>5.9439999999999996E-3</v>
      </c>
      <c r="AW20" s="638">
        <f t="shared" si="37"/>
        <v>4.1640000000000002E-3</v>
      </c>
      <c r="AX20" s="638">
        <f t="shared" si="37"/>
        <v>2.5100000000000001E-3</v>
      </c>
      <c r="AY20" s="445">
        <f t="shared" si="38"/>
        <v>19.819693000000001</v>
      </c>
      <c r="BA20" s="695" t="s">
        <v>519</v>
      </c>
      <c r="BB20" s="638">
        <f t="shared" si="39"/>
        <v>4.5657000000000003E-2</v>
      </c>
      <c r="BD20" s="695" t="s">
        <v>519</v>
      </c>
      <c r="BE20" s="451">
        <f t="shared" si="45"/>
        <v>4.3225020000000001</v>
      </c>
      <c r="BF20" s="435"/>
      <c r="BG20" s="695" t="s">
        <v>519</v>
      </c>
      <c r="BH20" s="451">
        <f t="shared" si="40"/>
        <v>3.7081999999999997E-2</v>
      </c>
      <c r="BI20" s="451">
        <f t="shared" si="40"/>
        <v>7.2300000000000001E-4</v>
      </c>
      <c r="BJ20" s="451">
        <f t="shared" si="46"/>
        <v>3.7804999999999998E-2</v>
      </c>
      <c r="BK20" s="435"/>
      <c r="BL20" s="695" t="s">
        <v>519</v>
      </c>
      <c r="BM20" s="451">
        <f t="shared" si="41"/>
        <v>1.0053730000000001</v>
      </c>
      <c r="BO20" s="695" t="s">
        <v>519</v>
      </c>
      <c r="BP20" s="451">
        <f t="shared" si="42"/>
        <v>100.645309</v>
      </c>
      <c r="BR20" s="639" t="s">
        <v>519</v>
      </c>
      <c r="BS20" s="661">
        <f t="shared" si="47"/>
        <v>7.1000000000000005E-5</v>
      </c>
      <c r="BT20" s="661">
        <f t="shared" si="47"/>
        <v>7.8779999999999996E-3</v>
      </c>
      <c r="BU20" s="661">
        <f t="shared" si="47"/>
        <v>2.146E-2</v>
      </c>
      <c r="BV20" s="661">
        <f t="shared" si="47"/>
        <v>5.2610000000000001E-3</v>
      </c>
      <c r="BW20" s="661">
        <f t="shared" si="47"/>
        <v>5.3631999999999999E-2</v>
      </c>
      <c r="BX20" s="661">
        <f t="shared" si="47"/>
        <v>0</v>
      </c>
      <c r="BY20" s="661">
        <f t="shared" si="47"/>
        <v>0</v>
      </c>
      <c r="BZ20" s="661">
        <f t="shared" si="47"/>
        <v>8.8302000000000005E-2</v>
      </c>
    </row>
    <row r="21" spans="12:78" x14ac:dyDescent="0.15">
      <c r="L21" s="695" t="s">
        <v>520</v>
      </c>
      <c r="M21" s="638">
        <f t="shared" si="32"/>
        <v>8.3795590000000004</v>
      </c>
      <c r="N21" s="638">
        <f t="shared" si="32"/>
        <v>9.9691000000000002E-2</v>
      </c>
      <c r="O21" s="638">
        <f t="shared" si="32"/>
        <v>9.8111000000000004E-2</v>
      </c>
      <c r="P21" s="638">
        <f t="shared" si="32"/>
        <v>93.648568999999995</v>
      </c>
      <c r="Q21" s="638">
        <f t="shared" si="33"/>
        <v>102.22592999999999</v>
      </c>
      <c r="S21" s="695" t="s">
        <v>520</v>
      </c>
      <c r="T21" s="638">
        <f t="shared" si="34"/>
        <v>0.26151400000000002</v>
      </c>
      <c r="U21" s="638">
        <f t="shared" si="34"/>
        <v>0.72514299999999998</v>
      </c>
      <c r="V21" s="638">
        <f t="shared" si="34"/>
        <v>6.6072000000000006E-2</v>
      </c>
      <c r="W21" s="638">
        <f t="shared" si="34"/>
        <v>77.622369000000006</v>
      </c>
      <c r="X21" s="638">
        <f t="shared" si="34"/>
        <v>4.4850000000000003E-3</v>
      </c>
      <c r="Y21" s="638">
        <f t="shared" si="35"/>
        <v>78.679583000000008</v>
      </c>
      <c r="AA21" s="695" t="s">
        <v>520</v>
      </c>
      <c r="AB21" s="638">
        <f t="shared" si="36"/>
        <v>8.7690000000000008E-3</v>
      </c>
      <c r="AC21" s="638">
        <f t="shared" si="36"/>
        <v>1.8511500000000001</v>
      </c>
      <c r="AD21" s="638">
        <f t="shared" si="36"/>
        <v>1.0799339999999999</v>
      </c>
      <c r="AE21" s="638">
        <f t="shared" si="36"/>
        <v>2.32E-4</v>
      </c>
      <c r="AF21" s="638">
        <f t="shared" si="44"/>
        <v>2.9400850000000003</v>
      </c>
      <c r="AH21" s="695" t="s">
        <v>520</v>
      </c>
      <c r="AI21" s="638">
        <f t="shared" si="37"/>
        <v>0</v>
      </c>
      <c r="AJ21" s="638">
        <f t="shared" si="37"/>
        <v>7.5565999999999994E-2</v>
      </c>
      <c r="AK21" s="638">
        <f t="shared" si="37"/>
        <v>9.0652999999999997E-2</v>
      </c>
      <c r="AL21" s="638">
        <f t="shared" si="37"/>
        <v>3.2136999999999999E-2</v>
      </c>
      <c r="AM21" s="638">
        <f t="shared" si="37"/>
        <v>2.9500000000000001E-4</v>
      </c>
      <c r="AN21" s="638">
        <f t="shared" si="37"/>
        <v>1.035704</v>
      </c>
      <c r="AO21" s="638">
        <f t="shared" si="37"/>
        <v>0.121632</v>
      </c>
      <c r="AP21" s="638">
        <f t="shared" si="37"/>
        <v>2.122509</v>
      </c>
      <c r="AQ21" s="638">
        <f t="shared" si="37"/>
        <v>0</v>
      </c>
      <c r="AR21" s="638">
        <f t="shared" si="37"/>
        <v>0</v>
      </c>
      <c r="AS21" s="638">
        <f t="shared" si="37"/>
        <v>3.2669999999999998E-2</v>
      </c>
      <c r="AT21" s="638">
        <f t="shared" si="37"/>
        <v>0</v>
      </c>
      <c r="AU21" s="638">
        <f t="shared" si="37"/>
        <v>0</v>
      </c>
      <c r="AV21" s="638">
        <f t="shared" si="37"/>
        <v>0.28809200000000001</v>
      </c>
      <c r="AW21" s="638">
        <f t="shared" si="37"/>
        <v>9.9999999999999995E-7</v>
      </c>
      <c r="AX21" s="638">
        <f t="shared" si="37"/>
        <v>0</v>
      </c>
      <c r="AY21" s="445">
        <f t="shared" si="38"/>
        <v>3.7992590000000002</v>
      </c>
      <c r="BA21" s="695" t="s">
        <v>520</v>
      </c>
      <c r="BB21" s="638">
        <f t="shared" si="39"/>
        <v>6.9283999999999998E-2</v>
      </c>
      <c r="BD21" s="695" t="s">
        <v>520</v>
      </c>
      <c r="BE21" s="451">
        <f t="shared" si="45"/>
        <v>3.74342</v>
      </c>
      <c r="BF21" s="435"/>
      <c r="BG21" s="695" t="s">
        <v>520</v>
      </c>
      <c r="BH21" s="451">
        <f t="shared" si="40"/>
        <v>0.184832</v>
      </c>
      <c r="BI21" s="451">
        <f t="shared" si="40"/>
        <v>8.9200000000000008E-3</v>
      </c>
      <c r="BJ21" s="451">
        <f t="shared" si="46"/>
        <v>0.19375200000000001</v>
      </c>
      <c r="BK21" s="435"/>
      <c r="BL21" s="695" t="s">
        <v>520</v>
      </c>
      <c r="BM21" s="451">
        <f t="shared" si="41"/>
        <v>0.47860599999999998</v>
      </c>
      <c r="BO21" s="695" t="s">
        <v>520</v>
      </c>
      <c r="BP21" s="451">
        <f t="shared" si="42"/>
        <v>1.9960279999999999</v>
      </c>
      <c r="BR21" s="639" t="s">
        <v>520</v>
      </c>
      <c r="BS21" s="661">
        <f t="shared" si="47"/>
        <v>4.1922000000000001E-2</v>
      </c>
      <c r="BT21" s="661">
        <f t="shared" si="47"/>
        <v>5.5000000000000002E-5</v>
      </c>
      <c r="BU21" s="661">
        <f t="shared" si="47"/>
        <v>2.8800000000000001E-4</v>
      </c>
      <c r="BV21" s="661">
        <f t="shared" si="47"/>
        <v>9.0000000000000002E-6</v>
      </c>
      <c r="BW21" s="661">
        <f t="shared" si="47"/>
        <v>1.217859</v>
      </c>
      <c r="BX21" s="661">
        <f t="shared" si="47"/>
        <v>0.13343099999999999</v>
      </c>
      <c r="BY21" s="661">
        <f t="shared" si="47"/>
        <v>0</v>
      </c>
      <c r="BZ21" s="661">
        <f t="shared" si="47"/>
        <v>1.393564</v>
      </c>
    </row>
    <row r="22" spans="12:78" x14ac:dyDescent="0.15">
      <c r="L22" s="695" t="s">
        <v>521</v>
      </c>
      <c r="M22" s="638">
        <f t="shared" si="32"/>
        <v>1.30071</v>
      </c>
      <c r="N22" s="638">
        <f t="shared" si="32"/>
        <v>6.8739999999999999E-3</v>
      </c>
      <c r="O22" s="638">
        <f t="shared" si="32"/>
        <v>1.7592E-2</v>
      </c>
      <c r="P22" s="638">
        <f t="shared" si="32"/>
        <v>3.3799239999999999</v>
      </c>
      <c r="Q22" s="638">
        <f t="shared" si="33"/>
        <v>4.7050999999999998</v>
      </c>
      <c r="S22" s="695" t="s">
        <v>521</v>
      </c>
      <c r="T22" s="638">
        <f t="shared" si="34"/>
        <v>5.6193E-2</v>
      </c>
      <c r="U22" s="638">
        <f t="shared" si="34"/>
        <v>0.14182400000000001</v>
      </c>
      <c r="V22" s="638">
        <f t="shared" si="34"/>
        <v>0</v>
      </c>
      <c r="W22" s="638">
        <f t="shared" si="34"/>
        <v>2.8745690000000002</v>
      </c>
      <c r="X22" s="638">
        <f t="shared" si="34"/>
        <v>8.2600000000000002E-4</v>
      </c>
      <c r="Y22" s="638">
        <f t="shared" si="35"/>
        <v>3.0734120000000003</v>
      </c>
      <c r="AA22" s="695" t="s">
        <v>521</v>
      </c>
      <c r="AB22" s="638">
        <f t="shared" si="36"/>
        <v>0</v>
      </c>
      <c r="AC22" s="638">
        <f t="shared" si="36"/>
        <v>0.19497800000000001</v>
      </c>
      <c r="AD22" s="638">
        <f t="shared" si="36"/>
        <v>5.3282999999999997E-2</v>
      </c>
      <c r="AE22" s="638">
        <f t="shared" si="36"/>
        <v>0</v>
      </c>
      <c r="AF22" s="638">
        <f t="shared" si="44"/>
        <v>0.24826100000000001</v>
      </c>
      <c r="AH22" s="695" t="s">
        <v>521</v>
      </c>
      <c r="AI22" s="638">
        <f t="shared" si="37"/>
        <v>0</v>
      </c>
      <c r="AJ22" s="638">
        <f t="shared" si="37"/>
        <v>4.9373E-2</v>
      </c>
      <c r="AK22" s="638">
        <f t="shared" si="37"/>
        <v>2.9E-5</v>
      </c>
      <c r="AL22" s="638">
        <f t="shared" si="37"/>
        <v>5.9693999999999997E-2</v>
      </c>
      <c r="AM22" s="638">
        <f t="shared" si="37"/>
        <v>1.3788E-2</v>
      </c>
      <c r="AN22" s="638">
        <f t="shared" si="37"/>
        <v>3.13E-3</v>
      </c>
      <c r="AO22" s="638">
        <f t="shared" si="37"/>
        <v>0.23191899999999999</v>
      </c>
      <c r="AP22" s="638">
        <f t="shared" si="37"/>
        <v>1.412973</v>
      </c>
      <c r="AQ22" s="638">
        <f t="shared" si="37"/>
        <v>0</v>
      </c>
      <c r="AR22" s="638">
        <f t="shared" si="37"/>
        <v>9.9999999999999995E-7</v>
      </c>
      <c r="AS22" s="638">
        <f t="shared" si="37"/>
        <v>2.0466000000000002E-2</v>
      </c>
      <c r="AT22" s="638">
        <f t="shared" si="37"/>
        <v>0</v>
      </c>
      <c r="AU22" s="638">
        <f t="shared" si="37"/>
        <v>3.6358000000000001E-2</v>
      </c>
      <c r="AV22" s="638">
        <f t="shared" si="37"/>
        <v>1.26E-4</v>
      </c>
      <c r="AW22" s="638">
        <f t="shared" si="37"/>
        <v>0</v>
      </c>
      <c r="AX22" s="638">
        <f t="shared" si="37"/>
        <v>0</v>
      </c>
      <c r="AY22" s="445">
        <f t="shared" si="38"/>
        <v>1.8278570000000001</v>
      </c>
      <c r="BA22" s="695" t="s">
        <v>521</v>
      </c>
      <c r="BB22" s="638">
        <f t="shared" si="39"/>
        <v>2.23E-4</v>
      </c>
      <c r="BD22" s="695" t="s">
        <v>521</v>
      </c>
      <c r="BE22" s="451">
        <f t="shared" si="45"/>
        <v>1.9790939999999999</v>
      </c>
      <c r="BF22" s="435"/>
      <c r="BG22" s="695" t="s">
        <v>521</v>
      </c>
      <c r="BH22" s="451">
        <f t="shared" si="40"/>
        <v>1.8599999999999999E-4</v>
      </c>
      <c r="BI22" s="451">
        <f t="shared" si="40"/>
        <v>3.9999999999999998E-6</v>
      </c>
      <c r="BJ22" s="451">
        <f t="shared" si="46"/>
        <v>1.8999999999999998E-4</v>
      </c>
      <c r="BK22" s="435"/>
      <c r="BL22" s="695" t="s">
        <v>521</v>
      </c>
      <c r="BM22" s="451">
        <f t="shared" si="41"/>
        <v>7.7854000000000007E-2</v>
      </c>
      <c r="BO22" s="695" t="s">
        <v>521</v>
      </c>
      <c r="BP22" s="451">
        <f t="shared" si="42"/>
        <v>4.1399999999999998E-4</v>
      </c>
      <c r="BR22" s="639" t="s">
        <v>521</v>
      </c>
      <c r="BS22" s="661">
        <f t="shared" si="47"/>
        <v>0</v>
      </c>
      <c r="BT22" s="661">
        <f t="shared" si="47"/>
        <v>0</v>
      </c>
      <c r="BU22" s="661">
        <f t="shared" si="47"/>
        <v>0</v>
      </c>
      <c r="BV22" s="661">
        <f t="shared" si="47"/>
        <v>3.9999999999999998E-6</v>
      </c>
      <c r="BW22" s="661">
        <f t="shared" si="47"/>
        <v>1.9699999999999999E-4</v>
      </c>
      <c r="BX22" s="661">
        <f t="shared" si="47"/>
        <v>0</v>
      </c>
      <c r="BY22" s="661">
        <f t="shared" si="47"/>
        <v>0</v>
      </c>
      <c r="BZ22" s="661">
        <f t="shared" si="47"/>
        <v>2.0100000000000001E-4</v>
      </c>
    </row>
    <row r="23" spans="12:78" x14ac:dyDescent="0.15">
      <c r="L23" s="695" t="s">
        <v>107</v>
      </c>
      <c r="M23" s="638">
        <f t="shared" si="32"/>
        <v>35.558411</v>
      </c>
      <c r="N23" s="638">
        <f t="shared" si="32"/>
        <v>8.9099999999999997E-4</v>
      </c>
      <c r="O23" s="638">
        <f t="shared" si="32"/>
        <v>0</v>
      </c>
      <c r="P23" s="638">
        <f t="shared" si="32"/>
        <v>23.250408</v>
      </c>
      <c r="Q23" s="638">
        <f t="shared" si="33"/>
        <v>58.809710000000003</v>
      </c>
      <c r="S23" s="695" t="s">
        <v>107</v>
      </c>
      <c r="T23" s="638">
        <f t="shared" si="34"/>
        <v>0.32651799999999997</v>
      </c>
      <c r="U23" s="638">
        <f t="shared" si="34"/>
        <v>1.9999999999999999E-6</v>
      </c>
      <c r="V23" s="638">
        <f t="shared" si="34"/>
        <v>3.9999999999999998E-6</v>
      </c>
      <c r="W23" s="638">
        <f t="shared" si="34"/>
        <v>16.659164000000001</v>
      </c>
      <c r="X23" s="638">
        <f t="shared" si="34"/>
        <v>9.0000000000000002E-6</v>
      </c>
      <c r="Y23" s="638">
        <f t="shared" si="35"/>
        <v>16.985696999999998</v>
      </c>
      <c r="AA23" s="695" t="s">
        <v>107</v>
      </c>
      <c r="AB23" s="638">
        <f t="shared" si="36"/>
        <v>9.9999999999999995E-7</v>
      </c>
      <c r="AC23" s="638">
        <f t="shared" si="36"/>
        <v>9.0010000000000003E-3</v>
      </c>
      <c r="AD23" s="638">
        <f t="shared" si="36"/>
        <v>1.9970000000000002E-2</v>
      </c>
      <c r="AE23" s="638">
        <f t="shared" si="36"/>
        <v>0</v>
      </c>
      <c r="AF23" s="638">
        <f t="shared" si="44"/>
        <v>2.8972000000000001E-2</v>
      </c>
      <c r="AH23" s="695" t="s">
        <v>107</v>
      </c>
      <c r="AI23" s="638">
        <f t="shared" si="37"/>
        <v>3.0000000000000001E-6</v>
      </c>
      <c r="AJ23" s="638">
        <f t="shared" si="37"/>
        <v>7.7245999999999995E-2</v>
      </c>
      <c r="AK23" s="638">
        <f t="shared" si="37"/>
        <v>6.0000000000000002E-6</v>
      </c>
      <c r="AL23" s="638">
        <f t="shared" si="37"/>
        <v>6.0000000000000002E-6</v>
      </c>
      <c r="AM23" s="638">
        <f t="shared" si="37"/>
        <v>1.9612000000000001E-2</v>
      </c>
      <c r="AN23" s="638">
        <f t="shared" si="37"/>
        <v>2.5748E-2</v>
      </c>
      <c r="AO23" s="638">
        <f t="shared" si="37"/>
        <v>3.1300000000000002E-4</v>
      </c>
      <c r="AP23" s="638">
        <f t="shared" si="37"/>
        <v>0.213313</v>
      </c>
      <c r="AQ23" s="638">
        <f t="shared" si="37"/>
        <v>0</v>
      </c>
      <c r="AR23" s="638">
        <f t="shared" si="37"/>
        <v>0</v>
      </c>
      <c r="AS23" s="638">
        <f t="shared" si="37"/>
        <v>1.2830000000000001E-3</v>
      </c>
      <c r="AT23" s="638">
        <f t="shared" si="37"/>
        <v>9.9999999999999995E-7</v>
      </c>
      <c r="AU23" s="638">
        <f t="shared" si="37"/>
        <v>0</v>
      </c>
      <c r="AV23" s="638">
        <f t="shared" si="37"/>
        <v>6.4999999999999994E-5</v>
      </c>
      <c r="AW23" s="638">
        <f t="shared" si="37"/>
        <v>0</v>
      </c>
      <c r="AX23" s="638">
        <f t="shared" si="37"/>
        <v>0</v>
      </c>
      <c r="AY23" s="445">
        <f t="shared" si="38"/>
        <v>0.33759599999999995</v>
      </c>
      <c r="BA23" s="695" t="s">
        <v>107</v>
      </c>
      <c r="BB23" s="638">
        <f t="shared" si="39"/>
        <v>1.3727E-2</v>
      </c>
      <c r="BD23" s="695" t="s">
        <v>809</v>
      </c>
      <c r="BE23" s="451">
        <f t="shared" si="45"/>
        <v>0.18506900000000001</v>
      </c>
      <c r="BF23" s="435"/>
      <c r="BG23" s="695" t="s">
        <v>107</v>
      </c>
      <c r="BH23" s="451">
        <f t="shared" si="40"/>
        <v>2.5947999999999999E-2</v>
      </c>
      <c r="BI23" s="451">
        <f t="shared" si="40"/>
        <v>1.5E-5</v>
      </c>
      <c r="BJ23" s="451">
        <f t="shared" si="46"/>
        <v>2.5963E-2</v>
      </c>
      <c r="BK23" s="435"/>
      <c r="BL23" s="695" t="s">
        <v>107</v>
      </c>
      <c r="BM23" s="451">
        <f t="shared" si="41"/>
        <v>1.6452000000000001E-2</v>
      </c>
      <c r="BO23" s="695" t="s">
        <v>107</v>
      </c>
      <c r="BP23" s="451">
        <f t="shared" si="42"/>
        <v>2.5458000000000001E-2</v>
      </c>
      <c r="BR23" s="639" t="s">
        <v>809</v>
      </c>
      <c r="BS23" s="661">
        <f t="shared" si="47"/>
        <v>0</v>
      </c>
      <c r="BT23" s="661">
        <f t="shared" si="47"/>
        <v>0</v>
      </c>
      <c r="BU23" s="661">
        <f t="shared" si="47"/>
        <v>0</v>
      </c>
      <c r="BV23" s="661">
        <f t="shared" si="47"/>
        <v>9.9999999999999995E-7</v>
      </c>
      <c r="BW23" s="661">
        <f t="shared" si="47"/>
        <v>9.8700000000000003E-4</v>
      </c>
      <c r="BX23" s="661">
        <f t="shared" si="47"/>
        <v>9.0000000000000002E-6</v>
      </c>
      <c r="BY23" s="661">
        <f t="shared" si="47"/>
        <v>0</v>
      </c>
      <c r="BZ23" s="661">
        <f t="shared" si="47"/>
        <v>9.9700000000000006E-4</v>
      </c>
    </row>
    <row r="24" spans="12:78" x14ac:dyDescent="0.15">
      <c r="L24" s="695" t="s">
        <v>108</v>
      </c>
      <c r="M24" s="638">
        <f t="shared" si="32"/>
        <v>1.9193000000000002E-2</v>
      </c>
      <c r="N24" s="638">
        <f t="shared" si="32"/>
        <v>8.3999999999999995E-5</v>
      </c>
      <c r="O24" s="638">
        <f t="shared" si="32"/>
        <v>0</v>
      </c>
      <c r="P24" s="638">
        <f t="shared" si="32"/>
        <v>1.8964999999999999E-2</v>
      </c>
      <c r="Q24" s="638">
        <f t="shared" si="33"/>
        <v>3.8241999999999998E-2</v>
      </c>
      <c r="S24" s="695" t="s">
        <v>108</v>
      </c>
      <c r="T24" s="638">
        <f t="shared" si="34"/>
        <v>5.7600000000000001E-4</v>
      </c>
      <c r="U24" s="638">
        <f t="shared" si="34"/>
        <v>6.3599999999999996E-4</v>
      </c>
      <c r="V24" s="638">
        <f t="shared" si="34"/>
        <v>0</v>
      </c>
      <c r="W24" s="638">
        <f t="shared" si="34"/>
        <v>2.2558999999999999E-2</v>
      </c>
      <c r="X24" s="638">
        <f t="shared" si="34"/>
        <v>0</v>
      </c>
      <c r="Y24" s="638">
        <f t="shared" si="35"/>
        <v>2.3771E-2</v>
      </c>
      <c r="AA24" s="695" t="s">
        <v>108</v>
      </c>
      <c r="AB24" s="638">
        <f t="shared" si="36"/>
        <v>0</v>
      </c>
      <c r="AC24" s="638">
        <f t="shared" si="36"/>
        <v>9.9999999999999995E-7</v>
      </c>
      <c r="AD24" s="638">
        <f t="shared" si="36"/>
        <v>6.7699999999999998E-4</v>
      </c>
      <c r="AE24" s="638">
        <f t="shared" si="36"/>
        <v>0</v>
      </c>
      <c r="AF24" s="638">
        <f t="shared" si="44"/>
        <v>6.78E-4</v>
      </c>
      <c r="AH24" s="695" t="s">
        <v>108</v>
      </c>
      <c r="AI24" s="638">
        <f t="shared" si="37"/>
        <v>0</v>
      </c>
      <c r="AJ24" s="638">
        <f t="shared" si="37"/>
        <v>6.5899999999999997E-4</v>
      </c>
      <c r="AK24" s="638">
        <f t="shared" si="37"/>
        <v>0</v>
      </c>
      <c r="AL24" s="638">
        <f t="shared" si="37"/>
        <v>0</v>
      </c>
      <c r="AM24" s="638">
        <f t="shared" si="37"/>
        <v>3.9999999999999998E-6</v>
      </c>
      <c r="AN24" s="638">
        <f t="shared" si="37"/>
        <v>2.0999999999999999E-5</v>
      </c>
      <c r="AO24" s="638">
        <f t="shared" si="37"/>
        <v>0</v>
      </c>
      <c r="AP24" s="638">
        <f t="shared" si="37"/>
        <v>8.5400000000000005E-4</v>
      </c>
      <c r="AQ24" s="638">
        <f t="shared" si="37"/>
        <v>0</v>
      </c>
      <c r="AR24" s="638">
        <f t="shared" si="37"/>
        <v>0</v>
      </c>
      <c r="AS24" s="638">
        <f t="shared" si="37"/>
        <v>0</v>
      </c>
      <c r="AT24" s="638">
        <f t="shared" si="37"/>
        <v>0</v>
      </c>
      <c r="AU24" s="638">
        <f t="shared" si="37"/>
        <v>0</v>
      </c>
      <c r="AV24" s="638">
        <f t="shared" si="37"/>
        <v>0</v>
      </c>
      <c r="AW24" s="638">
        <f t="shared" si="37"/>
        <v>0</v>
      </c>
      <c r="AX24" s="638">
        <f t="shared" si="37"/>
        <v>0</v>
      </c>
      <c r="AY24" s="445">
        <f t="shared" si="38"/>
        <v>1.5379999999999999E-3</v>
      </c>
      <c r="BA24" s="695" t="s">
        <v>108</v>
      </c>
      <c r="BB24" s="638">
        <f t="shared" si="39"/>
        <v>6.9399999999999996E-4</v>
      </c>
      <c r="BD24" s="695" t="s">
        <v>108</v>
      </c>
      <c r="BE24" s="451">
        <f t="shared" si="45"/>
        <v>5.7000000000000002E-3</v>
      </c>
      <c r="BF24" s="435"/>
      <c r="BG24" s="695" t="s">
        <v>108</v>
      </c>
      <c r="BH24" s="451">
        <f t="shared" si="40"/>
        <v>4.2040000000000003E-3</v>
      </c>
      <c r="BI24" s="451">
        <f t="shared" si="40"/>
        <v>0</v>
      </c>
      <c r="BJ24" s="451">
        <f t="shared" si="46"/>
        <v>4.2040000000000003E-3</v>
      </c>
      <c r="BK24" s="435"/>
      <c r="BL24" s="695" t="s">
        <v>108</v>
      </c>
      <c r="BM24" s="451">
        <f t="shared" si="41"/>
        <v>7.9999999999999996E-6</v>
      </c>
      <c r="BO24" s="695" t="s">
        <v>108</v>
      </c>
      <c r="BP24" s="451">
        <f t="shared" si="42"/>
        <v>1.9000000000000001E-5</v>
      </c>
      <c r="BR24" s="639" t="s">
        <v>108</v>
      </c>
      <c r="BS24" s="661">
        <f t="shared" si="47"/>
        <v>0</v>
      </c>
      <c r="BT24" s="661">
        <f t="shared" si="47"/>
        <v>0</v>
      </c>
      <c r="BU24" s="661">
        <f t="shared" si="47"/>
        <v>0</v>
      </c>
      <c r="BV24" s="661">
        <f t="shared" si="47"/>
        <v>0</v>
      </c>
      <c r="BW24" s="661">
        <f t="shared" si="47"/>
        <v>0</v>
      </c>
      <c r="BX24" s="661">
        <f t="shared" si="47"/>
        <v>0</v>
      </c>
      <c r="BY24" s="661">
        <f t="shared" si="47"/>
        <v>0</v>
      </c>
      <c r="BZ24" s="661">
        <f t="shared" si="47"/>
        <v>0</v>
      </c>
    </row>
    <row r="25" spans="12:78" x14ac:dyDescent="0.15">
      <c r="L25" s="641" t="s">
        <v>55</v>
      </c>
      <c r="M25" s="642">
        <f>SUM(M18:M24)</f>
        <v>68.977902999999998</v>
      </c>
      <c r="N25" s="642">
        <f>SUM(N18:N24)</f>
        <v>2.938177</v>
      </c>
      <c r="O25" s="642">
        <f>SUM(O18:O24)</f>
        <v>2.9525939999999999</v>
      </c>
      <c r="P25" s="642">
        <f>SUM(P18:P24)</f>
        <v>600.34134999999992</v>
      </c>
      <c r="Q25" s="642">
        <f>SUM(Q18:Q24)</f>
        <v>675.21002399999998</v>
      </c>
      <c r="S25" s="641" t="s">
        <v>55</v>
      </c>
      <c r="T25" s="642">
        <f t="shared" ref="T25:Y25" si="48">SUM(T18:T24)</f>
        <v>16.699529000000002</v>
      </c>
      <c r="U25" s="642">
        <f t="shared" si="48"/>
        <v>7.6823870000000003</v>
      </c>
      <c r="V25" s="642">
        <f t="shared" si="48"/>
        <v>0.36705599999999999</v>
      </c>
      <c r="W25" s="642">
        <f t="shared" si="48"/>
        <v>809.18783700000006</v>
      </c>
      <c r="X25" s="642">
        <f t="shared" si="48"/>
        <v>0.12684700000000002</v>
      </c>
      <c r="Y25" s="642">
        <f t="shared" si="48"/>
        <v>834.06365599999981</v>
      </c>
      <c r="AA25" s="641" t="s">
        <v>55</v>
      </c>
      <c r="AB25" s="642">
        <f>SUM(AB18:AB24)</f>
        <v>1.3728000000000001E-2</v>
      </c>
      <c r="AC25" s="642">
        <f>SUM(AC18:AC24)</f>
        <v>5.9868679999999994</v>
      </c>
      <c r="AD25" s="642">
        <f>SUM(AD18:AD24)</f>
        <v>13.804003000000002</v>
      </c>
      <c r="AE25" s="642">
        <f>SUM(AE18:AE24)</f>
        <v>3.1227999999999999E-2</v>
      </c>
      <c r="AF25" s="642">
        <f>SUM(AF18:AF24)</f>
        <v>19.835826999999998</v>
      </c>
      <c r="AH25" s="641" t="s">
        <v>55</v>
      </c>
      <c r="AI25" s="642">
        <f t="shared" ref="AI25:AY25" si="49">SUM(AI18:AI24)</f>
        <v>1.0941999999999999E-2</v>
      </c>
      <c r="AJ25" s="642">
        <f t="shared" si="49"/>
        <v>11.738493999999999</v>
      </c>
      <c r="AK25" s="642">
        <f t="shared" si="49"/>
        <v>0.17227799999999999</v>
      </c>
      <c r="AL25" s="642">
        <f t="shared" si="49"/>
        <v>0.183726</v>
      </c>
      <c r="AM25" s="642">
        <f t="shared" si="49"/>
        <v>2.0576249999999998</v>
      </c>
      <c r="AN25" s="642">
        <f t="shared" si="49"/>
        <v>1.7131480000000001</v>
      </c>
      <c r="AO25" s="642">
        <f t="shared" si="49"/>
        <v>5.1067540000000005</v>
      </c>
      <c r="AP25" s="642">
        <f t="shared" si="49"/>
        <v>155.14517799999999</v>
      </c>
      <c r="AQ25" s="642">
        <f t="shared" si="49"/>
        <v>1.5699999999999999E-4</v>
      </c>
      <c r="AR25" s="642">
        <f t="shared" si="49"/>
        <v>5.2999999999999994E-5</v>
      </c>
      <c r="AS25" s="642">
        <f t="shared" si="49"/>
        <v>0.12622</v>
      </c>
      <c r="AT25" s="642">
        <f t="shared" si="49"/>
        <v>4.9999999999999996E-5</v>
      </c>
      <c r="AU25" s="642">
        <f t="shared" si="49"/>
        <v>3.7656000000000002E-2</v>
      </c>
      <c r="AV25" s="642">
        <f t="shared" si="49"/>
        <v>0.83929899999999991</v>
      </c>
      <c r="AW25" s="642">
        <f t="shared" si="49"/>
        <v>1.3119999999999998E-2</v>
      </c>
      <c r="AX25" s="642">
        <f t="shared" si="49"/>
        <v>7.5630000000000003E-3</v>
      </c>
      <c r="AY25" s="642">
        <f t="shared" si="49"/>
        <v>177.15226300000006</v>
      </c>
      <c r="BA25" s="641" t="s">
        <v>55</v>
      </c>
      <c r="BB25" s="642">
        <f>SUM(BB18:BB24)</f>
        <v>0.20460600000000001</v>
      </c>
      <c r="BD25" s="634" t="s">
        <v>55</v>
      </c>
      <c r="BE25" s="643">
        <f>SUM(BE18:BE24)</f>
        <v>37.370651000000002</v>
      </c>
      <c r="BF25" s="129"/>
      <c r="BG25" s="634" t="s">
        <v>55</v>
      </c>
      <c r="BH25" s="643">
        <f>SUM(BH18:BH24)</f>
        <v>2.5004560000000002</v>
      </c>
      <c r="BI25" s="643">
        <f>SUM(BI18:BI24)</f>
        <v>0.76234700000000011</v>
      </c>
      <c r="BJ25" s="643">
        <f>SUM(BJ18:BJ24)</f>
        <v>3.2628029999999999</v>
      </c>
      <c r="BK25" s="129"/>
      <c r="BL25" s="634" t="s">
        <v>55</v>
      </c>
      <c r="BM25" s="643">
        <f>SUM(BM18:BM24)</f>
        <v>4.425148000000001</v>
      </c>
      <c r="BO25" s="634" t="s">
        <v>55</v>
      </c>
      <c r="BP25" s="643">
        <f>SUM(BP18:BP24)</f>
        <v>111.68481</v>
      </c>
      <c r="BR25" s="605" t="s">
        <v>55</v>
      </c>
      <c r="BS25" s="662">
        <f t="shared" si="47"/>
        <v>5.2169E-2</v>
      </c>
      <c r="BT25" s="662">
        <f t="shared" si="47"/>
        <v>7.9330000000000008E-3</v>
      </c>
      <c r="BU25" s="662">
        <f t="shared" si="47"/>
        <v>2.2145999999999999E-2</v>
      </c>
      <c r="BV25" s="662">
        <f t="shared" si="47"/>
        <v>1.593E-2</v>
      </c>
      <c r="BW25" s="662">
        <f t="shared" si="47"/>
        <v>1.8232349999999999</v>
      </c>
      <c r="BX25" s="662">
        <f t="shared" si="47"/>
        <v>0.13344</v>
      </c>
      <c r="BY25" s="662">
        <f t="shared" si="47"/>
        <v>0</v>
      </c>
      <c r="BZ25" s="662">
        <f t="shared" si="47"/>
        <v>2.054853</v>
      </c>
    </row>
    <row r="26" spans="12:78" x14ac:dyDescent="0.15">
      <c r="M26" s="623"/>
      <c r="T26" s="623"/>
      <c r="AA26" s="623"/>
    </row>
    <row r="27" spans="12:78" x14ac:dyDescent="0.15">
      <c r="M27" s="623" t="s">
        <v>138</v>
      </c>
      <c r="S27" s="623" t="s">
        <v>138</v>
      </c>
      <c r="T27" s="623"/>
      <c r="AA27" s="623" t="s">
        <v>138</v>
      </c>
      <c r="AH27" s="623" t="s">
        <v>138</v>
      </c>
      <c r="BA27" s="623" t="s">
        <v>138</v>
      </c>
      <c r="BD27" s="623" t="s">
        <v>138</v>
      </c>
      <c r="BE27" s="129"/>
      <c r="BF27" s="623"/>
      <c r="BG27" s="623" t="s">
        <v>138</v>
      </c>
      <c r="BH27" s="129"/>
      <c r="BI27" s="625"/>
      <c r="BJ27" s="625"/>
      <c r="BK27" s="625"/>
      <c r="BL27" s="623" t="s">
        <v>138</v>
      </c>
      <c r="BM27" s="129"/>
      <c r="BO27" s="623" t="s">
        <v>138</v>
      </c>
      <c r="BP27" s="129"/>
      <c r="BR27" s="623" t="s">
        <v>138</v>
      </c>
    </row>
    <row r="28" spans="12:78" ht="56" x14ac:dyDescent="0.15">
      <c r="L28" s="628" t="s">
        <v>624</v>
      </c>
      <c r="M28" s="629" t="s">
        <v>151</v>
      </c>
      <c r="N28" s="629" t="s">
        <v>139</v>
      </c>
      <c r="O28" s="629" t="s">
        <v>140</v>
      </c>
      <c r="P28" s="629" t="s">
        <v>141</v>
      </c>
      <c r="Q28" s="629" t="s">
        <v>55</v>
      </c>
      <c r="R28" s="630"/>
      <c r="S28" s="628" t="s">
        <v>624</v>
      </c>
      <c r="T28" s="632" t="s">
        <v>142</v>
      </c>
      <c r="U28" s="632" t="s">
        <v>140</v>
      </c>
      <c r="V28" s="632" t="s">
        <v>143</v>
      </c>
      <c r="W28" s="632" t="s">
        <v>141</v>
      </c>
      <c r="X28" s="632" t="s">
        <v>144</v>
      </c>
      <c r="Y28" s="629" t="s">
        <v>55</v>
      </c>
      <c r="Z28" s="630"/>
      <c r="AA28" s="628" t="s">
        <v>624</v>
      </c>
      <c r="AB28" s="631" t="s">
        <v>145</v>
      </c>
      <c r="AC28" s="632" t="s">
        <v>146</v>
      </c>
      <c r="AD28" s="632" t="s">
        <v>147</v>
      </c>
      <c r="AE28" s="632" t="s">
        <v>148</v>
      </c>
      <c r="AF28" s="629" t="s">
        <v>55</v>
      </c>
      <c r="AG28" s="630"/>
      <c r="AH28" s="628" t="s">
        <v>624</v>
      </c>
      <c r="AI28" s="631" t="s">
        <v>605</v>
      </c>
      <c r="AJ28" s="632" t="s">
        <v>606</v>
      </c>
      <c r="AK28" s="632" t="s">
        <v>646</v>
      </c>
      <c r="AL28" s="631" t="s">
        <v>702</v>
      </c>
      <c r="AM28" s="632" t="s">
        <v>703</v>
      </c>
      <c r="AN28" s="632" t="s">
        <v>704</v>
      </c>
      <c r="AO28" s="632" t="s">
        <v>779</v>
      </c>
      <c r="AP28" s="632" t="s">
        <v>705</v>
      </c>
      <c r="AQ28" s="631" t="s">
        <v>706</v>
      </c>
      <c r="AR28" s="631" t="s">
        <v>707</v>
      </c>
      <c r="AS28" s="631" t="s">
        <v>708</v>
      </c>
      <c r="AT28" s="631" t="s">
        <v>780</v>
      </c>
      <c r="AU28" s="631" t="s">
        <v>709</v>
      </c>
      <c r="AV28" s="631" t="s">
        <v>710</v>
      </c>
      <c r="AW28" s="632" t="s">
        <v>711</v>
      </c>
      <c r="AX28" s="632" t="s">
        <v>712</v>
      </c>
      <c r="AY28" s="629" t="s">
        <v>55</v>
      </c>
      <c r="AZ28" s="630"/>
      <c r="BA28" s="628" t="s">
        <v>624</v>
      </c>
      <c r="BB28" s="632" t="s">
        <v>713</v>
      </c>
      <c r="BD28" s="628" t="s">
        <v>626</v>
      </c>
      <c r="BE28" s="633" t="s">
        <v>929</v>
      </c>
      <c r="BF28" s="634"/>
      <c r="BG28" s="628" t="s">
        <v>626</v>
      </c>
      <c r="BH28" s="633" t="s">
        <v>930</v>
      </c>
      <c r="BI28" s="633" t="s">
        <v>931</v>
      </c>
      <c r="BJ28" s="633" t="s">
        <v>55</v>
      </c>
      <c r="BK28" s="634"/>
      <c r="BL28" s="628" t="s">
        <v>626</v>
      </c>
      <c r="BM28" s="633" t="s">
        <v>935</v>
      </c>
      <c r="BO28" s="628" t="s">
        <v>626</v>
      </c>
      <c r="BP28" s="633" t="s">
        <v>966</v>
      </c>
      <c r="BR28" s="669" t="s">
        <v>626</v>
      </c>
      <c r="BS28" s="647" t="s">
        <v>968</v>
      </c>
      <c r="BT28" s="647" t="s">
        <v>969</v>
      </c>
      <c r="BU28" s="647" t="s">
        <v>970</v>
      </c>
      <c r="BV28" s="647" t="s">
        <v>971</v>
      </c>
      <c r="BW28" s="647" t="s">
        <v>974</v>
      </c>
      <c r="BX28" s="647" t="s">
        <v>975</v>
      </c>
      <c r="BY28" s="647" t="s">
        <v>976</v>
      </c>
      <c r="BZ28" s="646" t="s">
        <v>55</v>
      </c>
    </row>
    <row r="29" spans="12:78" x14ac:dyDescent="0.15">
      <c r="L29" s="695" t="s">
        <v>102</v>
      </c>
      <c r="M29" s="649">
        <v>14695905</v>
      </c>
      <c r="N29" s="649">
        <v>2731122</v>
      </c>
      <c r="O29" s="649">
        <v>2255723</v>
      </c>
      <c r="P29" s="649">
        <v>255673834</v>
      </c>
      <c r="Q29" s="649">
        <f t="shared" ref="Q29:Q35" si="50">SUM(M29:P29)</f>
        <v>275356584</v>
      </c>
      <c r="S29" s="695" t="s">
        <v>102</v>
      </c>
      <c r="T29" s="649">
        <v>7998877</v>
      </c>
      <c r="U29" s="649">
        <v>4942319</v>
      </c>
      <c r="V29" s="649">
        <v>287866</v>
      </c>
      <c r="W29" s="649">
        <v>514748294</v>
      </c>
      <c r="X29" s="649">
        <v>96515</v>
      </c>
      <c r="Y29" s="649">
        <f t="shared" ref="Y29:Y35" si="51">SUM(T29:X29)</f>
        <v>528073871</v>
      </c>
      <c r="AA29" s="695" t="s">
        <v>102</v>
      </c>
      <c r="AB29" s="473">
        <v>3037</v>
      </c>
      <c r="AC29" s="473">
        <v>3351419</v>
      </c>
      <c r="AD29" s="473">
        <v>11185166</v>
      </c>
      <c r="AE29" s="473">
        <v>30861</v>
      </c>
      <c r="AF29" s="649">
        <f>SUM(AB29:AE29)</f>
        <v>14570483</v>
      </c>
      <c r="AH29" s="695" t="s">
        <v>102</v>
      </c>
      <c r="AI29" s="649">
        <v>6097</v>
      </c>
      <c r="AJ29" s="649">
        <v>10420572</v>
      </c>
      <c r="AK29" s="649">
        <v>73480</v>
      </c>
      <c r="AL29" s="649">
        <v>70936</v>
      </c>
      <c r="AM29" s="649">
        <v>1585385</v>
      </c>
      <c r="AN29" s="649">
        <v>495431</v>
      </c>
      <c r="AO29" s="649">
        <v>3358949</v>
      </c>
      <c r="AP29" s="649">
        <v>130161105</v>
      </c>
      <c r="AQ29" s="649">
        <v>156</v>
      </c>
      <c r="AR29" s="649">
        <v>52</v>
      </c>
      <c r="AS29" s="649">
        <v>59210</v>
      </c>
      <c r="AT29" s="649">
        <v>46</v>
      </c>
      <c r="AU29" s="649">
        <v>728</v>
      </c>
      <c r="AV29" s="649">
        <v>545072</v>
      </c>
      <c r="AW29" s="649">
        <v>8596</v>
      </c>
      <c r="AX29" s="649">
        <v>4870</v>
      </c>
      <c r="AY29" s="649">
        <f t="shared" ref="AY29:AY35" si="52">SUM(AI29:AX29)</f>
        <v>146790685</v>
      </c>
      <c r="BA29" s="695" t="s">
        <v>102</v>
      </c>
      <c r="BB29" s="649">
        <v>63186</v>
      </c>
      <c r="BD29" s="695" t="s">
        <v>808</v>
      </c>
      <c r="BE29" s="455">
        <v>21937217</v>
      </c>
      <c r="BF29" s="435"/>
      <c r="BG29" s="695" t="s">
        <v>102</v>
      </c>
      <c r="BH29" s="455">
        <v>915786</v>
      </c>
      <c r="BI29" s="455">
        <v>752673</v>
      </c>
      <c r="BJ29" s="455">
        <f>BH29+BI29</f>
        <v>1668459</v>
      </c>
      <c r="BK29" s="435"/>
      <c r="BL29" s="695" t="s">
        <v>102</v>
      </c>
      <c r="BM29" s="455">
        <v>2637365</v>
      </c>
      <c r="BO29" s="695" t="s">
        <v>102</v>
      </c>
      <c r="BP29" s="455">
        <v>7857791</v>
      </c>
      <c r="BR29" s="639" t="s">
        <v>808</v>
      </c>
      <c r="BS29" s="456">
        <v>10169</v>
      </c>
      <c r="BT29" s="456"/>
      <c r="BU29" s="456">
        <v>1</v>
      </c>
      <c r="BV29" s="456">
        <v>10653</v>
      </c>
      <c r="BW29" s="456">
        <v>493197</v>
      </c>
      <c r="BX29" s="456"/>
      <c r="BY29" s="456">
        <v>0</v>
      </c>
      <c r="BZ29" s="456">
        <f>SUM(BS29:BY29)</f>
        <v>514020</v>
      </c>
    </row>
    <row r="30" spans="12:78" x14ac:dyDescent="0.15">
      <c r="L30" s="695" t="s">
        <v>103</v>
      </c>
      <c r="M30" s="649">
        <v>139232</v>
      </c>
      <c r="N30" s="649">
        <v>39310</v>
      </c>
      <c r="O30" s="649">
        <v>82537</v>
      </c>
      <c r="P30" s="649">
        <v>186282247</v>
      </c>
      <c r="Q30" s="649">
        <f t="shared" si="50"/>
        <v>186543326</v>
      </c>
      <c r="S30" s="695" t="s">
        <v>103</v>
      </c>
      <c r="T30" s="649">
        <v>7367800</v>
      </c>
      <c r="U30" s="649">
        <v>303278</v>
      </c>
      <c r="V30" s="649">
        <v>5283</v>
      </c>
      <c r="W30" s="649">
        <v>165118230</v>
      </c>
      <c r="X30" s="649">
        <v>2</v>
      </c>
      <c r="Y30" s="649">
        <f t="shared" si="51"/>
        <v>172794593</v>
      </c>
      <c r="AA30" s="695" t="s">
        <v>103</v>
      </c>
      <c r="AB30" s="473">
        <v>1</v>
      </c>
      <c r="AC30" s="473">
        <v>47545</v>
      </c>
      <c r="AD30" s="473">
        <v>116483</v>
      </c>
      <c r="AE30" s="473">
        <v>7</v>
      </c>
      <c r="AF30" s="649">
        <f t="shared" ref="AF30:AF35" si="53">SUM(AB30:AE30)</f>
        <v>164036</v>
      </c>
      <c r="AH30" s="695" t="s">
        <v>103</v>
      </c>
      <c r="AI30" s="649">
        <v>4816</v>
      </c>
      <c r="AJ30" s="649">
        <v>124977</v>
      </c>
      <c r="AK30" s="649">
        <v>0</v>
      </c>
      <c r="AL30" s="649">
        <v>12105</v>
      </c>
      <c r="AM30" s="649">
        <v>1668</v>
      </c>
      <c r="AN30" s="649">
        <v>23422</v>
      </c>
      <c r="AO30" s="649">
        <v>8</v>
      </c>
      <c r="AP30" s="649">
        <v>4404993</v>
      </c>
      <c r="AQ30" s="649">
        <v>0</v>
      </c>
      <c r="AR30" s="649">
        <v>0</v>
      </c>
      <c r="AS30" s="649">
        <v>3104</v>
      </c>
      <c r="AT30" s="649">
        <v>0</v>
      </c>
      <c r="AU30" s="649">
        <v>0</v>
      </c>
      <c r="AV30" s="649">
        <v>0</v>
      </c>
      <c r="AW30" s="649">
        <v>359</v>
      </c>
      <c r="AX30" s="649">
        <v>183</v>
      </c>
      <c r="AY30" s="649">
        <f t="shared" si="52"/>
        <v>4575635</v>
      </c>
      <c r="BA30" s="695" t="s">
        <v>103</v>
      </c>
      <c r="BB30" s="649">
        <v>11835</v>
      </c>
      <c r="BD30" s="695" t="s">
        <v>103</v>
      </c>
      <c r="BE30" s="455">
        <v>5197649</v>
      </c>
      <c r="BF30" s="435"/>
      <c r="BG30" s="695" t="s">
        <v>103</v>
      </c>
      <c r="BH30" s="455">
        <v>1332418</v>
      </c>
      <c r="BI30" s="455">
        <v>12</v>
      </c>
      <c r="BJ30" s="455">
        <f t="shared" ref="BJ30:BJ35" si="54">BH30+BI30</f>
        <v>1332430</v>
      </c>
      <c r="BK30" s="435"/>
      <c r="BL30" s="695" t="s">
        <v>103</v>
      </c>
      <c r="BM30" s="455">
        <v>209490</v>
      </c>
      <c r="BO30" s="695" t="s">
        <v>103</v>
      </c>
      <c r="BP30" s="455">
        <v>1159791</v>
      </c>
      <c r="BR30" s="639" t="s">
        <v>103</v>
      </c>
      <c r="BS30" s="456">
        <v>7</v>
      </c>
      <c r="BT30" s="456"/>
      <c r="BU30" s="456">
        <v>397</v>
      </c>
      <c r="BV30" s="456">
        <v>2</v>
      </c>
      <c r="BW30" s="456">
        <v>57363</v>
      </c>
      <c r="BX30" s="456"/>
      <c r="BY30" s="456">
        <v>0</v>
      </c>
      <c r="BZ30" s="456">
        <f t="shared" ref="BZ30:BZ35" si="55">SUM(BS30:BY30)</f>
        <v>57769</v>
      </c>
    </row>
    <row r="31" spans="12:78" x14ac:dyDescent="0.15">
      <c r="L31" s="695" t="s">
        <v>519</v>
      </c>
      <c r="M31" s="649">
        <v>8884893</v>
      </c>
      <c r="N31" s="649">
        <v>60205</v>
      </c>
      <c r="O31" s="649">
        <v>498631</v>
      </c>
      <c r="P31" s="649">
        <v>38087403</v>
      </c>
      <c r="Q31" s="649">
        <f t="shared" si="50"/>
        <v>47531132</v>
      </c>
      <c r="S31" s="695" t="s">
        <v>519</v>
      </c>
      <c r="T31" s="649">
        <v>688051</v>
      </c>
      <c r="U31" s="649">
        <v>1569185</v>
      </c>
      <c r="V31" s="649">
        <v>7831</v>
      </c>
      <c r="W31" s="649">
        <v>32142652</v>
      </c>
      <c r="X31" s="649">
        <v>25010</v>
      </c>
      <c r="Y31" s="649">
        <f t="shared" si="51"/>
        <v>34432729</v>
      </c>
      <c r="AA31" s="695" t="s">
        <v>519</v>
      </c>
      <c r="AB31" s="473">
        <v>1920</v>
      </c>
      <c r="AC31" s="473">
        <v>532774</v>
      </c>
      <c r="AD31" s="473">
        <v>1348490</v>
      </c>
      <c r="AE31" s="473">
        <v>128</v>
      </c>
      <c r="AF31" s="649">
        <f t="shared" si="53"/>
        <v>1883312</v>
      </c>
      <c r="AH31" s="695" t="s">
        <v>519</v>
      </c>
      <c r="AI31" s="649">
        <v>26</v>
      </c>
      <c r="AJ31" s="649">
        <v>990101</v>
      </c>
      <c r="AK31" s="649">
        <v>8110</v>
      </c>
      <c r="AL31" s="649">
        <v>8848</v>
      </c>
      <c r="AM31" s="649">
        <v>436873</v>
      </c>
      <c r="AN31" s="649">
        <v>129692</v>
      </c>
      <c r="AO31" s="649">
        <v>1393933</v>
      </c>
      <c r="AP31" s="649">
        <v>16829431</v>
      </c>
      <c r="AQ31" s="649">
        <v>1</v>
      </c>
      <c r="AR31" s="649"/>
      <c r="AS31" s="649">
        <v>9487</v>
      </c>
      <c r="AT31" s="649">
        <v>3</v>
      </c>
      <c r="AU31" s="649">
        <v>570</v>
      </c>
      <c r="AV31" s="649">
        <v>5944</v>
      </c>
      <c r="AW31" s="649">
        <v>4164</v>
      </c>
      <c r="AX31" s="649">
        <v>2510</v>
      </c>
      <c r="AY31" s="649">
        <f t="shared" si="52"/>
        <v>19819693</v>
      </c>
      <c r="BA31" s="695" t="s">
        <v>519</v>
      </c>
      <c r="BB31" s="649">
        <v>45657</v>
      </c>
      <c r="BD31" s="695" t="s">
        <v>519</v>
      </c>
      <c r="BE31" s="455">
        <v>4322502</v>
      </c>
      <c r="BF31" s="435"/>
      <c r="BG31" s="695" t="s">
        <v>519</v>
      </c>
      <c r="BH31" s="455">
        <v>37082</v>
      </c>
      <c r="BI31" s="455">
        <v>723</v>
      </c>
      <c r="BJ31" s="455">
        <f t="shared" si="54"/>
        <v>37805</v>
      </c>
      <c r="BK31" s="435"/>
      <c r="BL31" s="695" t="s">
        <v>519</v>
      </c>
      <c r="BM31" s="455">
        <v>1005373</v>
      </c>
      <c r="BO31" s="695" t="s">
        <v>519</v>
      </c>
      <c r="BP31" s="455">
        <v>100645309</v>
      </c>
      <c r="BR31" s="639" t="s">
        <v>519</v>
      </c>
      <c r="BS31" s="456">
        <v>71</v>
      </c>
      <c r="BT31" s="456">
        <v>7878</v>
      </c>
      <c r="BU31" s="456">
        <v>21460</v>
      </c>
      <c r="BV31" s="456">
        <v>5261</v>
      </c>
      <c r="BW31" s="456">
        <v>53632</v>
      </c>
      <c r="BX31" s="456"/>
      <c r="BY31" s="456">
        <v>0</v>
      </c>
      <c r="BZ31" s="456">
        <f t="shared" si="55"/>
        <v>88302</v>
      </c>
    </row>
    <row r="32" spans="12:78" x14ac:dyDescent="0.15">
      <c r="L32" s="695" t="s">
        <v>520</v>
      </c>
      <c r="M32" s="649">
        <v>8379559</v>
      </c>
      <c r="N32" s="649">
        <v>99691</v>
      </c>
      <c r="O32" s="649">
        <v>98111</v>
      </c>
      <c r="P32" s="649">
        <v>93648569</v>
      </c>
      <c r="Q32" s="649">
        <f t="shared" si="50"/>
        <v>102225930</v>
      </c>
      <c r="S32" s="695" t="s">
        <v>520</v>
      </c>
      <c r="T32" s="649">
        <v>261514</v>
      </c>
      <c r="U32" s="649">
        <v>725143</v>
      </c>
      <c r="V32" s="649">
        <v>66072</v>
      </c>
      <c r="W32" s="649">
        <v>77622369</v>
      </c>
      <c r="X32" s="649">
        <v>4485</v>
      </c>
      <c r="Y32" s="649">
        <f t="shared" si="51"/>
        <v>78679583</v>
      </c>
      <c r="AA32" s="695" t="s">
        <v>520</v>
      </c>
      <c r="AB32" s="473">
        <v>8769</v>
      </c>
      <c r="AC32" s="473">
        <v>1851150</v>
      </c>
      <c r="AD32" s="473">
        <v>1079934</v>
      </c>
      <c r="AE32" s="473">
        <v>232</v>
      </c>
      <c r="AF32" s="649">
        <f t="shared" si="53"/>
        <v>2940085</v>
      </c>
      <c r="AH32" s="695" t="s">
        <v>520</v>
      </c>
      <c r="AI32" s="649">
        <v>0</v>
      </c>
      <c r="AJ32" s="649">
        <v>75566</v>
      </c>
      <c r="AK32" s="649">
        <v>90653</v>
      </c>
      <c r="AL32" s="649">
        <v>32137</v>
      </c>
      <c r="AM32" s="649">
        <v>295</v>
      </c>
      <c r="AN32" s="649">
        <v>1035704</v>
      </c>
      <c r="AO32" s="649">
        <v>121632</v>
      </c>
      <c r="AP32" s="649">
        <v>2122509</v>
      </c>
      <c r="AQ32" s="649">
        <v>0</v>
      </c>
      <c r="AR32" s="649">
        <v>0</v>
      </c>
      <c r="AS32" s="649">
        <v>32670</v>
      </c>
      <c r="AT32" s="649">
        <v>0</v>
      </c>
      <c r="AU32" s="649">
        <v>0</v>
      </c>
      <c r="AV32" s="649">
        <v>288092</v>
      </c>
      <c r="AW32" s="649">
        <v>1</v>
      </c>
      <c r="AX32" s="649">
        <v>0</v>
      </c>
      <c r="AY32" s="649">
        <f t="shared" si="52"/>
        <v>3799259</v>
      </c>
      <c r="BA32" s="695" t="s">
        <v>520</v>
      </c>
      <c r="BB32" s="649">
        <v>69284</v>
      </c>
      <c r="BD32" s="695" t="s">
        <v>520</v>
      </c>
      <c r="BE32" s="455">
        <v>3743420</v>
      </c>
      <c r="BF32" s="435"/>
      <c r="BG32" s="695" t="s">
        <v>520</v>
      </c>
      <c r="BH32" s="455">
        <v>184832</v>
      </c>
      <c r="BI32" s="455">
        <v>8920</v>
      </c>
      <c r="BJ32" s="455">
        <f t="shared" si="54"/>
        <v>193752</v>
      </c>
      <c r="BK32" s="435"/>
      <c r="BL32" s="695" t="s">
        <v>520</v>
      </c>
      <c r="BM32" s="455">
        <v>478606</v>
      </c>
      <c r="BO32" s="695" t="s">
        <v>520</v>
      </c>
      <c r="BP32" s="455">
        <v>1996028</v>
      </c>
      <c r="BR32" s="639" t="s">
        <v>520</v>
      </c>
      <c r="BS32" s="456">
        <v>41922</v>
      </c>
      <c r="BT32" s="456">
        <v>55</v>
      </c>
      <c r="BU32" s="456">
        <v>288</v>
      </c>
      <c r="BV32" s="456">
        <v>9</v>
      </c>
      <c r="BW32" s="456">
        <v>1217859</v>
      </c>
      <c r="BX32" s="456">
        <v>133431</v>
      </c>
      <c r="BY32" s="456">
        <v>0</v>
      </c>
      <c r="BZ32" s="456">
        <f t="shared" si="55"/>
        <v>1393564</v>
      </c>
    </row>
    <row r="33" spans="12:78" x14ac:dyDescent="0.15">
      <c r="L33" s="695" t="s">
        <v>521</v>
      </c>
      <c r="M33" s="649">
        <v>1300710</v>
      </c>
      <c r="N33" s="649">
        <v>6874</v>
      </c>
      <c r="O33" s="649">
        <v>17592</v>
      </c>
      <c r="P33" s="649">
        <v>3379924</v>
      </c>
      <c r="Q33" s="649">
        <f t="shared" si="50"/>
        <v>4705100</v>
      </c>
      <c r="S33" s="695" t="s">
        <v>521</v>
      </c>
      <c r="T33" s="649">
        <v>56193</v>
      </c>
      <c r="U33" s="649">
        <v>141824</v>
      </c>
      <c r="V33" s="649"/>
      <c r="W33" s="649">
        <v>2874569</v>
      </c>
      <c r="X33" s="649">
        <v>826</v>
      </c>
      <c r="Y33" s="649">
        <f t="shared" si="51"/>
        <v>3073412</v>
      </c>
      <c r="AA33" s="695" t="s">
        <v>521</v>
      </c>
      <c r="AB33" s="473"/>
      <c r="AC33" s="473">
        <v>194978</v>
      </c>
      <c r="AD33" s="473">
        <v>53283</v>
      </c>
      <c r="AE33" s="473"/>
      <c r="AF33" s="649">
        <f t="shared" si="53"/>
        <v>248261</v>
      </c>
      <c r="AH33" s="695" t="s">
        <v>521</v>
      </c>
      <c r="AI33" s="649"/>
      <c r="AJ33" s="649">
        <v>49373</v>
      </c>
      <c r="AK33" s="649">
        <v>29</v>
      </c>
      <c r="AL33" s="649">
        <v>59694</v>
      </c>
      <c r="AM33" s="649">
        <v>13788</v>
      </c>
      <c r="AN33" s="649">
        <v>3130</v>
      </c>
      <c r="AO33" s="649">
        <v>231919</v>
      </c>
      <c r="AP33" s="649">
        <v>1412973</v>
      </c>
      <c r="AQ33" s="649"/>
      <c r="AR33" s="649">
        <v>1</v>
      </c>
      <c r="AS33" s="649">
        <v>20466</v>
      </c>
      <c r="AT33" s="649"/>
      <c r="AU33" s="649">
        <v>36358</v>
      </c>
      <c r="AV33" s="649">
        <v>126</v>
      </c>
      <c r="AW33" s="649"/>
      <c r="AX33" s="649"/>
      <c r="AY33" s="649">
        <f t="shared" si="52"/>
        <v>1827857</v>
      </c>
      <c r="BA33" s="695" t="s">
        <v>521</v>
      </c>
      <c r="BB33" s="649">
        <v>223</v>
      </c>
      <c r="BD33" s="695" t="s">
        <v>521</v>
      </c>
      <c r="BE33" s="455">
        <v>1979094</v>
      </c>
      <c r="BF33" s="435"/>
      <c r="BG33" s="695" t="s">
        <v>521</v>
      </c>
      <c r="BH33" s="455">
        <v>186</v>
      </c>
      <c r="BI33" s="455">
        <v>4</v>
      </c>
      <c r="BJ33" s="455">
        <f t="shared" si="54"/>
        <v>190</v>
      </c>
      <c r="BK33" s="435"/>
      <c r="BL33" s="695" t="s">
        <v>521</v>
      </c>
      <c r="BM33" s="455">
        <v>77854</v>
      </c>
      <c r="BO33" s="695" t="s">
        <v>521</v>
      </c>
      <c r="BP33" s="455">
        <v>414</v>
      </c>
      <c r="BR33" s="639" t="s">
        <v>521</v>
      </c>
      <c r="BS33" s="456"/>
      <c r="BT33" s="456"/>
      <c r="BU33" s="456"/>
      <c r="BV33" s="456">
        <v>4</v>
      </c>
      <c r="BW33" s="456">
        <v>197</v>
      </c>
      <c r="BX33" s="456"/>
      <c r="BY33" s="456">
        <v>0</v>
      </c>
      <c r="BZ33" s="456">
        <f t="shared" si="55"/>
        <v>201</v>
      </c>
    </row>
    <row r="34" spans="12:78" x14ac:dyDescent="0.15">
      <c r="L34" s="695" t="s">
        <v>107</v>
      </c>
      <c r="M34" s="649">
        <v>35558411</v>
      </c>
      <c r="N34" s="649">
        <v>891</v>
      </c>
      <c r="O34" s="649"/>
      <c r="P34" s="649">
        <v>23250408</v>
      </c>
      <c r="Q34" s="649">
        <f t="shared" si="50"/>
        <v>58809710</v>
      </c>
      <c r="S34" s="695" t="s">
        <v>107</v>
      </c>
      <c r="T34" s="649">
        <v>326518</v>
      </c>
      <c r="U34" s="649">
        <v>2</v>
      </c>
      <c r="V34" s="649">
        <v>4</v>
      </c>
      <c r="W34" s="649">
        <v>16659164</v>
      </c>
      <c r="X34" s="649">
        <v>9</v>
      </c>
      <c r="Y34" s="649">
        <f t="shared" si="51"/>
        <v>16985697</v>
      </c>
      <c r="AA34" s="695" t="s">
        <v>107</v>
      </c>
      <c r="AB34" s="473">
        <v>1</v>
      </c>
      <c r="AC34" s="473">
        <v>9001</v>
      </c>
      <c r="AD34" s="473">
        <v>19970</v>
      </c>
      <c r="AE34" s="473"/>
      <c r="AF34" s="649">
        <f t="shared" si="53"/>
        <v>28972</v>
      </c>
      <c r="AH34" s="695" t="s">
        <v>107</v>
      </c>
      <c r="AI34" s="649">
        <v>3</v>
      </c>
      <c r="AJ34" s="649">
        <v>77246</v>
      </c>
      <c r="AK34" s="649">
        <v>6</v>
      </c>
      <c r="AL34" s="649">
        <v>6</v>
      </c>
      <c r="AM34" s="649">
        <v>19612</v>
      </c>
      <c r="AN34" s="649">
        <v>25748</v>
      </c>
      <c r="AO34" s="649">
        <v>313</v>
      </c>
      <c r="AP34" s="649">
        <v>213313</v>
      </c>
      <c r="AQ34" s="649">
        <v>0</v>
      </c>
      <c r="AR34" s="649">
        <v>0</v>
      </c>
      <c r="AS34" s="649">
        <v>1283</v>
      </c>
      <c r="AT34" s="649">
        <v>1</v>
      </c>
      <c r="AU34" s="649">
        <v>0</v>
      </c>
      <c r="AV34" s="649">
        <v>65</v>
      </c>
      <c r="AW34" s="649">
        <v>0</v>
      </c>
      <c r="AX34" s="649">
        <v>0</v>
      </c>
      <c r="AY34" s="649">
        <f t="shared" si="52"/>
        <v>337596</v>
      </c>
      <c r="BA34" s="695" t="s">
        <v>107</v>
      </c>
      <c r="BB34" s="649">
        <v>13727</v>
      </c>
      <c r="BD34" s="695" t="s">
        <v>809</v>
      </c>
      <c r="BE34" s="455">
        <v>185069</v>
      </c>
      <c r="BF34" s="435"/>
      <c r="BG34" s="695" t="s">
        <v>107</v>
      </c>
      <c r="BH34" s="455">
        <v>25948</v>
      </c>
      <c r="BI34" s="455">
        <v>15</v>
      </c>
      <c r="BJ34" s="455">
        <f t="shared" si="54"/>
        <v>25963</v>
      </c>
      <c r="BK34" s="435"/>
      <c r="BL34" s="695" t="s">
        <v>107</v>
      </c>
      <c r="BM34" s="455">
        <v>16452</v>
      </c>
      <c r="BO34" s="695" t="s">
        <v>107</v>
      </c>
      <c r="BP34" s="455">
        <v>25458</v>
      </c>
      <c r="BR34" s="639" t="s">
        <v>809</v>
      </c>
      <c r="BS34" s="456"/>
      <c r="BT34" s="456"/>
      <c r="BU34" s="456"/>
      <c r="BV34" s="456">
        <v>1</v>
      </c>
      <c r="BW34" s="456">
        <v>987</v>
      </c>
      <c r="BX34" s="456">
        <v>9</v>
      </c>
      <c r="BY34" s="456">
        <v>0</v>
      </c>
      <c r="BZ34" s="456">
        <f t="shared" si="55"/>
        <v>997</v>
      </c>
    </row>
    <row r="35" spans="12:78" x14ac:dyDescent="0.15">
      <c r="L35" s="695" t="s">
        <v>108</v>
      </c>
      <c r="M35" s="649">
        <v>19193</v>
      </c>
      <c r="N35" s="649">
        <v>84</v>
      </c>
      <c r="O35" s="649"/>
      <c r="P35" s="649">
        <v>18965</v>
      </c>
      <c r="Q35" s="649">
        <f t="shared" si="50"/>
        <v>38242</v>
      </c>
      <c r="S35" s="695" t="s">
        <v>108</v>
      </c>
      <c r="T35" s="649">
        <v>576</v>
      </c>
      <c r="U35" s="649">
        <v>636</v>
      </c>
      <c r="V35" s="649"/>
      <c r="W35" s="649">
        <v>22559</v>
      </c>
      <c r="X35" s="649"/>
      <c r="Y35" s="649">
        <f t="shared" si="51"/>
        <v>23771</v>
      </c>
      <c r="AA35" s="695" t="s">
        <v>108</v>
      </c>
      <c r="AB35" s="473"/>
      <c r="AC35" s="473">
        <v>1</v>
      </c>
      <c r="AD35" s="473">
        <v>677</v>
      </c>
      <c r="AE35" s="473"/>
      <c r="AF35" s="649">
        <f t="shared" si="53"/>
        <v>678</v>
      </c>
      <c r="AH35" s="695" t="s">
        <v>108</v>
      </c>
      <c r="AI35" s="649">
        <v>0</v>
      </c>
      <c r="AJ35" s="649">
        <v>659</v>
      </c>
      <c r="AK35" s="649">
        <v>0</v>
      </c>
      <c r="AL35" s="649">
        <v>0</v>
      </c>
      <c r="AM35" s="649">
        <v>4</v>
      </c>
      <c r="AN35" s="649">
        <v>21</v>
      </c>
      <c r="AO35" s="649">
        <v>0</v>
      </c>
      <c r="AP35" s="649">
        <v>854</v>
      </c>
      <c r="AQ35" s="649">
        <v>0</v>
      </c>
      <c r="AR35" s="649">
        <v>0</v>
      </c>
      <c r="AS35" s="649">
        <v>0</v>
      </c>
      <c r="AT35" s="649">
        <v>0</v>
      </c>
      <c r="AU35" s="649">
        <v>0</v>
      </c>
      <c r="AV35" s="649">
        <v>0</v>
      </c>
      <c r="AW35" s="649">
        <v>0</v>
      </c>
      <c r="AX35" s="649">
        <v>0</v>
      </c>
      <c r="AY35" s="649">
        <f t="shared" si="52"/>
        <v>1538</v>
      </c>
      <c r="BA35" s="695" t="s">
        <v>108</v>
      </c>
      <c r="BB35" s="649">
        <v>694</v>
      </c>
      <c r="BD35" s="695" t="s">
        <v>108</v>
      </c>
      <c r="BE35" s="455">
        <v>5700</v>
      </c>
      <c r="BF35" s="435"/>
      <c r="BG35" s="695" t="s">
        <v>108</v>
      </c>
      <c r="BH35" s="455">
        <v>4204</v>
      </c>
      <c r="BI35" s="455">
        <v>0</v>
      </c>
      <c r="BJ35" s="455">
        <f t="shared" si="54"/>
        <v>4204</v>
      </c>
      <c r="BK35" s="435"/>
      <c r="BL35" s="695" t="s">
        <v>108</v>
      </c>
      <c r="BM35" s="455">
        <v>8</v>
      </c>
      <c r="BO35" s="695" t="s">
        <v>108</v>
      </c>
      <c r="BP35" s="455">
        <v>19</v>
      </c>
      <c r="BR35" s="695" t="s">
        <v>108</v>
      </c>
      <c r="BS35" s="456"/>
      <c r="BT35" s="456"/>
      <c r="BU35" s="456"/>
      <c r="BV35" s="456"/>
      <c r="BW35" s="456"/>
      <c r="BX35" s="456"/>
      <c r="BY35" s="456">
        <v>0</v>
      </c>
      <c r="BZ35" s="456">
        <f t="shared" si="55"/>
        <v>0</v>
      </c>
    </row>
    <row r="36" spans="12:78" x14ac:dyDescent="0.15">
      <c r="L36" s="641" t="s">
        <v>55</v>
      </c>
      <c r="M36" s="654">
        <f>SUM(M29:M35)</f>
        <v>68977903</v>
      </c>
      <c r="N36" s="654">
        <f>SUM(N29:N35)</f>
        <v>2938177</v>
      </c>
      <c r="O36" s="654">
        <f>SUM(O29:O35)</f>
        <v>2952594</v>
      </c>
      <c r="P36" s="654">
        <f>SUM(P29:P35)</f>
        <v>600341350</v>
      </c>
      <c r="Q36" s="654">
        <f>SUM(Q29:Q35)</f>
        <v>675210024</v>
      </c>
      <c r="S36" s="641" t="s">
        <v>55</v>
      </c>
      <c r="T36" s="654">
        <f t="shared" ref="T36:Y36" si="56">SUM(T29:T35)</f>
        <v>16699529</v>
      </c>
      <c r="U36" s="654">
        <f t="shared" si="56"/>
        <v>7682387</v>
      </c>
      <c r="V36" s="654">
        <f t="shared" si="56"/>
        <v>367056</v>
      </c>
      <c r="W36" s="654">
        <f t="shared" si="56"/>
        <v>809187837</v>
      </c>
      <c r="X36" s="654">
        <f t="shared" si="56"/>
        <v>126847</v>
      </c>
      <c r="Y36" s="654">
        <f t="shared" si="56"/>
        <v>834063656</v>
      </c>
      <c r="AA36" s="641" t="s">
        <v>55</v>
      </c>
      <c r="AB36" s="654">
        <f>SUM(AB29:AB35)</f>
        <v>13728</v>
      </c>
      <c r="AC36" s="654">
        <f>SUM(AC29:AC35)</f>
        <v>5986868</v>
      </c>
      <c r="AD36" s="654">
        <f>SUM(AD29:AD35)</f>
        <v>13804003</v>
      </c>
      <c r="AE36" s="654">
        <f>SUM(AE29:AE35)</f>
        <v>31228</v>
      </c>
      <c r="AF36" s="654">
        <f>SUM(AF29:AF35)</f>
        <v>19835827</v>
      </c>
      <c r="AH36" s="641" t="s">
        <v>55</v>
      </c>
      <c r="AI36" s="654">
        <f t="shared" ref="AI36:AY36" si="57">SUM(AI29:AI35)</f>
        <v>10942</v>
      </c>
      <c r="AJ36" s="654">
        <f t="shared" si="57"/>
        <v>11738494</v>
      </c>
      <c r="AK36" s="654">
        <f t="shared" si="57"/>
        <v>172278</v>
      </c>
      <c r="AL36" s="654">
        <f t="shared" si="57"/>
        <v>183726</v>
      </c>
      <c r="AM36" s="654">
        <f t="shared" si="57"/>
        <v>2057625</v>
      </c>
      <c r="AN36" s="654">
        <f t="shared" si="57"/>
        <v>1713148</v>
      </c>
      <c r="AO36" s="654">
        <f t="shared" si="57"/>
        <v>5106754</v>
      </c>
      <c r="AP36" s="654">
        <f t="shared" si="57"/>
        <v>155145178</v>
      </c>
      <c r="AQ36" s="654">
        <f t="shared" si="57"/>
        <v>157</v>
      </c>
      <c r="AR36" s="654">
        <f t="shared" si="57"/>
        <v>53</v>
      </c>
      <c r="AS36" s="654">
        <f t="shared" si="57"/>
        <v>126220</v>
      </c>
      <c r="AT36" s="654">
        <f t="shared" si="57"/>
        <v>50</v>
      </c>
      <c r="AU36" s="654">
        <f t="shared" si="57"/>
        <v>37656</v>
      </c>
      <c r="AV36" s="654">
        <f t="shared" si="57"/>
        <v>839299</v>
      </c>
      <c r="AW36" s="654">
        <f t="shared" si="57"/>
        <v>13120</v>
      </c>
      <c r="AX36" s="654">
        <f t="shared" si="57"/>
        <v>7563</v>
      </c>
      <c r="AY36" s="654">
        <f t="shared" si="57"/>
        <v>177152263</v>
      </c>
      <c r="BA36" s="641" t="s">
        <v>55</v>
      </c>
      <c r="BB36" s="654">
        <f>SUM(BB29:BB35)</f>
        <v>204606</v>
      </c>
      <c r="BD36" s="634" t="s">
        <v>55</v>
      </c>
      <c r="BE36" s="657">
        <f>SUM(BE29:BE35)</f>
        <v>37370651</v>
      </c>
      <c r="BF36" s="129"/>
      <c r="BG36" s="634" t="s">
        <v>55</v>
      </c>
      <c r="BH36" s="657">
        <f>SUM(BH29:BH35)</f>
        <v>2500456</v>
      </c>
      <c r="BI36" s="657">
        <f>SUM(BI29:BI35)</f>
        <v>762347</v>
      </c>
      <c r="BJ36" s="657">
        <f>SUM(BJ29:BJ35)</f>
        <v>3262803</v>
      </c>
      <c r="BK36" s="129"/>
      <c r="BL36" s="634" t="s">
        <v>55</v>
      </c>
      <c r="BM36" s="657">
        <f>SUM(BM29:BM35)</f>
        <v>4425148</v>
      </c>
      <c r="BO36" s="634" t="s">
        <v>55</v>
      </c>
      <c r="BP36" s="657">
        <f>SUM(BP29:BP35)</f>
        <v>111684810</v>
      </c>
      <c r="BR36" s="605" t="s">
        <v>55</v>
      </c>
      <c r="BS36" s="458">
        <f>SUM(BS29:BS35)</f>
        <v>52169</v>
      </c>
      <c r="BT36" s="458">
        <f t="shared" ref="BT36:BZ36" si="58">SUM(BT29:BT35)</f>
        <v>7933</v>
      </c>
      <c r="BU36" s="458">
        <f t="shared" si="58"/>
        <v>22146</v>
      </c>
      <c r="BV36" s="458">
        <f t="shared" si="58"/>
        <v>15930</v>
      </c>
      <c r="BW36" s="458">
        <f t="shared" si="58"/>
        <v>1823235</v>
      </c>
      <c r="BX36" s="458">
        <f t="shared" si="58"/>
        <v>133440</v>
      </c>
      <c r="BY36" s="458">
        <f t="shared" si="58"/>
        <v>0</v>
      </c>
      <c r="BZ36" s="458">
        <f t="shared" si="58"/>
        <v>2054853</v>
      </c>
    </row>
    <row r="37" spans="12:78" x14ac:dyDescent="0.15">
      <c r="L37" s="658"/>
      <c r="M37" s="611"/>
      <c r="N37" s="611"/>
      <c r="O37" s="611"/>
      <c r="P37" s="611"/>
      <c r="Q37" s="611"/>
    </row>
    <row r="38" spans="12:78" x14ac:dyDescent="0.15">
      <c r="L38" s="658"/>
      <c r="M38" s="611"/>
      <c r="N38" s="611"/>
      <c r="O38" s="611"/>
      <c r="P38" s="611"/>
      <c r="Q38" s="611"/>
    </row>
    <row r="39" spans="12:78" ht="16" x14ac:dyDescent="0.2">
      <c r="L39" s="658"/>
      <c r="M39" s="622" t="s">
        <v>121</v>
      </c>
      <c r="T39" s="622" t="s">
        <v>122</v>
      </c>
      <c r="AB39" s="622" t="s">
        <v>123</v>
      </c>
      <c r="AI39" s="622" t="s">
        <v>701</v>
      </c>
      <c r="BB39" s="622" t="s">
        <v>713</v>
      </c>
      <c r="BD39" s="129"/>
      <c r="BE39" s="624" t="s">
        <v>932</v>
      </c>
      <c r="BF39" s="129"/>
      <c r="BG39" s="129"/>
      <c r="BH39" s="624" t="s">
        <v>933</v>
      </c>
      <c r="BI39" s="129"/>
      <c r="BJ39" s="129"/>
      <c r="BK39" s="625"/>
      <c r="BL39" s="625"/>
      <c r="BM39" s="624" t="s">
        <v>934</v>
      </c>
      <c r="BO39" s="624" t="s">
        <v>978</v>
      </c>
      <c r="BR39" s="624" t="s">
        <v>973</v>
      </c>
    </row>
    <row r="40" spans="12:78" x14ac:dyDescent="0.15">
      <c r="M40" s="623" t="s">
        <v>149</v>
      </c>
      <c r="S40" s="623" t="s">
        <v>149</v>
      </c>
      <c r="T40" s="623"/>
      <c r="AA40" s="623" t="s">
        <v>149</v>
      </c>
      <c r="AH40" s="623" t="s">
        <v>149</v>
      </c>
      <c r="BA40" s="623" t="s">
        <v>149</v>
      </c>
      <c r="BD40" s="623" t="s">
        <v>149</v>
      </c>
      <c r="BE40" s="129"/>
      <c r="BF40" s="623"/>
      <c r="BG40" s="623" t="s">
        <v>149</v>
      </c>
      <c r="BH40" s="129"/>
      <c r="BI40" s="625"/>
      <c r="BJ40" s="625"/>
      <c r="BK40" s="625"/>
      <c r="BL40" s="623" t="s">
        <v>149</v>
      </c>
      <c r="BM40" s="129"/>
      <c r="BO40" s="623" t="s">
        <v>149</v>
      </c>
      <c r="BP40" s="129"/>
      <c r="BR40" s="623" t="s">
        <v>149</v>
      </c>
    </row>
    <row r="41" spans="12:78" ht="56" x14ac:dyDescent="0.15">
      <c r="L41" s="628" t="s">
        <v>625</v>
      </c>
      <c r="M41" s="629" t="s">
        <v>125</v>
      </c>
      <c r="N41" s="629" t="s">
        <v>126</v>
      </c>
      <c r="O41" s="629" t="s">
        <v>127</v>
      </c>
      <c r="P41" s="629" t="s">
        <v>128</v>
      </c>
      <c r="Q41" s="629" t="s">
        <v>55</v>
      </c>
      <c r="R41" s="630"/>
      <c r="S41" s="628" t="s">
        <v>625</v>
      </c>
      <c r="T41" s="631" t="s">
        <v>129</v>
      </c>
      <c r="U41" s="631" t="s">
        <v>130</v>
      </c>
      <c r="V41" s="631" t="s">
        <v>131</v>
      </c>
      <c r="W41" s="631" t="s">
        <v>132</v>
      </c>
      <c r="X41" s="631" t="s">
        <v>133</v>
      </c>
      <c r="Y41" s="629" t="s">
        <v>55</v>
      </c>
      <c r="Z41" s="630"/>
      <c r="AA41" s="628" t="s">
        <v>625</v>
      </c>
      <c r="AB41" s="631" t="s">
        <v>134</v>
      </c>
      <c r="AC41" s="631" t="s">
        <v>135</v>
      </c>
      <c r="AD41" s="631" t="s">
        <v>136</v>
      </c>
      <c r="AE41" s="631" t="s">
        <v>137</v>
      </c>
      <c r="AF41" s="629" t="s">
        <v>55</v>
      </c>
      <c r="AG41" s="630"/>
      <c r="AH41" s="628" t="s">
        <v>625</v>
      </c>
      <c r="AI41" s="632" t="str">
        <f>AI52</f>
        <v>AIRS</v>
      </c>
      <c r="AJ41" s="632" t="str">
        <f t="shared" ref="AJ41:AX41" si="59">AJ52</f>
        <v>AMSR-E</v>
      </c>
      <c r="AK41" s="632" t="str">
        <f t="shared" si="59"/>
        <v>AMSR2</v>
      </c>
      <c r="AL41" s="632" t="str">
        <f t="shared" si="59"/>
        <v>ATMS</v>
      </c>
      <c r="AM41" s="632" t="str">
        <f t="shared" si="59"/>
        <v>DPR</v>
      </c>
      <c r="AN41" s="632" t="str">
        <f t="shared" si="59"/>
        <v>GMI</v>
      </c>
      <c r="AO41" s="632" t="str">
        <f t="shared" si="59"/>
        <v>GOES-8/10</v>
      </c>
      <c r="AP41" s="632" t="str">
        <f t="shared" si="59"/>
        <v>IMERG</v>
      </c>
      <c r="AQ41" s="632" t="str">
        <f t="shared" si="59"/>
        <v>KAPR</v>
      </c>
      <c r="AR41" s="632" t="str">
        <f t="shared" si="59"/>
        <v>KUPR</v>
      </c>
      <c r="AS41" s="632" t="str">
        <f t="shared" si="59"/>
        <v>MHS</v>
      </c>
      <c r="AT41" s="632" t="str">
        <f t="shared" si="59"/>
        <v>MT1</v>
      </c>
      <c r="AU41" s="632" t="str">
        <f t="shared" si="59"/>
        <v>SAPHIR</v>
      </c>
      <c r="AV41" s="632" t="str">
        <f t="shared" si="59"/>
        <v>SSM/I</v>
      </c>
      <c r="AW41" s="632" t="str">
        <f t="shared" si="59"/>
        <v>SSMIS</v>
      </c>
      <c r="AX41" s="632" t="str">
        <f t="shared" si="59"/>
        <v>TMI</v>
      </c>
      <c r="AY41" s="629" t="s">
        <v>55</v>
      </c>
      <c r="AZ41" s="630"/>
      <c r="BA41" s="628" t="s">
        <v>625</v>
      </c>
      <c r="BB41" s="632" t="s">
        <v>713</v>
      </c>
      <c r="BD41" s="628" t="s">
        <v>626</v>
      </c>
      <c r="BE41" s="633" t="s">
        <v>929</v>
      </c>
      <c r="BF41" s="634"/>
      <c r="BG41" s="628" t="s">
        <v>626</v>
      </c>
      <c r="BH41" s="633" t="s">
        <v>930</v>
      </c>
      <c r="BI41" s="633" t="s">
        <v>931</v>
      </c>
      <c r="BJ41" s="633" t="s">
        <v>55</v>
      </c>
      <c r="BK41" s="634"/>
      <c r="BL41" s="628" t="s">
        <v>626</v>
      </c>
      <c r="BM41" s="633" t="s">
        <v>935</v>
      </c>
      <c r="BO41" s="628" t="s">
        <v>626</v>
      </c>
      <c r="BP41" s="633" t="s">
        <v>966</v>
      </c>
      <c r="BR41" s="669" t="s">
        <v>626</v>
      </c>
      <c r="BS41" s="647" t="s">
        <v>968</v>
      </c>
      <c r="BT41" s="647" t="s">
        <v>969</v>
      </c>
      <c r="BU41" s="647" t="s">
        <v>970</v>
      </c>
      <c r="BV41" s="647" t="s">
        <v>971</v>
      </c>
      <c r="BW41" s="647" t="s">
        <v>974</v>
      </c>
      <c r="BX41" s="647" t="s">
        <v>975</v>
      </c>
      <c r="BY41" s="647" t="s">
        <v>976</v>
      </c>
      <c r="BZ41" s="646" t="s">
        <v>55</v>
      </c>
    </row>
    <row r="42" spans="12:78" x14ac:dyDescent="0.15">
      <c r="L42" s="695" t="s">
        <v>102</v>
      </c>
      <c r="M42" s="638">
        <f t="shared" ref="M42:P48" si="60">M53/1024</f>
        <v>345.13118174271972</v>
      </c>
      <c r="N42" s="638">
        <f t="shared" si="60"/>
        <v>7.3059713340671779</v>
      </c>
      <c r="O42" s="638">
        <f t="shared" si="60"/>
        <v>131.72828999501954</v>
      </c>
      <c r="P42" s="638">
        <f t="shared" si="60"/>
        <v>4155.2020748214254</v>
      </c>
      <c r="Q42" s="638">
        <f t="shared" ref="Q42:Q48" si="61">SUM(M42:P42)</f>
        <v>4639.3675178932317</v>
      </c>
      <c r="S42" s="695" t="s">
        <v>102</v>
      </c>
      <c r="T42" s="638">
        <f t="shared" ref="T42:X48" si="62">T53/1024</f>
        <v>112.29437218451075</v>
      </c>
      <c r="U42" s="638">
        <f t="shared" si="62"/>
        <v>1086.2425996276759</v>
      </c>
      <c r="V42" s="638">
        <f t="shared" si="62"/>
        <v>21.575493350588573</v>
      </c>
      <c r="W42" s="638">
        <f t="shared" si="62"/>
        <v>6467.8487130444528</v>
      </c>
      <c r="X42" s="638">
        <f t="shared" si="62"/>
        <v>1.6265665931468847</v>
      </c>
      <c r="Y42" s="638">
        <f t="shared" ref="Y42:Y48" si="63">SUM(T42:X42)</f>
        <v>7689.5877448003748</v>
      </c>
      <c r="AA42" s="695" t="s">
        <v>102</v>
      </c>
      <c r="AB42" s="638">
        <f t="shared" ref="AB42:AE48" si="64">AB53/1024</f>
        <v>1.0600803478155273E-2</v>
      </c>
      <c r="AC42" s="638">
        <f t="shared" si="64"/>
        <v>7.2312623717871194</v>
      </c>
      <c r="AD42" s="638">
        <f t="shared" si="64"/>
        <v>568.94078333725099</v>
      </c>
      <c r="AE42" s="638">
        <f t="shared" si="64"/>
        <v>0.82866857779663383</v>
      </c>
      <c r="AF42" s="638">
        <f>SUM(AB42:AE42)</f>
        <v>577.01131509031291</v>
      </c>
      <c r="AH42" s="695" t="s">
        <v>102</v>
      </c>
      <c r="AI42" s="638">
        <f t="shared" ref="AI42:AX48" si="65">AI53/1024</f>
        <v>5.747087334384551E-3</v>
      </c>
      <c r="AJ42" s="638">
        <f t="shared" si="65"/>
        <v>122.95717343930468</v>
      </c>
      <c r="AK42" s="638">
        <f t="shared" si="65"/>
        <v>5.8862640325059958</v>
      </c>
      <c r="AL42" s="638">
        <f t="shared" si="65"/>
        <v>0.83361783760847163</v>
      </c>
      <c r="AM42" s="638">
        <f t="shared" si="65"/>
        <v>653.84516022761909</v>
      </c>
      <c r="AN42" s="638">
        <f t="shared" si="65"/>
        <v>16.758847460426271</v>
      </c>
      <c r="AO42" s="638">
        <f t="shared" si="65"/>
        <v>54.776278965369727</v>
      </c>
      <c r="AP42" s="638">
        <f t="shared" si="65"/>
        <v>483.97817158671194</v>
      </c>
      <c r="AQ42" s="638">
        <f t="shared" si="65"/>
        <v>5.5324858403764648E-3</v>
      </c>
      <c r="AR42" s="638">
        <f t="shared" si="65"/>
        <v>7.3564832127885841E-3</v>
      </c>
      <c r="AS42" s="638">
        <f t="shared" si="65"/>
        <v>0.14311237768833887</v>
      </c>
      <c r="AT42" s="638">
        <f t="shared" si="65"/>
        <v>5.7464323344902347E-4</v>
      </c>
      <c r="AU42" s="638">
        <f t="shared" si="65"/>
        <v>1.1912244171980958E-3</v>
      </c>
      <c r="AV42" s="638">
        <f t="shared" si="65"/>
        <v>9.4101267620881046</v>
      </c>
      <c r="AW42" s="638">
        <f t="shared" si="65"/>
        <v>0.53073192944975689</v>
      </c>
      <c r="AX42" s="638">
        <f t="shared" si="65"/>
        <v>6.3400376790013965E-2</v>
      </c>
      <c r="AY42" s="445">
        <f t="shared" ref="AY42:AY48" si="66">SUM(AI42:AX42)</f>
        <v>1349.2032869196005</v>
      </c>
      <c r="BA42" s="695" t="s">
        <v>102</v>
      </c>
      <c r="BB42" s="638">
        <f t="shared" ref="BB42:BB48" si="67">BB53/1024</f>
        <v>3.4604276361278517E-2</v>
      </c>
      <c r="BD42" s="695" t="s">
        <v>808</v>
      </c>
      <c r="BE42" s="451">
        <f>BE53/1024</f>
        <v>20827.497041301529</v>
      </c>
      <c r="BF42" s="435"/>
      <c r="BG42" s="695" t="s">
        <v>102</v>
      </c>
      <c r="BH42" s="451">
        <f t="shared" ref="BH42:BI48" si="68">BH53/1024</f>
        <v>185.01962642682324</v>
      </c>
      <c r="BI42" s="451">
        <f t="shared" si="68"/>
        <v>273.77741712949012</v>
      </c>
      <c r="BJ42" s="451">
        <f>SUM(BH42:BI42)</f>
        <v>458.79704355631338</v>
      </c>
      <c r="BK42" s="435"/>
      <c r="BL42" s="695" t="s">
        <v>102</v>
      </c>
      <c r="BM42" s="451">
        <f t="shared" ref="BM42:BM48" si="69">BM53/1024</f>
        <v>780.77084519111918</v>
      </c>
      <c r="BO42" s="695" t="s">
        <v>102</v>
      </c>
      <c r="BP42" s="451">
        <f t="shared" ref="BP42:BP48" si="70">BP53/1024</f>
        <v>85.63543643209951</v>
      </c>
      <c r="BR42" s="639" t="s">
        <v>808</v>
      </c>
      <c r="BS42" s="462">
        <f>BS53/1024</f>
        <v>2.231325627963086E-2</v>
      </c>
      <c r="BT42" s="462">
        <f t="shared" ref="BT42:BY42" si="71">BT53/1024</f>
        <v>0</v>
      </c>
      <c r="BU42" s="462">
        <f t="shared" si="71"/>
        <v>2.0600631614797657E-5</v>
      </c>
      <c r="BV42" s="462">
        <f t="shared" si="71"/>
        <v>0.13135214978683496</v>
      </c>
      <c r="BW42" s="462">
        <f t="shared" si="71"/>
        <v>22.894928802649609</v>
      </c>
      <c r="BX42" s="462">
        <f t="shared" si="71"/>
        <v>0</v>
      </c>
      <c r="BY42" s="462">
        <f t="shared" si="71"/>
        <v>0</v>
      </c>
      <c r="BZ42" s="462">
        <f>SUM(BS42:BY42)</f>
        <v>23.04861480934769</v>
      </c>
    </row>
    <row r="43" spans="12:78" x14ac:dyDescent="0.15">
      <c r="L43" s="695" t="s">
        <v>103</v>
      </c>
      <c r="M43" s="638">
        <f t="shared" si="60"/>
        <v>0.92421194138478224</v>
      </c>
      <c r="N43" s="638">
        <f t="shared" si="60"/>
        <v>1.8564920479138867</v>
      </c>
      <c r="O43" s="638">
        <f t="shared" si="60"/>
        <v>2.5892150307963671</v>
      </c>
      <c r="P43" s="638">
        <f t="shared" si="60"/>
        <v>4603.5069188158695</v>
      </c>
      <c r="Q43" s="638">
        <f t="shared" si="61"/>
        <v>4608.8768378359646</v>
      </c>
      <c r="S43" s="695" t="s">
        <v>103</v>
      </c>
      <c r="T43" s="638">
        <f t="shared" si="62"/>
        <v>408.80526459792776</v>
      </c>
      <c r="U43" s="638">
        <f t="shared" si="62"/>
        <v>73.543540025687406</v>
      </c>
      <c r="V43" s="638">
        <f t="shared" si="62"/>
        <v>0.89053533111928029</v>
      </c>
      <c r="W43" s="638">
        <f t="shared" si="62"/>
        <v>4227.1465289783882</v>
      </c>
      <c r="X43" s="638">
        <f t="shared" si="62"/>
        <v>7.422490762110097E-5</v>
      </c>
      <c r="Y43" s="638">
        <f t="shared" si="63"/>
        <v>4710.3859431580304</v>
      </c>
      <c r="AA43" s="695" t="s">
        <v>103</v>
      </c>
      <c r="AB43" s="638">
        <f t="shared" si="64"/>
        <v>6.5053172875195699E-6</v>
      </c>
      <c r="AC43" s="638">
        <f t="shared" si="64"/>
        <v>9.4404473753456841E-2</v>
      </c>
      <c r="AD43" s="638">
        <f t="shared" si="64"/>
        <v>0.64538441086642673</v>
      </c>
      <c r="AE43" s="638">
        <f t="shared" si="64"/>
        <v>2.3932214480737403E-4</v>
      </c>
      <c r="AF43" s="638">
        <f t="shared" ref="AF43:AF48" si="72">SUM(AB43:AE43)</f>
        <v>0.74003471208197846</v>
      </c>
      <c r="AH43" s="695" t="s">
        <v>103</v>
      </c>
      <c r="AI43" s="638">
        <f t="shared" si="65"/>
        <v>2.1561270456004394E-2</v>
      </c>
      <c r="AJ43" s="638">
        <f t="shared" si="65"/>
        <v>1.1251105814944726</v>
      </c>
      <c r="AK43" s="638">
        <f t="shared" si="65"/>
        <v>2.9276616260176465E-6</v>
      </c>
      <c r="AL43" s="638">
        <f t="shared" si="65"/>
        <v>1.1460395357062208E-2</v>
      </c>
      <c r="AM43" s="638">
        <f t="shared" si="65"/>
        <v>0.1414803178449795</v>
      </c>
      <c r="AN43" s="638">
        <f t="shared" si="65"/>
        <v>0.68127431348329981</v>
      </c>
      <c r="AO43" s="638">
        <f t="shared" si="65"/>
        <v>2.568683366916953E-4</v>
      </c>
      <c r="AP43" s="638">
        <f t="shared" si="65"/>
        <v>23.572203513681348</v>
      </c>
      <c r="AQ43" s="638">
        <f t="shared" si="65"/>
        <v>1.0621805813570898E-5</v>
      </c>
      <c r="AR43" s="638">
        <f t="shared" si="65"/>
        <v>1.3077539733785645E-5</v>
      </c>
      <c r="AS43" s="638">
        <f t="shared" si="65"/>
        <v>4.6397137495659962E-2</v>
      </c>
      <c r="AT43" s="638">
        <f t="shared" si="65"/>
        <v>7.8141601989045707E-7</v>
      </c>
      <c r="AU43" s="638">
        <f t="shared" si="65"/>
        <v>3.1076560844667188E-6</v>
      </c>
      <c r="AV43" s="638">
        <f t="shared" si="65"/>
        <v>2.5195042235281936E-4</v>
      </c>
      <c r="AW43" s="638">
        <f t="shared" si="65"/>
        <v>0.10118049944594532</v>
      </c>
      <c r="AX43" s="638">
        <f t="shared" si="65"/>
        <v>5.0118173021473827E-5</v>
      </c>
      <c r="AY43" s="445">
        <f t="shared" si="66"/>
        <v>25.701257482270115</v>
      </c>
      <c r="BA43" s="695" t="s">
        <v>103</v>
      </c>
      <c r="BB43" s="638">
        <f t="shared" si="67"/>
        <v>1.1089819790868164E-3</v>
      </c>
      <c r="BD43" s="695" t="s">
        <v>103</v>
      </c>
      <c r="BE43" s="451">
        <f t="shared" ref="BE43:BE48" si="73">BE54/1024</f>
        <v>5137.1987094921724</v>
      </c>
      <c r="BF43" s="435"/>
      <c r="BG43" s="695" t="s">
        <v>103</v>
      </c>
      <c r="BH43" s="451">
        <f t="shared" si="68"/>
        <v>753.54535720747754</v>
      </c>
      <c r="BI43" s="451">
        <f t="shared" si="68"/>
        <v>3.0728361698493167E-3</v>
      </c>
      <c r="BJ43" s="451">
        <f t="shared" ref="BJ43:BJ48" si="74">SUM(BH43:BI43)</f>
        <v>753.54843004364739</v>
      </c>
      <c r="BK43" s="435"/>
      <c r="BL43" s="695" t="s">
        <v>103</v>
      </c>
      <c r="BM43" s="451">
        <f t="shared" si="69"/>
        <v>23.318343015181153</v>
      </c>
      <c r="BO43" s="695" t="s">
        <v>103</v>
      </c>
      <c r="BP43" s="451">
        <f t="shared" si="70"/>
        <v>15.958768289495215</v>
      </c>
      <c r="BR43" s="639" t="s">
        <v>103</v>
      </c>
      <c r="BS43" s="462">
        <f t="shared" ref="BS43:BY48" si="75">BS54/1024</f>
        <v>1.7702356672089061E-5</v>
      </c>
      <c r="BT43" s="462">
        <f t="shared" si="75"/>
        <v>0</v>
      </c>
      <c r="BU43" s="462">
        <f t="shared" si="75"/>
        <v>9.531353007332646E-4</v>
      </c>
      <c r="BV43" s="462">
        <f t="shared" si="75"/>
        <v>2.1484655917447462E-5</v>
      </c>
      <c r="BW43" s="462">
        <f t="shared" si="75"/>
        <v>0.78744932787503708</v>
      </c>
      <c r="BX43" s="462">
        <f t="shared" si="75"/>
        <v>0</v>
      </c>
      <c r="BY43" s="462">
        <f t="shared" si="75"/>
        <v>0</v>
      </c>
      <c r="BZ43" s="462">
        <f t="shared" ref="BZ43:BZ48" si="76">SUM(BS43:BY43)</f>
        <v>0.78844165018835988</v>
      </c>
    </row>
    <row r="44" spans="12:78" x14ac:dyDescent="0.15">
      <c r="L44" s="695" t="s">
        <v>519</v>
      </c>
      <c r="M44" s="638">
        <f t="shared" si="60"/>
        <v>149.70622985904296</v>
      </c>
      <c r="N44" s="638">
        <f t="shared" si="60"/>
        <v>1.7020419316431739</v>
      </c>
      <c r="O44" s="638">
        <f t="shared" si="60"/>
        <v>29.776283431854591</v>
      </c>
      <c r="P44" s="638">
        <f t="shared" si="60"/>
        <v>1209.0465928133594</v>
      </c>
      <c r="Q44" s="638">
        <f t="shared" si="61"/>
        <v>1390.2311480359001</v>
      </c>
      <c r="S44" s="695" t="s">
        <v>519</v>
      </c>
      <c r="T44" s="638">
        <f t="shared" si="62"/>
        <v>11.347704053603515</v>
      </c>
      <c r="U44" s="638">
        <f t="shared" si="62"/>
        <v>356.38550148450588</v>
      </c>
      <c r="V44" s="638">
        <f t="shared" si="62"/>
        <v>0.24103063514394238</v>
      </c>
      <c r="W44" s="638">
        <f t="shared" si="62"/>
        <v>1042.1380828913477</v>
      </c>
      <c r="X44" s="638">
        <f t="shared" si="62"/>
        <v>2.8690434070840625</v>
      </c>
      <c r="Y44" s="638">
        <f t="shared" si="63"/>
        <v>1412.9813624716851</v>
      </c>
      <c r="AA44" s="695" t="s">
        <v>519</v>
      </c>
      <c r="AB44" s="638">
        <f t="shared" si="64"/>
        <v>5.3073659466463086E-2</v>
      </c>
      <c r="AC44" s="638">
        <f t="shared" si="64"/>
        <v>2.0015869157295998</v>
      </c>
      <c r="AD44" s="638">
        <f t="shared" si="64"/>
        <v>29.965358875630859</v>
      </c>
      <c r="AE44" s="638">
        <f t="shared" si="64"/>
        <v>7.0162997546503805E-2</v>
      </c>
      <c r="AF44" s="638">
        <f t="shared" si="72"/>
        <v>32.090182448373426</v>
      </c>
      <c r="AH44" s="695" t="s">
        <v>519</v>
      </c>
      <c r="AI44" s="638">
        <f t="shared" si="65"/>
        <v>1.4017997546034083E-4</v>
      </c>
      <c r="AJ44" s="638">
        <f t="shared" si="65"/>
        <v>18.448627514743652</v>
      </c>
      <c r="AK44" s="638">
        <f t="shared" si="65"/>
        <v>0.41743428450990822</v>
      </c>
      <c r="AL44" s="638">
        <f t="shared" si="65"/>
        <v>0.12741669099159472</v>
      </c>
      <c r="AM44" s="638">
        <f t="shared" si="65"/>
        <v>50.549136821668064</v>
      </c>
      <c r="AN44" s="638">
        <f t="shared" si="65"/>
        <v>3.1499591248884764</v>
      </c>
      <c r="AO44" s="638">
        <f t="shared" si="65"/>
        <v>32.811693425825979</v>
      </c>
      <c r="AP44" s="638">
        <f t="shared" si="65"/>
        <v>73.249868031322848</v>
      </c>
      <c r="AQ44" s="638">
        <f t="shared" si="65"/>
        <v>1.040994839058838E-4</v>
      </c>
      <c r="AR44" s="638">
        <f t="shared" si="65"/>
        <v>0</v>
      </c>
      <c r="AS44" s="638">
        <f t="shared" si="65"/>
        <v>0.2405854757234912</v>
      </c>
      <c r="AT44" s="638">
        <f t="shared" si="65"/>
        <v>1.2189292647235548E-5</v>
      </c>
      <c r="AU44" s="638">
        <f t="shared" si="65"/>
        <v>5.2391653480299222E-3</v>
      </c>
      <c r="AV44" s="638">
        <f t="shared" si="65"/>
        <v>0.12705638322313378</v>
      </c>
      <c r="AW44" s="638">
        <f t="shared" si="65"/>
        <v>0.31506658349462596</v>
      </c>
      <c r="AX44" s="638">
        <f t="shared" si="65"/>
        <v>2.0079349968000294E-2</v>
      </c>
      <c r="AY44" s="445">
        <f t="shared" si="66"/>
        <v>179.46241932045984</v>
      </c>
      <c r="BA44" s="695" t="s">
        <v>519</v>
      </c>
      <c r="BB44" s="638">
        <f t="shared" si="67"/>
        <v>6.9809398557481445E-2</v>
      </c>
      <c r="BD44" s="695" t="s">
        <v>519</v>
      </c>
      <c r="BE44" s="451">
        <f t="shared" si="73"/>
        <v>12194.716246447959</v>
      </c>
      <c r="BF44" s="435"/>
      <c r="BG44" s="695" t="s">
        <v>519</v>
      </c>
      <c r="BH44" s="451">
        <f t="shared" si="68"/>
        <v>14.060767472826221</v>
      </c>
      <c r="BI44" s="451">
        <f t="shared" si="68"/>
        <v>0.30995630466531887</v>
      </c>
      <c r="BJ44" s="451">
        <f t="shared" si="74"/>
        <v>14.37072377749154</v>
      </c>
      <c r="BK44" s="435"/>
      <c r="BL44" s="695" t="s">
        <v>519</v>
      </c>
      <c r="BM44" s="451">
        <f t="shared" si="69"/>
        <v>258.03245831743652</v>
      </c>
      <c r="BO44" s="695" t="s">
        <v>519</v>
      </c>
      <c r="BP44" s="451">
        <f t="shared" si="70"/>
        <v>1018.6293544098145</v>
      </c>
      <c r="BR44" s="639" t="s">
        <v>519</v>
      </c>
      <c r="BS44" s="462">
        <f t="shared" si="75"/>
        <v>1.1463658211141504E-4</v>
      </c>
      <c r="BT44" s="462">
        <f t="shared" si="75"/>
        <v>2.8474421396822362E-3</v>
      </c>
      <c r="BU44" s="462">
        <f t="shared" si="75"/>
        <v>4.0154628762138572E-2</v>
      </c>
      <c r="BV44" s="462">
        <f t="shared" si="75"/>
        <v>7.0279978491271294E-2</v>
      </c>
      <c r="BW44" s="462">
        <f t="shared" si="75"/>
        <v>0.50906169157678904</v>
      </c>
      <c r="BX44" s="462">
        <f t="shared" si="75"/>
        <v>0</v>
      </c>
      <c r="BY44" s="462">
        <f t="shared" si="75"/>
        <v>0</v>
      </c>
      <c r="BZ44" s="462">
        <f t="shared" si="76"/>
        <v>0.62245837755199251</v>
      </c>
    </row>
    <row r="45" spans="12:78" x14ac:dyDescent="0.15">
      <c r="L45" s="695" t="s">
        <v>520</v>
      </c>
      <c r="M45" s="638">
        <f t="shared" si="60"/>
        <v>255.06073151802735</v>
      </c>
      <c r="N45" s="638">
        <f t="shared" si="60"/>
        <v>2.7682116827227148</v>
      </c>
      <c r="O45" s="638">
        <f t="shared" si="60"/>
        <v>6.9400412231516313</v>
      </c>
      <c r="P45" s="638">
        <f t="shared" si="60"/>
        <v>1988.2416510465723</v>
      </c>
      <c r="Q45" s="638">
        <f t="shared" si="61"/>
        <v>2253.010635470474</v>
      </c>
      <c r="S45" s="695" t="s">
        <v>520</v>
      </c>
      <c r="T45" s="638">
        <f t="shared" si="62"/>
        <v>4.5764011929413675</v>
      </c>
      <c r="U45" s="638">
        <f t="shared" si="62"/>
        <v>152.89447194195509</v>
      </c>
      <c r="V45" s="638">
        <f t="shared" si="62"/>
        <v>9.5908479959689361E-2</v>
      </c>
      <c r="W45" s="638">
        <f t="shared" si="62"/>
        <v>1442.4240350181251</v>
      </c>
      <c r="X45" s="638">
        <f t="shared" si="62"/>
        <v>0.20053562627526758</v>
      </c>
      <c r="Y45" s="638">
        <f t="shared" si="63"/>
        <v>1600.1913522592565</v>
      </c>
      <c r="AA45" s="695" t="s">
        <v>520</v>
      </c>
      <c r="AB45" s="638">
        <f t="shared" si="64"/>
        <v>0.24402795334572069</v>
      </c>
      <c r="AC45" s="638">
        <f t="shared" si="64"/>
        <v>12.199009843707227</v>
      </c>
      <c r="AD45" s="638">
        <f t="shared" si="64"/>
        <v>13.470567898231739</v>
      </c>
      <c r="AE45" s="638">
        <f t="shared" si="64"/>
        <v>5.5545899431308499E-4</v>
      </c>
      <c r="AF45" s="638">
        <f t="shared" si="72"/>
        <v>25.914161154279</v>
      </c>
      <c r="AH45" s="695" t="s">
        <v>520</v>
      </c>
      <c r="AI45" s="638">
        <f t="shared" si="65"/>
        <v>4.9119980758405274E-6</v>
      </c>
      <c r="AJ45" s="638">
        <f t="shared" si="65"/>
        <v>1.7597026680987207</v>
      </c>
      <c r="AK45" s="638">
        <f t="shared" si="65"/>
        <v>6.6792768243694729</v>
      </c>
      <c r="AL45" s="638">
        <f t="shared" si="65"/>
        <v>0.18314072646080568</v>
      </c>
      <c r="AM45" s="638">
        <f t="shared" si="65"/>
        <v>5.0487824672927638E-2</v>
      </c>
      <c r="AN45" s="638">
        <f t="shared" si="65"/>
        <v>42.592279982107321</v>
      </c>
      <c r="AO45" s="638">
        <f t="shared" si="65"/>
        <v>4.7910837713534375</v>
      </c>
      <c r="AP45" s="638">
        <f t="shared" si="65"/>
        <v>11.430910203120215</v>
      </c>
      <c r="AQ45" s="638">
        <f t="shared" si="65"/>
        <v>2.8532003852887989E-6</v>
      </c>
      <c r="AR45" s="638">
        <f t="shared" si="65"/>
        <v>2.6529196475166798E-6</v>
      </c>
      <c r="AS45" s="638">
        <f t="shared" si="65"/>
        <v>0.19426792808462695</v>
      </c>
      <c r="AT45" s="638">
        <f t="shared" si="65"/>
        <v>1.4124752851785156E-6</v>
      </c>
      <c r="AU45" s="638">
        <f t="shared" si="65"/>
        <v>5.491028077813096E-4</v>
      </c>
      <c r="AV45" s="638">
        <f t="shared" si="65"/>
        <v>5.5621100171447262</v>
      </c>
      <c r="AW45" s="638">
        <f t="shared" si="65"/>
        <v>1.1696278306771972E-5</v>
      </c>
      <c r="AX45" s="638">
        <f t="shared" si="65"/>
        <v>1.8027767509920508E-6</v>
      </c>
      <c r="AY45" s="445">
        <f t="shared" si="66"/>
        <v>73.243834377868495</v>
      </c>
      <c r="BA45" s="695" t="s">
        <v>520</v>
      </c>
      <c r="BB45" s="638">
        <f t="shared" si="67"/>
        <v>0.13939877829488964</v>
      </c>
      <c r="BD45" s="695" t="s">
        <v>520</v>
      </c>
      <c r="BE45" s="451">
        <f t="shared" si="73"/>
        <v>10297.872964121829</v>
      </c>
      <c r="BF45" s="435"/>
      <c r="BG45" s="695" t="s">
        <v>520</v>
      </c>
      <c r="BH45" s="451">
        <f t="shared" si="68"/>
        <v>108.68872600304971</v>
      </c>
      <c r="BI45" s="451">
        <f t="shared" si="68"/>
        <v>2.1048068590916928</v>
      </c>
      <c r="BJ45" s="451">
        <f t="shared" si="74"/>
        <v>110.7935328621414</v>
      </c>
      <c r="BK45" s="435"/>
      <c r="BL45" s="695" t="s">
        <v>520</v>
      </c>
      <c r="BM45" s="451">
        <f t="shared" si="69"/>
        <v>186.16208635229981</v>
      </c>
      <c r="BO45" s="695" t="s">
        <v>520</v>
      </c>
      <c r="BP45" s="451">
        <f t="shared" si="70"/>
        <v>28.948179637817677</v>
      </c>
      <c r="BR45" s="639" t="s">
        <v>520</v>
      </c>
      <c r="BS45" s="462">
        <f t="shared" si="75"/>
        <v>7.9287623467280272E-2</v>
      </c>
      <c r="BT45" s="462">
        <f t="shared" si="75"/>
        <v>2.0359038899186913E-8</v>
      </c>
      <c r="BU45" s="462">
        <f t="shared" si="75"/>
        <v>2.2047022048354785E-4</v>
      </c>
      <c r="BV45" s="462">
        <f t="shared" si="75"/>
        <v>1.0712618495745117E-4</v>
      </c>
      <c r="BW45" s="462">
        <f t="shared" si="75"/>
        <v>37.966726155789651</v>
      </c>
      <c r="BX45" s="462">
        <f t="shared" si="75"/>
        <v>0.29555610031093166</v>
      </c>
      <c r="BY45" s="462">
        <f>BY56/1024</f>
        <v>0</v>
      </c>
      <c r="BZ45" s="462">
        <f t="shared" si="76"/>
        <v>38.341897496332344</v>
      </c>
    </row>
    <row r="46" spans="12:78" x14ac:dyDescent="0.15">
      <c r="L46" s="695" t="s">
        <v>521</v>
      </c>
      <c r="M46" s="638">
        <f t="shared" si="60"/>
        <v>36.834106401176463</v>
      </c>
      <c r="N46" s="638">
        <f t="shared" si="60"/>
        <v>3.4077645268553126E-3</v>
      </c>
      <c r="O46" s="638">
        <f t="shared" si="60"/>
        <v>1.0239891707897169</v>
      </c>
      <c r="P46" s="638">
        <f t="shared" si="60"/>
        <v>47.47351850442373</v>
      </c>
      <c r="Q46" s="638">
        <f t="shared" si="61"/>
        <v>85.335021840916767</v>
      </c>
      <c r="S46" s="695" t="s">
        <v>521</v>
      </c>
      <c r="T46" s="638">
        <f t="shared" si="62"/>
        <v>1.1933504100661523</v>
      </c>
      <c r="U46" s="638">
        <f t="shared" si="62"/>
        <v>23.509557853038967</v>
      </c>
      <c r="V46" s="638">
        <f t="shared" si="62"/>
        <v>0</v>
      </c>
      <c r="W46" s="638">
        <f t="shared" si="62"/>
        <v>41.578537211888865</v>
      </c>
      <c r="X46" s="638">
        <f t="shared" si="62"/>
        <v>8.3398840615700397E-5</v>
      </c>
      <c r="Y46" s="638">
        <f t="shared" si="63"/>
        <v>66.281528873834603</v>
      </c>
      <c r="AA46" s="695" t="s">
        <v>521</v>
      </c>
      <c r="AB46" s="638">
        <f t="shared" si="64"/>
        <v>0</v>
      </c>
      <c r="AC46" s="638">
        <f t="shared" si="64"/>
        <v>11.883999394724903</v>
      </c>
      <c r="AD46" s="638">
        <f t="shared" si="64"/>
        <v>0.21411954233917579</v>
      </c>
      <c r="AE46" s="638">
        <f t="shared" si="64"/>
        <v>0</v>
      </c>
      <c r="AF46" s="638">
        <f t="shared" si="72"/>
        <v>12.098118937064079</v>
      </c>
      <c r="AH46" s="695" t="s">
        <v>521</v>
      </c>
      <c r="AI46" s="638">
        <f t="shared" si="65"/>
        <v>0</v>
      </c>
      <c r="AJ46" s="638">
        <f t="shared" si="65"/>
        <v>9.3630487071095503E-2</v>
      </c>
      <c r="AK46" s="638">
        <f t="shared" si="65"/>
        <v>2.3041943595671875E-3</v>
      </c>
      <c r="AL46" s="638">
        <f t="shared" si="65"/>
        <v>0.66500793926934376</v>
      </c>
      <c r="AM46" s="638">
        <f t="shared" si="65"/>
        <v>2.0135317652284277</v>
      </c>
      <c r="AN46" s="638">
        <f t="shared" si="65"/>
        <v>6.4472666312212795E-2</v>
      </c>
      <c r="AO46" s="638">
        <f t="shared" si="65"/>
        <v>7.6322854346190043</v>
      </c>
      <c r="AP46" s="638">
        <f t="shared" si="65"/>
        <v>6.2595429078928611</v>
      </c>
      <c r="AQ46" s="638">
        <f t="shared" si="65"/>
        <v>0</v>
      </c>
      <c r="AR46" s="638">
        <f t="shared" si="65"/>
        <v>1.4555829238815918E-4</v>
      </c>
      <c r="AS46" s="638">
        <f t="shared" si="65"/>
        <v>7.5563516033071196E-2</v>
      </c>
      <c r="AT46" s="638">
        <f t="shared" si="65"/>
        <v>0</v>
      </c>
      <c r="AU46" s="638">
        <f t="shared" si="65"/>
        <v>0.27621955251743163</v>
      </c>
      <c r="AV46" s="638">
        <f t="shared" si="65"/>
        <v>2.6846456967177736E-3</v>
      </c>
      <c r="AW46" s="638">
        <f t="shared" si="65"/>
        <v>0</v>
      </c>
      <c r="AX46" s="638">
        <f t="shared" si="65"/>
        <v>0</v>
      </c>
      <c r="AY46" s="445">
        <f t="shared" si="66"/>
        <v>17.085388667292122</v>
      </c>
      <c r="BA46" s="695" t="s">
        <v>521</v>
      </c>
      <c r="BB46" s="638">
        <f t="shared" si="67"/>
        <v>4.9198324632015917E-6</v>
      </c>
      <c r="BD46" s="695" t="s">
        <v>521</v>
      </c>
      <c r="BE46" s="451">
        <f t="shared" si="73"/>
        <v>165.95871037123496</v>
      </c>
      <c r="BF46" s="435"/>
      <c r="BG46" s="695" t="s">
        <v>521</v>
      </c>
      <c r="BH46" s="451">
        <f t="shared" si="68"/>
        <v>0.11003642400009991</v>
      </c>
      <c r="BI46" s="451">
        <f t="shared" si="68"/>
        <v>5.8623765926313278E-4</v>
      </c>
      <c r="BJ46" s="451">
        <f t="shared" si="74"/>
        <v>0.11062266165936305</v>
      </c>
      <c r="BK46" s="435"/>
      <c r="BL46" s="695" t="s">
        <v>521</v>
      </c>
      <c r="BM46" s="451">
        <f t="shared" si="69"/>
        <v>14.488075876562988</v>
      </c>
      <c r="BO46" s="695" t="s">
        <v>521</v>
      </c>
      <c r="BP46" s="451">
        <f t="shared" si="70"/>
        <v>9.7664068061930672E-3</v>
      </c>
      <c r="BR46" s="639" t="s">
        <v>521</v>
      </c>
      <c r="BS46" s="462">
        <f t="shared" si="75"/>
        <v>0</v>
      </c>
      <c r="BT46" s="462">
        <f t="shared" si="75"/>
        <v>0</v>
      </c>
      <c r="BU46" s="462">
        <f t="shared" si="75"/>
        <v>0</v>
      </c>
      <c r="BV46" s="462">
        <f t="shared" si="75"/>
        <v>5.1793613238260062E-5</v>
      </c>
      <c r="BW46" s="462">
        <f t="shared" si="75"/>
        <v>0.14284608160414747</v>
      </c>
      <c r="BX46" s="462">
        <f t="shared" si="75"/>
        <v>0</v>
      </c>
      <c r="BY46" s="462">
        <f t="shared" si="75"/>
        <v>0</v>
      </c>
      <c r="BZ46" s="462">
        <f t="shared" si="76"/>
        <v>0.14289787521738573</v>
      </c>
    </row>
    <row r="47" spans="12:78" x14ac:dyDescent="0.15">
      <c r="L47" s="695" t="s">
        <v>107</v>
      </c>
      <c r="M47" s="638">
        <f t="shared" si="60"/>
        <v>113.59653442712207</v>
      </c>
      <c r="N47" s="638">
        <f t="shared" si="60"/>
        <v>3.0181332476786327E-4</v>
      </c>
      <c r="O47" s="638">
        <f t="shared" si="60"/>
        <v>0</v>
      </c>
      <c r="P47" s="638">
        <f t="shared" si="60"/>
        <v>135.88761028894922</v>
      </c>
      <c r="Q47" s="638">
        <f t="shared" si="61"/>
        <v>249.48444652939605</v>
      </c>
      <c r="S47" s="695" t="s">
        <v>107</v>
      </c>
      <c r="T47" s="638">
        <f t="shared" si="62"/>
        <v>1.2196944055231054</v>
      </c>
      <c r="U47" s="638">
        <f t="shared" si="62"/>
        <v>3.1119072500587208E-3</v>
      </c>
      <c r="V47" s="638">
        <f t="shared" si="62"/>
        <v>6.3170145949698042E-4</v>
      </c>
      <c r="W47" s="638">
        <f t="shared" si="62"/>
        <v>139.6577904134756</v>
      </c>
      <c r="X47" s="638">
        <f t="shared" si="62"/>
        <v>2.8781163655366895E-4</v>
      </c>
      <c r="Y47" s="638">
        <f t="shared" si="63"/>
        <v>140.88151623934482</v>
      </c>
      <c r="AA47" s="695" t="s">
        <v>107</v>
      </c>
      <c r="AB47" s="638">
        <f t="shared" si="64"/>
        <v>1.5965329812388477E-3</v>
      </c>
      <c r="AC47" s="638">
        <f t="shared" si="64"/>
        <v>2.5153908182801367E-2</v>
      </c>
      <c r="AD47" s="638">
        <f t="shared" si="64"/>
        <v>0.32024800009276072</v>
      </c>
      <c r="AE47" s="638">
        <f t="shared" si="64"/>
        <v>0</v>
      </c>
      <c r="AF47" s="638">
        <f t="shared" si="72"/>
        <v>0.34699844125680096</v>
      </c>
      <c r="AH47" s="695" t="s">
        <v>107</v>
      </c>
      <c r="AI47" s="638">
        <f t="shared" si="65"/>
        <v>2.6419067580718456E-5</v>
      </c>
      <c r="AJ47" s="638">
        <f t="shared" si="65"/>
        <v>0.58545218519975584</v>
      </c>
      <c r="AK47" s="638">
        <f t="shared" si="65"/>
        <v>4.4393502321327051E-5</v>
      </c>
      <c r="AL47" s="638">
        <f t="shared" si="65"/>
        <v>3.6138807445240625E-5</v>
      </c>
      <c r="AM47" s="638">
        <f t="shared" si="65"/>
        <v>9.3472449041200871</v>
      </c>
      <c r="AN47" s="638">
        <f t="shared" si="65"/>
        <v>0.57882329466156057</v>
      </c>
      <c r="AO47" s="638">
        <f t="shared" si="65"/>
        <v>1.1337819059008301E-2</v>
      </c>
      <c r="AP47" s="638">
        <f t="shared" si="65"/>
        <v>1.6132842427514258</v>
      </c>
      <c r="AQ47" s="638">
        <f t="shared" si="65"/>
        <v>2.6376746973255565E-6</v>
      </c>
      <c r="AR47" s="638">
        <f t="shared" si="65"/>
        <v>1.9405664716032324E-5</v>
      </c>
      <c r="AS47" s="638">
        <f t="shared" si="65"/>
        <v>4.7816964342928224E-3</v>
      </c>
      <c r="AT47" s="638">
        <f t="shared" si="65"/>
        <v>5.2591976782423436E-6</v>
      </c>
      <c r="AU47" s="638">
        <f t="shared" si="65"/>
        <v>4.1581997720641016E-6</v>
      </c>
      <c r="AV47" s="638">
        <f t="shared" si="65"/>
        <v>1.5329944380937304E-4</v>
      </c>
      <c r="AW47" s="638">
        <f t="shared" si="65"/>
        <v>7.0231342760962407E-5</v>
      </c>
      <c r="AX47" s="638">
        <f t="shared" si="65"/>
        <v>6.074110387999092E-6</v>
      </c>
      <c r="AY47" s="445">
        <f t="shared" si="66"/>
        <v>12.141292159237301</v>
      </c>
      <c r="BA47" s="695" t="s">
        <v>107</v>
      </c>
      <c r="BB47" s="638">
        <f t="shared" si="67"/>
        <v>8.5505728930002046E-4</v>
      </c>
      <c r="BD47" s="695" t="s">
        <v>809</v>
      </c>
      <c r="BE47" s="451">
        <f t="shared" si="73"/>
        <v>27.937554222817049</v>
      </c>
      <c r="BF47" s="435"/>
      <c r="BG47" s="695" t="s">
        <v>107</v>
      </c>
      <c r="BH47" s="451">
        <f t="shared" si="68"/>
        <v>6.1573651252901858</v>
      </c>
      <c r="BI47" s="451">
        <f t="shared" si="68"/>
        <v>2.1680461368305251E-3</v>
      </c>
      <c r="BJ47" s="451">
        <f t="shared" si="74"/>
        <v>6.1595331714270163</v>
      </c>
      <c r="BK47" s="435"/>
      <c r="BL47" s="695" t="s">
        <v>107</v>
      </c>
      <c r="BM47" s="451">
        <f t="shared" si="69"/>
        <v>0.91577072072777732</v>
      </c>
      <c r="BO47" s="695" t="s">
        <v>107</v>
      </c>
      <c r="BP47" s="451">
        <f t="shared" si="70"/>
        <v>8.5969135498089544E-2</v>
      </c>
      <c r="BR47" s="639" t="s">
        <v>809</v>
      </c>
      <c r="BS47" s="462">
        <f t="shared" si="75"/>
        <v>0</v>
      </c>
      <c r="BT47" s="462">
        <f t="shared" si="75"/>
        <v>0</v>
      </c>
      <c r="BU47" s="462">
        <f t="shared" si="75"/>
        <v>0</v>
      </c>
      <c r="BV47" s="462">
        <f t="shared" si="75"/>
        <v>1.3034896255703612E-5</v>
      </c>
      <c r="BW47" s="462">
        <f t="shared" si="75"/>
        <v>2.3107819719370995E-2</v>
      </c>
      <c r="BX47" s="462">
        <f t="shared" si="75"/>
        <v>5.4753257791162403E-4</v>
      </c>
      <c r="BY47" s="462">
        <f t="shared" si="75"/>
        <v>0</v>
      </c>
      <c r="BZ47" s="462">
        <f t="shared" si="76"/>
        <v>2.3668387193538323E-2</v>
      </c>
    </row>
    <row r="48" spans="12:78" x14ac:dyDescent="0.15">
      <c r="L48" s="695" t="s">
        <v>108</v>
      </c>
      <c r="M48" s="638">
        <f t="shared" si="60"/>
        <v>8.6128902357813768E-3</v>
      </c>
      <c r="N48" s="638">
        <f t="shared" si="60"/>
        <v>4.08198957302374E-6</v>
      </c>
      <c r="O48" s="638">
        <f t="shared" si="60"/>
        <v>0</v>
      </c>
      <c r="P48" s="638">
        <f t="shared" si="60"/>
        <v>1.1593603897308593</v>
      </c>
      <c r="Q48" s="638">
        <f t="shared" si="61"/>
        <v>1.1679773619562137</v>
      </c>
      <c r="S48" s="695" t="s">
        <v>108</v>
      </c>
      <c r="T48" s="638">
        <f t="shared" si="62"/>
        <v>5.1559414714574807E-5</v>
      </c>
      <c r="U48" s="638">
        <f t="shared" si="62"/>
        <v>9.0818394350208109E-2</v>
      </c>
      <c r="V48" s="638">
        <f t="shared" si="62"/>
        <v>0</v>
      </c>
      <c r="W48" s="638">
        <f t="shared" si="62"/>
        <v>3.7935028840029101</v>
      </c>
      <c r="X48" s="638">
        <f t="shared" si="62"/>
        <v>0</v>
      </c>
      <c r="Y48" s="638">
        <f t="shared" si="63"/>
        <v>3.8843728377678328</v>
      </c>
      <c r="AA48" s="695" t="s">
        <v>108</v>
      </c>
      <c r="AB48" s="638">
        <f t="shared" si="64"/>
        <v>0</v>
      </c>
      <c r="AC48" s="638">
        <f t="shared" si="64"/>
        <v>5.0886928238469333E-4</v>
      </c>
      <c r="AD48" s="638">
        <f t="shared" si="64"/>
        <v>3.8210066379178807E-2</v>
      </c>
      <c r="AE48" s="638">
        <f t="shared" si="64"/>
        <v>0</v>
      </c>
      <c r="AF48" s="638">
        <f t="shared" si="72"/>
        <v>3.8718935661563501E-2</v>
      </c>
      <c r="AH48" s="695" t="s">
        <v>108</v>
      </c>
      <c r="AI48" s="638">
        <f t="shared" si="65"/>
        <v>1.2914430044475001E-4</v>
      </c>
      <c r="AJ48" s="638">
        <f t="shared" si="65"/>
        <v>1.0889287568716015E-4</v>
      </c>
      <c r="AK48" s="638">
        <f t="shared" si="65"/>
        <v>6.9317124143708497E-5</v>
      </c>
      <c r="AL48" s="638">
        <f t="shared" si="65"/>
        <v>9.5532239356543842E-5</v>
      </c>
      <c r="AM48" s="638">
        <f t="shared" si="65"/>
        <v>2.9549922146543357E-4</v>
      </c>
      <c r="AN48" s="638">
        <f t="shared" si="65"/>
        <v>0.21768773644362208</v>
      </c>
      <c r="AO48" s="638">
        <f t="shared" si="65"/>
        <v>6.2267044086183887E-5</v>
      </c>
      <c r="AP48" s="638">
        <f t="shared" si="65"/>
        <v>2.5631596417952053E-4</v>
      </c>
      <c r="AQ48" s="638">
        <f t="shared" si="65"/>
        <v>1.2204754966660352E-5</v>
      </c>
      <c r="AR48" s="638">
        <f t="shared" si="65"/>
        <v>1.2139471436967089E-5</v>
      </c>
      <c r="AS48" s="638">
        <f t="shared" si="65"/>
        <v>2.915912482421836E-4</v>
      </c>
      <c r="AT48" s="638">
        <f t="shared" si="65"/>
        <v>3.2925203413469629E-5</v>
      </c>
      <c r="AU48" s="638">
        <f t="shared" si="65"/>
        <v>2.1716730771004199E-5</v>
      </c>
      <c r="AV48" s="638">
        <f t="shared" si="65"/>
        <v>1.3951016171631544E-4</v>
      </c>
      <c r="AW48" s="638">
        <f t="shared" si="65"/>
        <v>4.8500524098926662E-4</v>
      </c>
      <c r="AX48" s="638">
        <f t="shared" si="65"/>
        <v>1.6020597104215919E-3</v>
      </c>
      <c r="AY48" s="445">
        <f t="shared" si="66"/>
        <v>0.22130185773494285</v>
      </c>
      <c r="BA48" s="695" t="s">
        <v>108</v>
      </c>
      <c r="BB48" s="638">
        <f t="shared" si="67"/>
        <v>1.6272796347038769E-4</v>
      </c>
      <c r="BD48" s="695" t="s">
        <v>108</v>
      </c>
      <c r="BE48" s="451">
        <f t="shared" si="73"/>
        <v>8.9729000592342237E-4</v>
      </c>
      <c r="BF48" s="435"/>
      <c r="BG48" s="695" t="s">
        <v>108</v>
      </c>
      <c r="BH48" s="451">
        <f t="shared" si="68"/>
        <v>0.2383415727272219</v>
      </c>
      <c r="BI48" s="451">
        <f t="shared" si="68"/>
        <v>0</v>
      </c>
      <c r="BJ48" s="451">
        <f t="shared" si="74"/>
        <v>0.2383415727272219</v>
      </c>
      <c r="BK48" s="435"/>
      <c r="BL48" s="695" t="s">
        <v>108</v>
      </c>
      <c r="BM48" s="451">
        <f t="shared" si="69"/>
        <v>4.335997928137656E-4</v>
      </c>
      <c r="BO48" s="695" t="s">
        <v>108</v>
      </c>
      <c r="BP48" s="451">
        <f t="shared" si="70"/>
        <v>3.7160598367336134E-6</v>
      </c>
      <c r="BR48" s="695" t="s">
        <v>108</v>
      </c>
      <c r="BS48" s="462">
        <f t="shared" si="75"/>
        <v>0</v>
      </c>
      <c r="BT48" s="462">
        <f t="shared" si="75"/>
        <v>0</v>
      </c>
      <c r="BU48" s="462">
        <f t="shared" si="75"/>
        <v>0</v>
      </c>
      <c r="BV48" s="462">
        <f t="shared" si="75"/>
        <v>0</v>
      </c>
      <c r="BW48" s="462">
        <f t="shared" si="75"/>
        <v>0</v>
      </c>
      <c r="BX48" s="462">
        <f t="shared" si="75"/>
        <v>0</v>
      </c>
      <c r="BY48" s="462">
        <f t="shared" si="75"/>
        <v>0</v>
      </c>
      <c r="BZ48" s="462">
        <f t="shared" si="76"/>
        <v>0</v>
      </c>
    </row>
    <row r="49" spans="12:78" x14ac:dyDescent="0.15">
      <c r="L49" s="605" t="s">
        <v>55</v>
      </c>
      <c r="M49" s="610">
        <f>SUM(M42:M48)</f>
        <v>901.26160877970915</v>
      </c>
      <c r="N49" s="610">
        <f>SUM(N42:N48)</f>
        <v>13.63643065618815</v>
      </c>
      <c r="O49" s="610">
        <f>SUM(O42:O48)</f>
        <v>172.05781885161184</v>
      </c>
      <c r="P49" s="610">
        <f>SUM(P42:P48)</f>
        <v>12140.517726680329</v>
      </c>
      <c r="Q49" s="610">
        <f>SUM(Q42:Q48)</f>
        <v>13227.473584967838</v>
      </c>
      <c r="S49" s="605" t="s">
        <v>55</v>
      </c>
      <c r="T49" s="610">
        <f t="shared" ref="T49:Y49" si="77">SUM(T42:T48)</f>
        <v>539.43683840398739</v>
      </c>
      <c r="U49" s="610">
        <f t="shared" si="77"/>
        <v>1692.6696012344637</v>
      </c>
      <c r="V49" s="610">
        <f t="shared" si="77"/>
        <v>22.803599498270984</v>
      </c>
      <c r="W49" s="610">
        <f t="shared" si="77"/>
        <v>13364.587190441678</v>
      </c>
      <c r="X49" s="610">
        <f t="shared" si="77"/>
        <v>4.6965910618910049</v>
      </c>
      <c r="Y49" s="610">
        <f t="shared" si="77"/>
        <v>15624.193820640294</v>
      </c>
      <c r="AA49" s="605" t="s">
        <v>55</v>
      </c>
      <c r="AB49" s="610">
        <f>SUM(AB42:AB48)</f>
        <v>0.30930545458886544</v>
      </c>
      <c r="AC49" s="610">
        <f>SUM(AC42:AC48)</f>
        <v>33.43592577716749</v>
      </c>
      <c r="AD49" s="610">
        <f>SUM(AD42:AD48)</f>
        <v>613.59467213079108</v>
      </c>
      <c r="AE49" s="610">
        <f>SUM(AE42:AE48)</f>
        <v>0.89962635648225808</v>
      </c>
      <c r="AF49" s="610">
        <f>SUM(AF42:AF48)</f>
        <v>648.23952971902975</v>
      </c>
      <c r="AH49" s="641" t="s">
        <v>55</v>
      </c>
      <c r="AI49" s="642">
        <f t="shared" ref="AI49:AY49" si="78">SUM(AI42:AI48)</f>
        <v>2.7609013131950598E-2</v>
      </c>
      <c r="AJ49" s="642">
        <f t="shared" si="78"/>
        <v>144.96980576878806</v>
      </c>
      <c r="AK49" s="642">
        <f t="shared" si="78"/>
        <v>12.985395974033036</v>
      </c>
      <c r="AL49" s="642">
        <f t="shared" si="78"/>
        <v>1.8207752607340797</v>
      </c>
      <c r="AM49" s="642">
        <f t="shared" si="78"/>
        <v>715.94733736037506</v>
      </c>
      <c r="AN49" s="642">
        <f t="shared" si="78"/>
        <v>64.04334457832276</v>
      </c>
      <c r="AO49" s="642">
        <f t="shared" si="78"/>
        <v>100.02299855160794</v>
      </c>
      <c r="AP49" s="642">
        <f t="shared" si="78"/>
        <v>600.10423680144481</v>
      </c>
      <c r="AQ49" s="642">
        <f t="shared" si="78"/>
        <v>5.6649027601451945E-3</v>
      </c>
      <c r="AR49" s="642">
        <f t="shared" si="78"/>
        <v>7.5493171007110452E-3</v>
      </c>
      <c r="AS49" s="642">
        <f t="shared" si="78"/>
        <v>0.70499972270772315</v>
      </c>
      <c r="AT49" s="642">
        <f t="shared" si="78"/>
        <v>6.2721081849303995E-4</v>
      </c>
      <c r="AU49" s="642">
        <f t="shared" si="78"/>
        <v>0.28322802767706851</v>
      </c>
      <c r="AV49" s="642">
        <f t="shared" si="78"/>
        <v>15.102522568180561</v>
      </c>
      <c r="AW49" s="642">
        <f t="shared" si="78"/>
        <v>0.94754594525238511</v>
      </c>
      <c r="AX49" s="642">
        <f t="shared" si="78"/>
        <v>8.5139781528596317E-2</v>
      </c>
      <c r="AY49" s="474">
        <f t="shared" si="78"/>
        <v>1657.0587807844636</v>
      </c>
      <c r="BA49" s="641" t="s">
        <v>55</v>
      </c>
      <c r="BB49" s="642">
        <f>SUM(BB42:BB48)</f>
        <v>0.24594414027797001</v>
      </c>
      <c r="BD49" s="634" t="s">
        <v>55</v>
      </c>
      <c r="BE49" s="643">
        <f>SUM(BE42:BE48)</f>
        <v>48651.182123247541</v>
      </c>
      <c r="BF49" s="129"/>
      <c r="BG49" s="634" t="s">
        <v>55</v>
      </c>
      <c r="BH49" s="643">
        <f>SUM(BH42:BH48)</f>
        <v>1067.8202202321943</v>
      </c>
      <c r="BI49" s="643">
        <f>SUM(BI42:BI48)</f>
        <v>276.19800741321308</v>
      </c>
      <c r="BJ49" s="643">
        <f>SUM(BJ42:BJ48)</f>
        <v>1344.0182276454073</v>
      </c>
      <c r="BK49" s="129"/>
      <c r="BL49" s="634" t="s">
        <v>55</v>
      </c>
      <c r="BM49" s="643">
        <f>SUM(BM42:BM48)</f>
        <v>1263.6880130731204</v>
      </c>
      <c r="BO49" s="634" t="s">
        <v>55</v>
      </c>
      <c r="BP49" s="643">
        <f>SUM(BP42:BP48)</f>
        <v>1149.2674780275911</v>
      </c>
      <c r="BR49" s="605" t="s">
        <v>55</v>
      </c>
      <c r="BS49" s="466">
        <f t="shared" ref="BS49:BZ49" si="79">SUM(BS42:BS48)</f>
        <v>0.10173321868569464</v>
      </c>
      <c r="BT49" s="466">
        <f t="shared" si="79"/>
        <v>2.8474624987211354E-3</v>
      </c>
      <c r="BU49" s="466">
        <f t="shared" si="79"/>
        <v>4.1348834914970184E-2</v>
      </c>
      <c r="BV49" s="466">
        <f t="shared" si="79"/>
        <v>0.20182556762847512</v>
      </c>
      <c r="BW49" s="466">
        <f t="shared" si="79"/>
        <v>62.324119879214606</v>
      </c>
      <c r="BX49" s="466">
        <f t="shared" si="79"/>
        <v>0.29610363288884328</v>
      </c>
      <c r="BY49" s="466">
        <f t="shared" si="79"/>
        <v>0</v>
      </c>
      <c r="BZ49" s="466">
        <f t="shared" si="79"/>
        <v>62.967978595831312</v>
      </c>
    </row>
    <row r="51" spans="12:78" x14ac:dyDescent="0.15">
      <c r="M51" s="623" t="s">
        <v>150</v>
      </c>
      <c r="S51" s="623" t="s">
        <v>150</v>
      </c>
      <c r="T51" s="623"/>
      <c r="AA51" s="623" t="s">
        <v>150</v>
      </c>
      <c r="AH51" s="623" t="s">
        <v>150</v>
      </c>
      <c r="BA51" s="623" t="s">
        <v>150</v>
      </c>
      <c r="BD51" s="623" t="s">
        <v>150</v>
      </c>
      <c r="BE51" s="129"/>
      <c r="BF51" s="623"/>
      <c r="BG51" s="623" t="s">
        <v>150</v>
      </c>
      <c r="BH51" s="129"/>
      <c r="BI51" s="625"/>
      <c r="BJ51" s="625"/>
      <c r="BK51" s="625"/>
      <c r="BL51" s="623" t="s">
        <v>150</v>
      </c>
      <c r="BM51" s="129"/>
      <c r="BO51" s="623" t="s">
        <v>150</v>
      </c>
      <c r="BP51" s="129"/>
      <c r="BR51" s="623" t="s">
        <v>150</v>
      </c>
    </row>
    <row r="52" spans="12:78" ht="56" x14ac:dyDescent="0.15">
      <c r="L52" s="628" t="s">
        <v>625</v>
      </c>
      <c r="M52" s="659" t="s">
        <v>151</v>
      </c>
      <c r="N52" s="659" t="s">
        <v>139</v>
      </c>
      <c r="O52" s="659" t="s">
        <v>140</v>
      </c>
      <c r="P52" s="659" t="s">
        <v>141</v>
      </c>
      <c r="Q52" s="659" t="s">
        <v>55</v>
      </c>
      <c r="R52" s="630"/>
      <c r="S52" s="628" t="s">
        <v>625</v>
      </c>
      <c r="T52" s="632" t="s">
        <v>142</v>
      </c>
      <c r="U52" s="632" t="s">
        <v>140</v>
      </c>
      <c r="V52" s="632" t="s">
        <v>143</v>
      </c>
      <c r="W52" s="632" t="s">
        <v>141</v>
      </c>
      <c r="X52" s="632" t="s">
        <v>144</v>
      </c>
      <c r="Y52" s="659" t="s">
        <v>55</v>
      </c>
      <c r="Z52" s="630"/>
      <c r="AA52" s="628" t="s">
        <v>625</v>
      </c>
      <c r="AB52" s="631" t="s">
        <v>145</v>
      </c>
      <c r="AC52" s="632" t="s">
        <v>146</v>
      </c>
      <c r="AD52" s="632" t="s">
        <v>147</v>
      </c>
      <c r="AE52" s="632" t="s">
        <v>148</v>
      </c>
      <c r="AF52" s="659" t="s">
        <v>55</v>
      </c>
      <c r="AG52" s="630"/>
      <c r="AH52" s="628" t="s">
        <v>625</v>
      </c>
      <c r="AI52" s="631" t="str">
        <f>AI28</f>
        <v>AIRS</v>
      </c>
      <c r="AJ52" s="631" t="str">
        <f t="shared" ref="AJ52:AX52" si="80">AJ28</f>
        <v>AMSR-E</v>
      </c>
      <c r="AK52" s="631" t="str">
        <f t="shared" si="80"/>
        <v>AMSR2</v>
      </c>
      <c r="AL52" s="631" t="str">
        <f t="shared" si="80"/>
        <v>ATMS</v>
      </c>
      <c r="AM52" s="631" t="str">
        <f t="shared" si="80"/>
        <v>DPR</v>
      </c>
      <c r="AN52" s="631" t="str">
        <f t="shared" si="80"/>
        <v>GMI</v>
      </c>
      <c r="AO52" s="631" t="str">
        <f t="shared" si="80"/>
        <v>GOES-8/10</v>
      </c>
      <c r="AP52" s="631" t="str">
        <f t="shared" si="80"/>
        <v>IMERG</v>
      </c>
      <c r="AQ52" s="631" t="str">
        <f t="shared" si="80"/>
        <v>KAPR</v>
      </c>
      <c r="AR52" s="631" t="str">
        <f t="shared" si="80"/>
        <v>KUPR</v>
      </c>
      <c r="AS52" s="631" t="str">
        <f t="shared" si="80"/>
        <v>MHS</v>
      </c>
      <c r="AT52" s="631" t="str">
        <f t="shared" si="80"/>
        <v>MT1</v>
      </c>
      <c r="AU52" s="631" t="str">
        <f t="shared" si="80"/>
        <v>SAPHIR</v>
      </c>
      <c r="AV52" s="631" t="str">
        <f t="shared" si="80"/>
        <v>SSM/I</v>
      </c>
      <c r="AW52" s="631" t="str">
        <f t="shared" si="80"/>
        <v>SSMIS</v>
      </c>
      <c r="AX52" s="631" t="str">
        <f t="shared" si="80"/>
        <v>TMI</v>
      </c>
      <c r="AY52" s="629" t="s">
        <v>55</v>
      </c>
      <c r="AZ52" s="630"/>
      <c r="BA52" s="628" t="s">
        <v>625</v>
      </c>
      <c r="BB52" s="632" t="s">
        <v>713</v>
      </c>
      <c r="BD52" s="628" t="s">
        <v>626</v>
      </c>
      <c r="BE52" s="633" t="s">
        <v>929</v>
      </c>
      <c r="BF52" s="634"/>
      <c r="BG52" s="628" t="s">
        <v>626</v>
      </c>
      <c r="BH52" s="633" t="s">
        <v>930</v>
      </c>
      <c r="BI52" s="633" t="s">
        <v>931</v>
      </c>
      <c r="BJ52" s="633" t="s">
        <v>55</v>
      </c>
      <c r="BK52" s="634"/>
      <c r="BL52" s="628" t="s">
        <v>626</v>
      </c>
      <c r="BM52" s="633" t="s">
        <v>935</v>
      </c>
      <c r="BO52" s="628" t="s">
        <v>626</v>
      </c>
      <c r="BP52" s="633" t="s">
        <v>966</v>
      </c>
      <c r="BR52" s="669" t="s">
        <v>626</v>
      </c>
      <c r="BS52" s="647" t="s">
        <v>968</v>
      </c>
      <c r="BT52" s="647" t="s">
        <v>969</v>
      </c>
      <c r="BU52" s="647" t="s">
        <v>970</v>
      </c>
      <c r="BV52" s="647" t="s">
        <v>971</v>
      </c>
      <c r="BW52" s="647" t="s">
        <v>974</v>
      </c>
      <c r="BX52" s="647" t="s">
        <v>975</v>
      </c>
      <c r="BY52" s="647" t="s">
        <v>976</v>
      </c>
      <c r="BZ52" s="646" t="s">
        <v>55</v>
      </c>
    </row>
    <row r="53" spans="12:78" x14ac:dyDescent="0.15">
      <c r="L53" s="695" t="s">
        <v>102</v>
      </c>
      <c r="M53" s="663">
        <v>353414.33010454499</v>
      </c>
      <c r="N53" s="663">
        <v>7481.3146460847902</v>
      </c>
      <c r="O53" s="663">
        <v>134889.76895490001</v>
      </c>
      <c r="P53" s="663">
        <v>4254926.9246171396</v>
      </c>
      <c r="Q53" s="663">
        <f t="shared" ref="Q53:Q59" si="81">SUM(M53:P53)</f>
        <v>4750712.3383226693</v>
      </c>
      <c r="S53" s="695" t="s">
        <v>102</v>
      </c>
      <c r="T53" s="663">
        <v>114989.43711693901</v>
      </c>
      <c r="U53" s="663">
        <v>1112312.4220187401</v>
      </c>
      <c r="V53" s="663">
        <v>22093.305191002699</v>
      </c>
      <c r="W53" s="663">
        <v>6623077.0821575196</v>
      </c>
      <c r="X53" s="663">
        <v>1665.6041913824099</v>
      </c>
      <c r="Y53" s="663">
        <f t="shared" ref="Y53:Y59" si="82">SUM(T53:X53)</f>
        <v>7874137.8506755838</v>
      </c>
      <c r="AA53" s="695" t="s">
        <v>102</v>
      </c>
      <c r="AB53" s="460">
        <v>10.855222761631</v>
      </c>
      <c r="AC53" s="460">
        <v>7404.8126687100103</v>
      </c>
      <c r="AD53" s="460">
        <v>582595.36213734502</v>
      </c>
      <c r="AE53" s="460">
        <v>848.55662366375304</v>
      </c>
      <c r="AF53" s="663">
        <f>SUM(AB53:AE53)</f>
        <v>590859.58665248042</v>
      </c>
      <c r="AH53" s="695" t="s">
        <v>102</v>
      </c>
      <c r="AI53" s="459">
        <v>5.8850174304097802</v>
      </c>
      <c r="AJ53" s="459">
        <v>125908.14560184799</v>
      </c>
      <c r="AK53" s="459">
        <v>6027.5343692861397</v>
      </c>
      <c r="AL53" s="459">
        <v>853.62466571107495</v>
      </c>
      <c r="AM53" s="459">
        <v>669537.44407308195</v>
      </c>
      <c r="AN53" s="459">
        <v>17161.059799476501</v>
      </c>
      <c r="AO53" s="459">
        <v>56090.9096605386</v>
      </c>
      <c r="AP53" s="459">
        <v>495593.64770479302</v>
      </c>
      <c r="AQ53" s="459">
        <v>5.6652655005454999</v>
      </c>
      <c r="AR53" s="459">
        <v>7.5330388098955101</v>
      </c>
      <c r="AS53" s="459">
        <v>146.547074752859</v>
      </c>
      <c r="AT53" s="459">
        <v>0.58843467105180003</v>
      </c>
      <c r="AU53" s="459">
        <v>1.2198138032108501</v>
      </c>
      <c r="AV53" s="459">
        <v>9635.9698043782191</v>
      </c>
      <c r="AW53" s="459">
        <v>543.46949575655105</v>
      </c>
      <c r="AX53" s="459">
        <v>64.9219858329743</v>
      </c>
      <c r="AY53" s="459">
        <f t="shared" ref="AY53:AY59" si="83">SUM(AI53:AX53)</f>
        <v>1381584.1658056709</v>
      </c>
      <c r="BA53" s="695" t="s">
        <v>102</v>
      </c>
      <c r="BB53" s="459">
        <v>35.434778993949202</v>
      </c>
      <c r="BD53" s="695" t="s">
        <v>102</v>
      </c>
      <c r="BE53" s="455">
        <v>21327356.970292766</v>
      </c>
      <c r="BF53" s="435"/>
      <c r="BG53" s="695" t="s">
        <v>102</v>
      </c>
      <c r="BH53" s="451">
        <v>189460.09746106699</v>
      </c>
      <c r="BI53" s="451">
        <v>280348.07514059788</v>
      </c>
      <c r="BJ53" s="451">
        <f>BH53+BI53</f>
        <v>469808.1726016649</v>
      </c>
      <c r="BK53" s="435"/>
      <c r="BL53" s="695" t="s">
        <v>102</v>
      </c>
      <c r="BM53" s="451">
        <v>799509.34547570604</v>
      </c>
      <c r="BO53" s="695" t="s">
        <v>102</v>
      </c>
      <c r="BP53" s="451">
        <v>87690.686906469899</v>
      </c>
      <c r="BR53" s="639" t="s">
        <v>808</v>
      </c>
      <c r="BS53" s="462">
        <v>22.848774430342001</v>
      </c>
      <c r="BT53" s="462"/>
      <c r="BU53" s="462">
        <v>2.1095046773552801E-2</v>
      </c>
      <c r="BV53" s="462">
        <v>134.504601381719</v>
      </c>
      <c r="BW53" s="462">
        <v>23444.4070939132</v>
      </c>
      <c r="BX53" s="462"/>
      <c r="BY53" s="462">
        <v>0</v>
      </c>
      <c r="BZ53" s="462">
        <f>SUM(BS53:BY53)</f>
        <v>23601.781564772034</v>
      </c>
    </row>
    <row r="54" spans="12:78" x14ac:dyDescent="0.15">
      <c r="L54" s="695" t="s">
        <v>103</v>
      </c>
      <c r="M54" s="663">
        <v>946.39302797801702</v>
      </c>
      <c r="N54" s="663">
        <v>1901.0478570638199</v>
      </c>
      <c r="O54" s="663">
        <v>2651.3561915354799</v>
      </c>
      <c r="P54" s="663">
        <v>4713991.0848674504</v>
      </c>
      <c r="Q54" s="663">
        <f t="shared" si="81"/>
        <v>4719489.8819440277</v>
      </c>
      <c r="S54" s="695" t="s">
        <v>103</v>
      </c>
      <c r="T54" s="663">
        <v>418616.59094827803</v>
      </c>
      <c r="U54" s="663">
        <v>75308.584986303904</v>
      </c>
      <c r="V54" s="663">
        <v>911.90817906614302</v>
      </c>
      <c r="W54" s="663">
        <v>4328598.0456738696</v>
      </c>
      <c r="X54" s="663">
        <v>7.6006305404007393E-2</v>
      </c>
      <c r="Y54" s="663">
        <f t="shared" si="82"/>
        <v>4823435.2057938231</v>
      </c>
      <c r="AA54" s="695" t="s">
        <v>103</v>
      </c>
      <c r="AB54" s="460">
        <v>6.6614449024200396E-3</v>
      </c>
      <c r="AC54" s="460">
        <v>96.670181123539805</v>
      </c>
      <c r="AD54" s="460">
        <v>660.87363672722097</v>
      </c>
      <c r="AE54" s="460">
        <v>0.24506587628275101</v>
      </c>
      <c r="AF54" s="663">
        <f t="shared" ref="AF54:AF59" si="84">SUM(AB54:AE54)</f>
        <v>757.79554517194595</v>
      </c>
      <c r="AH54" s="695" t="s">
        <v>103</v>
      </c>
      <c r="AI54" s="459">
        <v>22.0787409469485</v>
      </c>
      <c r="AJ54" s="459">
        <v>1152.11323545034</v>
      </c>
      <c r="AK54" s="459">
        <v>2.99792550504207E-3</v>
      </c>
      <c r="AL54" s="459">
        <v>11.735444845631701</v>
      </c>
      <c r="AM54" s="459">
        <v>144.87584547325901</v>
      </c>
      <c r="AN54" s="459">
        <v>697.624897006899</v>
      </c>
      <c r="AO54" s="459">
        <v>0.26303317677229598</v>
      </c>
      <c r="AP54" s="459">
        <v>24137.9363980097</v>
      </c>
      <c r="AQ54" s="459">
        <v>1.08767291530966E-2</v>
      </c>
      <c r="AR54" s="459">
        <v>1.33914006873965E-2</v>
      </c>
      <c r="AS54" s="459">
        <v>47.510668795555802</v>
      </c>
      <c r="AT54" s="459">
        <v>8.0017000436782804E-4</v>
      </c>
      <c r="AU54" s="459">
        <v>3.1822398304939201E-3</v>
      </c>
      <c r="AV54" s="459">
        <v>0.25799723248928702</v>
      </c>
      <c r="AW54" s="459">
        <v>103.608831432648</v>
      </c>
      <c r="AX54" s="459">
        <v>5.1321009173989199E-2</v>
      </c>
      <c r="AY54" s="459">
        <f t="shared" si="83"/>
        <v>26318.087661844598</v>
      </c>
      <c r="BA54" s="695" t="s">
        <v>103</v>
      </c>
      <c r="BB54" s="459">
        <v>1.1355975465849</v>
      </c>
      <c r="BD54" s="695" t="s">
        <v>103</v>
      </c>
      <c r="BE54" s="455">
        <v>5260491.4785199845</v>
      </c>
      <c r="BF54" s="435"/>
      <c r="BG54" s="695" t="s">
        <v>103</v>
      </c>
      <c r="BH54" s="451">
        <v>771630.445780457</v>
      </c>
      <c r="BI54" s="451">
        <v>3.1465842379257003</v>
      </c>
      <c r="BJ54" s="451">
        <f t="shared" ref="BJ54:BJ59" si="85">BH54+BI54</f>
        <v>771633.59236469492</v>
      </c>
      <c r="BK54" s="435"/>
      <c r="BL54" s="695" t="s">
        <v>103</v>
      </c>
      <c r="BM54" s="451">
        <v>23877.9832475455</v>
      </c>
      <c r="BO54" s="695" t="s">
        <v>103</v>
      </c>
      <c r="BP54" s="451">
        <v>16341.7787284431</v>
      </c>
      <c r="BR54" s="639" t="s">
        <v>103</v>
      </c>
      <c r="BS54" s="462">
        <v>1.8127213232219198E-2</v>
      </c>
      <c r="BT54" s="462"/>
      <c r="BU54" s="462">
        <v>0.97601054795086295</v>
      </c>
      <c r="BV54" s="462">
        <v>2.2000287659466201E-2</v>
      </c>
      <c r="BW54" s="462">
        <v>806.34811174403796</v>
      </c>
      <c r="BX54" s="462"/>
      <c r="BY54" s="462">
        <v>0</v>
      </c>
      <c r="BZ54" s="462">
        <f t="shared" ref="BZ54:BZ59" si="86">SUM(BS54:BY54)</f>
        <v>807.36424979288051</v>
      </c>
    </row>
    <row r="55" spans="12:78" x14ac:dyDescent="0.15">
      <c r="L55" s="695" t="s">
        <v>519</v>
      </c>
      <c r="M55" s="663">
        <v>153299.17937565999</v>
      </c>
      <c r="N55" s="663">
        <v>1742.89093800261</v>
      </c>
      <c r="O55" s="663">
        <v>30490.914234219101</v>
      </c>
      <c r="P55" s="663">
        <v>1238063.7110408801</v>
      </c>
      <c r="Q55" s="663">
        <f t="shared" si="81"/>
        <v>1423596.6955887617</v>
      </c>
      <c r="S55" s="695" t="s">
        <v>519</v>
      </c>
      <c r="T55" s="663">
        <v>11620.048950889999</v>
      </c>
      <c r="U55" s="663">
        <v>364938.75352013402</v>
      </c>
      <c r="V55" s="663">
        <v>246.815370387397</v>
      </c>
      <c r="W55" s="663">
        <v>1067149.3968807401</v>
      </c>
      <c r="X55" s="663">
        <v>2937.90044885408</v>
      </c>
      <c r="Y55" s="663">
        <f t="shared" si="82"/>
        <v>1446892.9151710055</v>
      </c>
      <c r="AA55" s="695" t="s">
        <v>519</v>
      </c>
      <c r="AB55" s="460">
        <v>54.3474272936582</v>
      </c>
      <c r="AC55" s="460">
        <v>2049.6250017071102</v>
      </c>
      <c r="AD55" s="460">
        <v>30684.527488645999</v>
      </c>
      <c r="AE55" s="460">
        <v>71.846909487619897</v>
      </c>
      <c r="AF55" s="663">
        <f t="shared" si="84"/>
        <v>32860.346827134388</v>
      </c>
      <c r="AH55" s="695" t="s">
        <v>519</v>
      </c>
      <c r="AI55" s="459">
        <v>0.14354429487138901</v>
      </c>
      <c r="AJ55" s="459">
        <v>18891.3945750975</v>
      </c>
      <c r="AK55" s="459">
        <v>427.45270733814601</v>
      </c>
      <c r="AL55" s="459">
        <v>130.474691575393</v>
      </c>
      <c r="AM55" s="459">
        <v>51762.316105388098</v>
      </c>
      <c r="AN55" s="459">
        <v>3225.5581438857998</v>
      </c>
      <c r="AO55" s="459">
        <v>33599.174068045802</v>
      </c>
      <c r="AP55" s="459">
        <v>75007.864864074596</v>
      </c>
      <c r="AQ55" s="459">
        <v>0.10659787151962501</v>
      </c>
      <c r="AR55" s="459"/>
      <c r="AS55" s="459">
        <v>246.35952714085499</v>
      </c>
      <c r="AT55" s="459">
        <v>1.2481835670769201E-2</v>
      </c>
      <c r="AU55" s="459">
        <v>5.3649053163826403</v>
      </c>
      <c r="AV55" s="459">
        <v>130.105736420489</v>
      </c>
      <c r="AW55" s="459">
        <v>322.62818149849699</v>
      </c>
      <c r="AX55" s="459">
        <v>20.561254367232301</v>
      </c>
      <c r="AY55" s="459">
        <f t="shared" si="83"/>
        <v>183769.51738415088</v>
      </c>
      <c r="BA55" s="695" t="s">
        <v>519</v>
      </c>
      <c r="BB55" s="459">
        <v>71.484824122860999</v>
      </c>
      <c r="BD55" s="695" t="s">
        <v>519</v>
      </c>
      <c r="BE55" s="455">
        <v>12487389.43636271</v>
      </c>
      <c r="BF55" s="435"/>
      <c r="BG55" s="695" t="s">
        <v>519</v>
      </c>
      <c r="BH55" s="451">
        <v>14398.22589217405</v>
      </c>
      <c r="BI55" s="451">
        <v>317.39525597728652</v>
      </c>
      <c r="BJ55" s="451">
        <f t="shared" si="85"/>
        <v>14715.621148151336</v>
      </c>
      <c r="BK55" s="435"/>
      <c r="BL55" s="695" t="s">
        <v>519</v>
      </c>
      <c r="BM55" s="451">
        <v>264225.237317055</v>
      </c>
      <c r="BO55" s="695" t="s">
        <v>519</v>
      </c>
      <c r="BP55" s="451">
        <v>1043076.45891565</v>
      </c>
      <c r="BR55" s="639" t="s">
        <v>519</v>
      </c>
      <c r="BS55" s="462">
        <v>0.117387860082089</v>
      </c>
      <c r="BT55" s="462">
        <v>2.9157807510346099</v>
      </c>
      <c r="BU55" s="462">
        <v>41.118339852429898</v>
      </c>
      <c r="BV55" s="462">
        <v>71.966697975061805</v>
      </c>
      <c r="BW55" s="462">
        <v>521.27917217463198</v>
      </c>
      <c r="BX55" s="462"/>
      <c r="BY55" s="462">
        <v>0</v>
      </c>
      <c r="BZ55" s="462">
        <f t="shared" si="86"/>
        <v>637.39737861324033</v>
      </c>
    </row>
    <row r="56" spans="12:78" x14ac:dyDescent="0.15">
      <c r="L56" s="695" t="s">
        <v>520</v>
      </c>
      <c r="M56" s="663">
        <v>261182.18907446001</v>
      </c>
      <c r="N56" s="663">
        <v>2834.6487631080599</v>
      </c>
      <c r="O56" s="663">
        <v>7106.6022125072705</v>
      </c>
      <c r="P56" s="663">
        <v>2035959.4506716901</v>
      </c>
      <c r="Q56" s="663">
        <f t="shared" si="81"/>
        <v>2307082.8907217653</v>
      </c>
      <c r="S56" s="695" t="s">
        <v>520</v>
      </c>
      <c r="T56" s="663">
        <v>4686.2348215719603</v>
      </c>
      <c r="U56" s="663">
        <v>156563.93926856201</v>
      </c>
      <c r="V56" s="663">
        <v>98.210283478721905</v>
      </c>
      <c r="W56" s="663">
        <v>1477042.2118585601</v>
      </c>
      <c r="X56" s="663">
        <v>205.348481305874</v>
      </c>
      <c r="Y56" s="663">
        <f t="shared" si="82"/>
        <v>1638595.9447134787</v>
      </c>
      <c r="AA56" s="695" t="s">
        <v>520</v>
      </c>
      <c r="AB56" s="460">
        <v>249.88462422601799</v>
      </c>
      <c r="AC56" s="460">
        <v>12491.7860799562</v>
      </c>
      <c r="AD56" s="460">
        <v>13793.8615277893</v>
      </c>
      <c r="AE56" s="460">
        <v>0.56879001017659903</v>
      </c>
      <c r="AF56" s="663">
        <f t="shared" si="84"/>
        <v>26536.101021981696</v>
      </c>
      <c r="AH56" s="695" t="s">
        <v>520</v>
      </c>
      <c r="AI56" s="459">
        <v>5.0298860296607E-3</v>
      </c>
      <c r="AJ56" s="459">
        <v>1801.93553213309</v>
      </c>
      <c r="AK56" s="459">
        <v>6839.5794681543402</v>
      </c>
      <c r="AL56" s="459">
        <v>187.53610389586501</v>
      </c>
      <c r="AM56" s="459">
        <v>51.699532465077901</v>
      </c>
      <c r="AN56" s="459">
        <v>43614.494701677897</v>
      </c>
      <c r="AO56" s="459">
        <v>4906.06978186592</v>
      </c>
      <c r="AP56" s="459">
        <v>11705.2520479951</v>
      </c>
      <c r="AQ56" s="459">
        <v>2.9216771945357301E-3</v>
      </c>
      <c r="AR56" s="459">
        <v>2.7165897190570801E-3</v>
      </c>
      <c r="AS56" s="459">
        <v>198.930358358658</v>
      </c>
      <c r="AT56" s="459">
        <v>1.4463746920228E-3</v>
      </c>
      <c r="AU56" s="459">
        <v>0.56228127516806103</v>
      </c>
      <c r="AV56" s="459">
        <v>5695.6006575561996</v>
      </c>
      <c r="AW56" s="459">
        <v>1.19769889861345E-2</v>
      </c>
      <c r="AX56" s="459">
        <v>1.84604339301586E-3</v>
      </c>
      <c r="AY56" s="459">
        <f t="shared" si="83"/>
        <v>75001.686402937339</v>
      </c>
      <c r="BA56" s="695" t="s">
        <v>520</v>
      </c>
      <c r="BB56" s="459">
        <v>142.74434897396699</v>
      </c>
      <c r="BD56" s="695" t="s">
        <v>520</v>
      </c>
      <c r="BE56" s="455">
        <v>10545021.915260753</v>
      </c>
      <c r="BF56" s="435"/>
      <c r="BG56" s="695" t="s">
        <v>520</v>
      </c>
      <c r="BH56" s="451">
        <v>111297.2554271229</v>
      </c>
      <c r="BI56" s="451">
        <v>2155.3222237098935</v>
      </c>
      <c r="BJ56" s="451">
        <f t="shared" si="85"/>
        <v>113452.5776508328</v>
      </c>
      <c r="BK56" s="435"/>
      <c r="BL56" s="695" t="s">
        <v>520</v>
      </c>
      <c r="BM56" s="451">
        <v>190629.976424755</v>
      </c>
      <c r="BO56" s="695" t="s">
        <v>520</v>
      </c>
      <c r="BP56" s="451">
        <v>29642.935949125302</v>
      </c>
      <c r="BR56" s="639" t="s">
        <v>520</v>
      </c>
      <c r="BS56" s="462">
        <v>81.190526430494998</v>
      </c>
      <c r="BT56" s="462">
        <v>2.0847655832767398E-5</v>
      </c>
      <c r="BU56" s="462">
        <v>0.225761505775153</v>
      </c>
      <c r="BV56" s="462">
        <v>0.10969721339643</v>
      </c>
      <c r="BW56" s="462">
        <v>38877.927583528603</v>
      </c>
      <c r="BX56" s="462">
        <v>302.64944671839402</v>
      </c>
      <c r="BY56" s="462">
        <v>0</v>
      </c>
      <c r="BZ56" s="462">
        <f t="shared" si="86"/>
        <v>39262.10303624432</v>
      </c>
    </row>
    <row r="57" spans="12:78" x14ac:dyDescent="0.15">
      <c r="L57" s="695" t="s">
        <v>521</v>
      </c>
      <c r="M57" s="663">
        <v>37718.124954804698</v>
      </c>
      <c r="N57" s="663">
        <v>3.4895508754998401</v>
      </c>
      <c r="O57" s="663">
        <v>1048.5649108886701</v>
      </c>
      <c r="P57" s="663">
        <v>48612.882948529899</v>
      </c>
      <c r="Q57" s="663">
        <f t="shared" si="81"/>
        <v>87383.062365098769</v>
      </c>
      <c r="S57" s="695" t="s">
        <v>521</v>
      </c>
      <c r="T57" s="663">
        <v>1221.9908199077399</v>
      </c>
      <c r="U57" s="663">
        <v>24073.787241511902</v>
      </c>
      <c r="V57" s="663"/>
      <c r="W57" s="663">
        <v>42576.422104974197</v>
      </c>
      <c r="X57" s="663">
        <v>8.5400412790477206E-2</v>
      </c>
      <c r="Y57" s="663">
        <f t="shared" si="82"/>
        <v>67872.285566806633</v>
      </c>
      <c r="AA57" s="695" t="s">
        <v>521</v>
      </c>
      <c r="AB57" s="460"/>
      <c r="AC57" s="460">
        <v>12169.2153801983</v>
      </c>
      <c r="AD57" s="460">
        <v>219.25841135531601</v>
      </c>
      <c r="AE57" s="460"/>
      <c r="AF57" s="663">
        <f t="shared" si="84"/>
        <v>12388.473791553617</v>
      </c>
      <c r="AH57" s="695" t="s">
        <v>521</v>
      </c>
      <c r="AI57" s="459"/>
      <c r="AJ57" s="459">
        <v>95.877618760801795</v>
      </c>
      <c r="AK57" s="459">
        <v>2.3594950241968</v>
      </c>
      <c r="AL57" s="459">
        <v>680.96812981180801</v>
      </c>
      <c r="AM57" s="459">
        <v>2061.85652759391</v>
      </c>
      <c r="AN57" s="459">
        <v>66.020010303705902</v>
      </c>
      <c r="AO57" s="459">
        <v>7815.4602850498604</v>
      </c>
      <c r="AP57" s="459">
        <v>6409.7719376822897</v>
      </c>
      <c r="AQ57" s="459"/>
      <c r="AR57" s="459">
        <v>0.149051691405475</v>
      </c>
      <c r="AS57" s="459">
        <v>77.377040417864904</v>
      </c>
      <c r="AT57" s="459"/>
      <c r="AU57" s="459">
        <v>282.84882177784999</v>
      </c>
      <c r="AV57" s="459">
        <v>2.7490771934390001</v>
      </c>
      <c r="AW57" s="459"/>
      <c r="AX57" s="459"/>
      <c r="AY57" s="459">
        <f t="shared" si="83"/>
        <v>17495.437995307133</v>
      </c>
      <c r="BA57" s="695" t="s">
        <v>521</v>
      </c>
      <c r="BB57" s="459">
        <v>5.0379084423184299E-3</v>
      </c>
      <c r="BD57" s="695" t="s">
        <v>521</v>
      </c>
      <c r="BE57" s="455">
        <v>169941.7194201446</v>
      </c>
      <c r="BF57" s="435"/>
      <c r="BG57" s="695" t="s">
        <v>521</v>
      </c>
      <c r="BH57" s="451">
        <v>112.67729817610231</v>
      </c>
      <c r="BI57" s="451">
        <v>0.60030736308544796</v>
      </c>
      <c r="BJ57" s="451">
        <f t="shared" si="85"/>
        <v>113.27760553918776</v>
      </c>
      <c r="BK57" s="435"/>
      <c r="BL57" s="695" t="s">
        <v>521</v>
      </c>
      <c r="BM57" s="451">
        <v>14835.789697600499</v>
      </c>
      <c r="BO57" s="695" t="s">
        <v>521</v>
      </c>
      <c r="BP57" s="451">
        <v>10.000800569541701</v>
      </c>
      <c r="BR57" s="639" t="s">
        <v>521</v>
      </c>
      <c r="BS57" s="462"/>
      <c r="BT57" s="462"/>
      <c r="BU57" s="462"/>
      <c r="BV57" s="462">
        <v>5.3036659955978303E-2</v>
      </c>
      <c r="BW57" s="462">
        <v>146.27438756264701</v>
      </c>
      <c r="BX57" s="462"/>
      <c r="BY57" s="462">
        <v>0</v>
      </c>
      <c r="BZ57" s="462">
        <f t="shared" si="86"/>
        <v>146.32742422260299</v>
      </c>
    </row>
    <row r="58" spans="12:78" x14ac:dyDescent="0.15">
      <c r="L58" s="695" t="s">
        <v>107</v>
      </c>
      <c r="M58" s="663">
        <v>116322.851253373</v>
      </c>
      <c r="N58" s="663">
        <v>0.30905684456229199</v>
      </c>
      <c r="O58" s="663"/>
      <c r="P58" s="663">
        <v>139148.912935884</v>
      </c>
      <c r="Q58" s="663">
        <f t="shared" si="81"/>
        <v>255472.07324610156</v>
      </c>
      <c r="S58" s="695" t="s">
        <v>107</v>
      </c>
      <c r="T58" s="663">
        <v>1248.9670712556599</v>
      </c>
      <c r="U58" s="663">
        <v>3.1865930240601301</v>
      </c>
      <c r="V58" s="663">
        <v>0.64686229452490795</v>
      </c>
      <c r="W58" s="663">
        <v>143009.57738339901</v>
      </c>
      <c r="X58" s="663">
        <v>0.294719115830957</v>
      </c>
      <c r="Y58" s="663">
        <f t="shared" si="82"/>
        <v>144262.67262908909</v>
      </c>
      <c r="AA58" s="695" t="s">
        <v>107</v>
      </c>
      <c r="AB58" s="460">
        <v>1.63484977278858</v>
      </c>
      <c r="AC58" s="460">
        <v>25.7576019791886</v>
      </c>
      <c r="AD58" s="460">
        <v>327.93395209498698</v>
      </c>
      <c r="AE58" s="460"/>
      <c r="AF58" s="663">
        <f t="shared" si="84"/>
        <v>355.32640384696418</v>
      </c>
      <c r="AH58" s="695" t="s">
        <v>107</v>
      </c>
      <c r="AI58" s="459">
        <v>2.7053125202655699E-2</v>
      </c>
      <c r="AJ58" s="459">
        <v>599.50303764454998</v>
      </c>
      <c r="AK58" s="459">
        <v>4.54589463770389E-2</v>
      </c>
      <c r="AL58" s="459">
        <v>3.70061388239264E-2</v>
      </c>
      <c r="AM58" s="459">
        <v>9571.5787818189692</v>
      </c>
      <c r="AN58" s="459">
        <v>592.71505373343803</v>
      </c>
      <c r="AO58" s="459">
        <v>11.6099267164245</v>
      </c>
      <c r="AP58" s="459">
        <v>1652.00306457746</v>
      </c>
      <c r="AQ58" s="459">
        <v>2.7009788900613698E-3</v>
      </c>
      <c r="AR58" s="459">
        <v>1.9871400669217099E-2</v>
      </c>
      <c r="AS58" s="459">
        <v>4.8964571487158501</v>
      </c>
      <c r="AT58" s="459">
        <v>5.3854184225201598E-3</v>
      </c>
      <c r="AU58" s="459">
        <v>4.2579965665936401E-3</v>
      </c>
      <c r="AV58" s="459">
        <v>0.15697863046079799</v>
      </c>
      <c r="AW58" s="459">
        <v>7.1916894987225505E-2</v>
      </c>
      <c r="AX58" s="459">
        <v>6.2198890373110702E-3</v>
      </c>
      <c r="AY58" s="459">
        <f t="shared" si="83"/>
        <v>12432.683171058996</v>
      </c>
      <c r="BA58" s="695" t="s">
        <v>107</v>
      </c>
      <c r="BB58" s="459">
        <v>0.87557866424322095</v>
      </c>
      <c r="BD58" s="695" t="s">
        <v>107</v>
      </c>
      <c r="BE58" s="455">
        <v>28608.055524164658</v>
      </c>
      <c r="BF58" s="435"/>
      <c r="BG58" s="695" t="s">
        <v>107</v>
      </c>
      <c r="BH58" s="451">
        <v>6305.1418882971502</v>
      </c>
      <c r="BI58" s="451">
        <v>2.2200792441144577</v>
      </c>
      <c r="BJ58" s="451">
        <f t="shared" si="85"/>
        <v>6307.3619675412647</v>
      </c>
      <c r="BK58" s="435"/>
      <c r="BL58" s="695" t="s">
        <v>107</v>
      </c>
      <c r="BM58" s="451">
        <v>937.74921802524398</v>
      </c>
      <c r="BO58" s="695" t="s">
        <v>107</v>
      </c>
      <c r="BP58" s="451">
        <v>88.032394750043693</v>
      </c>
      <c r="BR58" s="639" t="s">
        <v>809</v>
      </c>
      <c r="BS58" s="462"/>
      <c r="BT58" s="462"/>
      <c r="BU58" s="462"/>
      <c r="BV58" s="462">
        <v>1.3347733765840499E-2</v>
      </c>
      <c r="BW58" s="462">
        <v>23.662407392635899</v>
      </c>
      <c r="BX58" s="462">
        <v>0.56067335978150301</v>
      </c>
      <c r="BY58" s="462">
        <v>0</v>
      </c>
      <c r="BZ58" s="462">
        <f t="shared" si="86"/>
        <v>24.236428486183243</v>
      </c>
    </row>
    <row r="59" spans="12:78" x14ac:dyDescent="0.15">
      <c r="L59" s="695" t="s">
        <v>108</v>
      </c>
      <c r="M59" s="663">
        <v>8.8195996014401299</v>
      </c>
      <c r="N59" s="663">
        <v>4.1799573227763098E-3</v>
      </c>
      <c r="O59" s="663"/>
      <c r="P59" s="663">
        <v>1187.1850390843999</v>
      </c>
      <c r="Q59" s="663">
        <f t="shared" si="81"/>
        <v>1196.0088186431628</v>
      </c>
      <c r="S59" s="695" t="s">
        <v>108</v>
      </c>
      <c r="T59" s="663">
        <v>5.2796840667724602E-2</v>
      </c>
      <c r="U59" s="663">
        <v>92.998035814613104</v>
      </c>
      <c r="V59" s="663"/>
      <c r="W59" s="663">
        <v>3884.54695321898</v>
      </c>
      <c r="X59" s="663"/>
      <c r="Y59" s="663">
        <f t="shared" si="82"/>
        <v>3977.5977858742608</v>
      </c>
      <c r="AA59" s="695" t="s">
        <v>108</v>
      </c>
      <c r="AB59" s="460"/>
      <c r="AC59" s="460">
        <v>0.52108214516192597</v>
      </c>
      <c r="AD59" s="460">
        <v>39.127107972279099</v>
      </c>
      <c r="AE59" s="460"/>
      <c r="AF59" s="663">
        <f t="shared" si="84"/>
        <v>39.648190117441025</v>
      </c>
      <c r="AH59" s="695" t="s">
        <v>108</v>
      </c>
      <c r="AI59" s="459">
        <v>0.13224376365542401</v>
      </c>
      <c r="AJ59" s="459">
        <v>0.111506304703652</v>
      </c>
      <c r="AK59" s="459">
        <v>7.0980735123157501E-2</v>
      </c>
      <c r="AL59" s="459">
        <v>9.7825013101100894E-2</v>
      </c>
      <c r="AM59" s="459">
        <v>0.30259120278060397</v>
      </c>
      <c r="AN59" s="459">
        <v>222.91224211826901</v>
      </c>
      <c r="AO59" s="459">
        <v>6.37614531442523E-2</v>
      </c>
      <c r="AP59" s="459">
        <v>0.26246754731982902</v>
      </c>
      <c r="AQ59" s="459">
        <v>1.24976690858602E-2</v>
      </c>
      <c r="AR59" s="459">
        <v>1.24308187514543E-2</v>
      </c>
      <c r="AS59" s="459">
        <v>0.298589438199996</v>
      </c>
      <c r="AT59" s="459">
        <v>3.37154082953929E-2</v>
      </c>
      <c r="AU59" s="459">
        <v>2.2237932309508299E-2</v>
      </c>
      <c r="AV59" s="459">
        <v>0.14285840559750701</v>
      </c>
      <c r="AW59" s="459">
        <v>0.49664536677300902</v>
      </c>
      <c r="AX59" s="459">
        <v>1.6405091434717101</v>
      </c>
      <c r="AY59" s="459">
        <f t="shared" si="83"/>
        <v>226.61310232058148</v>
      </c>
      <c r="BA59" s="695" t="s">
        <v>108</v>
      </c>
      <c r="BB59" s="459">
        <v>0.16663343459367699</v>
      </c>
      <c r="BD59" s="695" t="s">
        <v>108</v>
      </c>
      <c r="BE59" s="455">
        <v>0.9188249660655845</v>
      </c>
      <c r="BF59" s="435"/>
      <c r="BG59" s="695" t="s">
        <v>108</v>
      </c>
      <c r="BH59" s="451">
        <v>244.06177047267522</v>
      </c>
      <c r="BI59" s="451">
        <v>0</v>
      </c>
      <c r="BJ59" s="451">
        <f t="shared" si="85"/>
        <v>244.06177047267522</v>
      </c>
      <c r="BK59" s="435"/>
      <c r="BL59" s="695" t="s">
        <v>108</v>
      </c>
      <c r="BM59" s="451">
        <v>0.44400618784129597</v>
      </c>
      <c r="BO59" s="695" t="s">
        <v>108</v>
      </c>
      <c r="BP59" s="451">
        <v>3.8052452728152201E-3</v>
      </c>
      <c r="BR59" s="695" t="s">
        <v>108</v>
      </c>
      <c r="BS59" s="462"/>
      <c r="BT59" s="462"/>
      <c r="BU59" s="462"/>
      <c r="BV59" s="462"/>
      <c r="BW59" s="462"/>
      <c r="BX59" s="462"/>
      <c r="BY59" s="462">
        <v>0</v>
      </c>
      <c r="BZ59" s="462">
        <f t="shared" si="86"/>
        <v>0</v>
      </c>
    </row>
    <row r="60" spans="12:78" x14ac:dyDescent="0.15">
      <c r="L60" s="605" t="s">
        <v>55</v>
      </c>
      <c r="M60" s="665">
        <f>SUM(M53:M59)</f>
        <v>922891.88739042217</v>
      </c>
      <c r="N60" s="665">
        <f>SUM(N53:N59)</f>
        <v>13963.704991936665</v>
      </c>
      <c r="O60" s="665">
        <f>SUM(O53:O59)</f>
        <v>176187.20650405053</v>
      </c>
      <c r="P60" s="665">
        <f>SUM(P53:P59)</f>
        <v>12431890.152120657</v>
      </c>
      <c r="Q60" s="665">
        <f>SUM(Q53:Q59)</f>
        <v>13544932.951007066</v>
      </c>
      <c r="R60" s="653"/>
      <c r="S60" s="605" t="s">
        <v>55</v>
      </c>
      <c r="T60" s="665">
        <f t="shared" ref="T60:Y60" si="87">SUM(T53:T59)</f>
        <v>552383.32252568309</v>
      </c>
      <c r="U60" s="665">
        <f t="shared" si="87"/>
        <v>1733293.6716640908</v>
      </c>
      <c r="V60" s="665">
        <f t="shared" si="87"/>
        <v>23350.885886229487</v>
      </c>
      <c r="W60" s="665">
        <f t="shared" si="87"/>
        <v>13685337.283012278</v>
      </c>
      <c r="X60" s="665">
        <f t="shared" si="87"/>
        <v>4809.3092473763891</v>
      </c>
      <c r="Y60" s="665">
        <f t="shared" si="87"/>
        <v>15999174.472335661</v>
      </c>
      <c r="AA60" s="605" t="s">
        <v>55</v>
      </c>
      <c r="AB60" s="665">
        <f>SUM(AB53:AB59)</f>
        <v>316.72878549899821</v>
      </c>
      <c r="AC60" s="665">
        <f>SUM(AC53:AC59)</f>
        <v>34238.38799581951</v>
      </c>
      <c r="AD60" s="665">
        <f>SUM(AD53:AD59)</f>
        <v>628320.94426193007</v>
      </c>
      <c r="AE60" s="665">
        <f>SUM(AE53:AE59)</f>
        <v>921.21738903783228</v>
      </c>
      <c r="AF60" s="665">
        <f>SUM(AF53:AF59)</f>
        <v>663797.27843228646</v>
      </c>
      <c r="AH60" s="641" t="s">
        <v>55</v>
      </c>
      <c r="AI60" s="463">
        <f t="shared" ref="AI60:AY60" si="88">SUM(AI53:AI59)</f>
        <v>28.271629447117412</v>
      </c>
      <c r="AJ60" s="463">
        <f t="shared" si="88"/>
        <v>148449.08110723898</v>
      </c>
      <c r="AK60" s="463">
        <f t="shared" si="88"/>
        <v>13297.045477409829</v>
      </c>
      <c r="AL60" s="463">
        <f t="shared" si="88"/>
        <v>1864.4738669916976</v>
      </c>
      <c r="AM60" s="463">
        <f t="shared" si="88"/>
        <v>733130.07345702406</v>
      </c>
      <c r="AN60" s="463">
        <f t="shared" si="88"/>
        <v>65580.384848202506</v>
      </c>
      <c r="AO60" s="463">
        <f t="shared" si="88"/>
        <v>102423.55051684653</v>
      </c>
      <c r="AP60" s="463">
        <f t="shared" si="88"/>
        <v>614506.73848467949</v>
      </c>
      <c r="AQ60" s="463">
        <f t="shared" si="88"/>
        <v>5.8008604263886792</v>
      </c>
      <c r="AR60" s="463">
        <f t="shared" si="88"/>
        <v>7.7305007111281103</v>
      </c>
      <c r="AS60" s="463">
        <f t="shared" si="88"/>
        <v>721.91971605270851</v>
      </c>
      <c r="AT60" s="463">
        <f t="shared" si="88"/>
        <v>0.64226387813687291</v>
      </c>
      <c r="AU60" s="463">
        <f t="shared" si="88"/>
        <v>290.02550034131815</v>
      </c>
      <c r="AV60" s="463">
        <f t="shared" si="88"/>
        <v>15464.983109816894</v>
      </c>
      <c r="AW60" s="463">
        <f t="shared" si="88"/>
        <v>970.28704793844236</v>
      </c>
      <c r="AX60" s="463">
        <f t="shared" si="88"/>
        <v>87.183136285282629</v>
      </c>
      <c r="AY60" s="463">
        <f t="shared" si="88"/>
        <v>1696828.1915232907</v>
      </c>
      <c r="BA60" s="641" t="s">
        <v>55</v>
      </c>
      <c r="BB60" s="463">
        <f>SUM(BB53:BB59)</f>
        <v>251.84679964464129</v>
      </c>
      <c r="BD60" s="634" t="s">
        <v>55</v>
      </c>
      <c r="BE60" s="657">
        <f>SUM(BE53:BE59)</f>
        <v>49818810.494205482</v>
      </c>
      <c r="BF60" s="129"/>
      <c r="BG60" s="634" t="s">
        <v>55</v>
      </c>
      <c r="BH60" s="643">
        <f>SUM(BH53:BH59)</f>
        <v>1093447.905517767</v>
      </c>
      <c r="BI60" s="643">
        <f>SUM(BI53:BI59)</f>
        <v>282826.75959113019</v>
      </c>
      <c r="BJ60" s="643">
        <f>SUM(BJ53:BJ59)</f>
        <v>1376274.665108897</v>
      </c>
      <c r="BK60" s="129"/>
      <c r="BL60" s="634" t="s">
        <v>55</v>
      </c>
      <c r="BM60" s="643">
        <f>SUM(BM53:BM59)</f>
        <v>1294016.5253868753</v>
      </c>
      <c r="BO60" s="634" t="s">
        <v>55</v>
      </c>
      <c r="BP60" s="643">
        <f>SUM(BP53:BP59)</f>
        <v>1176849.8975002533</v>
      </c>
      <c r="BR60" s="605" t="s">
        <v>55</v>
      </c>
      <c r="BS60" s="466">
        <f t="shared" ref="BS60:BZ60" si="89">SUM(BS53:BS59)</f>
        <v>104.17481593415131</v>
      </c>
      <c r="BT60" s="466">
        <f t="shared" si="89"/>
        <v>2.9158015986904426</v>
      </c>
      <c r="BU60" s="466">
        <f t="shared" si="89"/>
        <v>42.341206952929468</v>
      </c>
      <c r="BV60" s="466">
        <f t="shared" si="89"/>
        <v>206.66938125155852</v>
      </c>
      <c r="BW60" s="466">
        <f t="shared" si="89"/>
        <v>63819.898756315757</v>
      </c>
      <c r="BX60" s="466">
        <f t="shared" si="89"/>
        <v>303.21012007817552</v>
      </c>
      <c r="BY60" s="466">
        <f t="shared" si="89"/>
        <v>0</v>
      </c>
      <c r="BZ60" s="466">
        <f t="shared" si="89"/>
        <v>64479.210082131263</v>
      </c>
    </row>
    <row r="61" spans="12:78" x14ac:dyDescent="0.15">
      <c r="M61" s="610"/>
      <c r="N61" s="610"/>
      <c r="O61" s="610"/>
      <c r="P61" s="610"/>
      <c r="Q61" s="610"/>
      <c r="T61" s="610"/>
      <c r="U61" s="610"/>
      <c r="V61" s="610"/>
      <c r="W61" s="610"/>
      <c r="X61" s="610"/>
      <c r="Y61" s="610"/>
      <c r="AB61" s="610"/>
      <c r="AC61" s="610"/>
      <c r="AD61" s="610"/>
      <c r="AE61" s="610"/>
      <c r="AF61" s="610"/>
    </row>
    <row r="62" spans="12:78" x14ac:dyDescent="0.15">
      <c r="M62" s="610"/>
      <c r="N62" s="610"/>
      <c r="O62" s="610"/>
      <c r="P62" s="610"/>
      <c r="Q62" s="610"/>
      <c r="T62" s="610"/>
      <c r="U62" s="610"/>
      <c r="V62" s="610"/>
      <c r="W62" s="610"/>
      <c r="X62" s="610"/>
      <c r="Y62" s="610"/>
      <c r="AB62" s="610"/>
      <c r="AC62" s="610"/>
      <c r="AD62" s="610"/>
      <c r="AE62" s="610"/>
      <c r="AF62" s="610"/>
    </row>
    <row r="63" spans="12:78" ht="16" x14ac:dyDescent="0.2">
      <c r="M63" s="622" t="s">
        <v>121</v>
      </c>
      <c r="T63" s="622" t="s">
        <v>122</v>
      </c>
      <c r="AB63" s="622" t="s">
        <v>123</v>
      </c>
      <c r="AI63" s="622" t="s">
        <v>701</v>
      </c>
      <c r="BB63" s="622" t="s">
        <v>713</v>
      </c>
      <c r="BD63" s="129"/>
      <c r="BE63" s="624" t="s">
        <v>932</v>
      </c>
      <c r="BF63" s="129"/>
      <c r="BG63" s="129"/>
      <c r="BH63" s="624" t="s">
        <v>933</v>
      </c>
      <c r="BI63" s="129"/>
      <c r="BJ63" s="129"/>
      <c r="BK63" s="625"/>
      <c r="BL63" s="625"/>
      <c r="BM63" s="624" t="s">
        <v>934</v>
      </c>
      <c r="BO63" s="623" t="s">
        <v>978</v>
      </c>
      <c r="BR63" s="624" t="s">
        <v>973</v>
      </c>
    </row>
    <row r="64" spans="12:78" x14ac:dyDescent="0.15">
      <c r="M64" s="623" t="s">
        <v>152</v>
      </c>
      <c r="S64" s="623" t="s">
        <v>152</v>
      </c>
      <c r="T64" s="623"/>
      <c r="AA64" s="623" t="s">
        <v>152</v>
      </c>
      <c r="AG64" s="667"/>
      <c r="AH64" s="623" t="s">
        <v>152</v>
      </c>
      <c r="AI64" s="668"/>
      <c r="AJ64" s="668"/>
      <c r="AK64" s="668"/>
      <c r="BA64" s="623" t="s">
        <v>794</v>
      </c>
      <c r="BB64" s="696"/>
      <c r="BD64" s="623" t="s">
        <v>152</v>
      </c>
      <c r="BE64" s="129"/>
      <c r="BF64" s="623"/>
      <c r="BG64" s="623" t="s">
        <v>152</v>
      </c>
      <c r="BH64" s="129"/>
      <c r="BI64" s="625"/>
      <c r="BJ64" s="625"/>
      <c r="BK64" s="625"/>
      <c r="BL64" s="623" t="s">
        <v>152</v>
      </c>
      <c r="BM64" s="129"/>
      <c r="BO64" s="605" t="s">
        <v>152</v>
      </c>
      <c r="BR64" s="605" t="s">
        <v>152</v>
      </c>
    </row>
    <row r="65" spans="12:78" ht="56" x14ac:dyDescent="0.15">
      <c r="L65" s="628" t="s">
        <v>626</v>
      </c>
      <c r="M65" s="659" t="s">
        <v>151</v>
      </c>
      <c r="N65" s="659" t="s">
        <v>139</v>
      </c>
      <c r="O65" s="659" t="s">
        <v>140</v>
      </c>
      <c r="P65" s="659" t="s">
        <v>141</v>
      </c>
      <c r="Q65" s="659" t="s">
        <v>55</v>
      </c>
      <c r="R65" s="630"/>
      <c r="S65" s="628" t="s">
        <v>601</v>
      </c>
      <c r="T65" s="632" t="s">
        <v>142</v>
      </c>
      <c r="U65" s="632" t="s">
        <v>140</v>
      </c>
      <c r="V65" s="632" t="s">
        <v>143</v>
      </c>
      <c r="W65" s="632" t="s">
        <v>141</v>
      </c>
      <c r="X65" s="632" t="s">
        <v>144</v>
      </c>
      <c r="Y65" s="629" t="s">
        <v>55</v>
      </c>
      <c r="Z65" s="630"/>
      <c r="AA65" s="628" t="s">
        <v>626</v>
      </c>
      <c r="AB65" s="631" t="s">
        <v>145</v>
      </c>
      <c r="AC65" s="632" t="s">
        <v>146</v>
      </c>
      <c r="AD65" s="632" t="s">
        <v>147</v>
      </c>
      <c r="AE65" s="632" t="s">
        <v>148</v>
      </c>
      <c r="AF65" s="629" t="s">
        <v>55</v>
      </c>
      <c r="AG65" s="630"/>
      <c r="AH65" s="628" t="s">
        <v>626</v>
      </c>
      <c r="AI65" s="631" t="str">
        <f>AI52</f>
        <v>AIRS</v>
      </c>
      <c r="AJ65" s="631" t="str">
        <f t="shared" ref="AJ65:AX65" si="90">AJ52</f>
        <v>AMSR-E</v>
      </c>
      <c r="AK65" s="631" t="str">
        <f t="shared" si="90"/>
        <v>AMSR2</v>
      </c>
      <c r="AL65" s="631" t="str">
        <f t="shared" si="90"/>
        <v>ATMS</v>
      </c>
      <c r="AM65" s="631" t="str">
        <f t="shared" si="90"/>
        <v>DPR</v>
      </c>
      <c r="AN65" s="631" t="str">
        <f t="shared" si="90"/>
        <v>GMI</v>
      </c>
      <c r="AO65" s="631" t="str">
        <f t="shared" si="90"/>
        <v>GOES-8/10</v>
      </c>
      <c r="AP65" s="631" t="str">
        <f t="shared" si="90"/>
        <v>IMERG</v>
      </c>
      <c r="AQ65" s="631" t="str">
        <f t="shared" si="90"/>
        <v>KAPR</v>
      </c>
      <c r="AR65" s="631" t="str">
        <f t="shared" si="90"/>
        <v>KUPR</v>
      </c>
      <c r="AS65" s="631" t="str">
        <f t="shared" si="90"/>
        <v>MHS</v>
      </c>
      <c r="AT65" s="631" t="str">
        <f t="shared" si="90"/>
        <v>MT1</v>
      </c>
      <c r="AU65" s="631" t="str">
        <f t="shared" si="90"/>
        <v>SAPHIR</v>
      </c>
      <c r="AV65" s="631" t="str">
        <f t="shared" si="90"/>
        <v>SSM/I</v>
      </c>
      <c r="AW65" s="631" t="str">
        <f t="shared" si="90"/>
        <v>SSMIS</v>
      </c>
      <c r="AX65" s="631" t="str">
        <f t="shared" si="90"/>
        <v>TMI</v>
      </c>
      <c r="AY65" s="629" t="s">
        <v>55</v>
      </c>
      <c r="AZ65" s="630"/>
      <c r="BA65" s="628" t="s">
        <v>626</v>
      </c>
      <c r="BB65" s="632" t="s">
        <v>713</v>
      </c>
      <c r="BD65" s="628" t="s">
        <v>626</v>
      </c>
      <c r="BE65" s="633" t="s">
        <v>929</v>
      </c>
      <c r="BF65" s="634"/>
      <c r="BG65" s="628" t="s">
        <v>626</v>
      </c>
      <c r="BH65" s="633" t="s">
        <v>930</v>
      </c>
      <c r="BI65" s="633" t="s">
        <v>931</v>
      </c>
      <c r="BJ65" s="633" t="s">
        <v>55</v>
      </c>
      <c r="BK65" s="634"/>
      <c r="BL65" s="628" t="s">
        <v>626</v>
      </c>
      <c r="BM65" s="633" t="s">
        <v>935</v>
      </c>
      <c r="BO65" s="648" t="s">
        <v>626</v>
      </c>
      <c r="BP65" s="646" t="s">
        <v>966</v>
      </c>
      <c r="BR65" s="669" t="s">
        <v>626</v>
      </c>
      <c r="BS65" s="647" t="s">
        <v>968</v>
      </c>
      <c r="BT65" s="647" t="s">
        <v>969</v>
      </c>
      <c r="BU65" s="647" t="s">
        <v>970</v>
      </c>
      <c r="BV65" s="647" t="s">
        <v>971</v>
      </c>
      <c r="BW65" s="647" t="s">
        <v>974</v>
      </c>
      <c r="BX65" s="647" t="s">
        <v>975</v>
      </c>
      <c r="BY65" s="647" t="s">
        <v>976</v>
      </c>
      <c r="BZ65" s="646" t="s">
        <v>55</v>
      </c>
    </row>
    <row r="66" spans="12:78" x14ac:dyDescent="0.15">
      <c r="L66" s="695" t="s">
        <v>102</v>
      </c>
      <c r="M66" s="649">
        <v>16473</v>
      </c>
      <c r="N66" s="649">
        <v>3567</v>
      </c>
      <c r="O66" s="649">
        <v>80</v>
      </c>
      <c r="P66" s="649">
        <v>284520</v>
      </c>
      <c r="Q66" s="649">
        <f t="shared" ref="Q66:Q72" si="91">SUM(M66:P66)</f>
        <v>304640</v>
      </c>
      <c r="S66" s="695" t="s">
        <v>102</v>
      </c>
      <c r="T66" s="649">
        <v>38154</v>
      </c>
      <c r="U66" s="649">
        <v>729</v>
      </c>
      <c r="V66" s="649">
        <v>43</v>
      </c>
      <c r="W66" s="649">
        <v>52220</v>
      </c>
      <c r="X66" s="649">
        <v>91</v>
      </c>
      <c r="Y66" s="649">
        <f t="shared" ref="Y66:Y72" si="92">SUM(T66:X66)</f>
        <v>91237</v>
      </c>
      <c r="AA66" s="695" t="s">
        <v>102</v>
      </c>
      <c r="AB66" s="446">
        <v>201</v>
      </c>
      <c r="AC66" s="446">
        <v>2458</v>
      </c>
      <c r="AD66" s="446">
        <v>12040</v>
      </c>
      <c r="AE66" s="446">
        <v>9</v>
      </c>
      <c r="AF66" s="446">
        <f>SUM(AB66:AE66)</f>
        <v>14708</v>
      </c>
      <c r="AH66" s="695" t="s">
        <v>102</v>
      </c>
      <c r="AI66" s="446">
        <v>1206</v>
      </c>
      <c r="AJ66" s="446">
        <v>9084</v>
      </c>
      <c r="AK66" s="446">
        <v>435</v>
      </c>
      <c r="AL66" s="446">
        <v>662</v>
      </c>
      <c r="AM66" s="446">
        <v>2500</v>
      </c>
      <c r="AN66" s="446">
        <v>2348</v>
      </c>
      <c r="AO66" s="446">
        <v>1337</v>
      </c>
      <c r="AP66" s="446">
        <v>13806</v>
      </c>
      <c r="AQ66" s="446">
        <v>69</v>
      </c>
      <c r="AR66" s="446">
        <v>68</v>
      </c>
      <c r="AS66" s="446">
        <v>1184</v>
      </c>
      <c r="AT66" s="446">
        <v>354</v>
      </c>
      <c r="AU66" s="446">
        <v>527</v>
      </c>
      <c r="AV66" s="446">
        <v>1447</v>
      </c>
      <c r="AW66" s="446">
        <v>788</v>
      </c>
      <c r="AX66" s="446">
        <v>279</v>
      </c>
      <c r="AY66" s="446">
        <f t="shared" ref="AY66:AY72" si="93">SUM(AI66:AX66)</f>
        <v>36094</v>
      </c>
      <c r="BA66" s="695" t="s">
        <v>102</v>
      </c>
      <c r="BB66" s="446">
        <v>617</v>
      </c>
      <c r="BD66" s="695" t="s">
        <v>102</v>
      </c>
      <c r="BE66" s="455">
        <v>324499</v>
      </c>
      <c r="BF66" s="435"/>
      <c r="BG66" s="695" t="s">
        <v>102</v>
      </c>
      <c r="BH66" s="455">
        <v>1015</v>
      </c>
      <c r="BI66" s="451">
        <v>173</v>
      </c>
      <c r="BJ66" s="455">
        <f>BH66+BI66</f>
        <v>1188</v>
      </c>
      <c r="BK66" s="435"/>
      <c r="BL66" s="695" t="s">
        <v>102</v>
      </c>
      <c r="BM66" s="455">
        <v>2578</v>
      </c>
      <c r="BO66" s="639" t="s">
        <v>102</v>
      </c>
      <c r="BP66" s="639">
        <v>4742</v>
      </c>
      <c r="BR66" s="639" t="s">
        <v>808</v>
      </c>
      <c r="BS66" s="456">
        <v>19</v>
      </c>
      <c r="BT66" s="456"/>
      <c r="BU66" s="456">
        <v>1</v>
      </c>
      <c r="BV66" s="456">
        <v>24</v>
      </c>
      <c r="BW66" s="456">
        <v>296</v>
      </c>
      <c r="BX66" s="456"/>
      <c r="BY66" s="456">
        <v>0</v>
      </c>
      <c r="BZ66" s="456">
        <f>SUM(BS66:BY66)</f>
        <v>340</v>
      </c>
    </row>
    <row r="67" spans="12:78" x14ac:dyDescent="0.15">
      <c r="L67" s="695" t="s">
        <v>103</v>
      </c>
      <c r="M67" s="649">
        <v>983</v>
      </c>
      <c r="N67" s="649">
        <v>419</v>
      </c>
      <c r="O67" s="649">
        <v>6</v>
      </c>
      <c r="P67" s="649">
        <v>110396</v>
      </c>
      <c r="Q67" s="649">
        <f t="shared" si="91"/>
        <v>111804</v>
      </c>
      <c r="S67" s="695" t="s">
        <v>103</v>
      </c>
      <c r="T67" s="649">
        <v>100089</v>
      </c>
      <c r="U67" s="649">
        <v>45</v>
      </c>
      <c r="V67" s="649">
        <v>1</v>
      </c>
      <c r="W67" s="649">
        <v>12603</v>
      </c>
      <c r="X67" s="649">
        <v>1</v>
      </c>
      <c r="Y67" s="649">
        <f t="shared" si="92"/>
        <v>112739</v>
      </c>
      <c r="AA67" s="695" t="s">
        <v>103</v>
      </c>
      <c r="AB67" s="446">
        <v>32</v>
      </c>
      <c r="AC67" s="446">
        <v>319</v>
      </c>
      <c r="AD67" s="446">
        <v>607</v>
      </c>
      <c r="AE67" s="446">
        <v>2</v>
      </c>
      <c r="AF67" s="446">
        <f t="shared" ref="AF67:AF72" si="94">SUM(AB67:AE67)</f>
        <v>960</v>
      </c>
      <c r="AH67" s="695" t="s">
        <v>103</v>
      </c>
      <c r="AI67" s="446">
        <v>147</v>
      </c>
      <c r="AJ67" s="446">
        <v>1696</v>
      </c>
      <c r="AK67" s="446">
        <v>19</v>
      </c>
      <c r="AL67" s="446">
        <v>190</v>
      </c>
      <c r="AM67" s="446">
        <v>104</v>
      </c>
      <c r="AN67" s="446">
        <v>160</v>
      </c>
      <c r="AO67" s="446">
        <v>24</v>
      </c>
      <c r="AP67" s="446">
        <v>447</v>
      </c>
      <c r="AQ67" s="446">
        <v>8</v>
      </c>
      <c r="AR67" s="446">
        <v>11</v>
      </c>
      <c r="AS67" s="446">
        <v>109</v>
      </c>
      <c r="AT67" s="446">
        <v>16</v>
      </c>
      <c r="AU67" s="446">
        <v>20</v>
      </c>
      <c r="AV67" s="446">
        <v>103</v>
      </c>
      <c r="AW67" s="446">
        <v>27</v>
      </c>
      <c r="AX67" s="446">
        <v>83</v>
      </c>
      <c r="AY67" s="446">
        <f t="shared" si="93"/>
        <v>3164</v>
      </c>
      <c r="BA67" s="695" t="s">
        <v>103</v>
      </c>
      <c r="BB67" s="446">
        <v>224</v>
      </c>
      <c r="BD67" s="695" t="s">
        <v>103</v>
      </c>
      <c r="BE67" s="455">
        <v>286795</v>
      </c>
      <c r="BF67" s="435"/>
      <c r="BG67" s="695" t="s">
        <v>103</v>
      </c>
      <c r="BH67" s="455">
        <v>141</v>
      </c>
      <c r="BI67" s="451">
        <v>4</v>
      </c>
      <c r="BJ67" s="455">
        <f t="shared" ref="BJ67:BJ73" si="95">BH67+BI67</f>
        <v>145</v>
      </c>
      <c r="BK67" s="435"/>
      <c r="BL67" s="695" t="s">
        <v>103</v>
      </c>
      <c r="BM67" s="455">
        <v>281</v>
      </c>
      <c r="BO67" s="639" t="s">
        <v>103</v>
      </c>
      <c r="BP67" s="639">
        <v>75835</v>
      </c>
      <c r="BR67" s="639" t="s">
        <v>103</v>
      </c>
      <c r="BS67" s="456">
        <v>3</v>
      </c>
      <c r="BT67" s="456"/>
      <c r="BU67" s="456">
        <v>1</v>
      </c>
      <c r="BV67" s="456">
        <v>1</v>
      </c>
      <c r="BW67" s="456">
        <v>59</v>
      </c>
      <c r="BX67" s="456"/>
      <c r="BY67" s="456">
        <v>0</v>
      </c>
      <c r="BZ67" s="456">
        <f t="shared" ref="BZ67:BZ72" si="96">SUM(BS67:BY67)</f>
        <v>64</v>
      </c>
    </row>
    <row r="68" spans="12:78" x14ac:dyDescent="0.15">
      <c r="L68" s="695" t="s">
        <v>519</v>
      </c>
      <c r="M68" s="649">
        <v>912</v>
      </c>
      <c r="N68" s="649">
        <v>80</v>
      </c>
      <c r="O68" s="649">
        <v>41</v>
      </c>
      <c r="P68" s="649">
        <v>3455</v>
      </c>
      <c r="Q68" s="649">
        <f t="shared" si="91"/>
        <v>4488</v>
      </c>
      <c r="S68" s="695" t="s">
        <v>519</v>
      </c>
      <c r="T68" s="649">
        <v>1225</v>
      </c>
      <c r="U68" s="649">
        <v>387</v>
      </c>
      <c r="V68" s="649">
        <v>9</v>
      </c>
      <c r="W68" s="649">
        <v>2590</v>
      </c>
      <c r="X68" s="649">
        <v>12</v>
      </c>
      <c r="Y68" s="649">
        <f t="shared" si="92"/>
        <v>4223</v>
      </c>
      <c r="AA68" s="695" t="s">
        <v>519</v>
      </c>
      <c r="AB68" s="446">
        <v>1</v>
      </c>
      <c r="AC68" s="446">
        <v>117</v>
      </c>
      <c r="AD68" s="446">
        <v>401</v>
      </c>
      <c r="AE68" s="446">
        <v>1</v>
      </c>
      <c r="AF68" s="446">
        <f t="shared" si="94"/>
        <v>520</v>
      </c>
      <c r="AH68" s="695" t="s">
        <v>519</v>
      </c>
      <c r="AI68" s="446">
        <v>2</v>
      </c>
      <c r="AJ68" s="446">
        <v>386</v>
      </c>
      <c r="AK68" s="446">
        <v>9</v>
      </c>
      <c r="AL68" s="446">
        <v>6</v>
      </c>
      <c r="AM68" s="446">
        <v>105</v>
      </c>
      <c r="AN68" s="446">
        <v>64</v>
      </c>
      <c r="AO68" s="446">
        <v>79</v>
      </c>
      <c r="AP68" s="446">
        <v>562</v>
      </c>
      <c r="AQ68" s="446">
        <v>1</v>
      </c>
      <c r="AR68" s="446"/>
      <c r="AS68" s="446">
        <v>10</v>
      </c>
      <c r="AT68" s="446">
        <v>2</v>
      </c>
      <c r="AU68" s="446">
        <v>2</v>
      </c>
      <c r="AV68" s="446">
        <v>9</v>
      </c>
      <c r="AW68" s="446">
        <v>3</v>
      </c>
      <c r="AX68" s="446">
        <v>3</v>
      </c>
      <c r="AY68" s="446">
        <f t="shared" si="93"/>
        <v>1243</v>
      </c>
      <c r="BA68" s="695" t="s">
        <v>519</v>
      </c>
      <c r="BB68" s="446">
        <v>46</v>
      </c>
      <c r="BD68" s="695" t="s">
        <v>519</v>
      </c>
      <c r="BE68" s="455">
        <v>3586</v>
      </c>
      <c r="BF68" s="435"/>
      <c r="BG68" s="695" t="s">
        <v>519</v>
      </c>
      <c r="BH68" s="455">
        <v>67</v>
      </c>
      <c r="BI68" s="451">
        <v>17</v>
      </c>
      <c r="BJ68" s="455">
        <f t="shared" si="95"/>
        <v>84</v>
      </c>
      <c r="BK68" s="435"/>
      <c r="BL68" s="695" t="s">
        <v>519</v>
      </c>
      <c r="BM68" s="455">
        <v>187</v>
      </c>
      <c r="BO68" s="639" t="s">
        <v>519</v>
      </c>
      <c r="BP68" s="639">
        <v>237</v>
      </c>
      <c r="BR68" s="639" t="s">
        <v>519</v>
      </c>
      <c r="BS68" s="456">
        <v>4</v>
      </c>
      <c r="BT68" s="456">
        <v>1</v>
      </c>
      <c r="BU68" s="456">
        <v>1</v>
      </c>
      <c r="BV68" s="456">
        <v>4</v>
      </c>
      <c r="BW68" s="456">
        <v>47</v>
      </c>
      <c r="BX68" s="456"/>
      <c r="BY68" s="456">
        <v>0</v>
      </c>
      <c r="BZ68" s="456">
        <f t="shared" si="96"/>
        <v>57</v>
      </c>
    </row>
    <row r="69" spans="12:78" x14ac:dyDescent="0.15">
      <c r="L69" s="695" t="s">
        <v>520</v>
      </c>
      <c r="M69" s="649">
        <v>330</v>
      </c>
      <c r="N69" s="649">
        <v>34</v>
      </c>
      <c r="O69" s="649">
        <v>28</v>
      </c>
      <c r="P69" s="649">
        <v>1479</v>
      </c>
      <c r="Q69" s="649">
        <f t="shared" si="91"/>
        <v>1871</v>
      </c>
      <c r="S69" s="695" t="s">
        <v>520</v>
      </c>
      <c r="T69" s="649">
        <v>192</v>
      </c>
      <c r="U69" s="649">
        <v>173</v>
      </c>
      <c r="V69" s="649">
        <v>13</v>
      </c>
      <c r="W69" s="649">
        <v>626</v>
      </c>
      <c r="X69" s="649">
        <v>8</v>
      </c>
      <c r="Y69" s="649">
        <f t="shared" si="92"/>
        <v>1012</v>
      </c>
      <c r="AA69" s="695" t="s">
        <v>520</v>
      </c>
      <c r="AB69" s="446">
        <v>2</v>
      </c>
      <c r="AC69" s="446">
        <v>101</v>
      </c>
      <c r="AD69" s="446">
        <v>189</v>
      </c>
      <c r="AE69" s="446">
        <v>4</v>
      </c>
      <c r="AF69" s="446">
        <f t="shared" si="94"/>
        <v>296</v>
      </c>
      <c r="AH69" s="695" t="s">
        <v>520</v>
      </c>
      <c r="AI69" s="446">
        <v>11</v>
      </c>
      <c r="AJ69" s="446">
        <v>103</v>
      </c>
      <c r="AK69" s="446">
        <v>15</v>
      </c>
      <c r="AL69" s="446">
        <v>16</v>
      </c>
      <c r="AM69" s="446">
        <v>38</v>
      </c>
      <c r="AN69" s="446">
        <v>62</v>
      </c>
      <c r="AO69" s="446">
        <v>25</v>
      </c>
      <c r="AP69" s="446">
        <v>207</v>
      </c>
      <c r="AQ69" s="446">
        <v>2</v>
      </c>
      <c r="AR69" s="446">
        <v>2</v>
      </c>
      <c r="AS69" s="446">
        <v>18</v>
      </c>
      <c r="AT69" s="446">
        <v>11</v>
      </c>
      <c r="AU69" s="446">
        <v>13</v>
      </c>
      <c r="AV69" s="446">
        <v>6</v>
      </c>
      <c r="AW69" s="446">
        <v>16</v>
      </c>
      <c r="AX69" s="446">
        <v>10</v>
      </c>
      <c r="AY69" s="446">
        <f t="shared" si="93"/>
        <v>555</v>
      </c>
      <c r="BA69" s="695" t="s">
        <v>520</v>
      </c>
      <c r="BB69" s="446">
        <v>40</v>
      </c>
      <c r="BD69" s="695" t="s">
        <v>520</v>
      </c>
      <c r="BE69" s="455">
        <v>635</v>
      </c>
      <c r="BF69" s="435"/>
      <c r="BG69" s="695" t="s">
        <v>520</v>
      </c>
      <c r="BH69" s="455">
        <v>58</v>
      </c>
      <c r="BI69" s="451">
        <v>13</v>
      </c>
      <c r="BJ69" s="455">
        <f t="shared" si="95"/>
        <v>71</v>
      </c>
      <c r="BK69" s="435"/>
      <c r="BL69" s="695" t="s">
        <v>520</v>
      </c>
      <c r="BM69" s="455">
        <v>114</v>
      </c>
      <c r="BO69" s="639" t="s">
        <v>520</v>
      </c>
      <c r="BP69" s="639">
        <v>103</v>
      </c>
      <c r="BR69" s="639" t="s">
        <v>520</v>
      </c>
      <c r="BS69" s="456">
        <v>16</v>
      </c>
      <c r="BT69" s="456">
        <v>1</v>
      </c>
      <c r="BU69" s="456">
        <v>4</v>
      </c>
      <c r="BV69" s="456">
        <v>7</v>
      </c>
      <c r="BW69" s="456">
        <v>61</v>
      </c>
      <c r="BX69" s="456">
        <v>1</v>
      </c>
      <c r="BY69" s="456">
        <v>0</v>
      </c>
      <c r="BZ69" s="456">
        <f t="shared" si="96"/>
        <v>90</v>
      </c>
    </row>
    <row r="70" spans="12:78" x14ac:dyDescent="0.15">
      <c r="L70" s="695" t="s">
        <v>521</v>
      </c>
      <c r="M70" s="649">
        <v>51</v>
      </c>
      <c r="N70" s="649">
        <v>12</v>
      </c>
      <c r="O70" s="649">
        <v>2</v>
      </c>
      <c r="P70" s="649">
        <v>334</v>
      </c>
      <c r="Q70" s="649">
        <f t="shared" si="91"/>
        <v>399</v>
      </c>
      <c r="S70" s="695" t="s">
        <v>521</v>
      </c>
      <c r="T70" s="649">
        <v>108</v>
      </c>
      <c r="U70" s="649">
        <v>26</v>
      </c>
      <c r="V70" s="649"/>
      <c r="W70" s="649">
        <v>140</v>
      </c>
      <c r="X70" s="649">
        <v>1</v>
      </c>
      <c r="Y70" s="649">
        <f t="shared" si="92"/>
        <v>275</v>
      </c>
      <c r="AA70" s="695" t="s">
        <v>521</v>
      </c>
      <c r="AB70" s="446"/>
      <c r="AC70" s="446">
        <v>12</v>
      </c>
      <c r="AD70" s="446">
        <v>18</v>
      </c>
      <c r="AE70" s="446"/>
      <c r="AF70" s="446">
        <f t="shared" si="94"/>
        <v>30</v>
      </c>
      <c r="AH70" s="695" t="s">
        <v>521</v>
      </c>
      <c r="AI70" s="446"/>
      <c r="AJ70" s="446">
        <v>24</v>
      </c>
      <c r="AK70" s="446">
        <v>2</v>
      </c>
      <c r="AL70" s="446">
        <v>2</v>
      </c>
      <c r="AM70" s="446">
        <v>4</v>
      </c>
      <c r="AN70" s="446">
        <v>8</v>
      </c>
      <c r="AO70" s="446">
        <v>3</v>
      </c>
      <c r="AP70" s="446">
        <v>38</v>
      </c>
      <c r="AQ70" s="446"/>
      <c r="AR70" s="446">
        <v>1</v>
      </c>
      <c r="AS70" s="446">
        <v>1</v>
      </c>
      <c r="AT70" s="446"/>
      <c r="AU70" s="446">
        <v>1</v>
      </c>
      <c r="AV70" s="446">
        <v>2</v>
      </c>
      <c r="AW70" s="446"/>
      <c r="AX70" s="446"/>
      <c r="AY70" s="446">
        <f t="shared" si="93"/>
        <v>86</v>
      </c>
      <c r="BA70" s="695" t="s">
        <v>521</v>
      </c>
      <c r="BB70" s="446">
        <v>9</v>
      </c>
      <c r="BD70" s="695" t="s">
        <v>521</v>
      </c>
      <c r="BE70" s="455">
        <v>243</v>
      </c>
      <c r="BF70" s="435"/>
      <c r="BG70" s="695" t="s">
        <v>521</v>
      </c>
      <c r="BH70" s="455">
        <v>9</v>
      </c>
      <c r="BI70" s="451">
        <v>2</v>
      </c>
      <c r="BJ70" s="455">
        <f t="shared" si="95"/>
        <v>11</v>
      </c>
      <c r="BK70" s="435"/>
      <c r="BL70" s="695" t="s">
        <v>521</v>
      </c>
      <c r="BM70" s="455">
        <v>13</v>
      </c>
      <c r="BO70" s="639" t="s">
        <v>521</v>
      </c>
      <c r="BP70" s="639">
        <v>10</v>
      </c>
      <c r="BR70" s="639" t="s">
        <v>521</v>
      </c>
      <c r="BS70" s="456"/>
      <c r="BT70" s="456"/>
      <c r="BU70" s="456"/>
      <c r="BV70" s="456">
        <v>2</v>
      </c>
      <c r="BW70" s="456">
        <v>10</v>
      </c>
      <c r="BX70" s="456"/>
      <c r="BY70" s="456">
        <v>0</v>
      </c>
      <c r="BZ70" s="456">
        <f t="shared" si="96"/>
        <v>12</v>
      </c>
    </row>
    <row r="71" spans="12:78" x14ac:dyDescent="0.15">
      <c r="L71" s="695" t="s">
        <v>107</v>
      </c>
      <c r="M71" s="649">
        <v>1414</v>
      </c>
      <c r="N71" s="649">
        <v>78</v>
      </c>
      <c r="O71" s="649"/>
      <c r="P71" s="649">
        <v>92124</v>
      </c>
      <c r="Q71" s="649">
        <f t="shared" si="91"/>
        <v>93616</v>
      </c>
      <c r="S71" s="695" t="s">
        <v>107</v>
      </c>
      <c r="T71" s="649">
        <v>2003</v>
      </c>
      <c r="U71" s="649">
        <v>1</v>
      </c>
      <c r="V71" s="649">
        <v>2</v>
      </c>
      <c r="W71" s="649">
        <v>5181</v>
      </c>
      <c r="X71" s="649">
        <v>6</v>
      </c>
      <c r="Y71" s="649">
        <f t="shared" si="92"/>
        <v>7193</v>
      </c>
      <c r="AA71" s="695" t="s">
        <v>107</v>
      </c>
      <c r="AB71" s="446">
        <v>7</v>
      </c>
      <c r="AC71" s="446">
        <v>183</v>
      </c>
      <c r="AD71" s="446">
        <v>1030</v>
      </c>
      <c r="AE71" s="446"/>
      <c r="AF71" s="446">
        <f t="shared" si="94"/>
        <v>1220</v>
      </c>
      <c r="AH71" s="695" t="s">
        <v>107</v>
      </c>
      <c r="AI71" s="446">
        <v>36</v>
      </c>
      <c r="AJ71" s="446">
        <v>853</v>
      </c>
      <c r="AK71" s="446">
        <v>32</v>
      </c>
      <c r="AL71" s="446">
        <v>44</v>
      </c>
      <c r="AM71" s="446">
        <v>142</v>
      </c>
      <c r="AN71" s="446">
        <v>113</v>
      </c>
      <c r="AO71" s="446">
        <v>68</v>
      </c>
      <c r="AP71" s="446">
        <v>1375</v>
      </c>
      <c r="AQ71" s="446">
        <v>5</v>
      </c>
      <c r="AR71" s="446">
        <v>5</v>
      </c>
      <c r="AS71" s="446">
        <v>44</v>
      </c>
      <c r="AT71" s="446">
        <v>37</v>
      </c>
      <c r="AU71" s="446">
        <v>33</v>
      </c>
      <c r="AV71" s="446">
        <v>27</v>
      </c>
      <c r="AW71" s="446">
        <v>45</v>
      </c>
      <c r="AX71" s="446">
        <v>33</v>
      </c>
      <c r="AY71" s="446">
        <f t="shared" si="93"/>
        <v>2892</v>
      </c>
      <c r="BA71" s="695" t="s">
        <v>107</v>
      </c>
      <c r="BB71" s="446">
        <v>46</v>
      </c>
      <c r="BD71" s="695" t="s">
        <v>107</v>
      </c>
      <c r="BE71" s="455">
        <v>3789</v>
      </c>
      <c r="BF71" s="435"/>
      <c r="BG71" s="695" t="s">
        <v>107</v>
      </c>
      <c r="BH71" s="455">
        <v>145</v>
      </c>
      <c r="BI71" s="451">
        <v>8</v>
      </c>
      <c r="BJ71" s="455">
        <f t="shared" si="95"/>
        <v>153</v>
      </c>
      <c r="BK71" s="435"/>
      <c r="BL71" s="695" t="s">
        <v>107</v>
      </c>
      <c r="BM71" s="455">
        <v>222</v>
      </c>
      <c r="BO71" s="639" t="s">
        <v>107</v>
      </c>
      <c r="BP71" s="639">
        <v>299</v>
      </c>
      <c r="BR71" s="639" t="s">
        <v>809</v>
      </c>
      <c r="BS71" s="456"/>
      <c r="BT71" s="456"/>
      <c r="BU71" s="456"/>
      <c r="BV71" s="456">
        <v>1</v>
      </c>
      <c r="BW71" s="456">
        <v>10</v>
      </c>
      <c r="BX71" s="456">
        <v>9</v>
      </c>
      <c r="BY71" s="456">
        <v>0</v>
      </c>
      <c r="BZ71" s="456">
        <f t="shared" si="96"/>
        <v>20</v>
      </c>
    </row>
    <row r="72" spans="12:78" x14ac:dyDescent="0.15">
      <c r="L72" s="695" t="s">
        <v>108</v>
      </c>
      <c r="M72" s="649">
        <v>248</v>
      </c>
      <c r="N72" s="649">
        <v>19</v>
      </c>
      <c r="O72" s="649"/>
      <c r="P72" s="649">
        <v>327</v>
      </c>
      <c r="Q72" s="649">
        <f t="shared" si="91"/>
        <v>594</v>
      </c>
      <c r="S72" s="695" t="s">
        <v>108</v>
      </c>
      <c r="T72" s="649">
        <v>26</v>
      </c>
      <c r="U72" s="649">
        <v>4</v>
      </c>
      <c r="V72" s="649"/>
      <c r="W72" s="649">
        <v>161</v>
      </c>
      <c r="X72" s="649"/>
      <c r="Y72" s="649">
        <f t="shared" si="92"/>
        <v>191</v>
      </c>
      <c r="AA72" s="695" t="s">
        <v>108</v>
      </c>
      <c r="AB72" s="446"/>
      <c r="AC72" s="446">
        <v>30</v>
      </c>
      <c r="AD72" s="446">
        <v>195</v>
      </c>
      <c r="AE72" s="446"/>
      <c r="AF72" s="446">
        <f t="shared" si="94"/>
        <v>225</v>
      </c>
      <c r="AH72" s="695" t="s">
        <v>108</v>
      </c>
      <c r="AI72" s="446">
        <v>5</v>
      </c>
      <c r="AJ72" s="446">
        <v>115</v>
      </c>
      <c r="AK72" s="446">
        <v>4</v>
      </c>
      <c r="AL72" s="446">
        <v>6</v>
      </c>
      <c r="AM72" s="446">
        <v>14</v>
      </c>
      <c r="AN72" s="446">
        <v>10</v>
      </c>
      <c r="AO72" s="446">
        <v>5</v>
      </c>
      <c r="AP72" s="446">
        <v>169</v>
      </c>
      <c r="AQ72" s="446">
        <v>4</v>
      </c>
      <c r="AR72" s="446">
        <v>4</v>
      </c>
      <c r="AS72" s="446">
        <v>4</v>
      </c>
      <c r="AT72" s="446">
        <v>4</v>
      </c>
      <c r="AU72" s="446">
        <v>4</v>
      </c>
      <c r="AV72" s="446">
        <v>5</v>
      </c>
      <c r="AW72" s="446">
        <v>4</v>
      </c>
      <c r="AX72" s="446">
        <v>4</v>
      </c>
      <c r="AY72" s="446">
        <f t="shared" si="93"/>
        <v>361</v>
      </c>
      <c r="BA72" s="695" t="s">
        <v>108</v>
      </c>
      <c r="BB72" s="446">
        <v>8</v>
      </c>
      <c r="BD72" s="695" t="s">
        <v>108</v>
      </c>
      <c r="BE72" s="455">
        <v>239</v>
      </c>
      <c r="BF72" s="435"/>
      <c r="BG72" s="695" t="s">
        <v>108</v>
      </c>
      <c r="BH72" s="455">
        <v>2</v>
      </c>
      <c r="BI72" s="451">
        <v>0</v>
      </c>
      <c r="BJ72" s="455">
        <f t="shared" si="95"/>
        <v>2</v>
      </c>
      <c r="BK72" s="435"/>
      <c r="BL72" s="695" t="s">
        <v>108</v>
      </c>
      <c r="BM72" s="455">
        <v>15</v>
      </c>
      <c r="BO72" s="639" t="s">
        <v>108</v>
      </c>
      <c r="BP72" s="639">
        <v>3</v>
      </c>
      <c r="BR72" s="695" t="s">
        <v>108</v>
      </c>
      <c r="BS72" s="456"/>
      <c r="BT72" s="456"/>
      <c r="BU72" s="456"/>
      <c r="BV72" s="456"/>
      <c r="BW72" s="456"/>
      <c r="BX72" s="456"/>
      <c r="BY72" s="456">
        <v>0</v>
      </c>
      <c r="BZ72" s="456">
        <f t="shared" si="96"/>
        <v>0</v>
      </c>
    </row>
    <row r="73" spans="12:78" x14ac:dyDescent="0.15">
      <c r="L73" s="605" t="s">
        <v>55</v>
      </c>
      <c r="M73" s="611">
        <f>SUM(M66:M72)</f>
        <v>20411</v>
      </c>
      <c r="N73" s="611">
        <f>SUM(N66:N72)</f>
        <v>4209</v>
      </c>
      <c r="O73" s="611">
        <f>SUM(O66:O72)</f>
        <v>157</v>
      </c>
      <c r="P73" s="611">
        <f>SUM(P66:P72)</f>
        <v>492635</v>
      </c>
      <c r="Q73" s="611">
        <f>SUM(Q66:Q72)</f>
        <v>517412</v>
      </c>
      <c r="S73" s="605" t="s">
        <v>55</v>
      </c>
      <c r="T73" s="611">
        <f t="shared" ref="T73:Y73" si="97">SUM(T66:T72)</f>
        <v>141797</v>
      </c>
      <c r="U73" s="611">
        <f t="shared" si="97"/>
        <v>1365</v>
      </c>
      <c r="V73" s="611">
        <f t="shared" si="97"/>
        <v>68</v>
      </c>
      <c r="W73" s="611">
        <f t="shared" si="97"/>
        <v>73521</v>
      </c>
      <c r="X73" s="611">
        <f t="shared" si="97"/>
        <v>119</v>
      </c>
      <c r="Y73" s="611">
        <f t="shared" si="97"/>
        <v>216870</v>
      </c>
      <c r="AA73" s="605" t="s">
        <v>55</v>
      </c>
      <c r="AB73" s="448">
        <f>SUM(AB66:AB72)</f>
        <v>243</v>
      </c>
      <c r="AC73" s="448">
        <f>SUM(AC66:AC72)</f>
        <v>3220</v>
      </c>
      <c r="AD73" s="448">
        <f>SUM(AD66:AD72)</f>
        <v>14480</v>
      </c>
      <c r="AE73" s="448">
        <f>SUM(AE66:AE72)</f>
        <v>16</v>
      </c>
      <c r="AF73" s="448">
        <f>SUM(AF66:AF72)</f>
        <v>17959</v>
      </c>
      <c r="AH73" s="605" t="s">
        <v>55</v>
      </c>
      <c r="AI73" s="448">
        <f t="shared" ref="AI73:AY73" si="98">SUM(AI66:AI72)</f>
        <v>1407</v>
      </c>
      <c r="AJ73" s="448">
        <f t="shared" si="98"/>
        <v>12261</v>
      </c>
      <c r="AK73" s="448">
        <f t="shared" si="98"/>
        <v>516</v>
      </c>
      <c r="AL73" s="448">
        <f t="shared" si="98"/>
        <v>926</v>
      </c>
      <c r="AM73" s="448">
        <f t="shared" si="98"/>
        <v>2907</v>
      </c>
      <c r="AN73" s="448">
        <f t="shared" si="98"/>
        <v>2765</v>
      </c>
      <c r="AO73" s="448">
        <f t="shared" si="98"/>
        <v>1541</v>
      </c>
      <c r="AP73" s="448">
        <f t="shared" si="98"/>
        <v>16604</v>
      </c>
      <c r="AQ73" s="448">
        <f t="shared" si="98"/>
        <v>89</v>
      </c>
      <c r="AR73" s="448">
        <f t="shared" si="98"/>
        <v>91</v>
      </c>
      <c r="AS73" s="448">
        <f t="shared" si="98"/>
        <v>1370</v>
      </c>
      <c r="AT73" s="448">
        <f t="shared" si="98"/>
        <v>424</v>
      </c>
      <c r="AU73" s="448">
        <f t="shared" si="98"/>
        <v>600</v>
      </c>
      <c r="AV73" s="448">
        <f t="shared" si="98"/>
        <v>1599</v>
      </c>
      <c r="AW73" s="448">
        <f t="shared" si="98"/>
        <v>883</v>
      </c>
      <c r="AX73" s="448">
        <f t="shared" si="98"/>
        <v>412</v>
      </c>
      <c r="AY73" s="448">
        <f t="shared" si="98"/>
        <v>44395</v>
      </c>
      <c r="BA73" s="605" t="s">
        <v>55</v>
      </c>
      <c r="BB73" s="475">
        <f>SUM(BB66:BB72)</f>
        <v>990</v>
      </c>
      <c r="BD73" s="634" t="s">
        <v>55</v>
      </c>
      <c r="BE73" s="657">
        <f>SUM(BE66:BE72)</f>
        <v>619786</v>
      </c>
      <c r="BF73" s="129"/>
      <c r="BG73" s="634" t="s">
        <v>55</v>
      </c>
      <c r="BH73" s="657">
        <f>SUM(BH66:BH72)</f>
        <v>1437</v>
      </c>
      <c r="BI73" s="657">
        <f>SUM(BI66:BI72)</f>
        <v>217</v>
      </c>
      <c r="BJ73" s="455">
        <f t="shared" si="95"/>
        <v>1654</v>
      </c>
      <c r="BK73" s="129"/>
      <c r="BL73" s="634" t="s">
        <v>55</v>
      </c>
      <c r="BM73" s="657">
        <f>SUM(BM66:BM72)</f>
        <v>3410</v>
      </c>
      <c r="BO73" s="605" t="s">
        <v>55</v>
      </c>
      <c r="BP73" s="605">
        <f>SUM(BP66:BP72)</f>
        <v>81229</v>
      </c>
      <c r="BR73" s="605" t="s">
        <v>55</v>
      </c>
      <c r="BS73" s="458">
        <f t="shared" ref="BS73:BZ73" si="99">SUM(BS66:BS72)</f>
        <v>42</v>
      </c>
      <c r="BT73" s="458">
        <f t="shared" si="99"/>
        <v>2</v>
      </c>
      <c r="BU73" s="458">
        <f t="shared" si="99"/>
        <v>7</v>
      </c>
      <c r="BV73" s="458">
        <f t="shared" si="99"/>
        <v>39</v>
      </c>
      <c r="BW73" s="458">
        <f t="shared" si="99"/>
        <v>483</v>
      </c>
      <c r="BX73" s="458">
        <f t="shared" si="99"/>
        <v>10</v>
      </c>
      <c r="BY73" s="458">
        <f t="shared" si="99"/>
        <v>0</v>
      </c>
      <c r="BZ73" s="458">
        <f t="shared" si="99"/>
        <v>583</v>
      </c>
    </row>
    <row r="74" spans="12:78" x14ac:dyDescent="0.15">
      <c r="BE74" s="476"/>
    </row>
    <row r="75" spans="12:78" x14ac:dyDescent="0.15">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row>
    <row r="76" spans="12:78" x14ac:dyDescent="0.15">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K76" s="693"/>
      <c r="AL76" s="676"/>
      <c r="AM76" s="676"/>
      <c r="AN76" s="676"/>
      <c r="AO76" s="676"/>
    </row>
    <row r="77" spans="12:78" x14ac:dyDescent="0.15">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K77" s="676"/>
      <c r="AL77" s="676"/>
      <c r="AM77" s="676"/>
      <c r="AN77" s="676"/>
      <c r="AO77" s="676"/>
    </row>
    <row r="78" spans="12:78" x14ac:dyDescent="0.15">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K78" s="676"/>
      <c r="AL78" s="676"/>
      <c r="AM78" s="676"/>
      <c r="AN78" s="676"/>
      <c r="AO78" s="676"/>
    </row>
    <row r="79" spans="12:78" x14ac:dyDescent="0.15">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row>
    <row r="80" spans="12:78" x14ac:dyDescent="0.15">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row>
    <row r="81" spans="12:38" x14ac:dyDescent="0.15">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row>
    <row r="82" spans="12:38" x14ac:dyDescent="0.15">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row>
    <row r="83" spans="12:38" x14ac:dyDescent="0.15">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row>
    <row r="84" spans="12:38" x14ac:dyDescent="0.15">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row>
    <row r="85" spans="12:38" x14ac:dyDescent="0.15">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row>
    <row r="86" spans="12:38" x14ac:dyDescent="0.15">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row>
  </sheetData>
  <mergeCells count="5">
    <mergeCell ref="B1:K1"/>
    <mergeCell ref="B3:B4"/>
    <mergeCell ref="C3:L3"/>
    <mergeCell ref="M3:V3"/>
    <mergeCell ref="W3:AF3"/>
  </mergeCells>
  <printOptions horizontalCentered="1"/>
  <pageMargins left="0.75" right="0.75" top="1" bottom="1" header="0.5" footer="0.5"/>
  <pageSetup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26498-37AB-0A40-9A37-087B3CDB7F29}">
  <sheetPr>
    <tabColor rgb="FFFFC000"/>
  </sheetPr>
  <dimension ref="B1:CB80"/>
  <sheetViews>
    <sheetView zoomScale="90" zoomScaleNormal="90" zoomScaleSheetLayoutView="90" workbookViewId="0">
      <selection activeCell="BH9" sqref="BH9"/>
    </sheetView>
  </sheetViews>
  <sheetFormatPr baseColWidth="10" defaultColWidth="8.83203125" defaultRowHeight="13" x14ac:dyDescent="0.15"/>
  <cols>
    <col min="1" max="1" width="2.83203125" style="605" customWidth="1"/>
    <col min="2" max="2" width="11.33203125" style="605" customWidth="1"/>
    <col min="3" max="3" width="15.5" style="605" customWidth="1"/>
    <col min="4" max="4" width="15.1640625" style="605" customWidth="1"/>
    <col min="5" max="8" width="14" style="605" customWidth="1"/>
    <col min="9" max="9" width="11.5" style="605" customWidth="1"/>
    <col min="10" max="10" width="13" style="605" customWidth="1"/>
    <col min="11" max="11" width="11.83203125" style="605" customWidth="1"/>
    <col min="12" max="16" width="12.5" style="605" customWidth="1"/>
    <col min="17" max="17" width="12" style="605" customWidth="1"/>
    <col min="18" max="18" width="12.6640625" style="605" customWidth="1"/>
    <col min="19" max="19" width="11.6640625" style="605" customWidth="1"/>
    <col min="20" max="20" width="12.6640625" style="605" customWidth="1"/>
    <col min="21" max="21" width="9" style="605" customWidth="1"/>
    <col min="22" max="22" width="8.33203125" style="605" customWidth="1"/>
    <col min="23" max="23" width="13.1640625" style="605" bestFit="1" customWidth="1"/>
    <col min="24" max="24" width="12.5" style="605" bestFit="1" customWidth="1"/>
    <col min="25" max="25" width="11.33203125" style="605" customWidth="1"/>
    <col min="26" max="26" width="12.83203125" style="605" customWidth="1"/>
    <col min="27" max="27" width="11.6640625" style="605" customWidth="1"/>
    <col min="28" max="28" width="11.1640625" style="605" customWidth="1"/>
    <col min="29" max="29" width="13.5" style="605" customWidth="1"/>
    <col min="30" max="30" width="10.5" style="605" customWidth="1"/>
    <col min="31" max="31" width="12.6640625" style="605" customWidth="1"/>
    <col min="32" max="32" width="11.1640625" style="605" bestFit="1" customWidth="1"/>
    <col min="33" max="33" width="11.1640625" style="605" customWidth="1"/>
    <col min="34" max="34" width="12.1640625" style="605" customWidth="1"/>
    <col min="35" max="36" width="13.6640625" style="605" customWidth="1"/>
    <col min="37" max="37" width="10.1640625" style="605" customWidth="1"/>
    <col min="38" max="38" width="12" style="605" customWidth="1"/>
    <col min="39" max="39" width="6.5" style="605" customWidth="1"/>
    <col min="40" max="40" width="10.6640625" style="605" customWidth="1"/>
    <col min="41" max="41" width="10.5" style="605" customWidth="1"/>
    <col min="42" max="42" width="15" style="605" bestFit="1" customWidth="1"/>
    <col min="43" max="43" width="10.83203125" style="605" customWidth="1"/>
    <col min="44" max="44" width="10.5" style="605" bestFit="1" customWidth="1"/>
    <col min="45" max="45" width="11.5" style="605" bestFit="1" customWidth="1"/>
    <col min="46" max="46" width="9" style="605" bestFit="1" customWidth="1"/>
    <col min="47" max="47" width="9.5" style="605" customWidth="1"/>
    <col min="48" max="49" width="11.5" style="605" bestFit="1" customWidth="1"/>
    <col min="50" max="50" width="10.5" style="605" bestFit="1" customWidth="1"/>
    <col min="51" max="55" width="9.5" style="605" customWidth="1"/>
    <col min="56" max="56" width="9.5" style="605" bestFit="1" customWidth="1"/>
    <col min="57" max="57" width="15" style="605" bestFit="1" customWidth="1"/>
    <col min="58" max="58" width="9.33203125" style="605" bestFit="1" customWidth="1"/>
    <col min="59" max="59" width="10.1640625" style="605" bestFit="1" customWidth="1"/>
    <col min="60" max="60" width="11.1640625" style="605" bestFit="1" customWidth="1"/>
    <col min="61" max="64" width="8.83203125" style="605"/>
    <col min="65" max="65" width="11.83203125" style="605" bestFit="1" customWidth="1"/>
    <col min="66" max="67" width="8.83203125" style="605"/>
    <col min="68" max="68" width="10.5" style="605" bestFit="1" customWidth="1"/>
    <col min="69" max="70" width="8.83203125" style="605"/>
    <col min="71" max="77" width="9" style="605" bestFit="1" customWidth="1"/>
    <col min="78" max="78" width="10.5" style="605" bestFit="1" customWidth="1"/>
    <col min="79" max="79" width="9" style="605" bestFit="1" customWidth="1"/>
    <col min="80" max="80" width="10.1640625" style="605" bestFit="1" customWidth="1"/>
    <col min="81" max="274" width="8.83203125" style="605"/>
    <col min="275" max="275" width="3.33203125" style="605" customWidth="1"/>
    <col min="276" max="276" width="11.5" style="605" customWidth="1"/>
    <col min="277" max="277" width="15.5" style="605" customWidth="1"/>
    <col min="278" max="281" width="12.6640625" style="605" customWidth="1"/>
    <col min="282" max="282" width="2.6640625" style="605" customWidth="1"/>
    <col min="283" max="530" width="8.83203125" style="605"/>
    <col min="531" max="531" width="3.33203125" style="605" customWidth="1"/>
    <col min="532" max="532" width="11.5" style="605" customWidth="1"/>
    <col min="533" max="533" width="15.5" style="605" customWidth="1"/>
    <col min="534" max="537" width="12.6640625" style="605" customWidth="1"/>
    <col min="538" max="538" width="2.6640625" style="605" customWidth="1"/>
    <col min="539" max="786" width="8.83203125" style="605"/>
    <col min="787" max="787" width="3.33203125" style="605" customWidth="1"/>
    <col min="788" max="788" width="11.5" style="605" customWidth="1"/>
    <col min="789" max="789" width="15.5" style="605" customWidth="1"/>
    <col min="790" max="793" width="12.6640625" style="605" customWidth="1"/>
    <col min="794" max="794" width="2.6640625" style="605" customWidth="1"/>
    <col min="795" max="1042" width="8.83203125" style="605"/>
    <col min="1043" max="1043" width="3.33203125" style="605" customWidth="1"/>
    <col min="1044" max="1044" width="11.5" style="605" customWidth="1"/>
    <col min="1045" max="1045" width="15.5" style="605" customWidth="1"/>
    <col min="1046" max="1049" width="12.6640625" style="605" customWidth="1"/>
    <col min="1050" max="1050" width="2.6640625" style="605" customWidth="1"/>
    <col min="1051" max="1298" width="8.83203125" style="605"/>
    <col min="1299" max="1299" width="3.33203125" style="605" customWidth="1"/>
    <col min="1300" max="1300" width="11.5" style="605" customWidth="1"/>
    <col min="1301" max="1301" width="15.5" style="605" customWidth="1"/>
    <col min="1302" max="1305" width="12.6640625" style="605" customWidth="1"/>
    <col min="1306" max="1306" width="2.6640625" style="605" customWidth="1"/>
    <col min="1307" max="1554" width="8.83203125" style="605"/>
    <col min="1555" max="1555" width="3.33203125" style="605" customWidth="1"/>
    <col min="1556" max="1556" width="11.5" style="605" customWidth="1"/>
    <col min="1557" max="1557" width="15.5" style="605" customWidth="1"/>
    <col min="1558" max="1561" width="12.6640625" style="605" customWidth="1"/>
    <col min="1562" max="1562" width="2.6640625" style="605" customWidth="1"/>
    <col min="1563" max="1810" width="8.83203125" style="605"/>
    <col min="1811" max="1811" width="3.33203125" style="605" customWidth="1"/>
    <col min="1812" max="1812" width="11.5" style="605" customWidth="1"/>
    <col min="1813" max="1813" width="15.5" style="605" customWidth="1"/>
    <col min="1814" max="1817" width="12.6640625" style="605" customWidth="1"/>
    <col min="1818" max="1818" width="2.6640625" style="605" customWidth="1"/>
    <col min="1819" max="2066" width="8.83203125" style="605"/>
    <col min="2067" max="2067" width="3.33203125" style="605" customWidth="1"/>
    <col min="2068" max="2068" width="11.5" style="605" customWidth="1"/>
    <col min="2069" max="2069" width="15.5" style="605" customWidth="1"/>
    <col min="2070" max="2073" width="12.6640625" style="605" customWidth="1"/>
    <col min="2074" max="2074" width="2.6640625" style="605" customWidth="1"/>
    <col min="2075" max="2322" width="8.83203125" style="605"/>
    <col min="2323" max="2323" width="3.33203125" style="605" customWidth="1"/>
    <col min="2324" max="2324" width="11.5" style="605" customWidth="1"/>
    <col min="2325" max="2325" width="15.5" style="605" customWidth="1"/>
    <col min="2326" max="2329" width="12.6640625" style="605" customWidth="1"/>
    <col min="2330" max="2330" width="2.6640625" style="605" customWidth="1"/>
    <col min="2331" max="2578" width="8.83203125" style="605"/>
    <col min="2579" max="2579" width="3.33203125" style="605" customWidth="1"/>
    <col min="2580" max="2580" width="11.5" style="605" customWidth="1"/>
    <col min="2581" max="2581" width="15.5" style="605" customWidth="1"/>
    <col min="2582" max="2585" width="12.6640625" style="605" customWidth="1"/>
    <col min="2586" max="2586" width="2.6640625" style="605" customWidth="1"/>
    <col min="2587" max="2834" width="8.83203125" style="605"/>
    <col min="2835" max="2835" width="3.33203125" style="605" customWidth="1"/>
    <col min="2836" max="2836" width="11.5" style="605" customWidth="1"/>
    <col min="2837" max="2837" width="15.5" style="605" customWidth="1"/>
    <col min="2838" max="2841" width="12.6640625" style="605" customWidth="1"/>
    <col min="2842" max="2842" width="2.6640625" style="605" customWidth="1"/>
    <col min="2843" max="3090" width="8.83203125" style="605"/>
    <col min="3091" max="3091" width="3.33203125" style="605" customWidth="1"/>
    <col min="3092" max="3092" width="11.5" style="605" customWidth="1"/>
    <col min="3093" max="3093" width="15.5" style="605" customWidth="1"/>
    <col min="3094" max="3097" width="12.6640625" style="605" customWidth="1"/>
    <col min="3098" max="3098" width="2.6640625" style="605" customWidth="1"/>
    <col min="3099" max="3346" width="8.83203125" style="605"/>
    <col min="3347" max="3347" width="3.33203125" style="605" customWidth="1"/>
    <col min="3348" max="3348" width="11.5" style="605" customWidth="1"/>
    <col min="3349" max="3349" width="15.5" style="605" customWidth="1"/>
    <col min="3350" max="3353" width="12.6640625" style="605" customWidth="1"/>
    <col min="3354" max="3354" width="2.6640625" style="605" customWidth="1"/>
    <col min="3355" max="3602" width="8.83203125" style="605"/>
    <col min="3603" max="3603" width="3.33203125" style="605" customWidth="1"/>
    <col min="3604" max="3604" width="11.5" style="605" customWidth="1"/>
    <col min="3605" max="3605" width="15.5" style="605" customWidth="1"/>
    <col min="3606" max="3609" width="12.6640625" style="605" customWidth="1"/>
    <col min="3610" max="3610" width="2.6640625" style="605" customWidth="1"/>
    <col min="3611" max="3858" width="8.83203125" style="605"/>
    <col min="3859" max="3859" width="3.33203125" style="605" customWidth="1"/>
    <col min="3860" max="3860" width="11.5" style="605" customWidth="1"/>
    <col min="3861" max="3861" width="15.5" style="605" customWidth="1"/>
    <col min="3862" max="3865" width="12.6640625" style="605" customWidth="1"/>
    <col min="3866" max="3866" width="2.6640625" style="605" customWidth="1"/>
    <col min="3867" max="4114" width="8.83203125" style="605"/>
    <col min="4115" max="4115" width="3.33203125" style="605" customWidth="1"/>
    <col min="4116" max="4116" width="11.5" style="605" customWidth="1"/>
    <col min="4117" max="4117" width="15.5" style="605" customWidth="1"/>
    <col min="4118" max="4121" width="12.6640625" style="605" customWidth="1"/>
    <col min="4122" max="4122" width="2.6640625" style="605" customWidth="1"/>
    <col min="4123" max="4370" width="8.83203125" style="605"/>
    <col min="4371" max="4371" width="3.33203125" style="605" customWidth="1"/>
    <col min="4372" max="4372" width="11.5" style="605" customWidth="1"/>
    <col min="4373" max="4373" width="15.5" style="605" customWidth="1"/>
    <col min="4374" max="4377" width="12.6640625" style="605" customWidth="1"/>
    <col min="4378" max="4378" width="2.6640625" style="605" customWidth="1"/>
    <col min="4379" max="4626" width="8.83203125" style="605"/>
    <col min="4627" max="4627" width="3.33203125" style="605" customWidth="1"/>
    <col min="4628" max="4628" width="11.5" style="605" customWidth="1"/>
    <col min="4629" max="4629" width="15.5" style="605" customWidth="1"/>
    <col min="4630" max="4633" width="12.6640625" style="605" customWidth="1"/>
    <col min="4634" max="4634" width="2.6640625" style="605" customWidth="1"/>
    <col min="4635" max="4882" width="8.83203125" style="605"/>
    <col min="4883" max="4883" width="3.33203125" style="605" customWidth="1"/>
    <col min="4884" max="4884" width="11.5" style="605" customWidth="1"/>
    <col min="4885" max="4885" width="15.5" style="605" customWidth="1"/>
    <col min="4886" max="4889" width="12.6640625" style="605" customWidth="1"/>
    <col min="4890" max="4890" width="2.6640625" style="605" customWidth="1"/>
    <col min="4891" max="5138" width="8.83203125" style="605"/>
    <col min="5139" max="5139" width="3.33203125" style="605" customWidth="1"/>
    <col min="5140" max="5140" width="11.5" style="605" customWidth="1"/>
    <col min="5141" max="5141" width="15.5" style="605" customWidth="1"/>
    <col min="5142" max="5145" width="12.6640625" style="605" customWidth="1"/>
    <col min="5146" max="5146" width="2.6640625" style="605" customWidth="1"/>
    <col min="5147" max="5394" width="8.83203125" style="605"/>
    <col min="5395" max="5395" width="3.33203125" style="605" customWidth="1"/>
    <col min="5396" max="5396" width="11.5" style="605" customWidth="1"/>
    <col min="5397" max="5397" width="15.5" style="605" customWidth="1"/>
    <col min="5398" max="5401" width="12.6640625" style="605" customWidth="1"/>
    <col min="5402" max="5402" width="2.6640625" style="605" customWidth="1"/>
    <col min="5403" max="5650" width="8.83203125" style="605"/>
    <col min="5651" max="5651" width="3.33203125" style="605" customWidth="1"/>
    <col min="5652" max="5652" width="11.5" style="605" customWidth="1"/>
    <col min="5653" max="5653" width="15.5" style="605" customWidth="1"/>
    <col min="5654" max="5657" width="12.6640625" style="605" customWidth="1"/>
    <col min="5658" max="5658" width="2.6640625" style="605" customWidth="1"/>
    <col min="5659" max="5906" width="8.83203125" style="605"/>
    <col min="5907" max="5907" width="3.33203125" style="605" customWidth="1"/>
    <col min="5908" max="5908" width="11.5" style="605" customWidth="1"/>
    <col min="5909" max="5909" width="15.5" style="605" customWidth="1"/>
    <col min="5910" max="5913" width="12.6640625" style="605" customWidth="1"/>
    <col min="5914" max="5914" width="2.6640625" style="605" customWidth="1"/>
    <col min="5915" max="6162" width="8.83203125" style="605"/>
    <col min="6163" max="6163" width="3.33203125" style="605" customWidth="1"/>
    <col min="6164" max="6164" width="11.5" style="605" customWidth="1"/>
    <col min="6165" max="6165" width="15.5" style="605" customWidth="1"/>
    <col min="6166" max="6169" width="12.6640625" style="605" customWidth="1"/>
    <col min="6170" max="6170" width="2.6640625" style="605" customWidth="1"/>
    <col min="6171" max="6418" width="8.83203125" style="605"/>
    <col min="6419" max="6419" width="3.33203125" style="605" customWidth="1"/>
    <col min="6420" max="6420" width="11.5" style="605" customWidth="1"/>
    <col min="6421" max="6421" width="15.5" style="605" customWidth="1"/>
    <col min="6422" max="6425" width="12.6640625" style="605" customWidth="1"/>
    <col min="6426" max="6426" width="2.6640625" style="605" customWidth="1"/>
    <col min="6427" max="6674" width="8.83203125" style="605"/>
    <col min="6675" max="6675" width="3.33203125" style="605" customWidth="1"/>
    <col min="6676" max="6676" width="11.5" style="605" customWidth="1"/>
    <col min="6677" max="6677" width="15.5" style="605" customWidth="1"/>
    <col min="6678" max="6681" width="12.6640625" style="605" customWidth="1"/>
    <col min="6682" max="6682" width="2.6640625" style="605" customWidth="1"/>
    <col min="6683" max="6930" width="8.83203125" style="605"/>
    <col min="6931" max="6931" width="3.33203125" style="605" customWidth="1"/>
    <col min="6932" max="6932" width="11.5" style="605" customWidth="1"/>
    <col min="6933" max="6933" width="15.5" style="605" customWidth="1"/>
    <col min="6934" max="6937" width="12.6640625" style="605" customWidth="1"/>
    <col min="6938" max="6938" width="2.6640625" style="605" customWidth="1"/>
    <col min="6939" max="7186" width="8.83203125" style="605"/>
    <col min="7187" max="7187" width="3.33203125" style="605" customWidth="1"/>
    <col min="7188" max="7188" width="11.5" style="605" customWidth="1"/>
    <col min="7189" max="7189" width="15.5" style="605" customWidth="1"/>
    <col min="7190" max="7193" width="12.6640625" style="605" customWidth="1"/>
    <col min="7194" max="7194" width="2.6640625" style="605" customWidth="1"/>
    <col min="7195" max="7442" width="8.83203125" style="605"/>
    <col min="7443" max="7443" width="3.33203125" style="605" customWidth="1"/>
    <col min="7444" max="7444" width="11.5" style="605" customWidth="1"/>
    <col min="7445" max="7445" width="15.5" style="605" customWidth="1"/>
    <col min="7446" max="7449" width="12.6640625" style="605" customWidth="1"/>
    <col min="7450" max="7450" width="2.6640625" style="605" customWidth="1"/>
    <col min="7451" max="7698" width="8.83203125" style="605"/>
    <col min="7699" max="7699" width="3.33203125" style="605" customWidth="1"/>
    <col min="7700" max="7700" width="11.5" style="605" customWidth="1"/>
    <col min="7701" max="7701" width="15.5" style="605" customWidth="1"/>
    <col min="7702" max="7705" width="12.6640625" style="605" customWidth="1"/>
    <col min="7706" max="7706" width="2.6640625" style="605" customWidth="1"/>
    <col min="7707" max="7954" width="8.83203125" style="605"/>
    <col min="7955" max="7955" width="3.33203125" style="605" customWidth="1"/>
    <col min="7956" max="7956" width="11.5" style="605" customWidth="1"/>
    <col min="7957" max="7957" width="15.5" style="605" customWidth="1"/>
    <col min="7958" max="7961" width="12.6640625" style="605" customWidth="1"/>
    <col min="7962" max="7962" width="2.6640625" style="605" customWidth="1"/>
    <col min="7963" max="8210" width="8.83203125" style="605"/>
    <col min="8211" max="8211" width="3.33203125" style="605" customWidth="1"/>
    <col min="8212" max="8212" width="11.5" style="605" customWidth="1"/>
    <col min="8213" max="8213" width="15.5" style="605" customWidth="1"/>
    <col min="8214" max="8217" width="12.6640625" style="605" customWidth="1"/>
    <col min="8218" max="8218" width="2.6640625" style="605" customWidth="1"/>
    <col min="8219" max="8466" width="8.83203125" style="605"/>
    <col min="8467" max="8467" width="3.33203125" style="605" customWidth="1"/>
    <col min="8468" max="8468" width="11.5" style="605" customWidth="1"/>
    <col min="8469" max="8469" width="15.5" style="605" customWidth="1"/>
    <col min="8470" max="8473" width="12.6640625" style="605" customWidth="1"/>
    <col min="8474" max="8474" width="2.6640625" style="605" customWidth="1"/>
    <col min="8475" max="8722" width="8.83203125" style="605"/>
    <col min="8723" max="8723" width="3.33203125" style="605" customWidth="1"/>
    <col min="8724" max="8724" width="11.5" style="605" customWidth="1"/>
    <col min="8725" max="8725" width="15.5" style="605" customWidth="1"/>
    <col min="8726" max="8729" width="12.6640625" style="605" customWidth="1"/>
    <col min="8730" max="8730" width="2.6640625" style="605" customWidth="1"/>
    <col min="8731" max="8978" width="8.83203125" style="605"/>
    <col min="8979" max="8979" width="3.33203125" style="605" customWidth="1"/>
    <col min="8980" max="8980" width="11.5" style="605" customWidth="1"/>
    <col min="8981" max="8981" width="15.5" style="605" customWidth="1"/>
    <col min="8982" max="8985" width="12.6640625" style="605" customWidth="1"/>
    <col min="8986" max="8986" width="2.6640625" style="605" customWidth="1"/>
    <col min="8987" max="9234" width="8.83203125" style="605"/>
    <col min="9235" max="9235" width="3.33203125" style="605" customWidth="1"/>
    <col min="9236" max="9236" width="11.5" style="605" customWidth="1"/>
    <col min="9237" max="9237" width="15.5" style="605" customWidth="1"/>
    <col min="9238" max="9241" width="12.6640625" style="605" customWidth="1"/>
    <col min="9242" max="9242" width="2.6640625" style="605" customWidth="1"/>
    <col min="9243" max="9490" width="8.83203125" style="605"/>
    <col min="9491" max="9491" width="3.33203125" style="605" customWidth="1"/>
    <col min="9492" max="9492" width="11.5" style="605" customWidth="1"/>
    <col min="9493" max="9493" width="15.5" style="605" customWidth="1"/>
    <col min="9494" max="9497" width="12.6640625" style="605" customWidth="1"/>
    <col min="9498" max="9498" width="2.6640625" style="605" customWidth="1"/>
    <col min="9499" max="9746" width="8.83203125" style="605"/>
    <col min="9747" max="9747" width="3.33203125" style="605" customWidth="1"/>
    <col min="9748" max="9748" width="11.5" style="605" customWidth="1"/>
    <col min="9749" max="9749" width="15.5" style="605" customWidth="1"/>
    <col min="9750" max="9753" width="12.6640625" style="605" customWidth="1"/>
    <col min="9754" max="9754" width="2.6640625" style="605" customWidth="1"/>
    <col min="9755" max="10002" width="8.83203125" style="605"/>
    <col min="10003" max="10003" width="3.33203125" style="605" customWidth="1"/>
    <col min="10004" max="10004" width="11.5" style="605" customWidth="1"/>
    <col min="10005" max="10005" width="15.5" style="605" customWidth="1"/>
    <col min="10006" max="10009" width="12.6640625" style="605" customWidth="1"/>
    <col min="10010" max="10010" width="2.6640625" style="605" customWidth="1"/>
    <col min="10011" max="10258" width="8.83203125" style="605"/>
    <col min="10259" max="10259" width="3.33203125" style="605" customWidth="1"/>
    <col min="10260" max="10260" width="11.5" style="605" customWidth="1"/>
    <col min="10261" max="10261" width="15.5" style="605" customWidth="1"/>
    <col min="10262" max="10265" width="12.6640625" style="605" customWidth="1"/>
    <col min="10266" max="10266" width="2.6640625" style="605" customWidth="1"/>
    <col min="10267" max="10514" width="8.83203125" style="605"/>
    <col min="10515" max="10515" width="3.33203125" style="605" customWidth="1"/>
    <col min="10516" max="10516" width="11.5" style="605" customWidth="1"/>
    <col min="10517" max="10517" width="15.5" style="605" customWidth="1"/>
    <col min="10518" max="10521" width="12.6640625" style="605" customWidth="1"/>
    <col min="10522" max="10522" width="2.6640625" style="605" customWidth="1"/>
    <col min="10523" max="10770" width="8.83203125" style="605"/>
    <col min="10771" max="10771" width="3.33203125" style="605" customWidth="1"/>
    <col min="10772" max="10772" width="11.5" style="605" customWidth="1"/>
    <col min="10773" max="10773" width="15.5" style="605" customWidth="1"/>
    <col min="10774" max="10777" width="12.6640625" style="605" customWidth="1"/>
    <col min="10778" max="10778" width="2.6640625" style="605" customWidth="1"/>
    <col min="10779" max="11026" width="8.83203125" style="605"/>
    <col min="11027" max="11027" width="3.33203125" style="605" customWidth="1"/>
    <col min="11028" max="11028" width="11.5" style="605" customWidth="1"/>
    <col min="11029" max="11029" width="15.5" style="605" customWidth="1"/>
    <col min="11030" max="11033" width="12.6640625" style="605" customWidth="1"/>
    <col min="11034" max="11034" width="2.6640625" style="605" customWidth="1"/>
    <col min="11035" max="11282" width="8.83203125" style="605"/>
    <col min="11283" max="11283" width="3.33203125" style="605" customWidth="1"/>
    <col min="11284" max="11284" width="11.5" style="605" customWidth="1"/>
    <col min="11285" max="11285" width="15.5" style="605" customWidth="1"/>
    <col min="11286" max="11289" width="12.6640625" style="605" customWidth="1"/>
    <col min="11290" max="11290" width="2.6640625" style="605" customWidth="1"/>
    <col min="11291" max="11538" width="8.83203125" style="605"/>
    <col min="11539" max="11539" width="3.33203125" style="605" customWidth="1"/>
    <col min="11540" max="11540" width="11.5" style="605" customWidth="1"/>
    <col min="11541" max="11541" width="15.5" style="605" customWidth="1"/>
    <col min="11542" max="11545" width="12.6640625" style="605" customWidth="1"/>
    <col min="11546" max="11546" width="2.6640625" style="605" customWidth="1"/>
    <col min="11547" max="11794" width="8.83203125" style="605"/>
    <col min="11795" max="11795" width="3.33203125" style="605" customWidth="1"/>
    <col min="11796" max="11796" width="11.5" style="605" customWidth="1"/>
    <col min="11797" max="11797" width="15.5" style="605" customWidth="1"/>
    <col min="11798" max="11801" width="12.6640625" style="605" customWidth="1"/>
    <col min="11802" max="11802" width="2.6640625" style="605" customWidth="1"/>
    <col min="11803" max="12050" width="8.83203125" style="605"/>
    <col min="12051" max="12051" width="3.33203125" style="605" customWidth="1"/>
    <col min="12052" max="12052" width="11.5" style="605" customWidth="1"/>
    <col min="12053" max="12053" width="15.5" style="605" customWidth="1"/>
    <col min="12054" max="12057" width="12.6640625" style="605" customWidth="1"/>
    <col min="12058" max="12058" width="2.6640625" style="605" customWidth="1"/>
    <col min="12059" max="12306" width="8.83203125" style="605"/>
    <col min="12307" max="12307" width="3.33203125" style="605" customWidth="1"/>
    <col min="12308" max="12308" width="11.5" style="605" customWidth="1"/>
    <col min="12309" max="12309" width="15.5" style="605" customWidth="1"/>
    <col min="12310" max="12313" width="12.6640625" style="605" customWidth="1"/>
    <col min="12314" max="12314" width="2.6640625" style="605" customWidth="1"/>
    <col min="12315" max="12562" width="8.83203125" style="605"/>
    <col min="12563" max="12563" width="3.33203125" style="605" customWidth="1"/>
    <col min="12564" max="12564" width="11.5" style="605" customWidth="1"/>
    <col min="12565" max="12565" width="15.5" style="605" customWidth="1"/>
    <col min="12566" max="12569" width="12.6640625" style="605" customWidth="1"/>
    <col min="12570" max="12570" width="2.6640625" style="605" customWidth="1"/>
    <col min="12571" max="12818" width="8.83203125" style="605"/>
    <col min="12819" max="12819" width="3.33203125" style="605" customWidth="1"/>
    <col min="12820" max="12820" width="11.5" style="605" customWidth="1"/>
    <col min="12821" max="12821" width="15.5" style="605" customWidth="1"/>
    <col min="12822" max="12825" width="12.6640625" style="605" customWidth="1"/>
    <col min="12826" max="12826" width="2.6640625" style="605" customWidth="1"/>
    <col min="12827" max="13074" width="8.83203125" style="605"/>
    <col min="13075" max="13075" width="3.33203125" style="605" customWidth="1"/>
    <col min="13076" max="13076" width="11.5" style="605" customWidth="1"/>
    <col min="13077" max="13077" width="15.5" style="605" customWidth="1"/>
    <col min="13078" max="13081" width="12.6640625" style="605" customWidth="1"/>
    <col min="13082" max="13082" width="2.6640625" style="605" customWidth="1"/>
    <col min="13083" max="13330" width="8.83203125" style="605"/>
    <col min="13331" max="13331" width="3.33203125" style="605" customWidth="1"/>
    <col min="13332" max="13332" width="11.5" style="605" customWidth="1"/>
    <col min="13333" max="13333" width="15.5" style="605" customWidth="1"/>
    <col min="13334" max="13337" width="12.6640625" style="605" customWidth="1"/>
    <col min="13338" max="13338" width="2.6640625" style="605" customWidth="1"/>
    <col min="13339" max="13586" width="8.83203125" style="605"/>
    <col min="13587" max="13587" width="3.33203125" style="605" customWidth="1"/>
    <col min="13588" max="13588" width="11.5" style="605" customWidth="1"/>
    <col min="13589" max="13589" width="15.5" style="605" customWidth="1"/>
    <col min="13590" max="13593" width="12.6640625" style="605" customWidth="1"/>
    <col min="13594" max="13594" width="2.6640625" style="605" customWidth="1"/>
    <col min="13595" max="13842" width="8.83203125" style="605"/>
    <col min="13843" max="13843" width="3.33203125" style="605" customWidth="1"/>
    <col min="13844" max="13844" width="11.5" style="605" customWidth="1"/>
    <col min="13845" max="13845" width="15.5" style="605" customWidth="1"/>
    <col min="13846" max="13849" width="12.6640625" style="605" customWidth="1"/>
    <col min="13850" max="13850" width="2.6640625" style="605" customWidth="1"/>
    <col min="13851" max="14098" width="8.83203125" style="605"/>
    <col min="14099" max="14099" width="3.33203125" style="605" customWidth="1"/>
    <col min="14100" max="14100" width="11.5" style="605" customWidth="1"/>
    <col min="14101" max="14101" width="15.5" style="605" customWidth="1"/>
    <col min="14102" max="14105" width="12.6640625" style="605" customWidth="1"/>
    <col min="14106" max="14106" width="2.6640625" style="605" customWidth="1"/>
    <col min="14107" max="14354" width="8.83203125" style="605"/>
    <col min="14355" max="14355" width="3.33203125" style="605" customWidth="1"/>
    <col min="14356" max="14356" width="11.5" style="605" customWidth="1"/>
    <col min="14357" max="14357" width="15.5" style="605" customWidth="1"/>
    <col min="14358" max="14361" width="12.6640625" style="605" customWidth="1"/>
    <col min="14362" max="14362" width="2.6640625" style="605" customWidth="1"/>
    <col min="14363" max="14610" width="8.83203125" style="605"/>
    <col min="14611" max="14611" width="3.33203125" style="605" customWidth="1"/>
    <col min="14612" max="14612" width="11.5" style="605" customWidth="1"/>
    <col min="14613" max="14613" width="15.5" style="605" customWidth="1"/>
    <col min="14614" max="14617" width="12.6640625" style="605" customWidth="1"/>
    <col min="14618" max="14618" width="2.6640625" style="605" customWidth="1"/>
    <col min="14619" max="14866" width="8.83203125" style="605"/>
    <col min="14867" max="14867" width="3.33203125" style="605" customWidth="1"/>
    <col min="14868" max="14868" width="11.5" style="605" customWidth="1"/>
    <col min="14869" max="14869" width="15.5" style="605" customWidth="1"/>
    <col min="14870" max="14873" width="12.6640625" style="605" customWidth="1"/>
    <col min="14874" max="14874" width="2.6640625" style="605" customWidth="1"/>
    <col min="14875" max="15122" width="8.83203125" style="605"/>
    <col min="15123" max="15123" width="3.33203125" style="605" customWidth="1"/>
    <col min="15124" max="15124" width="11.5" style="605" customWidth="1"/>
    <col min="15125" max="15125" width="15.5" style="605" customWidth="1"/>
    <col min="15126" max="15129" width="12.6640625" style="605" customWidth="1"/>
    <col min="15130" max="15130" width="2.6640625" style="605" customWidth="1"/>
    <col min="15131" max="15378" width="8.83203125" style="605"/>
    <col min="15379" max="15379" width="3.33203125" style="605" customWidth="1"/>
    <col min="15380" max="15380" width="11.5" style="605" customWidth="1"/>
    <col min="15381" max="15381" width="15.5" style="605" customWidth="1"/>
    <col min="15382" max="15385" width="12.6640625" style="605" customWidth="1"/>
    <col min="15386" max="15386" width="2.6640625" style="605" customWidth="1"/>
    <col min="15387" max="15634" width="8.83203125" style="605"/>
    <col min="15635" max="15635" width="3.33203125" style="605" customWidth="1"/>
    <col min="15636" max="15636" width="11.5" style="605" customWidth="1"/>
    <col min="15637" max="15637" width="15.5" style="605" customWidth="1"/>
    <col min="15638" max="15641" width="12.6640625" style="605" customWidth="1"/>
    <col min="15642" max="15642" width="2.6640625" style="605" customWidth="1"/>
    <col min="15643" max="15890" width="8.83203125" style="605"/>
    <col min="15891" max="15891" width="3.33203125" style="605" customWidth="1"/>
    <col min="15892" max="15892" width="11.5" style="605" customWidth="1"/>
    <col min="15893" max="15893" width="15.5" style="605" customWidth="1"/>
    <col min="15894" max="15897" width="12.6640625" style="605" customWidth="1"/>
    <col min="15898" max="15898" width="2.6640625" style="605" customWidth="1"/>
    <col min="15899" max="16146" width="8.83203125" style="605"/>
    <col min="16147" max="16147" width="3.33203125" style="605" customWidth="1"/>
    <col min="16148" max="16148" width="11.5" style="605" customWidth="1"/>
    <col min="16149" max="16149" width="15.5" style="605" customWidth="1"/>
    <col min="16150" max="16153" width="12.6640625" style="605" customWidth="1"/>
    <col min="16154" max="16154" width="2.6640625" style="605" customWidth="1"/>
    <col min="16155" max="16384" width="8.83203125" style="605"/>
  </cols>
  <sheetData>
    <row r="1" spans="2:80" ht="41.25" customHeight="1" x14ac:dyDescent="0.15">
      <c r="B1" s="1051" t="s">
        <v>979</v>
      </c>
      <c r="C1" s="1052"/>
      <c r="D1" s="1052"/>
      <c r="E1" s="1052"/>
      <c r="F1" s="1052"/>
      <c r="G1" s="1052"/>
      <c r="H1" s="1052"/>
      <c r="I1" s="1052"/>
      <c r="J1" s="1052"/>
      <c r="K1" s="1052"/>
    </row>
    <row r="2" spans="2:80" ht="14.25" customHeight="1" x14ac:dyDescent="0.15">
      <c r="B2" s="682"/>
      <c r="C2" s="682"/>
      <c r="D2" s="682"/>
      <c r="E2" s="682"/>
      <c r="F2" s="682"/>
      <c r="G2" s="682"/>
      <c r="H2" s="682"/>
      <c r="I2" s="682"/>
      <c r="J2" s="682"/>
      <c r="K2" s="682"/>
    </row>
    <row r="3" spans="2:80" x14ac:dyDescent="0.15">
      <c r="B3" s="1062" t="s">
        <v>980</v>
      </c>
      <c r="C3" s="1064" t="s">
        <v>715</v>
      </c>
      <c r="D3" s="1065"/>
      <c r="E3" s="1065"/>
      <c r="F3" s="1065"/>
      <c r="G3" s="1065"/>
      <c r="H3" s="1065"/>
      <c r="I3" s="1065"/>
      <c r="J3" s="1065"/>
      <c r="K3" s="1065"/>
      <c r="L3" s="1066"/>
      <c r="M3" s="1067" t="s">
        <v>602</v>
      </c>
      <c r="N3" s="1067"/>
      <c r="O3" s="1067"/>
      <c r="P3" s="1067"/>
      <c r="Q3" s="1067"/>
      <c r="R3" s="1067"/>
      <c r="S3" s="1067"/>
      <c r="T3" s="1067"/>
      <c r="U3" s="1067"/>
      <c r="V3" s="1067"/>
      <c r="W3" s="1061" t="s">
        <v>603</v>
      </c>
      <c r="X3" s="1061"/>
      <c r="Y3" s="1061"/>
      <c r="Z3" s="1061"/>
      <c r="AA3" s="1061"/>
      <c r="AB3" s="1061"/>
      <c r="AC3" s="1061"/>
      <c r="AD3" s="1061"/>
      <c r="AE3" s="1061"/>
      <c r="AF3" s="1061"/>
    </row>
    <row r="4" spans="2:80" x14ac:dyDescent="0.15">
      <c r="B4" s="1063"/>
      <c r="C4" s="607" t="s">
        <v>121</v>
      </c>
      <c r="D4" s="607" t="s">
        <v>122</v>
      </c>
      <c r="E4" s="607" t="s">
        <v>123</v>
      </c>
      <c r="F4" s="607" t="s">
        <v>937</v>
      </c>
      <c r="G4" s="607" t="s">
        <v>938</v>
      </c>
      <c r="H4" s="607" t="s">
        <v>939</v>
      </c>
      <c r="I4" s="607" t="s">
        <v>965</v>
      </c>
      <c r="J4" s="607" t="s">
        <v>967</v>
      </c>
      <c r="K4" s="607" t="s">
        <v>701</v>
      </c>
      <c r="L4" s="607" t="s">
        <v>713</v>
      </c>
      <c r="M4" s="685" t="s">
        <v>121</v>
      </c>
      <c r="N4" s="685" t="s">
        <v>122</v>
      </c>
      <c r="O4" s="685" t="s">
        <v>123</v>
      </c>
      <c r="P4" s="685" t="s">
        <v>937</v>
      </c>
      <c r="Q4" s="685" t="s">
        <v>938</v>
      </c>
      <c r="R4" s="685" t="s">
        <v>939</v>
      </c>
      <c r="S4" s="607" t="s">
        <v>965</v>
      </c>
      <c r="T4" s="607" t="s">
        <v>967</v>
      </c>
      <c r="U4" s="685" t="s">
        <v>701</v>
      </c>
      <c r="V4" s="685" t="s">
        <v>713</v>
      </c>
      <c r="W4" s="685" t="s">
        <v>121</v>
      </c>
      <c r="X4" s="685" t="s">
        <v>122</v>
      </c>
      <c r="Y4" s="685" t="s">
        <v>123</v>
      </c>
      <c r="Z4" s="685" t="s">
        <v>937</v>
      </c>
      <c r="AA4" s="685" t="s">
        <v>938</v>
      </c>
      <c r="AB4" s="685" t="s">
        <v>939</v>
      </c>
      <c r="AC4" s="607" t="s">
        <v>965</v>
      </c>
      <c r="AD4" s="607" t="s">
        <v>967</v>
      </c>
      <c r="AE4" s="685" t="s">
        <v>701</v>
      </c>
      <c r="AF4" s="685" t="s">
        <v>713</v>
      </c>
    </row>
    <row r="5" spans="2:80" x14ac:dyDescent="0.15">
      <c r="B5" s="686" t="s">
        <v>113</v>
      </c>
      <c r="C5" s="469">
        <f t="shared" ref="C5:C10" si="0">Q17</f>
        <v>0.31346600000000002</v>
      </c>
      <c r="D5" s="469">
        <f t="shared" ref="D5:D10" si="1">Y17</f>
        <v>0.416217</v>
      </c>
      <c r="E5" s="469">
        <f t="shared" ref="E5:E10" si="2">AF17</f>
        <v>0.10279500000000001</v>
      </c>
      <c r="F5" s="469">
        <f t="shared" ref="F5:F10" si="3">BE17</f>
        <v>0.196324</v>
      </c>
      <c r="G5" s="469">
        <f t="shared" ref="G5:G10" si="4">BJ17</f>
        <v>0</v>
      </c>
      <c r="H5" s="469">
        <f t="shared" ref="H5:H10" si="5">BM17</f>
        <v>0</v>
      </c>
      <c r="I5" s="469">
        <f t="shared" ref="I5:I10" si="6">BP17</f>
        <v>0</v>
      </c>
      <c r="J5" s="469">
        <f t="shared" ref="J5:J10" si="7">CB17</f>
        <v>4.5192999999999997E-2</v>
      </c>
      <c r="K5" s="469">
        <f t="shared" ref="K5:K10" si="8">AY17</f>
        <v>0</v>
      </c>
      <c r="L5" s="469">
        <f t="shared" ref="L5:L10" si="9">BB17</f>
        <v>4.0000000000000003E-5</v>
      </c>
      <c r="M5" s="445">
        <f t="shared" ref="M5:M10" si="10">Q39</f>
        <v>69.312378941286525</v>
      </c>
      <c r="N5" s="445">
        <f t="shared" ref="N5:N10" si="11">Y39</f>
        <v>82.595495666509052</v>
      </c>
      <c r="O5" s="445">
        <f t="shared" ref="O5:O10" si="12">AF39</f>
        <v>3.4211551430798837</v>
      </c>
      <c r="P5" s="445">
        <f t="shared" ref="P5:P10" si="13">BE39</f>
        <v>111.2057368972209</v>
      </c>
      <c r="Q5" s="445">
        <f t="shared" ref="Q5:Q10" si="14">BJ39</f>
        <v>0</v>
      </c>
      <c r="R5" s="445">
        <f t="shared" ref="R5:R10" si="15">BM39</f>
        <v>0</v>
      </c>
      <c r="S5" s="445">
        <f t="shared" ref="S5:S10" si="16">BP39</f>
        <v>0</v>
      </c>
      <c r="T5" s="445">
        <f t="shared" ref="T5:T10" si="17">CB39</f>
        <v>0.14043847920311225</v>
      </c>
      <c r="U5" s="445">
        <f t="shared" ref="U5:U10" si="18">AY39</f>
        <v>0</v>
      </c>
      <c r="V5" s="445">
        <f t="shared" ref="V5:V10" si="19">BB39</f>
        <v>1.1090916814282519E-4</v>
      </c>
      <c r="W5" s="470">
        <f t="shared" ref="W5:W10" si="20">Q61</f>
        <v>300</v>
      </c>
      <c r="X5" s="446">
        <f t="shared" ref="X5:X10" si="21">Y61</f>
        <v>992</v>
      </c>
      <c r="Y5" s="446">
        <f t="shared" ref="Y5:Y10" si="22">AF61</f>
        <v>7</v>
      </c>
      <c r="Z5" s="446">
        <f t="shared" ref="Z5:Z10" si="23">BE61</f>
        <v>5204</v>
      </c>
      <c r="AA5" s="446">
        <f t="shared" ref="AA5:AA10" si="24">BJ61</f>
        <v>0</v>
      </c>
      <c r="AB5" s="446">
        <f t="shared" ref="AB5:AB10" si="25">BM61</f>
        <v>0</v>
      </c>
      <c r="AC5" s="446">
        <f t="shared" ref="AC5:AC10" si="26">BP61</f>
        <v>0</v>
      </c>
      <c r="AD5" s="446">
        <f t="shared" ref="AD5:AD10" si="27">CB61</f>
        <v>15</v>
      </c>
      <c r="AE5" s="446">
        <f t="shared" ref="AE5:AE10" si="28">AY61</f>
        <v>0</v>
      </c>
      <c r="AF5" s="446">
        <f t="shared" ref="AF5:AF10" si="29">BB61</f>
        <v>13</v>
      </c>
    </row>
    <row r="6" spans="2:80" x14ac:dyDescent="0.15">
      <c r="B6" s="686" t="s">
        <v>114</v>
      </c>
      <c r="C6" s="469">
        <f t="shared" si="0"/>
        <v>224.54551000000001</v>
      </c>
      <c r="D6" s="469">
        <f t="shared" si="1"/>
        <v>182.37382500000001</v>
      </c>
      <c r="E6" s="469">
        <f t="shared" si="2"/>
        <v>1.298856</v>
      </c>
      <c r="F6" s="469">
        <f t="shared" si="3"/>
        <v>26.646881</v>
      </c>
      <c r="G6" s="469">
        <f t="shared" si="4"/>
        <v>2.515895</v>
      </c>
      <c r="H6" s="469">
        <f t="shared" si="5"/>
        <v>0.11243300000000001</v>
      </c>
      <c r="I6" s="469">
        <f t="shared" si="6"/>
        <v>0</v>
      </c>
      <c r="J6" s="469">
        <f t="shared" si="7"/>
        <v>0.24551299999999998</v>
      </c>
      <c r="K6" s="469">
        <f t="shared" si="8"/>
        <v>2.4899640000000001</v>
      </c>
      <c r="L6" s="469">
        <f t="shared" si="9"/>
        <v>5.5000000000000002E-5</v>
      </c>
      <c r="M6" s="445">
        <f t="shared" si="10"/>
        <v>7188.9973320894705</v>
      </c>
      <c r="N6" s="445">
        <f t="shared" si="11"/>
        <v>6349.524417689614</v>
      </c>
      <c r="O6" s="445">
        <f t="shared" si="12"/>
        <v>442.72323243156484</v>
      </c>
      <c r="P6" s="445">
        <f t="shared" si="13"/>
        <v>48464.535103161717</v>
      </c>
      <c r="Q6" s="445">
        <f t="shared" si="14"/>
        <v>1260.7563581977211</v>
      </c>
      <c r="R6" s="445">
        <f t="shared" si="15"/>
        <v>308.69233390704784</v>
      </c>
      <c r="S6" s="445">
        <f t="shared" si="16"/>
        <v>0</v>
      </c>
      <c r="T6" s="445">
        <f t="shared" si="17"/>
        <v>43.207186290987003</v>
      </c>
      <c r="U6" s="445">
        <f t="shared" si="18"/>
        <v>85.567873551764762</v>
      </c>
      <c r="V6" s="445">
        <f t="shared" si="19"/>
        <v>2.5622503926570021E-5</v>
      </c>
      <c r="W6" s="470">
        <f t="shared" si="20"/>
        <v>14819</v>
      </c>
      <c r="X6" s="446">
        <f t="shared" si="21"/>
        <v>16183</v>
      </c>
      <c r="Y6" s="446">
        <f t="shared" si="22"/>
        <v>372</v>
      </c>
      <c r="Z6" s="446">
        <f t="shared" si="23"/>
        <v>35472</v>
      </c>
      <c r="AA6" s="446">
        <f t="shared" si="24"/>
        <v>1177</v>
      </c>
      <c r="AB6" s="446">
        <f t="shared" si="25"/>
        <v>386</v>
      </c>
      <c r="AC6" s="446">
        <f t="shared" si="26"/>
        <v>0</v>
      </c>
      <c r="AD6" s="446">
        <f t="shared" si="27"/>
        <v>113</v>
      </c>
      <c r="AE6" s="446">
        <f t="shared" si="28"/>
        <v>6356</v>
      </c>
      <c r="AF6" s="446">
        <f t="shared" si="29"/>
        <v>11</v>
      </c>
    </row>
    <row r="7" spans="2:80" x14ac:dyDescent="0.15">
      <c r="B7" s="686" t="s">
        <v>115</v>
      </c>
      <c r="C7" s="469">
        <f t="shared" si="0"/>
        <v>219.13787300000001</v>
      </c>
      <c r="D7" s="469">
        <f t="shared" si="1"/>
        <v>481.16315399999996</v>
      </c>
      <c r="E7" s="469">
        <f t="shared" si="2"/>
        <v>14.014169000000001</v>
      </c>
      <c r="F7" s="469">
        <f t="shared" si="3"/>
        <v>10.526327999999999</v>
      </c>
      <c r="G7" s="469">
        <f t="shared" si="4"/>
        <v>0.39846400000000004</v>
      </c>
      <c r="H7" s="469">
        <f t="shared" si="5"/>
        <v>4.3045730000000004</v>
      </c>
      <c r="I7" s="469">
        <f t="shared" si="6"/>
        <v>0</v>
      </c>
      <c r="J7" s="469">
        <f t="shared" si="7"/>
        <v>1.7641249999999999</v>
      </c>
      <c r="K7" s="469">
        <f t="shared" si="8"/>
        <v>2.5507740000000001</v>
      </c>
      <c r="L7" s="469">
        <f t="shared" si="9"/>
        <v>7.1835999999999997E-2</v>
      </c>
      <c r="M7" s="445">
        <f t="shared" si="10"/>
        <v>3072.0561338039679</v>
      </c>
      <c r="N7" s="445">
        <f t="shared" si="11"/>
        <v>5416.2407638481282</v>
      </c>
      <c r="O7" s="445">
        <f t="shared" si="12"/>
        <v>172.94266718676209</v>
      </c>
      <c r="P7" s="445">
        <f t="shared" si="13"/>
        <v>75.372602017697261</v>
      </c>
      <c r="Q7" s="445">
        <f t="shared" si="14"/>
        <v>81.724920841182097</v>
      </c>
      <c r="R7" s="445">
        <f t="shared" si="15"/>
        <v>952.52465132217287</v>
      </c>
      <c r="S7" s="445">
        <f t="shared" si="16"/>
        <v>0</v>
      </c>
      <c r="T7" s="445">
        <f t="shared" si="17"/>
        <v>19.619752232711956</v>
      </c>
      <c r="U7" s="445">
        <f t="shared" si="18"/>
        <v>719.42335828446562</v>
      </c>
      <c r="V7" s="445">
        <f t="shared" si="19"/>
        <v>0.22365584740964453</v>
      </c>
      <c r="W7" s="470">
        <f t="shared" si="20"/>
        <v>443103</v>
      </c>
      <c r="X7" s="446">
        <f t="shared" si="21"/>
        <v>28316</v>
      </c>
      <c r="Y7" s="446">
        <f t="shared" si="22"/>
        <v>7616</v>
      </c>
      <c r="Z7" s="446">
        <f t="shared" si="23"/>
        <v>607141</v>
      </c>
      <c r="AA7" s="446">
        <f t="shared" si="24"/>
        <v>289</v>
      </c>
      <c r="AB7" s="446">
        <f t="shared" si="25"/>
        <v>3082</v>
      </c>
      <c r="AC7" s="446">
        <f t="shared" si="26"/>
        <v>0</v>
      </c>
      <c r="AD7" s="446">
        <f t="shared" si="27"/>
        <v>483</v>
      </c>
      <c r="AE7" s="446">
        <f t="shared" si="28"/>
        <v>7595</v>
      </c>
      <c r="AF7" s="446">
        <f t="shared" si="29"/>
        <v>228</v>
      </c>
    </row>
    <row r="8" spans="2:80" x14ac:dyDescent="0.15">
      <c r="B8" s="686" t="s">
        <v>116</v>
      </c>
      <c r="C8" s="469">
        <f t="shared" si="0"/>
        <v>190.27769699999999</v>
      </c>
      <c r="D8" s="469">
        <f t="shared" si="1"/>
        <v>136.34396599999999</v>
      </c>
      <c r="E8" s="469">
        <f t="shared" si="2"/>
        <v>4.3841049999999999</v>
      </c>
      <c r="F8" s="469">
        <f t="shared" si="3"/>
        <v>1.1180000000000001E-3</v>
      </c>
      <c r="G8" s="469">
        <f t="shared" si="4"/>
        <v>0.34844399999999998</v>
      </c>
      <c r="H8" s="469">
        <f t="shared" si="5"/>
        <v>0</v>
      </c>
      <c r="I8" s="469">
        <f t="shared" si="6"/>
        <v>111.68481</v>
      </c>
      <c r="J8" s="469">
        <f t="shared" si="7"/>
        <v>1.5E-5</v>
      </c>
      <c r="K8" s="469">
        <f t="shared" si="8"/>
        <v>172.11150499999999</v>
      </c>
      <c r="L8" s="469">
        <f t="shared" si="9"/>
        <v>0.129189</v>
      </c>
      <c r="M8" s="445">
        <f t="shared" si="10"/>
        <v>2545.4893403958931</v>
      </c>
      <c r="N8" s="445">
        <f t="shared" si="11"/>
        <v>3572.8831811251589</v>
      </c>
      <c r="O8" s="445">
        <f t="shared" si="12"/>
        <v>29.131119499240398</v>
      </c>
      <c r="P8" s="445">
        <f t="shared" si="13"/>
        <v>6.8681170901072522E-2</v>
      </c>
      <c r="Q8" s="445">
        <f t="shared" si="14"/>
        <v>1.5369486065046649</v>
      </c>
      <c r="R8" s="445">
        <f t="shared" si="15"/>
        <v>0</v>
      </c>
      <c r="S8" s="445">
        <f t="shared" si="16"/>
        <v>1149.2674780275977</v>
      </c>
      <c r="T8" s="445">
        <f t="shared" si="17"/>
        <v>7.9890644883562304E-5</v>
      </c>
      <c r="U8" s="445">
        <f t="shared" si="18"/>
        <v>852.06754773648686</v>
      </c>
      <c r="V8" s="445">
        <f t="shared" si="19"/>
        <v>2.1701208164813576E-2</v>
      </c>
      <c r="W8" s="470">
        <f t="shared" si="20"/>
        <v>73645</v>
      </c>
      <c r="X8" s="446">
        <f t="shared" si="21"/>
        <v>176101</v>
      </c>
      <c r="Y8" s="446">
        <f t="shared" si="22"/>
        <v>12654</v>
      </c>
      <c r="Z8" s="446">
        <f t="shared" si="23"/>
        <v>89</v>
      </c>
      <c r="AA8" s="446">
        <f t="shared" si="24"/>
        <v>276</v>
      </c>
      <c r="AB8" s="446">
        <f t="shared" si="25"/>
        <v>0</v>
      </c>
      <c r="AC8" s="446">
        <f t="shared" si="26"/>
        <v>81223</v>
      </c>
      <c r="AD8" s="446">
        <f t="shared" si="27"/>
        <v>11</v>
      </c>
      <c r="AE8" s="446">
        <f t="shared" si="28"/>
        <v>33657</v>
      </c>
      <c r="AF8" s="446">
        <f t="shared" si="29"/>
        <v>744</v>
      </c>
    </row>
    <row r="9" spans="2:80" x14ac:dyDescent="0.15">
      <c r="B9" s="686" t="s">
        <v>117</v>
      </c>
      <c r="C9" s="469">
        <f t="shared" si="0"/>
        <v>37.164505999999996</v>
      </c>
      <c r="D9" s="469">
        <f t="shared" si="1"/>
        <v>33.207991</v>
      </c>
      <c r="E9" s="469">
        <f t="shared" si="2"/>
        <v>0</v>
      </c>
      <c r="F9" s="469">
        <f t="shared" si="3"/>
        <v>0</v>
      </c>
      <c r="G9" s="469">
        <f t="shared" si="4"/>
        <v>0</v>
      </c>
      <c r="H9" s="469">
        <f t="shared" si="5"/>
        <v>8.1419999999999999E-3</v>
      </c>
      <c r="I9" s="469">
        <f t="shared" si="6"/>
        <v>0</v>
      </c>
      <c r="J9" s="469">
        <f t="shared" si="7"/>
        <v>0</v>
      </c>
      <c r="K9" s="469">
        <f t="shared" si="8"/>
        <v>2.0000000000000002E-5</v>
      </c>
      <c r="L9" s="469">
        <f t="shared" si="9"/>
        <v>3.4859999999999999E-3</v>
      </c>
      <c r="M9" s="445">
        <f t="shared" si="10"/>
        <v>258.76286150824609</v>
      </c>
      <c r="N9" s="445">
        <f t="shared" si="11"/>
        <v>192.87333834967285</v>
      </c>
      <c r="O9" s="445">
        <f t="shared" si="12"/>
        <v>0</v>
      </c>
      <c r="P9" s="445">
        <f t="shared" si="13"/>
        <v>0</v>
      </c>
      <c r="Q9" s="445">
        <f t="shared" si="14"/>
        <v>0</v>
      </c>
      <c r="R9" s="445">
        <f t="shared" si="15"/>
        <v>2.4710278438997166</v>
      </c>
      <c r="S9" s="445">
        <f t="shared" si="16"/>
        <v>0</v>
      </c>
      <c r="T9" s="445">
        <f t="shared" si="17"/>
        <v>0</v>
      </c>
      <c r="U9" s="445">
        <f t="shared" si="18"/>
        <v>1.2096461432520215E-6</v>
      </c>
      <c r="V9" s="445">
        <f t="shared" si="19"/>
        <v>4.5055303144181348E-4</v>
      </c>
      <c r="W9" s="470">
        <f t="shared" si="20"/>
        <v>7375</v>
      </c>
      <c r="X9" s="446">
        <f t="shared" si="21"/>
        <v>11162</v>
      </c>
      <c r="Y9" s="446">
        <f t="shared" si="22"/>
        <v>0</v>
      </c>
      <c r="Z9" s="446">
        <f t="shared" si="23"/>
        <v>0</v>
      </c>
      <c r="AA9" s="446">
        <f t="shared" si="24"/>
        <v>0</v>
      </c>
      <c r="AB9" s="446">
        <f t="shared" si="25"/>
        <v>6</v>
      </c>
      <c r="AC9" s="446">
        <f t="shared" si="26"/>
        <v>0</v>
      </c>
      <c r="AD9" s="446">
        <f t="shared" si="27"/>
        <v>0</v>
      </c>
      <c r="AE9" s="446">
        <f t="shared" si="28"/>
        <v>12</v>
      </c>
      <c r="AF9" s="446">
        <f t="shared" si="29"/>
        <v>89</v>
      </c>
    </row>
    <row r="10" spans="2:80" x14ac:dyDescent="0.15">
      <c r="B10" s="672" t="s">
        <v>981</v>
      </c>
      <c r="C10" s="469">
        <f t="shared" si="0"/>
        <v>3.770972</v>
      </c>
      <c r="D10" s="469">
        <f t="shared" si="1"/>
        <v>0.55850299999999997</v>
      </c>
      <c r="E10" s="469">
        <f t="shared" si="2"/>
        <v>3.5902000000000003E-2</v>
      </c>
      <c r="F10" s="469">
        <f t="shared" si="3"/>
        <v>0</v>
      </c>
      <c r="G10" s="469">
        <f t="shared" si="4"/>
        <v>0</v>
      </c>
      <c r="H10" s="469">
        <f t="shared" si="5"/>
        <v>0</v>
      </c>
      <c r="I10" s="469">
        <f t="shared" si="6"/>
        <v>0</v>
      </c>
      <c r="J10" s="469">
        <f t="shared" si="7"/>
        <v>6.9999999999999999E-6</v>
      </c>
      <c r="K10" s="469">
        <f t="shared" si="8"/>
        <v>0</v>
      </c>
      <c r="L10" s="469">
        <f t="shared" si="9"/>
        <v>0</v>
      </c>
      <c r="M10" s="445">
        <f t="shared" si="10"/>
        <v>92.855538228984116</v>
      </c>
      <c r="N10" s="445">
        <f t="shared" si="11"/>
        <v>10.076623961222136</v>
      </c>
      <c r="O10" s="445">
        <f t="shared" si="12"/>
        <v>2.1355458382458888E-2</v>
      </c>
      <c r="P10" s="445">
        <f t="shared" si="13"/>
        <v>0</v>
      </c>
      <c r="Q10" s="445">
        <f t="shared" si="14"/>
        <v>0</v>
      </c>
      <c r="R10" s="445">
        <f t="shared" si="15"/>
        <v>0</v>
      </c>
      <c r="S10" s="445">
        <f t="shared" si="16"/>
        <v>0</v>
      </c>
      <c r="T10" s="445">
        <f t="shared" si="17"/>
        <v>5.2170228445902445E-4</v>
      </c>
      <c r="U10" s="445">
        <f t="shared" si="18"/>
        <v>2.0991137716919142E-9</v>
      </c>
      <c r="V10" s="445">
        <f t="shared" si="19"/>
        <v>0</v>
      </c>
      <c r="W10" s="470">
        <f t="shared" si="20"/>
        <v>677</v>
      </c>
      <c r="X10" s="446">
        <f t="shared" si="21"/>
        <v>546</v>
      </c>
      <c r="Y10" s="446">
        <f t="shared" si="22"/>
        <v>8</v>
      </c>
      <c r="Z10" s="446">
        <f t="shared" si="23"/>
        <v>0</v>
      </c>
      <c r="AA10" s="446">
        <f t="shared" si="24"/>
        <v>0</v>
      </c>
      <c r="AB10" s="446">
        <f t="shared" si="25"/>
        <v>0</v>
      </c>
      <c r="AC10" s="446">
        <f t="shared" si="26"/>
        <v>0</v>
      </c>
      <c r="AD10" s="446">
        <f t="shared" si="27"/>
        <v>3</v>
      </c>
      <c r="AE10" s="446">
        <f t="shared" si="28"/>
        <v>2</v>
      </c>
      <c r="AF10" s="446">
        <f t="shared" si="29"/>
        <v>0</v>
      </c>
    </row>
    <row r="11" spans="2:80" x14ac:dyDescent="0.15">
      <c r="B11" s="687" t="s">
        <v>55</v>
      </c>
      <c r="C11" s="471">
        <f t="shared" ref="C11:AF11" si="30">SUM(C5:C10)</f>
        <v>675.21002399999998</v>
      </c>
      <c r="D11" s="472">
        <f t="shared" si="30"/>
        <v>834.06365599999992</v>
      </c>
      <c r="E11" s="472">
        <f t="shared" si="30"/>
        <v>19.835827000000002</v>
      </c>
      <c r="F11" s="472">
        <f>SUM(F5:F10)</f>
        <v>37.370651000000002</v>
      </c>
      <c r="G11" s="472">
        <f>SUM(G5:G10)</f>
        <v>3.2628029999999999</v>
      </c>
      <c r="H11" s="472">
        <f>SUM(H5:H10)</f>
        <v>4.425148000000001</v>
      </c>
      <c r="I11" s="472">
        <f>SUM(I5:I10)</f>
        <v>111.68481</v>
      </c>
      <c r="J11" s="472">
        <f>SUM(J5:J10)</f>
        <v>2.054853</v>
      </c>
      <c r="K11" s="472">
        <f t="shared" si="30"/>
        <v>177.152263</v>
      </c>
      <c r="L11" s="472">
        <f t="shared" si="30"/>
        <v>0.20460599999999998</v>
      </c>
      <c r="M11" s="447">
        <f t="shared" si="30"/>
        <v>13227.473584967849</v>
      </c>
      <c r="N11" s="447">
        <f t="shared" si="30"/>
        <v>15624.193820640305</v>
      </c>
      <c r="O11" s="447">
        <f t="shared" si="30"/>
        <v>648.23952971902963</v>
      </c>
      <c r="P11" s="447">
        <f t="shared" si="30"/>
        <v>48651.182123247541</v>
      </c>
      <c r="Q11" s="447">
        <f t="shared" si="30"/>
        <v>1344.0182276454079</v>
      </c>
      <c r="R11" s="447">
        <f t="shared" si="30"/>
        <v>1263.6880130731204</v>
      </c>
      <c r="S11" s="447">
        <f t="shared" si="30"/>
        <v>1149.2674780275977</v>
      </c>
      <c r="T11" s="447">
        <f t="shared" si="30"/>
        <v>62.967978595831411</v>
      </c>
      <c r="U11" s="447">
        <f t="shared" si="30"/>
        <v>1657.0587807844624</v>
      </c>
      <c r="V11" s="447">
        <f t="shared" si="30"/>
        <v>0.24594414027796932</v>
      </c>
      <c r="W11" s="448">
        <f t="shared" si="30"/>
        <v>539919</v>
      </c>
      <c r="X11" s="448">
        <f t="shared" si="30"/>
        <v>233300</v>
      </c>
      <c r="Y11" s="448">
        <f t="shared" si="30"/>
        <v>20657</v>
      </c>
      <c r="Z11" s="448">
        <f t="shared" si="30"/>
        <v>647906</v>
      </c>
      <c r="AA11" s="448">
        <f t="shared" si="30"/>
        <v>1742</v>
      </c>
      <c r="AB11" s="448">
        <f t="shared" si="30"/>
        <v>3474</v>
      </c>
      <c r="AC11" s="448">
        <f t="shared" si="30"/>
        <v>81223</v>
      </c>
      <c r="AD11" s="448">
        <f t="shared" si="30"/>
        <v>625</v>
      </c>
      <c r="AE11" s="448">
        <f t="shared" si="30"/>
        <v>47622</v>
      </c>
      <c r="AF11" s="448">
        <f t="shared" si="30"/>
        <v>1085</v>
      </c>
    </row>
    <row r="12" spans="2:80" x14ac:dyDescent="0.15">
      <c r="B12" s="609"/>
      <c r="C12" s="610"/>
      <c r="D12" s="610"/>
      <c r="E12" s="610"/>
      <c r="F12" s="610"/>
      <c r="G12" s="610"/>
      <c r="H12" s="610"/>
      <c r="I12" s="610"/>
      <c r="J12" s="610"/>
      <c r="K12" s="610"/>
      <c r="L12" s="610"/>
      <c r="M12" s="610"/>
      <c r="N12" s="610"/>
      <c r="O12" s="610"/>
      <c r="P12" s="611"/>
      <c r="Q12" s="611"/>
      <c r="R12" s="611"/>
      <c r="S12" s="611"/>
      <c r="T12" s="611"/>
    </row>
    <row r="13" spans="2:80" x14ac:dyDescent="0.15">
      <c r="B13" s="653" t="s">
        <v>982</v>
      </c>
    </row>
    <row r="14" spans="2:80" ht="16" x14ac:dyDescent="0.2">
      <c r="M14" s="622" t="s">
        <v>121</v>
      </c>
      <c r="T14" s="622" t="s">
        <v>122</v>
      </c>
      <c r="AA14" s="623"/>
      <c r="AB14" s="622" t="s">
        <v>123</v>
      </c>
      <c r="AH14" s="623"/>
      <c r="AI14" s="622" t="s">
        <v>701</v>
      </c>
      <c r="BA14" s="622"/>
      <c r="BB14" s="622" t="s">
        <v>713</v>
      </c>
      <c r="BD14" s="129"/>
      <c r="BE14" s="624" t="s">
        <v>932</v>
      </c>
      <c r="BF14" s="129"/>
      <c r="BG14" s="129"/>
      <c r="BH14" s="624" t="s">
        <v>933</v>
      </c>
      <c r="BI14" s="129"/>
      <c r="BJ14" s="129"/>
      <c r="BK14" s="625"/>
      <c r="BL14" s="625"/>
      <c r="BM14" s="624" t="s">
        <v>934</v>
      </c>
      <c r="BO14" s="688" t="s">
        <v>972</v>
      </c>
      <c r="BP14" s="624"/>
      <c r="BR14" s="688" t="s">
        <v>973</v>
      </c>
    </row>
    <row r="15" spans="2:80" x14ac:dyDescent="0.15">
      <c r="L15" s="658"/>
      <c r="M15" s="623" t="s">
        <v>124</v>
      </c>
      <c r="S15" s="623" t="s">
        <v>124</v>
      </c>
      <c r="T15" s="623"/>
      <c r="AA15" s="623" t="s">
        <v>124</v>
      </c>
      <c r="AH15" s="623" t="s">
        <v>124</v>
      </c>
      <c r="BA15" s="623" t="s">
        <v>124</v>
      </c>
      <c r="BD15" s="623" t="s">
        <v>124</v>
      </c>
      <c r="BE15" s="129"/>
      <c r="BF15" s="623"/>
      <c r="BG15" s="623" t="s">
        <v>124</v>
      </c>
      <c r="BH15" s="129"/>
      <c r="BI15" s="625"/>
      <c r="BJ15" s="625"/>
      <c r="BK15" s="625"/>
      <c r="BL15" s="623" t="s">
        <v>124</v>
      </c>
      <c r="BM15" s="129"/>
      <c r="BO15" s="623" t="s">
        <v>124</v>
      </c>
      <c r="BP15" s="129"/>
      <c r="BR15" s="623" t="s">
        <v>124</v>
      </c>
    </row>
    <row r="16" spans="2:80" ht="70" x14ac:dyDescent="0.15">
      <c r="L16" s="671" t="s">
        <v>983</v>
      </c>
      <c r="M16" s="629" t="s">
        <v>125</v>
      </c>
      <c r="N16" s="629" t="s">
        <v>126</v>
      </c>
      <c r="O16" s="629" t="s">
        <v>127</v>
      </c>
      <c r="P16" s="629" t="s">
        <v>128</v>
      </c>
      <c r="Q16" s="629" t="s">
        <v>55</v>
      </c>
      <c r="R16" s="630"/>
      <c r="S16" s="671" t="s">
        <v>983</v>
      </c>
      <c r="T16" s="631" t="s">
        <v>129</v>
      </c>
      <c r="U16" s="631" t="s">
        <v>130</v>
      </c>
      <c r="V16" s="631" t="s">
        <v>131</v>
      </c>
      <c r="W16" s="631" t="s">
        <v>132</v>
      </c>
      <c r="X16" s="631" t="s">
        <v>133</v>
      </c>
      <c r="Y16" s="659" t="s">
        <v>55</v>
      </c>
      <c r="Z16" s="630"/>
      <c r="AA16" s="671" t="s">
        <v>983</v>
      </c>
      <c r="AB16" s="631" t="s">
        <v>134</v>
      </c>
      <c r="AC16" s="631" t="s">
        <v>135</v>
      </c>
      <c r="AD16" s="631" t="s">
        <v>136</v>
      </c>
      <c r="AE16" s="631" t="s">
        <v>137</v>
      </c>
      <c r="AF16" s="659" t="s">
        <v>55</v>
      </c>
      <c r="AG16" s="630"/>
      <c r="AH16" s="671" t="s">
        <v>983</v>
      </c>
      <c r="AI16" s="632" t="str">
        <f>AI26</f>
        <v>AIRS</v>
      </c>
      <c r="AJ16" s="632" t="str">
        <f t="shared" ref="AJ16:AX16" si="31">AJ26</f>
        <v>AMSR-E</v>
      </c>
      <c r="AK16" s="632" t="str">
        <f t="shared" si="31"/>
        <v>AMSR2</v>
      </c>
      <c r="AL16" s="632" t="str">
        <f t="shared" si="31"/>
        <v>ATMS</v>
      </c>
      <c r="AM16" s="632" t="str">
        <f t="shared" si="31"/>
        <v>DPR</v>
      </c>
      <c r="AN16" s="632" t="str">
        <f t="shared" si="31"/>
        <v>GMI</v>
      </c>
      <c r="AO16" s="632" t="str">
        <f t="shared" si="31"/>
        <v>GOES-8/10</v>
      </c>
      <c r="AP16" s="632" t="str">
        <f t="shared" si="31"/>
        <v>IMERG</v>
      </c>
      <c r="AQ16" s="632" t="str">
        <f t="shared" si="31"/>
        <v>KAPR</v>
      </c>
      <c r="AR16" s="632" t="str">
        <f t="shared" si="31"/>
        <v>KUPR</v>
      </c>
      <c r="AS16" s="632" t="str">
        <f t="shared" si="31"/>
        <v>MHS</v>
      </c>
      <c r="AT16" s="632" t="str">
        <f t="shared" si="31"/>
        <v>MT1</v>
      </c>
      <c r="AU16" s="632" t="str">
        <f t="shared" si="31"/>
        <v>SAPHIR</v>
      </c>
      <c r="AV16" s="632" t="str">
        <f t="shared" si="31"/>
        <v>SSM/I</v>
      </c>
      <c r="AW16" s="632" t="str">
        <f t="shared" si="31"/>
        <v>SSMIS</v>
      </c>
      <c r="AX16" s="632" t="str">
        <f t="shared" si="31"/>
        <v>TMI</v>
      </c>
      <c r="AY16" s="629" t="s">
        <v>55</v>
      </c>
      <c r="AZ16" s="630"/>
      <c r="BA16" s="671" t="s">
        <v>983</v>
      </c>
      <c r="BB16" s="632" t="s">
        <v>713</v>
      </c>
      <c r="BD16" s="689" t="s">
        <v>984</v>
      </c>
      <c r="BE16" s="633" t="s">
        <v>929</v>
      </c>
      <c r="BF16" s="634"/>
      <c r="BG16" s="690" t="s">
        <v>626</v>
      </c>
      <c r="BH16" s="633" t="s">
        <v>930</v>
      </c>
      <c r="BI16" s="633" t="s">
        <v>931</v>
      </c>
      <c r="BJ16" s="633" t="s">
        <v>55</v>
      </c>
      <c r="BK16" s="634"/>
      <c r="BL16" s="690" t="s">
        <v>626</v>
      </c>
      <c r="BM16" s="633" t="s">
        <v>935</v>
      </c>
      <c r="BO16" s="690" t="s">
        <v>626</v>
      </c>
      <c r="BP16" s="633" t="s">
        <v>966</v>
      </c>
      <c r="BR16" s="628" t="s">
        <v>626</v>
      </c>
      <c r="BS16" s="635" t="s">
        <v>968</v>
      </c>
      <c r="BT16" s="635" t="s">
        <v>969</v>
      </c>
      <c r="BU16" s="635" t="s">
        <v>970</v>
      </c>
      <c r="BV16" s="635" t="s">
        <v>971</v>
      </c>
      <c r="BW16" s="635" t="s">
        <v>966</v>
      </c>
      <c r="BX16" s="635" t="s">
        <v>974</v>
      </c>
      <c r="BY16" s="635" t="s">
        <v>975</v>
      </c>
      <c r="BZ16" s="635" t="s">
        <v>985</v>
      </c>
      <c r="CA16" s="635" t="s">
        <v>976</v>
      </c>
      <c r="CB16" s="691" t="s">
        <v>55</v>
      </c>
    </row>
    <row r="17" spans="12:80" x14ac:dyDescent="0.15">
      <c r="L17" s="686" t="s">
        <v>113</v>
      </c>
      <c r="M17" s="638">
        <f t="shared" ref="M17:P22" si="32">M27/1000000</f>
        <v>3.5899E-2</v>
      </c>
      <c r="N17" s="638">
        <f t="shared" si="32"/>
        <v>3.6499999999999998E-4</v>
      </c>
      <c r="O17" s="638">
        <f t="shared" si="32"/>
        <v>0</v>
      </c>
      <c r="P17" s="638">
        <f t="shared" si="32"/>
        <v>0.277202</v>
      </c>
      <c r="Q17" s="638">
        <f t="shared" ref="Q17:Q22" si="33">SUM(M17:P17)</f>
        <v>0.31346600000000002</v>
      </c>
      <c r="S17" s="686" t="s">
        <v>113</v>
      </c>
      <c r="T17" s="638">
        <f t="shared" ref="T17:X22" si="34">T27/1000000</f>
        <v>0</v>
      </c>
      <c r="U17" s="638">
        <f t="shared" si="34"/>
        <v>0</v>
      </c>
      <c r="V17" s="638">
        <f t="shared" si="34"/>
        <v>0</v>
      </c>
      <c r="W17" s="638">
        <f t="shared" si="34"/>
        <v>0.40212500000000001</v>
      </c>
      <c r="X17" s="638">
        <f t="shared" si="34"/>
        <v>1.4092E-2</v>
      </c>
      <c r="Y17" s="638">
        <f t="shared" ref="Y17:Y22" si="35">SUM(T17:X17)</f>
        <v>0.416217</v>
      </c>
      <c r="AA17" s="686" t="s">
        <v>113</v>
      </c>
      <c r="AB17" s="638">
        <f t="shared" ref="AB17:AE22" si="36">AB27/1000000</f>
        <v>1.0688E-2</v>
      </c>
      <c r="AC17" s="638">
        <f t="shared" si="36"/>
        <v>7.0205000000000004E-2</v>
      </c>
      <c r="AD17" s="638">
        <f t="shared" si="36"/>
        <v>2.1902000000000001E-2</v>
      </c>
      <c r="AE17" s="638">
        <f t="shared" si="36"/>
        <v>0</v>
      </c>
      <c r="AF17" s="638">
        <f t="shared" ref="AF17:AF22" si="37">SUM(AB17:AE17)</f>
        <v>0.10279500000000001</v>
      </c>
      <c r="AH17" s="686" t="s">
        <v>113</v>
      </c>
      <c r="AI17" s="638">
        <f t="shared" ref="AI17:AX22" si="38">AI27/1000000</f>
        <v>0</v>
      </c>
      <c r="AJ17" s="638">
        <f t="shared" si="38"/>
        <v>0</v>
      </c>
      <c r="AK17" s="638">
        <f t="shared" si="38"/>
        <v>0</v>
      </c>
      <c r="AL17" s="638">
        <f t="shared" si="38"/>
        <v>0</v>
      </c>
      <c r="AM17" s="638">
        <f t="shared" si="38"/>
        <v>0</v>
      </c>
      <c r="AN17" s="638">
        <f t="shared" si="38"/>
        <v>0</v>
      </c>
      <c r="AO17" s="638">
        <f t="shared" si="38"/>
        <v>0</v>
      </c>
      <c r="AP17" s="638">
        <f t="shared" si="38"/>
        <v>0</v>
      </c>
      <c r="AQ17" s="638">
        <f t="shared" si="38"/>
        <v>0</v>
      </c>
      <c r="AR17" s="638">
        <f t="shared" si="38"/>
        <v>0</v>
      </c>
      <c r="AS17" s="638">
        <f t="shared" si="38"/>
        <v>0</v>
      </c>
      <c r="AT17" s="638">
        <f t="shared" si="38"/>
        <v>0</v>
      </c>
      <c r="AU17" s="638">
        <f t="shared" si="38"/>
        <v>0</v>
      </c>
      <c r="AV17" s="638">
        <f t="shared" si="38"/>
        <v>0</v>
      </c>
      <c r="AW17" s="638">
        <f t="shared" si="38"/>
        <v>0</v>
      </c>
      <c r="AX17" s="638">
        <f t="shared" si="38"/>
        <v>0</v>
      </c>
      <c r="AY17" s="445">
        <f t="shared" ref="AY17:AY22" si="39">SUM(AI17:AX17)</f>
        <v>0</v>
      </c>
      <c r="BA17" s="686" t="s">
        <v>113</v>
      </c>
      <c r="BB17" s="638">
        <f t="shared" ref="BB17:BB22" si="40">BB27/1000000</f>
        <v>4.0000000000000003E-5</v>
      </c>
      <c r="BD17" s="692" t="s">
        <v>113</v>
      </c>
      <c r="BE17" s="451">
        <f t="shared" ref="BE17:BE22" si="41">BE27/1000000</f>
        <v>0.196324</v>
      </c>
      <c r="BF17" s="435"/>
      <c r="BG17" s="692" t="s">
        <v>113</v>
      </c>
      <c r="BH17" s="451">
        <f t="shared" ref="BH17:BI22" si="42">BH27/1000000</f>
        <v>0</v>
      </c>
      <c r="BI17" s="451">
        <f t="shared" si="42"/>
        <v>0</v>
      </c>
      <c r="BJ17" s="455">
        <f t="shared" ref="BJ17:BJ22" si="43">SUM(BH17:BI17)</f>
        <v>0</v>
      </c>
      <c r="BK17" s="435"/>
      <c r="BL17" s="692" t="s">
        <v>113</v>
      </c>
      <c r="BM17" s="451">
        <f t="shared" ref="BM17:BM22" si="44">BM27/1000000</f>
        <v>0</v>
      </c>
      <c r="BO17" s="692" t="s">
        <v>113</v>
      </c>
      <c r="BP17" s="451">
        <f t="shared" ref="BP17:BP22" si="45">BP27/1000000</f>
        <v>0</v>
      </c>
      <c r="BR17" s="686" t="s">
        <v>113</v>
      </c>
      <c r="BS17" s="477">
        <f>BS27/1000000</f>
        <v>9.8549999999999992E-3</v>
      </c>
      <c r="BT17" s="477">
        <f t="shared" ref="BT17:CA17" si="46">BT27/1000000</f>
        <v>7.9330000000000008E-3</v>
      </c>
      <c r="BU17" s="477">
        <f t="shared" si="46"/>
        <v>2.2145000000000001E-2</v>
      </c>
      <c r="BV17" s="477">
        <f t="shared" si="46"/>
        <v>5.2599999999999999E-3</v>
      </c>
      <c r="BW17" s="477">
        <f t="shared" si="46"/>
        <v>0</v>
      </c>
      <c r="BX17" s="477">
        <f t="shared" si="46"/>
        <v>0</v>
      </c>
      <c r="BY17" s="477">
        <f t="shared" si="46"/>
        <v>0</v>
      </c>
      <c r="BZ17" s="477">
        <f t="shared" si="46"/>
        <v>0</v>
      </c>
      <c r="CA17" s="477">
        <f t="shared" si="46"/>
        <v>0</v>
      </c>
      <c r="CB17" s="452">
        <f t="shared" ref="CB17:CB22" si="47">SUM(BS17:CA17)</f>
        <v>4.5192999999999997E-2</v>
      </c>
    </row>
    <row r="18" spans="12:80" x14ac:dyDescent="0.15">
      <c r="L18" s="686" t="s">
        <v>114</v>
      </c>
      <c r="M18" s="638">
        <f t="shared" si="32"/>
        <v>38.423971000000002</v>
      </c>
      <c r="N18" s="638">
        <f t="shared" si="32"/>
        <v>1.11E-4</v>
      </c>
      <c r="O18" s="638">
        <f t="shared" si="32"/>
        <v>0</v>
      </c>
      <c r="P18" s="638">
        <f t="shared" si="32"/>
        <v>186.12142800000001</v>
      </c>
      <c r="Q18" s="638">
        <f t="shared" si="33"/>
        <v>224.54551000000001</v>
      </c>
      <c r="S18" s="686" t="s">
        <v>114</v>
      </c>
      <c r="T18" s="638">
        <f t="shared" si="34"/>
        <v>6.6673429999999998</v>
      </c>
      <c r="U18" s="638">
        <f t="shared" si="34"/>
        <v>0</v>
      </c>
      <c r="V18" s="638">
        <f t="shared" si="34"/>
        <v>0.11815100000000001</v>
      </c>
      <c r="W18" s="638">
        <f t="shared" si="34"/>
        <v>175.58833100000001</v>
      </c>
      <c r="X18" s="638">
        <f t="shared" si="34"/>
        <v>0</v>
      </c>
      <c r="Y18" s="638">
        <f t="shared" si="35"/>
        <v>182.37382500000001</v>
      </c>
      <c r="AA18" s="686" t="s">
        <v>114</v>
      </c>
      <c r="AB18" s="638">
        <f t="shared" si="36"/>
        <v>0</v>
      </c>
      <c r="AC18" s="638">
        <f t="shared" si="36"/>
        <v>2.7049E-2</v>
      </c>
      <c r="AD18" s="638">
        <f t="shared" si="36"/>
        <v>1.2718069999999999</v>
      </c>
      <c r="AE18" s="638">
        <f t="shared" si="36"/>
        <v>0</v>
      </c>
      <c r="AF18" s="638">
        <f t="shared" si="37"/>
        <v>1.298856</v>
      </c>
      <c r="AH18" s="686" t="s">
        <v>114</v>
      </c>
      <c r="AI18" s="638">
        <f t="shared" si="38"/>
        <v>5.195E-3</v>
      </c>
      <c r="AJ18" s="638">
        <f t="shared" si="38"/>
        <v>6.2781000000000003E-2</v>
      </c>
      <c r="AK18" s="638">
        <f t="shared" si="38"/>
        <v>0.149477</v>
      </c>
      <c r="AL18" s="638">
        <f t="shared" si="38"/>
        <v>0.13192200000000001</v>
      </c>
      <c r="AM18" s="638">
        <f t="shared" si="38"/>
        <v>0</v>
      </c>
      <c r="AN18" s="638">
        <f t="shared" si="38"/>
        <v>1.2813209999999999</v>
      </c>
      <c r="AO18" s="638">
        <f t="shared" si="38"/>
        <v>0</v>
      </c>
      <c r="AP18" s="638">
        <f t="shared" si="38"/>
        <v>0</v>
      </c>
      <c r="AQ18" s="638">
        <f t="shared" si="38"/>
        <v>1.5699999999999999E-4</v>
      </c>
      <c r="AR18" s="638">
        <f t="shared" si="38"/>
        <v>5.3000000000000001E-5</v>
      </c>
      <c r="AS18" s="638">
        <f t="shared" si="38"/>
        <v>6.1385000000000002E-2</v>
      </c>
      <c r="AT18" s="638">
        <f t="shared" si="38"/>
        <v>0</v>
      </c>
      <c r="AU18" s="638">
        <f t="shared" si="38"/>
        <v>3.6932E-2</v>
      </c>
      <c r="AV18" s="638">
        <f t="shared" si="38"/>
        <v>0.760741</v>
      </c>
      <c r="AW18" s="638">
        <f t="shared" si="38"/>
        <v>0</v>
      </c>
      <c r="AX18" s="638">
        <f t="shared" si="38"/>
        <v>0</v>
      </c>
      <c r="AY18" s="445">
        <f t="shared" si="39"/>
        <v>2.4899640000000001</v>
      </c>
      <c r="BA18" s="686" t="s">
        <v>114</v>
      </c>
      <c r="BB18" s="638">
        <f t="shared" si="40"/>
        <v>5.5000000000000002E-5</v>
      </c>
      <c r="BD18" s="692" t="s">
        <v>114</v>
      </c>
      <c r="BE18" s="451">
        <f t="shared" si="41"/>
        <v>26.646881</v>
      </c>
      <c r="BF18" s="435"/>
      <c r="BG18" s="692" t="s">
        <v>114</v>
      </c>
      <c r="BH18" s="451">
        <f t="shared" si="42"/>
        <v>1.9500420000000001</v>
      </c>
      <c r="BI18" s="451">
        <f t="shared" si="42"/>
        <v>0.56585300000000005</v>
      </c>
      <c r="BJ18" s="451">
        <f t="shared" si="43"/>
        <v>2.515895</v>
      </c>
      <c r="BK18" s="435"/>
      <c r="BL18" s="692" t="s">
        <v>114</v>
      </c>
      <c r="BM18" s="451">
        <f t="shared" si="44"/>
        <v>0.11243300000000001</v>
      </c>
      <c r="BO18" s="692" t="s">
        <v>114</v>
      </c>
      <c r="BP18" s="451">
        <f t="shared" si="45"/>
        <v>0</v>
      </c>
      <c r="BR18" s="686" t="s">
        <v>114</v>
      </c>
      <c r="BS18" s="477">
        <f t="shared" ref="BS18:CA22" si="48">BS28/1000000</f>
        <v>0</v>
      </c>
      <c r="BT18" s="477">
        <f t="shared" si="48"/>
        <v>0</v>
      </c>
      <c r="BU18" s="477">
        <f t="shared" si="48"/>
        <v>9.9999999999999995E-7</v>
      </c>
      <c r="BV18" s="477">
        <f t="shared" si="48"/>
        <v>1.0670000000000001E-2</v>
      </c>
      <c r="BW18" s="477">
        <f t="shared" si="48"/>
        <v>0</v>
      </c>
      <c r="BX18" s="477">
        <f t="shared" si="48"/>
        <v>0.101409</v>
      </c>
      <c r="BY18" s="477">
        <f t="shared" si="48"/>
        <v>0.133433</v>
      </c>
      <c r="BZ18" s="477">
        <f t="shared" si="48"/>
        <v>0</v>
      </c>
      <c r="CA18" s="477">
        <f t="shared" si="48"/>
        <v>0</v>
      </c>
      <c r="CB18" s="452">
        <f t="shared" si="47"/>
        <v>0.24551299999999998</v>
      </c>
    </row>
    <row r="19" spans="12:80" x14ac:dyDescent="0.15">
      <c r="L19" s="686" t="s">
        <v>115</v>
      </c>
      <c r="M19" s="638">
        <f t="shared" si="32"/>
        <v>28.086202</v>
      </c>
      <c r="N19" s="638">
        <f t="shared" si="32"/>
        <v>2.5936430000000001</v>
      </c>
      <c r="O19" s="638">
        <f t="shared" si="32"/>
        <v>2.9130889999999998</v>
      </c>
      <c r="P19" s="638">
        <f t="shared" si="32"/>
        <v>185.544939</v>
      </c>
      <c r="Q19" s="638">
        <f t="shared" si="33"/>
        <v>219.13787300000001</v>
      </c>
      <c r="S19" s="686" t="s">
        <v>115</v>
      </c>
      <c r="T19" s="638">
        <f t="shared" si="34"/>
        <v>3.323E-3</v>
      </c>
      <c r="U19" s="638">
        <f t="shared" si="34"/>
        <v>2.4611320000000001</v>
      </c>
      <c r="V19" s="638">
        <f t="shared" si="34"/>
        <v>0.211925</v>
      </c>
      <c r="W19" s="638">
        <f t="shared" si="34"/>
        <v>478.37943899999999</v>
      </c>
      <c r="X19" s="638">
        <f t="shared" si="34"/>
        <v>0.107335</v>
      </c>
      <c r="Y19" s="638">
        <f t="shared" si="35"/>
        <v>481.16315399999996</v>
      </c>
      <c r="AA19" s="686" t="s">
        <v>115</v>
      </c>
      <c r="AB19" s="638">
        <f t="shared" si="36"/>
        <v>3.0140000000000002E-3</v>
      </c>
      <c r="AC19" s="638">
        <f t="shared" si="36"/>
        <v>5.5924839999999998</v>
      </c>
      <c r="AD19" s="638">
        <f t="shared" si="36"/>
        <v>8.3946489999999994</v>
      </c>
      <c r="AE19" s="638">
        <f t="shared" si="36"/>
        <v>2.4022000000000002E-2</v>
      </c>
      <c r="AF19" s="638">
        <f t="shared" si="37"/>
        <v>14.014169000000001</v>
      </c>
      <c r="AH19" s="686" t="s">
        <v>115</v>
      </c>
      <c r="AI19" s="638">
        <f t="shared" si="38"/>
        <v>2.6999999999999999E-5</v>
      </c>
      <c r="AJ19" s="638">
        <f t="shared" si="38"/>
        <v>0</v>
      </c>
      <c r="AK19" s="638">
        <f t="shared" si="38"/>
        <v>1.9019999999999999E-2</v>
      </c>
      <c r="AL19" s="638">
        <f t="shared" si="38"/>
        <v>5.1534999999999997E-2</v>
      </c>
      <c r="AM19" s="638">
        <f t="shared" si="38"/>
        <v>1.968256</v>
      </c>
      <c r="AN19" s="638">
        <f t="shared" si="38"/>
        <v>0.38974799999999998</v>
      </c>
      <c r="AO19" s="638">
        <f t="shared" si="38"/>
        <v>0</v>
      </c>
      <c r="AP19" s="638">
        <f t="shared" si="38"/>
        <v>0</v>
      </c>
      <c r="AQ19" s="638">
        <f t="shared" si="38"/>
        <v>0</v>
      </c>
      <c r="AR19" s="638">
        <f t="shared" si="38"/>
        <v>0</v>
      </c>
      <c r="AS19" s="638">
        <f t="shared" si="38"/>
        <v>4.5172999999999998E-2</v>
      </c>
      <c r="AT19" s="638">
        <f t="shared" si="38"/>
        <v>2.1999999999999999E-5</v>
      </c>
      <c r="AU19" s="638">
        <f t="shared" si="38"/>
        <v>0</v>
      </c>
      <c r="AV19" s="638">
        <f t="shared" si="38"/>
        <v>7.6905000000000001E-2</v>
      </c>
      <c r="AW19" s="638">
        <f t="shared" si="38"/>
        <v>7.9999999999999996E-6</v>
      </c>
      <c r="AX19" s="638">
        <f t="shared" si="38"/>
        <v>8.0000000000000007E-5</v>
      </c>
      <c r="AY19" s="445">
        <f t="shared" si="39"/>
        <v>2.5507740000000001</v>
      </c>
      <c r="BA19" s="686" t="s">
        <v>115</v>
      </c>
      <c r="BB19" s="638">
        <f t="shared" si="40"/>
        <v>7.1835999999999997E-2</v>
      </c>
      <c r="BD19" s="692" t="s">
        <v>115</v>
      </c>
      <c r="BE19" s="451">
        <f t="shared" si="41"/>
        <v>10.526327999999999</v>
      </c>
      <c r="BF19" s="435"/>
      <c r="BG19" s="692" t="s">
        <v>115</v>
      </c>
      <c r="BH19" s="451">
        <f t="shared" si="42"/>
        <v>0.20197000000000001</v>
      </c>
      <c r="BI19" s="451">
        <f t="shared" si="42"/>
        <v>0.196494</v>
      </c>
      <c r="BJ19" s="451">
        <f t="shared" si="43"/>
        <v>0.39846400000000004</v>
      </c>
      <c r="BK19" s="435"/>
      <c r="BL19" s="692" t="s">
        <v>115</v>
      </c>
      <c r="BM19" s="451">
        <f t="shared" si="44"/>
        <v>4.3045730000000004</v>
      </c>
      <c r="BO19" s="692" t="s">
        <v>115</v>
      </c>
      <c r="BP19" s="451">
        <f t="shared" si="45"/>
        <v>0</v>
      </c>
      <c r="BR19" s="686" t="s">
        <v>115</v>
      </c>
      <c r="BS19" s="477">
        <f t="shared" si="48"/>
        <v>4.2313999999999997E-2</v>
      </c>
      <c r="BT19" s="477">
        <f t="shared" si="48"/>
        <v>0</v>
      </c>
      <c r="BU19" s="477">
        <f t="shared" si="48"/>
        <v>0</v>
      </c>
      <c r="BV19" s="477">
        <f t="shared" si="48"/>
        <v>0</v>
      </c>
      <c r="BW19" s="477">
        <f t="shared" si="48"/>
        <v>0</v>
      </c>
      <c r="BX19" s="477">
        <f t="shared" si="48"/>
        <v>1.721811</v>
      </c>
      <c r="BY19" s="477">
        <f t="shared" si="48"/>
        <v>0</v>
      </c>
      <c r="BZ19" s="477">
        <f t="shared" si="48"/>
        <v>0</v>
      </c>
      <c r="CA19" s="477">
        <f t="shared" si="48"/>
        <v>0</v>
      </c>
      <c r="CB19" s="452">
        <f t="shared" si="47"/>
        <v>1.7641249999999999</v>
      </c>
    </row>
    <row r="20" spans="12:80" x14ac:dyDescent="0.15">
      <c r="L20" s="686" t="s">
        <v>116</v>
      </c>
      <c r="M20" s="638">
        <f t="shared" si="32"/>
        <v>2.38842</v>
      </c>
      <c r="N20" s="638">
        <f t="shared" si="32"/>
        <v>0.34368100000000001</v>
      </c>
      <c r="O20" s="638">
        <f t="shared" si="32"/>
        <v>3.9504999999999998E-2</v>
      </c>
      <c r="P20" s="638">
        <f t="shared" si="32"/>
        <v>187.506091</v>
      </c>
      <c r="Q20" s="638">
        <f t="shared" si="33"/>
        <v>190.27769699999999</v>
      </c>
      <c r="S20" s="686" t="s">
        <v>116</v>
      </c>
      <c r="T20" s="638">
        <f t="shared" si="34"/>
        <v>9.9561620000000008</v>
      </c>
      <c r="U20" s="638">
        <f t="shared" si="34"/>
        <v>5.2212550000000002</v>
      </c>
      <c r="V20" s="638">
        <f t="shared" si="34"/>
        <v>3.6947000000000001E-2</v>
      </c>
      <c r="W20" s="638">
        <f t="shared" si="34"/>
        <v>121.124182</v>
      </c>
      <c r="X20" s="638">
        <f t="shared" si="34"/>
        <v>5.4200000000000003E-3</v>
      </c>
      <c r="Y20" s="638">
        <f t="shared" si="35"/>
        <v>136.34396599999999</v>
      </c>
      <c r="AA20" s="686" t="s">
        <v>116</v>
      </c>
      <c r="AB20" s="638">
        <f t="shared" si="36"/>
        <v>2.5999999999999998E-5</v>
      </c>
      <c r="AC20" s="638">
        <f t="shared" si="36"/>
        <v>0.29713000000000001</v>
      </c>
      <c r="AD20" s="638">
        <f t="shared" si="36"/>
        <v>4.0797429999999997</v>
      </c>
      <c r="AE20" s="638">
        <f t="shared" si="36"/>
        <v>7.2059999999999997E-3</v>
      </c>
      <c r="AF20" s="638">
        <f t="shared" si="37"/>
        <v>4.3841049999999999</v>
      </c>
      <c r="AH20" s="686" t="s">
        <v>116</v>
      </c>
      <c r="AI20" s="638">
        <f t="shared" si="38"/>
        <v>5.7200000000000003E-3</v>
      </c>
      <c r="AJ20" s="638">
        <f t="shared" si="38"/>
        <v>11.675713</v>
      </c>
      <c r="AK20" s="638">
        <f t="shared" si="38"/>
        <v>3.7810000000000001E-3</v>
      </c>
      <c r="AL20" s="638">
        <f t="shared" si="38"/>
        <v>2.6899999999999998E-4</v>
      </c>
      <c r="AM20" s="638">
        <f t="shared" si="38"/>
        <v>8.9369000000000004E-2</v>
      </c>
      <c r="AN20" s="638">
        <f t="shared" si="38"/>
        <v>4.2058999999999999E-2</v>
      </c>
      <c r="AO20" s="638">
        <f t="shared" si="38"/>
        <v>5.1067539999999996</v>
      </c>
      <c r="AP20" s="638">
        <f t="shared" si="38"/>
        <v>155.14517799999999</v>
      </c>
      <c r="AQ20" s="638">
        <f t="shared" si="38"/>
        <v>0</v>
      </c>
      <c r="AR20" s="638">
        <f t="shared" si="38"/>
        <v>0</v>
      </c>
      <c r="AS20" s="638">
        <f t="shared" si="38"/>
        <v>1.9661999999999999E-2</v>
      </c>
      <c r="AT20" s="638">
        <f t="shared" si="38"/>
        <v>2.8E-5</v>
      </c>
      <c r="AU20" s="638">
        <f t="shared" si="38"/>
        <v>7.2400000000000003E-4</v>
      </c>
      <c r="AV20" s="638">
        <f t="shared" si="38"/>
        <v>1.653E-3</v>
      </c>
      <c r="AW20" s="638">
        <f t="shared" si="38"/>
        <v>1.3112E-2</v>
      </c>
      <c r="AX20" s="638">
        <f t="shared" si="38"/>
        <v>7.4830000000000001E-3</v>
      </c>
      <c r="AY20" s="445">
        <f t="shared" si="39"/>
        <v>172.11150499999999</v>
      </c>
      <c r="BA20" s="686" t="s">
        <v>116</v>
      </c>
      <c r="BB20" s="638">
        <f t="shared" si="40"/>
        <v>0.129189</v>
      </c>
      <c r="BD20" s="692" t="s">
        <v>116</v>
      </c>
      <c r="BE20" s="451">
        <f t="shared" si="41"/>
        <v>1.1180000000000001E-3</v>
      </c>
      <c r="BF20" s="435"/>
      <c r="BG20" s="692" t="s">
        <v>116</v>
      </c>
      <c r="BH20" s="451">
        <f t="shared" si="42"/>
        <v>0.34844399999999998</v>
      </c>
      <c r="BI20" s="451">
        <f t="shared" si="42"/>
        <v>0</v>
      </c>
      <c r="BJ20" s="451">
        <f t="shared" si="43"/>
        <v>0.34844399999999998</v>
      </c>
      <c r="BK20" s="435"/>
      <c r="BL20" s="692" t="s">
        <v>116</v>
      </c>
      <c r="BM20" s="451">
        <f t="shared" si="44"/>
        <v>0</v>
      </c>
      <c r="BO20" s="692" t="s">
        <v>116</v>
      </c>
      <c r="BP20" s="451">
        <f t="shared" si="45"/>
        <v>111.68481</v>
      </c>
      <c r="BR20" s="686" t="s">
        <v>116</v>
      </c>
      <c r="BS20" s="477">
        <f t="shared" si="48"/>
        <v>0</v>
      </c>
      <c r="BT20" s="477">
        <f t="shared" si="48"/>
        <v>0</v>
      </c>
      <c r="BU20" s="477">
        <f t="shared" si="48"/>
        <v>0</v>
      </c>
      <c r="BV20" s="477">
        <f t="shared" si="48"/>
        <v>0</v>
      </c>
      <c r="BW20" s="477">
        <f t="shared" si="48"/>
        <v>0</v>
      </c>
      <c r="BX20" s="477">
        <f t="shared" si="48"/>
        <v>1.5E-5</v>
      </c>
      <c r="BY20" s="477">
        <f t="shared" si="48"/>
        <v>0</v>
      </c>
      <c r="BZ20" s="477">
        <f t="shared" si="48"/>
        <v>0</v>
      </c>
      <c r="CA20" s="477">
        <f t="shared" si="48"/>
        <v>0</v>
      </c>
      <c r="CB20" s="452">
        <f t="shared" si="47"/>
        <v>1.5E-5</v>
      </c>
    </row>
    <row r="21" spans="12:80" x14ac:dyDescent="0.15">
      <c r="L21" s="686" t="s">
        <v>117</v>
      </c>
      <c r="M21" s="638">
        <f t="shared" si="32"/>
        <v>0</v>
      </c>
      <c r="N21" s="638">
        <f t="shared" si="32"/>
        <v>9.9999999999999995E-7</v>
      </c>
      <c r="O21" s="638">
        <f t="shared" si="32"/>
        <v>0</v>
      </c>
      <c r="P21" s="638">
        <f t="shared" si="32"/>
        <v>37.164504999999998</v>
      </c>
      <c r="Q21" s="638">
        <f t="shared" si="33"/>
        <v>37.164505999999996</v>
      </c>
      <c r="S21" s="686" t="s">
        <v>117</v>
      </c>
      <c r="T21" s="638">
        <f t="shared" si="34"/>
        <v>0</v>
      </c>
      <c r="U21" s="638">
        <f t="shared" si="34"/>
        <v>0</v>
      </c>
      <c r="V21" s="638">
        <f t="shared" si="34"/>
        <v>0</v>
      </c>
      <c r="W21" s="638">
        <f t="shared" si="34"/>
        <v>33.207991</v>
      </c>
      <c r="X21" s="638">
        <f t="shared" si="34"/>
        <v>0</v>
      </c>
      <c r="Y21" s="638">
        <f t="shared" si="35"/>
        <v>33.207991</v>
      </c>
      <c r="AA21" s="686" t="s">
        <v>117</v>
      </c>
      <c r="AB21" s="638">
        <f t="shared" si="36"/>
        <v>0</v>
      </c>
      <c r="AC21" s="638">
        <f t="shared" si="36"/>
        <v>0</v>
      </c>
      <c r="AD21" s="638">
        <f t="shared" si="36"/>
        <v>0</v>
      </c>
      <c r="AE21" s="638">
        <f t="shared" si="36"/>
        <v>0</v>
      </c>
      <c r="AF21" s="638">
        <f t="shared" si="37"/>
        <v>0</v>
      </c>
      <c r="AH21" s="686" t="s">
        <v>117</v>
      </c>
      <c r="AI21" s="638">
        <f t="shared" si="38"/>
        <v>0</v>
      </c>
      <c r="AJ21" s="638">
        <f t="shared" si="38"/>
        <v>0</v>
      </c>
      <c r="AK21" s="638">
        <f t="shared" si="38"/>
        <v>0</v>
      </c>
      <c r="AL21" s="638">
        <f t="shared" si="38"/>
        <v>0</v>
      </c>
      <c r="AM21" s="638">
        <f t="shared" si="38"/>
        <v>0</v>
      </c>
      <c r="AN21" s="638">
        <f t="shared" si="38"/>
        <v>2.0000000000000002E-5</v>
      </c>
      <c r="AO21" s="638">
        <f t="shared" si="38"/>
        <v>0</v>
      </c>
      <c r="AP21" s="638">
        <f t="shared" si="38"/>
        <v>0</v>
      </c>
      <c r="AQ21" s="638">
        <f t="shared" si="38"/>
        <v>0</v>
      </c>
      <c r="AR21" s="638">
        <f t="shared" si="38"/>
        <v>0</v>
      </c>
      <c r="AS21" s="638">
        <f t="shared" si="38"/>
        <v>0</v>
      </c>
      <c r="AT21" s="638">
        <f t="shared" si="38"/>
        <v>0</v>
      </c>
      <c r="AU21" s="638">
        <f t="shared" si="38"/>
        <v>0</v>
      </c>
      <c r="AV21" s="638">
        <f t="shared" si="38"/>
        <v>0</v>
      </c>
      <c r="AW21" s="638">
        <f t="shared" si="38"/>
        <v>0</v>
      </c>
      <c r="AX21" s="638">
        <f t="shared" si="38"/>
        <v>0</v>
      </c>
      <c r="AY21" s="445">
        <f t="shared" si="39"/>
        <v>2.0000000000000002E-5</v>
      </c>
      <c r="BA21" s="686" t="s">
        <v>117</v>
      </c>
      <c r="BB21" s="638">
        <f t="shared" si="40"/>
        <v>3.4859999999999999E-3</v>
      </c>
      <c r="BD21" s="692" t="s">
        <v>117</v>
      </c>
      <c r="BE21" s="451">
        <f t="shared" si="41"/>
        <v>0</v>
      </c>
      <c r="BF21" s="435"/>
      <c r="BG21" s="692" t="s">
        <v>117</v>
      </c>
      <c r="BH21" s="451">
        <f t="shared" si="42"/>
        <v>0</v>
      </c>
      <c r="BI21" s="451">
        <f t="shared" si="42"/>
        <v>0</v>
      </c>
      <c r="BJ21" s="455">
        <f t="shared" si="43"/>
        <v>0</v>
      </c>
      <c r="BK21" s="435"/>
      <c r="BL21" s="692" t="s">
        <v>117</v>
      </c>
      <c r="BM21" s="451">
        <f t="shared" si="44"/>
        <v>8.1419999999999999E-3</v>
      </c>
      <c r="BO21" s="692" t="s">
        <v>117</v>
      </c>
      <c r="BP21" s="451">
        <f t="shared" si="45"/>
        <v>0</v>
      </c>
      <c r="BR21" s="686" t="s">
        <v>117</v>
      </c>
      <c r="BS21" s="477">
        <f t="shared" si="48"/>
        <v>0</v>
      </c>
      <c r="BT21" s="477">
        <f t="shared" si="48"/>
        <v>0</v>
      </c>
      <c r="BU21" s="477">
        <f t="shared" si="48"/>
        <v>0</v>
      </c>
      <c r="BV21" s="477">
        <f t="shared" si="48"/>
        <v>0</v>
      </c>
      <c r="BW21" s="477">
        <f t="shared" si="48"/>
        <v>0</v>
      </c>
      <c r="BX21" s="477">
        <f t="shared" si="48"/>
        <v>0</v>
      </c>
      <c r="BY21" s="477">
        <f t="shared" si="48"/>
        <v>0</v>
      </c>
      <c r="BZ21" s="477">
        <f t="shared" si="48"/>
        <v>0</v>
      </c>
      <c r="CA21" s="477">
        <f t="shared" si="48"/>
        <v>0</v>
      </c>
      <c r="CB21" s="452">
        <f t="shared" si="47"/>
        <v>0</v>
      </c>
    </row>
    <row r="22" spans="12:80" x14ac:dyDescent="0.15">
      <c r="L22" s="686" t="s">
        <v>981</v>
      </c>
      <c r="M22" s="638">
        <f t="shared" si="32"/>
        <v>4.3410999999999998E-2</v>
      </c>
      <c r="N22" s="638">
        <f t="shared" si="32"/>
        <v>3.7599999999999998E-4</v>
      </c>
      <c r="O22" s="638">
        <f t="shared" si="32"/>
        <v>0</v>
      </c>
      <c r="P22" s="638">
        <f t="shared" si="32"/>
        <v>3.727185</v>
      </c>
      <c r="Q22" s="638">
        <f t="shared" si="33"/>
        <v>3.770972</v>
      </c>
      <c r="S22" s="686" t="s">
        <v>981</v>
      </c>
      <c r="T22" s="638">
        <f t="shared" si="34"/>
        <v>7.2701000000000002E-2</v>
      </c>
      <c r="U22" s="638">
        <f t="shared" si="34"/>
        <v>0</v>
      </c>
      <c r="V22" s="638">
        <f t="shared" si="34"/>
        <v>3.3000000000000003E-5</v>
      </c>
      <c r="W22" s="638">
        <f t="shared" si="34"/>
        <v>0.48576900000000001</v>
      </c>
      <c r="X22" s="638">
        <f t="shared" si="34"/>
        <v>0</v>
      </c>
      <c r="Y22" s="638">
        <f t="shared" si="35"/>
        <v>0.55850299999999997</v>
      </c>
      <c r="AA22" s="686" t="s">
        <v>981</v>
      </c>
      <c r="AB22" s="638">
        <f t="shared" si="36"/>
        <v>0</v>
      </c>
      <c r="AC22" s="638">
        <f t="shared" si="36"/>
        <v>0</v>
      </c>
      <c r="AD22" s="638">
        <f t="shared" si="36"/>
        <v>3.5902000000000003E-2</v>
      </c>
      <c r="AE22" s="638">
        <f t="shared" si="36"/>
        <v>0</v>
      </c>
      <c r="AF22" s="638">
        <f t="shared" si="37"/>
        <v>3.5902000000000003E-2</v>
      </c>
      <c r="AH22" s="686" t="s">
        <v>981</v>
      </c>
      <c r="AI22" s="638">
        <f t="shared" si="38"/>
        <v>0</v>
      </c>
      <c r="AJ22" s="638">
        <f t="shared" si="38"/>
        <v>0</v>
      </c>
      <c r="AK22" s="638">
        <f t="shared" si="38"/>
        <v>0</v>
      </c>
      <c r="AL22" s="638">
        <f t="shared" si="38"/>
        <v>0</v>
      </c>
      <c r="AM22" s="638">
        <f t="shared" si="38"/>
        <v>0</v>
      </c>
      <c r="AN22" s="638">
        <f t="shared" si="38"/>
        <v>0</v>
      </c>
      <c r="AO22" s="638">
        <f t="shared" si="38"/>
        <v>0</v>
      </c>
      <c r="AP22" s="638">
        <f t="shared" si="38"/>
        <v>0</v>
      </c>
      <c r="AQ22" s="638">
        <f t="shared" si="38"/>
        <v>0</v>
      </c>
      <c r="AR22" s="638">
        <f t="shared" si="38"/>
        <v>0</v>
      </c>
      <c r="AS22" s="638">
        <f t="shared" si="38"/>
        <v>0</v>
      </c>
      <c r="AT22" s="638">
        <f t="shared" si="38"/>
        <v>0</v>
      </c>
      <c r="AU22" s="638">
        <f t="shared" si="38"/>
        <v>0</v>
      </c>
      <c r="AV22" s="638">
        <f t="shared" si="38"/>
        <v>0</v>
      </c>
      <c r="AW22" s="638">
        <f t="shared" si="38"/>
        <v>0</v>
      </c>
      <c r="AX22" s="638">
        <f t="shared" si="38"/>
        <v>0</v>
      </c>
      <c r="AY22" s="445">
        <f t="shared" si="39"/>
        <v>0</v>
      </c>
      <c r="BA22" s="686" t="s">
        <v>981</v>
      </c>
      <c r="BB22" s="638">
        <f t="shared" si="40"/>
        <v>0</v>
      </c>
      <c r="BD22" s="692" t="s">
        <v>981</v>
      </c>
      <c r="BE22" s="451">
        <f t="shared" si="41"/>
        <v>0</v>
      </c>
      <c r="BF22" s="435"/>
      <c r="BG22" s="692" t="s">
        <v>981</v>
      </c>
      <c r="BH22" s="451">
        <f t="shared" si="42"/>
        <v>0</v>
      </c>
      <c r="BI22" s="451">
        <f t="shared" si="42"/>
        <v>0</v>
      </c>
      <c r="BJ22" s="455">
        <f t="shared" si="43"/>
        <v>0</v>
      </c>
      <c r="BK22" s="435"/>
      <c r="BL22" s="692" t="s">
        <v>981</v>
      </c>
      <c r="BM22" s="451">
        <f t="shared" si="44"/>
        <v>0</v>
      </c>
      <c r="BO22" s="692" t="s">
        <v>981</v>
      </c>
      <c r="BP22" s="451">
        <f t="shared" si="45"/>
        <v>0</v>
      </c>
      <c r="BR22" s="686" t="s">
        <v>981</v>
      </c>
      <c r="BS22" s="477">
        <f t="shared" si="48"/>
        <v>0</v>
      </c>
      <c r="BT22" s="477">
        <f t="shared" si="48"/>
        <v>0</v>
      </c>
      <c r="BU22" s="477">
        <f t="shared" si="48"/>
        <v>0</v>
      </c>
      <c r="BV22" s="477">
        <f t="shared" si="48"/>
        <v>0</v>
      </c>
      <c r="BW22" s="477">
        <f t="shared" si="48"/>
        <v>0</v>
      </c>
      <c r="BX22" s="477">
        <f t="shared" si="48"/>
        <v>0</v>
      </c>
      <c r="BY22" s="477">
        <f t="shared" si="48"/>
        <v>6.9999999999999999E-6</v>
      </c>
      <c r="BZ22" s="477">
        <f t="shared" si="48"/>
        <v>0</v>
      </c>
      <c r="CA22" s="477">
        <f t="shared" si="48"/>
        <v>0</v>
      </c>
      <c r="CB22" s="452">
        <f t="shared" si="47"/>
        <v>6.9999999999999999E-6</v>
      </c>
    </row>
    <row r="23" spans="12:80" x14ac:dyDescent="0.15">
      <c r="L23" s="641" t="s">
        <v>55</v>
      </c>
      <c r="M23" s="642">
        <f>SUM(M17:M22)</f>
        <v>68.977903000000012</v>
      </c>
      <c r="N23" s="642">
        <f>SUM(N17:N22)</f>
        <v>2.9381770000000005</v>
      </c>
      <c r="O23" s="642">
        <f>SUM(O17:O22)</f>
        <v>2.9525939999999999</v>
      </c>
      <c r="P23" s="642">
        <f>SUM(P17:P22)</f>
        <v>600.34134999999992</v>
      </c>
      <c r="Q23" s="642">
        <f>SUM(Q17:Q22)</f>
        <v>675.21002399999998</v>
      </c>
      <c r="S23" s="641" t="s">
        <v>55</v>
      </c>
      <c r="T23" s="642">
        <f t="shared" ref="T23:Y23" si="49">SUM(T17:T22)</f>
        <v>16.699528999999998</v>
      </c>
      <c r="U23" s="642">
        <f t="shared" si="49"/>
        <v>7.6823870000000003</v>
      </c>
      <c r="V23" s="642">
        <f t="shared" si="49"/>
        <v>0.36705600000000005</v>
      </c>
      <c r="W23" s="642">
        <f t="shared" si="49"/>
        <v>809.18783700000006</v>
      </c>
      <c r="X23" s="642">
        <f t="shared" si="49"/>
        <v>0.12684700000000002</v>
      </c>
      <c r="Y23" s="642">
        <f t="shared" si="49"/>
        <v>834.06365599999992</v>
      </c>
      <c r="AA23" s="641" t="s">
        <v>55</v>
      </c>
      <c r="AB23" s="642">
        <f>SUM(AB17:AB22)</f>
        <v>1.3727999999999999E-2</v>
      </c>
      <c r="AC23" s="642">
        <f>SUM(AC17:AC22)</f>
        <v>5.9868680000000003</v>
      </c>
      <c r="AD23" s="642">
        <f>SUM(AD17:AD22)</f>
        <v>13.804002999999998</v>
      </c>
      <c r="AE23" s="642">
        <f>SUM(AE17:AE22)</f>
        <v>3.1228000000000002E-2</v>
      </c>
      <c r="AF23" s="642">
        <f>SUM(AF17:AF22)</f>
        <v>19.835827000000002</v>
      </c>
      <c r="AH23" s="641" t="s">
        <v>55</v>
      </c>
      <c r="AI23" s="642">
        <f t="shared" ref="AI23:AY23" si="50">SUM(AI17:AI22)</f>
        <v>1.0942E-2</v>
      </c>
      <c r="AJ23" s="642">
        <f t="shared" si="50"/>
        <v>11.738493999999999</v>
      </c>
      <c r="AK23" s="642">
        <f t="shared" si="50"/>
        <v>0.17227800000000001</v>
      </c>
      <c r="AL23" s="642">
        <f t="shared" si="50"/>
        <v>0.183726</v>
      </c>
      <c r="AM23" s="642">
        <f t="shared" si="50"/>
        <v>2.0576249999999998</v>
      </c>
      <c r="AN23" s="642">
        <f t="shared" si="50"/>
        <v>1.7131479999999999</v>
      </c>
      <c r="AO23" s="642">
        <f t="shared" si="50"/>
        <v>5.1067539999999996</v>
      </c>
      <c r="AP23" s="642">
        <f t="shared" si="50"/>
        <v>155.14517799999999</v>
      </c>
      <c r="AQ23" s="642">
        <f t="shared" si="50"/>
        <v>1.5699999999999999E-4</v>
      </c>
      <c r="AR23" s="642">
        <f t="shared" si="50"/>
        <v>5.3000000000000001E-5</v>
      </c>
      <c r="AS23" s="642">
        <f t="shared" si="50"/>
        <v>0.12622</v>
      </c>
      <c r="AT23" s="642">
        <f t="shared" si="50"/>
        <v>4.9999999999999996E-5</v>
      </c>
      <c r="AU23" s="642">
        <f t="shared" si="50"/>
        <v>3.7656000000000002E-2</v>
      </c>
      <c r="AV23" s="642">
        <f t="shared" si="50"/>
        <v>0.83929900000000002</v>
      </c>
      <c r="AW23" s="642">
        <f t="shared" si="50"/>
        <v>1.312E-2</v>
      </c>
      <c r="AX23" s="642">
        <f t="shared" si="50"/>
        <v>7.5630000000000003E-3</v>
      </c>
      <c r="AY23" s="642">
        <f t="shared" si="50"/>
        <v>177.152263</v>
      </c>
      <c r="BA23" s="641" t="s">
        <v>55</v>
      </c>
      <c r="BB23" s="642">
        <f>SUM(BB17:BB22)</f>
        <v>0.20460599999999998</v>
      </c>
      <c r="BD23" s="634" t="s">
        <v>55</v>
      </c>
      <c r="BE23" s="643">
        <f>SUM(BE17:BE22)</f>
        <v>37.370651000000002</v>
      </c>
      <c r="BF23" s="129"/>
      <c r="BG23" s="634" t="s">
        <v>55</v>
      </c>
      <c r="BH23" s="643">
        <f>SUM(BH17:BH22)</f>
        <v>2.5004559999999998</v>
      </c>
      <c r="BI23" s="643">
        <f>SUM(BI17:BI22)</f>
        <v>0.76234700000000011</v>
      </c>
      <c r="BJ23" s="643">
        <f>SUM(BJ17:BJ22)</f>
        <v>3.2628029999999999</v>
      </c>
      <c r="BK23" s="129"/>
      <c r="BL23" s="634" t="s">
        <v>55</v>
      </c>
      <c r="BM23" s="643">
        <f>SUM(BM17:BM22)</f>
        <v>4.425148000000001</v>
      </c>
      <c r="BO23" s="634" t="s">
        <v>55</v>
      </c>
      <c r="BP23" s="643">
        <f>SUM(BP17:BP22)</f>
        <v>111.68481</v>
      </c>
      <c r="BR23" s="634" t="s">
        <v>55</v>
      </c>
      <c r="BS23" s="453">
        <f t="shared" ref="BS23:CB23" si="51">SUM(BS17:BS22)</f>
        <v>5.2168999999999993E-2</v>
      </c>
      <c r="BT23" s="453">
        <f t="shared" si="51"/>
        <v>7.9330000000000008E-3</v>
      </c>
      <c r="BU23" s="453">
        <f t="shared" si="51"/>
        <v>2.2146000000000002E-2</v>
      </c>
      <c r="BV23" s="453">
        <f t="shared" si="51"/>
        <v>1.593E-2</v>
      </c>
      <c r="BW23" s="453">
        <f t="shared" si="51"/>
        <v>0</v>
      </c>
      <c r="BX23" s="453">
        <f t="shared" si="51"/>
        <v>1.8232350000000002</v>
      </c>
      <c r="BY23" s="453">
        <f t="shared" si="51"/>
        <v>0.13344</v>
      </c>
      <c r="BZ23" s="453">
        <f t="shared" si="51"/>
        <v>0</v>
      </c>
      <c r="CA23" s="453">
        <f t="shared" si="51"/>
        <v>0</v>
      </c>
      <c r="CB23" s="453">
        <f t="shared" si="51"/>
        <v>2.054853</v>
      </c>
    </row>
    <row r="24" spans="12:80" x14ac:dyDescent="0.15">
      <c r="M24" s="623"/>
      <c r="T24" s="623"/>
      <c r="AA24" s="623"/>
    </row>
    <row r="25" spans="12:80" x14ac:dyDescent="0.15">
      <c r="M25" s="623" t="s">
        <v>138</v>
      </c>
      <c r="S25" s="623" t="s">
        <v>138</v>
      </c>
      <c r="T25" s="623"/>
      <c r="AA25" s="623" t="s">
        <v>138</v>
      </c>
      <c r="AH25" s="623" t="s">
        <v>138</v>
      </c>
      <c r="BA25" s="623" t="s">
        <v>138</v>
      </c>
      <c r="BD25" s="623" t="s">
        <v>138</v>
      </c>
      <c r="BE25" s="129"/>
      <c r="BF25" s="623"/>
      <c r="BG25" s="623" t="s">
        <v>138</v>
      </c>
      <c r="BH25" s="129"/>
      <c r="BI25" s="625"/>
      <c r="BJ25" s="625"/>
      <c r="BK25" s="625"/>
      <c r="BL25" s="623" t="s">
        <v>138</v>
      </c>
      <c r="BM25" s="129"/>
      <c r="BO25" s="623" t="s">
        <v>138</v>
      </c>
      <c r="BP25" s="129"/>
      <c r="BR25" s="623" t="s">
        <v>138</v>
      </c>
    </row>
    <row r="26" spans="12:80" ht="70" x14ac:dyDescent="0.15">
      <c r="L26" s="671" t="s">
        <v>983</v>
      </c>
      <c r="M26" s="629" t="s">
        <v>151</v>
      </c>
      <c r="N26" s="629" t="s">
        <v>139</v>
      </c>
      <c r="O26" s="629" t="s">
        <v>140</v>
      </c>
      <c r="P26" s="629" t="s">
        <v>141</v>
      </c>
      <c r="Q26" s="629" t="s">
        <v>55</v>
      </c>
      <c r="R26" s="630"/>
      <c r="S26" s="671" t="s">
        <v>983</v>
      </c>
      <c r="T26" s="632" t="s">
        <v>142</v>
      </c>
      <c r="U26" s="632" t="s">
        <v>140</v>
      </c>
      <c r="V26" s="632" t="s">
        <v>143</v>
      </c>
      <c r="W26" s="632" t="s">
        <v>141</v>
      </c>
      <c r="X26" s="632" t="s">
        <v>144</v>
      </c>
      <c r="Y26" s="629" t="s">
        <v>55</v>
      </c>
      <c r="Z26" s="630"/>
      <c r="AA26" s="671" t="s">
        <v>983</v>
      </c>
      <c r="AB26" s="631" t="s">
        <v>145</v>
      </c>
      <c r="AC26" s="632" t="s">
        <v>146</v>
      </c>
      <c r="AD26" s="632" t="s">
        <v>147</v>
      </c>
      <c r="AE26" s="632" t="s">
        <v>148</v>
      </c>
      <c r="AF26" s="629" t="s">
        <v>55</v>
      </c>
      <c r="AG26" s="630"/>
      <c r="AH26" s="671" t="s">
        <v>983</v>
      </c>
      <c r="AI26" s="631" t="s">
        <v>605</v>
      </c>
      <c r="AJ26" s="632" t="s">
        <v>606</v>
      </c>
      <c r="AK26" s="632" t="s">
        <v>646</v>
      </c>
      <c r="AL26" s="631" t="s">
        <v>702</v>
      </c>
      <c r="AM26" s="632" t="s">
        <v>703</v>
      </c>
      <c r="AN26" s="632" t="s">
        <v>704</v>
      </c>
      <c r="AO26" s="632" t="s">
        <v>779</v>
      </c>
      <c r="AP26" s="632" t="s">
        <v>705</v>
      </c>
      <c r="AQ26" s="631" t="s">
        <v>706</v>
      </c>
      <c r="AR26" s="631" t="s">
        <v>707</v>
      </c>
      <c r="AS26" s="631" t="s">
        <v>708</v>
      </c>
      <c r="AT26" s="631" t="s">
        <v>780</v>
      </c>
      <c r="AU26" s="631" t="s">
        <v>709</v>
      </c>
      <c r="AV26" s="631" t="s">
        <v>710</v>
      </c>
      <c r="AW26" s="632" t="s">
        <v>711</v>
      </c>
      <c r="AX26" s="632" t="s">
        <v>712</v>
      </c>
      <c r="AY26" s="629" t="s">
        <v>55</v>
      </c>
      <c r="AZ26" s="630"/>
      <c r="BA26" s="671" t="s">
        <v>983</v>
      </c>
      <c r="BB26" s="632" t="s">
        <v>713</v>
      </c>
      <c r="BD26" s="689" t="s">
        <v>984</v>
      </c>
      <c r="BE26" s="633" t="s">
        <v>929</v>
      </c>
      <c r="BF26" s="634"/>
      <c r="BG26" s="690" t="s">
        <v>626</v>
      </c>
      <c r="BH26" s="633" t="s">
        <v>930</v>
      </c>
      <c r="BI26" s="633" t="s">
        <v>931</v>
      </c>
      <c r="BJ26" s="633" t="s">
        <v>55</v>
      </c>
      <c r="BK26" s="634"/>
      <c r="BL26" s="690" t="s">
        <v>626</v>
      </c>
      <c r="BM26" s="633" t="s">
        <v>935</v>
      </c>
      <c r="BO26" s="690" t="s">
        <v>626</v>
      </c>
      <c r="BP26" s="633" t="s">
        <v>966</v>
      </c>
      <c r="BR26" s="628" t="s">
        <v>626</v>
      </c>
      <c r="BS26" s="635" t="s">
        <v>968</v>
      </c>
      <c r="BT26" s="635" t="s">
        <v>969</v>
      </c>
      <c r="BU26" s="635" t="s">
        <v>970</v>
      </c>
      <c r="BV26" s="635" t="s">
        <v>971</v>
      </c>
      <c r="BW26" s="635" t="s">
        <v>966</v>
      </c>
      <c r="BX26" s="635" t="s">
        <v>974</v>
      </c>
      <c r="BY26" s="635" t="s">
        <v>975</v>
      </c>
      <c r="BZ26" s="635" t="s">
        <v>985</v>
      </c>
      <c r="CA26" s="635" t="s">
        <v>976</v>
      </c>
      <c r="CB26" s="691" t="s">
        <v>55</v>
      </c>
    </row>
    <row r="27" spans="12:80" x14ac:dyDescent="0.15">
      <c r="L27" s="686" t="s">
        <v>113</v>
      </c>
      <c r="M27" s="649">
        <v>35899</v>
      </c>
      <c r="N27" s="649">
        <v>365</v>
      </c>
      <c r="O27" s="649"/>
      <c r="P27" s="649">
        <v>277202</v>
      </c>
      <c r="Q27" s="649">
        <f t="shared" ref="Q27:Q32" si="52">SUM(M27:P27)</f>
        <v>313466</v>
      </c>
      <c r="S27" s="686" t="s">
        <v>113</v>
      </c>
      <c r="T27" s="649"/>
      <c r="U27" s="649"/>
      <c r="V27" s="649"/>
      <c r="W27" s="649">
        <v>402125</v>
      </c>
      <c r="X27" s="649">
        <v>14092</v>
      </c>
      <c r="Y27" s="649">
        <f t="shared" ref="Y27:Y32" si="53">SUM(T27:X27)</f>
        <v>416217</v>
      </c>
      <c r="AA27" s="686" t="s">
        <v>113</v>
      </c>
      <c r="AB27" s="446">
        <v>10688</v>
      </c>
      <c r="AC27" s="446">
        <v>70205</v>
      </c>
      <c r="AD27" s="446">
        <v>21902</v>
      </c>
      <c r="AE27" s="446"/>
      <c r="AF27" s="446">
        <f t="shared" ref="AF27:AF32" si="54">SUM(AB27:AE27)</f>
        <v>102795</v>
      </c>
      <c r="AH27" s="686" t="s">
        <v>113</v>
      </c>
      <c r="AI27" s="649"/>
      <c r="AJ27" s="649"/>
      <c r="AK27" s="649"/>
      <c r="AL27" s="649"/>
      <c r="AM27" s="649"/>
      <c r="AN27" s="649"/>
      <c r="AO27" s="649"/>
      <c r="AP27" s="649"/>
      <c r="AQ27" s="649"/>
      <c r="AR27" s="649"/>
      <c r="AS27" s="649"/>
      <c r="AT27" s="649"/>
      <c r="AU27" s="649"/>
      <c r="AV27" s="649"/>
      <c r="AW27" s="649"/>
      <c r="AX27" s="649"/>
      <c r="AY27" s="649">
        <f t="shared" ref="AY27:AY32" si="55">SUM(AI27:AX27)</f>
        <v>0</v>
      </c>
      <c r="BA27" s="686" t="s">
        <v>113</v>
      </c>
      <c r="BB27" s="649">
        <v>40</v>
      </c>
      <c r="BD27" s="692" t="s">
        <v>113</v>
      </c>
      <c r="BE27" s="455">
        <v>196324</v>
      </c>
      <c r="BF27" s="435"/>
      <c r="BG27" s="692" t="s">
        <v>113</v>
      </c>
      <c r="BH27" s="455"/>
      <c r="BI27" s="455">
        <v>0</v>
      </c>
      <c r="BJ27" s="455">
        <f t="shared" ref="BJ27:BJ32" si="56">SUM(BH27:BI27)</f>
        <v>0</v>
      </c>
      <c r="BK27" s="435"/>
      <c r="BL27" s="692" t="s">
        <v>113</v>
      </c>
      <c r="BM27" s="455"/>
      <c r="BO27" s="692" t="s">
        <v>113</v>
      </c>
      <c r="BP27" s="455"/>
      <c r="BR27" s="686" t="s">
        <v>113</v>
      </c>
      <c r="BS27" s="473">
        <v>9855</v>
      </c>
      <c r="BT27" s="473">
        <v>7933</v>
      </c>
      <c r="BU27" s="473">
        <v>22145</v>
      </c>
      <c r="BV27" s="473">
        <v>5260</v>
      </c>
      <c r="BW27" s="473">
        <v>0</v>
      </c>
      <c r="BX27" s="473"/>
      <c r="BY27" s="473">
        <v>0</v>
      </c>
      <c r="BZ27" s="473">
        <v>0</v>
      </c>
      <c r="CA27" s="473">
        <v>0</v>
      </c>
      <c r="CB27" s="456">
        <f t="shared" ref="CB27:CB32" si="57">SUM(BS27:CA27)</f>
        <v>45193</v>
      </c>
    </row>
    <row r="28" spans="12:80" x14ac:dyDescent="0.15">
      <c r="L28" s="686" t="s">
        <v>114</v>
      </c>
      <c r="M28" s="649">
        <v>38423971</v>
      </c>
      <c r="N28" s="649">
        <v>111</v>
      </c>
      <c r="O28" s="649"/>
      <c r="P28" s="649">
        <v>186121428</v>
      </c>
      <c r="Q28" s="649">
        <f t="shared" si="52"/>
        <v>224545510</v>
      </c>
      <c r="S28" s="686" t="s">
        <v>114</v>
      </c>
      <c r="T28" s="649">
        <v>6667343</v>
      </c>
      <c r="U28" s="649"/>
      <c r="V28" s="649">
        <v>118151</v>
      </c>
      <c r="W28" s="649">
        <v>175588331</v>
      </c>
      <c r="X28" s="649"/>
      <c r="Y28" s="649">
        <f t="shared" si="53"/>
        <v>182373825</v>
      </c>
      <c r="AA28" s="686" t="s">
        <v>114</v>
      </c>
      <c r="AB28" s="446"/>
      <c r="AC28" s="446">
        <v>27049</v>
      </c>
      <c r="AD28" s="446">
        <v>1271807</v>
      </c>
      <c r="AE28" s="446"/>
      <c r="AF28" s="446">
        <f t="shared" si="54"/>
        <v>1298856</v>
      </c>
      <c r="AH28" s="686" t="s">
        <v>114</v>
      </c>
      <c r="AI28" s="473">
        <v>5195</v>
      </c>
      <c r="AJ28" s="473">
        <v>62781</v>
      </c>
      <c r="AK28" s="473">
        <v>149477</v>
      </c>
      <c r="AL28" s="473">
        <v>131922</v>
      </c>
      <c r="AM28" s="473"/>
      <c r="AN28" s="473">
        <v>1281321</v>
      </c>
      <c r="AO28" s="473"/>
      <c r="AP28" s="473"/>
      <c r="AQ28" s="473">
        <v>157</v>
      </c>
      <c r="AR28" s="473">
        <v>53</v>
      </c>
      <c r="AS28" s="473">
        <v>61385</v>
      </c>
      <c r="AT28" s="473"/>
      <c r="AU28" s="473">
        <v>36932</v>
      </c>
      <c r="AV28" s="473">
        <v>760741</v>
      </c>
      <c r="AW28" s="473"/>
      <c r="AX28" s="473"/>
      <c r="AY28" s="649">
        <f t="shared" si="55"/>
        <v>2489964</v>
      </c>
      <c r="BA28" s="686" t="s">
        <v>114</v>
      </c>
      <c r="BB28" s="649">
        <v>55</v>
      </c>
      <c r="BD28" s="692" t="s">
        <v>114</v>
      </c>
      <c r="BE28" s="455">
        <v>26646881</v>
      </c>
      <c r="BF28" s="435"/>
      <c r="BG28" s="692" t="s">
        <v>114</v>
      </c>
      <c r="BH28" s="455">
        <v>1950042</v>
      </c>
      <c r="BI28" s="455">
        <v>565853</v>
      </c>
      <c r="BJ28" s="455">
        <f t="shared" si="56"/>
        <v>2515895</v>
      </c>
      <c r="BK28" s="435"/>
      <c r="BL28" s="692" t="s">
        <v>114</v>
      </c>
      <c r="BM28" s="455">
        <v>112433</v>
      </c>
      <c r="BO28" s="692" t="s">
        <v>114</v>
      </c>
      <c r="BP28" s="455"/>
      <c r="BR28" s="686" t="s">
        <v>114</v>
      </c>
      <c r="BS28" s="473"/>
      <c r="BT28" s="473"/>
      <c r="BU28" s="473">
        <v>1</v>
      </c>
      <c r="BV28" s="473">
        <v>10670</v>
      </c>
      <c r="BW28" s="473">
        <v>0</v>
      </c>
      <c r="BX28" s="473">
        <v>101409</v>
      </c>
      <c r="BY28" s="473">
        <v>133433</v>
      </c>
      <c r="BZ28" s="473">
        <v>0</v>
      </c>
      <c r="CA28" s="473">
        <v>0</v>
      </c>
      <c r="CB28" s="456">
        <f t="shared" si="57"/>
        <v>245513</v>
      </c>
    </row>
    <row r="29" spans="12:80" x14ac:dyDescent="0.15">
      <c r="L29" s="686" t="s">
        <v>115</v>
      </c>
      <c r="M29" s="649">
        <v>28086202</v>
      </c>
      <c r="N29" s="649">
        <v>2593643</v>
      </c>
      <c r="O29" s="649">
        <v>2913089</v>
      </c>
      <c r="P29" s="649">
        <v>185544939</v>
      </c>
      <c r="Q29" s="649">
        <f t="shared" si="52"/>
        <v>219137873</v>
      </c>
      <c r="S29" s="686" t="s">
        <v>115</v>
      </c>
      <c r="T29" s="649">
        <v>3323</v>
      </c>
      <c r="U29" s="649">
        <v>2461132</v>
      </c>
      <c r="V29" s="649">
        <v>211925</v>
      </c>
      <c r="W29" s="649">
        <v>478379439</v>
      </c>
      <c r="X29" s="649">
        <v>107335</v>
      </c>
      <c r="Y29" s="649">
        <f t="shared" si="53"/>
        <v>481163154</v>
      </c>
      <c r="AA29" s="686" t="s">
        <v>115</v>
      </c>
      <c r="AB29" s="446">
        <v>3014</v>
      </c>
      <c r="AC29" s="446">
        <v>5592484</v>
      </c>
      <c r="AD29" s="446">
        <v>8394649</v>
      </c>
      <c r="AE29" s="446">
        <v>24022</v>
      </c>
      <c r="AF29" s="446">
        <f t="shared" si="54"/>
        <v>14014169</v>
      </c>
      <c r="AH29" s="686" t="s">
        <v>115</v>
      </c>
      <c r="AI29" s="473">
        <v>27</v>
      </c>
      <c r="AJ29" s="473">
        <v>0</v>
      </c>
      <c r="AK29" s="473">
        <v>19020</v>
      </c>
      <c r="AL29" s="473">
        <v>51535</v>
      </c>
      <c r="AM29" s="473">
        <v>1968256</v>
      </c>
      <c r="AN29" s="473">
        <v>389748</v>
      </c>
      <c r="AO29" s="473"/>
      <c r="AP29" s="473"/>
      <c r="AQ29" s="473"/>
      <c r="AR29" s="473"/>
      <c r="AS29" s="473">
        <v>45173</v>
      </c>
      <c r="AT29" s="473">
        <v>22</v>
      </c>
      <c r="AU29" s="473"/>
      <c r="AV29" s="473">
        <v>76905</v>
      </c>
      <c r="AW29" s="473">
        <v>8</v>
      </c>
      <c r="AX29" s="473">
        <v>80</v>
      </c>
      <c r="AY29" s="649">
        <f t="shared" si="55"/>
        <v>2550774</v>
      </c>
      <c r="BA29" s="686" t="s">
        <v>115</v>
      </c>
      <c r="BB29" s="649">
        <v>71836</v>
      </c>
      <c r="BD29" s="692" t="s">
        <v>115</v>
      </c>
      <c r="BE29" s="455">
        <v>10526328</v>
      </c>
      <c r="BF29" s="435"/>
      <c r="BG29" s="692" t="s">
        <v>115</v>
      </c>
      <c r="BH29" s="455">
        <v>201970</v>
      </c>
      <c r="BI29" s="455">
        <v>196494</v>
      </c>
      <c r="BJ29" s="455">
        <f t="shared" si="56"/>
        <v>398464</v>
      </c>
      <c r="BK29" s="435"/>
      <c r="BL29" s="692" t="s">
        <v>115</v>
      </c>
      <c r="BM29" s="455">
        <v>4304573</v>
      </c>
      <c r="BO29" s="692" t="s">
        <v>115</v>
      </c>
      <c r="BP29" s="455"/>
      <c r="BR29" s="686" t="s">
        <v>115</v>
      </c>
      <c r="BS29" s="473">
        <v>42314</v>
      </c>
      <c r="BT29" s="473"/>
      <c r="BU29" s="473"/>
      <c r="BV29" s="473"/>
      <c r="BW29" s="473">
        <v>0</v>
      </c>
      <c r="BX29" s="473">
        <v>1721811</v>
      </c>
      <c r="BY29" s="473"/>
      <c r="BZ29" s="473">
        <v>0</v>
      </c>
      <c r="CA29" s="473">
        <v>0</v>
      </c>
      <c r="CB29" s="456">
        <f t="shared" si="57"/>
        <v>1764125</v>
      </c>
    </row>
    <row r="30" spans="12:80" x14ac:dyDescent="0.15">
      <c r="L30" s="686" t="s">
        <v>116</v>
      </c>
      <c r="M30" s="649">
        <v>2388420</v>
      </c>
      <c r="N30" s="649">
        <v>343681</v>
      </c>
      <c r="O30" s="649">
        <v>39505</v>
      </c>
      <c r="P30" s="649">
        <v>187506091</v>
      </c>
      <c r="Q30" s="649">
        <f t="shared" si="52"/>
        <v>190277697</v>
      </c>
      <c r="S30" s="686" t="s">
        <v>116</v>
      </c>
      <c r="T30" s="649">
        <v>9956162</v>
      </c>
      <c r="U30" s="649">
        <v>5221255</v>
      </c>
      <c r="V30" s="649">
        <v>36947</v>
      </c>
      <c r="W30" s="649">
        <v>121124182</v>
      </c>
      <c r="X30" s="649">
        <v>5420</v>
      </c>
      <c r="Y30" s="649">
        <f t="shared" si="53"/>
        <v>136343966</v>
      </c>
      <c r="AA30" s="686" t="s">
        <v>116</v>
      </c>
      <c r="AB30" s="446">
        <v>26</v>
      </c>
      <c r="AC30" s="446">
        <v>297130</v>
      </c>
      <c r="AD30" s="446">
        <v>4079743</v>
      </c>
      <c r="AE30" s="446">
        <v>7206</v>
      </c>
      <c r="AF30" s="446">
        <f t="shared" si="54"/>
        <v>4384105</v>
      </c>
      <c r="AH30" s="686" t="s">
        <v>116</v>
      </c>
      <c r="AI30" s="473">
        <v>5720</v>
      </c>
      <c r="AJ30" s="473">
        <v>11675713</v>
      </c>
      <c r="AK30" s="473">
        <v>3781</v>
      </c>
      <c r="AL30" s="473">
        <v>269</v>
      </c>
      <c r="AM30" s="473">
        <v>89369</v>
      </c>
      <c r="AN30" s="473">
        <v>42059</v>
      </c>
      <c r="AO30" s="473">
        <v>5106754</v>
      </c>
      <c r="AP30" s="473">
        <v>155145178</v>
      </c>
      <c r="AQ30" s="473"/>
      <c r="AR30" s="473"/>
      <c r="AS30" s="473">
        <v>19662</v>
      </c>
      <c r="AT30" s="473">
        <v>28</v>
      </c>
      <c r="AU30" s="473">
        <v>724</v>
      </c>
      <c r="AV30" s="473">
        <v>1653</v>
      </c>
      <c r="AW30" s="473">
        <v>13112</v>
      </c>
      <c r="AX30" s="473">
        <v>7483</v>
      </c>
      <c r="AY30" s="649">
        <f t="shared" si="55"/>
        <v>172111505</v>
      </c>
      <c r="BA30" s="686" t="s">
        <v>116</v>
      </c>
      <c r="BB30" s="649">
        <v>129189</v>
      </c>
      <c r="BD30" s="692" t="s">
        <v>116</v>
      </c>
      <c r="BE30" s="455">
        <v>1118</v>
      </c>
      <c r="BF30" s="435"/>
      <c r="BG30" s="692" t="s">
        <v>116</v>
      </c>
      <c r="BH30" s="455">
        <v>348444</v>
      </c>
      <c r="BI30" s="455">
        <v>0</v>
      </c>
      <c r="BJ30" s="455">
        <f t="shared" si="56"/>
        <v>348444</v>
      </c>
      <c r="BK30" s="435"/>
      <c r="BL30" s="692" t="s">
        <v>116</v>
      </c>
      <c r="BM30" s="455"/>
      <c r="BO30" s="692" t="s">
        <v>116</v>
      </c>
      <c r="BP30" s="455">
        <v>111684810</v>
      </c>
      <c r="BR30" s="686" t="s">
        <v>116</v>
      </c>
      <c r="BS30" s="473"/>
      <c r="BT30" s="473"/>
      <c r="BU30" s="473"/>
      <c r="BV30" s="473"/>
      <c r="BW30" s="473">
        <v>0</v>
      </c>
      <c r="BX30" s="473">
        <v>15</v>
      </c>
      <c r="BY30" s="473"/>
      <c r="BZ30" s="473">
        <v>0</v>
      </c>
      <c r="CA30" s="473">
        <v>0</v>
      </c>
      <c r="CB30" s="456">
        <f t="shared" si="57"/>
        <v>15</v>
      </c>
    </row>
    <row r="31" spans="12:80" x14ac:dyDescent="0.15">
      <c r="L31" s="686" t="s">
        <v>117</v>
      </c>
      <c r="M31" s="649"/>
      <c r="N31" s="649">
        <v>1</v>
      </c>
      <c r="O31" s="649"/>
      <c r="P31" s="649">
        <v>37164505</v>
      </c>
      <c r="Q31" s="649">
        <f t="shared" si="52"/>
        <v>37164506</v>
      </c>
      <c r="S31" s="686" t="s">
        <v>117</v>
      </c>
      <c r="T31" s="649"/>
      <c r="U31" s="649"/>
      <c r="V31" s="649"/>
      <c r="W31" s="649">
        <v>33207991</v>
      </c>
      <c r="X31" s="649"/>
      <c r="Y31" s="649">
        <f t="shared" si="53"/>
        <v>33207991</v>
      </c>
      <c r="AA31" s="686" t="s">
        <v>117</v>
      </c>
      <c r="AB31" s="446"/>
      <c r="AC31" s="446"/>
      <c r="AD31" s="446"/>
      <c r="AE31" s="446"/>
      <c r="AF31" s="446">
        <f t="shared" si="54"/>
        <v>0</v>
      </c>
      <c r="AH31" s="686" t="s">
        <v>117</v>
      </c>
      <c r="AI31" s="649"/>
      <c r="AJ31" s="649"/>
      <c r="AK31" s="649"/>
      <c r="AL31" s="649"/>
      <c r="AM31" s="649"/>
      <c r="AN31" s="649">
        <v>20</v>
      </c>
      <c r="AO31" s="649"/>
      <c r="AP31" s="649"/>
      <c r="AQ31" s="649"/>
      <c r="AR31" s="649"/>
      <c r="AS31" s="649"/>
      <c r="AT31" s="649"/>
      <c r="AU31" s="649"/>
      <c r="AV31" s="649"/>
      <c r="AW31" s="649"/>
      <c r="AX31" s="649"/>
      <c r="AY31" s="649">
        <f t="shared" si="55"/>
        <v>20</v>
      </c>
      <c r="BA31" s="686" t="s">
        <v>117</v>
      </c>
      <c r="BB31" s="649">
        <v>3486</v>
      </c>
      <c r="BD31" s="692" t="s">
        <v>117</v>
      </c>
      <c r="BE31" s="455">
        <v>0</v>
      </c>
      <c r="BF31" s="435"/>
      <c r="BG31" s="692" t="s">
        <v>117</v>
      </c>
      <c r="BH31" s="455"/>
      <c r="BI31" s="455">
        <v>0</v>
      </c>
      <c r="BJ31" s="455">
        <f t="shared" si="56"/>
        <v>0</v>
      </c>
      <c r="BK31" s="435"/>
      <c r="BL31" s="692" t="s">
        <v>117</v>
      </c>
      <c r="BM31" s="455">
        <v>8142</v>
      </c>
      <c r="BO31" s="692" t="s">
        <v>117</v>
      </c>
      <c r="BP31" s="455"/>
      <c r="BR31" s="686" t="s">
        <v>117</v>
      </c>
      <c r="BS31" s="456"/>
      <c r="BT31" s="456"/>
      <c r="BU31" s="456"/>
      <c r="BV31" s="456"/>
      <c r="BW31" s="473">
        <v>0</v>
      </c>
      <c r="BX31" s="456"/>
      <c r="BY31" s="456"/>
      <c r="BZ31" s="473">
        <v>0</v>
      </c>
      <c r="CA31" s="473">
        <v>0</v>
      </c>
      <c r="CB31" s="456">
        <f t="shared" si="57"/>
        <v>0</v>
      </c>
    </row>
    <row r="32" spans="12:80" x14ac:dyDescent="0.15">
      <c r="L32" s="686" t="s">
        <v>981</v>
      </c>
      <c r="M32" s="649">
        <v>43411</v>
      </c>
      <c r="N32" s="649">
        <v>376</v>
      </c>
      <c r="O32" s="649"/>
      <c r="P32" s="649">
        <v>3727185</v>
      </c>
      <c r="Q32" s="649">
        <f t="shared" si="52"/>
        <v>3770972</v>
      </c>
      <c r="S32" s="686" t="s">
        <v>981</v>
      </c>
      <c r="T32" s="649">
        <v>72701</v>
      </c>
      <c r="U32" s="649"/>
      <c r="V32" s="649">
        <v>33</v>
      </c>
      <c r="W32" s="649">
        <v>485769</v>
      </c>
      <c r="X32" s="649"/>
      <c r="Y32" s="649">
        <f t="shared" si="53"/>
        <v>558503</v>
      </c>
      <c r="AA32" s="686" t="s">
        <v>981</v>
      </c>
      <c r="AB32" s="446"/>
      <c r="AC32" s="446"/>
      <c r="AD32" s="446">
        <v>35902</v>
      </c>
      <c r="AE32" s="446"/>
      <c r="AF32" s="446">
        <f t="shared" si="54"/>
        <v>35902</v>
      </c>
      <c r="AH32" s="686" t="s">
        <v>981</v>
      </c>
      <c r="AI32" s="649"/>
      <c r="AJ32" s="649"/>
      <c r="AK32" s="649"/>
      <c r="AL32" s="649"/>
      <c r="AM32" s="649"/>
      <c r="AN32" s="649">
        <v>0</v>
      </c>
      <c r="AO32" s="649"/>
      <c r="AP32" s="649"/>
      <c r="AQ32" s="649"/>
      <c r="AR32" s="649"/>
      <c r="AS32" s="649"/>
      <c r="AT32" s="649"/>
      <c r="AU32" s="649"/>
      <c r="AV32" s="649"/>
      <c r="AW32" s="649"/>
      <c r="AX32" s="649"/>
      <c r="AY32" s="649">
        <f t="shared" si="55"/>
        <v>0</v>
      </c>
      <c r="BA32" s="686" t="s">
        <v>981</v>
      </c>
      <c r="BB32" s="649"/>
      <c r="BD32" s="692" t="s">
        <v>981</v>
      </c>
      <c r="BE32" s="455">
        <v>0</v>
      </c>
      <c r="BF32" s="435"/>
      <c r="BG32" s="692" t="s">
        <v>981</v>
      </c>
      <c r="BH32" s="455"/>
      <c r="BI32" s="455">
        <v>0</v>
      </c>
      <c r="BJ32" s="455">
        <f t="shared" si="56"/>
        <v>0</v>
      </c>
      <c r="BK32" s="435"/>
      <c r="BL32" s="692" t="s">
        <v>981</v>
      </c>
      <c r="BM32" s="455"/>
      <c r="BO32" s="692" t="s">
        <v>981</v>
      </c>
      <c r="BP32" s="455"/>
      <c r="BR32" s="686" t="s">
        <v>981</v>
      </c>
      <c r="BS32" s="456"/>
      <c r="BT32" s="456"/>
      <c r="BU32" s="456"/>
      <c r="BV32" s="456"/>
      <c r="BW32" s="473">
        <v>0</v>
      </c>
      <c r="BX32" s="456"/>
      <c r="BY32" s="456">
        <v>7</v>
      </c>
      <c r="BZ32" s="473">
        <v>0</v>
      </c>
      <c r="CA32" s="473">
        <v>0</v>
      </c>
      <c r="CB32" s="456">
        <f t="shared" si="57"/>
        <v>7</v>
      </c>
    </row>
    <row r="33" spans="12:80" x14ac:dyDescent="0.15">
      <c r="L33" s="641" t="s">
        <v>55</v>
      </c>
      <c r="M33" s="654">
        <f>SUM(M27:M32)</f>
        <v>68977903</v>
      </c>
      <c r="N33" s="654">
        <f>SUM(N27:N32)</f>
        <v>2938177</v>
      </c>
      <c r="O33" s="654">
        <f>SUM(O27:O32)</f>
        <v>2952594</v>
      </c>
      <c r="P33" s="654">
        <f>SUM(P27:P32)</f>
        <v>600341350</v>
      </c>
      <c r="Q33" s="654">
        <f>SUM(Q27:Q32)</f>
        <v>675210024</v>
      </c>
      <c r="S33" s="641" t="s">
        <v>55</v>
      </c>
      <c r="T33" s="654">
        <f t="shared" ref="T33:Y33" si="58">SUM(T27:T32)</f>
        <v>16699529</v>
      </c>
      <c r="U33" s="654">
        <f t="shared" si="58"/>
        <v>7682387</v>
      </c>
      <c r="V33" s="654">
        <f t="shared" si="58"/>
        <v>367056</v>
      </c>
      <c r="W33" s="654">
        <f t="shared" si="58"/>
        <v>809187837</v>
      </c>
      <c r="X33" s="654">
        <f t="shared" si="58"/>
        <v>126847</v>
      </c>
      <c r="Y33" s="654">
        <f t="shared" si="58"/>
        <v>834063656</v>
      </c>
      <c r="AA33" s="641" t="s">
        <v>55</v>
      </c>
      <c r="AB33" s="478">
        <f>SUM(AB27:AB32)</f>
        <v>13728</v>
      </c>
      <c r="AC33" s="478">
        <f>SUM(AC27:AC32)</f>
        <v>5986868</v>
      </c>
      <c r="AD33" s="478">
        <f>SUM(AD27:AD32)</f>
        <v>13804003</v>
      </c>
      <c r="AE33" s="478">
        <f>SUM(AE27:AE32)</f>
        <v>31228</v>
      </c>
      <c r="AF33" s="478">
        <f>SUM(AF27:AF32)</f>
        <v>19835827</v>
      </c>
      <c r="AH33" s="641" t="s">
        <v>55</v>
      </c>
      <c r="AI33" s="654">
        <f t="shared" ref="AI33:AY33" si="59">SUM(AI27:AI32)</f>
        <v>10942</v>
      </c>
      <c r="AJ33" s="654">
        <f t="shared" si="59"/>
        <v>11738494</v>
      </c>
      <c r="AK33" s="654">
        <f t="shared" si="59"/>
        <v>172278</v>
      </c>
      <c r="AL33" s="654">
        <f t="shared" si="59"/>
        <v>183726</v>
      </c>
      <c r="AM33" s="654">
        <f t="shared" si="59"/>
        <v>2057625</v>
      </c>
      <c r="AN33" s="654">
        <f t="shared" si="59"/>
        <v>1713148</v>
      </c>
      <c r="AO33" s="654">
        <f t="shared" si="59"/>
        <v>5106754</v>
      </c>
      <c r="AP33" s="654">
        <f t="shared" si="59"/>
        <v>155145178</v>
      </c>
      <c r="AQ33" s="654">
        <f t="shared" si="59"/>
        <v>157</v>
      </c>
      <c r="AR33" s="654">
        <f t="shared" si="59"/>
        <v>53</v>
      </c>
      <c r="AS33" s="654">
        <f t="shared" si="59"/>
        <v>126220</v>
      </c>
      <c r="AT33" s="654">
        <f t="shared" si="59"/>
        <v>50</v>
      </c>
      <c r="AU33" s="654">
        <f t="shared" si="59"/>
        <v>37656</v>
      </c>
      <c r="AV33" s="654">
        <f t="shared" si="59"/>
        <v>839299</v>
      </c>
      <c r="AW33" s="654">
        <f t="shared" si="59"/>
        <v>13120</v>
      </c>
      <c r="AX33" s="654">
        <f t="shared" si="59"/>
        <v>7563</v>
      </c>
      <c r="AY33" s="654">
        <f t="shared" si="59"/>
        <v>177152263</v>
      </c>
      <c r="BA33" s="641" t="s">
        <v>55</v>
      </c>
      <c r="BB33" s="654">
        <f>SUM(BB27:BB32)</f>
        <v>204606</v>
      </c>
      <c r="BD33" s="634" t="s">
        <v>55</v>
      </c>
      <c r="BE33" s="657">
        <f>SUM(BE27:BE32)</f>
        <v>37370651</v>
      </c>
      <c r="BF33" s="129"/>
      <c r="BG33" s="634" t="s">
        <v>55</v>
      </c>
      <c r="BH33" s="657">
        <f>SUM(BH27:BH32)</f>
        <v>2500456</v>
      </c>
      <c r="BI33" s="657">
        <f>SUM(BI27:BI32)</f>
        <v>762347</v>
      </c>
      <c r="BJ33" s="657">
        <f>SUM(BJ27:BJ32)</f>
        <v>3262803</v>
      </c>
      <c r="BK33" s="129"/>
      <c r="BL33" s="634" t="s">
        <v>55</v>
      </c>
      <c r="BM33" s="657">
        <f>SUM(BM27:BM32)</f>
        <v>4425148</v>
      </c>
      <c r="BO33" s="634" t="s">
        <v>55</v>
      </c>
      <c r="BP33" s="657">
        <f>SUM(BP27:BP32)</f>
        <v>111684810</v>
      </c>
      <c r="BR33" s="634" t="s">
        <v>55</v>
      </c>
      <c r="BS33" s="458">
        <f t="shared" ref="BS33:CB33" si="60">SUM(BS27:BS32)</f>
        <v>52169</v>
      </c>
      <c r="BT33" s="458">
        <f t="shared" si="60"/>
        <v>7933</v>
      </c>
      <c r="BU33" s="458">
        <f t="shared" si="60"/>
        <v>22146</v>
      </c>
      <c r="BV33" s="458">
        <f t="shared" si="60"/>
        <v>15930</v>
      </c>
      <c r="BW33" s="458">
        <f t="shared" si="60"/>
        <v>0</v>
      </c>
      <c r="BX33" s="458">
        <f t="shared" si="60"/>
        <v>1823235</v>
      </c>
      <c r="BY33" s="458">
        <f t="shared" si="60"/>
        <v>133440</v>
      </c>
      <c r="BZ33" s="458">
        <f t="shared" si="60"/>
        <v>0</v>
      </c>
      <c r="CA33" s="458">
        <f t="shared" si="60"/>
        <v>0</v>
      </c>
      <c r="CB33" s="458">
        <f t="shared" si="60"/>
        <v>2054853</v>
      </c>
    </row>
    <row r="34" spans="12:80" x14ac:dyDescent="0.15">
      <c r="L34" s="658"/>
      <c r="M34" s="611"/>
      <c r="N34" s="611"/>
      <c r="O34" s="611"/>
      <c r="P34" s="611"/>
      <c r="Q34" s="611"/>
    </row>
    <row r="35" spans="12:80" x14ac:dyDescent="0.15">
      <c r="L35" s="658"/>
      <c r="M35" s="611"/>
      <c r="N35" s="611"/>
      <c r="O35" s="611"/>
      <c r="P35" s="611"/>
      <c r="Q35" s="611"/>
    </row>
    <row r="36" spans="12:80" ht="16" x14ac:dyDescent="0.2">
      <c r="L36" s="658"/>
      <c r="M36" s="622" t="s">
        <v>121</v>
      </c>
      <c r="T36" s="622" t="s">
        <v>122</v>
      </c>
      <c r="AB36" s="622" t="s">
        <v>123</v>
      </c>
      <c r="AI36" s="622" t="s">
        <v>701</v>
      </c>
      <c r="BB36" s="622" t="s">
        <v>713</v>
      </c>
      <c r="BE36" s="624" t="s">
        <v>932</v>
      </c>
      <c r="BF36" s="129"/>
      <c r="BG36" s="129"/>
      <c r="BH36" s="624" t="s">
        <v>933</v>
      </c>
      <c r="BI36" s="129"/>
      <c r="BJ36" s="129"/>
      <c r="BK36" s="625"/>
      <c r="BL36" s="625"/>
      <c r="BM36" s="624" t="s">
        <v>934</v>
      </c>
      <c r="BO36" s="688" t="s">
        <v>972</v>
      </c>
      <c r="BP36" s="624"/>
      <c r="BR36" s="688" t="s">
        <v>973</v>
      </c>
    </row>
    <row r="37" spans="12:80" x14ac:dyDescent="0.15">
      <c r="M37" s="623" t="s">
        <v>149</v>
      </c>
      <c r="S37" s="623" t="s">
        <v>149</v>
      </c>
      <c r="T37" s="623"/>
      <c r="AA37" s="623" t="s">
        <v>149</v>
      </c>
      <c r="AH37" s="623" t="s">
        <v>149</v>
      </c>
      <c r="BA37" s="623" t="s">
        <v>149</v>
      </c>
      <c r="BD37" s="623" t="s">
        <v>149</v>
      </c>
      <c r="BG37" s="623" t="s">
        <v>149</v>
      </c>
      <c r="BL37" s="623" t="s">
        <v>149</v>
      </c>
      <c r="BO37" s="623" t="s">
        <v>149</v>
      </c>
      <c r="BP37" s="129"/>
      <c r="BR37" s="623" t="s">
        <v>149</v>
      </c>
    </row>
    <row r="38" spans="12:80" ht="70" x14ac:dyDescent="0.15">
      <c r="L38" s="671" t="s">
        <v>986</v>
      </c>
      <c r="M38" s="629" t="s">
        <v>125</v>
      </c>
      <c r="N38" s="629" t="s">
        <v>126</v>
      </c>
      <c r="O38" s="629" t="s">
        <v>127</v>
      </c>
      <c r="P38" s="629" t="s">
        <v>128</v>
      </c>
      <c r="Q38" s="629" t="s">
        <v>55</v>
      </c>
      <c r="R38" s="630"/>
      <c r="S38" s="671" t="s">
        <v>986</v>
      </c>
      <c r="T38" s="631" t="s">
        <v>129</v>
      </c>
      <c r="U38" s="631" t="s">
        <v>130</v>
      </c>
      <c r="V38" s="631" t="s">
        <v>131</v>
      </c>
      <c r="W38" s="631" t="s">
        <v>132</v>
      </c>
      <c r="X38" s="631" t="s">
        <v>133</v>
      </c>
      <c r="Y38" s="659" t="s">
        <v>55</v>
      </c>
      <c r="Z38" s="630"/>
      <c r="AA38" s="671" t="s">
        <v>986</v>
      </c>
      <c r="AB38" s="631" t="s">
        <v>134</v>
      </c>
      <c r="AC38" s="631" t="s">
        <v>135</v>
      </c>
      <c r="AD38" s="631" t="s">
        <v>136</v>
      </c>
      <c r="AE38" s="631" t="s">
        <v>137</v>
      </c>
      <c r="AF38" s="659" t="s">
        <v>55</v>
      </c>
      <c r="AG38" s="630"/>
      <c r="AH38" s="671" t="s">
        <v>986</v>
      </c>
      <c r="AI38" s="632" t="str">
        <f>AI26</f>
        <v>AIRS</v>
      </c>
      <c r="AJ38" s="632" t="str">
        <f t="shared" ref="AJ38:AX38" si="61">AJ26</f>
        <v>AMSR-E</v>
      </c>
      <c r="AK38" s="632" t="str">
        <f t="shared" si="61"/>
        <v>AMSR2</v>
      </c>
      <c r="AL38" s="632" t="str">
        <f t="shared" si="61"/>
        <v>ATMS</v>
      </c>
      <c r="AM38" s="632" t="str">
        <f t="shared" si="61"/>
        <v>DPR</v>
      </c>
      <c r="AN38" s="632" t="str">
        <f t="shared" si="61"/>
        <v>GMI</v>
      </c>
      <c r="AO38" s="632" t="str">
        <f t="shared" si="61"/>
        <v>GOES-8/10</v>
      </c>
      <c r="AP38" s="632" t="str">
        <f t="shared" si="61"/>
        <v>IMERG</v>
      </c>
      <c r="AQ38" s="632" t="str">
        <f t="shared" si="61"/>
        <v>KAPR</v>
      </c>
      <c r="AR38" s="632" t="str">
        <f t="shared" si="61"/>
        <v>KUPR</v>
      </c>
      <c r="AS38" s="632" t="str">
        <f t="shared" si="61"/>
        <v>MHS</v>
      </c>
      <c r="AT38" s="632" t="str">
        <f t="shared" si="61"/>
        <v>MT1</v>
      </c>
      <c r="AU38" s="632" t="str">
        <f t="shared" si="61"/>
        <v>SAPHIR</v>
      </c>
      <c r="AV38" s="632" t="str">
        <f t="shared" si="61"/>
        <v>SSM/I</v>
      </c>
      <c r="AW38" s="632" t="str">
        <f t="shared" si="61"/>
        <v>SSMIS</v>
      </c>
      <c r="AX38" s="632" t="str">
        <f t="shared" si="61"/>
        <v>TMI</v>
      </c>
      <c r="AY38" s="629" t="s">
        <v>55</v>
      </c>
      <c r="AZ38" s="630"/>
      <c r="BA38" s="671" t="s">
        <v>625</v>
      </c>
      <c r="BB38" s="632" t="s">
        <v>713</v>
      </c>
      <c r="BD38" s="689" t="s">
        <v>984</v>
      </c>
      <c r="BE38" s="633" t="s">
        <v>929</v>
      </c>
      <c r="BF38" s="634"/>
      <c r="BG38" s="690" t="s">
        <v>626</v>
      </c>
      <c r="BH38" s="633" t="s">
        <v>930</v>
      </c>
      <c r="BI38" s="633" t="s">
        <v>931</v>
      </c>
      <c r="BJ38" s="633" t="s">
        <v>55</v>
      </c>
      <c r="BK38" s="634"/>
      <c r="BL38" s="690" t="s">
        <v>626</v>
      </c>
      <c r="BM38" s="633" t="s">
        <v>935</v>
      </c>
      <c r="BO38" s="690" t="s">
        <v>626</v>
      </c>
      <c r="BP38" s="633" t="s">
        <v>966</v>
      </c>
      <c r="BR38" s="628" t="s">
        <v>626</v>
      </c>
      <c r="BS38" s="635" t="s">
        <v>968</v>
      </c>
      <c r="BT38" s="635" t="s">
        <v>969</v>
      </c>
      <c r="BU38" s="635" t="s">
        <v>970</v>
      </c>
      <c r="BV38" s="635" t="s">
        <v>971</v>
      </c>
      <c r="BW38" s="635" t="s">
        <v>966</v>
      </c>
      <c r="BX38" s="635" t="s">
        <v>974</v>
      </c>
      <c r="BY38" s="635" t="s">
        <v>975</v>
      </c>
      <c r="BZ38" s="635" t="s">
        <v>985</v>
      </c>
      <c r="CA38" s="635" t="s">
        <v>976</v>
      </c>
      <c r="CB38" s="691" t="s">
        <v>55</v>
      </c>
    </row>
    <row r="39" spans="12:80" x14ac:dyDescent="0.15">
      <c r="L39" s="686" t="s">
        <v>113</v>
      </c>
      <c r="M39" s="638">
        <f t="shared" ref="M39:P44" si="62">M49/1024</f>
        <v>4.6400673953921778</v>
      </c>
      <c r="N39" s="638">
        <f t="shared" si="62"/>
        <v>2.8590729016286719E-5</v>
      </c>
      <c r="O39" s="638">
        <f t="shared" si="62"/>
        <v>0</v>
      </c>
      <c r="P39" s="638">
        <f t="shared" si="62"/>
        <v>64.672282955165329</v>
      </c>
      <c r="Q39" s="638">
        <f t="shared" ref="Q39:Q44" si="63">SUM(M39:P39)</f>
        <v>69.312378941286525</v>
      </c>
      <c r="S39" s="686" t="s">
        <v>113</v>
      </c>
      <c r="T39" s="638">
        <f t="shared" ref="T39:X44" si="64">T49/1024</f>
        <v>0</v>
      </c>
      <c r="U39" s="638">
        <f t="shared" si="64"/>
        <v>0</v>
      </c>
      <c r="V39" s="638">
        <f t="shared" si="64"/>
        <v>0</v>
      </c>
      <c r="W39" s="638">
        <f t="shared" si="64"/>
        <v>82.544970117694831</v>
      </c>
      <c r="X39" s="638">
        <f t="shared" si="64"/>
        <v>5.0525548814221097E-2</v>
      </c>
      <c r="Y39" s="638">
        <f t="shared" ref="Y39:Y44" si="65">SUM(T39:X39)</f>
        <v>82.595495666509052</v>
      </c>
      <c r="AA39" s="686" t="s">
        <v>113</v>
      </c>
      <c r="AB39" s="638">
        <f>AB49/1024</f>
        <v>0.29715116140596287</v>
      </c>
      <c r="AC39" s="638">
        <f>AC49/1024</f>
        <v>0.70777734545117676</v>
      </c>
      <c r="AD39" s="638">
        <f>AD49/1024</f>
        <v>2.4162266362227443</v>
      </c>
      <c r="AE39" s="638">
        <f>AE49/1024</f>
        <v>0</v>
      </c>
      <c r="AF39" s="638">
        <f t="shared" ref="AF39:AF44" si="66">SUM(AB39:AE39)</f>
        <v>3.4211551430798837</v>
      </c>
      <c r="AH39" s="686" t="s">
        <v>113</v>
      </c>
      <c r="AI39" s="638">
        <f t="shared" ref="AI39:AX44" si="67">AI49/1024</f>
        <v>0</v>
      </c>
      <c r="AJ39" s="638">
        <f t="shared" si="67"/>
        <v>0</v>
      </c>
      <c r="AK39" s="638">
        <f t="shared" si="67"/>
        <v>0</v>
      </c>
      <c r="AL39" s="638">
        <f t="shared" si="67"/>
        <v>0</v>
      </c>
      <c r="AM39" s="638">
        <f t="shared" si="67"/>
        <v>0</v>
      </c>
      <c r="AN39" s="638">
        <f t="shared" si="67"/>
        <v>0</v>
      </c>
      <c r="AO39" s="638">
        <f t="shared" si="67"/>
        <v>0</v>
      </c>
      <c r="AP39" s="638">
        <f t="shared" si="67"/>
        <v>0</v>
      </c>
      <c r="AQ39" s="638">
        <f t="shared" si="67"/>
        <v>0</v>
      </c>
      <c r="AR39" s="638">
        <f t="shared" si="67"/>
        <v>0</v>
      </c>
      <c r="AS39" s="638">
        <f t="shared" si="67"/>
        <v>0</v>
      </c>
      <c r="AT39" s="638">
        <f t="shared" si="67"/>
        <v>0</v>
      </c>
      <c r="AU39" s="638">
        <f t="shared" si="67"/>
        <v>0</v>
      </c>
      <c r="AV39" s="638">
        <f t="shared" si="67"/>
        <v>0</v>
      </c>
      <c r="AW39" s="638">
        <f t="shared" si="67"/>
        <v>0</v>
      </c>
      <c r="AX39" s="638">
        <f t="shared" si="67"/>
        <v>0</v>
      </c>
      <c r="AY39" s="445">
        <f t="shared" ref="AY39:AY44" si="68">SUM(AI39:AX39)</f>
        <v>0</v>
      </c>
      <c r="BA39" s="686" t="s">
        <v>113</v>
      </c>
      <c r="BB39" s="638">
        <f t="shared" ref="BB39:BB44" si="69">BB49/1024</f>
        <v>1.1090916814282519E-4</v>
      </c>
      <c r="BD39" s="692" t="s">
        <v>113</v>
      </c>
      <c r="BE39" s="451">
        <f t="shared" ref="BE39:BE44" si="70">BE49/1024</f>
        <v>111.2057368972209</v>
      </c>
      <c r="BF39" s="435"/>
      <c r="BG39" s="692" t="s">
        <v>113</v>
      </c>
      <c r="BH39" s="451">
        <f t="shared" ref="BH39:BI44" si="71">BH49/1024</f>
        <v>0</v>
      </c>
      <c r="BI39" s="451">
        <f t="shared" si="71"/>
        <v>0</v>
      </c>
      <c r="BJ39" s="455">
        <f t="shared" ref="BJ39:BJ44" si="72">SUM(BH39:BI39)</f>
        <v>0</v>
      </c>
      <c r="BK39" s="435"/>
      <c r="BL39" s="692" t="s">
        <v>113</v>
      </c>
      <c r="BM39" s="451">
        <f t="shared" ref="BM39:BM44" si="73">BM49/1024</f>
        <v>0</v>
      </c>
      <c r="BO39" s="692" t="s">
        <v>113</v>
      </c>
      <c r="BP39" s="451">
        <f t="shared" ref="BP39:BP44" si="74">BP49/1024</f>
        <v>0</v>
      </c>
      <c r="BR39" s="686" t="s">
        <v>113</v>
      </c>
      <c r="BS39" s="477">
        <f>BS49/1024</f>
        <v>2.5990531116804005E-2</v>
      </c>
      <c r="BT39" s="477">
        <f t="shared" ref="BT39:CA39" si="75">BT49/1024</f>
        <v>2.8474624987211428E-3</v>
      </c>
      <c r="BU39" s="477">
        <f t="shared" si="75"/>
        <v>4.1328234283355372E-2</v>
      </c>
      <c r="BV39" s="477">
        <f t="shared" si="75"/>
        <v>7.0272249866320607E-2</v>
      </c>
      <c r="BW39" s="477">
        <f t="shared" si="75"/>
        <v>0</v>
      </c>
      <c r="BX39" s="477">
        <f t="shared" si="75"/>
        <v>0</v>
      </c>
      <c r="BY39" s="477">
        <f t="shared" si="75"/>
        <v>1.4379111235029981E-9</v>
      </c>
      <c r="BZ39" s="477">
        <f t="shared" si="75"/>
        <v>0</v>
      </c>
      <c r="CA39" s="477">
        <f t="shared" si="75"/>
        <v>0</v>
      </c>
      <c r="CB39" s="452">
        <f t="shared" ref="CB39:CB44" si="76">SUM(BS39:CA39)</f>
        <v>0.14043847920311225</v>
      </c>
    </row>
    <row r="40" spans="12:80" x14ac:dyDescent="0.15">
      <c r="L40" s="686" t="s">
        <v>114</v>
      </c>
      <c r="M40" s="638">
        <f t="shared" si="62"/>
        <v>681.4969518514971</v>
      </c>
      <c r="N40" s="638">
        <f t="shared" si="62"/>
        <v>3.9885017131382422E-3</v>
      </c>
      <c r="O40" s="638">
        <f t="shared" si="62"/>
        <v>0</v>
      </c>
      <c r="P40" s="638">
        <f t="shared" si="62"/>
        <v>6507.4963917362602</v>
      </c>
      <c r="Q40" s="638">
        <f t="shared" si="63"/>
        <v>7188.9973320894705</v>
      </c>
      <c r="S40" s="686" t="s">
        <v>114</v>
      </c>
      <c r="T40" s="638">
        <f t="shared" si="64"/>
        <v>432.28820468044142</v>
      </c>
      <c r="U40" s="638">
        <f t="shared" si="64"/>
        <v>0</v>
      </c>
      <c r="V40" s="638">
        <f t="shared" si="64"/>
        <v>9.1850585678639547</v>
      </c>
      <c r="W40" s="638">
        <f t="shared" si="64"/>
        <v>5908.0511544413084</v>
      </c>
      <c r="X40" s="638">
        <f t="shared" si="64"/>
        <v>0</v>
      </c>
      <c r="Y40" s="638">
        <f t="shared" si="65"/>
        <v>6349.524417689614</v>
      </c>
      <c r="AA40" s="686" t="s">
        <v>114</v>
      </c>
      <c r="AB40" s="638">
        <f t="shared" ref="AB40:AE44" si="77">AB50/1024</f>
        <v>0</v>
      </c>
      <c r="AC40" s="638">
        <f t="shared" si="77"/>
        <v>20.30777247586953</v>
      </c>
      <c r="AD40" s="638">
        <f t="shared" si="77"/>
        <v>422.41545995569533</v>
      </c>
      <c r="AE40" s="638">
        <f t="shared" si="77"/>
        <v>0</v>
      </c>
      <c r="AF40" s="638">
        <f t="shared" si="66"/>
        <v>442.72323243156484</v>
      </c>
      <c r="AH40" s="686" t="s">
        <v>114</v>
      </c>
      <c r="AI40" s="638">
        <f t="shared" si="67"/>
        <v>2.0627825942938186E-3</v>
      </c>
      <c r="AJ40" s="638">
        <f t="shared" si="67"/>
        <v>2.4614842183018455</v>
      </c>
      <c r="AK40" s="638">
        <f t="shared" si="67"/>
        <v>12.05967904102998</v>
      </c>
      <c r="AL40" s="638">
        <f t="shared" si="67"/>
        <v>1.5701987920292577</v>
      </c>
      <c r="AM40" s="638">
        <f t="shared" si="67"/>
        <v>0</v>
      </c>
      <c r="AN40" s="638">
        <f t="shared" si="67"/>
        <v>55.076991520209866</v>
      </c>
      <c r="AO40" s="638">
        <f t="shared" si="67"/>
        <v>0</v>
      </c>
      <c r="AP40" s="638">
        <f t="shared" si="67"/>
        <v>0</v>
      </c>
      <c r="AQ40" s="638">
        <f t="shared" si="67"/>
        <v>5.6649027601451954E-3</v>
      </c>
      <c r="AR40" s="638">
        <f t="shared" si="67"/>
        <v>7.5493171007110452E-3</v>
      </c>
      <c r="AS40" s="638">
        <f t="shared" si="67"/>
        <v>0.19869313620074511</v>
      </c>
      <c r="AT40" s="638">
        <f t="shared" si="67"/>
        <v>0</v>
      </c>
      <c r="AU40" s="638">
        <f t="shared" si="67"/>
        <v>0.28250616365403319</v>
      </c>
      <c r="AV40" s="638">
        <f t="shared" si="67"/>
        <v>13.903043677883886</v>
      </c>
      <c r="AW40" s="638">
        <f t="shared" si="67"/>
        <v>0</v>
      </c>
      <c r="AX40" s="638">
        <f t="shared" si="67"/>
        <v>0</v>
      </c>
      <c r="AY40" s="445">
        <f t="shared" si="68"/>
        <v>85.567873551764762</v>
      </c>
      <c r="BA40" s="686" t="s">
        <v>114</v>
      </c>
      <c r="BB40" s="638">
        <f t="shared" si="69"/>
        <v>2.5622503926570021E-5</v>
      </c>
      <c r="BD40" s="692" t="s">
        <v>114</v>
      </c>
      <c r="BE40" s="451">
        <f t="shared" si="70"/>
        <v>48464.535103161717</v>
      </c>
      <c r="BF40" s="435"/>
      <c r="BG40" s="692" t="s">
        <v>114</v>
      </c>
      <c r="BH40" s="451">
        <f t="shared" si="71"/>
        <v>1047.7443704769551</v>
      </c>
      <c r="BI40" s="451">
        <f t="shared" si="71"/>
        <v>213.01198772076592</v>
      </c>
      <c r="BJ40" s="451">
        <f t="shared" si="72"/>
        <v>1260.7563581977211</v>
      </c>
      <c r="BK40" s="435"/>
      <c r="BL40" s="692" t="s">
        <v>114</v>
      </c>
      <c r="BM40" s="451">
        <f t="shared" si="73"/>
        <v>308.69233390704784</v>
      </c>
      <c r="BO40" s="692" t="s">
        <v>114</v>
      </c>
      <c r="BP40" s="451">
        <f t="shared" si="74"/>
        <v>0</v>
      </c>
      <c r="BR40" s="686" t="s">
        <v>114</v>
      </c>
      <c r="BS40" s="477">
        <f t="shared" ref="BS40:CA44" si="78">BS50/1024</f>
        <v>0</v>
      </c>
      <c r="BT40" s="477">
        <f t="shared" si="78"/>
        <v>0</v>
      </c>
      <c r="BU40" s="477">
        <f t="shared" si="78"/>
        <v>2.0600631614797657E-5</v>
      </c>
      <c r="BV40" s="477">
        <f t="shared" si="78"/>
        <v>0.13155331776215429</v>
      </c>
      <c r="BW40" s="477">
        <f t="shared" si="78"/>
        <v>0</v>
      </c>
      <c r="BX40" s="477">
        <f t="shared" si="78"/>
        <v>42.78003044342676</v>
      </c>
      <c r="BY40" s="477">
        <f t="shared" si="78"/>
        <v>0.29558192916647363</v>
      </c>
      <c r="BZ40" s="477">
        <f t="shared" si="78"/>
        <v>0</v>
      </c>
      <c r="CA40" s="477">
        <f t="shared" si="78"/>
        <v>0</v>
      </c>
      <c r="CB40" s="452">
        <f t="shared" si="76"/>
        <v>43.207186290987003</v>
      </c>
    </row>
    <row r="41" spans="12:80" x14ac:dyDescent="0.15">
      <c r="L41" s="686" t="s">
        <v>115</v>
      </c>
      <c r="M41" s="638">
        <f t="shared" si="62"/>
        <v>142.22519226717773</v>
      </c>
      <c r="N41" s="638">
        <f t="shared" si="62"/>
        <v>10.37412270821455</v>
      </c>
      <c r="O41" s="638">
        <f t="shared" si="62"/>
        <v>166.80720625765721</v>
      </c>
      <c r="P41" s="638">
        <f t="shared" si="62"/>
        <v>2752.6496125709182</v>
      </c>
      <c r="Q41" s="638">
        <f t="shared" si="63"/>
        <v>3072.0561338039679</v>
      </c>
      <c r="S41" s="686" t="s">
        <v>115</v>
      </c>
      <c r="T41" s="638">
        <f t="shared" si="64"/>
        <v>0.13608135884714942</v>
      </c>
      <c r="U41" s="638">
        <f t="shared" si="64"/>
        <v>139.59638776415528</v>
      </c>
      <c r="V41" s="638">
        <f t="shared" si="64"/>
        <v>6.7097777882499905</v>
      </c>
      <c r="W41" s="638">
        <f t="shared" si="64"/>
        <v>5265.3347432142673</v>
      </c>
      <c r="X41" s="638">
        <f t="shared" si="64"/>
        <v>4.4637737226084866</v>
      </c>
      <c r="Y41" s="638">
        <f t="shared" si="65"/>
        <v>5416.2407638481282</v>
      </c>
      <c r="AA41" s="686" t="s">
        <v>115</v>
      </c>
      <c r="AB41" s="638">
        <f t="shared" si="77"/>
        <v>4.8390826777904199E-3</v>
      </c>
      <c r="AC41" s="638">
        <f t="shared" si="77"/>
        <v>10.728640404503418</v>
      </c>
      <c r="AD41" s="638">
        <f t="shared" si="77"/>
        <v>161.31429068593653</v>
      </c>
      <c r="AE41" s="638">
        <f t="shared" si="77"/>
        <v>0.89489701364436713</v>
      </c>
      <c r="AF41" s="638">
        <f t="shared" si="66"/>
        <v>172.94266718676209</v>
      </c>
      <c r="AH41" s="686" t="s">
        <v>115</v>
      </c>
      <c r="AI41" s="638">
        <f t="shared" si="67"/>
        <v>8.2453304912633008E-4</v>
      </c>
      <c r="AJ41" s="638">
        <f t="shared" si="67"/>
        <v>2.3434553986589844E-4</v>
      </c>
      <c r="AK41" s="638">
        <f t="shared" si="67"/>
        <v>0.85188919667871188</v>
      </c>
      <c r="AL41" s="638">
        <f t="shared" si="67"/>
        <v>0.1954595428433086</v>
      </c>
      <c r="AM41" s="638">
        <f t="shared" si="67"/>
        <v>709.96153492301369</v>
      </c>
      <c r="AN41" s="638">
        <f t="shared" si="67"/>
        <v>7.2352766322919626</v>
      </c>
      <c r="AO41" s="638">
        <f t="shared" si="67"/>
        <v>0</v>
      </c>
      <c r="AP41" s="638">
        <f t="shared" si="67"/>
        <v>0</v>
      </c>
      <c r="AQ41" s="638">
        <f t="shared" si="67"/>
        <v>0</v>
      </c>
      <c r="AR41" s="638">
        <f t="shared" si="67"/>
        <v>0</v>
      </c>
      <c r="AS41" s="638">
        <f t="shared" si="67"/>
        <v>0.20177677576520997</v>
      </c>
      <c r="AT41" s="638">
        <f t="shared" si="67"/>
        <v>5.8834722858591704E-4</v>
      </c>
      <c r="AU41" s="638">
        <f t="shared" si="67"/>
        <v>0</v>
      </c>
      <c r="AV41" s="638">
        <f t="shared" si="67"/>
        <v>0.9719970711621494</v>
      </c>
      <c r="AW41" s="638">
        <f t="shared" si="67"/>
        <v>2.4285457056976074E-3</v>
      </c>
      <c r="AX41" s="638">
        <f t="shared" si="67"/>
        <v>1.3483711873050195E-3</v>
      </c>
      <c r="AY41" s="445">
        <f t="shared" si="68"/>
        <v>719.42335828446562</v>
      </c>
      <c r="BA41" s="686" t="s">
        <v>115</v>
      </c>
      <c r="BB41" s="638">
        <f t="shared" si="69"/>
        <v>0.22365584740964453</v>
      </c>
      <c r="BD41" s="692" t="s">
        <v>115</v>
      </c>
      <c r="BE41" s="451">
        <f t="shared" si="70"/>
        <v>75.372602017697261</v>
      </c>
      <c r="BF41" s="435"/>
      <c r="BG41" s="692" t="s">
        <v>115</v>
      </c>
      <c r="BH41" s="451">
        <f t="shared" si="71"/>
        <v>18.538901148734929</v>
      </c>
      <c r="BI41" s="451">
        <f t="shared" si="71"/>
        <v>63.186019692447168</v>
      </c>
      <c r="BJ41" s="451">
        <f t="shared" si="72"/>
        <v>81.724920841182097</v>
      </c>
      <c r="BK41" s="435"/>
      <c r="BL41" s="692" t="s">
        <v>115</v>
      </c>
      <c r="BM41" s="451">
        <f t="shared" si="73"/>
        <v>952.52465132217287</v>
      </c>
      <c r="BO41" s="692" t="s">
        <v>115</v>
      </c>
      <c r="BP41" s="451">
        <f t="shared" si="74"/>
        <v>0</v>
      </c>
      <c r="BR41" s="686" t="s">
        <v>115</v>
      </c>
      <c r="BS41" s="477">
        <f t="shared" si="78"/>
        <v>7.5742687568890618E-2</v>
      </c>
      <c r="BT41" s="477">
        <f t="shared" si="78"/>
        <v>0</v>
      </c>
      <c r="BU41" s="477">
        <f t="shared" si="78"/>
        <v>0</v>
      </c>
      <c r="BV41" s="477">
        <f t="shared" si="78"/>
        <v>0</v>
      </c>
      <c r="BW41" s="477">
        <f t="shared" si="78"/>
        <v>0</v>
      </c>
      <c r="BX41" s="477">
        <f t="shared" si="78"/>
        <v>19.544009545143066</v>
      </c>
      <c r="BY41" s="477">
        <f t="shared" si="78"/>
        <v>0</v>
      </c>
      <c r="BZ41" s="477">
        <f t="shared" si="78"/>
        <v>0</v>
      </c>
      <c r="CA41" s="477">
        <f t="shared" si="78"/>
        <v>0</v>
      </c>
      <c r="CB41" s="452">
        <f t="shared" si="76"/>
        <v>19.619752232711956</v>
      </c>
    </row>
    <row r="42" spans="12:80" x14ac:dyDescent="0.15">
      <c r="L42" s="686" t="s">
        <v>116</v>
      </c>
      <c r="M42" s="638">
        <f t="shared" si="62"/>
        <v>72.897167990708979</v>
      </c>
      <c r="N42" s="638">
        <f t="shared" si="62"/>
        <v>3.2550526939248732</v>
      </c>
      <c r="O42" s="638">
        <f t="shared" si="62"/>
        <v>5.2506125939544237</v>
      </c>
      <c r="P42" s="638">
        <f t="shared" si="62"/>
        <v>2464.0865071173048</v>
      </c>
      <c r="Q42" s="638">
        <f t="shared" si="63"/>
        <v>2545.4893403958931</v>
      </c>
      <c r="S42" s="686" t="s">
        <v>116</v>
      </c>
      <c r="T42" s="638">
        <f t="shared" si="64"/>
        <v>106.93143360623242</v>
      </c>
      <c r="U42" s="638">
        <f t="shared" si="64"/>
        <v>1553.0732134703126</v>
      </c>
      <c r="V42" s="638">
        <f t="shared" si="64"/>
        <v>6.9066769349228609</v>
      </c>
      <c r="W42" s="638">
        <f t="shared" si="64"/>
        <v>1905.7895653232226</v>
      </c>
      <c r="X42" s="638">
        <f t="shared" si="64"/>
        <v>0.18229179046829785</v>
      </c>
      <c r="Y42" s="638">
        <f t="shared" si="65"/>
        <v>3572.8831811251589</v>
      </c>
      <c r="AA42" s="686" t="s">
        <v>116</v>
      </c>
      <c r="AB42" s="638">
        <f t="shared" si="77"/>
        <v>7.3152105051121873E-3</v>
      </c>
      <c r="AC42" s="638">
        <f t="shared" si="77"/>
        <v>1.691735551343291</v>
      </c>
      <c r="AD42" s="638">
        <f t="shared" si="77"/>
        <v>27.427339394554103</v>
      </c>
      <c r="AE42" s="638">
        <f t="shared" si="77"/>
        <v>4.729342837890723E-3</v>
      </c>
      <c r="AF42" s="638">
        <f t="shared" si="66"/>
        <v>29.131119499240398</v>
      </c>
      <c r="AH42" s="686" t="s">
        <v>116</v>
      </c>
      <c r="AI42" s="638">
        <f t="shared" si="67"/>
        <v>2.472169748853047E-2</v>
      </c>
      <c r="AJ42" s="638">
        <f t="shared" si="67"/>
        <v>142.50808720494629</v>
      </c>
      <c r="AK42" s="638">
        <f t="shared" si="67"/>
        <v>7.3827736324346874E-2</v>
      </c>
      <c r="AL42" s="638">
        <f t="shared" si="67"/>
        <v>5.5116925861511817E-2</v>
      </c>
      <c r="AM42" s="638">
        <f t="shared" si="67"/>
        <v>5.9858024373615919</v>
      </c>
      <c r="AN42" s="638">
        <f t="shared" si="67"/>
        <v>1.7310752140756445</v>
      </c>
      <c r="AO42" s="638">
        <f t="shared" si="67"/>
        <v>100.02299855160742</v>
      </c>
      <c r="AP42" s="638">
        <f t="shared" si="67"/>
        <v>600.10423680144436</v>
      </c>
      <c r="AQ42" s="638">
        <f t="shared" si="67"/>
        <v>0</v>
      </c>
      <c r="AR42" s="638">
        <f t="shared" si="67"/>
        <v>0</v>
      </c>
      <c r="AS42" s="638">
        <f t="shared" si="67"/>
        <v>0.30452981074176855</v>
      </c>
      <c r="AT42" s="638">
        <f t="shared" si="67"/>
        <v>3.8863589907123147E-5</v>
      </c>
      <c r="AU42" s="638">
        <f t="shared" si="67"/>
        <v>7.2186402303486819E-4</v>
      </c>
      <c r="AV42" s="638">
        <f t="shared" si="67"/>
        <v>0.22748181913448146</v>
      </c>
      <c r="AW42" s="638">
        <f t="shared" si="67"/>
        <v>0.9451173995466885</v>
      </c>
      <c r="AX42" s="638">
        <f t="shared" si="67"/>
        <v>8.3791410341291311E-2</v>
      </c>
      <c r="AY42" s="445">
        <f t="shared" si="68"/>
        <v>852.06754773648686</v>
      </c>
      <c r="BA42" s="686" t="s">
        <v>116</v>
      </c>
      <c r="BB42" s="638">
        <f t="shared" si="69"/>
        <v>2.1701208164813576E-2</v>
      </c>
      <c r="BD42" s="692" t="s">
        <v>116</v>
      </c>
      <c r="BE42" s="451">
        <f t="shared" si="70"/>
        <v>6.8681170901072522E-2</v>
      </c>
      <c r="BF42" s="435"/>
      <c r="BG42" s="692" t="s">
        <v>116</v>
      </c>
      <c r="BH42" s="451">
        <f>BH52/1024</f>
        <v>1.5369486065046649</v>
      </c>
      <c r="BI42" s="451">
        <f t="shared" si="71"/>
        <v>0</v>
      </c>
      <c r="BJ42" s="451">
        <f t="shared" si="72"/>
        <v>1.5369486065046649</v>
      </c>
      <c r="BK42" s="435"/>
      <c r="BL42" s="692" t="s">
        <v>116</v>
      </c>
      <c r="BM42" s="451">
        <f t="shared" si="73"/>
        <v>0</v>
      </c>
      <c r="BO42" s="692" t="s">
        <v>116</v>
      </c>
      <c r="BP42" s="451">
        <f t="shared" si="74"/>
        <v>1149.2674780275977</v>
      </c>
      <c r="BR42" s="686" t="s">
        <v>116</v>
      </c>
      <c r="BS42" s="477">
        <f t="shared" si="78"/>
        <v>0</v>
      </c>
      <c r="BT42" s="477">
        <f t="shared" si="78"/>
        <v>0</v>
      </c>
      <c r="BU42" s="477">
        <f t="shared" si="78"/>
        <v>0</v>
      </c>
      <c r="BV42" s="477">
        <f t="shared" si="78"/>
        <v>0</v>
      </c>
      <c r="BW42" s="477">
        <f t="shared" si="78"/>
        <v>0</v>
      </c>
      <c r="BX42" s="477">
        <f t="shared" si="78"/>
        <v>7.9890644883562304E-5</v>
      </c>
      <c r="BY42" s="477">
        <f t="shared" si="78"/>
        <v>0</v>
      </c>
      <c r="BZ42" s="477">
        <f t="shared" si="78"/>
        <v>0</v>
      </c>
      <c r="CA42" s="477">
        <f t="shared" si="78"/>
        <v>0</v>
      </c>
      <c r="CB42" s="452">
        <f t="shared" si="76"/>
        <v>7.9890644883562304E-5</v>
      </c>
    </row>
    <row r="43" spans="12:80" x14ac:dyDescent="0.15">
      <c r="L43" s="686" t="s">
        <v>117</v>
      </c>
      <c r="M43" s="638">
        <f t="shared" si="62"/>
        <v>0</v>
      </c>
      <c r="N43" s="638">
        <f t="shared" si="62"/>
        <v>2.9909340810263475E-5</v>
      </c>
      <c r="O43" s="638">
        <f t="shared" si="62"/>
        <v>0</v>
      </c>
      <c r="P43" s="638">
        <f t="shared" si="62"/>
        <v>258.76283159890528</v>
      </c>
      <c r="Q43" s="638">
        <f t="shared" si="63"/>
        <v>258.76286150824609</v>
      </c>
      <c r="S43" s="686" t="s">
        <v>117</v>
      </c>
      <c r="T43" s="638">
        <f t="shared" si="64"/>
        <v>0</v>
      </c>
      <c r="U43" s="638">
        <f t="shared" si="64"/>
        <v>0</v>
      </c>
      <c r="V43" s="638">
        <f t="shared" si="64"/>
        <v>0</v>
      </c>
      <c r="W43" s="638">
        <f t="shared" si="64"/>
        <v>192.87333834967285</v>
      </c>
      <c r="X43" s="638">
        <f t="shared" si="64"/>
        <v>0</v>
      </c>
      <c r="Y43" s="638">
        <f t="shared" si="65"/>
        <v>192.87333834967285</v>
      </c>
      <c r="AA43" s="686" t="s">
        <v>117</v>
      </c>
      <c r="AB43" s="638">
        <f t="shared" si="77"/>
        <v>0</v>
      </c>
      <c r="AC43" s="638">
        <f t="shared" si="77"/>
        <v>0</v>
      </c>
      <c r="AD43" s="638">
        <f t="shared" si="77"/>
        <v>0</v>
      </c>
      <c r="AE43" s="638">
        <f t="shared" si="77"/>
        <v>0</v>
      </c>
      <c r="AF43" s="638">
        <f t="shared" si="66"/>
        <v>0</v>
      </c>
      <c r="AH43" s="686" t="s">
        <v>117</v>
      </c>
      <c r="AI43" s="638">
        <f t="shared" si="67"/>
        <v>0</v>
      </c>
      <c r="AJ43" s="638">
        <f t="shared" si="67"/>
        <v>0</v>
      </c>
      <c r="AK43" s="638">
        <f t="shared" si="67"/>
        <v>0</v>
      </c>
      <c r="AL43" s="638">
        <f t="shared" si="67"/>
        <v>0</v>
      </c>
      <c r="AM43" s="638">
        <f t="shared" si="67"/>
        <v>0</v>
      </c>
      <c r="AN43" s="638">
        <f t="shared" si="67"/>
        <v>1.2096461432520215E-6</v>
      </c>
      <c r="AO43" s="638">
        <f t="shared" si="67"/>
        <v>0</v>
      </c>
      <c r="AP43" s="638">
        <f t="shared" si="67"/>
        <v>0</v>
      </c>
      <c r="AQ43" s="638">
        <f t="shared" si="67"/>
        <v>0</v>
      </c>
      <c r="AR43" s="638">
        <f t="shared" si="67"/>
        <v>0</v>
      </c>
      <c r="AS43" s="638">
        <f t="shared" si="67"/>
        <v>0</v>
      </c>
      <c r="AT43" s="638">
        <f t="shared" si="67"/>
        <v>0</v>
      </c>
      <c r="AU43" s="638">
        <f t="shared" si="67"/>
        <v>0</v>
      </c>
      <c r="AV43" s="638">
        <f t="shared" si="67"/>
        <v>0</v>
      </c>
      <c r="AW43" s="638">
        <f t="shared" si="67"/>
        <v>0</v>
      </c>
      <c r="AX43" s="638">
        <f t="shared" si="67"/>
        <v>0</v>
      </c>
      <c r="AY43" s="445">
        <f t="shared" si="68"/>
        <v>1.2096461432520215E-6</v>
      </c>
      <c r="BA43" s="686" t="s">
        <v>117</v>
      </c>
      <c r="BB43" s="638">
        <f t="shared" si="69"/>
        <v>4.5055303144181348E-4</v>
      </c>
      <c r="BD43" s="692" t="s">
        <v>117</v>
      </c>
      <c r="BE43" s="451">
        <f t="shared" si="70"/>
        <v>0</v>
      </c>
      <c r="BF43" s="435"/>
      <c r="BG43" s="692" t="s">
        <v>117</v>
      </c>
      <c r="BH43" s="451">
        <f t="shared" si="71"/>
        <v>0</v>
      </c>
      <c r="BI43" s="451">
        <f t="shared" si="71"/>
        <v>0</v>
      </c>
      <c r="BJ43" s="451">
        <f t="shared" si="72"/>
        <v>0</v>
      </c>
      <c r="BK43" s="435"/>
      <c r="BL43" s="692" t="s">
        <v>117</v>
      </c>
      <c r="BM43" s="451">
        <f t="shared" si="73"/>
        <v>2.4710278438997166</v>
      </c>
      <c r="BO43" s="692" t="s">
        <v>117</v>
      </c>
      <c r="BP43" s="451">
        <f t="shared" si="74"/>
        <v>0</v>
      </c>
      <c r="BR43" s="686" t="s">
        <v>117</v>
      </c>
      <c r="BS43" s="477">
        <f t="shared" si="78"/>
        <v>0</v>
      </c>
      <c r="BT43" s="477">
        <f t="shared" si="78"/>
        <v>0</v>
      </c>
      <c r="BU43" s="477">
        <f t="shared" si="78"/>
        <v>0</v>
      </c>
      <c r="BV43" s="477">
        <f t="shared" si="78"/>
        <v>0</v>
      </c>
      <c r="BW43" s="477">
        <f t="shared" si="78"/>
        <v>0</v>
      </c>
      <c r="BX43" s="477">
        <f t="shared" si="78"/>
        <v>0</v>
      </c>
      <c r="BY43" s="477">
        <f t="shared" si="78"/>
        <v>0</v>
      </c>
      <c r="BZ43" s="477">
        <f t="shared" si="78"/>
        <v>0</v>
      </c>
      <c r="CA43" s="477">
        <f t="shared" si="78"/>
        <v>0</v>
      </c>
      <c r="CB43" s="452">
        <f t="shared" si="76"/>
        <v>0</v>
      </c>
    </row>
    <row r="44" spans="12:80" x14ac:dyDescent="0.15">
      <c r="L44" s="686" t="s">
        <v>981</v>
      </c>
      <c r="M44" s="638">
        <f t="shared" si="62"/>
        <v>2.2292749345069725E-3</v>
      </c>
      <c r="N44" s="638">
        <f t="shared" si="62"/>
        <v>3.2082522657219631E-3</v>
      </c>
      <c r="O44" s="638">
        <f t="shared" si="62"/>
        <v>0</v>
      </c>
      <c r="P44" s="638">
        <f t="shared" si="62"/>
        <v>92.850100701783887</v>
      </c>
      <c r="Q44" s="638">
        <f t="shared" si="63"/>
        <v>92.855538228984116</v>
      </c>
      <c r="S44" s="686" t="s">
        <v>981</v>
      </c>
      <c r="T44" s="638">
        <f t="shared" si="64"/>
        <v>8.1118758466800486E-2</v>
      </c>
      <c r="U44" s="638">
        <f t="shared" si="64"/>
        <v>0</v>
      </c>
      <c r="V44" s="638">
        <f t="shared" si="64"/>
        <v>2.086207234242461E-3</v>
      </c>
      <c r="W44" s="638">
        <f t="shared" si="64"/>
        <v>9.9934189955210933</v>
      </c>
      <c r="X44" s="638">
        <f t="shared" si="64"/>
        <v>0</v>
      </c>
      <c r="Y44" s="638">
        <f t="shared" si="65"/>
        <v>10.076623961222136</v>
      </c>
      <c r="AA44" s="686" t="s">
        <v>981</v>
      </c>
      <c r="AB44" s="638">
        <f t="shared" si="77"/>
        <v>0</v>
      </c>
      <c r="AC44" s="638">
        <f t="shared" si="77"/>
        <v>0</v>
      </c>
      <c r="AD44" s="638">
        <f t="shared" si="77"/>
        <v>2.1355458382458888E-2</v>
      </c>
      <c r="AE44" s="638">
        <f t="shared" si="77"/>
        <v>0</v>
      </c>
      <c r="AF44" s="638">
        <f t="shared" si="66"/>
        <v>2.1355458382458888E-2</v>
      </c>
      <c r="AH44" s="686" t="s">
        <v>981</v>
      </c>
      <c r="AI44" s="638">
        <f t="shared" si="67"/>
        <v>0</v>
      </c>
      <c r="AJ44" s="638">
        <f t="shared" si="67"/>
        <v>0</v>
      </c>
      <c r="AK44" s="638">
        <f t="shared" si="67"/>
        <v>0</v>
      </c>
      <c r="AL44" s="638">
        <f t="shared" si="67"/>
        <v>0</v>
      </c>
      <c r="AM44" s="638">
        <f t="shared" si="67"/>
        <v>0</v>
      </c>
      <c r="AN44" s="638">
        <f t="shared" si="67"/>
        <v>2.0991137716919142E-9</v>
      </c>
      <c r="AO44" s="638">
        <f t="shared" si="67"/>
        <v>0</v>
      </c>
      <c r="AP44" s="638">
        <f t="shared" si="67"/>
        <v>0</v>
      </c>
      <c r="AQ44" s="638">
        <f t="shared" si="67"/>
        <v>0</v>
      </c>
      <c r="AR44" s="638">
        <f t="shared" si="67"/>
        <v>0</v>
      </c>
      <c r="AS44" s="638">
        <f t="shared" si="67"/>
        <v>0</v>
      </c>
      <c r="AT44" s="638">
        <f t="shared" si="67"/>
        <v>0</v>
      </c>
      <c r="AU44" s="638">
        <f t="shared" si="67"/>
        <v>0</v>
      </c>
      <c r="AV44" s="638">
        <f t="shared" si="67"/>
        <v>0</v>
      </c>
      <c r="AW44" s="638">
        <f t="shared" si="67"/>
        <v>0</v>
      </c>
      <c r="AX44" s="638">
        <f t="shared" si="67"/>
        <v>0</v>
      </c>
      <c r="AY44" s="445">
        <f t="shared" si="68"/>
        <v>2.0991137716919142E-9</v>
      </c>
      <c r="BA44" s="686" t="s">
        <v>981</v>
      </c>
      <c r="BB44" s="638">
        <f t="shared" si="69"/>
        <v>0</v>
      </c>
      <c r="BD44" s="692" t="s">
        <v>981</v>
      </c>
      <c r="BE44" s="451">
        <f t="shared" si="70"/>
        <v>0</v>
      </c>
      <c r="BF44" s="435"/>
      <c r="BG44" s="692" t="s">
        <v>981</v>
      </c>
      <c r="BH44" s="451">
        <f t="shared" si="71"/>
        <v>0</v>
      </c>
      <c r="BI44" s="451">
        <f t="shared" si="71"/>
        <v>0</v>
      </c>
      <c r="BJ44" s="451">
        <f t="shared" si="72"/>
        <v>0</v>
      </c>
      <c r="BK44" s="435"/>
      <c r="BL44" s="692" t="s">
        <v>981</v>
      </c>
      <c r="BM44" s="451">
        <f t="shared" si="73"/>
        <v>0</v>
      </c>
      <c r="BO44" s="692" t="s">
        <v>981</v>
      </c>
      <c r="BP44" s="451">
        <f t="shared" si="74"/>
        <v>0</v>
      </c>
      <c r="BR44" s="686" t="s">
        <v>981</v>
      </c>
      <c r="BS44" s="477">
        <f t="shared" si="78"/>
        <v>0</v>
      </c>
      <c r="BT44" s="477">
        <f t="shared" si="78"/>
        <v>0</v>
      </c>
      <c r="BU44" s="477">
        <f t="shared" si="78"/>
        <v>0</v>
      </c>
      <c r="BV44" s="477">
        <f t="shared" si="78"/>
        <v>0</v>
      </c>
      <c r="BW44" s="477">
        <f t="shared" si="78"/>
        <v>0</v>
      </c>
      <c r="BX44" s="477">
        <f t="shared" si="78"/>
        <v>0</v>
      </c>
      <c r="BY44" s="477">
        <f t="shared" si="78"/>
        <v>5.2170228445902445E-4</v>
      </c>
      <c r="BZ44" s="477">
        <f t="shared" si="78"/>
        <v>0</v>
      </c>
      <c r="CA44" s="477">
        <f t="shared" si="78"/>
        <v>0</v>
      </c>
      <c r="CB44" s="452">
        <f t="shared" si="76"/>
        <v>5.2170228445902445E-4</v>
      </c>
    </row>
    <row r="45" spans="12:80" x14ac:dyDescent="0.15">
      <c r="L45" s="605" t="s">
        <v>55</v>
      </c>
      <c r="M45" s="610">
        <f>SUM(M39:M44)</f>
        <v>901.26160877971051</v>
      </c>
      <c r="N45" s="610">
        <f>SUM(N39:N44)</f>
        <v>13.636430656188111</v>
      </c>
      <c r="O45" s="610">
        <f>SUM(O39:O44)</f>
        <v>172.05781885161164</v>
      </c>
      <c r="P45" s="610">
        <f>SUM(P39:P44)</f>
        <v>12140.517726680338</v>
      </c>
      <c r="Q45" s="610">
        <f>SUM(Q39:Q44)</f>
        <v>13227.473584967849</v>
      </c>
      <c r="S45" s="605" t="s">
        <v>55</v>
      </c>
      <c r="T45" s="610">
        <f t="shared" ref="T45:Y45" si="79">SUM(T39:T44)</f>
        <v>539.43683840398785</v>
      </c>
      <c r="U45" s="610">
        <f t="shared" si="79"/>
        <v>1692.6696012344678</v>
      </c>
      <c r="V45" s="610">
        <f t="shared" si="79"/>
        <v>22.803599498271048</v>
      </c>
      <c r="W45" s="610">
        <f t="shared" si="79"/>
        <v>13364.587190441685</v>
      </c>
      <c r="X45" s="610">
        <f t="shared" si="79"/>
        <v>4.6965910618910058</v>
      </c>
      <c r="Y45" s="610">
        <f t="shared" si="79"/>
        <v>15624.193820640305</v>
      </c>
      <c r="AA45" s="605" t="s">
        <v>55</v>
      </c>
      <c r="AB45" s="610">
        <f>SUM(AB39:AB44)</f>
        <v>0.30930545458886549</v>
      </c>
      <c r="AC45" s="610">
        <f>SUM(AC39:AC44)</f>
        <v>33.435925777167419</v>
      </c>
      <c r="AD45" s="610">
        <f>SUM(AD39:AD44)</f>
        <v>613.5946721307912</v>
      </c>
      <c r="AE45" s="610">
        <f>SUM(AE39:AE44)</f>
        <v>0.89962635648225786</v>
      </c>
      <c r="AF45" s="610">
        <f>SUM(AF39:AF44)</f>
        <v>648.23952971902963</v>
      </c>
      <c r="AH45" s="605" t="s">
        <v>55</v>
      </c>
      <c r="AI45" s="642">
        <f t="shared" ref="AI45:AY45" si="80">SUM(AI39:AI44)</f>
        <v>2.7609013131950619E-2</v>
      </c>
      <c r="AJ45" s="642">
        <f t="shared" si="80"/>
        <v>144.96980576878801</v>
      </c>
      <c r="AK45" s="642">
        <f t="shared" si="80"/>
        <v>12.98539597403304</v>
      </c>
      <c r="AL45" s="642">
        <f t="shared" si="80"/>
        <v>1.8207752607340781</v>
      </c>
      <c r="AM45" s="642">
        <f t="shared" si="80"/>
        <v>715.94733736037529</v>
      </c>
      <c r="AN45" s="642">
        <f t="shared" si="80"/>
        <v>64.043344578322731</v>
      </c>
      <c r="AO45" s="642">
        <f t="shared" si="80"/>
        <v>100.02299855160742</v>
      </c>
      <c r="AP45" s="642">
        <f t="shared" si="80"/>
        <v>600.10423680144436</v>
      </c>
      <c r="AQ45" s="642">
        <f t="shared" si="80"/>
        <v>5.6649027601451954E-3</v>
      </c>
      <c r="AR45" s="642">
        <f t="shared" si="80"/>
        <v>7.5493171007110452E-3</v>
      </c>
      <c r="AS45" s="642">
        <f t="shared" si="80"/>
        <v>0.7049997227077236</v>
      </c>
      <c r="AT45" s="642">
        <f t="shared" si="80"/>
        <v>6.2721081849304017E-4</v>
      </c>
      <c r="AU45" s="642">
        <f t="shared" si="80"/>
        <v>0.28322802767706806</v>
      </c>
      <c r="AV45" s="642">
        <f t="shared" si="80"/>
        <v>15.102522568180518</v>
      </c>
      <c r="AW45" s="642">
        <f t="shared" si="80"/>
        <v>0.94754594525238611</v>
      </c>
      <c r="AX45" s="642">
        <f t="shared" si="80"/>
        <v>8.5139781528596331E-2</v>
      </c>
      <c r="AY45" s="474">
        <f t="shared" si="80"/>
        <v>1657.0587807844624</v>
      </c>
      <c r="BA45" s="641" t="s">
        <v>55</v>
      </c>
      <c r="BB45" s="642">
        <f>SUM(BB39:BB44)</f>
        <v>0.24594414027796932</v>
      </c>
      <c r="BD45" s="634" t="s">
        <v>55</v>
      </c>
      <c r="BE45" s="643">
        <f>SUM(BE39:BE44)</f>
        <v>48651.182123247541</v>
      </c>
      <c r="BF45" s="129"/>
      <c r="BG45" s="634" t="s">
        <v>55</v>
      </c>
      <c r="BH45" s="643">
        <f>SUM(BH39:BH44)</f>
        <v>1067.8202202321947</v>
      </c>
      <c r="BI45" s="643">
        <f>SUM(BI39:BI44)</f>
        <v>276.19800741321308</v>
      </c>
      <c r="BJ45" s="643">
        <f>SUM(BJ39:BJ44)</f>
        <v>1344.0182276454079</v>
      </c>
      <c r="BK45" s="129"/>
      <c r="BL45" s="634" t="s">
        <v>55</v>
      </c>
      <c r="BM45" s="643">
        <f>SUM(BM39:BM44)</f>
        <v>1263.6880130731204</v>
      </c>
      <c r="BO45" s="634" t="s">
        <v>55</v>
      </c>
      <c r="BP45" s="643">
        <f>SUM(BP39:BP44)</f>
        <v>1149.2674780275977</v>
      </c>
      <c r="BR45" s="634" t="s">
        <v>55</v>
      </c>
      <c r="BS45" s="453">
        <f t="shared" ref="BS45:CB45" si="81">SUM(BS39:BS44)</f>
        <v>0.10173321868569463</v>
      </c>
      <c r="BT45" s="453">
        <f t="shared" si="81"/>
        <v>2.8474624987211428E-3</v>
      </c>
      <c r="BU45" s="453">
        <f t="shared" si="81"/>
        <v>4.134883491497017E-2</v>
      </c>
      <c r="BV45" s="453">
        <f t="shared" si="81"/>
        <v>0.20182556762847489</v>
      </c>
      <c r="BW45" s="453">
        <f t="shared" si="81"/>
        <v>0</v>
      </c>
      <c r="BX45" s="453">
        <f t="shared" si="81"/>
        <v>62.324119879214706</v>
      </c>
      <c r="BY45" s="453">
        <f t="shared" si="81"/>
        <v>0.29610363288884378</v>
      </c>
      <c r="BZ45" s="453">
        <f t="shared" si="81"/>
        <v>0</v>
      </c>
      <c r="CA45" s="453">
        <f t="shared" si="81"/>
        <v>0</v>
      </c>
      <c r="CB45" s="453">
        <f t="shared" si="81"/>
        <v>62.967978595831411</v>
      </c>
    </row>
    <row r="47" spans="12:80" x14ac:dyDescent="0.15">
      <c r="M47" s="623" t="s">
        <v>150</v>
      </c>
      <c r="S47" s="623" t="s">
        <v>150</v>
      </c>
      <c r="T47" s="623"/>
      <c r="AA47" s="623" t="s">
        <v>150</v>
      </c>
      <c r="AH47" s="623" t="s">
        <v>150</v>
      </c>
      <c r="BA47" s="623" t="s">
        <v>150</v>
      </c>
      <c r="BD47" s="623" t="s">
        <v>150</v>
      </c>
      <c r="BG47" s="623" t="s">
        <v>150</v>
      </c>
      <c r="BL47" s="623" t="s">
        <v>150</v>
      </c>
      <c r="BO47" s="623" t="s">
        <v>150</v>
      </c>
      <c r="BP47" s="129"/>
      <c r="BR47" s="623" t="s">
        <v>150</v>
      </c>
    </row>
    <row r="48" spans="12:80" ht="70" x14ac:dyDescent="0.15">
      <c r="L48" s="671" t="s">
        <v>986</v>
      </c>
      <c r="M48" s="629" t="s">
        <v>151</v>
      </c>
      <c r="N48" s="629" t="s">
        <v>139</v>
      </c>
      <c r="O48" s="629" t="s">
        <v>140</v>
      </c>
      <c r="P48" s="629" t="s">
        <v>141</v>
      </c>
      <c r="Q48" s="629" t="s">
        <v>55</v>
      </c>
      <c r="R48" s="630"/>
      <c r="S48" s="671" t="s">
        <v>986</v>
      </c>
      <c r="T48" s="632" t="s">
        <v>142</v>
      </c>
      <c r="U48" s="632" t="s">
        <v>140</v>
      </c>
      <c r="V48" s="632" t="s">
        <v>143</v>
      </c>
      <c r="W48" s="632" t="s">
        <v>141</v>
      </c>
      <c r="X48" s="632" t="s">
        <v>144</v>
      </c>
      <c r="Y48" s="659" t="s">
        <v>55</v>
      </c>
      <c r="Z48" s="630"/>
      <c r="AA48" s="671" t="s">
        <v>986</v>
      </c>
      <c r="AB48" s="631" t="s">
        <v>145</v>
      </c>
      <c r="AC48" s="632" t="s">
        <v>146</v>
      </c>
      <c r="AD48" s="632" t="s">
        <v>147</v>
      </c>
      <c r="AE48" s="632" t="s">
        <v>148</v>
      </c>
      <c r="AF48" s="659" t="s">
        <v>55</v>
      </c>
      <c r="AG48" s="630"/>
      <c r="AH48" s="671" t="s">
        <v>986</v>
      </c>
      <c r="AI48" s="631" t="str">
        <f>AI26</f>
        <v>AIRS</v>
      </c>
      <c r="AJ48" s="631" t="str">
        <f t="shared" ref="AJ48:AX48" si="82">AJ26</f>
        <v>AMSR-E</v>
      </c>
      <c r="AK48" s="631" t="str">
        <f t="shared" si="82"/>
        <v>AMSR2</v>
      </c>
      <c r="AL48" s="631" t="str">
        <f t="shared" si="82"/>
        <v>ATMS</v>
      </c>
      <c r="AM48" s="631" t="str">
        <f t="shared" si="82"/>
        <v>DPR</v>
      </c>
      <c r="AN48" s="631" t="str">
        <f t="shared" si="82"/>
        <v>GMI</v>
      </c>
      <c r="AO48" s="631" t="str">
        <f t="shared" si="82"/>
        <v>GOES-8/10</v>
      </c>
      <c r="AP48" s="631" t="str">
        <f t="shared" si="82"/>
        <v>IMERG</v>
      </c>
      <c r="AQ48" s="631" t="str">
        <f t="shared" si="82"/>
        <v>KAPR</v>
      </c>
      <c r="AR48" s="631" t="str">
        <f t="shared" si="82"/>
        <v>KUPR</v>
      </c>
      <c r="AS48" s="631" t="str">
        <f t="shared" si="82"/>
        <v>MHS</v>
      </c>
      <c r="AT48" s="631" t="str">
        <f t="shared" si="82"/>
        <v>MT1</v>
      </c>
      <c r="AU48" s="631" t="str">
        <f t="shared" si="82"/>
        <v>SAPHIR</v>
      </c>
      <c r="AV48" s="631" t="str">
        <f t="shared" si="82"/>
        <v>SSM/I</v>
      </c>
      <c r="AW48" s="631" t="str">
        <f t="shared" si="82"/>
        <v>SSMIS</v>
      </c>
      <c r="AX48" s="631" t="str">
        <f t="shared" si="82"/>
        <v>TMI</v>
      </c>
      <c r="AY48" s="629" t="s">
        <v>55</v>
      </c>
      <c r="AZ48" s="630"/>
      <c r="BA48" s="671" t="s">
        <v>625</v>
      </c>
      <c r="BB48" s="632" t="s">
        <v>713</v>
      </c>
      <c r="BD48" s="689" t="s">
        <v>984</v>
      </c>
      <c r="BE48" s="633" t="s">
        <v>929</v>
      </c>
      <c r="BF48" s="634"/>
      <c r="BG48" s="690" t="s">
        <v>626</v>
      </c>
      <c r="BH48" s="633" t="s">
        <v>930</v>
      </c>
      <c r="BI48" s="633" t="s">
        <v>931</v>
      </c>
      <c r="BJ48" s="633" t="s">
        <v>55</v>
      </c>
      <c r="BK48" s="634"/>
      <c r="BL48" s="690" t="s">
        <v>626</v>
      </c>
      <c r="BM48" s="633" t="s">
        <v>935</v>
      </c>
      <c r="BO48" s="690" t="s">
        <v>626</v>
      </c>
      <c r="BP48" s="633" t="s">
        <v>966</v>
      </c>
      <c r="BR48" s="628" t="s">
        <v>626</v>
      </c>
      <c r="BS48" s="635" t="s">
        <v>968</v>
      </c>
      <c r="BT48" s="635" t="s">
        <v>969</v>
      </c>
      <c r="BU48" s="635" t="s">
        <v>970</v>
      </c>
      <c r="BV48" s="635" t="s">
        <v>971</v>
      </c>
      <c r="BW48" s="635" t="s">
        <v>966</v>
      </c>
      <c r="BX48" s="635" t="s">
        <v>974</v>
      </c>
      <c r="BY48" s="635" t="s">
        <v>975</v>
      </c>
      <c r="BZ48" s="635" t="s">
        <v>985</v>
      </c>
      <c r="CA48" s="635" t="s">
        <v>976</v>
      </c>
      <c r="CB48" s="691" t="s">
        <v>55</v>
      </c>
    </row>
    <row r="49" spans="12:80" x14ac:dyDescent="0.15">
      <c r="L49" s="686" t="s">
        <v>113</v>
      </c>
      <c r="M49" s="663">
        <v>4751.4290128815901</v>
      </c>
      <c r="N49" s="663">
        <v>2.92769065126776E-2</v>
      </c>
      <c r="O49" s="663"/>
      <c r="P49" s="663">
        <v>66224.417746089297</v>
      </c>
      <c r="Q49" s="663">
        <f t="shared" ref="Q49:Q54" si="83">SUM(M49:P49)</f>
        <v>70975.876035877402</v>
      </c>
      <c r="S49" s="686" t="s">
        <v>113</v>
      </c>
      <c r="T49" s="663"/>
      <c r="U49" s="663"/>
      <c r="V49" s="663"/>
      <c r="W49" s="663">
        <v>84526.049400519507</v>
      </c>
      <c r="X49" s="663">
        <v>51.738161985762403</v>
      </c>
      <c r="Y49" s="663">
        <f t="shared" ref="Y49:Y54" si="84">SUM(T49:X49)</f>
        <v>84577.787562505269</v>
      </c>
      <c r="AA49" s="686" t="s">
        <v>113</v>
      </c>
      <c r="AB49" s="663">
        <v>304.28278927970598</v>
      </c>
      <c r="AC49" s="663">
        <v>724.76400174200501</v>
      </c>
      <c r="AD49" s="663">
        <v>2474.2160754920901</v>
      </c>
      <c r="AE49" s="663"/>
      <c r="AF49" s="663">
        <f t="shared" ref="AF49:AF54" si="85">SUM(AB49:AE49)</f>
        <v>3503.2628665138009</v>
      </c>
      <c r="AH49" s="686" t="s">
        <v>113</v>
      </c>
      <c r="AI49" s="459"/>
      <c r="AJ49" s="664"/>
      <c r="AK49" s="664"/>
      <c r="AL49" s="664"/>
      <c r="AM49" s="664"/>
      <c r="AN49" s="664"/>
      <c r="AO49" s="664"/>
      <c r="AP49" s="664"/>
      <c r="AQ49" s="664"/>
      <c r="AR49" s="664"/>
      <c r="AS49" s="664"/>
      <c r="AT49" s="664"/>
      <c r="AU49" s="664"/>
      <c r="AV49" s="664"/>
      <c r="AW49" s="664"/>
      <c r="AX49" s="664"/>
      <c r="AY49" s="459">
        <f t="shared" ref="AY49:AY54" si="86">SUM(AI49:AX49)</f>
        <v>0</v>
      </c>
      <c r="BA49" s="686" t="s">
        <v>113</v>
      </c>
      <c r="BB49" s="459">
        <v>0.11357098817825299</v>
      </c>
      <c r="BD49" s="692" t="s">
        <v>113</v>
      </c>
      <c r="BE49" s="455">
        <v>113874.6745827542</v>
      </c>
      <c r="BF49" s="435"/>
      <c r="BG49" s="692" t="s">
        <v>113</v>
      </c>
      <c r="BH49" s="455"/>
      <c r="BI49" s="455">
        <v>0</v>
      </c>
      <c r="BJ49" s="455">
        <f t="shared" ref="BJ49:BJ54" si="87">SUM(BH49:BI49)</f>
        <v>0</v>
      </c>
      <c r="BK49" s="435"/>
      <c r="BL49" s="692" t="s">
        <v>113</v>
      </c>
      <c r="BM49" s="455"/>
      <c r="BO49" s="692" t="s">
        <v>113</v>
      </c>
      <c r="BP49" s="455"/>
      <c r="BR49" s="686" t="s">
        <v>113</v>
      </c>
      <c r="BS49" s="473">
        <v>26.614303863607301</v>
      </c>
      <c r="BT49" s="473">
        <v>2.9158015986904502</v>
      </c>
      <c r="BU49" s="473">
        <v>42.320111906155901</v>
      </c>
      <c r="BV49" s="473">
        <v>71.958783863112302</v>
      </c>
      <c r="BW49" s="473">
        <v>0</v>
      </c>
      <c r="BX49" s="473"/>
      <c r="BY49" s="473">
        <v>1.4724209904670701E-6</v>
      </c>
      <c r="BZ49" s="473">
        <v>0</v>
      </c>
      <c r="CA49" s="473">
        <v>0</v>
      </c>
      <c r="CB49" s="456">
        <f t="shared" ref="CB49:CB54" si="88">SUM(BS49:CA49)</f>
        <v>143.80900270398695</v>
      </c>
    </row>
    <row r="50" spans="12:80" x14ac:dyDescent="0.15">
      <c r="L50" s="686" t="s">
        <v>114</v>
      </c>
      <c r="M50" s="663">
        <v>697852.87869593303</v>
      </c>
      <c r="N50" s="663">
        <v>4.08422575425356</v>
      </c>
      <c r="O50" s="663"/>
      <c r="P50" s="663">
        <v>6663676.3051379304</v>
      </c>
      <c r="Q50" s="663">
        <f t="shared" si="83"/>
        <v>7361533.2680596178</v>
      </c>
      <c r="S50" s="686" t="s">
        <v>114</v>
      </c>
      <c r="T50" s="663">
        <v>442663.12159277202</v>
      </c>
      <c r="U50" s="663"/>
      <c r="V50" s="663">
        <v>9405.4999734926896</v>
      </c>
      <c r="W50" s="663">
        <v>6049844.3821478998</v>
      </c>
      <c r="X50" s="663"/>
      <c r="Y50" s="663">
        <f t="shared" si="84"/>
        <v>6501913.0037141647</v>
      </c>
      <c r="AA50" s="686" t="s">
        <v>114</v>
      </c>
      <c r="AB50" s="663"/>
      <c r="AC50" s="663">
        <v>20795.159015290399</v>
      </c>
      <c r="AD50" s="663">
        <v>432553.43099463201</v>
      </c>
      <c r="AE50" s="663"/>
      <c r="AF50" s="663">
        <f t="shared" si="85"/>
        <v>453348.59000992239</v>
      </c>
      <c r="AH50" s="686" t="s">
        <v>114</v>
      </c>
      <c r="AI50" s="459">
        <v>2.1122893765568702</v>
      </c>
      <c r="AJ50" s="459">
        <v>2520.5598395410898</v>
      </c>
      <c r="AK50" s="459">
        <v>12349.1113380147</v>
      </c>
      <c r="AL50" s="459">
        <v>1607.8835630379599</v>
      </c>
      <c r="AM50" s="459"/>
      <c r="AN50" s="459">
        <v>56398.839316694903</v>
      </c>
      <c r="AO50" s="459"/>
      <c r="AP50" s="459"/>
      <c r="AQ50" s="459">
        <v>5.80086042638868</v>
      </c>
      <c r="AR50" s="459">
        <v>7.7305007111281103</v>
      </c>
      <c r="AS50" s="459">
        <v>203.46177146956299</v>
      </c>
      <c r="AT50" s="459"/>
      <c r="AU50" s="459">
        <v>289.28631158172999</v>
      </c>
      <c r="AV50" s="459">
        <v>14236.716726153099</v>
      </c>
      <c r="AW50" s="459"/>
      <c r="AX50" s="459"/>
      <c r="AY50" s="459">
        <f t="shared" si="86"/>
        <v>87621.502517007117</v>
      </c>
      <c r="BA50" s="686" t="s">
        <v>114</v>
      </c>
      <c r="BB50" s="459">
        <v>2.6237444020807701E-2</v>
      </c>
      <c r="BD50" s="692" t="s">
        <v>114</v>
      </c>
      <c r="BE50" s="455">
        <v>49627683.945637599</v>
      </c>
      <c r="BF50" s="435"/>
      <c r="BG50" s="692" t="s">
        <v>114</v>
      </c>
      <c r="BH50" s="455">
        <v>1072890.235368402</v>
      </c>
      <c r="BI50" s="455">
        <v>218124.2754260643</v>
      </c>
      <c r="BJ50" s="455">
        <f t="shared" si="87"/>
        <v>1291014.5107944664</v>
      </c>
      <c r="BK50" s="435"/>
      <c r="BL50" s="692" t="s">
        <v>114</v>
      </c>
      <c r="BM50" s="455">
        <v>316100.94992081699</v>
      </c>
      <c r="BO50" s="692" t="s">
        <v>114</v>
      </c>
      <c r="BP50" s="455"/>
      <c r="BR50" s="686" t="s">
        <v>114</v>
      </c>
      <c r="BS50" s="473"/>
      <c r="BT50" s="473"/>
      <c r="BU50" s="473">
        <v>2.1095046773552801E-2</v>
      </c>
      <c r="BV50" s="473">
        <v>134.71059738844599</v>
      </c>
      <c r="BW50" s="473">
        <v>0</v>
      </c>
      <c r="BX50" s="473">
        <v>43806.751174069002</v>
      </c>
      <c r="BY50" s="473">
        <v>302.675895466469</v>
      </c>
      <c r="BZ50" s="473">
        <v>0</v>
      </c>
      <c r="CA50" s="473">
        <v>0</v>
      </c>
      <c r="CB50" s="456">
        <f t="shared" si="88"/>
        <v>44244.158761970692</v>
      </c>
    </row>
    <row r="51" spans="12:80" x14ac:dyDescent="0.15">
      <c r="L51" s="686" t="s">
        <v>115</v>
      </c>
      <c r="M51" s="663">
        <v>145638.59688159</v>
      </c>
      <c r="N51" s="663">
        <v>10623.101653211699</v>
      </c>
      <c r="O51" s="663">
        <v>170810.57920784099</v>
      </c>
      <c r="P51" s="663">
        <v>2818713.2032726202</v>
      </c>
      <c r="Q51" s="663">
        <f t="shared" si="83"/>
        <v>3145785.4810152631</v>
      </c>
      <c r="S51" s="686" t="s">
        <v>115</v>
      </c>
      <c r="T51" s="663">
        <v>139.34731145948101</v>
      </c>
      <c r="U51" s="663">
        <v>142946.70107049501</v>
      </c>
      <c r="V51" s="663">
        <v>6870.8124551679903</v>
      </c>
      <c r="W51" s="663">
        <v>5391702.7770514097</v>
      </c>
      <c r="X51" s="663">
        <v>4570.9042919510903</v>
      </c>
      <c r="Y51" s="663">
        <f t="shared" si="84"/>
        <v>5546230.5421804832</v>
      </c>
      <c r="AA51" s="686" t="s">
        <v>115</v>
      </c>
      <c r="AB51" s="663">
        <v>4.95522066205739</v>
      </c>
      <c r="AC51" s="663">
        <v>10986.1277742115</v>
      </c>
      <c r="AD51" s="663">
        <v>165185.833662399</v>
      </c>
      <c r="AE51" s="663">
        <v>916.37454197183195</v>
      </c>
      <c r="AF51" s="663">
        <f t="shared" si="85"/>
        <v>177093.29119924438</v>
      </c>
      <c r="AH51" s="686" t="s">
        <v>115</v>
      </c>
      <c r="AI51" s="459">
        <v>0.844321842305362</v>
      </c>
      <c r="AJ51" s="459">
        <v>0.23996983282268</v>
      </c>
      <c r="AK51" s="459">
        <v>872.33453739900096</v>
      </c>
      <c r="AL51" s="459">
        <v>200.15057187154801</v>
      </c>
      <c r="AM51" s="459">
        <v>727000.61176116602</v>
      </c>
      <c r="AN51" s="459">
        <v>7408.9232714669697</v>
      </c>
      <c r="AO51" s="459"/>
      <c r="AP51" s="459"/>
      <c r="AQ51" s="459"/>
      <c r="AR51" s="459"/>
      <c r="AS51" s="459">
        <v>206.61941838357501</v>
      </c>
      <c r="AT51" s="459">
        <v>0.60246756207197905</v>
      </c>
      <c r="AU51" s="459"/>
      <c r="AV51" s="459">
        <v>995.32500087004098</v>
      </c>
      <c r="AW51" s="459">
        <v>2.48683080263435</v>
      </c>
      <c r="AX51" s="459">
        <v>1.38073209580034</v>
      </c>
      <c r="AY51" s="459">
        <f t="shared" si="86"/>
        <v>736689.5188832928</v>
      </c>
      <c r="BA51" s="686" t="s">
        <v>115</v>
      </c>
      <c r="BB51" s="459">
        <v>229.023587747476</v>
      </c>
      <c r="BD51" s="692" t="s">
        <v>115</v>
      </c>
      <c r="BE51" s="455">
        <v>77181.544466121995</v>
      </c>
      <c r="BF51" s="435"/>
      <c r="BG51" s="692" t="s">
        <v>115</v>
      </c>
      <c r="BH51" s="455">
        <v>18983.834776304568</v>
      </c>
      <c r="BI51" s="455">
        <v>64702.4841650659</v>
      </c>
      <c r="BJ51" s="455">
        <f t="shared" si="87"/>
        <v>83686.318941370468</v>
      </c>
      <c r="BK51" s="435"/>
      <c r="BL51" s="692" t="s">
        <v>115</v>
      </c>
      <c r="BM51" s="455">
        <v>975385.24295390502</v>
      </c>
      <c r="BO51" s="692" t="s">
        <v>115</v>
      </c>
      <c r="BP51" s="455"/>
      <c r="BR51" s="686" t="s">
        <v>115</v>
      </c>
      <c r="BS51" s="473">
        <v>77.560512070543993</v>
      </c>
      <c r="BT51" s="473"/>
      <c r="BU51" s="473"/>
      <c r="BV51" s="473"/>
      <c r="BW51" s="473">
        <v>0</v>
      </c>
      <c r="BX51" s="473">
        <v>20013.065774226499</v>
      </c>
      <c r="BY51" s="473"/>
      <c r="BZ51" s="473">
        <v>0</v>
      </c>
      <c r="CA51" s="473">
        <v>0</v>
      </c>
      <c r="CB51" s="456">
        <f t="shared" si="88"/>
        <v>20090.626286297043</v>
      </c>
    </row>
    <row r="52" spans="12:80" x14ac:dyDescent="0.15">
      <c r="L52" s="686" t="s">
        <v>116</v>
      </c>
      <c r="M52" s="663">
        <v>74646.700022485995</v>
      </c>
      <c r="N52" s="663">
        <v>3333.1739585790701</v>
      </c>
      <c r="O52" s="663">
        <v>5376.6272962093299</v>
      </c>
      <c r="P52" s="663">
        <v>2523224.5832881201</v>
      </c>
      <c r="Q52" s="663">
        <f t="shared" si="83"/>
        <v>2606581.0845653946</v>
      </c>
      <c r="S52" s="686" t="s">
        <v>116</v>
      </c>
      <c r="T52" s="663">
        <v>109497.788012782</v>
      </c>
      <c r="U52" s="663">
        <v>1590346.9705936001</v>
      </c>
      <c r="V52" s="663">
        <v>7072.4371813610096</v>
      </c>
      <c r="W52" s="663">
        <v>1951528.51489098</v>
      </c>
      <c r="X52" s="663">
        <v>186.666793439537</v>
      </c>
      <c r="Y52" s="663">
        <f t="shared" si="84"/>
        <v>3658632.3774721627</v>
      </c>
      <c r="AA52" s="686" t="s">
        <v>116</v>
      </c>
      <c r="AB52" s="663">
        <v>7.4907755572348798</v>
      </c>
      <c r="AC52" s="663">
        <v>1732.33720457553</v>
      </c>
      <c r="AD52" s="663">
        <v>28085.595540023402</v>
      </c>
      <c r="AE52" s="663">
        <v>4.8428470660001004</v>
      </c>
      <c r="AF52" s="663">
        <f t="shared" si="85"/>
        <v>29830.266367222168</v>
      </c>
      <c r="AH52" s="686" t="s">
        <v>116</v>
      </c>
      <c r="AI52" s="459">
        <v>25.315018228255202</v>
      </c>
      <c r="AJ52" s="459">
        <v>145928.281297865</v>
      </c>
      <c r="AK52" s="459">
        <v>75.599601996131199</v>
      </c>
      <c r="AL52" s="459">
        <v>56.439732082188101</v>
      </c>
      <c r="AM52" s="459">
        <v>6129.4616958582701</v>
      </c>
      <c r="AN52" s="459">
        <v>1772.6210192134599</v>
      </c>
      <c r="AO52" s="459">
        <v>102423.55051684599</v>
      </c>
      <c r="AP52" s="459">
        <v>614506.73848467902</v>
      </c>
      <c r="AQ52" s="459"/>
      <c r="AR52" s="459"/>
      <c r="AS52" s="459">
        <v>311.83852619957099</v>
      </c>
      <c r="AT52" s="459">
        <v>3.9796316064894102E-2</v>
      </c>
      <c r="AU52" s="459">
        <v>0.73918875958770502</v>
      </c>
      <c r="AV52" s="459">
        <v>232.94138279370901</v>
      </c>
      <c r="AW52" s="459">
        <v>967.80021713580902</v>
      </c>
      <c r="AX52" s="459">
        <v>85.802404189482303</v>
      </c>
      <c r="AY52" s="459">
        <f t="shared" si="86"/>
        <v>872517.16888216254</v>
      </c>
      <c r="BA52" s="686" t="s">
        <v>116</v>
      </c>
      <c r="BB52" s="459">
        <v>22.222037160769101</v>
      </c>
      <c r="BD52" s="692" t="s">
        <v>116</v>
      </c>
      <c r="BE52" s="455">
        <v>70.329519002698262</v>
      </c>
      <c r="BF52" s="435"/>
      <c r="BG52" s="692" t="s">
        <v>116</v>
      </c>
      <c r="BH52" s="455">
        <v>1573.8353730607769</v>
      </c>
      <c r="BI52" s="455">
        <v>0</v>
      </c>
      <c r="BJ52" s="455">
        <f t="shared" si="87"/>
        <v>1573.8353730607769</v>
      </c>
      <c r="BK52" s="435"/>
      <c r="BL52" s="692" t="s">
        <v>116</v>
      </c>
      <c r="BM52" s="455"/>
      <c r="BO52" s="692" t="s">
        <v>116</v>
      </c>
      <c r="BP52" s="455">
        <v>1176849.89750026</v>
      </c>
      <c r="BR52" s="686" t="s">
        <v>116</v>
      </c>
      <c r="BS52" s="473"/>
      <c r="BT52" s="473"/>
      <c r="BU52" s="473"/>
      <c r="BV52" s="473"/>
      <c r="BW52" s="473">
        <v>0</v>
      </c>
      <c r="BX52" s="473">
        <v>8.18080203607678E-2</v>
      </c>
      <c r="BY52" s="473"/>
      <c r="BZ52" s="473">
        <v>0</v>
      </c>
      <c r="CA52" s="473">
        <v>0</v>
      </c>
      <c r="CB52" s="456">
        <f t="shared" si="88"/>
        <v>8.18080203607678E-2</v>
      </c>
    </row>
    <row r="53" spans="12:80" x14ac:dyDescent="0.15">
      <c r="L53" s="686" t="s">
        <v>117</v>
      </c>
      <c r="M53" s="663"/>
      <c r="N53" s="663">
        <v>3.0627164989709799E-2</v>
      </c>
      <c r="O53" s="663"/>
      <c r="P53" s="663">
        <v>264973.13955727901</v>
      </c>
      <c r="Q53" s="663">
        <f t="shared" si="83"/>
        <v>264973.170184444</v>
      </c>
      <c r="S53" s="686" t="s">
        <v>117</v>
      </c>
      <c r="T53" s="663"/>
      <c r="U53" s="663"/>
      <c r="V53" s="663"/>
      <c r="W53" s="663">
        <v>197502.298470065</v>
      </c>
      <c r="X53" s="663"/>
      <c r="Y53" s="663">
        <f t="shared" si="84"/>
        <v>197502.298470065</v>
      </c>
      <c r="AA53" s="686" t="s">
        <v>117</v>
      </c>
      <c r="AB53" s="663"/>
      <c r="AC53" s="663"/>
      <c r="AD53" s="663"/>
      <c r="AE53" s="663"/>
      <c r="AF53" s="663">
        <f t="shared" si="85"/>
        <v>0</v>
      </c>
      <c r="AH53" s="686" t="s">
        <v>117</v>
      </c>
      <c r="AI53" s="459"/>
      <c r="AJ53" s="459"/>
      <c r="AK53" s="459"/>
      <c r="AL53" s="459"/>
      <c r="AM53" s="459"/>
      <c r="AN53" s="459">
        <v>1.2386776506900701E-3</v>
      </c>
      <c r="AO53" s="459"/>
      <c r="AP53" s="459"/>
      <c r="AQ53" s="459"/>
      <c r="AR53" s="459"/>
      <c r="AS53" s="459"/>
      <c r="AT53" s="459"/>
      <c r="AU53" s="459"/>
      <c r="AV53" s="459"/>
      <c r="AW53" s="459"/>
      <c r="AX53" s="459"/>
      <c r="AY53" s="459">
        <f t="shared" si="86"/>
        <v>1.2386776506900701E-3</v>
      </c>
      <c r="BA53" s="686" t="s">
        <v>117</v>
      </c>
      <c r="BB53" s="459">
        <v>0.461366304196417</v>
      </c>
      <c r="BD53" s="692" t="s">
        <v>117</v>
      </c>
      <c r="BE53" s="455">
        <v>0</v>
      </c>
      <c r="BF53" s="435"/>
      <c r="BG53" s="692" t="s">
        <v>117</v>
      </c>
      <c r="BH53" s="455"/>
      <c r="BI53" s="455">
        <v>0</v>
      </c>
      <c r="BJ53" s="455">
        <f t="shared" si="87"/>
        <v>0</v>
      </c>
      <c r="BK53" s="435"/>
      <c r="BL53" s="692" t="s">
        <v>117</v>
      </c>
      <c r="BM53" s="455">
        <v>2530.3325121533098</v>
      </c>
      <c r="BO53" s="692" t="s">
        <v>117</v>
      </c>
      <c r="BP53" s="455"/>
      <c r="BR53" s="686" t="s">
        <v>117</v>
      </c>
      <c r="BS53" s="456"/>
      <c r="BT53" s="456"/>
      <c r="BU53" s="456"/>
      <c r="BV53" s="456"/>
      <c r="BW53" s="473">
        <v>0</v>
      </c>
      <c r="BX53" s="456"/>
      <c r="BY53" s="456"/>
      <c r="BZ53" s="473">
        <v>0</v>
      </c>
      <c r="CA53" s="473">
        <v>0</v>
      </c>
      <c r="CB53" s="456">
        <f t="shared" si="88"/>
        <v>0</v>
      </c>
    </row>
    <row r="54" spans="12:80" x14ac:dyDescent="0.15">
      <c r="L54" s="686" t="s">
        <v>981</v>
      </c>
      <c r="M54" s="663">
        <v>2.2827775329351399</v>
      </c>
      <c r="N54" s="663">
        <v>3.2852503200992902</v>
      </c>
      <c r="O54" s="663"/>
      <c r="P54" s="663">
        <v>95078.503118626701</v>
      </c>
      <c r="Q54" s="663">
        <f t="shared" si="83"/>
        <v>95084.071146479735</v>
      </c>
      <c r="S54" s="686" t="s">
        <v>981</v>
      </c>
      <c r="T54" s="663">
        <v>83.065608670003698</v>
      </c>
      <c r="U54" s="663"/>
      <c r="V54" s="663">
        <v>2.1362762078642801</v>
      </c>
      <c r="W54" s="663">
        <v>10233.261051413599</v>
      </c>
      <c r="X54" s="663"/>
      <c r="Y54" s="663">
        <f t="shared" si="84"/>
        <v>10318.462936291467</v>
      </c>
      <c r="AA54" s="686" t="s">
        <v>981</v>
      </c>
      <c r="AB54" s="663"/>
      <c r="AC54" s="663"/>
      <c r="AD54" s="663">
        <v>21.867989383637902</v>
      </c>
      <c r="AE54" s="663"/>
      <c r="AF54" s="663">
        <f t="shared" si="85"/>
        <v>21.867989383637902</v>
      </c>
      <c r="AH54" s="686" t="s">
        <v>981</v>
      </c>
      <c r="AI54" s="459"/>
      <c r="AJ54" s="459"/>
      <c r="AK54" s="459"/>
      <c r="AL54" s="459"/>
      <c r="AM54" s="459"/>
      <c r="AN54" s="459">
        <v>2.1494925022125202E-6</v>
      </c>
      <c r="AO54" s="459"/>
      <c r="AP54" s="459"/>
      <c r="AQ54" s="459"/>
      <c r="AR54" s="459"/>
      <c r="AS54" s="459"/>
      <c r="AT54" s="459"/>
      <c r="AU54" s="459"/>
      <c r="AV54" s="459"/>
      <c r="AW54" s="459"/>
      <c r="AX54" s="459"/>
      <c r="AY54" s="459">
        <f t="shared" si="86"/>
        <v>2.1494925022125202E-6</v>
      </c>
      <c r="BA54" s="686" t="s">
        <v>981</v>
      </c>
      <c r="BB54" s="459"/>
      <c r="BD54" s="692" t="s">
        <v>981</v>
      </c>
      <c r="BE54" s="455">
        <v>0</v>
      </c>
      <c r="BF54" s="435"/>
      <c r="BG54" s="692" t="s">
        <v>981</v>
      </c>
      <c r="BH54" s="455"/>
      <c r="BI54" s="455">
        <v>0</v>
      </c>
      <c r="BJ54" s="455">
        <f t="shared" si="87"/>
        <v>0</v>
      </c>
      <c r="BK54" s="435"/>
      <c r="BL54" s="692" t="s">
        <v>981</v>
      </c>
      <c r="BM54" s="455"/>
      <c r="BO54" s="692" t="s">
        <v>981</v>
      </c>
      <c r="BP54" s="455"/>
      <c r="BR54" s="686" t="s">
        <v>981</v>
      </c>
      <c r="BS54" s="456"/>
      <c r="BT54" s="456"/>
      <c r="BU54" s="456"/>
      <c r="BV54" s="456"/>
      <c r="BW54" s="473">
        <v>0</v>
      </c>
      <c r="BX54" s="456"/>
      <c r="BY54" s="456">
        <v>0.53422313928604104</v>
      </c>
      <c r="BZ54" s="473">
        <v>0</v>
      </c>
      <c r="CA54" s="473">
        <v>0</v>
      </c>
      <c r="CB54" s="456">
        <f t="shared" si="88"/>
        <v>0.53422313928604104</v>
      </c>
    </row>
    <row r="55" spans="12:80" x14ac:dyDescent="0.15">
      <c r="L55" s="605" t="s">
        <v>55</v>
      </c>
      <c r="M55" s="665">
        <f>SUM(M49:M54)</f>
        <v>922891.88739042357</v>
      </c>
      <c r="N55" s="665">
        <f>SUM(N49:N54)</f>
        <v>13963.704991936625</v>
      </c>
      <c r="O55" s="665">
        <f>SUM(O49:O54)</f>
        <v>176187.20650405032</v>
      </c>
      <c r="P55" s="665">
        <f>SUM(P49:P54)</f>
        <v>12431890.152120667</v>
      </c>
      <c r="Q55" s="665">
        <f>SUM(Q49:Q54)</f>
        <v>13544932.951007077</v>
      </c>
      <c r="S55" s="605" t="s">
        <v>55</v>
      </c>
      <c r="T55" s="665">
        <f t="shared" ref="T55:Y55" si="89">SUM(T49:T54)</f>
        <v>552383.32252568356</v>
      </c>
      <c r="U55" s="665">
        <f t="shared" si="89"/>
        <v>1733293.671664095</v>
      </c>
      <c r="V55" s="665">
        <f t="shared" si="89"/>
        <v>23350.885886229553</v>
      </c>
      <c r="W55" s="665">
        <f t="shared" si="89"/>
        <v>13685337.283012286</v>
      </c>
      <c r="X55" s="665">
        <f t="shared" si="89"/>
        <v>4809.30924737639</v>
      </c>
      <c r="Y55" s="665">
        <f t="shared" si="89"/>
        <v>15999174.472335672</v>
      </c>
      <c r="AA55" s="605" t="s">
        <v>55</v>
      </c>
      <c r="AB55" s="665">
        <f>SUM(AB49:AB54)</f>
        <v>316.72878549899826</v>
      </c>
      <c r="AC55" s="665">
        <f>SUM(AC49:AC54)</f>
        <v>34238.387995819437</v>
      </c>
      <c r="AD55" s="665">
        <f>SUM(AD49:AD54)</f>
        <v>628320.94426193018</v>
      </c>
      <c r="AE55" s="665">
        <f>SUM(AE49:AE54)</f>
        <v>921.21738903783205</v>
      </c>
      <c r="AF55" s="665">
        <f>SUM(AF49:AF54)</f>
        <v>663797.27843228634</v>
      </c>
      <c r="AH55" s="605" t="s">
        <v>55</v>
      </c>
      <c r="AI55" s="463">
        <f t="shared" ref="AI55:AY55" si="90">SUM(AI49:AI54)</f>
        <v>28.271629447117434</v>
      </c>
      <c r="AJ55" s="463">
        <f t="shared" si="90"/>
        <v>148449.08110723892</v>
      </c>
      <c r="AK55" s="463">
        <f t="shared" si="90"/>
        <v>13297.045477409833</v>
      </c>
      <c r="AL55" s="463">
        <f t="shared" si="90"/>
        <v>1864.473866991696</v>
      </c>
      <c r="AM55" s="463">
        <f t="shared" si="90"/>
        <v>733130.07345702429</v>
      </c>
      <c r="AN55" s="463">
        <f t="shared" si="90"/>
        <v>65580.384848202477</v>
      </c>
      <c r="AO55" s="463">
        <f t="shared" si="90"/>
        <v>102423.55051684599</v>
      </c>
      <c r="AP55" s="463">
        <f t="shared" si="90"/>
        <v>614506.73848467902</v>
      </c>
      <c r="AQ55" s="463">
        <f t="shared" si="90"/>
        <v>5.80086042638868</v>
      </c>
      <c r="AR55" s="463">
        <f t="shared" si="90"/>
        <v>7.7305007111281103</v>
      </c>
      <c r="AS55" s="463">
        <f t="shared" si="90"/>
        <v>721.91971605270896</v>
      </c>
      <c r="AT55" s="463">
        <f t="shared" si="90"/>
        <v>0.64226387813687313</v>
      </c>
      <c r="AU55" s="463">
        <f t="shared" si="90"/>
        <v>290.0255003413177</v>
      </c>
      <c r="AV55" s="463">
        <f t="shared" si="90"/>
        <v>15464.983109816851</v>
      </c>
      <c r="AW55" s="463">
        <f t="shared" si="90"/>
        <v>970.28704793844338</v>
      </c>
      <c r="AX55" s="463">
        <f t="shared" si="90"/>
        <v>87.183136285282643</v>
      </c>
      <c r="AY55" s="463">
        <f t="shared" si="90"/>
        <v>1696828.1915232895</v>
      </c>
      <c r="BA55" s="641" t="s">
        <v>55</v>
      </c>
      <c r="BB55" s="463">
        <f>SUM(BB49:BB54)</f>
        <v>251.84679964464058</v>
      </c>
      <c r="BD55" s="634" t="s">
        <v>55</v>
      </c>
      <c r="BE55" s="657">
        <f>SUM(BE49:BE54)</f>
        <v>49818810.494205482</v>
      </c>
      <c r="BF55" s="129"/>
      <c r="BG55" s="634" t="s">
        <v>55</v>
      </c>
      <c r="BH55" s="657">
        <f>SUM(BH49:BH54)</f>
        <v>1093447.9055177674</v>
      </c>
      <c r="BI55" s="657">
        <f>SUM(BI49:BI54)</f>
        <v>282826.75959113019</v>
      </c>
      <c r="BJ55" s="657">
        <f>SUM(BJ49:BJ54)</f>
        <v>1376274.6651088977</v>
      </c>
      <c r="BK55" s="129"/>
      <c r="BL55" s="634" t="s">
        <v>55</v>
      </c>
      <c r="BM55" s="657">
        <f>SUM(BM49:BM54)</f>
        <v>1294016.5253868753</v>
      </c>
      <c r="BO55" s="634" t="s">
        <v>55</v>
      </c>
      <c r="BP55" s="657">
        <f>SUM(BP49:BP54)</f>
        <v>1176849.89750026</v>
      </c>
      <c r="BR55" s="634" t="s">
        <v>55</v>
      </c>
      <c r="BS55" s="458">
        <f t="shared" ref="BS55:CB55" si="91">SUM(BS49:BS54)</f>
        <v>104.1748159341513</v>
      </c>
      <c r="BT55" s="458">
        <f t="shared" si="91"/>
        <v>2.9158015986904502</v>
      </c>
      <c r="BU55" s="458">
        <f t="shared" si="91"/>
        <v>42.341206952929454</v>
      </c>
      <c r="BV55" s="458">
        <f t="shared" si="91"/>
        <v>206.66938125155829</v>
      </c>
      <c r="BW55" s="458">
        <f t="shared" si="91"/>
        <v>0</v>
      </c>
      <c r="BX55" s="458">
        <f t="shared" si="91"/>
        <v>63819.898756315859</v>
      </c>
      <c r="BY55" s="458">
        <f t="shared" si="91"/>
        <v>303.21012007817603</v>
      </c>
      <c r="BZ55" s="458">
        <f t="shared" si="91"/>
        <v>0</v>
      </c>
      <c r="CA55" s="458">
        <f t="shared" si="91"/>
        <v>0</v>
      </c>
      <c r="CB55" s="458">
        <f t="shared" si="91"/>
        <v>64479.210082131365</v>
      </c>
    </row>
    <row r="56" spans="12:80" x14ac:dyDescent="0.15">
      <c r="M56" s="610"/>
      <c r="N56" s="610"/>
      <c r="O56" s="610"/>
      <c r="P56" s="610"/>
      <c r="Q56" s="610"/>
      <c r="T56" s="610"/>
      <c r="U56" s="610"/>
      <c r="V56" s="610"/>
      <c r="W56" s="610"/>
      <c r="X56" s="610"/>
      <c r="Y56" s="610"/>
      <c r="AB56" s="610"/>
      <c r="AC56" s="610"/>
      <c r="AD56" s="610"/>
      <c r="AE56" s="610"/>
      <c r="AF56" s="610"/>
    </row>
    <row r="57" spans="12:80" x14ac:dyDescent="0.15">
      <c r="M57" s="610"/>
      <c r="N57" s="610"/>
      <c r="O57" s="610"/>
      <c r="P57" s="610"/>
      <c r="Q57" s="610"/>
      <c r="T57" s="610"/>
      <c r="U57" s="610"/>
      <c r="V57" s="610"/>
      <c r="W57" s="610"/>
      <c r="X57" s="610"/>
      <c r="Y57" s="610"/>
      <c r="AB57" s="610"/>
      <c r="AC57" s="610"/>
      <c r="AD57" s="610"/>
      <c r="AE57" s="610"/>
      <c r="AF57" s="610"/>
    </row>
    <row r="58" spans="12:80" ht="16" x14ac:dyDescent="0.2">
      <c r="M58" s="622" t="s">
        <v>121</v>
      </c>
      <c r="T58" s="622" t="s">
        <v>122</v>
      </c>
      <c r="AB58" s="622" t="s">
        <v>123</v>
      </c>
      <c r="AI58" s="622" t="s">
        <v>701</v>
      </c>
      <c r="BB58" s="622" t="s">
        <v>713</v>
      </c>
      <c r="BE58" s="624" t="s">
        <v>932</v>
      </c>
      <c r="BF58" s="129"/>
      <c r="BG58" s="129"/>
      <c r="BH58" s="624" t="s">
        <v>933</v>
      </c>
      <c r="BI58" s="129"/>
      <c r="BJ58" s="129"/>
      <c r="BK58" s="625"/>
      <c r="BL58" s="625"/>
      <c r="BM58" s="624" t="s">
        <v>934</v>
      </c>
      <c r="BO58" s="688" t="s">
        <v>972</v>
      </c>
      <c r="BR58" s="688" t="s">
        <v>973</v>
      </c>
    </row>
    <row r="59" spans="12:80" x14ac:dyDescent="0.15">
      <c r="M59" s="623" t="s">
        <v>152</v>
      </c>
      <c r="S59" s="623" t="s">
        <v>152</v>
      </c>
      <c r="T59" s="623"/>
      <c r="AA59" s="623" t="s">
        <v>152</v>
      </c>
      <c r="AH59" s="623" t="s">
        <v>152</v>
      </c>
      <c r="AI59" s="668"/>
      <c r="AJ59" s="668"/>
      <c r="BA59" s="623" t="s">
        <v>152</v>
      </c>
      <c r="BD59" s="623" t="s">
        <v>152</v>
      </c>
      <c r="BG59" s="623" t="s">
        <v>152</v>
      </c>
      <c r="BL59" s="623" t="s">
        <v>152</v>
      </c>
      <c r="BO59" s="623" t="s">
        <v>152</v>
      </c>
      <c r="BR59" s="623" t="s">
        <v>152</v>
      </c>
    </row>
    <row r="60" spans="12:80" ht="70" x14ac:dyDescent="0.15">
      <c r="L60" s="671" t="s">
        <v>984</v>
      </c>
      <c r="M60" s="629" t="s">
        <v>151</v>
      </c>
      <c r="N60" s="629" t="s">
        <v>139</v>
      </c>
      <c r="O60" s="629" t="s">
        <v>140</v>
      </c>
      <c r="P60" s="629" t="s">
        <v>141</v>
      </c>
      <c r="Q60" s="629" t="s">
        <v>55</v>
      </c>
      <c r="R60" s="630"/>
      <c r="S60" s="671" t="s">
        <v>984</v>
      </c>
      <c r="T60" s="632" t="s">
        <v>142</v>
      </c>
      <c r="U60" s="632" t="s">
        <v>140</v>
      </c>
      <c r="V60" s="632" t="s">
        <v>143</v>
      </c>
      <c r="W60" s="632" t="s">
        <v>141</v>
      </c>
      <c r="X60" s="632" t="s">
        <v>144</v>
      </c>
      <c r="Y60" s="659" t="s">
        <v>55</v>
      </c>
      <c r="Z60" s="630"/>
      <c r="AA60" s="671" t="s">
        <v>984</v>
      </c>
      <c r="AB60" s="631" t="s">
        <v>145</v>
      </c>
      <c r="AC60" s="632" t="s">
        <v>146</v>
      </c>
      <c r="AD60" s="632" t="s">
        <v>147</v>
      </c>
      <c r="AE60" s="632" t="s">
        <v>148</v>
      </c>
      <c r="AF60" s="659" t="s">
        <v>55</v>
      </c>
      <c r="AG60" s="630"/>
      <c r="AH60" s="671" t="s">
        <v>984</v>
      </c>
      <c r="AI60" s="631" t="str">
        <f>AI48</f>
        <v>AIRS</v>
      </c>
      <c r="AJ60" s="631" t="str">
        <f t="shared" ref="AJ60:AX60" si="92">AJ48</f>
        <v>AMSR-E</v>
      </c>
      <c r="AK60" s="631" t="str">
        <f t="shared" si="92"/>
        <v>AMSR2</v>
      </c>
      <c r="AL60" s="631" t="str">
        <f t="shared" si="92"/>
        <v>ATMS</v>
      </c>
      <c r="AM60" s="631" t="str">
        <f t="shared" si="92"/>
        <v>DPR</v>
      </c>
      <c r="AN60" s="631" t="str">
        <f t="shared" si="92"/>
        <v>GMI</v>
      </c>
      <c r="AO60" s="631" t="str">
        <f t="shared" si="92"/>
        <v>GOES-8/10</v>
      </c>
      <c r="AP60" s="631" t="str">
        <f t="shared" si="92"/>
        <v>IMERG</v>
      </c>
      <c r="AQ60" s="631" t="str">
        <f t="shared" si="92"/>
        <v>KAPR</v>
      </c>
      <c r="AR60" s="631" t="str">
        <f t="shared" si="92"/>
        <v>KUPR</v>
      </c>
      <c r="AS60" s="631" t="str">
        <f t="shared" si="92"/>
        <v>MHS</v>
      </c>
      <c r="AT60" s="631" t="str">
        <f t="shared" si="92"/>
        <v>MT1</v>
      </c>
      <c r="AU60" s="631" t="str">
        <f t="shared" si="92"/>
        <v>SAPHIR</v>
      </c>
      <c r="AV60" s="631" t="str">
        <f t="shared" si="92"/>
        <v>SSM/I</v>
      </c>
      <c r="AW60" s="631" t="str">
        <f t="shared" si="92"/>
        <v>SSMIS</v>
      </c>
      <c r="AX60" s="631" t="str">
        <f t="shared" si="92"/>
        <v>TMI</v>
      </c>
      <c r="AY60" s="629" t="s">
        <v>55</v>
      </c>
      <c r="AZ60" s="630"/>
      <c r="BA60" s="671" t="s">
        <v>984</v>
      </c>
      <c r="BB60" s="632" t="s">
        <v>713</v>
      </c>
      <c r="BD60" s="689" t="s">
        <v>984</v>
      </c>
      <c r="BE60" s="633" t="s">
        <v>929</v>
      </c>
      <c r="BF60" s="634"/>
      <c r="BG60" s="690" t="s">
        <v>626</v>
      </c>
      <c r="BH60" s="633" t="s">
        <v>930</v>
      </c>
      <c r="BI60" s="633" t="s">
        <v>931</v>
      </c>
      <c r="BJ60" s="633" t="s">
        <v>55</v>
      </c>
      <c r="BK60" s="634"/>
      <c r="BL60" s="690" t="s">
        <v>626</v>
      </c>
      <c r="BM60" s="633" t="s">
        <v>935</v>
      </c>
      <c r="BO60" s="690" t="s">
        <v>626</v>
      </c>
      <c r="BP60" s="633" t="s">
        <v>966</v>
      </c>
      <c r="BR60" s="628" t="s">
        <v>626</v>
      </c>
      <c r="BS60" s="635" t="s">
        <v>968</v>
      </c>
      <c r="BT60" s="635" t="s">
        <v>969</v>
      </c>
      <c r="BU60" s="635" t="s">
        <v>970</v>
      </c>
      <c r="BV60" s="635" t="s">
        <v>971</v>
      </c>
      <c r="BW60" s="635" t="s">
        <v>966</v>
      </c>
      <c r="BX60" s="635" t="s">
        <v>974</v>
      </c>
      <c r="BY60" s="635" t="s">
        <v>975</v>
      </c>
      <c r="BZ60" s="635" t="s">
        <v>985</v>
      </c>
      <c r="CA60" s="635" t="s">
        <v>976</v>
      </c>
      <c r="CB60" s="691" t="s">
        <v>55</v>
      </c>
    </row>
    <row r="61" spans="12:80" x14ac:dyDescent="0.15">
      <c r="L61" s="686" t="s">
        <v>113</v>
      </c>
      <c r="M61" s="649">
        <v>1</v>
      </c>
      <c r="N61" s="649">
        <v>1</v>
      </c>
      <c r="O61" s="649"/>
      <c r="P61" s="649">
        <v>298</v>
      </c>
      <c r="Q61" s="649">
        <f t="shared" ref="Q61:Q66" si="93">SUM(M61:P61)</f>
        <v>300</v>
      </c>
      <c r="S61" s="686" t="s">
        <v>113</v>
      </c>
      <c r="T61" s="649"/>
      <c r="U61" s="649"/>
      <c r="V61" s="649"/>
      <c r="W61" s="649">
        <v>991</v>
      </c>
      <c r="X61" s="649">
        <v>1</v>
      </c>
      <c r="Y61" s="649">
        <f t="shared" ref="Y61:Y66" si="94">SUM(T61:X61)</f>
        <v>992</v>
      </c>
      <c r="AA61" s="686" t="s">
        <v>113</v>
      </c>
      <c r="AB61" s="446">
        <v>3</v>
      </c>
      <c r="AC61" s="446">
        <v>2</v>
      </c>
      <c r="AD61" s="446">
        <v>2</v>
      </c>
      <c r="AE61" s="446"/>
      <c r="AF61" s="446">
        <f t="shared" ref="AF61:AF66" si="95">SUM(AB61:AE61)</f>
        <v>7</v>
      </c>
      <c r="AH61" s="686" t="s">
        <v>113</v>
      </c>
      <c r="AI61" s="446"/>
      <c r="AJ61" s="446"/>
      <c r="AK61" s="446"/>
      <c r="AL61" s="446"/>
      <c r="AM61" s="446"/>
      <c r="AN61" s="446"/>
      <c r="AO61" s="446"/>
      <c r="AP61" s="446"/>
      <c r="AQ61" s="446"/>
      <c r="AR61" s="446"/>
      <c r="AS61" s="446"/>
      <c r="AT61" s="446"/>
      <c r="AU61" s="446"/>
      <c r="AV61" s="446"/>
      <c r="AW61" s="446"/>
      <c r="AX61" s="446"/>
      <c r="AY61" s="446">
        <f t="shared" ref="AY61:AY66" si="96">SUM(AI61:AX61)</f>
        <v>0</v>
      </c>
      <c r="BA61" s="686" t="s">
        <v>113</v>
      </c>
      <c r="BB61" s="446">
        <v>13</v>
      </c>
      <c r="BD61" s="692" t="s">
        <v>113</v>
      </c>
      <c r="BE61" s="455">
        <v>5204</v>
      </c>
      <c r="BF61" s="435"/>
      <c r="BG61" s="692" t="s">
        <v>113</v>
      </c>
      <c r="BH61" s="455"/>
      <c r="BI61" s="455">
        <v>0</v>
      </c>
      <c r="BJ61" s="455">
        <f t="shared" ref="BJ61:BJ66" si="97">BH61+BI61</f>
        <v>0</v>
      </c>
      <c r="BK61" s="435"/>
      <c r="BL61" s="692" t="s">
        <v>113</v>
      </c>
      <c r="BM61" s="455"/>
      <c r="BO61" s="692" t="s">
        <v>113</v>
      </c>
      <c r="BP61" s="455"/>
      <c r="BR61" s="686" t="s">
        <v>113</v>
      </c>
      <c r="BS61" s="473">
        <v>3</v>
      </c>
      <c r="BT61" s="473">
        <v>2</v>
      </c>
      <c r="BU61" s="473">
        <v>6</v>
      </c>
      <c r="BV61" s="473">
        <v>3</v>
      </c>
      <c r="BW61" s="473">
        <v>0</v>
      </c>
      <c r="BX61" s="473"/>
      <c r="BY61" s="473">
        <v>1</v>
      </c>
      <c r="BZ61" s="473">
        <v>0</v>
      </c>
      <c r="CA61" s="473">
        <v>0</v>
      </c>
      <c r="CB61" s="456">
        <f t="shared" ref="CB61:CB66" si="98">SUM(BS61:CA61)</f>
        <v>15</v>
      </c>
    </row>
    <row r="62" spans="12:80" x14ac:dyDescent="0.15">
      <c r="L62" s="686" t="s">
        <v>114</v>
      </c>
      <c r="M62" s="649">
        <v>4150</v>
      </c>
      <c r="N62" s="649">
        <v>4</v>
      </c>
      <c r="O62" s="649"/>
      <c r="P62" s="649">
        <v>10665</v>
      </c>
      <c r="Q62" s="649">
        <f t="shared" si="93"/>
        <v>14819</v>
      </c>
      <c r="S62" s="686" t="s">
        <v>114</v>
      </c>
      <c r="T62" s="649">
        <v>10386</v>
      </c>
      <c r="U62" s="649"/>
      <c r="V62" s="649">
        <v>12</v>
      </c>
      <c r="W62" s="649">
        <v>5785</v>
      </c>
      <c r="X62" s="649"/>
      <c r="Y62" s="649">
        <f t="shared" si="94"/>
        <v>16183</v>
      </c>
      <c r="AA62" s="686" t="s">
        <v>114</v>
      </c>
      <c r="AB62" s="446"/>
      <c r="AC62" s="446">
        <v>122</v>
      </c>
      <c r="AD62" s="446">
        <v>250</v>
      </c>
      <c r="AE62" s="446"/>
      <c r="AF62" s="446">
        <f t="shared" si="95"/>
        <v>372</v>
      </c>
      <c r="AH62" s="686" t="s">
        <v>114</v>
      </c>
      <c r="AI62" s="446">
        <v>876</v>
      </c>
      <c r="AJ62" s="446">
        <v>71</v>
      </c>
      <c r="AK62" s="446">
        <v>418</v>
      </c>
      <c r="AL62" s="446">
        <v>150</v>
      </c>
      <c r="AM62" s="446"/>
      <c r="AN62" s="446">
        <v>2068</v>
      </c>
      <c r="AO62" s="446"/>
      <c r="AP62" s="446"/>
      <c r="AQ62" s="446">
        <v>89</v>
      </c>
      <c r="AR62" s="446">
        <v>91</v>
      </c>
      <c r="AS62" s="446">
        <v>888</v>
      </c>
      <c r="AT62" s="446"/>
      <c r="AU62" s="446">
        <v>534</v>
      </c>
      <c r="AV62" s="446">
        <v>1171</v>
      </c>
      <c r="AW62" s="446"/>
      <c r="AX62" s="446"/>
      <c r="AY62" s="446">
        <f t="shared" si="96"/>
        <v>6356</v>
      </c>
      <c r="BA62" s="686" t="s">
        <v>114</v>
      </c>
      <c r="BB62" s="446">
        <v>11</v>
      </c>
      <c r="BD62" s="692" t="s">
        <v>114</v>
      </c>
      <c r="BE62" s="455">
        <v>35472</v>
      </c>
      <c r="BF62" s="435"/>
      <c r="BG62" s="692" t="s">
        <v>114</v>
      </c>
      <c r="BH62" s="455">
        <v>1002</v>
      </c>
      <c r="BI62" s="455">
        <v>175</v>
      </c>
      <c r="BJ62" s="455">
        <f t="shared" si="97"/>
        <v>1177</v>
      </c>
      <c r="BK62" s="435"/>
      <c r="BL62" s="692" t="s">
        <v>114</v>
      </c>
      <c r="BM62" s="455">
        <v>386</v>
      </c>
      <c r="BO62" s="692" t="s">
        <v>114</v>
      </c>
      <c r="BP62" s="455"/>
      <c r="BR62" s="686" t="s">
        <v>114</v>
      </c>
      <c r="BS62" s="473"/>
      <c r="BT62" s="473"/>
      <c r="BU62" s="473">
        <v>1</v>
      </c>
      <c r="BV62" s="473">
        <v>36</v>
      </c>
      <c r="BW62" s="473">
        <v>0</v>
      </c>
      <c r="BX62" s="473">
        <v>69</v>
      </c>
      <c r="BY62" s="473">
        <v>7</v>
      </c>
      <c r="BZ62" s="473">
        <v>0</v>
      </c>
      <c r="CA62" s="473">
        <v>0</v>
      </c>
      <c r="CB62" s="456">
        <f t="shared" si="98"/>
        <v>113</v>
      </c>
    </row>
    <row r="63" spans="12:80" x14ac:dyDescent="0.15">
      <c r="L63" s="686" t="s">
        <v>115</v>
      </c>
      <c r="M63" s="649">
        <v>4548</v>
      </c>
      <c r="N63" s="649">
        <v>1409</v>
      </c>
      <c r="O63" s="649">
        <v>114</v>
      </c>
      <c r="P63" s="649">
        <v>437032</v>
      </c>
      <c r="Q63" s="649">
        <f t="shared" si="93"/>
        <v>443103</v>
      </c>
      <c r="S63" s="686" t="s">
        <v>115</v>
      </c>
      <c r="T63" s="649">
        <v>31</v>
      </c>
      <c r="U63" s="649">
        <v>106</v>
      </c>
      <c r="V63" s="649">
        <v>22</v>
      </c>
      <c r="W63" s="649">
        <v>28046</v>
      </c>
      <c r="X63" s="649">
        <v>111</v>
      </c>
      <c r="Y63" s="649">
        <f t="shared" si="94"/>
        <v>28316</v>
      </c>
      <c r="AA63" s="686" t="s">
        <v>115</v>
      </c>
      <c r="AB63" s="446">
        <v>100</v>
      </c>
      <c r="AC63" s="446">
        <v>2639</v>
      </c>
      <c r="AD63" s="446">
        <v>4864</v>
      </c>
      <c r="AE63" s="446">
        <v>13</v>
      </c>
      <c r="AF63" s="446">
        <f t="shared" si="95"/>
        <v>7616</v>
      </c>
      <c r="AG63" s="667"/>
      <c r="AH63" s="686" t="s">
        <v>115</v>
      </c>
      <c r="AI63" s="446">
        <v>762</v>
      </c>
      <c r="AJ63" s="446">
        <v>35</v>
      </c>
      <c r="AK63" s="446">
        <v>66</v>
      </c>
      <c r="AL63" s="446">
        <v>693</v>
      </c>
      <c r="AM63" s="446">
        <v>2070</v>
      </c>
      <c r="AN63" s="446">
        <v>1253</v>
      </c>
      <c r="AO63" s="446"/>
      <c r="AP63" s="446"/>
      <c r="AQ63" s="446"/>
      <c r="AR63" s="446"/>
      <c r="AS63" s="446">
        <v>606</v>
      </c>
      <c r="AT63" s="446">
        <v>362</v>
      </c>
      <c r="AU63" s="446"/>
      <c r="AV63" s="446">
        <v>979</v>
      </c>
      <c r="AW63" s="446">
        <v>704</v>
      </c>
      <c r="AX63" s="446">
        <v>65</v>
      </c>
      <c r="AY63" s="446">
        <f t="shared" si="96"/>
        <v>7595</v>
      </c>
      <c r="BA63" s="686" t="s">
        <v>115</v>
      </c>
      <c r="BB63" s="446">
        <v>228</v>
      </c>
      <c r="BD63" s="692" t="s">
        <v>115</v>
      </c>
      <c r="BE63" s="455">
        <v>607141</v>
      </c>
      <c r="BF63" s="435"/>
      <c r="BG63" s="692" t="s">
        <v>115</v>
      </c>
      <c r="BH63" s="455">
        <v>247</v>
      </c>
      <c r="BI63" s="455">
        <v>42</v>
      </c>
      <c r="BJ63" s="455">
        <f t="shared" si="97"/>
        <v>289</v>
      </c>
      <c r="BK63" s="435"/>
      <c r="BL63" s="692" t="s">
        <v>115</v>
      </c>
      <c r="BM63" s="455">
        <v>3082</v>
      </c>
      <c r="BO63" s="692" t="s">
        <v>115</v>
      </c>
      <c r="BP63" s="455"/>
      <c r="BR63" s="686" t="s">
        <v>115</v>
      </c>
      <c r="BS63" s="473">
        <v>42</v>
      </c>
      <c r="BT63" s="473"/>
      <c r="BU63" s="473"/>
      <c r="BV63" s="473"/>
      <c r="BW63" s="473">
        <v>0</v>
      </c>
      <c r="BX63" s="473">
        <v>441</v>
      </c>
      <c r="BY63" s="473"/>
      <c r="BZ63" s="473">
        <v>0</v>
      </c>
      <c r="CA63" s="473">
        <v>0</v>
      </c>
      <c r="CB63" s="456">
        <f t="shared" si="98"/>
        <v>483</v>
      </c>
    </row>
    <row r="64" spans="12:80" x14ac:dyDescent="0.15">
      <c r="L64" s="686" t="s">
        <v>116</v>
      </c>
      <c r="M64" s="649">
        <v>15749</v>
      </c>
      <c r="N64" s="649">
        <v>3261</v>
      </c>
      <c r="O64" s="649">
        <v>58</v>
      </c>
      <c r="P64" s="649">
        <v>54577</v>
      </c>
      <c r="Q64" s="649">
        <f t="shared" si="93"/>
        <v>73645</v>
      </c>
      <c r="S64" s="686" t="s">
        <v>116</v>
      </c>
      <c r="T64" s="649">
        <v>133256</v>
      </c>
      <c r="U64" s="649">
        <v>1308</v>
      </c>
      <c r="V64" s="649">
        <v>40</v>
      </c>
      <c r="W64" s="649">
        <v>41485</v>
      </c>
      <c r="X64" s="649">
        <v>12</v>
      </c>
      <c r="Y64" s="649">
        <f t="shared" si="94"/>
        <v>176101</v>
      </c>
      <c r="AA64" s="686" t="s">
        <v>116</v>
      </c>
      <c r="AB64" s="446">
        <v>161</v>
      </c>
      <c r="AC64" s="446">
        <v>1459</v>
      </c>
      <c r="AD64" s="446">
        <v>11031</v>
      </c>
      <c r="AE64" s="446">
        <v>3</v>
      </c>
      <c r="AF64" s="446">
        <f t="shared" si="95"/>
        <v>12654</v>
      </c>
      <c r="AH64" s="686" t="s">
        <v>116</v>
      </c>
      <c r="AI64" s="446">
        <v>202</v>
      </c>
      <c r="AJ64" s="446">
        <v>12097</v>
      </c>
      <c r="AK64" s="446">
        <v>84</v>
      </c>
      <c r="AL64" s="446">
        <v>207</v>
      </c>
      <c r="AM64" s="446">
        <v>1339</v>
      </c>
      <c r="AN64" s="446">
        <v>738</v>
      </c>
      <c r="AO64" s="446">
        <v>1533</v>
      </c>
      <c r="AP64" s="446">
        <v>16418</v>
      </c>
      <c r="AQ64" s="446"/>
      <c r="AR64" s="446"/>
      <c r="AS64" s="446">
        <v>265</v>
      </c>
      <c r="AT64" s="446">
        <v>87</v>
      </c>
      <c r="AU64" s="446">
        <v>84</v>
      </c>
      <c r="AV64" s="446">
        <v>1</v>
      </c>
      <c r="AW64" s="446">
        <v>237</v>
      </c>
      <c r="AX64" s="446">
        <v>365</v>
      </c>
      <c r="AY64" s="446">
        <f t="shared" si="96"/>
        <v>33657</v>
      </c>
      <c r="BA64" s="686" t="s">
        <v>116</v>
      </c>
      <c r="BB64" s="446">
        <v>744</v>
      </c>
      <c r="BD64" s="692" t="s">
        <v>116</v>
      </c>
      <c r="BE64" s="455">
        <v>89</v>
      </c>
      <c r="BF64" s="435"/>
      <c r="BG64" s="692" t="s">
        <v>116</v>
      </c>
      <c r="BH64" s="455">
        <v>276</v>
      </c>
      <c r="BI64" s="455">
        <v>0</v>
      </c>
      <c r="BJ64" s="455">
        <f t="shared" si="97"/>
        <v>276</v>
      </c>
      <c r="BK64" s="435"/>
      <c r="BL64" s="692" t="s">
        <v>116</v>
      </c>
      <c r="BM64" s="455"/>
      <c r="BO64" s="692" t="s">
        <v>116</v>
      </c>
      <c r="BP64" s="455">
        <v>81223</v>
      </c>
      <c r="BR64" s="686" t="s">
        <v>116</v>
      </c>
      <c r="BS64" s="473"/>
      <c r="BT64" s="473"/>
      <c r="BU64" s="473"/>
      <c r="BV64" s="473"/>
      <c r="BW64" s="473">
        <v>0</v>
      </c>
      <c r="BX64" s="473">
        <v>11</v>
      </c>
      <c r="BY64" s="473"/>
      <c r="BZ64" s="473">
        <v>0</v>
      </c>
      <c r="CA64" s="473">
        <v>0</v>
      </c>
      <c r="CB64" s="456">
        <f t="shared" si="98"/>
        <v>11</v>
      </c>
    </row>
    <row r="65" spans="12:80" x14ac:dyDescent="0.15">
      <c r="L65" s="686" t="s">
        <v>117</v>
      </c>
      <c r="M65" s="649"/>
      <c r="N65" s="649">
        <v>1</v>
      </c>
      <c r="O65" s="649"/>
      <c r="P65" s="649">
        <v>7374</v>
      </c>
      <c r="Q65" s="649">
        <f t="shared" si="93"/>
        <v>7375</v>
      </c>
      <c r="S65" s="686" t="s">
        <v>117</v>
      </c>
      <c r="T65" s="649"/>
      <c r="U65" s="649"/>
      <c r="V65" s="649"/>
      <c r="W65" s="649">
        <v>11162</v>
      </c>
      <c r="X65" s="649"/>
      <c r="Y65" s="649">
        <f t="shared" si="94"/>
        <v>11162</v>
      </c>
      <c r="AA65" s="686" t="s">
        <v>117</v>
      </c>
      <c r="AB65" s="446"/>
      <c r="AC65" s="446"/>
      <c r="AD65" s="446"/>
      <c r="AE65" s="446"/>
      <c r="AF65" s="446">
        <f t="shared" si="95"/>
        <v>0</v>
      </c>
      <c r="AH65" s="686" t="s">
        <v>117</v>
      </c>
      <c r="AI65" s="446"/>
      <c r="AJ65" s="446"/>
      <c r="AK65" s="446"/>
      <c r="AL65" s="446"/>
      <c r="AM65" s="446"/>
      <c r="AN65" s="446">
        <v>12</v>
      </c>
      <c r="AO65" s="446"/>
      <c r="AP65" s="446"/>
      <c r="AQ65" s="446"/>
      <c r="AR65" s="446"/>
      <c r="AS65" s="446"/>
      <c r="AT65" s="446"/>
      <c r="AU65" s="446"/>
      <c r="AV65" s="446"/>
      <c r="AW65" s="446"/>
      <c r="AX65" s="446"/>
      <c r="AY65" s="446">
        <f t="shared" si="96"/>
        <v>12</v>
      </c>
      <c r="BA65" s="686" t="s">
        <v>117</v>
      </c>
      <c r="BB65" s="446">
        <v>89</v>
      </c>
      <c r="BD65" s="692" t="s">
        <v>117</v>
      </c>
      <c r="BE65" s="455">
        <v>0</v>
      </c>
      <c r="BF65" s="435"/>
      <c r="BG65" s="692" t="s">
        <v>117</v>
      </c>
      <c r="BH65" s="455"/>
      <c r="BI65" s="455">
        <v>0</v>
      </c>
      <c r="BJ65" s="455">
        <f t="shared" si="97"/>
        <v>0</v>
      </c>
      <c r="BK65" s="435"/>
      <c r="BL65" s="692" t="s">
        <v>117</v>
      </c>
      <c r="BM65" s="455">
        <v>6</v>
      </c>
      <c r="BO65" s="692" t="s">
        <v>117</v>
      </c>
      <c r="BP65" s="455"/>
      <c r="BR65" s="686" t="s">
        <v>117</v>
      </c>
      <c r="BS65" s="456"/>
      <c r="BT65" s="456"/>
      <c r="BU65" s="456"/>
      <c r="BV65" s="456"/>
      <c r="BW65" s="473">
        <v>0</v>
      </c>
      <c r="BX65" s="456"/>
      <c r="BY65" s="456"/>
      <c r="BZ65" s="473">
        <v>0</v>
      </c>
      <c r="CA65" s="473">
        <v>0</v>
      </c>
      <c r="CB65" s="456">
        <f t="shared" si="98"/>
        <v>0</v>
      </c>
    </row>
    <row r="66" spans="12:80" x14ac:dyDescent="0.15">
      <c r="L66" s="686" t="s">
        <v>981</v>
      </c>
      <c r="M66" s="649">
        <v>3</v>
      </c>
      <c r="N66" s="649">
        <v>26</v>
      </c>
      <c r="O66" s="649"/>
      <c r="P66" s="649">
        <v>648</v>
      </c>
      <c r="Q66" s="649">
        <f t="shared" si="93"/>
        <v>677</v>
      </c>
      <c r="S66" s="686" t="s">
        <v>981</v>
      </c>
      <c r="T66" s="649">
        <v>2</v>
      </c>
      <c r="U66" s="649"/>
      <c r="V66" s="649">
        <v>2</v>
      </c>
      <c r="W66" s="649">
        <v>542</v>
      </c>
      <c r="X66" s="649"/>
      <c r="Y66" s="649">
        <f t="shared" si="94"/>
        <v>546</v>
      </c>
      <c r="AA66" s="686" t="s">
        <v>981</v>
      </c>
      <c r="AB66" s="446"/>
      <c r="AC66" s="446"/>
      <c r="AD66" s="446">
        <v>8</v>
      </c>
      <c r="AE66" s="446"/>
      <c r="AF66" s="446">
        <f t="shared" si="95"/>
        <v>8</v>
      </c>
      <c r="AH66" s="686" t="s">
        <v>981</v>
      </c>
      <c r="AI66" s="446"/>
      <c r="AJ66" s="446"/>
      <c r="AK66" s="446"/>
      <c r="AL66" s="446"/>
      <c r="AM66" s="446"/>
      <c r="AN66" s="446">
        <v>2</v>
      </c>
      <c r="AO66" s="446"/>
      <c r="AP66" s="446"/>
      <c r="AQ66" s="446"/>
      <c r="AR66" s="446"/>
      <c r="AS66" s="446"/>
      <c r="AT66" s="446"/>
      <c r="AU66" s="446"/>
      <c r="AV66" s="446"/>
      <c r="AW66" s="446"/>
      <c r="AX66" s="446"/>
      <c r="AY66" s="446">
        <f t="shared" si="96"/>
        <v>2</v>
      </c>
      <c r="BA66" s="686" t="s">
        <v>981</v>
      </c>
      <c r="BB66" s="446"/>
      <c r="BD66" s="692" t="s">
        <v>981</v>
      </c>
      <c r="BE66" s="455">
        <v>0</v>
      </c>
      <c r="BF66" s="435"/>
      <c r="BG66" s="692" t="s">
        <v>981</v>
      </c>
      <c r="BH66" s="455"/>
      <c r="BI66" s="455">
        <v>0</v>
      </c>
      <c r="BJ66" s="455">
        <f t="shared" si="97"/>
        <v>0</v>
      </c>
      <c r="BK66" s="435"/>
      <c r="BL66" s="692" t="s">
        <v>981</v>
      </c>
      <c r="BM66" s="455"/>
      <c r="BO66" s="692" t="s">
        <v>981</v>
      </c>
      <c r="BP66" s="455"/>
      <c r="BR66" s="686" t="s">
        <v>981</v>
      </c>
      <c r="BS66" s="456"/>
      <c r="BT66" s="456"/>
      <c r="BU66" s="456"/>
      <c r="BV66" s="456"/>
      <c r="BW66" s="473">
        <v>0</v>
      </c>
      <c r="BX66" s="456"/>
      <c r="BY66" s="456">
        <v>3</v>
      </c>
      <c r="BZ66" s="473">
        <v>0</v>
      </c>
      <c r="CA66" s="473">
        <v>0</v>
      </c>
      <c r="CB66" s="456">
        <f t="shared" si="98"/>
        <v>3</v>
      </c>
    </row>
    <row r="67" spans="12:80" x14ac:dyDescent="0.15">
      <c r="L67" s="605" t="s">
        <v>55</v>
      </c>
      <c r="M67" s="611">
        <f>SUM(M61:M66)</f>
        <v>24451</v>
      </c>
      <c r="N67" s="611">
        <f>SUM(N61:N66)</f>
        <v>4702</v>
      </c>
      <c r="O67" s="611">
        <f>SUM(O61:O66)</f>
        <v>172</v>
      </c>
      <c r="P67" s="611">
        <f>SUM(P61:P66)</f>
        <v>510594</v>
      </c>
      <c r="Q67" s="611">
        <f>SUM(Q61:Q66)</f>
        <v>539919</v>
      </c>
      <c r="S67" s="605" t="s">
        <v>55</v>
      </c>
      <c r="T67" s="611">
        <f t="shared" ref="T67:Y67" si="99">SUM(T61:T66)</f>
        <v>143675</v>
      </c>
      <c r="U67" s="611">
        <f t="shared" si="99"/>
        <v>1414</v>
      </c>
      <c r="V67" s="611">
        <f t="shared" si="99"/>
        <v>76</v>
      </c>
      <c r="W67" s="611">
        <f t="shared" si="99"/>
        <v>88011</v>
      </c>
      <c r="X67" s="611">
        <f t="shared" si="99"/>
        <v>124</v>
      </c>
      <c r="Y67" s="611">
        <f t="shared" si="99"/>
        <v>233300</v>
      </c>
      <c r="AA67" s="605" t="s">
        <v>55</v>
      </c>
      <c r="AB67" s="448">
        <f>SUM(AB61:AB66)</f>
        <v>264</v>
      </c>
      <c r="AC67" s="448">
        <f>SUM(AC61:AC66)</f>
        <v>4222</v>
      </c>
      <c r="AD67" s="448">
        <f>SUM(AD61:AD66)</f>
        <v>16155</v>
      </c>
      <c r="AE67" s="448">
        <f>SUM(AE61:AE66)</f>
        <v>16</v>
      </c>
      <c r="AF67" s="448">
        <f>SUM(AF61:AF66)</f>
        <v>20657</v>
      </c>
      <c r="AH67" s="605" t="s">
        <v>55</v>
      </c>
      <c r="AI67" s="478">
        <f t="shared" ref="AI67:AY67" si="100">SUM(AI61:AI66)</f>
        <v>1840</v>
      </c>
      <c r="AJ67" s="478">
        <f t="shared" si="100"/>
        <v>12203</v>
      </c>
      <c r="AK67" s="478">
        <f t="shared" si="100"/>
        <v>568</v>
      </c>
      <c r="AL67" s="478">
        <f t="shared" si="100"/>
        <v>1050</v>
      </c>
      <c r="AM67" s="478">
        <f t="shared" si="100"/>
        <v>3409</v>
      </c>
      <c r="AN67" s="478">
        <f t="shared" si="100"/>
        <v>4073</v>
      </c>
      <c r="AO67" s="478">
        <f t="shared" si="100"/>
        <v>1533</v>
      </c>
      <c r="AP67" s="478">
        <f t="shared" si="100"/>
        <v>16418</v>
      </c>
      <c r="AQ67" s="478">
        <f t="shared" si="100"/>
        <v>89</v>
      </c>
      <c r="AR67" s="478">
        <f t="shared" si="100"/>
        <v>91</v>
      </c>
      <c r="AS67" s="478">
        <f t="shared" si="100"/>
        <v>1759</v>
      </c>
      <c r="AT67" s="478">
        <f t="shared" si="100"/>
        <v>449</v>
      </c>
      <c r="AU67" s="478">
        <f t="shared" si="100"/>
        <v>618</v>
      </c>
      <c r="AV67" s="478">
        <f t="shared" si="100"/>
        <v>2151</v>
      </c>
      <c r="AW67" s="478">
        <f t="shared" si="100"/>
        <v>941</v>
      </c>
      <c r="AX67" s="478">
        <f t="shared" si="100"/>
        <v>430</v>
      </c>
      <c r="AY67" s="478">
        <f t="shared" si="100"/>
        <v>47622</v>
      </c>
      <c r="BA67" s="605" t="s">
        <v>55</v>
      </c>
      <c r="BB67" s="478">
        <f>SUM(BB61:BB66)</f>
        <v>1085</v>
      </c>
      <c r="BD67" s="634" t="s">
        <v>55</v>
      </c>
      <c r="BE67" s="657">
        <f>SUM(BE61:BE66)</f>
        <v>647906</v>
      </c>
      <c r="BF67" s="129"/>
      <c r="BG67" s="634" t="s">
        <v>55</v>
      </c>
      <c r="BH67" s="657">
        <f>SUM(BH61:BH66)</f>
        <v>1525</v>
      </c>
      <c r="BI67" s="657">
        <f>SUM(BI61:BI66)</f>
        <v>217</v>
      </c>
      <c r="BJ67" s="657">
        <f>SUM(BJ61:BJ66)</f>
        <v>1742</v>
      </c>
      <c r="BK67" s="129"/>
      <c r="BL67" s="634" t="s">
        <v>55</v>
      </c>
      <c r="BM67" s="657">
        <f>SUM(BM61:BM66)</f>
        <v>3474</v>
      </c>
      <c r="BO67" s="634" t="s">
        <v>55</v>
      </c>
      <c r="BP67" s="657">
        <f>SUM(BP61:BP66)</f>
        <v>81223</v>
      </c>
      <c r="BR67" s="634" t="s">
        <v>55</v>
      </c>
      <c r="BS67" s="458">
        <f>SUM(BS61:BS66)</f>
        <v>45</v>
      </c>
      <c r="BT67" s="458">
        <f t="shared" ref="BT67:CB67" si="101">SUM(BT61:BT66)</f>
        <v>2</v>
      </c>
      <c r="BU67" s="458">
        <f t="shared" si="101"/>
        <v>7</v>
      </c>
      <c r="BV67" s="458">
        <f t="shared" si="101"/>
        <v>39</v>
      </c>
      <c r="BW67" s="458">
        <f t="shared" si="101"/>
        <v>0</v>
      </c>
      <c r="BX67" s="458">
        <f t="shared" si="101"/>
        <v>521</v>
      </c>
      <c r="BY67" s="458">
        <f t="shared" si="101"/>
        <v>11</v>
      </c>
      <c r="BZ67" s="458">
        <f t="shared" si="101"/>
        <v>0</v>
      </c>
      <c r="CA67" s="458">
        <f t="shared" si="101"/>
        <v>0</v>
      </c>
      <c r="CB67" s="458">
        <f t="shared" si="101"/>
        <v>625</v>
      </c>
    </row>
    <row r="69" spans="12:80" x14ac:dyDescent="0.15">
      <c r="L69" s="653" t="s">
        <v>982</v>
      </c>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row>
    <row r="70" spans="12:80" x14ac:dyDescent="0.15">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row>
    <row r="71" spans="12:80" x14ac:dyDescent="0.15">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O71" s="676"/>
      <c r="AP71" s="676"/>
      <c r="AQ71" s="676"/>
    </row>
    <row r="72" spans="12:80" x14ac:dyDescent="0.15">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O72" s="676"/>
      <c r="AP72" s="676"/>
      <c r="AQ72" s="676"/>
    </row>
    <row r="73" spans="12:80" x14ac:dyDescent="0.15">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O73" s="676"/>
      <c r="AP73" s="676"/>
      <c r="AQ73" s="676"/>
    </row>
    <row r="74" spans="12:80" x14ac:dyDescent="0.15">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row>
    <row r="75" spans="12:80" x14ac:dyDescent="0.15">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N75" s="693"/>
    </row>
    <row r="76" spans="12:80" x14ac:dyDescent="0.15">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N76" s="676"/>
    </row>
    <row r="77" spans="12:80" x14ac:dyDescent="0.15">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N77" s="676"/>
    </row>
    <row r="78" spans="12:80" x14ac:dyDescent="0.15">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row>
    <row r="79" spans="12:80" x14ac:dyDescent="0.15">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row>
    <row r="80" spans="12:80" x14ac:dyDescent="0.15">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row>
  </sheetData>
  <mergeCells count="5">
    <mergeCell ref="B1:K1"/>
    <mergeCell ref="B3:B4"/>
    <mergeCell ref="C3:L3"/>
    <mergeCell ref="M3:V3"/>
    <mergeCell ref="W3:AF3"/>
  </mergeCells>
  <printOptions horizontalCentered="1"/>
  <pageMargins left="0.75" right="0.75" top="1" bottom="1" header="0.5" footer="0.5"/>
  <pageSetup scale="7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sheetPr>
  <dimension ref="A1:A12"/>
  <sheetViews>
    <sheetView zoomScaleNormal="100" workbookViewId="0">
      <selection activeCell="K62" sqref="K62"/>
    </sheetView>
  </sheetViews>
  <sheetFormatPr baseColWidth="10" defaultColWidth="11.5" defaultRowHeight="13" x14ac:dyDescent="0.15"/>
  <cols>
    <col min="1" max="1" width="124.33203125" style="6" customWidth="1"/>
  </cols>
  <sheetData>
    <row r="1" spans="1:1" ht="31" x14ac:dyDescent="0.3">
      <c r="A1" s="5" t="s">
        <v>0</v>
      </c>
    </row>
    <row r="2" spans="1:1" ht="37" customHeight="1" x14ac:dyDescent="0.15"/>
    <row r="3" spans="1:1" ht="207.75" customHeight="1" x14ac:dyDescent="0.15">
      <c r="A3" s="368" t="s">
        <v>839</v>
      </c>
    </row>
    <row r="4" spans="1:1" x14ac:dyDescent="0.15">
      <c r="A4" s="7"/>
    </row>
    <row r="5" spans="1:1" x14ac:dyDescent="0.15">
      <c r="A5" s="8"/>
    </row>
    <row r="6" spans="1:1" x14ac:dyDescent="0.15">
      <c r="A6" s="7"/>
    </row>
    <row r="7" spans="1:1" x14ac:dyDescent="0.15">
      <c r="A7" s="9"/>
    </row>
    <row r="8" spans="1:1" x14ac:dyDescent="0.15">
      <c r="A8" s="8"/>
    </row>
    <row r="9" spans="1:1" x14ac:dyDescent="0.15">
      <c r="A9" s="7"/>
    </row>
    <row r="10" spans="1:1" x14ac:dyDescent="0.15">
      <c r="A10" s="8"/>
    </row>
    <row r="11" spans="1:1" ht="12" customHeight="1" x14ac:dyDescent="0.15"/>
    <row r="12" spans="1:1" x14ac:dyDescent="0.15">
      <c r="A12" s="8"/>
    </row>
  </sheetData>
  <printOptions horizontalCentered="1"/>
  <pageMargins left="0.75" right="0.75" top="1" bottom="1" header="0.5" footer="0.5"/>
  <pageSetup scale="75" orientation="landscape" horizontalDpi="4294967292" verticalDpi="4294967292"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FFC000"/>
  </sheetPr>
  <dimension ref="A1:XFD245"/>
  <sheetViews>
    <sheetView topLeftCell="A37" zoomScaleNormal="100" workbookViewId="0">
      <selection activeCell="V90" sqref="V90"/>
    </sheetView>
  </sheetViews>
  <sheetFormatPr baseColWidth="10" defaultColWidth="9.1640625" defaultRowHeight="13" x14ac:dyDescent="0.15"/>
  <cols>
    <col min="1" max="1" width="24" style="605" customWidth="1"/>
    <col min="2" max="2" width="18.5" style="605" customWidth="1"/>
    <col min="3" max="3" width="16.33203125" style="611" customWidth="1"/>
    <col min="4" max="4" width="16.33203125" style="610" customWidth="1"/>
    <col min="5" max="7" width="14.6640625" style="605" customWidth="1"/>
    <col min="8" max="8" width="15.1640625" style="605" customWidth="1"/>
    <col min="9" max="9" width="18.6640625" style="605" customWidth="1"/>
    <col min="10" max="10" width="12.83203125" style="605" customWidth="1"/>
    <col min="11" max="11" width="11.6640625" style="605" customWidth="1"/>
    <col min="12" max="15" width="14.6640625" style="605" customWidth="1"/>
    <col min="16" max="16" width="12.33203125" style="605" customWidth="1"/>
    <col min="17" max="17" width="11" style="605" customWidth="1"/>
    <col min="18" max="18" width="11.1640625" style="605" customWidth="1"/>
    <col min="19" max="19" width="14" style="605" bestFit="1" customWidth="1"/>
    <col min="20" max="20" width="12" style="605" customWidth="1"/>
    <col min="21" max="21" width="12.83203125" style="605" customWidth="1"/>
    <col min="22" max="22" width="10.33203125" style="605" bestFit="1" customWidth="1"/>
    <col min="23" max="23" width="13.1640625" style="605" customWidth="1"/>
    <col min="24" max="24" width="12.5" style="605" customWidth="1"/>
    <col min="25" max="25" width="10.5" style="605" customWidth="1"/>
    <col min="26" max="26" width="9" style="605" customWidth="1"/>
    <col min="27" max="27" width="13.6640625" style="605" customWidth="1"/>
    <col min="28" max="28" width="8.83203125" style="605" customWidth="1"/>
    <col min="29" max="29" width="12.83203125" style="605" customWidth="1"/>
    <col min="30" max="30" width="11.83203125" style="605" customWidth="1"/>
    <col min="31" max="33" width="9.1640625" style="605"/>
    <col min="34" max="34" width="12" style="605" customWidth="1"/>
    <col min="35" max="16384" width="9.1640625" style="605"/>
  </cols>
  <sheetData>
    <row r="1" spans="1:18" ht="35.25" customHeight="1" x14ac:dyDescent="0.15">
      <c r="A1" s="1058" t="s">
        <v>782</v>
      </c>
      <c r="B1" s="1068"/>
      <c r="C1" s="1068"/>
      <c r="D1" s="1068"/>
      <c r="E1" s="1068"/>
      <c r="F1" s="1068"/>
      <c r="G1" s="1068"/>
      <c r="H1" s="1068"/>
      <c r="I1" s="1068"/>
      <c r="J1" s="1068"/>
      <c r="K1" s="703"/>
      <c r="L1" s="703"/>
      <c r="M1" s="703"/>
      <c r="N1" s="703"/>
      <c r="O1" s="703"/>
    </row>
    <row r="2" spans="1:18" x14ac:dyDescent="0.15">
      <c r="K2" s="678"/>
      <c r="L2" s="678"/>
      <c r="M2" s="678"/>
      <c r="N2" s="678"/>
      <c r="O2" s="678"/>
      <c r="P2" s="678"/>
      <c r="Q2" s="678"/>
      <c r="R2" s="678"/>
    </row>
    <row r="3" spans="1:18" s="705" customFormat="1" x14ac:dyDescent="0.15">
      <c r="A3" s="653" t="s">
        <v>1228</v>
      </c>
      <c r="B3" s="704"/>
      <c r="C3" s="704"/>
      <c r="D3" s="704"/>
      <c r="E3" s="704"/>
      <c r="F3" s="704"/>
      <c r="G3" s="704"/>
      <c r="H3" s="704"/>
      <c r="I3" s="704"/>
      <c r="J3" s="704"/>
      <c r="K3" s="678"/>
      <c r="L3" s="678"/>
      <c r="M3" s="678"/>
      <c r="N3" s="678"/>
      <c r="O3" s="678"/>
      <c r="P3" s="678"/>
      <c r="Q3" s="678"/>
      <c r="R3" s="678"/>
    </row>
    <row r="4" spans="1:18" s="705" customFormat="1" x14ac:dyDescent="0.15">
      <c r="A4" s="706"/>
      <c r="B4" s="704"/>
      <c r="C4" s="704"/>
      <c r="D4" s="704"/>
      <c r="E4" s="704"/>
      <c r="F4" s="704"/>
      <c r="G4" s="704"/>
      <c r="H4" s="704"/>
      <c r="I4" s="704"/>
      <c r="J4" s="704"/>
      <c r="K4" s="678"/>
      <c r="L4" s="678"/>
      <c r="M4" s="678"/>
      <c r="N4" s="678"/>
      <c r="O4" s="678"/>
      <c r="P4" s="678"/>
      <c r="Q4" s="678"/>
      <c r="R4" s="678"/>
    </row>
    <row r="5" spans="1:18" s="705" customFormat="1" x14ac:dyDescent="0.15">
      <c r="A5" s="605"/>
      <c r="B5" s="605"/>
      <c r="C5" s="605"/>
      <c r="D5" s="605" t="s">
        <v>75</v>
      </c>
      <c r="E5" s="707"/>
      <c r="F5" s="707"/>
      <c r="G5" s="704"/>
      <c r="H5" s="704"/>
      <c r="I5" s="704"/>
      <c r="J5" s="704"/>
      <c r="K5" s="678"/>
      <c r="L5" s="678"/>
      <c r="M5" s="678"/>
      <c r="N5" s="678"/>
      <c r="O5" s="678"/>
      <c r="P5" s="678"/>
      <c r="Q5" s="678"/>
      <c r="R5" s="678"/>
    </row>
    <row r="6" spans="1:18" s="705" customFormat="1" ht="17" x14ac:dyDescent="0.15">
      <c r="A6" s="708" t="s">
        <v>153</v>
      </c>
      <c r="B6" s="708" t="s">
        <v>154</v>
      </c>
      <c r="C6" s="613" t="s">
        <v>155</v>
      </c>
      <c r="D6" s="613" t="s">
        <v>43</v>
      </c>
      <c r="E6" s="704"/>
      <c r="F6" s="704"/>
      <c r="G6" s="704"/>
      <c r="H6" s="704"/>
      <c r="I6" s="678"/>
      <c r="J6" s="704"/>
      <c r="K6" s="678"/>
      <c r="L6" s="678"/>
      <c r="M6" s="678"/>
      <c r="N6" s="678"/>
      <c r="O6" s="678"/>
      <c r="P6" s="678"/>
      <c r="Q6" s="678"/>
      <c r="R6" s="678"/>
    </row>
    <row r="7" spans="1:18" s="705" customFormat="1" ht="17" x14ac:dyDescent="0.15">
      <c r="A7" s="709" t="s">
        <v>844</v>
      </c>
      <c r="B7" s="709" t="s">
        <v>845</v>
      </c>
      <c r="C7" s="710">
        <v>6.6313223735587519</v>
      </c>
      <c r="D7" s="710">
        <v>2.774969</v>
      </c>
      <c r="E7" s="704"/>
      <c r="F7" s="704"/>
      <c r="G7" s="704"/>
      <c r="H7" s="704"/>
      <c r="I7" s="678"/>
      <c r="J7" s="704"/>
      <c r="K7" s="678"/>
      <c r="L7" s="678"/>
      <c r="M7" s="678"/>
      <c r="N7" s="678"/>
      <c r="O7" s="678"/>
      <c r="P7" s="678"/>
      <c r="Q7" s="678"/>
      <c r="R7" s="678"/>
    </row>
    <row r="8" spans="1:18" s="705" customFormat="1" ht="17" x14ac:dyDescent="0.15">
      <c r="A8" s="709" t="s">
        <v>844</v>
      </c>
      <c r="B8" s="711" t="s">
        <v>1157</v>
      </c>
      <c r="C8" s="712">
        <v>0.70294964858658204</v>
      </c>
      <c r="D8" s="712">
        <v>1.0302370000000001</v>
      </c>
      <c r="E8" s="704"/>
      <c r="F8" s="713"/>
      <c r="G8" s="678"/>
      <c r="H8" s="678"/>
      <c r="I8" s="678"/>
      <c r="J8" s="704"/>
      <c r="K8" s="678"/>
      <c r="L8" s="678"/>
      <c r="M8" s="678"/>
      <c r="N8" s="678"/>
      <c r="O8" s="678"/>
      <c r="P8" s="678"/>
      <c r="Q8" s="678"/>
      <c r="R8" s="678"/>
    </row>
    <row r="9" spans="1:18" s="705" customFormat="1" ht="17" x14ac:dyDescent="0.15">
      <c r="A9" s="709" t="s">
        <v>156</v>
      </c>
      <c r="B9" s="711" t="s">
        <v>157</v>
      </c>
      <c r="C9" s="712">
        <v>63.421119770360683</v>
      </c>
      <c r="D9" s="712">
        <v>7.5272399999999999</v>
      </c>
      <c r="E9" s="704"/>
      <c r="F9" s="713"/>
      <c r="G9" s="678"/>
      <c r="H9" s="678"/>
      <c r="I9" s="704"/>
      <c r="J9" s="704"/>
      <c r="K9" s="678"/>
      <c r="L9" s="678"/>
      <c r="M9" s="678"/>
      <c r="N9" s="678"/>
      <c r="O9" s="678"/>
      <c r="P9" s="678"/>
      <c r="Q9" s="678"/>
      <c r="R9" s="678"/>
    </row>
    <row r="10" spans="1:18" s="705" customFormat="1" ht="17" x14ac:dyDescent="0.15">
      <c r="A10" s="709" t="s">
        <v>156</v>
      </c>
      <c r="B10" s="711" t="s">
        <v>146</v>
      </c>
      <c r="C10" s="712">
        <v>0.62781521256056227</v>
      </c>
      <c r="D10" s="712">
        <v>2.3007279999999999</v>
      </c>
      <c r="E10" s="704"/>
      <c r="F10" s="704"/>
      <c r="G10" s="704"/>
      <c r="H10" s="704"/>
      <c r="I10" s="704"/>
      <c r="J10" s="704"/>
      <c r="K10" s="678"/>
      <c r="L10" s="678"/>
      <c r="M10" s="678"/>
      <c r="N10" s="678"/>
      <c r="O10" s="678"/>
      <c r="P10" s="678"/>
      <c r="Q10" s="678"/>
      <c r="R10" s="678"/>
    </row>
    <row r="11" spans="1:18" s="705" customFormat="1" ht="17" x14ac:dyDescent="0.15">
      <c r="A11" s="709" t="s">
        <v>156</v>
      </c>
      <c r="B11" s="711" t="s">
        <v>764</v>
      </c>
      <c r="C11" s="712">
        <v>3.1469867280975382E-5</v>
      </c>
      <c r="D11" s="712">
        <v>1.1360000000000001E-3</v>
      </c>
      <c r="E11" s="704"/>
      <c r="F11" s="704"/>
      <c r="G11" s="704"/>
      <c r="H11" s="704"/>
      <c r="I11" s="704"/>
      <c r="J11" s="704"/>
      <c r="K11" s="678"/>
      <c r="L11" s="678"/>
      <c r="M11" s="678"/>
      <c r="N11" s="678"/>
      <c r="O11" s="678"/>
      <c r="P11" s="678"/>
      <c r="Q11" s="678"/>
      <c r="R11" s="678"/>
    </row>
    <row r="12" spans="1:18" s="705" customFormat="1" ht="17" x14ac:dyDescent="0.2">
      <c r="A12" s="709" t="s">
        <v>651</v>
      </c>
      <c r="B12" s="714" t="s">
        <v>646</v>
      </c>
      <c r="C12" s="712">
        <v>0.62632612100605778</v>
      </c>
      <c r="D12" s="712">
        <v>1.559768</v>
      </c>
      <c r="E12" s="704"/>
      <c r="F12" s="704"/>
      <c r="G12" s="704"/>
      <c r="H12" s="704"/>
      <c r="I12" s="704"/>
      <c r="J12" s="704"/>
      <c r="K12" s="678"/>
      <c r="L12" s="678"/>
      <c r="M12" s="678"/>
      <c r="N12" s="678"/>
      <c r="O12" s="678"/>
      <c r="P12" s="678"/>
      <c r="Q12" s="678"/>
      <c r="R12" s="678"/>
    </row>
    <row r="13" spans="1:18" s="705" customFormat="1" ht="17" x14ac:dyDescent="0.15">
      <c r="A13" s="709" t="s">
        <v>759</v>
      </c>
      <c r="B13" s="711" t="s">
        <v>760</v>
      </c>
      <c r="C13" s="712">
        <v>9.6659417567934534E-3</v>
      </c>
      <c r="D13" s="712">
        <v>0.33667399999999997</v>
      </c>
      <c r="E13" s="704"/>
      <c r="F13" s="704"/>
      <c r="G13" s="704"/>
      <c r="H13" s="704"/>
      <c r="I13" s="704"/>
      <c r="J13" s="704"/>
      <c r="K13" s="678"/>
      <c r="L13" s="678"/>
      <c r="M13" s="678"/>
      <c r="N13" s="678"/>
      <c r="O13" s="678"/>
      <c r="P13" s="678"/>
      <c r="Q13" s="678"/>
      <c r="R13" s="678"/>
    </row>
    <row r="14" spans="1:18" s="705" customFormat="1" ht="17" x14ac:dyDescent="0.15">
      <c r="A14" s="709" t="s">
        <v>652</v>
      </c>
      <c r="B14" s="711" t="s">
        <v>653</v>
      </c>
      <c r="C14" s="712">
        <v>4.4179090400575599E-3</v>
      </c>
      <c r="D14" s="712">
        <v>1.7381000000000001E-2</v>
      </c>
      <c r="E14" s="704"/>
      <c r="F14" s="704"/>
      <c r="G14" s="704"/>
      <c r="H14" s="704"/>
      <c r="I14" s="704"/>
      <c r="J14" s="704"/>
      <c r="K14" s="678"/>
      <c r="L14" s="678"/>
      <c r="M14" s="678"/>
      <c r="N14" s="678"/>
      <c r="O14" s="678"/>
      <c r="P14" s="678"/>
      <c r="Q14" s="678"/>
      <c r="R14" s="678"/>
    </row>
    <row r="15" spans="1:18" s="705" customFormat="1" ht="17" x14ac:dyDescent="0.15">
      <c r="A15" s="709" t="s">
        <v>1202</v>
      </c>
      <c r="B15" s="711" t="s">
        <v>764</v>
      </c>
      <c r="C15" s="712">
        <v>0</v>
      </c>
      <c r="D15" s="712">
        <v>0</v>
      </c>
      <c r="E15" s="704"/>
      <c r="F15" s="704"/>
      <c r="G15" s="704"/>
      <c r="H15" s="704"/>
      <c r="I15" s="704"/>
      <c r="J15" s="704"/>
      <c r="K15" s="678"/>
      <c r="L15" s="678"/>
      <c r="M15" s="678"/>
      <c r="N15" s="678"/>
      <c r="O15" s="678"/>
      <c r="P15" s="678"/>
      <c r="Q15" s="678"/>
      <c r="R15" s="678"/>
    </row>
    <row r="16" spans="1:18" s="705" customFormat="1" ht="17" x14ac:dyDescent="0.15">
      <c r="A16" s="709" t="s">
        <v>761</v>
      </c>
      <c r="B16" s="711" t="s">
        <v>158</v>
      </c>
      <c r="C16" s="712">
        <v>797.56594421258364</v>
      </c>
      <c r="D16" s="712">
        <v>56.020820999999998</v>
      </c>
      <c r="E16" s="704"/>
      <c r="F16" s="704"/>
      <c r="G16" s="704"/>
      <c r="H16" s="704"/>
      <c r="I16" s="704"/>
      <c r="J16" s="704"/>
      <c r="K16" s="678"/>
      <c r="L16" s="678"/>
      <c r="M16" s="678"/>
      <c r="N16" s="678"/>
      <c r="O16" s="678"/>
      <c r="P16" s="678"/>
      <c r="Q16" s="678"/>
      <c r="R16" s="678"/>
    </row>
    <row r="17" spans="1:16384" s="705" customFormat="1" ht="17" x14ac:dyDescent="0.15">
      <c r="A17" s="709" t="s">
        <v>761</v>
      </c>
      <c r="B17" s="711" t="s">
        <v>159</v>
      </c>
      <c r="C17" s="712">
        <v>730.563734376772</v>
      </c>
      <c r="D17" s="712">
        <v>40.315939999999998</v>
      </c>
      <c r="E17" s="704"/>
      <c r="F17" s="704"/>
      <c r="G17" s="704"/>
      <c r="H17" s="704"/>
      <c r="I17" s="704"/>
      <c r="J17" s="704"/>
      <c r="K17" s="678"/>
      <c r="L17" s="678"/>
      <c r="M17" s="678"/>
      <c r="N17" s="678"/>
      <c r="O17" s="678"/>
      <c r="P17" s="678"/>
      <c r="Q17" s="678"/>
      <c r="R17" s="678"/>
    </row>
    <row r="18" spans="1:16384" s="705" customFormat="1" ht="17" x14ac:dyDescent="0.15">
      <c r="A18" s="709" t="s">
        <v>718</v>
      </c>
      <c r="B18" s="711" t="s">
        <v>654</v>
      </c>
      <c r="C18" s="712">
        <v>260.07790209274413</v>
      </c>
      <c r="D18" s="712">
        <v>22.658550000000002</v>
      </c>
      <c r="E18" s="704"/>
      <c r="F18" s="704"/>
      <c r="G18" s="704"/>
      <c r="H18" s="704"/>
      <c r="I18" s="704"/>
      <c r="J18" s="704"/>
      <c r="K18" s="678"/>
      <c r="L18" s="678"/>
      <c r="M18" s="678"/>
      <c r="N18" s="678"/>
      <c r="O18" s="678"/>
      <c r="P18" s="678"/>
      <c r="Q18" s="678"/>
      <c r="R18" s="678"/>
    </row>
    <row r="19" spans="1:16384" s="705" customFormat="1" ht="17" x14ac:dyDescent="0.15">
      <c r="A19" s="709" t="s">
        <v>718</v>
      </c>
      <c r="B19" s="711" t="s">
        <v>826</v>
      </c>
      <c r="C19" s="712">
        <v>234.94047028812051</v>
      </c>
      <c r="D19" s="712">
        <v>13.348317</v>
      </c>
      <c r="E19" s="704"/>
      <c r="F19" s="704"/>
      <c r="G19" s="704"/>
      <c r="H19" s="704"/>
      <c r="I19" s="704"/>
      <c r="J19" s="704"/>
      <c r="K19" s="678"/>
      <c r="L19" s="678"/>
      <c r="M19" s="678"/>
      <c r="N19" s="678"/>
      <c r="O19" s="678"/>
      <c r="P19" s="678"/>
      <c r="Q19" s="678"/>
      <c r="R19" s="678"/>
    </row>
    <row r="20" spans="1:16384" s="705" customFormat="1" ht="17" x14ac:dyDescent="0.15">
      <c r="A20" s="709" t="s">
        <v>718</v>
      </c>
      <c r="B20" s="544" t="s">
        <v>764</v>
      </c>
      <c r="C20" s="712">
        <v>9.7632177482409807E-2</v>
      </c>
      <c r="D20" s="712">
        <v>0.206541</v>
      </c>
      <c r="E20" s="704"/>
      <c r="F20" s="704"/>
      <c r="G20" s="704"/>
      <c r="H20" s="704"/>
      <c r="I20" s="704"/>
      <c r="J20" s="704"/>
      <c r="K20" s="678"/>
      <c r="L20" s="678"/>
      <c r="M20" s="678"/>
      <c r="N20" s="678"/>
      <c r="O20" s="678"/>
      <c r="P20" s="678"/>
      <c r="Q20" s="678"/>
      <c r="R20" s="678"/>
    </row>
    <row r="21" spans="1:16384" s="705" customFormat="1" ht="17" x14ac:dyDescent="0.15">
      <c r="A21" s="709" t="s">
        <v>762</v>
      </c>
      <c r="B21" s="544" t="s">
        <v>144</v>
      </c>
      <c r="C21" s="712">
        <v>1.2802684273137825</v>
      </c>
      <c r="D21" s="712">
        <v>6.6735000000000003E-2</v>
      </c>
      <c r="E21" s="704"/>
      <c r="F21" s="704"/>
      <c r="G21" s="704"/>
      <c r="H21" s="704"/>
      <c r="I21" s="704"/>
      <c r="J21" s="704"/>
      <c r="K21" s="715"/>
      <c r="L21" s="715"/>
      <c r="M21" s="715"/>
      <c r="N21" s="715"/>
      <c r="O21" s="715"/>
    </row>
    <row r="22" spans="1:16384" s="705" customFormat="1" ht="17" x14ac:dyDescent="0.15">
      <c r="A22" s="709" t="s">
        <v>160</v>
      </c>
      <c r="B22" s="544" t="s">
        <v>147</v>
      </c>
      <c r="C22" s="712">
        <v>3.0514370189766775</v>
      </c>
      <c r="D22" s="712">
        <v>0.87161699999999998</v>
      </c>
      <c r="E22" s="704"/>
      <c r="F22" s="704"/>
      <c r="G22" s="704"/>
      <c r="H22" s="704"/>
      <c r="I22" s="704"/>
      <c r="J22" s="704"/>
      <c r="K22" s="715"/>
      <c r="L22" s="715"/>
      <c r="M22" s="715"/>
      <c r="N22" s="715"/>
      <c r="O22" s="715"/>
    </row>
    <row r="23" spans="1:16384" s="705" customFormat="1" ht="17" x14ac:dyDescent="0.15">
      <c r="A23" s="709" t="s">
        <v>160</v>
      </c>
      <c r="B23" s="544" t="s">
        <v>763</v>
      </c>
      <c r="C23" s="712">
        <v>3.4904687654488888E-3</v>
      </c>
      <c r="D23" s="712">
        <v>7.27E-4</v>
      </c>
      <c r="E23" s="704"/>
      <c r="F23" s="704"/>
      <c r="G23" s="704"/>
      <c r="H23" s="704"/>
      <c r="I23" s="704"/>
      <c r="J23" s="704"/>
      <c r="K23" s="715"/>
      <c r="L23" s="715"/>
      <c r="M23" s="715"/>
      <c r="N23" s="715"/>
      <c r="O23" s="715"/>
    </row>
    <row r="24" spans="1:16384" s="705" customFormat="1" x14ac:dyDescent="0.15">
      <c r="A24" s="716" t="s">
        <v>55</v>
      </c>
      <c r="B24" s="717"/>
      <c r="C24" s="718">
        <f>SUM(C7:C23)</f>
        <v>2099.6045275094953</v>
      </c>
      <c r="D24" s="718">
        <f>SUM(D7:D23)</f>
        <v>149.03738099999998</v>
      </c>
      <c r="E24" s="719">
        <f t="shared" ref="E24:BL24" si="0">E22/365</f>
        <v>0</v>
      </c>
      <c r="F24" s="719">
        <f t="shared" si="0"/>
        <v>0</v>
      </c>
      <c r="G24" s="719">
        <f t="shared" si="0"/>
        <v>0</v>
      </c>
      <c r="H24" s="719">
        <f t="shared" si="0"/>
        <v>0</v>
      </c>
      <c r="I24" s="719">
        <f t="shared" si="0"/>
        <v>0</v>
      </c>
      <c r="J24" s="719">
        <f t="shared" si="0"/>
        <v>0</v>
      </c>
      <c r="K24" s="719">
        <f t="shared" si="0"/>
        <v>0</v>
      </c>
      <c r="L24" s="719">
        <f t="shared" si="0"/>
        <v>0</v>
      </c>
      <c r="M24" s="719">
        <f t="shared" si="0"/>
        <v>0</v>
      </c>
      <c r="N24" s="719">
        <f t="shared" si="0"/>
        <v>0</v>
      </c>
      <c r="O24" s="719">
        <f t="shared" si="0"/>
        <v>0</v>
      </c>
      <c r="P24" s="719">
        <f t="shared" si="0"/>
        <v>0</v>
      </c>
      <c r="Q24" s="719">
        <f t="shared" si="0"/>
        <v>0</v>
      </c>
      <c r="R24" s="719">
        <f t="shared" si="0"/>
        <v>0</v>
      </c>
      <c r="S24" s="719">
        <f t="shared" si="0"/>
        <v>0</v>
      </c>
      <c r="T24" s="719">
        <f t="shared" si="0"/>
        <v>0</v>
      </c>
      <c r="U24" s="719">
        <f t="shared" si="0"/>
        <v>0</v>
      </c>
      <c r="V24" s="719">
        <f t="shared" si="0"/>
        <v>0</v>
      </c>
      <c r="W24" s="719">
        <f t="shared" si="0"/>
        <v>0</v>
      </c>
      <c r="X24" s="719">
        <f t="shared" si="0"/>
        <v>0</v>
      </c>
      <c r="Y24" s="719">
        <f t="shared" si="0"/>
        <v>0</v>
      </c>
      <c r="Z24" s="719">
        <f t="shared" si="0"/>
        <v>0</v>
      </c>
      <c r="AA24" s="719">
        <f t="shared" si="0"/>
        <v>0</v>
      </c>
      <c r="AB24" s="719">
        <f t="shared" si="0"/>
        <v>0</v>
      </c>
      <c r="AC24" s="719">
        <f t="shared" si="0"/>
        <v>0</v>
      </c>
      <c r="AD24" s="719">
        <f t="shared" si="0"/>
        <v>0</v>
      </c>
      <c r="AE24" s="719">
        <f t="shared" si="0"/>
        <v>0</v>
      </c>
      <c r="AF24" s="719">
        <f t="shared" si="0"/>
        <v>0</v>
      </c>
      <c r="AG24" s="719">
        <f t="shared" si="0"/>
        <v>0</v>
      </c>
      <c r="AH24" s="719">
        <f t="shared" si="0"/>
        <v>0</v>
      </c>
      <c r="AI24" s="719">
        <f t="shared" si="0"/>
        <v>0</v>
      </c>
      <c r="AJ24" s="719">
        <f t="shared" si="0"/>
        <v>0</v>
      </c>
      <c r="AK24" s="719">
        <f t="shared" si="0"/>
        <v>0</v>
      </c>
      <c r="AL24" s="719">
        <f t="shared" si="0"/>
        <v>0</v>
      </c>
      <c r="AM24" s="719">
        <f t="shared" si="0"/>
        <v>0</v>
      </c>
      <c r="AN24" s="719">
        <f t="shared" si="0"/>
        <v>0</v>
      </c>
      <c r="AO24" s="719">
        <f t="shared" si="0"/>
        <v>0</v>
      </c>
      <c r="AP24" s="719">
        <f t="shared" si="0"/>
        <v>0</v>
      </c>
      <c r="AQ24" s="719">
        <f t="shared" si="0"/>
        <v>0</v>
      </c>
      <c r="AR24" s="719">
        <f t="shared" si="0"/>
        <v>0</v>
      </c>
      <c r="AS24" s="719">
        <f t="shared" si="0"/>
        <v>0</v>
      </c>
      <c r="AT24" s="719">
        <f t="shared" si="0"/>
        <v>0</v>
      </c>
      <c r="AU24" s="719">
        <f t="shared" si="0"/>
        <v>0</v>
      </c>
      <c r="AV24" s="719">
        <f t="shared" si="0"/>
        <v>0</v>
      </c>
      <c r="AW24" s="719">
        <f t="shared" si="0"/>
        <v>0</v>
      </c>
      <c r="AX24" s="719">
        <f t="shared" si="0"/>
        <v>0</v>
      </c>
      <c r="AY24" s="719">
        <f t="shared" si="0"/>
        <v>0</v>
      </c>
      <c r="AZ24" s="719">
        <f t="shared" si="0"/>
        <v>0</v>
      </c>
      <c r="BA24" s="719">
        <f t="shared" si="0"/>
        <v>0</v>
      </c>
      <c r="BB24" s="719">
        <f t="shared" si="0"/>
        <v>0</v>
      </c>
      <c r="BC24" s="719">
        <f t="shared" si="0"/>
        <v>0</v>
      </c>
      <c r="BD24" s="719">
        <f t="shared" si="0"/>
        <v>0</v>
      </c>
      <c r="BE24" s="719">
        <f t="shared" si="0"/>
        <v>0</v>
      </c>
      <c r="BF24" s="719">
        <f t="shared" si="0"/>
        <v>0</v>
      </c>
      <c r="BG24" s="719">
        <f t="shared" si="0"/>
        <v>0</v>
      </c>
      <c r="BH24" s="719">
        <f t="shared" si="0"/>
        <v>0</v>
      </c>
      <c r="BI24" s="719">
        <f t="shared" si="0"/>
        <v>0</v>
      </c>
      <c r="BJ24" s="719">
        <f t="shared" si="0"/>
        <v>0</v>
      </c>
      <c r="BK24" s="719">
        <f t="shared" si="0"/>
        <v>0</v>
      </c>
      <c r="BL24" s="719">
        <f t="shared" si="0"/>
        <v>0</v>
      </c>
      <c r="BM24" s="719">
        <f t="shared" ref="BM24:DX24" si="1">BM22/365</f>
        <v>0</v>
      </c>
      <c r="BN24" s="719">
        <f t="shared" si="1"/>
        <v>0</v>
      </c>
      <c r="BO24" s="719">
        <f t="shared" si="1"/>
        <v>0</v>
      </c>
      <c r="BP24" s="719">
        <f t="shared" si="1"/>
        <v>0</v>
      </c>
      <c r="BQ24" s="719">
        <f t="shared" si="1"/>
        <v>0</v>
      </c>
      <c r="BR24" s="719">
        <f t="shared" si="1"/>
        <v>0</v>
      </c>
      <c r="BS24" s="719">
        <f t="shared" si="1"/>
        <v>0</v>
      </c>
      <c r="BT24" s="719">
        <f t="shared" si="1"/>
        <v>0</v>
      </c>
      <c r="BU24" s="719">
        <f t="shared" si="1"/>
        <v>0</v>
      </c>
      <c r="BV24" s="719">
        <f t="shared" si="1"/>
        <v>0</v>
      </c>
      <c r="BW24" s="719">
        <f t="shared" si="1"/>
        <v>0</v>
      </c>
      <c r="BX24" s="719">
        <f t="shared" si="1"/>
        <v>0</v>
      </c>
      <c r="BY24" s="719">
        <f t="shared" si="1"/>
        <v>0</v>
      </c>
      <c r="BZ24" s="719">
        <f t="shared" si="1"/>
        <v>0</v>
      </c>
      <c r="CA24" s="719">
        <f t="shared" si="1"/>
        <v>0</v>
      </c>
      <c r="CB24" s="719">
        <f t="shared" si="1"/>
        <v>0</v>
      </c>
      <c r="CC24" s="719">
        <f t="shared" si="1"/>
        <v>0</v>
      </c>
      <c r="CD24" s="719">
        <f t="shared" si="1"/>
        <v>0</v>
      </c>
      <c r="CE24" s="719">
        <f t="shared" si="1"/>
        <v>0</v>
      </c>
      <c r="CF24" s="719">
        <f t="shared" si="1"/>
        <v>0</v>
      </c>
      <c r="CG24" s="719">
        <f t="shared" si="1"/>
        <v>0</v>
      </c>
      <c r="CH24" s="719">
        <f t="shared" si="1"/>
        <v>0</v>
      </c>
      <c r="CI24" s="719">
        <f t="shared" si="1"/>
        <v>0</v>
      </c>
      <c r="CJ24" s="719">
        <f t="shared" si="1"/>
        <v>0</v>
      </c>
      <c r="CK24" s="719">
        <f t="shared" si="1"/>
        <v>0</v>
      </c>
      <c r="CL24" s="719">
        <f t="shared" si="1"/>
        <v>0</v>
      </c>
      <c r="CM24" s="719">
        <f t="shared" si="1"/>
        <v>0</v>
      </c>
      <c r="CN24" s="719">
        <f t="shared" si="1"/>
        <v>0</v>
      </c>
      <c r="CO24" s="719">
        <f t="shared" si="1"/>
        <v>0</v>
      </c>
      <c r="CP24" s="719">
        <f t="shared" si="1"/>
        <v>0</v>
      </c>
      <c r="CQ24" s="719">
        <f t="shared" si="1"/>
        <v>0</v>
      </c>
      <c r="CR24" s="719">
        <f t="shared" si="1"/>
        <v>0</v>
      </c>
      <c r="CS24" s="719">
        <f t="shared" si="1"/>
        <v>0</v>
      </c>
      <c r="CT24" s="719">
        <f t="shared" si="1"/>
        <v>0</v>
      </c>
      <c r="CU24" s="719">
        <f t="shared" si="1"/>
        <v>0</v>
      </c>
      <c r="CV24" s="719">
        <f t="shared" si="1"/>
        <v>0</v>
      </c>
      <c r="CW24" s="719">
        <f t="shared" si="1"/>
        <v>0</v>
      </c>
      <c r="CX24" s="719">
        <f t="shared" si="1"/>
        <v>0</v>
      </c>
      <c r="CY24" s="719">
        <f t="shared" si="1"/>
        <v>0</v>
      </c>
      <c r="CZ24" s="719">
        <f t="shared" si="1"/>
        <v>0</v>
      </c>
      <c r="DA24" s="719">
        <f t="shared" si="1"/>
        <v>0</v>
      </c>
      <c r="DB24" s="719">
        <f t="shared" si="1"/>
        <v>0</v>
      </c>
      <c r="DC24" s="719">
        <f t="shared" si="1"/>
        <v>0</v>
      </c>
      <c r="DD24" s="719">
        <f t="shared" si="1"/>
        <v>0</v>
      </c>
      <c r="DE24" s="719">
        <f t="shared" si="1"/>
        <v>0</v>
      </c>
      <c r="DF24" s="719">
        <f t="shared" si="1"/>
        <v>0</v>
      </c>
      <c r="DG24" s="719">
        <f t="shared" si="1"/>
        <v>0</v>
      </c>
      <c r="DH24" s="719">
        <f t="shared" si="1"/>
        <v>0</v>
      </c>
      <c r="DI24" s="719">
        <f t="shared" si="1"/>
        <v>0</v>
      </c>
      <c r="DJ24" s="719">
        <f t="shared" si="1"/>
        <v>0</v>
      </c>
      <c r="DK24" s="719">
        <f t="shared" si="1"/>
        <v>0</v>
      </c>
      <c r="DL24" s="719">
        <f t="shared" si="1"/>
        <v>0</v>
      </c>
      <c r="DM24" s="719">
        <f t="shared" si="1"/>
        <v>0</v>
      </c>
      <c r="DN24" s="719">
        <f t="shared" si="1"/>
        <v>0</v>
      </c>
      <c r="DO24" s="719">
        <f t="shared" si="1"/>
        <v>0</v>
      </c>
      <c r="DP24" s="719">
        <f t="shared" si="1"/>
        <v>0</v>
      </c>
      <c r="DQ24" s="719">
        <f t="shared" si="1"/>
        <v>0</v>
      </c>
      <c r="DR24" s="719">
        <f t="shared" si="1"/>
        <v>0</v>
      </c>
      <c r="DS24" s="719">
        <f t="shared" si="1"/>
        <v>0</v>
      </c>
      <c r="DT24" s="719">
        <f t="shared" si="1"/>
        <v>0</v>
      </c>
      <c r="DU24" s="719">
        <f t="shared" si="1"/>
        <v>0</v>
      </c>
      <c r="DV24" s="719">
        <f t="shared" si="1"/>
        <v>0</v>
      </c>
      <c r="DW24" s="719">
        <f t="shared" si="1"/>
        <v>0</v>
      </c>
      <c r="DX24" s="719">
        <f t="shared" si="1"/>
        <v>0</v>
      </c>
      <c r="DY24" s="719">
        <f t="shared" ref="DY24:GJ24" si="2">DY22/365</f>
        <v>0</v>
      </c>
      <c r="DZ24" s="719">
        <f t="shared" si="2"/>
        <v>0</v>
      </c>
      <c r="EA24" s="719">
        <f t="shared" si="2"/>
        <v>0</v>
      </c>
      <c r="EB24" s="719">
        <f t="shared" si="2"/>
        <v>0</v>
      </c>
      <c r="EC24" s="719">
        <f t="shared" si="2"/>
        <v>0</v>
      </c>
      <c r="ED24" s="719">
        <f t="shared" si="2"/>
        <v>0</v>
      </c>
      <c r="EE24" s="719">
        <f t="shared" si="2"/>
        <v>0</v>
      </c>
      <c r="EF24" s="719">
        <f t="shared" si="2"/>
        <v>0</v>
      </c>
      <c r="EG24" s="719">
        <f t="shared" si="2"/>
        <v>0</v>
      </c>
      <c r="EH24" s="719">
        <f t="shared" si="2"/>
        <v>0</v>
      </c>
      <c r="EI24" s="719">
        <f t="shared" si="2"/>
        <v>0</v>
      </c>
      <c r="EJ24" s="719">
        <f t="shared" si="2"/>
        <v>0</v>
      </c>
      <c r="EK24" s="719">
        <f t="shared" si="2"/>
        <v>0</v>
      </c>
      <c r="EL24" s="719">
        <f t="shared" si="2"/>
        <v>0</v>
      </c>
      <c r="EM24" s="719">
        <f t="shared" si="2"/>
        <v>0</v>
      </c>
      <c r="EN24" s="719">
        <f t="shared" si="2"/>
        <v>0</v>
      </c>
      <c r="EO24" s="719">
        <f t="shared" si="2"/>
        <v>0</v>
      </c>
      <c r="EP24" s="719">
        <f t="shared" si="2"/>
        <v>0</v>
      </c>
      <c r="EQ24" s="719">
        <f t="shared" si="2"/>
        <v>0</v>
      </c>
      <c r="ER24" s="719">
        <f t="shared" si="2"/>
        <v>0</v>
      </c>
      <c r="ES24" s="719">
        <f t="shared" si="2"/>
        <v>0</v>
      </c>
      <c r="ET24" s="719">
        <f t="shared" si="2"/>
        <v>0</v>
      </c>
      <c r="EU24" s="719">
        <f t="shared" si="2"/>
        <v>0</v>
      </c>
      <c r="EV24" s="719">
        <f t="shared" si="2"/>
        <v>0</v>
      </c>
      <c r="EW24" s="719">
        <f t="shared" si="2"/>
        <v>0</v>
      </c>
      <c r="EX24" s="719">
        <f t="shared" si="2"/>
        <v>0</v>
      </c>
      <c r="EY24" s="719">
        <f t="shared" si="2"/>
        <v>0</v>
      </c>
      <c r="EZ24" s="719">
        <f t="shared" si="2"/>
        <v>0</v>
      </c>
      <c r="FA24" s="719">
        <f t="shared" si="2"/>
        <v>0</v>
      </c>
      <c r="FB24" s="719">
        <f t="shared" si="2"/>
        <v>0</v>
      </c>
      <c r="FC24" s="719">
        <f t="shared" si="2"/>
        <v>0</v>
      </c>
      <c r="FD24" s="719">
        <f t="shared" si="2"/>
        <v>0</v>
      </c>
      <c r="FE24" s="719">
        <f t="shared" si="2"/>
        <v>0</v>
      </c>
      <c r="FF24" s="719">
        <f t="shared" si="2"/>
        <v>0</v>
      </c>
      <c r="FG24" s="719">
        <f t="shared" si="2"/>
        <v>0</v>
      </c>
      <c r="FH24" s="719">
        <f t="shared" si="2"/>
        <v>0</v>
      </c>
      <c r="FI24" s="719">
        <f t="shared" si="2"/>
        <v>0</v>
      </c>
      <c r="FJ24" s="719">
        <f t="shared" si="2"/>
        <v>0</v>
      </c>
      <c r="FK24" s="719">
        <f t="shared" si="2"/>
        <v>0</v>
      </c>
      <c r="FL24" s="719">
        <f t="shared" si="2"/>
        <v>0</v>
      </c>
      <c r="FM24" s="719">
        <f t="shared" si="2"/>
        <v>0</v>
      </c>
      <c r="FN24" s="719">
        <f t="shared" si="2"/>
        <v>0</v>
      </c>
      <c r="FO24" s="719">
        <f t="shared" si="2"/>
        <v>0</v>
      </c>
      <c r="FP24" s="719">
        <f t="shared" si="2"/>
        <v>0</v>
      </c>
      <c r="FQ24" s="719">
        <f t="shared" si="2"/>
        <v>0</v>
      </c>
      <c r="FR24" s="719">
        <f t="shared" si="2"/>
        <v>0</v>
      </c>
      <c r="FS24" s="719">
        <f t="shared" si="2"/>
        <v>0</v>
      </c>
      <c r="FT24" s="719">
        <f t="shared" si="2"/>
        <v>0</v>
      </c>
      <c r="FU24" s="719">
        <f t="shared" si="2"/>
        <v>0</v>
      </c>
      <c r="FV24" s="719">
        <f t="shared" si="2"/>
        <v>0</v>
      </c>
      <c r="FW24" s="719">
        <f t="shared" si="2"/>
        <v>0</v>
      </c>
      <c r="FX24" s="719">
        <f t="shared" si="2"/>
        <v>0</v>
      </c>
      <c r="FY24" s="719">
        <f t="shared" si="2"/>
        <v>0</v>
      </c>
      <c r="FZ24" s="719">
        <f t="shared" si="2"/>
        <v>0</v>
      </c>
      <c r="GA24" s="719">
        <f t="shared" si="2"/>
        <v>0</v>
      </c>
      <c r="GB24" s="719">
        <f t="shared" si="2"/>
        <v>0</v>
      </c>
      <c r="GC24" s="719">
        <f t="shared" si="2"/>
        <v>0</v>
      </c>
      <c r="GD24" s="719">
        <f t="shared" si="2"/>
        <v>0</v>
      </c>
      <c r="GE24" s="719">
        <f t="shared" si="2"/>
        <v>0</v>
      </c>
      <c r="GF24" s="719">
        <f t="shared" si="2"/>
        <v>0</v>
      </c>
      <c r="GG24" s="719">
        <f t="shared" si="2"/>
        <v>0</v>
      </c>
      <c r="GH24" s="719">
        <f t="shared" si="2"/>
        <v>0</v>
      </c>
      <c r="GI24" s="719">
        <f t="shared" si="2"/>
        <v>0</v>
      </c>
      <c r="GJ24" s="719">
        <f t="shared" si="2"/>
        <v>0</v>
      </c>
      <c r="GK24" s="719">
        <f t="shared" ref="GK24:IV24" si="3">GK22/365</f>
        <v>0</v>
      </c>
      <c r="GL24" s="719">
        <f t="shared" si="3"/>
        <v>0</v>
      </c>
      <c r="GM24" s="719">
        <f t="shared" si="3"/>
        <v>0</v>
      </c>
      <c r="GN24" s="719">
        <f t="shared" si="3"/>
        <v>0</v>
      </c>
      <c r="GO24" s="719">
        <f t="shared" si="3"/>
        <v>0</v>
      </c>
      <c r="GP24" s="719">
        <f t="shared" si="3"/>
        <v>0</v>
      </c>
      <c r="GQ24" s="719">
        <f t="shared" si="3"/>
        <v>0</v>
      </c>
      <c r="GR24" s="719">
        <f t="shared" si="3"/>
        <v>0</v>
      </c>
      <c r="GS24" s="719">
        <f t="shared" si="3"/>
        <v>0</v>
      </c>
      <c r="GT24" s="719">
        <f t="shared" si="3"/>
        <v>0</v>
      </c>
      <c r="GU24" s="719">
        <f t="shared" si="3"/>
        <v>0</v>
      </c>
      <c r="GV24" s="719">
        <f t="shared" si="3"/>
        <v>0</v>
      </c>
      <c r="GW24" s="719">
        <f t="shared" si="3"/>
        <v>0</v>
      </c>
      <c r="GX24" s="719">
        <f t="shared" si="3"/>
        <v>0</v>
      </c>
      <c r="GY24" s="719">
        <f t="shared" si="3"/>
        <v>0</v>
      </c>
      <c r="GZ24" s="719">
        <f t="shared" si="3"/>
        <v>0</v>
      </c>
      <c r="HA24" s="719">
        <f t="shared" si="3"/>
        <v>0</v>
      </c>
      <c r="HB24" s="719">
        <f t="shared" si="3"/>
        <v>0</v>
      </c>
      <c r="HC24" s="719">
        <f t="shared" si="3"/>
        <v>0</v>
      </c>
      <c r="HD24" s="719">
        <f t="shared" si="3"/>
        <v>0</v>
      </c>
      <c r="HE24" s="719">
        <f t="shared" si="3"/>
        <v>0</v>
      </c>
      <c r="HF24" s="719">
        <f t="shared" si="3"/>
        <v>0</v>
      </c>
      <c r="HG24" s="719">
        <f t="shared" si="3"/>
        <v>0</v>
      </c>
      <c r="HH24" s="719">
        <f t="shared" si="3"/>
        <v>0</v>
      </c>
      <c r="HI24" s="719">
        <f t="shared" si="3"/>
        <v>0</v>
      </c>
      <c r="HJ24" s="719">
        <f t="shared" si="3"/>
        <v>0</v>
      </c>
      <c r="HK24" s="719">
        <f t="shared" si="3"/>
        <v>0</v>
      </c>
      <c r="HL24" s="719">
        <f t="shared" si="3"/>
        <v>0</v>
      </c>
      <c r="HM24" s="719">
        <f t="shared" si="3"/>
        <v>0</v>
      </c>
      <c r="HN24" s="719">
        <f t="shared" si="3"/>
        <v>0</v>
      </c>
      <c r="HO24" s="719">
        <f t="shared" si="3"/>
        <v>0</v>
      </c>
      <c r="HP24" s="719">
        <f t="shared" si="3"/>
        <v>0</v>
      </c>
      <c r="HQ24" s="719">
        <f t="shared" si="3"/>
        <v>0</v>
      </c>
      <c r="HR24" s="719">
        <f t="shared" si="3"/>
        <v>0</v>
      </c>
      <c r="HS24" s="719">
        <f t="shared" si="3"/>
        <v>0</v>
      </c>
      <c r="HT24" s="719">
        <f t="shared" si="3"/>
        <v>0</v>
      </c>
      <c r="HU24" s="719">
        <f t="shared" si="3"/>
        <v>0</v>
      </c>
      <c r="HV24" s="719">
        <f t="shared" si="3"/>
        <v>0</v>
      </c>
      <c r="HW24" s="719">
        <f t="shared" si="3"/>
        <v>0</v>
      </c>
      <c r="HX24" s="719">
        <f t="shared" si="3"/>
        <v>0</v>
      </c>
      <c r="HY24" s="719">
        <f t="shared" si="3"/>
        <v>0</v>
      </c>
      <c r="HZ24" s="719">
        <f t="shared" si="3"/>
        <v>0</v>
      </c>
      <c r="IA24" s="719">
        <f t="shared" si="3"/>
        <v>0</v>
      </c>
      <c r="IB24" s="719">
        <f t="shared" si="3"/>
        <v>0</v>
      </c>
      <c r="IC24" s="719">
        <f t="shared" si="3"/>
        <v>0</v>
      </c>
      <c r="ID24" s="719">
        <f t="shared" si="3"/>
        <v>0</v>
      </c>
      <c r="IE24" s="719">
        <f t="shared" si="3"/>
        <v>0</v>
      </c>
      <c r="IF24" s="719">
        <f t="shared" si="3"/>
        <v>0</v>
      </c>
      <c r="IG24" s="719">
        <f t="shared" si="3"/>
        <v>0</v>
      </c>
      <c r="IH24" s="719">
        <f t="shared" si="3"/>
        <v>0</v>
      </c>
      <c r="II24" s="719">
        <f t="shared" si="3"/>
        <v>0</v>
      </c>
      <c r="IJ24" s="719">
        <f t="shared" si="3"/>
        <v>0</v>
      </c>
      <c r="IK24" s="719">
        <f t="shared" si="3"/>
        <v>0</v>
      </c>
      <c r="IL24" s="719">
        <f t="shared" si="3"/>
        <v>0</v>
      </c>
      <c r="IM24" s="719">
        <f t="shared" si="3"/>
        <v>0</v>
      </c>
      <c r="IN24" s="719">
        <f t="shared" si="3"/>
        <v>0</v>
      </c>
      <c r="IO24" s="719">
        <f t="shared" si="3"/>
        <v>0</v>
      </c>
      <c r="IP24" s="719">
        <f t="shared" si="3"/>
        <v>0</v>
      </c>
      <c r="IQ24" s="719">
        <f t="shared" si="3"/>
        <v>0</v>
      </c>
      <c r="IR24" s="719">
        <f t="shared" si="3"/>
        <v>0</v>
      </c>
      <c r="IS24" s="719">
        <f t="shared" si="3"/>
        <v>0</v>
      </c>
      <c r="IT24" s="719">
        <f t="shared" si="3"/>
        <v>0</v>
      </c>
      <c r="IU24" s="719">
        <f t="shared" si="3"/>
        <v>0</v>
      </c>
      <c r="IV24" s="719">
        <f t="shared" si="3"/>
        <v>0</v>
      </c>
      <c r="IW24" s="719">
        <f t="shared" ref="IW24:LH24" si="4">IW22/365</f>
        <v>0</v>
      </c>
      <c r="IX24" s="719">
        <f t="shared" si="4"/>
        <v>0</v>
      </c>
      <c r="IY24" s="719">
        <f t="shared" si="4"/>
        <v>0</v>
      </c>
      <c r="IZ24" s="719">
        <f t="shared" si="4"/>
        <v>0</v>
      </c>
      <c r="JA24" s="719">
        <f t="shared" si="4"/>
        <v>0</v>
      </c>
      <c r="JB24" s="719">
        <f t="shared" si="4"/>
        <v>0</v>
      </c>
      <c r="JC24" s="719">
        <f t="shared" si="4"/>
        <v>0</v>
      </c>
      <c r="JD24" s="719">
        <f t="shared" si="4"/>
        <v>0</v>
      </c>
      <c r="JE24" s="719">
        <f t="shared" si="4"/>
        <v>0</v>
      </c>
      <c r="JF24" s="719">
        <f t="shared" si="4"/>
        <v>0</v>
      </c>
      <c r="JG24" s="719">
        <f t="shared" si="4"/>
        <v>0</v>
      </c>
      <c r="JH24" s="719">
        <f t="shared" si="4"/>
        <v>0</v>
      </c>
      <c r="JI24" s="719">
        <f t="shared" si="4"/>
        <v>0</v>
      </c>
      <c r="JJ24" s="719">
        <f t="shared" si="4"/>
        <v>0</v>
      </c>
      <c r="JK24" s="719">
        <f t="shared" si="4"/>
        <v>0</v>
      </c>
      <c r="JL24" s="719">
        <f t="shared" si="4"/>
        <v>0</v>
      </c>
      <c r="JM24" s="719">
        <f t="shared" si="4"/>
        <v>0</v>
      </c>
      <c r="JN24" s="719">
        <f t="shared" si="4"/>
        <v>0</v>
      </c>
      <c r="JO24" s="719">
        <f t="shared" si="4"/>
        <v>0</v>
      </c>
      <c r="JP24" s="719">
        <f t="shared" si="4"/>
        <v>0</v>
      </c>
      <c r="JQ24" s="719">
        <f t="shared" si="4"/>
        <v>0</v>
      </c>
      <c r="JR24" s="719">
        <f t="shared" si="4"/>
        <v>0</v>
      </c>
      <c r="JS24" s="719">
        <f t="shared" si="4"/>
        <v>0</v>
      </c>
      <c r="JT24" s="719">
        <f t="shared" si="4"/>
        <v>0</v>
      </c>
      <c r="JU24" s="719">
        <f t="shared" si="4"/>
        <v>0</v>
      </c>
      <c r="JV24" s="719">
        <f t="shared" si="4"/>
        <v>0</v>
      </c>
      <c r="JW24" s="719">
        <f t="shared" si="4"/>
        <v>0</v>
      </c>
      <c r="JX24" s="719">
        <f t="shared" si="4"/>
        <v>0</v>
      </c>
      <c r="JY24" s="719">
        <f t="shared" si="4"/>
        <v>0</v>
      </c>
      <c r="JZ24" s="719">
        <f t="shared" si="4"/>
        <v>0</v>
      </c>
      <c r="KA24" s="719">
        <f t="shared" si="4"/>
        <v>0</v>
      </c>
      <c r="KB24" s="719">
        <f t="shared" si="4"/>
        <v>0</v>
      </c>
      <c r="KC24" s="719">
        <f t="shared" si="4"/>
        <v>0</v>
      </c>
      <c r="KD24" s="719">
        <f t="shared" si="4"/>
        <v>0</v>
      </c>
      <c r="KE24" s="719">
        <f t="shared" si="4"/>
        <v>0</v>
      </c>
      <c r="KF24" s="719">
        <f t="shared" si="4"/>
        <v>0</v>
      </c>
      <c r="KG24" s="719">
        <f t="shared" si="4"/>
        <v>0</v>
      </c>
      <c r="KH24" s="719">
        <f t="shared" si="4"/>
        <v>0</v>
      </c>
      <c r="KI24" s="719">
        <f t="shared" si="4"/>
        <v>0</v>
      </c>
      <c r="KJ24" s="719">
        <f t="shared" si="4"/>
        <v>0</v>
      </c>
      <c r="KK24" s="719">
        <f t="shared" si="4"/>
        <v>0</v>
      </c>
      <c r="KL24" s="719">
        <f t="shared" si="4"/>
        <v>0</v>
      </c>
      <c r="KM24" s="719">
        <f t="shared" si="4"/>
        <v>0</v>
      </c>
      <c r="KN24" s="719">
        <f t="shared" si="4"/>
        <v>0</v>
      </c>
      <c r="KO24" s="719">
        <f t="shared" si="4"/>
        <v>0</v>
      </c>
      <c r="KP24" s="719">
        <f t="shared" si="4"/>
        <v>0</v>
      </c>
      <c r="KQ24" s="719">
        <f t="shared" si="4"/>
        <v>0</v>
      </c>
      <c r="KR24" s="719">
        <f t="shared" si="4"/>
        <v>0</v>
      </c>
      <c r="KS24" s="719">
        <f t="shared" si="4"/>
        <v>0</v>
      </c>
      <c r="KT24" s="719">
        <f t="shared" si="4"/>
        <v>0</v>
      </c>
      <c r="KU24" s="719">
        <f t="shared" si="4"/>
        <v>0</v>
      </c>
      <c r="KV24" s="719">
        <f t="shared" si="4"/>
        <v>0</v>
      </c>
      <c r="KW24" s="719">
        <f t="shared" si="4"/>
        <v>0</v>
      </c>
      <c r="KX24" s="719">
        <f t="shared" si="4"/>
        <v>0</v>
      </c>
      <c r="KY24" s="719">
        <f t="shared" si="4"/>
        <v>0</v>
      </c>
      <c r="KZ24" s="719">
        <f t="shared" si="4"/>
        <v>0</v>
      </c>
      <c r="LA24" s="719">
        <f t="shared" si="4"/>
        <v>0</v>
      </c>
      <c r="LB24" s="719">
        <f t="shared" si="4"/>
        <v>0</v>
      </c>
      <c r="LC24" s="719">
        <f t="shared" si="4"/>
        <v>0</v>
      </c>
      <c r="LD24" s="719">
        <f t="shared" si="4"/>
        <v>0</v>
      </c>
      <c r="LE24" s="719">
        <f t="shared" si="4"/>
        <v>0</v>
      </c>
      <c r="LF24" s="719">
        <f t="shared" si="4"/>
        <v>0</v>
      </c>
      <c r="LG24" s="719">
        <f t="shared" si="4"/>
        <v>0</v>
      </c>
      <c r="LH24" s="719">
        <f t="shared" si="4"/>
        <v>0</v>
      </c>
      <c r="LI24" s="719">
        <f t="shared" ref="LI24:NT24" si="5">LI22/365</f>
        <v>0</v>
      </c>
      <c r="LJ24" s="719">
        <f t="shared" si="5"/>
        <v>0</v>
      </c>
      <c r="LK24" s="719">
        <f t="shared" si="5"/>
        <v>0</v>
      </c>
      <c r="LL24" s="719">
        <f t="shared" si="5"/>
        <v>0</v>
      </c>
      <c r="LM24" s="719">
        <f t="shared" si="5"/>
        <v>0</v>
      </c>
      <c r="LN24" s="719">
        <f t="shared" si="5"/>
        <v>0</v>
      </c>
      <c r="LO24" s="719">
        <f t="shared" si="5"/>
        <v>0</v>
      </c>
      <c r="LP24" s="719">
        <f t="shared" si="5"/>
        <v>0</v>
      </c>
      <c r="LQ24" s="719">
        <f t="shared" si="5"/>
        <v>0</v>
      </c>
      <c r="LR24" s="719">
        <f t="shared" si="5"/>
        <v>0</v>
      </c>
      <c r="LS24" s="719">
        <f t="shared" si="5"/>
        <v>0</v>
      </c>
      <c r="LT24" s="719">
        <f t="shared" si="5"/>
        <v>0</v>
      </c>
      <c r="LU24" s="719">
        <f t="shared" si="5"/>
        <v>0</v>
      </c>
      <c r="LV24" s="719">
        <f t="shared" si="5"/>
        <v>0</v>
      </c>
      <c r="LW24" s="719">
        <f t="shared" si="5"/>
        <v>0</v>
      </c>
      <c r="LX24" s="719">
        <f t="shared" si="5"/>
        <v>0</v>
      </c>
      <c r="LY24" s="719">
        <f t="shared" si="5"/>
        <v>0</v>
      </c>
      <c r="LZ24" s="719">
        <f t="shared" si="5"/>
        <v>0</v>
      </c>
      <c r="MA24" s="719">
        <f t="shared" si="5"/>
        <v>0</v>
      </c>
      <c r="MB24" s="719">
        <f t="shared" si="5"/>
        <v>0</v>
      </c>
      <c r="MC24" s="719">
        <f t="shared" si="5"/>
        <v>0</v>
      </c>
      <c r="MD24" s="719">
        <f t="shared" si="5"/>
        <v>0</v>
      </c>
      <c r="ME24" s="719">
        <f t="shared" si="5"/>
        <v>0</v>
      </c>
      <c r="MF24" s="719">
        <f t="shared" si="5"/>
        <v>0</v>
      </c>
      <c r="MG24" s="719">
        <f t="shared" si="5"/>
        <v>0</v>
      </c>
      <c r="MH24" s="719">
        <f t="shared" si="5"/>
        <v>0</v>
      </c>
      <c r="MI24" s="719">
        <f t="shared" si="5"/>
        <v>0</v>
      </c>
      <c r="MJ24" s="719">
        <f t="shared" si="5"/>
        <v>0</v>
      </c>
      <c r="MK24" s="719">
        <f t="shared" si="5"/>
        <v>0</v>
      </c>
      <c r="ML24" s="719">
        <f t="shared" si="5"/>
        <v>0</v>
      </c>
      <c r="MM24" s="719">
        <f t="shared" si="5"/>
        <v>0</v>
      </c>
      <c r="MN24" s="719">
        <f t="shared" si="5"/>
        <v>0</v>
      </c>
      <c r="MO24" s="719">
        <f t="shared" si="5"/>
        <v>0</v>
      </c>
      <c r="MP24" s="719">
        <f t="shared" si="5"/>
        <v>0</v>
      </c>
      <c r="MQ24" s="719">
        <f t="shared" si="5"/>
        <v>0</v>
      </c>
      <c r="MR24" s="719">
        <f t="shared" si="5"/>
        <v>0</v>
      </c>
      <c r="MS24" s="719">
        <f t="shared" si="5"/>
        <v>0</v>
      </c>
      <c r="MT24" s="719">
        <f t="shared" si="5"/>
        <v>0</v>
      </c>
      <c r="MU24" s="719">
        <f t="shared" si="5"/>
        <v>0</v>
      </c>
      <c r="MV24" s="719">
        <f t="shared" si="5"/>
        <v>0</v>
      </c>
      <c r="MW24" s="719">
        <f t="shared" si="5"/>
        <v>0</v>
      </c>
      <c r="MX24" s="719">
        <f t="shared" si="5"/>
        <v>0</v>
      </c>
      <c r="MY24" s="719">
        <f t="shared" si="5"/>
        <v>0</v>
      </c>
      <c r="MZ24" s="719">
        <f t="shared" si="5"/>
        <v>0</v>
      </c>
      <c r="NA24" s="719">
        <f t="shared" si="5"/>
        <v>0</v>
      </c>
      <c r="NB24" s="719">
        <f t="shared" si="5"/>
        <v>0</v>
      </c>
      <c r="NC24" s="719">
        <f t="shared" si="5"/>
        <v>0</v>
      </c>
      <c r="ND24" s="719">
        <f t="shared" si="5"/>
        <v>0</v>
      </c>
      <c r="NE24" s="719">
        <f t="shared" si="5"/>
        <v>0</v>
      </c>
      <c r="NF24" s="719">
        <f t="shared" si="5"/>
        <v>0</v>
      </c>
      <c r="NG24" s="719">
        <f t="shared" si="5"/>
        <v>0</v>
      </c>
      <c r="NH24" s="719">
        <f t="shared" si="5"/>
        <v>0</v>
      </c>
      <c r="NI24" s="719">
        <f t="shared" si="5"/>
        <v>0</v>
      </c>
      <c r="NJ24" s="719">
        <f t="shared" si="5"/>
        <v>0</v>
      </c>
      <c r="NK24" s="719">
        <f t="shared" si="5"/>
        <v>0</v>
      </c>
      <c r="NL24" s="719">
        <f t="shared" si="5"/>
        <v>0</v>
      </c>
      <c r="NM24" s="719">
        <f t="shared" si="5"/>
        <v>0</v>
      </c>
      <c r="NN24" s="719">
        <f t="shared" si="5"/>
        <v>0</v>
      </c>
      <c r="NO24" s="719">
        <f t="shared" si="5"/>
        <v>0</v>
      </c>
      <c r="NP24" s="719">
        <f t="shared" si="5"/>
        <v>0</v>
      </c>
      <c r="NQ24" s="719">
        <f t="shared" si="5"/>
        <v>0</v>
      </c>
      <c r="NR24" s="719">
        <f t="shared" si="5"/>
        <v>0</v>
      </c>
      <c r="NS24" s="719">
        <f t="shared" si="5"/>
        <v>0</v>
      </c>
      <c r="NT24" s="719">
        <f t="shared" si="5"/>
        <v>0</v>
      </c>
      <c r="NU24" s="719">
        <f t="shared" ref="NU24:QF24" si="6">NU22/365</f>
        <v>0</v>
      </c>
      <c r="NV24" s="719">
        <f t="shared" si="6"/>
        <v>0</v>
      </c>
      <c r="NW24" s="719">
        <f t="shared" si="6"/>
        <v>0</v>
      </c>
      <c r="NX24" s="719">
        <f t="shared" si="6"/>
        <v>0</v>
      </c>
      <c r="NY24" s="719">
        <f t="shared" si="6"/>
        <v>0</v>
      </c>
      <c r="NZ24" s="719">
        <f t="shared" si="6"/>
        <v>0</v>
      </c>
      <c r="OA24" s="719">
        <f t="shared" si="6"/>
        <v>0</v>
      </c>
      <c r="OB24" s="719">
        <f t="shared" si="6"/>
        <v>0</v>
      </c>
      <c r="OC24" s="719">
        <f t="shared" si="6"/>
        <v>0</v>
      </c>
      <c r="OD24" s="719">
        <f t="shared" si="6"/>
        <v>0</v>
      </c>
      <c r="OE24" s="719">
        <f t="shared" si="6"/>
        <v>0</v>
      </c>
      <c r="OF24" s="719">
        <f t="shared" si="6"/>
        <v>0</v>
      </c>
      <c r="OG24" s="719">
        <f t="shared" si="6"/>
        <v>0</v>
      </c>
      <c r="OH24" s="719">
        <f t="shared" si="6"/>
        <v>0</v>
      </c>
      <c r="OI24" s="719">
        <f t="shared" si="6"/>
        <v>0</v>
      </c>
      <c r="OJ24" s="719">
        <f t="shared" si="6"/>
        <v>0</v>
      </c>
      <c r="OK24" s="719">
        <f t="shared" si="6"/>
        <v>0</v>
      </c>
      <c r="OL24" s="719">
        <f t="shared" si="6"/>
        <v>0</v>
      </c>
      <c r="OM24" s="719">
        <f t="shared" si="6"/>
        <v>0</v>
      </c>
      <c r="ON24" s="719">
        <f t="shared" si="6"/>
        <v>0</v>
      </c>
      <c r="OO24" s="719">
        <f t="shared" si="6"/>
        <v>0</v>
      </c>
      <c r="OP24" s="719">
        <f t="shared" si="6"/>
        <v>0</v>
      </c>
      <c r="OQ24" s="719">
        <f t="shared" si="6"/>
        <v>0</v>
      </c>
      <c r="OR24" s="719">
        <f t="shared" si="6"/>
        <v>0</v>
      </c>
      <c r="OS24" s="719">
        <f t="shared" si="6"/>
        <v>0</v>
      </c>
      <c r="OT24" s="719">
        <f t="shared" si="6"/>
        <v>0</v>
      </c>
      <c r="OU24" s="719">
        <f t="shared" si="6"/>
        <v>0</v>
      </c>
      <c r="OV24" s="719">
        <f t="shared" si="6"/>
        <v>0</v>
      </c>
      <c r="OW24" s="719">
        <f t="shared" si="6"/>
        <v>0</v>
      </c>
      <c r="OX24" s="719">
        <f t="shared" si="6"/>
        <v>0</v>
      </c>
      <c r="OY24" s="719">
        <f t="shared" si="6"/>
        <v>0</v>
      </c>
      <c r="OZ24" s="719">
        <f t="shared" si="6"/>
        <v>0</v>
      </c>
      <c r="PA24" s="719">
        <f t="shared" si="6"/>
        <v>0</v>
      </c>
      <c r="PB24" s="719">
        <f t="shared" si="6"/>
        <v>0</v>
      </c>
      <c r="PC24" s="719">
        <f t="shared" si="6"/>
        <v>0</v>
      </c>
      <c r="PD24" s="719">
        <f t="shared" si="6"/>
        <v>0</v>
      </c>
      <c r="PE24" s="719">
        <f t="shared" si="6"/>
        <v>0</v>
      </c>
      <c r="PF24" s="719">
        <f t="shared" si="6"/>
        <v>0</v>
      </c>
      <c r="PG24" s="719">
        <f t="shared" si="6"/>
        <v>0</v>
      </c>
      <c r="PH24" s="719">
        <f t="shared" si="6"/>
        <v>0</v>
      </c>
      <c r="PI24" s="719">
        <f t="shared" si="6"/>
        <v>0</v>
      </c>
      <c r="PJ24" s="719">
        <f t="shared" si="6"/>
        <v>0</v>
      </c>
      <c r="PK24" s="719">
        <f t="shared" si="6"/>
        <v>0</v>
      </c>
      <c r="PL24" s="719">
        <f t="shared" si="6"/>
        <v>0</v>
      </c>
      <c r="PM24" s="719">
        <f t="shared" si="6"/>
        <v>0</v>
      </c>
      <c r="PN24" s="719">
        <f t="shared" si="6"/>
        <v>0</v>
      </c>
      <c r="PO24" s="719">
        <f t="shared" si="6"/>
        <v>0</v>
      </c>
      <c r="PP24" s="719">
        <f t="shared" si="6"/>
        <v>0</v>
      </c>
      <c r="PQ24" s="719">
        <f t="shared" si="6"/>
        <v>0</v>
      </c>
      <c r="PR24" s="719">
        <f t="shared" si="6"/>
        <v>0</v>
      </c>
      <c r="PS24" s="719">
        <f t="shared" si="6"/>
        <v>0</v>
      </c>
      <c r="PT24" s="719">
        <f t="shared" si="6"/>
        <v>0</v>
      </c>
      <c r="PU24" s="719">
        <f t="shared" si="6"/>
        <v>0</v>
      </c>
      <c r="PV24" s="719">
        <f t="shared" si="6"/>
        <v>0</v>
      </c>
      <c r="PW24" s="719">
        <f t="shared" si="6"/>
        <v>0</v>
      </c>
      <c r="PX24" s="719">
        <f t="shared" si="6"/>
        <v>0</v>
      </c>
      <c r="PY24" s="719">
        <f t="shared" si="6"/>
        <v>0</v>
      </c>
      <c r="PZ24" s="719">
        <f t="shared" si="6"/>
        <v>0</v>
      </c>
      <c r="QA24" s="719">
        <f t="shared" si="6"/>
        <v>0</v>
      </c>
      <c r="QB24" s="719">
        <f t="shared" si="6"/>
        <v>0</v>
      </c>
      <c r="QC24" s="719">
        <f t="shared" si="6"/>
        <v>0</v>
      </c>
      <c r="QD24" s="719">
        <f t="shared" si="6"/>
        <v>0</v>
      </c>
      <c r="QE24" s="719">
        <f t="shared" si="6"/>
        <v>0</v>
      </c>
      <c r="QF24" s="719">
        <f t="shared" si="6"/>
        <v>0</v>
      </c>
      <c r="QG24" s="719">
        <f t="shared" ref="QG24:SR24" si="7">QG22/365</f>
        <v>0</v>
      </c>
      <c r="QH24" s="719">
        <f t="shared" si="7"/>
        <v>0</v>
      </c>
      <c r="QI24" s="719">
        <f t="shared" si="7"/>
        <v>0</v>
      </c>
      <c r="QJ24" s="719">
        <f t="shared" si="7"/>
        <v>0</v>
      </c>
      <c r="QK24" s="719">
        <f t="shared" si="7"/>
        <v>0</v>
      </c>
      <c r="QL24" s="719">
        <f t="shared" si="7"/>
        <v>0</v>
      </c>
      <c r="QM24" s="719">
        <f t="shared" si="7"/>
        <v>0</v>
      </c>
      <c r="QN24" s="719">
        <f t="shared" si="7"/>
        <v>0</v>
      </c>
      <c r="QO24" s="719">
        <f t="shared" si="7"/>
        <v>0</v>
      </c>
      <c r="QP24" s="719">
        <f t="shared" si="7"/>
        <v>0</v>
      </c>
      <c r="QQ24" s="719">
        <f t="shared" si="7"/>
        <v>0</v>
      </c>
      <c r="QR24" s="719">
        <f t="shared" si="7"/>
        <v>0</v>
      </c>
      <c r="QS24" s="719">
        <f t="shared" si="7"/>
        <v>0</v>
      </c>
      <c r="QT24" s="719">
        <f t="shared" si="7"/>
        <v>0</v>
      </c>
      <c r="QU24" s="719">
        <f t="shared" si="7"/>
        <v>0</v>
      </c>
      <c r="QV24" s="719">
        <f t="shared" si="7"/>
        <v>0</v>
      </c>
      <c r="QW24" s="719">
        <f t="shared" si="7"/>
        <v>0</v>
      </c>
      <c r="QX24" s="719">
        <f t="shared" si="7"/>
        <v>0</v>
      </c>
      <c r="QY24" s="719">
        <f t="shared" si="7"/>
        <v>0</v>
      </c>
      <c r="QZ24" s="719">
        <f t="shared" si="7"/>
        <v>0</v>
      </c>
      <c r="RA24" s="719">
        <f t="shared" si="7"/>
        <v>0</v>
      </c>
      <c r="RB24" s="719">
        <f t="shared" si="7"/>
        <v>0</v>
      </c>
      <c r="RC24" s="719">
        <f t="shared" si="7"/>
        <v>0</v>
      </c>
      <c r="RD24" s="719">
        <f t="shared" si="7"/>
        <v>0</v>
      </c>
      <c r="RE24" s="719">
        <f t="shared" si="7"/>
        <v>0</v>
      </c>
      <c r="RF24" s="719">
        <f t="shared" si="7"/>
        <v>0</v>
      </c>
      <c r="RG24" s="719">
        <f t="shared" si="7"/>
        <v>0</v>
      </c>
      <c r="RH24" s="719">
        <f t="shared" si="7"/>
        <v>0</v>
      </c>
      <c r="RI24" s="719">
        <f t="shared" si="7"/>
        <v>0</v>
      </c>
      <c r="RJ24" s="719">
        <f t="shared" si="7"/>
        <v>0</v>
      </c>
      <c r="RK24" s="719">
        <f t="shared" si="7"/>
        <v>0</v>
      </c>
      <c r="RL24" s="719">
        <f t="shared" si="7"/>
        <v>0</v>
      </c>
      <c r="RM24" s="719">
        <f t="shared" si="7"/>
        <v>0</v>
      </c>
      <c r="RN24" s="719">
        <f t="shared" si="7"/>
        <v>0</v>
      </c>
      <c r="RO24" s="719">
        <f t="shared" si="7"/>
        <v>0</v>
      </c>
      <c r="RP24" s="719">
        <f t="shared" si="7"/>
        <v>0</v>
      </c>
      <c r="RQ24" s="719">
        <f t="shared" si="7"/>
        <v>0</v>
      </c>
      <c r="RR24" s="719">
        <f t="shared" si="7"/>
        <v>0</v>
      </c>
      <c r="RS24" s="719">
        <f t="shared" si="7"/>
        <v>0</v>
      </c>
      <c r="RT24" s="719">
        <f t="shared" si="7"/>
        <v>0</v>
      </c>
      <c r="RU24" s="719">
        <f t="shared" si="7"/>
        <v>0</v>
      </c>
      <c r="RV24" s="719">
        <f t="shared" si="7"/>
        <v>0</v>
      </c>
      <c r="RW24" s="719">
        <f t="shared" si="7"/>
        <v>0</v>
      </c>
      <c r="RX24" s="719">
        <f t="shared" si="7"/>
        <v>0</v>
      </c>
      <c r="RY24" s="719">
        <f t="shared" si="7"/>
        <v>0</v>
      </c>
      <c r="RZ24" s="719">
        <f t="shared" si="7"/>
        <v>0</v>
      </c>
      <c r="SA24" s="719">
        <f t="shared" si="7"/>
        <v>0</v>
      </c>
      <c r="SB24" s="719">
        <f t="shared" si="7"/>
        <v>0</v>
      </c>
      <c r="SC24" s="719">
        <f t="shared" si="7"/>
        <v>0</v>
      </c>
      <c r="SD24" s="719">
        <f t="shared" si="7"/>
        <v>0</v>
      </c>
      <c r="SE24" s="719">
        <f t="shared" si="7"/>
        <v>0</v>
      </c>
      <c r="SF24" s="719">
        <f t="shared" si="7"/>
        <v>0</v>
      </c>
      <c r="SG24" s="719">
        <f t="shared" si="7"/>
        <v>0</v>
      </c>
      <c r="SH24" s="719">
        <f t="shared" si="7"/>
        <v>0</v>
      </c>
      <c r="SI24" s="719">
        <f t="shared" si="7"/>
        <v>0</v>
      </c>
      <c r="SJ24" s="719">
        <f t="shared" si="7"/>
        <v>0</v>
      </c>
      <c r="SK24" s="719">
        <f t="shared" si="7"/>
        <v>0</v>
      </c>
      <c r="SL24" s="719">
        <f t="shared" si="7"/>
        <v>0</v>
      </c>
      <c r="SM24" s="719">
        <f t="shared" si="7"/>
        <v>0</v>
      </c>
      <c r="SN24" s="719">
        <f t="shared" si="7"/>
        <v>0</v>
      </c>
      <c r="SO24" s="719">
        <f t="shared" si="7"/>
        <v>0</v>
      </c>
      <c r="SP24" s="719">
        <f t="shared" si="7"/>
        <v>0</v>
      </c>
      <c r="SQ24" s="719">
        <f t="shared" si="7"/>
        <v>0</v>
      </c>
      <c r="SR24" s="719">
        <f t="shared" si="7"/>
        <v>0</v>
      </c>
      <c r="SS24" s="719">
        <f t="shared" ref="SS24:VD24" si="8">SS22/365</f>
        <v>0</v>
      </c>
      <c r="ST24" s="719">
        <f t="shared" si="8"/>
        <v>0</v>
      </c>
      <c r="SU24" s="719">
        <f t="shared" si="8"/>
        <v>0</v>
      </c>
      <c r="SV24" s="719">
        <f t="shared" si="8"/>
        <v>0</v>
      </c>
      <c r="SW24" s="719">
        <f t="shared" si="8"/>
        <v>0</v>
      </c>
      <c r="SX24" s="719">
        <f t="shared" si="8"/>
        <v>0</v>
      </c>
      <c r="SY24" s="719">
        <f t="shared" si="8"/>
        <v>0</v>
      </c>
      <c r="SZ24" s="719">
        <f t="shared" si="8"/>
        <v>0</v>
      </c>
      <c r="TA24" s="719">
        <f t="shared" si="8"/>
        <v>0</v>
      </c>
      <c r="TB24" s="719">
        <f t="shared" si="8"/>
        <v>0</v>
      </c>
      <c r="TC24" s="719">
        <f t="shared" si="8"/>
        <v>0</v>
      </c>
      <c r="TD24" s="719">
        <f t="shared" si="8"/>
        <v>0</v>
      </c>
      <c r="TE24" s="719">
        <f t="shared" si="8"/>
        <v>0</v>
      </c>
      <c r="TF24" s="719">
        <f t="shared" si="8"/>
        <v>0</v>
      </c>
      <c r="TG24" s="719">
        <f t="shared" si="8"/>
        <v>0</v>
      </c>
      <c r="TH24" s="719">
        <f t="shared" si="8"/>
        <v>0</v>
      </c>
      <c r="TI24" s="719">
        <f t="shared" si="8"/>
        <v>0</v>
      </c>
      <c r="TJ24" s="719">
        <f t="shared" si="8"/>
        <v>0</v>
      </c>
      <c r="TK24" s="719">
        <f t="shared" si="8"/>
        <v>0</v>
      </c>
      <c r="TL24" s="719">
        <f t="shared" si="8"/>
        <v>0</v>
      </c>
      <c r="TM24" s="719">
        <f t="shared" si="8"/>
        <v>0</v>
      </c>
      <c r="TN24" s="719">
        <f t="shared" si="8"/>
        <v>0</v>
      </c>
      <c r="TO24" s="719">
        <f t="shared" si="8"/>
        <v>0</v>
      </c>
      <c r="TP24" s="719">
        <f t="shared" si="8"/>
        <v>0</v>
      </c>
      <c r="TQ24" s="719">
        <f t="shared" si="8"/>
        <v>0</v>
      </c>
      <c r="TR24" s="719">
        <f t="shared" si="8"/>
        <v>0</v>
      </c>
      <c r="TS24" s="719">
        <f t="shared" si="8"/>
        <v>0</v>
      </c>
      <c r="TT24" s="719">
        <f t="shared" si="8"/>
        <v>0</v>
      </c>
      <c r="TU24" s="719">
        <f t="shared" si="8"/>
        <v>0</v>
      </c>
      <c r="TV24" s="719">
        <f t="shared" si="8"/>
        <v>0</v>
      </c>
      <c r="TW24" s="719">
        <f t="shared" si="8"/>
        <v>0</v>
      </c>
      <c r="TX24" s="719">
        <f t="shared" si="8"/>
        <v>0</v>
      </c>
      <c r="TY24" s="719">
        <f t="shared" si="8"/>
        <v>0</v>
      </c>
      <c r="TZ24" s="719">
        <f t="shared" si="8"/>
        <v>0</v>
      </c>
      <c r="UA24" s="719">
        <f t="shared" si="8"/>
        <v>0</v>
      </c>
      <c r="UB24" s="719">
        <f t="shared" si="8"/>
        <v>0</v>
      </c>
      <c r="UC24" s="719">
        <f t="shared" si="8"/>
        <v>0</v>
      </c>
      <c r="UD24" s="719">
        <f t="shared" si="8"/>
        <v>0</v>
      </c>
      <c r="UE24" s="719">
        <f t="shared" si="8"/>
        <v>0</v>
      </c>
      <c r="UF24" s="719">
        <f t="shared" si="8"/>
        <v>0</v>
      </c>
      <c r="UG24" s="719">
        <f t="shared" si="8"/>
        <v>0</v>
      </c>
      <c r="UH24" s="719">
        <f t="shared" si="8"/>
        <v>0</v>
      </c>
      <c r="UI24" s="719">
        <f t="shared" si="8"/>
        <v>0</v>
      </c>
      <c r="UJ24" s="719">
        <f t="shared" si="8"/>
        <v>0</v>
      </c>
      <c r="UK24" s="719">
        <f t="shared" si="8"/>
        <v>0</v>
      </c>
      <c r="UL24" s="719">
        <f t="shared" si="8"/>
        <v>0</v>
      </c>
      <c r="UM24" s="719">
        <f t="shared" si="8"/>
        <v>0</v>
      </c>
      <c r="UN24" s="719">
        <f t="shared" si="8"/>
        <v>0</v>
      </c>
      <c r="UO24" s="719">
        <f t="shared" si="8"/>
        <v>0</v>
      </c>
      <c r="UP24" s="719">
        <f t="shared" si="8"/>
        <v>0</v>
      </c>
      <c r="UQ24" s="719">
        <f t="shared" si="8"/>
        <v>0</v>
      </c>
      <c r="UR24" s="719">
        <f t="shared" si="8"/>
        <v>0</v>
      </c>
      <c r="US24" s="719">
        <f t="shared" si="8"/>
        <v>0</v>
      </c>
      <c r="UT24" s="719">
        <f t="shared" si="8"/>
        <v>0</v>
      </c>
      <c r="UU24" s="719">
        <f t="shared" si="8"/>
        <v>0</v>
      </c>
      <c r="UV24" s="719">
        <f t="shared" si="8"/>
        <v>0</v>
      </c>
      <c r="UW24" s="719">
        <f t="shared" si="8"/>
        <v>0</v>
      </c>
      <c r="UX24" s="719">
        <f t="shared" si="8"/>
        <v>0</v>
      </c>
      <c r="UY24" s="719">
        <f t="shared" si="8"/>
        <v>0</v>
      </c>
      <c r="UZ24" s="719">
        <f t="shared" si="8"/>
        <v>0</v>
      </c>
      <c r="VA24" s="719">
        <f t="shared" si="8"/>
        <v>0</v>
      </c>
      <c r="VB24" s="719">
        <f t="shared" si="8"/>
        <v>0</v>
      </c>
      <c r="VC24" s="719">
        <f t="shared" si="8"/>
        <v>0</v>
      </c>
      <c r="VD24" s="719">
        <f t="shared" si="8"/>
        <v>0</v>
      </c>
      <c r="VE24" s="719">
        <f t="shared" ref="VE24:XP24" si="9">VE22/365</f>
        <v>0</v>
      </c>
      <c r="VF24" s="719">
        <f t="shared" si="9"/>
        <v>0</v>
      </c>
      <c r="VG24" s="719">
        <f t="shared" si="9"/>
        <v>0</v>
      </c>
      <c r="VH24" s="719">
        <f t="shared" si="9"/>
        <v>0</v>
      </c>
      <c r="VI24" s="719">
        <f t="shared" si="9"/>
        <v>0</v>
      </c>
      <c r="VJ24" s="719">
        <f t="shared" si="9"/>
        <v>0</v>
      </c>
      <c r="VK24" s="719">
        <f t="shared" si="9"/>
        <v>0</v>
      </c>
      <c r="VL24" s="719">
        <f t="shared" si="9"/>
        <v>0</v>
      </c>
      <c r="VM24" s="719">
        <f t="shared" si="9"/>
        <v>0</v>
      </c>
      <c r="VN24" s="719">
        <f t="shared" si="9"/>
        <v>0</v>
      </c>
      <c r="VO24" s="719">
        <f t="shared" si="9"/>
        <v>0</v>
      </c>
      <c r="VP24" s="719">
        <f t="shared" si="9"/>
        <v>0</v>
      </c>
      <c r="VQ24" s="719">
        <f t="shared" si="9"/>
        <v>0</v>
      </c>
      <c r="VR24" s="719">
        <f t="shared" si="9"/>
        <v>0</v>
      </c>
      <c r="VS24" s="719">
        <f t="shared" si="9"/>
        <v>0</v>
      </c>
      <c r="VT24" s="719">
        <f t="shared" si="9"/>
        <v>0</v>
      </c>
      <c r="VU24" s="719">
        <f t="shared" si="9"/>
        <v>0</v>
      </c>
      <c r="VV24" s="719">
        <f t="shared" si="9"/>
        <v>0</v>
      </c>
      <c r="VW24" s="719">
        <f t="shared" si="9"/>
        <v>0</v>
      </c>
      <c r="VX24" s="719">
        <f t="shared" si="9"/>
        <v>0</v>
      </c>
      <c r="VY24" s="719">
        <f t="shared" si="9"/>
        <v>0</v>
      </c>
      <c r="VZ24" s="719">
        <f t="shared" si="9"/>
        <v>0</v>
      </c>
      <c r="WA24" s="719">
        <f t="shared" si="9"/>
        <v>0</v>
      </c>
      <c r="WB24" s="719">
        <f t="shared" si="9"/>
        <v>0</v>
      </c>
      <c r="WC24" s="719">
        <f t="shared" si="9"/>
        <v>0</v>
      </c>
      <c r="WD24" s="719">
        <f t="shared" si="9"/>
        <v>0</v>
      </c>
      <c r="WE24" s="719">
        <f t="shared" si="9"/>
        <v>0</v>
      </c>
      <c r="WF24" s="719">
        <f t="shared" si="9"/>
        <v>0</v>
      </c>
      <c r="WG24" s="719">
        <f t="shared" si="9"/>
        <v>0</v>
      </c>
      <c r="WH24" s="719">
        <f t="shared" si="9"/>
        <v>0</v>
      </c>
      <c r="WI24" s="719">
        <f t="shared" si="9"/>
        <v>0</v>
      </c>
      <c r="WJ24" s="719">
        <f t="shared" si="9"/>
        <v>0</v>
      </c>
      <c r="WK24" s="719">
        <f t="shared" si="9"/>
        <v>0</v>
      </c>
      <c r="WL24" s="719">
        <f t="shared" si="9"/>
        <v>0</v>
      </c>
      <c r="WM24" s="719">
        <f t="shared" si="9"/>
        <v>0</v>
      </c>
      <c r="WN24" s="719">
        <f t="shared" si="9"/>
        <v>0</v>
      </c>
      <c r="WO24" s="719">
        <f t="shared" si="9"/>
        <v>0</v>
      </c>
      <c r="WP24" s="719">
        <f t="shared" si="9"/>
        <v>0</v>
      </c>
      <c r="WQ24" s="719">
        <f t="shared" si="9"/>
        <v>0</v>
      </c>
      <c r="WR24" s="719">
        <f t="shared" si="9"/>
        <v>0</v>
      </c>
      <c r="WS24" s="719">
        <f t="shared" si="9"/>
        <v>0</v>
      </c>
      <c r="WT24" s="719">
        <f t="shared" si="9"/>
        <v>0</v>
      </c>
      <c r="WU24" s="719">
        <f t="shared" si="9"/>
        <v>0</v>
      </c>
      <c r="WV24" s="719">
        <f t="shared" si="9"/>
        <v>0</v>
      </c>
      <c r="WW24" s="719">
        <f t="shared" si="9"/>
        <v>0</v>
      </c>
      <c r="WX24" s="719">
        <f t="shared" si="9"/>
        <v>0</v>
      </c>
      <c r="WY24" s="719">
        <f t="shared" si="9"/>
        <v>0</v>
      </c>
      <c r="WZ24" s="719">
        <f t="shared" si="9"/>
        <v>0</v>
      </c>
      <c r="XA24" s="719">
        <f t="shared" si="9"/>
        <v>0</v>
      </c>
      <c r="XB24" s="719">
        <f t="shared" si="9"/>
        <v>0</v>
      </c>
      <c r="XC24" s="719">
        <f t="shared" si="9"/>
        <v>0</v>
      </c>
      <c r="XD24" s="719">
        <f t="shared" si="9"/>
        <v>0</v>
      </c>
      <c r="XE24" s="719">
        <f t="shared" si="9"/>
        <v>0</v>
      </c>
      <c r="XF24" s="719">
        <f t="shared" si="9"/>
        <v>0</v>
      </c>
      <c r="XG24" s="719">
        <f t="shared" si="9"/>
        <v>0</v>
      </c>
      <c r="XH24" s="719">
        <f t="shared" si="9"/>
        <v>0</v>
      </c>
      <c r="XI24" s="719">
        <f t="shared" si="9"/>
        <v>0</v>
      </c>
      <c r="XJ24" s="719">
        <f t="shared" si="9"/>
        <v>0</v>
      </c>
      <c r="XK24" s="719">
        <f t="shared" si="9"/>
        <v>0</v>
      </c>
      <c r="XL24" s="719">
        <f t="shared" si="9"/>
        <v>0</v>
      </c>
      <c r="XM24" s="719">
        <f t="shared" si="9"/>
        <v>0</v>
      </c>
      <c r="XN24" s="719">
        <f t="shared" si="9"/>
        <v>0</v>
      </c>
      <c r="XO24" s="719">
        <f t="shared" si="9"/>
        <v>0</v>
      </c>
      <c r="XP24" s="719">
        <f t="shared" si="9"/>
        <v>0</v>
      </c>
      <c r="XQ24" s="719">
        <f t="shared" ref="XQ24:AAB24" si="10">XQ22/365</f>
        <v>0</v>
      </c>
      <c r="XR24" s="719">
        <f t="shared" si="10"/>
        <v>0</v>
      </c>
      <c r="XS24" s="719">
        <f t="shared" si="10"/>
        <v>0</v>
      </c>
      <c r="XT24" s="719">
        <f t="shared" si="10"/>
        <v>0</v>
      </c>
      <c r="XU24" s="719">
        <f t="shared" si="10"/>
        <v>0</v>
      </c>
      <c r="XV24" s="719">
        <f t="shared" si="10"/>
        <v>0</v>
      </c>
      <c r="XW24" s="719">
        <f t="shared" si="10"/>
        <v>0</v>
      </c>
      <c r="XX24" s="719">
        <f t="shared" si="10"/>
        <v>0</v>
      </c>
      <c r="XY24" s="719">
        <f t="shared" si="10"/>
        <v>0</v>
      </c>
      <c r="XZ24" s="719">
        <f t="shared" si="10"/>
        <v>0</v>
      </c>
      <c r="YA24" s="719">
        <f t="shared" si="10"/>
        <v>0</v>
      </c>
      <c r="YB24" s="719">
        <f t="shared" si="10"/>
        <v>0</v>
      </c>
      <c r="YC24" s="719">
        <f t="shared" si="10"/>
        <v>0</v>
      </c>
      <c r="YD24" s="719">
        <f t="shared" si="10"/>
        <v>0</v>
      </c>
      <c r="YE24" s="719">
        <f t="shared" si="10"/>
        <v>0</v>
      </c>
      <c r="YF24" s="719">
        <f t="shared" si="10"/>
        <v>0</v>
      </c>
      <c r="YG24" s="719">
        <f t="shared" si="10"/>
        <v>0</v>
      </c>
      <c r="YH24" s="719">
        <f t="shared" si="10"/>
        <v>0</v>
      </c>
      <c r="YI24" s="719">
        <f t="shared" si="10"/>
        <v>0</v>
      </c>
      <c r="YJ24" s="719">
        <f t="shared" si="10"/>
        <v>0</v>
      </c>
      <c r="YK24" s="719">
        <f t="shared" si="10"/>
        <v>0</v>
      </c>
      <c r="YL24" s="719">
        <f t="shared" si="10"/>
        <v>0</v>
      </c>
      <c r="YM24" s="719">
        <f t="shared" si="10"/>
        <v>0</v>
      </c>
      <c r="YN24" s="719">
        <f t="shared" si="10"/>
        <v>0</v>
      </c>
      <c r="YO24" s="719">
        <f t="shared" si="10"/>
        <v>0</v>
      </c>
      <c r="YP24" s="719">
        <f t="shared" si="10"/>
        <v>0</v>
      </c>
      <c r="YQ24" s="719">
        <f t="shared" si="10"/>
        <v>0</v>
      </c>
      <c r="YR24" s="719">
        <f t="shared" si="10"/>
        <v>0</v>
      </c>
      <c r="YS24" s="719">
        <f t="shared" si="10"/>
        <v>0</v>
      </c>
      <c r="YT24" s="719">
        <f t="shared" si="10"/>
        <v>0</v>
      </c>
      <c r="YU24" s="719">
        <f t="shared" si="10"/>
        <v>0</v>
      </c>
      <c r="YV24" s="719">
        <f t="shared" si="10"/>
        <v>0</v>
      </c>
      <c r="YW24" s="719">
        <f t="shared" si="10"/>
        <v>0</v>
      </c>
      <c r="YX24" s="719">
        <f t="shared" si="10"/>
        <v>0</v>
      </c>
      <c r="YY24" s="719">
        <f t="shared" si="10"/>
        <v>0</v>
      </c>
      <c r="YZ24" s="719">
        <f t="shared" si="10"/>
        <v>0</v>
      </c>
      <c r="ZA24" s="719">
        <f t="shared" si="10"/>
        <v>0</v>
      </c>
      <c r="ZB24" s="719">
        <f t="shared" si="10"/>
        <v>0</v>
      </c>
      <c r="ZC24" s="719">
        <f t="shared" si="10"/>
        <v>0</v>
      </c>
      <c r="ZD24" s="719">
        <f t="shared" si="10"/>
        <v>0</v>
      </c>
      <c r="ZE24" s="719">
        <f t="shared" si="10"/>
        <v>0</v>
      </c>
      <c r="ZF24" s="719">
        <f t="shared" si="10"/>
        <v>0</v>
      </c>
      <c r="ZG24" s="719">
        <f t="shared" si="10"/>
        <v>0</v>
      </c>
      <c r="ZH24" s="719">
        <f t="shared" si="10"/>
        <v>0</v>
      </c>
      <c r="ZI24" s="719">
        <f t="shared" si="10"/>
        <v>0</v>
      </c>
      <c r="ZJ24" s="719">
        <f t="shared" si="10"/>
        <v>0</v>
      </c>
      <c r="ZK24" s="719">
        <f t="shared" si="10"/>
        <v>0</v>
      </c>
      <c r="ZL24" s="719">
        <f t="shared" si="10"/>
        <v>0</v>
      </c>
      <c r="ZM24" s="719">
        <f t="shared" si="10"/>
        <v>0</v>
      </c>
      <c r="ZN24" s="719">
        <f t="shared" si="10"/>
        <v>0</v>
      </c>
      <c r="ZO24" s="719">
        <f t="shared" si="10"/>
        <v>0</v>
      </c>
      <c r="ZP24" s="719">
        <f t="shared" si="10"/>
        <v>0</v>
      </c>
      <c r="ZQ24" s="719">
        <f t="shared" si="10"/>
        <v>0</v>
      </c>
      <c r="ZR24" s="719">
        <f t="shared" si="10"/>
        <v>0</v>
      </c>
      <c r="ZS24" s="719">
        <f t="shared" si="10"/>
        <v>0</v>
      </c>
      <c r="ZT24" s="719">
        <f t="shared" si="10"/>
        <v>0</v>
      </c>
      <c r="ZU24" s="719">
        <f t="shared" si="10"/>
        <v>0</v>
      </c>
      <c r="ZV24" s="719">
        <f t="shared" si="10"/>
        <v>0</v>
      </c>
      <c r="ZW24" s="719">
        <f t="shared" si="10"/>
        <v>0</v>
      </c>
      <c r="ZX24" s="719">
        <f t="shared" si="10"/>
        <v>0</v>
      </c>
      <c r="ZY24" s="719">
        <f t="shared" si="10"/>
        <v>0</v>
      </c>
      <c r="ZZ24" s="719">
        <f t="shared" si="10"/>
        <v>0</v>
      </c>
      <c r="AAA24" s="719">
        <f t="shared" si="10"/>
        <v>0</v>
      </c>
      <c r="AAB24" s="719">
        <f t="shared" si="10"/>
        <v>0</v>
      </c>
      <c r="AAC24" s="719">
        <f t="shared" ref="AAC24:ACN24" si="11">AAC22/365</f>
        <v>0</v>
      </c>
      <c r="AAD24" s="719">
        <f t="shared" si="11"/>
        <v>0</v>
      </c>
      <c r="AAE24" s="719">
        <f t="shared" si="11"/>
        <v>0</v>
      </c>
      <c r="AAF24" s="719">
        <f t="shared" si="11"/>
        <v>0</v>
      </c>
      <c r="AAG24" s="719">
        <f t="shared" si="11"/>
        <v>0</v>
      </c>
      <c r="AAH24" s="719">
        <f t="shared" si="11"/>
        <v>0</v>
      </c>
      <c r="AAI24" s="719">
        <f t="shared" si="11"/>
        <v>0</v>
      </c>
      <c r="AAJ24" s="719">
        <f t="shared" si="11"/>
        <v>0</v>
      </c>
      <c r="AAK24" s="719">
        <f t="shared" si="11"/>
        <v>0</v>
      </c>
      <c r="AAL24" s="719">
        <f t="shared" si="11"/>
        <v>0</v>
      </c>
      <c r="AAM24" s="719">
        <f t="shared" si="11"/>
        <v>0</v>
      </c>
      <c r="AAN24" s="719">
        <f t="shared" si="11"/>
        <v>0</v>
      </c>
      <c r="AAO24" s="719">
        <f t="shared" si="11"/>
        <v>0</v>
      </c>
      <c r="AAP24" s="719">
        <f t="shared" si="11"/>
        <v>0</v>
      </c>
      <c r="AAQ24" s="719">
        <f t="shared" si="11"/>
        <v>0</v>
      </c>
      <c r="AAR24" s="719">
        <f t="shared" si="11"/>
        <v>0</v>
      </c>
      <c r="AAS24" s="719">
        <f t="shared" si="11"/>
        <v>0</v>
      </c>
      <c r="AAT24" s="719">
        <f t="shared" si="11"/>
        <v>0</v>
      </c>
      <c r="AAU24" s="719">
        <f t="shared" si="11"/>
        <v>0</v>
      </c>
      <c r="AAV24" s="719">
        <f t="shared" si="11"/>
        <v>0</v>
      </c>
      <c r="AAW24" s="719">
        <f t="shared" si="11"/>
        <v>0</v>
      </c>
      <c r="AAX24" s="719">
        <f t="shared" si="11"/>
        <v>0</v>
      </c>
      <c r="AAY24" s="719">
        <f t="shared" si="11"/>
        <v>0</v>
      </c>
      <c r="AAZ24" s="719">
        <f t="shared" si="11"/>
        <v>0</v>
      </c>
      <c r="ABA24" s="719">
        <f t="shared" si="11"/>
        <v>0</v>
      </c>
      <c r="ABB24" s="719">
        <f t="shared" si="11"/>
        <v>0</v>
      </c>
      <c r="ABC24" s="719">
        <f t="shared" si="11"/>
        <v>0</v>
      </c>
      <c r="ABD24" s="719">
        <f t="shared" si="11"/>
        <v>0</v>
      </c>
      <c r="ABE24" s="719">
        <f t="shared" si="11"/>
        <v>0</v>
      </c>
      <c r="ABF24" s="719">
        <f t="shared" si="11"/>
        <v>0</v>
      </c>
      <c r="ABG24" s="719">
        <f t="shared" si="11"/>
        <v>0</v>
      </c>
      <c r="ABH24" s="719">
        <f t="shared" si="11"/>
        <v>0</v>
      </c>
      <c r="ABI24" s="719">
        <f t="shared" si="11"/>
        <v>0</v>
      </c>
      <c r="ABJ24" s="719">
        <f t="shared" si="11"/>
        <v>0</v>
      </c>
      <c r="ABK24" s="719">
        <f t="shared" si="11"/>
        <v>0</v>
      </c>
      <c r="ABL24" s="719">
        <f t="shared" si="11"/>
        <v>0</v>
      </c>
      <c r="ABM24" s="719">
        <f t="shared" si="11"/>
        <v>0</v>
      </c>
      <c r="ABN24" s="719">
        <f t="shared" si="11"/>
        <v>0</v>
      </c>
      <c r="ABO24" s="719">
        <f t="shared" si="11"/>
        <v>0</v>
      </c>
      <c r="ABP24" s="719">
        <f t="shared" si="11"/>
        <v>0</v>
      </c>
      <c r="ABQ24" s="719">
        <f t="shared" si="11"/>
        <v>0</v>
      </c>
      <c r="ABR24" s="719">
        <f t="shared" si="11"/>
        <v>0</v>
      </c>
      <c r="ABS24" s="719">
        <f t="shared" si="11"/>
        <v>0</v>
      </c>
      <c r="ABT24" s="719">
        <f t="shared" si="11"/>
        <v>0</v>
      </c>
      <c r="ABU24" s="719">
        <f t="shared" si="11"/>
        <v>0</v>
      </c>
      <c r="ABV24" s="719">
        <f t="shared" si="11"/>
        <v>0</v>
      </c>
      <c r="ABW24" s="719">
        <f t="shared" si="11"/>
        <v>0</v>
      </c>
      <c r="ABX24" s="719">
        <f t="shared" si="11"/>
        <v>0</v>
      </c>
      <c r="ABY24" s="719">
        <f t="shared" si="11"/>
        <v>0</v>
      </c>
      <c r="ABZ24" s="719">
        <f t="shared" si="11"/>
        <v>0</v>
      </c>
      <c r="ACA24" s="719">
        <f t="shared" si="11"/>
        <v>0</v>
      </c>
      <c r="ACB24" s="719">
        <f t="shared" si="11"/>
        <v>0</v>
      </c>
      <c r="ACC24" s="719">
        <f t="shared" si="11"/>
        <v>0</v>
      </c>
      <c r="ACD24" s="719">
        <f t="shared" si="11"/>
        <v>0</v>
      </c>
      <c r="ACE24" s="719">
        <f t="shared" si="11"/>
        <v>0</v>
      </c>
      <c r="ACF24" s="719">
        <f t="shared" si="11"/>
        <v>0</v>
      </c>
      <c r="ACG24" s="719">
        <f t="shared" si="11"/>
        <v>0</v>
      </c>
      <c r="ACH24" s="719">
        <f t="shared" si="11"/>
        <v>0</v>
      </c>
      <c r="ACI24" s="719">
        <f t="shared" si="11"/>
        <v>0</v>
      </c>
      <c r="ACJ24" s="719">
        <f t="shared" si="11"/>
        <v>0</v>
      </c>
      <c r="ACK24" s="719">
        <f t="shared" si="11"/>
        <v>0</v>
      </c>
      <c r="ACL24" s="719">
        <f t="shared" si="11"/>
        <v>0</v>
      </c>
      <c r="ACM24" s="719">
        <f t="shared" si="11"/>
        <v>0</v>
      </c>
      <c r="ACN24" s="719">
        <f t="shared" si="11"/>
        <v>0</v>
      </c>
      <c r="ACO24" s="719">
        <f t="shared" ref="ACO24:AEZ24" si="12">ACO22/365</f>
        <v>0</v>
      </c>
      <c r="ACP24" s="719">
        <f t="shared" si="12"/>
        <v>0</v>
      </c>
      <c r="ACQ24" s="719">
        <f t="shared" si="12"/>
        <v>0</v>
      </c>
      <c r="ACR24" s="719">
        <f t="shared" si="12"/>
        <v>0</v>
      </c>
      <c r="ACS24" s="719">
        <f t="shared" si="12"/>
        <v>0</v>
      </c>
      <c r="ACT24" s="719">
        <f t="shared" si="12"/>
        <v>0</v>
      </c>
      <c r="ACU24" s="719">
        <f t="shared" si="12"/>
        <v>0</v>
      </c>
      <c r="ACV24" s="719">
        <f t="shared" si="12"/>
        <v>0</v>
      </c>
      <c r="ACW24" s="719">
        <f t="shared" si="12"/>
        <v>0</v>
      </c>
      <c r="ACX24" s="719">
        <f t="shared" si="12"/>
        <v>0</v>
      </c>
      <c r="ACY24" s="719">
        <f t="shared" si="12"/>
        <v>0</v>
      </c>
      <c r="ACZ24" s="719">
        <f t="shared" si="12"/>
        <v>0</v>
      </c>
      <c r="ADA24" s="719">
        <f t="shared" si="12"/>
        <v>0</v>
      </c>
      <c r="ADB24" s="719">
        <f t="shared" si="12"/>
        <v>0</v>
      </c>
      <c r="ADC24" s="719">
        <f t="shared" si="12"/>
        <v>0</v>
      </c>
      <c r="ADD24" s="719">
        <f t="shared" si="12"/>
        <v>0</v>
      </c>
      <c r="ADE24" s="719">
        <f t="shared" si="12"/>
        <v>0</v>
      </c>
      <c r="ADF24" s="719">
        <f t="shared" si="12"/>
        <v>0</v>
      </c>
      <c r="ADG24" s="719">
        <f t="shared" si="12"/>
        <v>0</v>
      </c>
      <c r="ADH24" s="719">
        <f t="shared" si="12"/>
        <v>0</v>
      </c>
      <c r="ADI24" s="719">
        <f t="shared" si="12"/>
        <v>0</v>
      </c>
      <c r="ADJ24" s="719">
        <f t="shared" si="12"/>
        <v>0</v>
      </c>
      <c r="ADK24" s="719">
        <f t="shared" si="12"/>
        <v>0</v>
      </c>
      <c r="ADL24" s="719">
        <f t="shared" si="12"/>
        <v>0</v>
      </c>
      <c r="ADM24" s="719">
        <f t="shared" si="12"/>
        <v>0</v>
      </c>
      <c r="ADN24" s="719">
        <f t="shared" si="12"/>
        <v>0</v>
      </c>
      <c r="ADO24" s="719">
        <f t="shared" si="12"/>
        <v>0</v>
      </c>
      <c r="ADP24" s="719">
        <f t="shared" si="12"/>
        <v>0</v>
      </c>
      <c r="ADQ24" s="719">
        <f t="shared" si="12"/>
        <v>0</v>
      </c>
      <c r="ADR24" s="719">
        <f t="shared" si="12"/>
        <v>0</v>
      </c>
      <c r="ADS24" s="719">
        <f t="shared" si="12"/>
        <v>0</v>
      </c>
      <c r="ADT24" s="719">
        <f t="shared" si="12"/>
        <v>0</v>
      </c>
      <c r="ADU24" s="719">
        <f t="shared" si="12"/>
        <v>0</v>
      </c>
      <c r="ADV24" s="719">
        <f t="shared" si="12"/>
        <v>0</v>
      </c>
      <c r="ADW24" s="719">
        <f t="shared" si="12"/>
        <v>0</v>
      </c>
      <c r="ADX24" s="719">
        <f t="shared" si="12"/>
        <v>0</v>
      </c>
      <c r="ADY24" s="719">
        <f t="shared" si="12"/>
        <v>0</v>
      </c>
      <c r="ADZ24" s="719">
        <f t="shared" si="12"/>
        <v>0</v>
      </c>
      <c r="AEA24" s="719">
        <f t="shared" si="12"/>
        <v>0</v>
      </c>
      <c r="AEB24" s="719">
        <f t="shared" si="12"/>
        <v>0</v>
      </c>
      <c r="AEC24" s="719">
        <f t="shared" si="12"/>
        <v>0</v>
      </c>
      <c r="AED24" s="719">
        <f t="shared" si="12"/>
        <v>0</v>
      </c>
      <c r="AEE24" s="719">
        <f t="shared" si="12"/>
        <v>0</v>
      </c>
      <c r="AEF24" s="719">
        <f t="shared" si="12"/>
        <v>0</v>
      </c>
      <c r="AEG24" s="719">
        <f t="shared" si="12"/>
        <v>0</v>
      </c>
      <c r="AEH24" s="719">
        <f t="shared" si="12"/>
        <v>0</v>
      </c>
      <c r="AEI24" s="719">
        <f t="shared" si="12"/>
        <v>0</v>
      </c>
      <c r="AEJ24" s="719">
        <f t="shared" si="12"/>
        <v>0</v>
      </c>
      <c r="AEK24" s="719">
        <f t="shared" si="12"/>
        <v>0</v>
      </c>
      <c r="AEL24" s="719">
        <f t="shared" si="12"/>
        <v>0</v>
      </c>
      <c r="AEM24" s="719">
        <f t="shared" si="12"/>
        <v>0</v>
      </c>
      <c r="AEN24" s="719">
        <f t="shared" si="12"/>
        <v>0</v>
      </c>
      <c r="AEO24" s="719">
        <f t="shared" si="12"/>
        <v>0</v>
      </c>
      <c r="AEP24" s="719">
        <f t="shared" si="12"/>
        <v>0</v>
      </c>
      <c r="AEQ24" s="719">
        <f t="shared" si="12"/>
        <v>0</v>
      </c>
      <c r="AER24" s="719">
        <f t="shared" si="12"/>
        <v>0</v>
      </c>
      <c r="AES24" s="719">
        <f t="shared" si="12"/>
        <v>0</v>
      </c>
      <c r="AET24" s="719">
        <f t="shared" si="12"/>
        <v>0</v>
      </c>
      <c r="AEU24" s="719">
        <f t="shared" si="12"/>
        <v>0</v>
      </c>
      <c r="AEV24" s="719">
        <f t="shared" si="12"/>
        <v>0</v>
      </c>
      <c r="AEW24" s="719">
        <f t="shared" si="12"/>
        <v>0</v>
      </c>
      <c r="AEX24" s="719">
        <f t="shared" si="12"/>
        <v>0</v>
      </c>
      <c r="AEY24" s="719">
        <f t="shared" si="12"/>
        <v>0</v>
      </c>
      <c r="AEZ24" s="719">
        <f t="shared" si="12"/>
        <v>0</v>
      </c>
      <c r="AFA24" s="719">
        <f t="shared" ref="AFA24:AHL24" si="13">AFA22/365</f>
        <v>0</v>
      </c>
      <c r="AFB24" s="719">
        <f t="shared" si="13"/>
        <v>0</v>
      </c>
      <c r="AFC24" s="719">
        <f t="shared" si="13"/>
        <v>0</v>
      </c>
      <c r="AFD24" s="719">
        <f t="shared" si="13"/>
        <v>0</v>
      </c>
      <c r="AFE24" s="719">
        <f t="shared" si="13"/>
        <v>0</v>
      </c>
      <c r="AFF24" s="719">
        <f t="shared" si="13"/>
        <v>0</v>
      </c>
      <c r="AFG24" s="719">
        <f t="shared" si="13"/>
        <v>0</v>
      </c>
      <c r="AFH24" s="719">
        <f t="shared" si="13"/>
        <v>0</v>
      </c>
      <c r="AFI24" s="719">
        <f t="shared" si="13"/>
        <v>0</v>
      </c>
      <c r="AFJ24" s="719">
        <f t="shared" si="13"/>
        <v>0</v>
      </c>
      <c r="AFK24" s="719">
        <f t="shared" si="13"/>
        <v>0</v>
      </c>
      <c r="AFL24" s="719">
        <f t="shared" si="13"/>
        <v>0</v>
      </c>
      <c r="AFM24" s="719">
        <f t="shared" si="13"/>
        <v>0</v>
      </c>
      <c r="AFN24" s="719">
        <f t="shared" si="13"/>
        <v>0</v>
      </c>
      <c r="AFO24" s="719">
        <f t="shared" si="13"/>
        <v>0</v>
      </c>
      <c r="AFP24" s="719">
        <f t="shared" si="13"/>
        <v>0</v>
      </c>
      <c r="AFQ24" s="719">
        <f t="shared" si="13"/>
        <v>0</v>
      </c>
      <c r="AFR24" s="719">
        <f t="shared" si="13"/>
        <v>0</v>
      </c>
      <c r="AFS24" s="719">
        <f t="shared" si="13"/>
        <v>0</v>
      </c>
      <c r="AFT24" s="719">
        <f t="shared" si="13"/>
        <v>0</v>
      </c>
      <c r="AFU24" s="719">
        <f t="shared" si="13"/>
        <v>0</v>
      </c>
      <c r="AFV24" s="719">
        <f t="shared" si="13"/>
        <v>0</v>
      </c>
      <c r="AFW24" s="719">
        <f t="shared" si="13"/>
        <v>0</v>
      </c>
      <c r="AFX24" s="719">
        <f t="shared" si="13"/>
        <v>0</v>
      </c>
      <c r="AFY24" s="719">
        <f t="shared" si="13"/>
        <v>0</v>
      </c>
      <c r="AFZ24" s="719">
        <f t="shared" si="13"/>
        <v>0</v>
      </c>
      <c r="AGA24" s="719">
        <f t="shared" si="13"/>
        <v>0</v>
      </c>
      <c r="AGB24" s="719">
        <f t="shared" si="13"/>
        <v>0</v>
      </c>
      <c r="AGC24" s="719">
        <f t="shared" si="13"/>
        <v>0</v>
      </c>
      <c r="AGD24" s="719">
        <f t="shared" si="13"/>
        <v>0</v>
      </c>
      <c r="AGE24" s="719">
        <f t="shared" si="13"/>
        <v>0</v>
      </c>
      <c r="AGF24" s="719">
        <f t="shared" si="13"/>
        <v>0</v>
      </c>
      <c r="AGG24" s="719">
        <f t="shared" si="13"/>
        <v>0</v>
      </c>
      <c r="AGH24" s="719">
        <f t="shared" si="13"/>
        <v>0</v>
      </c>
      <c r="AGI24" s="719">
        <f t="shared" si="13"/>
        <v>0</v>
      </c>
      <c r="AGJ24" s="719">
        <f t="shared" si="13"/>
        <v>0</v>
      </c>
      <c r="AGK24" s="719">
        <f t="shared" si="13"/>
        <v>0</v>
      </c>
      <c r="AGL24" s="719">
        <f t="shared" si="13"/>
        <v>0</v>
      </c>
      <c r="AGM24" s="719">
        <f t="shared" si="13"/>
        <v>0</v>
      </c>
      <c r="AGN24" s="719">
        <f t="shared" si="13"/>
        <v>0</v>
      </c>
      <c r="AGO24" s="719">
        <f t="shared" si="13"/>
        <v>0</v>
      </c>
      <c r="AGP24" s="719">
        <f t="shared" si="13"/>
        <v>0</v>
      </c>
      <c r="AGQ24" s="719">
        <f t="shared" si="13"/>
        <v>0</v>
      </c>
      <c r="AGR24" s="719">
        <f t="shared" si="13"/>
        <v>0</v>
      </c>
      <c r="AGS24" s="719">
        <f t="shared" si="13"/>
        <v>0</v>
      </c>
      <c r="AGT24" s="719">
        <f t="shared" si="13"/>
        <v>0</v>
      </c>
      <c r="AGU24" s="719">
        <f t="shared" si="13"/>
        <v>0</v>
      </c>
      <c r="AGV24" s="719">
        <f t="shared" si="13"/>
        <v>0</v>
      </c>
      <c r="AGW24" s="719">
        <f t="shared" si="13"/>
        <v>0</v>
      </c>
      <c r="AGX24" s="719">
        <f t="shared" si="13"/>
        <v>0</v>
      </c>
      <c r="AGY24" s="719">
        <f t="shared" si="13"/>
        <v>0</v>
      </c>
      <c r="AGZ24" s="719">
        <f t="shared" si="13"/>
        <v>0</v>
      </c>
      <c r="AHA24" s="719">
        <f t="shared" si="13"/>
        <v>0</v>
      </c>
      <c r="AHB24" s="719">
        <f t="shared" si="13"/>
        <v>0</v>
      </c>
      <c r="AHC24" s="719">
        <f t="shared" si="13"/>
        <v>0</v>
      </c>
      <c r="AHD24" s="719">
        <f t="shared" si="13"/>
        <v>0</v>
      </c>
      <c r="AHE24" s="719">
        <f t="shared" si="13"/>
        <v>0</v>
      </c>
      <c r="AHF24" s="719">
        <f t="shared" si="13"/>
        <v>0</v>
      </c>
      <c r="AHG24" s="719">
        <f t="shared" si="13"/>
        <v>0</v>
      </c>
      <c r="AHH24" s="719">
        <f t="shared" si="13"/>
        <v>0</v>
      </c>
      <c r="AHI24" s="719">
        <f t="shared" si="13"/>
        <v>0</v>
      </c>
      <c r="AHJ24" s="719">
        <f t="shared" si="13"/>
        <v>0</v>
      </c>
      <c r="AHK24" s="719">
        <f t="shared" si="13"/>
        <v>0</v>
      </c>
      <c r="AHL24" s="719">
        <f t="shared" si="13"/>
        <v>0</v>
      </c>
      <c r="AHM24" s="719">
        <f t="shared" ref="AHM24:AJX24" si="14">AHM22/365</f>
        <v>0</v>
      </c>
      <c r="AHN24" s="719">
        <f t="shared" si="14"/>
        <v>0</v>
      </c>
      <c r="AHO24" s="719">
        <f t="shared" si="14"/>
        <v>0</v>
      </c>
      <c r="AHP24" s="719">
        <f t="shared" si="14"/>
        <v>0</v>
      </c>
      <c r="AHQ24" s="719">
        <f t="shared" si="14"/>
        <v>0</v>
      </c>
      <c r="AHR24" s="719">
        <f t="shared" si="14"/>
        <v>0</v>
      </c>
      <c r="AHS24" s="719">
        <f t="shared" si="14"/>
        <v>0</v>
      </c>
      <c r="AHT24" s="719">
        <f t="shared" si="14"/>
        <v>0</v>
      </c>
      <c r="AHU24" s="719">
        <f t="shared" si="14"/>
        <v>0</v>
      </c>
      <c r="AHV24" s="719">
        <f t="shared" si="14"/>
        <v>0</v>
      </c>
      <c r="AHW24" s="719">
        <f t="shared" si="14"/>
        <v>0</v>
      </c>
      <c r="AHX24" s="719">
        <f t="shared" si="14"/>
        <v>0</v>
      </c>
      <c r="AHY24" s="719">
        <f t="shared" si="14"/>
        <v>0</v>
      </c>
      <c r="AHZ24" s="719">
        <f t="shared" si="14"/>
        <v>0</v>
      </c>
      <c r="AIA24" s="719">
        <f t="shared" si="14"/>
        <v>0</v>
      </c>
      <c r="AIB24" s="719">
        <f t="shared" si="14"/>
        <v>0</v>
      </c>
      <c r="AIC24" s="719">
        <f t="shared" si="14"/>
        <v>0</v>
      </c>
      <c r="AID24" s="719">
        <f t="shared" si="14"/>
        <v>0</v>
      </c>
      <c r="AIE24" s="719">
        <f t="shared" si="14"/>
        <v>0</v>
      </c>
      <c r="AIF24" s="719">
        <f t="shared" si="14"/>
        <v>0</v>
      </c>
      <c r="AIG24" s="719">
        <f t="shared" si="14"/>
        <v>0</v>
      </c>
      <c r="AIH24" s="719">
        <f t="shared" si="14"/>
        <v>0</v>
      </c>
      <c r="AII24" s="719">
        <f t="shared" si="14"/>
        <v>0</v>
      </c>
      <c r="AIJ24" s="719">
        <f t="shared" si="14"/>
        <v>0</v>
      </c>
      <c r="AIK24" s="719">
        <f t="shared" si="14"/>
        <v>0</v>
      </c>
      <c r="AIL24" s="719">
        <f t="shared" si="14"/>
        <v>0</v>
      </c>
      <c r="AIM24" s="719">
        <f t="shared" si="14"/>
        <v>0</v>
      </c>
      <c r="AIN24" s="719">
        <f t="shared" si="14"/>
        <v>0</v>
      </c>
      <c r="AIO24" s="719">
        <f t="shared" si="14"/>
        <v>0</v>
      </c>
      <c r="AIP24" s="719">
        <f t="shared" si="14"/>
        <v>0</v>
      </c>
      <c r="AIQ24" s="719">
        <f t="shared" si="14"/>
        <v>0</v>
      </c>
      <c r="AIR24" s="719">
        <f t="shared" si="14"/>
        <v>0</v>
      </c>
      <c r="AIS24" s="719">
        <f t="shared" si="14"/>
        <v>0</v>
      </c>
      <c r="AIT24" s="719">
        <f t="shared" si="14"/>
        <v>0</v>
      </c>
      <c r="AIU24" s="719">
        <f t="shared" si="14"/>
        <v>0</v>
      </c>
      <c r="AIV24" s="719">
        <f t="shared" si="14"/>
        <v>0</v>
      </c>
      <c r="AIW24" s="719">
        <f t="shared" si="14"/>
        <v>0</v>
      </c>
      <c r="AIX24" s="719">
        <f t="shared" si="14"/>
        <v>0</v>
      </c>
      <c r="AIY24" s="719">
        <f t="shared" si="14"/>
        <v>0</v>
      </c>
      <c r="AIZ24" s="719">
        <f t="shared" si="14"/>
        <v>0</v>
      </c>
      <c r="AJA24" s="719">
        <f t="shared" si="14"/>
        <v>0</v>
      </c>
      <c r="AJB24" s="719">
        <f t="shared" si="14"/>
        <v>0</v>
      </c>
      <c r="AJC24" s="719">
        <f t="shared" si="14"/>
        <v>0</v>
      </c>
      <c r="AJD24" s="719">
        <f t="shared" si="14"/>
        <v>0</v>
      </c>
      <c r="AJE24" s="719">
        <f t="shared" si="14"/>
        <v>0</v>
      </c>
      <c r="AJF24" s="719">
        <f t="shared" si="14"/>
        <v>0</v>
      </c>
      <c r="AJG24" s="719">
        <f t="shared" si="14"/>
        <v>0</v>
      </c>
      <c r="AJH24" s="719">
        <f t="shared" si="14"/>
        <v>0</v>
      </c>
      <c r="AJI24" s="719">
        <f t="shared" si="14"/>
        <v>0</v>
      </c>
      <c r="AJJ24" s="719">
        <f t="shared" si="14"/>
        <v>0</v>
      </c>
      <c r="AJK24" s="719">
        <f t="shared" si="14"/>
        <v>0</v>
      </c>
      <c r="AJL24" s="719">
        <f t="shared" si="14"/>
        <v>0</v>
      </c>
      <c r="AJM24" s="719">
        <f t="shared" si="14"/>
        <v>0</v>
      </c>
      <c r="AJN24" s="719">
        <f t="shared" si="14"/>
        <v>0</v>
      </c>
      <c r="AJO24" s="719">
        <f t="shared" si="14"/>
        <v>0</v>
      </c>
      <c r="AJP24" s="719">
        <f t="shared" si="14"/>
        <v>0</v>
      </c>
      <c r="AJQ24" s="719">
        <f t="shared" si="14"/>
        <v>0</v>
      </c>
      <c r="AJR24" s="719">
        <f t="shared" si="14"/>
        <v>0</v>
      </c>
      <c r="AJS24" s="719">
        <f t="shared" si="14"/>
        <v>0</v>
      </c>
      <c r="AJT24" s="719">
        <f t="shared" si="14"/>
        <v>0</v>
      </c>
      <c r="AJU24" s="719">
        <f t="shared" si="14"/>
        <v>0</v>
      </c>
      <c r="AJV24" s="719">
        <f t="shared" si="14"/>
        <v>0</v>
      </c>
      <c r="AJW24" s="719">
        <f t="shared" si="14"/>
        <v>0</v>
      </c>
      <c r="AJX24" s="719">
        <f t="shared" si="14"/>
        <v>0</v>
      </c>
      <c r="AJY24" s="719">
        <f t="shared" ref="AJY24:AMJ24" si="15">AJY22/365</f>
        <v>0</v>
      </c>
      <c r="AJZ24" s="719">
        <f t="shared" si="15"/>
        <v>0</v>
      </c>
      <c r="AKA24" s="719">
        <f t="shared" si="15"/>
        <v>0</v>
      </c>
      <c r="AKB24" s="719">
        <f t="shared" si="15"/>
        <v>0</v>
      </c>
      <c r="AKC24" s="719">
        <f t="shared" si="15"/>
        <v>0</v>
      </c>
      <c r="AKD24" s="719">
        <f t="shared" si="15"/>
        <v>0</v>
      </c>
      <c r="AKE24" s="719">
        <f t="shared" si="15"/>
        <v>0</v>
      </c>
      <c r="AKF24" s="719">
        <f t="shared" si="15"/>
        <v>0</v>
      </c>
      <c r="AKG24" s="719">
        <f t="shared" si="15"/>
        <v>0</v>
      </c>
      <c r="AKH24" s="719">
        <f t="shared" si="15"/>
        <v>0</v>
      </c>
      <c r="AKI24" s="719">
        <f t="shared" si="15"/>
        <v>0</v>
      </c>
      <c r="AKJ24" s="719">
        <f t="shared" si="15"/>
        <v>0</v>
      </c>
      <c r="AKK24" s="719">
        <f t="shared" si="15"/>
        <v>0</v>
      </c>
      <c r="AKL24" s="719">
        <f t="shared" si="15"/>
        <v>0</v>
      </c>
      <c r="AKM24" s="719">
        <f t="shared" si="15"/>
        <v>0</v>
      </c>
      <c r="AKN24" s="719">
        <f t="shared" si="15"/>
        <v>0</v>
      </c>
      <c r="AKO24" s="719">
        <f t="shared" si="15"/>
        <v>0</v>
      </c>
      <c r="AKP24" s="719">
        <f t="shared" si="15"/>
        <v>0</v>
      </c>
      <c r="AKQ24" s="719">
        <f t="shared" si="15"/>
        <v>0</v>
      </c>
      <c r="AKR24" s="719">
        <f t="shared" si="15"/>
        <v>0</v>
      </c>
      <c r="AKS24" s="719">
        <f t="shared" si="15"/>
        <v>0</v>
      </c>
      <c r="AKT24" s="719">
        <f t="shared" si="15"/>
        <v>0</v>
      </c>
      <c r="AKU24" s="719">
        <f t="shared" si="15"/>
        <v>0</v>
      </c>
      <c r="AKV24" s="719">
        <f t="shared" si="15"/>
        <v>0</v>
      </c>
      <c r="AKW24" s="719">
        <f t="shared" si="15"/>
        <v>0</v>
      </c>
      <c r="AKX24" s="719">
        <f t="shared" si="15"/>
        <v>0</v>
      </c>
      <c r="AKY24" s="719">
        <f t="shared" si="15"/>
        <v>0</v>
      </c>
      <c r="AKZ24" s="719">
        <f t="shared" si="15"/>
        <v>0</v>
      </c>
      <c r="ALA24" s="719">
        <f t="shared" si="15"/>
        <v>0</v>
      </c>
      <c r="ALB24" s="719">
        <f t="shared" si="15"/>
        <v>0</v>
      </c>
      <c r="ALC24" s="719">
        <f t="shared" si="15"/>
        <v>0</v>
      </c>
      <c r="ALD24" s="719">
        <f t="shared" si="15"/>
        <v>0</v>
      </c>
      <c r="ALE24" s="719">
        <f t="shared" si="15"/>
        <v>0</v>
      </c>
      <c r="ALF24" s="719">
        <f t="shared" si="15"/>
        <v>0</v>
      </c>
      <c r="ALG24" s="719">
        <f t="shared" si="15"/>
        <v>0</v>
      </c>
      <c r="ALH24" s="719">
        <f t="shared" si="15"/>
        <v>0</v>
      </c>
      <c r="ALI24" s="719">
        <f t="shared" si="15"/>
        <v>0</v>
      </c>
      <c r="ALJ24" s="719">
        <f t="shared" si="15"/>
        <v>0</v>
      </c>
      <c r="ALK24" s="719">
        <f t="shared" si="15"/>
        <v>0</v>
      </c>
      <c r="ALL24" s="719">
        <f t="shared" si="15"/>
        <v>0</v>
      </c>
      <c r="ALM24" s="719">
        <f t="shared" si="15"/>
        <v>0</v>
      </c>
      <c r="ALN24" s="719">
        <f t="shared" si="15"/>
        <v>0</v>
      </c>
      <c r="ALO24" s="719">
        <f t="shared" si="15"/>
        <v>0</v>
      </c>
      <c r="ALP24" s="719">
        <f t="shared" si="15"/>
        <v>0</v>
      </c>
      <c r="ALQ24" s="719">
        <f t="shared" si="15"/>
        <v>0</v>
      </c>
      <c r="ALR24" s="719">
        <f t="shared" si="15"/>
        <v>0</v>
      </c>
      <c r="ALS24" s="719">
        <f t="shared" si="15"/>
        <v>0</v>
      </c>
      <c r="ALT24" s="719">
        <f t="shared" si="15"/>
        <v>0</v>
      </c>
      <c r="ALU24" s="719">
        <f t="shared" si="15"/>
        <v>0</v>
      </c>
      <c r="ALV24" s="719">
        <f t="shared" si="15"/>
        <v>0</v>
      </c>
      <c r="ALW24" s="719">
        <f t="shared" si="15"/>
        <v>0</v>
      </c>
      <c r="ALX24" s="719">
        <f t="shared" si="15"/>
        <v>0</v>
      </c>
      <c r="ALY24" s="719">
        <f t="shared" si="15"/>
        <v>0</v>
      </c>
      <c r="ALZ24" s="719">
        <f t="shared" si="15"/>
        <v>0</v>
      </c>
      <c r="AMA24" s="719">
        <f t="shared" si="15"/>
        <v>0</v>
      </c>
      <c r="AMB24" s="719">
        <f t="shared" si="15"/>
        <v>0</v>
      </c>
      <c r="AMC24" s="719">
        <f t="shared" si="15"/>
        <v>0</v>
      </c>
      <c r="AMD24" s="719">
        <f t="shared" si="15"/>
        <v>0</v>
      </c>
      <c r="AME24" s="719">
        <f t="shared" si="15"/>
        <v>0</v>
      </c>
      <c r="AMF24" s="719">
        <f t="shared" si="15"/>
        <v>0</v>
      </c>
      <c r="AMG24" s="719">
        <f t="shared" si="15"/>
        <v>0</v>
      </c>
      <c r="AMH24" s="719">
        <f t="shared" si="15"/>
        <v>0</v>
      </c>
      <c r="AMI24" s="719">
        <f t="shared" si="15"/>
        <v>0</v>
      </c>
      <c r="AMJ24" s="719">
        <f t="shared" si="15"/>
        <v>0</v>
      </c>
      <c r="AMK24" s="719">
        <f t="shared" ref="AMK24:AOV24" si="16">AMK22/365</f>
        <v>0</v>
      </c>
      <c r="AML24" s="719">
        <f t="shared" si="16"/>
        <v>0</v>
      </c>
      <c r="AMM24" s="719">
        <f t="shared" si="16"/>
        <v>0</v>
      </c>
      <c r="AMN24" s="719">
        <f t="shared" si="16"/>
        <v>0</v>
      </c>
      <c r="AMO24" s="719">
        <f t="shared" si="16"/>
        <v>0</v>
      </c>
      <c r="AMP24" s="719">
        <f t="shared" si="16"/>
        <v>0</v>
      </c>
      <c r="AMQ24" s="719">
        <f t="shared" si="16"/>
        <v>0</v>
      </c>
      <c r="AMR24" s="719">
        <f t="shared" si="16"/>
        <v>0</v>
      </c>
      <c r="AMS24" s="719">
        <f t="shared" si="16"/>
        <v>0</v>
      </c>
      <c r="AMT24" s="719">
        <f t="shared" si="16"/>
        <v>0</v>
      </c>
      <c r="AMU24" s="719">
        <f t="shared" si="16"/>
        <v>0</v>
      </c>
      <c r="AMV24" s="719">
        <f t="shared" si="16"/>
        <v>0</v>
      </c>
      <c r="AMW24" s="719">
        <f t="shared" si="16"/>
        <v>0</v>
      </c>
      <c r="AMX24" s="719">
        <f t="shared" si="16"/>
        <v>0</v>
      </c>
      <c r="AMY24" s="719">
        <f t="shared" si="16"/>
        <v>0</v>
      </c>
      <c r="AMZ24" s="719">
        <f t="shared" si="16"/>
        <v>0</v>
      </c>
      <c r="ANA24" s="719">
        <f t="shared" si="16"/>
        <v>0</v>
      </c>
      <c r="ANB24" s="719">
        <f t="shared" si="16"/>
        <v>0</v>
      </c>
      <c r="ANC24" s="719">
        <f t="shared" si="16"/>
        <v>0</v>
      </c>
      <c r="AND24" s="719">
        <f t="shared" si="16"/>
        <v>0</v>
      </c>
      <c r="ANE24" s="719">
        <f t="shared" si="16"/>
        <v>0</v>
      </c>
      <c r="ANF24" s="719">
        <f t="shared" si="16"/>
        <v>0</v>
      </c>
      <c r="ANG24" s="719">
        <f t="shared" si="16"/>
        <v>0</v>
      </c>
      <c r="ANH24" s="719">
        <f t="shared" si="16"/>
        <v>0</v>
      </c>
      <c r="ANI24" s="719">
        <f t="shared" si="16"/>
        <v>0</v>
      </c>
      <c r="ANJ24" s="719">
        <f t="shared" si="16"/>
        <v>0</v>
      </c>
      <c r="ANK24" s="719">
        <f t="shared" si="16"/>
        <v>0</v>
      </c>
      <c r="ANL24" s="719">
        <f t="shared" si="16"/>
        <v>0</v>
      </c>
      <c r="ANM24" s="719">
        <f t="shared" si="16"/>
        <v>0</v>
      </c>
      <c r="ANN24" s="719">
        <f t="shared" si="16"/>
        <v>0</v>
      </c>
      <c r="ANO24" s="719">
        <f t="shared" si="16"/>
        <v>0</v>
      </c>
      <c r="ANP24" s="719">
        <f t="shared" si="16"/>
        <v>0</v>
      </c>
      <c r="ANQ24" s="719">
        <f t="shared" si="16"/>
        <v>0</v>
      </c>
      <c r="ANR24" s="719">
        <f t="shared" si="16"/>
        <v>0</v>
      </c>
      <c r="ANS24" s="719">
        <f t="shared" si="16"/>
        <v>0</v>
      </c>
      <c r="ANT24" s="719">
        <f t="shared" si="16"/>
        <v>0</v>
      </c>
      <c r="ANU24" s="719">
        <f t="shared" si="16"/>
        <v>0</v>
      </c>
      <c r="ANV24" s="719">
        <f t="shared" si="16"/>
        <v>0</v>
      </c>
      <c r="ANW24" s="719">
        <f t="shared" si="16"/>
        <v>0</v>
      </c>
      <c r="ANX24" s="719">
        <f t="shared" si="16"/>
        <v>0</v>
      </c>
      <c r="ANY24" s="719">
        <f t="shared" si="16"/>
        <v>0</v>
      </c>
      <c r="ANZ24" s="719">
        <f t="shared" si="16"/>
        <v>0</v>
      </c>
      <c r="AOA24" s="719">
        <f t="shared" si="16"/>
        <v>0</v>
      </c>
      <c r="AOB24" s="719">
        <f t="shared" si="16"/>
        <v>0</v>
      </c>
      <c r="AOC24" s="719">
        <f t="shared" si="16"/>
        <v>0</v>
      </c>
      <c r="AOD24" s="719">
        <f t="shared" si="16"/>
        <v>0</v>
      </c>
      <c r="AOE24" s="719">
        <f t="shared" si="16"/>
        <v>0</v>
      </c>
      <c r="AOF24" s="719">
        <f t="shared" si="16"/>
        <v>0</v>
      </c>
      <c r="AOG24" s="719">
        <f t="shared" si="16"/>
        <v>0</v>
      </c>
      <c r="AOH24" s="719">
        <f t="shared" si="16"/>
        <v>0</v>
      </c>
      <c r="AOI24" s="719">
        <f t="shared" si="16"/>
        <v>0</v>
      </c>
      <c r="AOJ24" s="719">
        <f t="shared" si="16"/>
        <v>0</v>
      </c>
      <c r="AOK24" s="719">
        <f t="shared" si="16"/>
        <v>0</v>
      </c>
      <c r="AOL24" s="719">
        <f t="shared" si="16"/>
        <v>0</v>
      </c>
      <c r="AOM24" s="719">
        <f t="shared" si="16"/>
        <v>0</v>
      </c>
      <c r="AON24" s="719">
        <f t="shared" si="16"/>
        <v>0</v>
      </c>
      <c r="AOO24" s="719">
        <f t="shared" si="16"/>
        <v>0</v>
      </c>
      <c r="AOP24" s="719">
        <f t="shared" si="16"/>
        <v>0</v>
      </c>
      <c r="AOQ24" s="719">
        <f t="shared" si="16"/>
        <v>0</v>
      </c>
      <c r="AOR24" s="719">
        <f t="shared" si="16"/>
        <v>0</v>
      </c>
      <c r="AOS24" s="719">
        <f t="shared" si="16"/>
        <v>0</v>
      </c>
      <c r="AOT24" s="719">
        <f t="shared" si="16"/>
        <v>0</v>
      </c>
      <c r="AOU24" s="719">
        <f t="shared" si="16"/>
        <v>0</v>
      </c>
      <c r="AOV24" s="719">
        <f t="shared" si="16"/>
        <v>0</v>
      </c>
      <c r="AOW24" s="719">
        <f t="shared" ref="AOW24:ARH24" si="17">AOW22/365</f>
        <v>0</v>
      </c>
      <c r="AOX24" s="719">
        <f t="shared" si="17"/>
        <v>0</v>
      </c>
      <c r="AOY24" s="719">
        <f t="shared" si="17"/>
        <v>0</v>
      </c>
      <c r="AOZ24" s="719">
        <f t="shared" si="17"/>
        <v>0</v>
      </c>
      <c r="APA24" s="719">
        <f t="shared" si="17"/>
        <v>0</v>
      </c>
      <c r="APB24" s="719">
        <f t="shared" si="17"/>
        <v>0</v>
      </c>
      <c r="APC24" s="719">
        <f t="shared" si="17"/>
        <v>0</v>
      </c>
      <c r="APD24" s="719">
        <f t="shared" si="17"/>
        <v>0</v>
      </c>
      <c r="APE24" s="719">
        <f t="shared" si="17"/>
        <v>0</v>
      </c>
      <c r="APF24" s="719">
        <f t="shared" si="17"/>
        <v>0</v>
      </c>
      <c r="APG24" s="719">
        <f t="shared" si="17"/>
        <v>0</v>
      </c>
      <c r="APH24" s="719">
        <f t="shared" si="17"/>
        <v>0</v>
      </c>
      <c r="API24" s="719">
        <f t="shared" si="17"/>
        <v>0</v>
      </c>
      <c r="APJ24" s="719">
        <f t="shared" si="17"/>
        <v>0</v>
      </c>
      <c r="APK24" s="719">
        <f t="shared" si="17"/>
        <v>0</v>
      </c>
      <c r="APL24" s="719">
        <f t="shared" si="17"/>
        <v>0</v>
      </c>
      <c r="APM24" s="719">
        <f t="shared" si="17"/>
        <v>0</v>
      </c>
      <c r="APN24" s="719">
        <f t="shared" si="17"/>
        <v>0</v>
      </c>
      <c r="APO24" s="719">
        <f t="shared" si="17"/>
        <v>0</v>
      </c>
      <c r="APP24" s="719">
        <f t="shared" si="17"/>
        <v>0</v>
      </c>
      <c r="APQ24" s="719">
        <f t="shared" si="17"/>
        <v>0</v>
      </c>
      <c r="APR24" s="719">
        <f t="shared" si="17"/>
        <v>0</v>
      </c>
      <c r="APS24" s="719">
        <f t="shared" si="17"/>
        <v>0</v>
      </c>
      <c r="APT24" s="719">
        <f t="shared" si="17"/>
        <v>0</v>
      </c>
      <c r="APU24" s="719">
        <f t="shared" si="17"/>
        <v>0</v>
      </c>
      <c r="APV24" s="719">
        <f t="shared" si="17"/>
        <v>0</v>
      </c>
      <c r="APW24" s="719">
        <f t="shared" si="17"/>
        <v>0</v>
      </c>
      <c r="APX24" s="719">
        <f t="shared" si="17"/>
        <v>0</v>
      </c>
      <c r="APY24" s="719">
        <f t="shared" si="17"/>
        <v>0</v>
      </c>
      <c r="APZ24" s="719">
        <f t="shared" si="17"/>
        <v>0</v>
      </c>
      <c r="AQA24" s="719">
        <f t="shared" si="17"/>
        <v>0</v>
      </c>
      <c r="AQB24" s="719">
        <f t="shared" si="17"/>
        <v>0</v>
      </c>
      <c r="AQC24" s="719">
        <f t="shared" si="17"/>
        <v>0</v>
      </c>
      <c r="AQD24" s="719">
        <f t="shared" si="17"/>
        <v>0</v>
      </c>
      <c r="AQE24" s="719">
        <f t="shared" si="17"/>
        <v>0</v>
      </c>
      <c r="AQF24" s="719">
        <f t="shared" si="17"/>
        <v>0</v>
      </c>
      <c r="AQG24" s="719">
        <f t="shared" si="17"/>
        <v>0</v>
      </c>
      <c r="AQH24" s="719">
        <f t="shared" si="17"/>
        <v>0</v>
      </c>
      <c r="AQI24" s="719">
        <f t="shared" si="17"/>
        <v>0</v>
      </c>
      <c r="AQJ24" s="719">
        <f t="shared" si="17"/>
        <v>0</v>
      </c>
      <c r="AQK24" s="719">
        <f t="shared" si="17"/>
        <v>0</v>
      </c>
      <c r="AQL24" s="719">
        <f t="shared" si="17"/>
        <v>0</v>
      </c>
      <c r="AQM24" s="719">
        <f t="shared" si="17"/>
        <v>0</v>
      </c>
      <c r="AQN24" s="719">
        <f t="shared" si="17"/>
        <v>0</v>
      </c>
      <c r="AQO24" s="719">
        <f t="shared" si="17"/>
        <v>0</v>
      </c>
      <c r="AQP24" s="719">
        <f t="shared" si="17"/>
        <v>0</v>
      </c>
      <c r="AQQ24" s="719">
        <f t="shared" si="17"/>
        <v>0</v>
      </c>
      <c r="AQR24" s="719">
        <f t="shared" si="17"/>
        <v>0</v>
      </c>
      <c r="AQS24" s="719">
        <f t="shared" si="17"/>
        <v>0</v>
      </c>
      <c r="AQT24" s="719">
        <f t="shared" si="17"/>
        <v>0</v>
      </c>
      <c r="AQU24" s="719">
        <f t="shared" si="17"/>
        <v>0</v>
      </c>
      <c r="AQV24" s="719">
        <f t="shared" si="17"/>
        <v>0</v>
      </c>
      <c r="AQW24" s="719">
        <f t="shared" si="17"/>
        <v>0</v>
      </c>
      <c r="AQX24" s="719">
        <f t="shared" si="17"/>
        <v>0</v>
      </c>
      <c r="AQY24" s="719">
        <f t="shared" si="17"/>
        <v>0</v>
      </c>
      <c r="AQZ24" s="719">
        <f t="shared" si="17"/>
        <v>0</v>
      </c>
      <c r="ARA24" s="719">
        <f t="shared" si="17"/>
        <v>0</v>
      </c>
      <c r="ARB24" s="719">
        <f t="shared" si="17"/>
        <v>0</v>
      </c>
      <c r="ARC24" s="719">
        <f t="shared" si="17"/>
        <v>0</v>
      </c>
      <c r="ARD24" s="719">
        <f t="shared" si="17"/>
        <v>0</v>
      </c>
      <c r="ARE24" s="719">
        <f t="shared" si="17"/>
        <v>0</v>
      </c>
      <c r="ARF24" s="719">
        <f t="shared" si="17"/>
        <v>0</v>
      </c>
      <c r="ARG24" s="719">
        <f t="shared" si="17"/>
        <v>0</v>
      </c>
      <c r="ARH24" s="719">
        <f t="shared" si="17"/>
        <v>0</v>
      </c>
      <c r="ARI24" s="719">
        <f t="shared" ref="ARI24:ATT24" si="18">ARI22/365</f>
        <v>0</v>
      </c>
      <c r="ARJ24" s="719">
        <f t="shared" si="18"/>
        <v>0</v>
      </c>
      <c r="ARK24" s="719">
        <f t="shared" si="18"/>
        <v>0</v>
      </c>
      <c r="ARL24" s="719">
        <f t="shared" si="18"/>
        <v>0</v>
      </c>
      <c r="ARM24" s="719">
        <f t="shared" si="18"/>
        <v>0</v>
      </c>
      <c r="ARN24" s="719">
        <f t="shared" si="18"/>
        <v>0</v>
      </c>
      <c r="ARO24" s="719">
        <f t="shared" si="18"/>
        <v>0</v>
      </c>
      <c r="ARP24" s="719">
        <f t="shared" si="18"/>
        <v>0</v>
      </c>
      <c r="ARQ24" s="719">
        <f t="shared" si="18"/>
        <v>0</v>
      </c>
      <c r="ARR24" s="719">
        <f t="shared" si="18"/>
        <v>0</v>
      </c>
      <c r="ARS24" s="719">
        <f t="shared" si="18"/>
        <v>0</v>
      </c>
      <c r="ART24" s="719">
        <f t="shared" si="18"/>
        <v>0</v>
      </c>
      <c r="ARU24" s="719">
        <f t="shared" si="18"/>
        <v>0</v>
      </c>
      <c r="ARV24" s="719">
        <f t="shared" si="18"/>
        <v>0</v>
      </c>
      <c r="ARW24" s="719">
        <f t="shared" si="18"/>
        <v>0</v>
      </c>
      <c r="ARX24" s="719">
        <f t="shared" si="18"/>
        <v>0</v>
      </c>
      <c r="ARY24" s="719">
        <f t="shared" si="18"/>
        <v>0</v>
      </c>
      <c r="ARZ24" s="719">
        <f t="shared" si="18"/>
        <v>0</v>
      </c>
      <c r="ASA24" s="719">
        <f t="shared" si="18"/>
        <v>0</v>
      </c>
      <c r="ASB24" s="719">
        <f t="shared" si="18"/>
        <v>0</v>
      </c>
      <c r="ASC24" s="719">
        <f t="shared" si="18"/>
        <v>0</v>
      </c>
      <c r="ASD24" s="719">
        <f t="shared" si="18"/>
        <v>0</v>
      </c>
      <c r="ASE24" s="719">
        <f t="shared" si="18"/>
        <v>0</v>
      </c>
      <c r="ASF24" s="719">
        <f t="shared" si="18"/>
        <v>0</v>
      </c>
      <c r="ASG24" s="719">
        <f t="shared" si="18"/>
        <v>0</v>
      </c>
      <c r="ASH24" s="719">
        <f t="shared" si="18"/>
        <v>0</v>
      </c>
      <c r="ASI24" s="719">
        <f t="shared" si="18"/>
        <v>0</v>
      </c>
      <c r="ASJ24" s="719">
        <f t="shared" si="18"/>
        <v>0</v>
      </c>
      <c r="ASK24" s="719">
        <f t="shared" si="18"/>
        <v>0</v>
      </c>
      <c r="ASL24" s="719">
        <f t="shared" si="18"/>
        <v>0</v>
      </c>
      <c r="ASM24" s="719">
        <f t="shared" si="18"/>
        <v>0</v>
      </c>
      <c r="ASN24" s="719">
        <f t="shared" si="18"/>
        <v>0</v>
      </c>
      <c r="ASO24" s="719">
        <f t="shared" si="18"/>
        <v>0</v>
      </c>
      <c r="ASP24" s="719">
        <f t="shared" si="18"/>
        <v>0</v>
      </c>
      <c r="ASQ24" s="719">
        <f t="shared" si="18"/>
        <v>0</v>
      </c>
      <c r="ASR24" s="719">
        <f t="shared" si="18"/>
        <v>0</v>
      </c>
      <c r="ASS24" s="719">
        <f t="shared" si="18"/>
        <v>0</v>
      </c>
      <c r="AST24" s="719">
        <f t="shared" si="18"/>
        <v>0</v>
      </c>
      <c r="ASU24" s="719">
        <f t="shared" si="18"/>
        <v>0</v>
      </c>
      <c r="ASV24" s="719">
        <f t="shared" si="18"/>
        <v>0</v>
      </c>
      <c r="ASW24" s="719">
        <f t="shared" si="18"/>
        <v>0</v>
      </c>
      <c r="ASX24" s="719">
        <f t="shared" si="18"/>
        <v>0</v>
      </c>
      <c r="ASY24" s="719">
        <f t="shared" si="18"/>
        <v>0</v>
      </c>
      <c r="ASZ24" s="719">
        <f t="shared" si="18"/>
        <v>0</v>
      </c>
      <c r="ATA24" s="719">
        <f t="shared" si="18"/>
        <v>0</v>
      </c>
      <c r="ATB24" s="719">
        <f t="shared" si="18"/>
        <v>0</v>
      </c>
      <c r="ATC24" s="719">
        <f t="shared" si="18"/>
        <v>0</v>
      </c>
      <c r="ATD24" s="719">
        <f t="shared" si="18"/>
        <v>0</v>
      </c>
      <c r="ATE24" s="719">
        <f t="shared" si="18"/>
        <v>0</v>
      </c>
      <c r="ATF24" s="719">
        <f t="shared" si="18"/>
        <v>0</v>
      </c>
      <c r="ATG24" s="719">
        <f t="shared" si="18"/>
        <v>0</v>
      </c>
      <c r="ATH24" s="719">
        <f t="shared" si="18"/>
        <v>0</v>
      </c>
      <c r="ATI24" s="719">
        <f t="shared" si="18"/>
        <v>0</v>
      </c>
      <c r="ATJ24" s="719">
        <f t="shared" si="18"/>
        <v>0</v>
      </c>
      <c r="ATK24" s="719">
        <f t="shared" si="18"/>
        <v>0</v>
      </c>
      <c r="ATL24" s="719">
        <f t="shared" si="18"/>
        <v>0</v>
      </c>
      <c r="ATM24" s="719">
        <f t="shared" si="18"/>
        <v>0</v>
      </c>
      <c r="ATN24" s="719">
        <f t="shared" si="18"/>
        <v>0</v>
      </c>
      <c r="ATO24" s="719">
        <f t="shared" si="18"/>
        <v>0</v>
      </c>
      <c r="ATP24" s="719">
        <f t="shared" si="18"/>
        <v>0</v>
      </c>
      <c r="ATQ24" s="719">
        <f t="shared" si="18"/>
        <v>0</v>
      </c>
      <c r="ATR24" s="719">
        <f t="shared" si="18"/>
        <v>0</v>
      </c>
      <c r="ATS24" s="719">
        <f t="shared" si="18"/>
        <v>0</v>
      </c>
      <c r="ATT24" s="719">
        <f t="shared" si="18"/>
        <v>0</v>
      </c>
      <c r="ATU24" s="719">
        <f t="shared" ref="ATU24:AWF24" si="19">ATU22/365</f>
        <v>0</v>
      </c>
      <c r="ATV24" s="719">
        <f t="shared" si="19"/>
        <v>0</v>
      </c>
      <c r="ATW24" s="719">
        <f t="shared" si="19"/>
        <v>0</v>
      </c>
      <c r="ATX24" s="719">
        <f t="shared" si="19"/>
        <v>0</v>
      </c>
      <c r="ATY24" s="719">
        <f t="shared" si="19"/>
        <v>0</v>
      </c>
      <c r="ATZ24" s="719">
        <f t="shared" si="19"/>
        <v>0</v>
      </c>
      <c r="AUA24" s="719">
        <f t="shared" si="19"/>
        <v>0</v>
      </c>
      <c r="AUB24" s="719">
        <f t="shared" si="19"/>
        <v>0</v>
      </c>
      <c r="AUC24" s="719">
        <f t="shared" si="19"/>
        <v>0</v>
      </c>
      <c r="AUD24" s="719">
        <f t="shared" si="19"/>
        <v>0</v>
      </c>
      <c r="AUE24" s="719">
        <f t="shared" si="19"/>
        <v>0</v>
      </c>
      <c r="AUF24" s="719">
        <f t="shared" si="19"/>
        <v>0</v>
      </c>
      <c r="AUG24" s="719">
        <f t="shared" si="19"/>
        <v>0</v>
      </c>
      <c r="AUH24" s="719">
        <f t="shared" si="19"/>
        <v>0</v>
      </c>
      <c r="AUI24" s="719">
        <f t="shared" si="19"/>
        <v>0</v>
      </c>
      <c r="AUJ24" s="719">
        <f t="shared" si="19"/>
        <v>0</v>
      </c>
      <c r="AUK24" s="719">
        <f t="shared" si="19"/>
        <v>0</v>
      </c>
      <c r="AUL24" s="719">
        <f t="shared" si="19"/>
        <v>0</v>
      </c>
      <c r="AUM24" s="719">
        <f t="shared" si="19"/>
        <v>0</v>
      </c>
      <c r="AUN24" s="719">
        <f t="shared" si="19"/>
        <v>0</v>
      </c>
      <c r="AUO24" s="719">
        <f t="shared" si="19"/>
        <v>0</v>
      </c>
      <c r="AUP24" s="719">
        <f t="shared" si="19"/>
        <v>0</v>
      </c>
      <c r="AUQ24" s="719">
        <f t="shared" si="19"/>
        <v>0</v>
      </c>
      <c r="AUR24" s="719">
        <f t="shared" si="19"/>
        <v>0</v>
      </c>
      <c r="AUS24" s="719">
        <f t="shared" si="19"/>
        <v>0</v>
      </c>
      <c r="AUT24" s="719">
        <f t="shared" si="19"/>
        <v>0</v>
      </c>
      <c r="AUU24" s="719">
        <f t="shared" si="19"/>
        <v>0</v>
      </c>
      <c r="AUV24" s="719">
        <f t="shared" si="19"/>
        <v>0</v>
      </c>
      <c r="AUW24" s="719">
        <f t="shared" si="19"/>
        <v>0</v>
      </c>
      <c r="AUX24" s="719">
        <f t="shared" si="19"/>
        <v>0</v>
      </c>
      <c r="AUY24" s="719">
        <f t="shared" si="19"/>
        <v>0</v>
      </c>
      <c r="AUZ24" s="719">
        <f t="shared" si="19"/>
        <v>0</v>
      </c>
      <c r="AVA24" s="719">
        <f t="shared" si="19"/>
        <v>0</v>
      </c>
      <c r="AVB24" s="719">
        <f t="shared" si="19"/>
        <v>0</v>
      </c>
      <c r="AVC24" s="719">
        <f t="shared" si="19"/>
        <v>0</v>
      </c>
      <c r="AVD24" s="719">
        <f t="shared" si="19"/>
        <v>0</v>
      </c>
      <c r="AVE24" s="719">
        <f t="shared" si="19"/>
        <v>0</v>
      </c>
      <c r="AVF24" s="719">
        <f t="shared" si="19"/>
        <v>0</v>
      </c>
      <c r="AVG24" s="719">
        <f t="shared" si="19"/>
        <v>0</v>
      </c>
      <c r="AVH24" s="719">
        <f t="shared" si="19"/>
        <v>0</v>
      </c>
      <c r="AVI24" s="719">
        <f t="shared" si="19"/>
        <v>0</v>
      </c>
      <c r="AVJ24" s="719">
        <f t="shared" si="19"/>
        <v>0</v>
      </c>
      <c r="AVK24" s="719">
        <f t="shared" si="19"/>
        <v>0</v>
      </c>
      <c r="AVL24" s="719">
        <f t="shared" si="19"/>
        <v>0</v>
      </c>
      <c r="AVM24" s="719">
        <f t="shared" si="19"/>
        <v>0</v>
      </c>
      <c r="AVN24" s="719">
        <f t="shared" si="19"/>
        <v>0</v>
      </c>
      <c r="AVO24" s="719">
        <f t="shared" si="19"/>
        <v>0</v>
      </c>
      <c r="AVP24" s="719">
        <f t="shared" si="19"/>
        <v>0</v>
      </c>
      <c r="AVQ24" s="719">
        <f t="shared" si="19"/>
        <v>0</v>
      </c>
      <c r="AVR24" s="719">
        <f t="shared" si="19"/>
        <v>0</v>
      </c>
      <c r="AVS24" s="719">
        <f t="shared" si="19"/>
        <v>0</v>
      </c>
      <c r="AVT24" s="719">
        <f t="shared" si="19"/>
        <v>0</v>
      </c>
      <c r="AVU24" s="719">
        <f t="shared" si="19"/>
        <v>0</v>
      </c>
      <c r="AVV24" s="719">
        <f t="shared" si="19"/>
        <v>0</v>
      </c>
      <c r="AVW24" s="719">
        <f t="shared" si="19"/>
        <v>0</v>
      </c>
      <c r="AVX24" s="719">
        <f t="shared" si="19"/>
        <v>0</v>
      </c>
      <c r="AVY24" s="719">
        <f t="shared" si="19"/>
        <v>0</v>
      </c>
      <c r="AVZ24" s="719">
        <f t="shared" si="19"/>
        <v>0</v>
      </c>
      <c r="AWA24" s="719">
        <f t="shared" si="19"/>
        <v>0</v>
      </c>
      <c r="AWB24" s="719">
        <f t="shared" si="19"/>
        <v>0</v>
      </c>
      <c r="AWC24" s="719">
        <f t="shared" si="19"/>
        <v>0</v>
      </c>
      <c r="AWD24" s="719">
        <f t="shared" si="19"/>
        <v>0</v>
      </c>
      <c r="AWE24" s="719">
        <f t="shared" si="19"/>
        <v>0</v>
      </c>
      <c r="AWF24" s="719">
        <f t="shared" si="19"/>
        <v>0</v>
      </c>
      <c r="AWG24" s="719">
        <f t="shared" ref="AWG24:AYR24" si="20">AWG22/365</f>
        <v>0</v>
      </c>
      <c r="AWH24" s="719">
        <f t="shared" si="20"/>
        <v>0</v>
      </c>
      <c r="AWI24" s="719">
        <f t="shared" si="20"/>
        <v>0</v>
      </c>
      <c r="AWJ24" s="719">
        <f t="shared" si="20"/>
        <v>0</v>
      </c>
      <c r="AWK24" s="719">
        <f t="shared" si="20"/>
        <v>0</v>
      </c>
      <c r="AWL24" s="719">
        <f t="shared" si="20"/>
        <v>0</v>
      </c>
      <c r="AWM24" s="719">
        <f t="shared" si="20"/>
        <v>0</v>
      </c>
      <c r="AWN24" s="719">
        <f t="shared" si="20"/>
        <v>0</v>
      </c>
      <c r="AWO24" s="719">
        <f t="shared" si="20"/>
        <v>0</v>
      </c>
      <c r="AWP24" s="719">
        <f t="shared" si="20"/>
        <v>0</v>
      </c>
      <c r="AWQ24" s="719">
        <f t="shared" si="20"/>
        <v>0</v>
      </c>
      <c r="AWR24" s="719">
        <f t="shared" si="20"/>
        <v>0</v>
      </c>
      <c r="AWS24" s="719">
        <f t="shared" si="20"/>
        <v>0</v>
      </c>
      <c r="AWT24" s="719">
        <f t="shared" si="20"/>
        <v>0</v>
      </c>
      <c r="AWU24" s="719">
        <f t="shared" si="20"/>
        <v>0</v>
      </c>
      <c r="AWV24" s="719">
        <f t="shared" si="20"/>
        <v>0</v>
      </c>
      <c r="AWW24" s="719">
        <f t="shared" si="20"/>
        <v>0</v>
      </c>
      <c r="AWX24" s="719">
        <f t="shared" si="20"/>
        <v>0</v>
      </c>
      <c r="AWY24" s="719">
        <f t="shared" si="20"/>
        <v>0</v>
      </c>
      <c r="AWZ24" s="719">
        <f t="shared" si="20"/>
        <v>0</v>
      </c>
      <c r="AXA24" s="719">
        <f t="shared" si="20"/>
        <v>0</v>
      </c>
      <c r="AXB24" s="719">
        <f t="shared" si="20"/>
        <v>0</v>
      </c>
      <c r="AXC24" s="719">
        <f t="shared" si="20"/>
        <v>0</v>
      </c>
      <c r="AXD24" s="719">
        <f t="shared" si="20"/>
        <v>0</v>
      </c>
      <c r="AXE24" s="719">
        <f t="shared" si="20"/>
        <v>0</v>
      </c>
      <c r="AXF24" s="719">
        <f t="shared" si="20"/>
        <v>0</v>
      </c>
      <c r="AXG24" s="719">
        <f t="shared" si="20"/>
        <v>0</v>
      </c>
      <c r="AXH24" s="719">
        <f t="shared" si="20"/>
        <v>0</v>
      </c>
      <c r="AXI24" s="719">
        <f t="shared" si="20"/>
        <v>0</v>
      </c>
      <c r="AXJ24" s="719">
        <f t="shared" si="20"/>
        <v>0</v>
      </c>
      <c r="AXK24" s="719">
        <f t="shared" si="20"/>
        <v>0</v>
      </c>
      <c r="AXL24" s="719">
        <f t="shared" si="20"/>
        <v>0</v>
      </c>
      <c r="AXM24" s="719">
        <f t="shared" si="20"/>
        <v>0</v>
      </c>
      <c r="AXN24" s="719">
        <f t="shared" si="20"/>
        <v>0</v>
      </c>
      <c r="AXO24" s="719">
        <f t="shared" si="20"/>
        <v>0</v>
      </c>
      <c r="AXP24" s="719">
        <f t="shared" si="20"/>
        <v>0</v>
      </c>
      <c r="AXQ24" s="719">
        <f t="shared" si="20"/>
        <v>0</v>
      </c>
      <c r="AXR24" s="719">
        <f t="shared" si="20"/>
        <v>0</v>
      </c>
      <c r="AXS24" s="719">
        <f t="shared" si="20"/>
        <v>0</v>
      </c>
      <c r="AXT24" s="719">
        <f t="shared" si="20"/>
        <v>0</v>
      </c>
      <c r="AXU24" s="719">
        <f t="shared" si="20"/>
        <v>0</v>
      </c>
      <c r="AXV24" s="719">
        <f t="shared" si="20"/>
        <v>0</v>
      </c>
      <c r="AXW24" s="719">
        <f t="shared" si="20"/>
        <v>0</v>
      </c>
      <c r="AXX24" s="719">
        <f t="shared" si="20"/>
        <v>0</v>
      </c>
      <c r="AXY24" s="719">
        <f t="shared" si="20"/>
        <v>0</v>
      </c>
      <c r="AXZ24" s="719">
        <f t="shared" si="20"/>
        <v>0</v>
      </c>
      <c r="AYA24" s="719">
        <f t="shared" si="20"/>
        <v>0</v>
      </c>
      <c r="AYB24" s="719">
        <f t="shared" si="20"/>
        <v>0</v>
      </c>
      <c r="AYC24" s="719">
        <f t="shared" si="20"/>
        <v>0</v>
      </c>
      <c r="AYD24" s="719">
        <f t="shared" si="20"/>
        <v>0</v>
      </c>
      <c r="AYE24" s="719">
        <f t="shared" si="20"/>
        <v>0</v>
      </c>
      <c r="AYF24" s="719">
        <f t="shared" si="20"/>
        <v>0</v>
      </c>
      <c r="AYG24" s="719">
        <f t="shared" si="20"/>
        <v>0</v>
      </c>
      <c r="AYH24" s="719">
        <f t="shared" si="20"/>
        <v>0</v>
      </c>
      <c r="AYI24" s="719">
        <f t="shared" si="20"/>
        <v>0</v>
      </c>
      <c r="AYJ24" s="719">
        <f t="shared" si="20"/>
        <v>0</v>
      </c>
      <c r="AYK24" s="719">
        <f t="shared" si="20"/>
        <v>0</v>
      </c>
      <c r="AYL24" s="719">
        <f t="shared" si="20"/>
        <v>0</v>
      </c>
      <c r="AYM24" s="719">
        <f t="shared" si="20"/>
        <v>0</v>
      </c>
      <c r="AYN24" s="719">
        <f t="shared" si="20"/>
        <v>0</v>
      </c>
      <c r="AYO24" s="719">
        <f t="shared" si="20"/>
        <v>0</v>
      </c>
      <c r="AYP24" s="719">
        <f t="shared" si="20"/>
        <v>0</v>
      </c>
      <c r="AYQ24" s="719">
        <f t="shared" si="20"/>
        <v>0</v>
      </c>
      <c r="AYR24" s="719">
        <f t="shared" si="20"/>
        <v>0</v>
      </c>
      <c r="AYS24" s="719">
        <f t="shared" ref="AYS24:BBD24" si="21">AYS22/365</f>
        <v>0</v>
      </c>
      <c r="AYT24" s="719">
        <f t="shared" si="21"/>
        <v>0</v>
      </c>
      <c r="AYU24" s="719">
        <f t="shared" si="21"/>
        <v>0</v>
      </c>
      <c r="AYV24" s="719">
        <f t="shared" si="21"/>
        <v>0</v>
      </c>
      <c r="AYW24" s="719">
        <f t="shared" si="21"/>
        <v>0</v>
      </c>
      <c r="AYX24" s="719">
        <f t="shared" si="21"/>
        <v>0</v>
      </c>
      <c r="AYY24" s="719">
        <f t="shared" si="21"/>
        <v>0</v>
      </c>
      <c r="AYZ24" s="719">
        <f t="shared" si="21"/>
        <v>0</v>
      </c>
      <c r="AZA24" s="719">
        <f t="shared" si="21"/>
        <v>0</v>
      </c>
      <c r="AZB24" s="719">
        <f t="shared" si="21"/>
        <v>0</v>
      </c>
      <c r="AZC24" s="719">
        <f t="shared" si="21"/>
        <v>0</v>
      </c>
      <c r="AZD24" s="719">
        <f t="shared" si="21"/>
        <v>0</v>
      </c>
      <c r="AZE24" s="719">
        <f t="shared" si="21"/>
        <v>0</v>
      </c>
      <c r="AZF24" s="719">
        <f t="shared" si="21"/>
        <v>0</v>
      </c>
      <c r="AZG24" s="719">
        <f t="shared" si="21"/>
        <v>0</v>
      </c>
      <c r="AZH24" s="719">
        <f t="shared" si="21"/>
        <v>0</v>
      </c>
      <c r="AZI24" s="719">
        <f t="shared" si="21"/>
        <v>0</v>
      </c>
      <c r="AZJ24" s="719">
        <f t="shared" si="21"/>
        <v>0</v>
      </c>
      <c r="AZK24" s="719">
        <f t="shared" si="21"/>
        <v>0</v>
      </c>
      <c r="AZL24" s="719">
        <f t="shared" si="21"/>
        <v>0</v>
      </c>
      <c r="AZM24" s="719">
        <f t="shared" si="21"/>
        <v>0</v>
      </c>
      <c r="AZN24" s="719">
        <f t="shared" si="21"/>
        <v>0</v>
      </c>
      <c r="AZO24" s="719">
        <f t="shared" si="21"/>
        <v>0</v>
      </c>
      <c r="AZP24" s="719">
        <f t="shared" si="21"/>
        <v>0</v>
      </c>
      <c r="AZQ24" s="719">
        <f t="shared" si="21"/>
        <v>0</v>
      </c>
      <c r="AZR24" s="719">
        <f t="shared" si="21"/>
        <v>0</v>
      </c>
      <c r="AZS24" s="719">
        <f t="shared" si="21"/>
        <v>0</v>
      </c>
      <c r="AZT24" s="719">
        <f t="shared" si="21"/>
        <v>0</v>
      </c>
      <c r="AZU24" s="719">
        <f t="shared" si="21"/>
        <v>0</v>
      </c>
      <c r="AZV24" s="719">
        <f t="shared" si="21"/>
        <v>0</v>
      </c>
      <c r="AZW24" s="719">
        <f t="shared" si="21"/>
        <v>0</v>
      </c>
      <c r="AZX24" s="719">
        <f t="shared" si="21"/>
        <v>0</v>
      </c>
      <c r="AZY24" s="719">
        <f t="shared" si="21"/>
        <v>0</v>
      </c>
      <c r="AZZ24" s="719">
        <f t="shared" si="21"/>
        <v>0</v>
      </c>
      <c r="BAA24" s="719">
        <f t="shared" si="21"/>
        <v>0</v>
      </c>
      <c r="BAB24" s="719">
        <f t="shared" si="21"/>
        <v>0</v>
      </c>
      <c r="BAC24" s="719">
        <f t="shared" si="21"/>
        <v>0</v>
      </c>
      <c r="BAD24" s="719">
        <f t="shared" si="21"/>
        <v>0</v>
      </c>
      <c r="BAE24" s="719">
        <f t="shared" si="21"/>
        <v>0</v>
      </c>
      <c r="BAF24" s="719">
        <f t="shared" si="21"/>
        <v>0</v>
      </c>
      <c r="BAG24" s="719">
        <f t="shared" si="21"/>
        <v>0</v>
      </c>
      <c r="BAH24" s="719">
        <f t="shared" si="21"/>
        <v>0</v>
      </c>
      <c r="BAI24" s="719">
        <f t="shared" si="21"/>
        <v>0</v>
      </c>
      <c r="BAJ24" s="719">
        <f t="shared" si="21"/>
        <v>0</v>
      </c>
      <c r="BAK24" s="719">
        <f t="shared" si="21"/>
        <v>0</v>
      </c>
      <c r="BAL24" s="719">
        <f t="shared" si="21"/>
        <v>0</v>
      </c>
      <c r="BAM24" s="719">
        <f t="shared" si="21"/>
        <v>0</v>
      </c>
      <c r="BAN24" s="719">
        <f t="shared" si="21"/>
        <v>0</v>
      </c>
      <c r="BAO24" s="719">
        <f t="shared" si="21"/>
        <v>0</v>
      </c>
      <c r="BAP24" s="719">
        <f t="shared" si="21"/>
        <v>0</v>
      </c>
      <c r="BAQ24" s="719">
        <f t="shared" si="21"/>
        <v>0</v>
      </c>
      <c r="BAR24" s="719">
        <f t="shared" si="21"/>
        <v>0</v>
      </c>
      <c r="BAS24" s="719">
        <f t="shared" si="21"/>
        <v>0</v>
      </c>
      <c r="BAT24" s="719">
        <f t="shared" si="21"/>
        <v>0</v>
      </c>
      <c r="BAU24" s="719">
        <f t="shared" si="21"/>
        <v>0</v>
      </c>
      <c r="BAV24" s="719">
        <f t="shared" si="21"/>
        <v>0</v>
      </c>
      <c r="BAW24" s="719">
        <f t="shared" si="21"/>
        <v>0</v>
      </c>
      <c r="BAX24" s="719">
        <f t="shared" si="21"/>
        <v>0</v>
      </c>
      <c r="BAY24" s="719">
        <f t="shared" si="21"/>
        <v>0</v>
      </c>
      <c r="BAZ24" s="719">
        <f t="shared" si="21"/>
        <v>0</v>
      </c>
      <c r="BBA24" s="719">
        <f t="shared" si="21"/>
        <v>0</v>
      </c>
      <c r="BBB24" s="719">
        <f t="shared" si="21"/>
        <v>0</v>
      </c>
      <c r="BBC24" s="719">
        <f t="shared" si="21"/>
        <v>0</v>
      </c>
      <c r="BBD24" s="719">
        <f t="shared" si="21"/>
        <v>0</v>
      </c>
      <c r="BBE24" s="719">
        <f t="shared" ref="BBE24:BDP24" si="22">BBE22/365</f>
        <v>0</v>
      </c>
      <c r="BBF24" s="719">
        <f t="shared" si="22"/>
        <v>0</v>
      </c>
      <c r="BBG24" s="719">
        <f t="shared" si="22"/>
        <v>0</v>
      </c>
      <c r="BBH24" s="719">
        <f t="shared" si="22"/>
        <v>0</v>
      </c>
      <c r="BBI24" s="719">
        <f t="shared" si="22"/>
        <v>0</v>
      </c>
      <c r="BBJ24" s="719">
        <f t="shared" si="22"/>
        <v>0</v>
      </c>
      <c r="BBK24" s="719">
        <f t="shared" si="22"/>
        <v>0</v>
      </c>
      <c r="BBL24" s="719">
        <f t="shared" si="22"/>
        <v>0</v>
      </c>
      <c r="BBM24" s="719">
        <f t="shared" si="22"/>
        <v>0</v>
      </c>
      <c r="BBN24" s="719">
        <f t="shared" si="22"/>
        <v>0</v>
      </c>
      <c r="BBO24" s="719">
        <f t="shared" si="22"/>
        <v>0</v>
      </c>
      <c r="BBP24" s="719">
        <f t="shared" si="22"/>
        <v>0</v>
      </c>
      <c r="BBQ24" s="719">
        <f t="shared" si="22"/>
        <v>0</v>
      </c>
      <c r="BBR24" s="719">
        <f t="shared" si="22"/>
        <v>0</v>
      </c>
      <c r="BBS24" s="719">
        <f t="shared" si="22"/>
        <v>0</v>
      </c>
      <c r="BBT24" s="719">
        <f t="shared" si="22"/>
        <v>0</v>
      </c>
      <c r="BBU24" s="719">
        <f t="shared" si="22"/>
        <v>0</v>
      </c>
      <c r="BBV24" s="719">
        <f t="shared" si="22"/>
        <v>0</v>
      </c>
      <c r="BBW24" s="719">
        <f t="shared" si="22"/>
        <v>0</v>
      </c>
      <c r="BBX24" s="719">
        <f t="shared" si="22"/>
        <v>0</v>
      </c>
      <c r="BBY24" s="719">
        <f t="shared" si="22"/>
        <v>0</v>
      </c>
      <c r="BBZ24" s="719">
        <f t="shared" si="22"/>
        <v>0</v>
      </c>
      <c r="BCA24" s="719">
        <f t="shared" si="22"/>
        <v>0</v>
      </c>
      <c r="BCB24" s="719">
        <f t="shared" si="22"/>
        <v>0</v>
      </c>
      <c r="BCC24" s="719">
        <f t="shared" si="22"/>
        <v>0</v>
      </c>
      <c r="BCD24" s="719">
        <f t="shared" si="22"/>
        <v>0</v>
      </c>
      <c r="BCE24" s="719">
        <f t="shared" si="22"/>
        <v>0</v>
      </c>
      <c r="BCF24" s="719">
        <f t="shared" si="22"/>
        <v>0</v>
      </c>
      <c r="BCG24" s="719">
        <f t="shared" si="22"/>
        <v>0</v>
      </c>
      <c r="BCH24" s="719">
        <f t="shared" si="22"/>
        <v>0</v>
      </c>
      <c r="BCI24" s="719">
        <f t="shared" si="22"/>
        <v>0</v>
      </c>
      <c r="BCJ24" s="719">
        <f t="shared" si="22"/>
        <v>0</v>
      </c>
      <c r="BCK24" s="719">
        <f t="shared" si="22"/>
        <v>0</v>
      </c>
      <c r="BCL24" s="719">
        <f t="shared" si="22"/>
        <v>0</v>
      </c>
      <c r="BCM24" s="719">
        <f t="shared" si="22"/>
        <v>0</v>
      </c>
      <c r="BCN24" s="719">
        <f t="shared" si="22"/>
        <v>0</v>
      </c>
      <c r="BCO24" s="719">
        <f t="shared" si="22"/>
        <v>0</v>
      </c>
      <c r="BCP24" s="719">
        <f t="shared" si="22"/>
        <v>0</v>
      </c>
      <c r="BCQ24" s="719">
        <f t="shared" si="22"/>
        <v>0</v>
      </c>
      <c r="BCR24" s="719">
        <f t="shared" si="22"/>
        <v>0</v>
      </c>
      <c r="BCS24" s="719">
        <f t="shared" si="22"/>
        <v>0</v>
      </c>
      <c r="BCT24" s="719">
        <f t="shared" si="22"/>
        <v>0</v>
      </c>
      <c r="BCU24" s="719">
        <f t="shared" si="22"/>
        <v>0</v>
      </c>
      <c r="BCV24" s="719">
        <f t="shared" si="22"/>
        <v>0</v>
      </c>
      <c r="BCW24" s="719">
        <f t="shared" si="22"/>
        <v>0</v>
      </c>
      <c r="BCX24" s="719">
        <f t="shared" si="22"/>
        <v>0</v>
      </c>
      <c r="BCY24" s="719">
        <f t="shared" si="22"/>
        <v>0</v>
      </c>
      <c r="BCZ24" s="719">
        <f t="shared" si="22"/>
        <v>0</v>
      </c>
      <c r="BDA24" s="719">
        <f t="shared" si="22"/>
        <v>0</v>
      </c>
      <c r="BDB24" s="719">
        <f t="shared" si="22"/>
        <v>0</v>
      </c>
      <c r="BDC24" s="719">
        <f t="shared" si="22"/>
        <v>0</v>
      </c>
      <c r="BDD24" s="719">
        <f t="shared" si="22"/>
        <v>0</v>
      </c>
      <c r="BDE24" s="719">
        <f t="shared" si="22"/>
        <v>0</v>
      </c>
      <c r="BDF24" s="719">
        <f t="shared" si="22"/>
        <v>0</v>
      </c>
      <c r="BDG24" s="719">
        <f t="shared" si="22"/>
        <v>0</v>
      </c>
      <c r="BDH24" s="719">
        <f t="shared" si="22"/>
        <v>0</v>
      </c>
      <c r="BDI24" s="719">
        <f t="shared" si="22"/>
        <v>0</v>
      </c>
      <c r="BDJ24" s="719">
        <f t="shared" si="22"/>
        <v>0</v>
      </c>
      <c r="BDK24" s="719">
        <f t="shared" si="22"/>
        <v>0</v>
      </c>
      <c r="BDL24" s="719">
        <f t="shared" si="22"/>
        <v>0</v>
      </c>
      <c r="BDM24" s="719">
        <f t="shared" si="22"/>
        <v>0</v>
      </c>
      <c r="BDN24" s="719">
        <f t="shared" si="22"/>
        <v>0</v>
      </c>
      <c r="BDO24" s="719">
        <f t="shared" si="22"/>
        <v>0</v>
      </c>
      <c r="BDP24" s="719">
        <f t="shared" si="22"/>
        <v>0</v>
      </c>
      <c r="BDQ24" s="719">
        <f t="shared" ref="BDQ24:BGB24" si="23">BDQ22/365</f>
        <v>0</v>
      </c>
      <c r="BDR24" s="719">
        <f t="shared" si="23"/>
        <v>0</v>
      </c>
      <c r="BDS24" s="719">
        <f t="shared" si="23"/>
        <v>0</v>
      </c>
      <c r="BDT24" s="719">
        <f t="shared" si="23"/>
        <v>0</v>
      </c>
      <c r="BDU24" s="719">
        <f t="shared" si="23"/>
        <v>0</v>
      </c>
      <c r="BDV24" s="719">
        <f t="shared" si="23"/>
        <v>0</v>
      </c>
      <c r="BDW24" s="719">
        <f t="shared" si="23"/>
        <v>0</v>
      </c>
      <c r="BDX24" s="719">
        <f t="shared" si="23"/>
        <v>0</v>
      </c>
      <c r="BDY24" s="719">
        <f t="shared" si="23"/>
        <v>0</v>
      </c>
      <c r="BDZ24" s="719">
        <f t="shared" si="23"/>
        <v>0</v>
      </c>
      <c r="BEA24" s="719">
        <f t="shared" si="23"/>
        <v>0</v>
      </c>
      <c r="BEB24" s="719">
        <f t="shared" si="23"/>
        <v>0</v>
      </c>
      <c r="BEC24" s="719">
        <f t="shared" si="23"/>
        <v>0</v>
      </c>
      <c r="BED24" s="719">
        <f t="shared" si="23"/>
        <v>0</v>
      </c>
      <c r="BEE24" s="719">
        <f t="shared" si="23"/>
        <v>0</v>
      </c>
      <c r="BEF24" s="719">
        <f t="shared" si="23"/>
        <v>0</v>
      </c>
      <c r="BEG24" s="719">
        <f t="shared" si="23"/>
        <v>0</v>
      </c>
      <c r="BEH24" s="719">
        <f t="shared" si="23"/>
        <v>0</v>
      </c>
      <c r="BEI24" s="719">
        <f t="shared" si="23"/>
        <v>0</v>
      </c>
      <c r="BEJ24" s="719">
        <f t="shared" si="23"/>
        <v>0</v>
      </c>
      <c r="BEK24" s="719">
        <f t="shared" si="23"/>
        <v>0</v>
      </c>
      <c r="BEL24" s="719">
        <f t="shared" si="23"/>
        <v>0</v>
      </c>
      <c r="BEM24" s="719">
        <f t="shared" si="23"/>
        <v>0</v>
      </c>
      <c r="BEN24" s="719">
        <f t="shared" si="23"/>
        <v>0</v>
      </c>
      <c r="BEO24" s="719">
        <f t="shared" si="23"/>
        <v>0</v>
      </c>
      <c r="BEP24" s="719">
        <f t="shared" si="23"/>
        <v>0</v>
      </c>
      <c r="BEQ24" s="719">
        <f t="shared" si="23"/>
        <v>0</v>
      </c>
      <c r="BER24" s="719">
        <f t="shared" si="23"/>
        <v>0</v>
      </c>
      <c r="BES24" s="719">
        <f t="shared" si="23"/>
        <v>0</v>
      </c>
      <c r="BET24" s="719">
        <f t="shared" si="23"/>
        <v>0</v>
      </c>
      <c r="BEU24" s="719">
        <f t="shared" si="23"/>
        <v>0</v>
      </c>
      <c r="BEV24" s="719">
        <f t="shared" si="23"/>
        <v>0</v>
      </c>
      <c r="BEW24" s="719">
        <f t="shared" si="23"/>
        <v>0</v>
      </c>
      <c r="BEX24" s="719">
        <f t="shared" si="23"/>
        <v>0</v>
      </c>
      <c r="BEY24" s="719">
        <f t="shared" si="23"/>
        <v>0</v>
      </c>
      <c r="BEZ24" s="719">
        <f t="shared" si="23"/>
        <v>0</v>
      </c>
      <c r="BFA24" s="719">
        <f t="shared" si="23"/>
        <v>0</v>
      </c>
      <c r="BFB24" s="719">
        <f t="shared" si="23"/>
        <v>0</v>
      </c>
      <c r="BFC24" s="719">
        <f t="shared" si="23"/>
        <v>0</v>
      </c>
      <c r="BFD24" s="719">
        <f t="shared" si="23"/>
        <v>0</v>
      </c>
      <c r="BFE24" s="719">
        <f t="shared" si="23"/>
        <v>0</v>
      </c>
      <c r="BFF24" s="719">
        <f t="shared" si="23"/>
        <v>0</v>
      </c>
      <c r="BFG24" s="719">
        <f t="shared" si="23"/>
        <v>0</v>
      </c>
      <c r="BFH24" s="719">
        <f t="shared" si="23"/>
        <v>0</v>
      </c>
      <c r="BFI24" s="719">
        <f t="shared" si="23"/>
        <v>0</v>
      </c>
      <c r="BFJ24" s="719">
        <f t="shared" si="23"/>
        <v>0</v>
      </c>
      <c r="BFK24" s="719">
        <f t="shared" si="23"/>
        <v>0</v>
      </c>
      <c r="BFL24" s="719">
        <f t="shared" si="23"/>
        <v>0</v>
      </c>
      <c r="BFM24" s="719">
        <f t="shared" si="23"/>
        <v>0</v>
      </c>
      <c r="BFN24" s="719">
        <f t="shared" si="23"/>
        <v>0</v>
      </c>
      <c r="BFO24" s="719">
        <f t="shared" si="23"/>
        <v>0</v>
      </c>
      <c r="BFP24" s="719">
        <f t="shared" si="23"/>
        <v>0</v>
      </c>
      <c r="BFQ24" s="719">
        <f t="shared" si="23"/>
        <v>0</v>
      </c>
      <c r="BFR24" s="719">
        <f t="shared" si="23"/>
        <v>0</v>
      </c>
      <c r="BFS24" s="719">
        <f t="shared" si="23"/>
        <v>0</v>
      </c>
      <c r="BFT24" s="719">
        <f t="shared" si="23"/>
        <v>0</v>
      </c>
      <c r="BFU24" s="719">
        <f t="shared" si="23"/>
        <v>0</v>
      </c>
      <c r="BFV24" s="719">
        <f t="shared" si="23"/>
        <v>0</v>
      </c>
      <c r="BFW24" s="719">
        <f t="shared" si="23"/>
        <v>0</v>
      </c>
      <c r="BFX24" s="719">
        <f t="shared" si="23"/>
        <v>0</v>
      </c>
      <c r="BFY24" s="719">
        <f t="shared" si="23"/>
        <v>0</v>
      </c>
      <c r="BFZ24" s="719">
        <f t="shared" si="23"/>
        <v>0</v>
      </c>
      <c r="BGA24" s="719">
        <f t="shared" si="23"/>
        <v>0</v>
      </c>
      <c r="BGB24" s="719">
        <f t="shared" si="23"/>
        <v>0</v>
      </c>
      <c r="BGC24" s="719">
        <f t="shared" ref="BGC24:BIN24" si="24">BGC22/365</f>
        <v>0</v>
      </c>
      <c r="BGD24" s="719">
        <f t="shared" si="24"/>
        <v>0</v>
      </c>
      <c r="BGE24" s="719">
        <f t="shared" si="24"/>
        <v>0</v>
      </c>
      <c r="BGF24" s="719">
        <f t="shared" si="24"/>
        <v>0</v>
      </c>
      <c r="BGG24" s="719">
        <f t="shared" si="24"/>
        <v>0</v>
      </c>
      <c r="BGH24" s="719">
        <f t="shared" si="24"/>
        <v>0</v>
      </c>
      <c r="BGI24" s="719">
        <f t="shared" si="24"/>
        <v>0</v>
      </c>
      <c r="BGJ24" s="719">
        <f t="shared" si="24"/>
        <v>0</v>
      </c>
      <c r="BGK24" s="719">
        <f t="shared" si="24"/>
        <v>0</v>
      </c>
      <c r="BGL24" s="719">
        <f t="shared" si="24"/>
        <v>0</v>
      </c>
      <c r="BGM24" s="719">
        <f t="shared" si="24"/>
        <v>0</v>
      </c>
      <c r="BGN24" s="719">
        <f t="shared" si="24"/>
        <v>0</v>
      </c>
      <c r="BGO24" s="719">
        <f t="shared" si="24"/>
        <v>0</v>
      </c>
      <c r="BGP24" s="719">
        <f t="shared" si="24"/>
        <v>0</v>
      </c>
      <c r="BGQ24" s="719">
        <f t="shared" si="24"/>
        <v>0</v>
      </c>
      <c r="BGR24" s="719">
        <f t="shared" si="24"/>
        <v>0</v>
      </c>
      <c r="BGS24" s="719">
        <f t="shared" si="24"/>
        <v>0</v>
      </c>
      <c r="BGT24" s="719">
        <f t="shared" si="24"/>
        <v>0</v>
      </c>
      <c r="BGU24" s="719">
        <f t="shared" si="24"/>
        <v>0</v>
      </c>
      <c r="BGV24" s="719">
        <f t="shared" si="24"/>
        <v>0</v>
      </c>
      <c r="BGW24" s="719">
        <f t="shared" si="24"/>
        <v>0</v>
      </c>
      <c r="BGX24" s="719">
        <f t="shared" si="24"/>
        <v>0</v>
      </c>
      <c r="BGY24" s="719">
        <f t="shared" si="24"/>
        <v>0</v>
      </c>
      <c r="BGZ24" s="719">
        <f t="shared" si="24"/>
        <v>0</v>
      </c>
      <c r="BHA24" s="719">
        <f t="shared" si="24"/>
        <v>0</v>
      </c>
      <c r="BHB24" s="719">
        <f t="shared" si="24"/>
        <v>0</v>
      </c>
      <c r="BHC24" s="719">
        <f t="shared" si="24"/>
        <v>0</v>
      </c>
      <c r="BHD24" s="719">
        <f t="shared" si="24"/>
        <v>0</v>
      </c>
      <c r="BHE24" s="719">
        <f t="shared" si="24"/>
        <v>0</v>
      </c>
      <c r="BHF24" s="719">
        <f t="shared" si="24"/>
        <v>0</v>
      </c>
      <c r="BHG24" s="719">
        <f t="shared" si="24"/>
        <v>0</v>
      </c>
      <c r="BHH24" s="719">
        <f t="shared" si="24"/>
        <v>0</v>
      </c>
      <c r="BHI24" s="719">
        <f t="shared" si="24"/>
        <v>0</v>
      </c>
      <c r="BHJ24" s="719">
        <f t="shared" si="24"/>
        <v>0</v>
      </c>
      <c r="BHK24" s="719">
        <f t="shared" si="24"/>
        <v>0</v>
      </c>
      <c r="BHL24" s="719">
        <f t="shared" si="24"/>
        <v>0</v>
      </c>
      <c r="BHM24" s="719">
        <f t="shared" si="24"/>
        <v>0</v>
      </c>
      <c r="BHN24" s="719">
        <f t="shared" si="24"/>
        <v>0</v>
      </c>
      <c r="BHO24" s="719">
        <f t="shared" si="24"/>
        <v>0</v>
      </c>
      <c r="BHP24" s="719">
        <f t="shared" si="24"/>
        <v>0</v>
      </c>
      <c r="BHQ24" s="719">
        <f t="shared" si="24"/>
        <v>0</v>
      </c>
      <c r="BHR24" s="719">
        <f t="shared" si="24"/>
        <v>0</v>
      </c>
      <c r="BHS24" s="719">
        <f t="shared" si="24"/>
        <v>0</v>
      </c>
      <c r="BHT24" s="719">
        <f t="shared" si="24"/>
        <v>0</v>
      </c>
      <c r="BHU24" s="719">
        <f t="shared" si="24"/>
        <v>0</v>
      </c>
      <c r="BHV24" s="719">
        <f t="shared" si="24"/>
        <v>0</v>
      </c>
      <c r="BHW24" s="719">
        <f t="shared" si="24"/>
        <v>0</v>
      </c>
      <c r="BHX24" s="719">
        <f t="shared" si="24"/>
        <v>0</v>
      </c>
      <c r="BHY24" s="719">
        <f t="shared" si="24"/>
        <v>0</v>
      </c>
      <c r="BHZ24" s="719">
        <f t="shared" si="24"/>
        <v>0</v>
      </c>
      <c r="BIA24" s="719">
        <f t="shared" si="24"/>
        <v>0</v>
      </c>
      <c r="BIB24" s="719">
        <f t="shared" si="24"/>
        <v>0</v>
      </c>
      <c r="BIC24" s="719">
        <f t="shared" si="24"/>
        <v>0</v>
      </c>
      <c r="BID24" s="719">
        <f t="shared" si="24"/>
        <v>0</v>
      </c>
      <c r="BIE24" s="719">
        <f t="shared" si="24"/>
        <v>0</v>
      </c>
      <c r="BIF24" s="719">
        <f t="shared" si="24"/>
        <v>0</v>
      </c>
      <c r="BIG24" s="719">
        <f t="shared" si="24"/>
        <v>0</v>
      </c>
      <c r="BIH24" s="719">
        <f t="shared" si="24"/>
        <v>0</v>
      </c>
      <c r="BII24" s="719">
        <f t="shared" si="24"/>
        <v>0</v>
      </c>
      <c r="BIJ24" s="719">
        <f t="shared" si="24"/>
        <v>0</v>
      </c>
      <c r="BIK24" s="719">
        <f t="shared" si="24"/>
        <v>0</v>
      </c>
      <c r="BIL24" s="719">
        <f t="shared" si="24"/>
        <v>0</v>
      </c>
      <c r="BIM24" s="719">
        <f t="shared" si="24"/>
        <v>0</v>
      </c>
      <c r="BIN24" s="719">
        <f t="shared" si="24"/>
        <v>0</v>
      </c>
      <c r="BIO24" s="719">
        <f t="shared" ref="BIO24:BKZ24" si="25">BIO22/365</f>
        <v>0</v>
      </c>
      <c r="BIP24" s="719">
        <f t="shared" si="25"/>
        <v>0</v>
      </c>
      <c r="BIQ24" s="719">
        <f t="shared" si="25"/>
        <v>0</v>
      </c>
      <c r="BIR24" s="719">
        <f t="shared" si="25"/>
        <v>0</v>
      </c>
      <c r="BIS24" s="719">
        <f t="shared" si="25"/>
        <v>0</v>
      </c>
      <c r="BIT24" s="719">
        <f t="shared" si="25"/>
        <v>0</v>
      </c>
      <c r="BIU24" s="719">
        <f t="shared" si="25"/>
        <v>0</v>
      </c>
      <c r="BIV24" s="719">
        <f t="shared" si="25"/>
        <v>0</v>
      </c>
      <c r="BIW24" s="719">
        <f t="shared" si="25"/>
        <v>0</v>
      </c>
      <c r="BIX24" s="719">
        <f t="shared" si="25"/>
        <v>0</v>
      </c>
      <c r="BIY24" s="719">
        <f t="shared" si="25"/>
        <v>0</v>
      </c>
      <c r="BIZ24" s="719">
        <f t="shared" si="25"/>
        <v>0</v>
      </c>
      <c r="BJA24" s="719">
        <f t="shared" si="25"/>
        <v>0</v>
      </c>
      <c r="BJB24" s="719">
        <f t="shared" si="25"/>
        <v>0</v>
      </c>
      <c r="BJC24" s="719">
        <f t="shared" si="25"/>
        <v>0</v>
      </c>
      <c r="BJD24" s="719">
        <f t="shared" si="25"/>
        <v>0</v>
      </c>
      <c r="BJE24" s="719">
        <f t="shared" si="25"/>
        <v>0</v>
      </c>
      <c r="BJF24" s="719">
        <f t="shared" si="25"/>
        <v>0</v>
      </c>
      <c r="BJG24" s="719">
        <f t="shared" si="25"/>
        <v>0</v>
      </c>
      <c r="BJH24" s="719">
        <f t="shared" si="25"/>
        <v>0</v>
      </c>
      <c r="BJI24" s="719">
        <f t="shared" si="25"/>
        <v>0</v>
      </c>
      <c r="BJJ24" s="719">
        <f t="shared" si="25"/>
        <v>0</v>
      </c>
      <c r="BJK24" s="719">
        <f t="shared" si="25"/>
        <v>0</v>
      </c>
      <c r="BJL24" s="719">
        <f t="shared" si="25"/>
        <v>0</v>
      </c>
      <c r="BJM24" s="719">
        <f t="shared" si="25"/>
        <v>0</v>
      </c>
      <c r="BJN24" s="719">
        <f t="shared" si="25"/>
        <v>0</v>
      </c>
      <c r="BJO24" s="719">
        <f t="shared" si="25"/>
        <v>0</v>
      </c>
      <c r="BJP24" s="719">
        <f t="shared" si="25"/>
        <v>0</v>
      </c>
      <c r="BJQ24" s="719">
        <f t="shared" si="25"/>
        <v>0</v>
      </c>
      <c r="BJR24" s="719">
        <f t="shared" si="25"/>
        <v>0</v>
      </c>
      <c r="BJS24" s="719">
        <f t="shared" si="25"/>
        <v>0</v>
      </c>
      <c r="BJT24" s="719">
        <f t="shared" si="25"/>
        <v>0</v>
      </c>
      <c r="BJU24" s="719">
        <f t="shared" si="25"/>
        <v>0</v>
      </c>
      <c r="BJV24" s="719">
        <f t="shared" si="25"/>
        <v>0</v>
      </c>
      <c r="BJW24" s="719">
        <f t="shared" si="25"/>
        <v>0</v>
      </c>
      <c r="BJX24" s="719">
        <f t="shared" si="25"/>
        <v>0</v>
      </c>
      <c r="BJY24" s="719">
        <f t="shared" si="25"/>
        <v>0</v>
      </c>
      <c r="BJZ24" s="719">
        <f t="shared" si="25"/>
        <v>0</v>
      </c>
      <c r="BKA24" s="719">
        <f t="shared" si="25"/>
        <v>0</v>
      </c>
      <c r="BKB24" s="719">
        <f t="shared" si="25"/>
        <v>0</v>
      </c>
      <c r="BKC24" s="719">
        <f t="shared" si="25"/>
        <v>0</v>
      </c>
      <c r="BKD24" s="719">
        <f t="shared" si="25"/>
        <v>0</v>
      </c>
      <c r="BKE24" s="719">
        <f t="shared" si="25"/>
        <v>0</v>
      </c>
      <c r="BKF24" s="719">
        <f t="shared" si="25"/>
        <v>0</v>
      </c>
      <c r="BKG24" s="719">
        <f t="shared" si="25"/>
        <v>0</v>
      </c>
      <c r="BKH24" s="719">
        <f t="shared" si="25"/>
        <v>0</v>
      </c>
      <c r="BKI24" s="719">
        <f t="shared" si="25"/>
        <v>0</v>
      </c>
      <c r="BKJ24" s="719">
        <f t="shared" si="25"/>
        <v>0</v>
      </c>
      <c r="BKK24" s="719">
        <f t="shared" si="25"/>
        <v>0</v>
      </c>
      <c r="BKL24" s="719">
        <f t="shared" si="25"/>
        <v>0</v>
      </c>
      <c r="BKM24" s="719">
        <f t="shared" si="25"/>
        <v>0</v>
      </c>
      <c r="BKN24" s="719">
        <f t="shared" si="25"/>
        <v>0</v>
      </c>
      <c r="BKO24" s="719">
        <f t="shared" si="25"/>
        <v>0</v>
      </c>
      <c r="BKP24" s="719">
        <f t="shared" si="25"/>
        <v>0</v>
      </c>
      <c r="BKQ24" s="719">
        <f t="shared" si="25"/>
        <v>0</v>
      </c>
      <c r="BKR24" s="719">
        <f t="shared" si="25"/>
        <v>0</v>
      </c>
      <c r="BKS24" s="719">
        <f t="shared" si="25"/>
        <v>0</v>
      </c>
      <c r="BKT24" s="719">
        <f t="shared" si="25"/>
        <v>0</v>
      </c>
      <c r="BKU24" s="719">
        <f t="shared" si="25"/>
        <v>0</v>
      </c>
      <c r="BKV24" s="719">
        <f t="shared" si="25"/>
        <v>0</v>
      </c>
      <c r="BKW24" s="719">
        <f t="shared" si="25"/>
        <v>0</v>
      </c>
      <c r="BKX24" s="719">
        <f t="shared" si="25"/>
        <v>0</v>
      </c>
      <c r="BKY24" s="719">
        <f t="shared" si="25"/>
        <v>0</v>
      </c>
      <c r="BKZ24" s="719">
        <f t="shared" si="25"/>
        <v>0</v>
      </c>
      <c r="BLA24" s="719">
        <f t="shared" ref="BLA24:BNL24" si="26">BLA22/365</f>
        <v>0</v>
      </c>
      <c r="BLB24" s="719">
        <f t="shared" si="26"/>
        <v>0</v>
      </c>
      <c r="BLC24" s="719">
        <f t="shared" si="26"/>
        <v>0</v>
      </c>
      <c r="BLD24" s="719">
        <f t="shared" si="26"/>
        <v>0</v>
      </c>
      <c r="BLE24" s="719">
        <f t="shared" si="26"/>
        <v>0</v>
      </c>
      <c r="BLF24" s="719">
        <f t="shared" si="26"/>
        <v>0</v>
      </c>
      <c r="BLG24" s="719">
        <f t="shared" si="26"/>
        <v>0</v>
      </c>
      <c r="BLH24" s="719">
        <f t="shared" si="26"/>
        <v>0</v>
      </c>
      <c r="BLI24" s="719">
        <f t="shared" si="26"/>
        <v>0</v>
      </c>
      <c r="BLJ24" s="719">
        <f t="shared" si="26"/>
        <v>0</v>
      </c>
      <c r="BLK24" s="719">
        <f t="shared" si="26"/>
        <v>0</v>
      </c>
      <c r="BLL24" s="719">
        <f t="shared" si="26"/>
        <v>0</v>
      </c>
      <c r="BLM24" s="719">
        <f t="shared" si="26"/>
        <v>0</v>
      </c>
      <c r="BLN24" s="719">
        <f t="shared" si="26"/>
        <v>0</v>
      </c>
      <c r="BLO24" s="719">
        <f t="shared" si="26"/>
        <v>0</v>
      </c>
      <c r="BLP24" s="719">
        <f t="shared" si="26"/>
        <v>0</v>
      </c>
      <c r="BLQ24" s="719">
        <f t="shared" si="26"/>
        <v>0</v>
      </c>
      <c r="BLR24" s="719">
        <f t="shared" si="26"/>
        <v>0</v>
      </c>
      <c r="BLS24" s="719">
        <f t="shared" si="26"/>
        <v>0</v>
      </c>
      <c r="BLT24" s="719">
        <f t="shared" si="26"/>
        <v>0</v>
      </c>
      <c r="BLU24" s="719">
        <f t="shared" si="26"/>
        <v>0</v>
      </c>
      <c r="BLV24" s="719">
        <f t="shared" si="26"/>
        <v>0</v>
      </c>
      <c r="BLW24" s="719">
        <f t="shared" si="26"/>
        <v>0</v>
      </c>
      <c r="BLX24" s="719">
        <f t="shared" si="26"/>
        <v>0</v>
      </c>
      <c r="BLY24" s="719">
        <f t="shared" si="26"/>
        <v>0</v>
      </c>
      <c r="BLZ24" s="719">
        <f t="shared" si="26"/>
        <v>0</v>
      </c>
      <c r="BMA24" s="719">
        <f t="shared" si="26"/>
        <v>0</v>
      </c>
      <c r="BMB24" s="719">
        <f t="shared" si="26"/>
        <v>0</v>
      </c>
      <c r="BMC24" s="719">
        <f t="shared" si="26"/>
        <v>0</v>
      </c>
      <c r="BMD24" s="719">
        <f t="shared" si="26"/>
        <v>0</v>
      </c>
      <c r="BME24" s="719">
        <f t="shared" si="26"/>
        <v>0</v>
      </c>
      <c r="BMF24" s="719">
        <f t="shared" si="26"/>
        <v>0</v>
      </c>
      <c r="BMG24" s="719">
        <f t="shared" si="26"/>
        <v>0</v>
      </c>
      <c r="BMH24" s="719">
        <f t="shared" si="26"/>
        <v>0</v>
      </c>
      <c r="BMI24" s="719">
        <f t="shared" si="26"/>
        <v>0</v>
      </c>
      <c r="BMJ24" s="719">
        <f t="shared" si="26"/>
        <v>0</v>
      </c>
      <c r="BMK24" s="719">
        <f t="shared" si="26"/>
        <v>0</v>
      </c>
      <c r="BML24" s="719">
        <f t="shared" si="26"/>
        <v>0</v>
      </c>
      <c r="BMM24" s="719">
        <f t="shared" si="26"/>
        <v>0</v>
      </c>
      <c r="BMN24" s="719">
        <f t="shared" si="26"/>
        <v>0</v>
      </c>
      <c r="BMO24" s="719">
        <f t="shared" si="26"/>
        <v>0</v>
      </c>
      <c r="BMP24" s="719">
        <f t="shared" si="26"/>
        <v>0</v>
      </c>
      <c r="BMQ24" s="719">
        <f t="shared" si="26"/>
        <v>0</v>
      </c>
      <c r="BMR24" s="719">
        <f t="shared" si="26"/>
        <v>0</v>
      </c>
      <c r="BMS24" s="719">
        <f t="shared" si="26"/>
        <v>0</v>
      </c>
      <c r="BMT24" s="719">
        <f t="shared" si="26"/>
        <v>0</v>
      </c>
      <c r="BMU24" s="719">
        <f t="shared" si="26"/>
        <v>0</v>
      </c>
      <c r="BMV24" s="719">
        <f t="shared" si="26"/>
        <v>0</v>
      </c>
      <c r="BMW24" s="719">
        <f t="shared" si="26"/>
        <v>0</v>
      </c>
      <c r="BMX24" s="719">
        <f t="shared" si="26"/>
        <v>0</v>
      </c>
      <c r="BMY24" s="719">
        <f t="shared" si="26"/>
        <v>0</v>
      </c>
      <c r="BMZ24" s="719">
        <f t="shared" si="26"/>
        <v>0</v>
      </c>
      <c r="BNA24" s="719">
        <f t="shared" si="26"/>
        <v>0</v>
      </c>
      <c r="BNB24" s="719">
        <f t="shared" si="26"/>
        <v>0</v>
      </c>
      <c r="BNC24" s="719">
        <f t="shared" si="26"/>
        <v>0</v>
      </c>
      <c r="BND24" s="719">
        <f t="shared" si="26"/>
        <v>0</v>
      </c>
      <c r="BNE24" s="719">
        <f t="shared" si="26"/>
        <v>0</v>
      </c>
      <c r="BNF24" s="719">
        <f t="shared" si="26"/>
        <v>0</v>
      </c>
      <c r="BNG24" s="719">
        <f t="shared" si="26"/>
        <v>0</v>
      </c>
      <c r="BNH24" s="719">
        <f t="shared" si="26"/>
        <v>0</v>
      </c>
      <c r="BNI24" s="719">
        <f t="shared" si="26"/>
        <v>0</v>
      </c>
      <c r="BNJ24" s="719">
        <f t="shared" si="26"/>
        <v>0</v>
      </c>
      <c r="BNK24" s="719">
        <f t="shared" si="26"/>
        <v>0</v>
      </c>
      <c r="BNL24" s="719">
        <f t="shared" si="26"/>
        <v>0</v>
      </c>
      <c r="BNM24" s="719">
        <f t="shared" ref="BNM24:BPX24" si="27">BNM22/365</f>
        <v>0</v>
      </c>
      <c r="BNN24" s="719">
        <f t="shared" si="27"/>
        <v>0</v>
      </c>
      <c r="BNO24" s="719">
        <f t="shared" si="27"/>
        <v>0</v>
      </c>
      <c r="BNP24" s="719">
        <f t="shared" si="27"/>
        <v>0</v>
      </c>
      <c r="BNQ24" s="719">
        <f t="shared" si="27"/>
        <v>0</v>
      </c>
      <c r="BNR24" s="719">
        <f t="shared" si="27"/>
        <v>0</v>
      </c>
      <c r="BNS24" s="719">
        <f t="shared" si="27"/>
        <v>0</v>
      </c>
      <c r="BNT24" s="719">
        <f t="shared" si="27"/>
        <v>0</v>
      </c>
      <c r="BNU24" s="719">
        <f t="shared" si="27"/>
        <v>0</v>
      </c>
      <c r="BNV24" s="719">
        <f t="shared" si="27"/>
        <v>0</v>
      </c>
      <c r="BNW24" s="719">
        <f t="shared" si="27"/>
        <v>0</v>
      </c>
      <c r="BNX24" s="719">
        <f t="shared" si="27"/>
        <v>0</v>
      </c>
      <c r="BNY24" s="719">
        <f t="shared" si="27"/>
        <v>0</v>
      </c>
      <c r="BNZ24" s="719">
        <f t="shared" si="27"/>
        <v>0</v>
      </c>
      <c r="BOA24" s="719">
        <f t="shared" si="27"/>
        <v>0</v>
      </c>
      <c r="BOB24" s="719">
        <f t="shared" si="27"/>
        <v>0</v>
      </c>
      <c r="BOC24" s="719">
        <f t="shared" si="27"/>
        <v>0</v>
      </c>
      <c r="BOD24" s="719">
        <f t="shared" si="27"/>
        <v>0</v>
      </c>
      <c r="BOE24" s="719">
        <f t="shared" si="27"/>
        <v>0</v>
      </c>
      <c r="BOF24" s="719">
        <f t="shared" si="27"/>
        <v>0</v>
      </c>
      <c r="BOG24" s="719">
        <f t="shared" si="27"/>
        <v>0</v>
      </c>
      <c r="BOH24" s="719">
        <f t="shared" si="27"/>
        <v>0</v>
      </c>
      <c r="BOI24" s="719">
        <f t="shared" si="27"/>
        <v>0</v>
      </c>
      <c r="BOJ24" s="719">
        <f t="shared" si="27"/>
        <v>0</v>
      </c>
      <c r="BOK24" s="719">
        <f t="shared" si="27"/>
        <v>0</v>
      </c>
      <c r="BOL24" s="719">
        <f t="shared" si="27"/>
        <v>0</v>
      </c>
      <c r="BOM24" s="719">
        <f t="shared" si="27"/>
        <v>0</v>
      </c>
      <c r="BON24" s="719">
        <f t="shared" si="27"/>
        <v>0</v>
      </c>
      <c r="BOO24" s="719">
        <f t="shared" si="27"/>
        <v>0</v>
      </c>
      <c r="BOP24" s="719">
        <f t="shared" si="27"/>
        <v>0</v>
      </c>
      <c r="BOQ24" s="719">
        <f t="shared" si="27"/>
        <v>0</v>
      </c>
      <c r="BOR24" s="719">
        <f t="shared" si="27"/>
        <v>0</v>
      </c>
      <c r="BOS24" s="719">
        <f t="shared" si="27"/>
        <v>0</v>
      </c>
      <c r="BOT24" s="719">
        <f t="shared" si="27"/>
        <v>0</v>
      </c>
      <c r="BOU24" s="719">
        <f t="shared" si="27"/>
        <v>0</v>
      </c>
      <c r="BOV24" s="719">
        <f t="shared" si="27"/>
        <v>0</v>
      </c>
      <c r="BOW24" s="719">
        <f t="shared" si="27"/>
        <v>0</v>
      </c>
      <c r="BOX24" s="719">
        <f t="shared" si="27"/>
        <v>0</v>
      </c>
      <c r="BOY24" s="719">
        <f t="shared" si="27"/>
        <v>0</v>
      </c>
      <c r="BOZ24" s="719">
        <f t="shared" si="27"/>
        <v>0</v>
      </c>
      <c r="BPA24" s="719">
        <f t="shared" si="27"/>
        <v>0</v>
      </c>
      <c r="BPB24" s="719">
        <f t="shared" si="27"/>
        <v>0</v>
      </c>
      <c r="BPC24" s="719">
        <f t="shared" si="27"/>
        <v>0</v>
      </c>
      <c r="BPD24" s="719">
        <f t="shared" si="27"/>
        <v>0</v>
      </c>
      <c r="BPE24" s="719">
        <f t="shared" si="27"/>
        <v>0</v>
      </c>
      <c r="BPF24" s="719">
        <f t="shared" si="27"/>
        <v>0</v>
      </c>
      <c r="BPG24" s="719">
        <f t="shared" si="27"/>
        <v>0</v>
      </c>
      <c r="BPH24" s="719">
        <f t="shared" si="27"/>
        <v>0</v>
      </c>
      <c r="BPI24" s="719">
        <f t="shared" si="27"/>
        <v>0</v>
      </c>
      <c r="BPJ24" s="719">
        <f t="shared" si="27"/>
        <v>0</v>
      </c>
      <c r="BPK24" s="719">
        <f t="shared" si="27"/>
        <v>0</v>
      </c>
      <c r="BPL24" s="719">
        <f t="shared" si="27"/>
        <v>0</v>
      </c>
      <c r="BPM24" s="719">
        <f t="shared" si="27"/>
        <v>0</v>
      </c>
      <c r="BPN24" s="719">
        <f t="shared" si="27"/>
        <v>0</v>
      </c>
      <c r="BPO24" s="719">
        <f t="shared" si="27"/>
        <v>0</v>
      </c>
      <c r="BPP24" s="719">
        <f t="shared" si="27"/>
        <v>0</v>
      </c>
      <c r="BPQ24" s="719">
        <f t="shared" si="27"/>
        <v>0</v>
      </c>
      <c r="BPR24" s="719">
        <f t="shared" si="27"/>
        <v>0</v>
      </c>
      <c r="BPS24" s="719">
        <f t="shared" si="27"/>
        <v>0</v>
      </c>
      <c r="BPT24" s="719">
        <f t="shared" si="27"/>
        <v>0</v>
      </c>
      <c r="BPU24" s="719">
        <f t="shared" si="27"/>
        <v>0</v>
      </c>
      <c r="BPV24" s="719">
        <f t="shared" si="27"/>
        <v>0</v>
      </c>
      <c r="BPW24" s="719">
        <f t="shared" si="27"/>
        <v>0</v>
      </c>
      <c r="BPX24" s="719">
        <f t="shared" si="27"/>
        <v>0</v>
      </c>
      <c r="BPY24" s="719">
        <f t="shared" ref="BPY24:BSJ24" si="28">BPY22/365</f>
        <v>0</v>
      </c>
      <c r="BPZ24" s="719">
        <f t="shared" si="28"/>
        <v>0</v>
      </c>
      <c r="BQA24" s="719">
        <f t="shared" si="28"/>
        <v>0</v>
      </c>
      <c r="BQB24" s="719">
        <f t="shared" si="28"/>
        <v>0</v>
      </c>
      <c r="BQC24" s="719">
        <f t="shared" si="28"/>
        <v>0</v>
      </c>
      <c r="BQD24" s="719">
        <f t="shared" si="28"/>
        <v>0</v>
      </c>
      <c r="BQE24" s="719">
        <f t="shared" si="28"/>
        <v>0</v>
      </c>
      <c r="BQF24" s="719">
        <f t="shared" si="28"/>
        <v>0</v>
      </c>
      <c r="BQG24" s="719">
        <f t="shared" si="28"/>
        <v>0</v>
      </c>
      <c r="BQH24" s="719">
        <f t="shared" si="28"/>
        <v>0</v>
      </c>
      <c r="BQI24" s="719">
        <f t="shared" si="28"/>
        <v>0</v>
      </c>
      <c r="BQJ24" s="719">
        <f t="shared" si="28"/>
        <v>0</v>
      </c>
      <c r="BQK24" s="719">
        <f t="shared" si="28"/>
        <v>0</v>
      </c>
      <c r="BQL24" s="719">
        <f t="shared" si="28"/>
        <v>0</v>
      </c>
      <c r="BQM24" s="719">
        <f t="shared" si="28"/>
        <v>0</v>
      </c>
      <c r="BQN24" s="719">
        <f t="shared" si="28"/>
        <v>0</v>
      </c>
      <c r="BQO24" s="719">
        <f t="shared" si="28"/>
        <v>0</v>
      </c>
      <c r="BQP24" s="719">
        <f t="shared" si="28"/>
        <v>0</v>
      </c>
      <c r="BQQ24" s="719">
        <f t="shared" si="28"/>
        <v>0</v>
      </c>
      <c r="BQR24" s="719">
        <f t="shared" si="28"/>
        <v>0</v>
      </c>
      <c r="BQS24" s="719">
        <f t="shared" si="28"/>
        <v>0</v>
      </c>
      <c r="BQT24" s="719">
        <f t="shared" si="28"/>
        <v>0</v>
      </c>
      <c r="BQU24" s="719">
        <f t="shared" si="28"/>
        <v>0</v>
      </c>
      <c r="BQV24" s="719">
        <f t="shared" si="28"/>
        <v>0</v>
      </c>
      <c r="BQW24" s="719">
        <f t="shared" si="28"/>
        <v>0</v>
      </c>
      <c r="BQX24" s="719">
        <f t="shared" si="28"/>
        <v>0</v>
      </c>
      <c r="BQY24" s="719">
        <f t="shared" si="28"/>
        <v>0</v>
      </c>
      <c r="BQZ24" s="719">
        <f t="shared" si="28"/>
        <v>0</v>
      </c>
      <c r="BRA24" s="719">
        <f t="shared" si="28"/>
        <v>0</v>
      </c>
      <c r="BRB24" s="719">
        <f t="shared" si="28"/>
        <v>0</v>
      </c>
      <c r="BRC24" s="719">
        <f t="shared" si="28"/>
        <v>0</v>
      </c>
      <c r="BRD24" s="719">
        <f t="shared" si="28"/>
        <v>0</v>
      </c>
      <c r="BRE24" s="719">
        <f t="shared" si="28"/>
        <v>0</v>
      </c>
      <c r="BRF24" s="719">
        <f t="shared" si="28"/>
        <v>0</v>
      </c>
      <c r="BRG24" s="719">
        <f t="shared" si="28"/>
        <v>0</v>
      </c>
      <c r="BRH24" s="719">
        <f t="shared" si="28"/>
        <v>0</v>
      </c>
      <c r="BRI24" s="719">
        <f t="shared" si="28"/>
        <v>0</v>
      </c>
      <c r="BRJ24" s="719">
        <f t="shared" si="28"/>
        <v>0</v>
      </c>
      <c r="BRK24" s="719">
        <f t="shared" si="28"/>
        <v>0</v>
      </c>
      <c r="BRL24" s="719">
        <f t="shared" si="28"/>
        <v>0</v>
      </c>
      <c r="BRM24" s="719">
        <f t="shared" si="28"/>
        <v>0</v>
      </c>
      <c r="BRN24" s="719">
        <f t="shared" si="28"/>
        <v>0</v>
      </c>
      <c r="BRO24" s="719">
        <f t="shared" si="28"/>
        <v>0</v>
      </c>
      <c r="BRP24" s="719">
        <f t="shared" si="28"/>
        <v>0</v>
      </c>
      <c r="BRQ24" s="719">
        <f t="shared" si="28"/>
        <v>0</v>
      </c>
      <c r="BRR24" s="719">
        <f t="shared" si="28"/>
        <v>0</v>
      </c>
      <c r="BRS24" s="719">
        <f t="shared" si="28"/>
        <v>0</v>
      </c>
      <c r="BRT24" s="719">
        <f t="shared" si="28"/>
        <v>0</v>
      </c>
      <c r="BRU24" s="719">
        <f t="shared" si="28"/>
        <v>0</v>
      </c>
      <c r="BRV24" s="719">
        <f t="shared" si="28"/>
        <v>0</v>
      </c>
      <c r="BRW24" s="719">
        <f t="shared" si="28"/>
        <v>0</v>
      </c>
      <c r="BRX24" s="719">
        <f t="shared" si="28"/>
        <v>0</v>
      </c>
      <c r="BRY24" s="719">
        <f t="shared" si="28"/>
        <v>0</v>
      </c>
      <c r="BRZ24" s="719">
        <f t="shared" si="28"/>
        <v>0</v>
      </c>
      <c r="BSA24" s="719">
        <f t="shared" si="28"/>
        <v>0</v>
      </c>
      <c r="BSB24" s="719">
        <f t="shared" si="28"/>
        <v>0</v>
      </c>
      <c r="BSC24" s="719">
        <f t="shared" si="28"/>
        <v>0</v>
      </c>
      <c r="BSD24" s="719">
        <f t="shared" si="28"/>
        <v>0</v>
      </c>
      <c r="BSE24" s="719">
        <f t="shared" si="28"/>
        <v>0</v>
      </c>
      <c r="BSF24" s="719">
        <f t="shared" si="28"/>
        <v>0</v>
      </c>
      <c r="BSG24" s="719">
        <f t="shared" si="28"/>
        <v>0</v>
      </c>
      <c r="BSH24" s="719">
        <f t="shared" si="28"/>
        <v>0</v>
      </c>
      <c r="BSI24" s="719">
        <f t="shared" si="28"/>
        <v>0</v>
      </c>
      <c r="BSJ24" s="719">
        <f t="shared" si="28"/>
        <v>0</v>
      </c>
      <c r="BSK24" s="719">
        <f t="shared" ref="BSK24:BUV24" si="29">BSK22/365</f>
        <v>0</v>
      </c>
      <c r="BSL24" s="719">
        <f t="shared" si="29"/>
        <v>0</v>
      </c>
      <c r="BSM24" s="719">
        <f t="shared" si="29"/>
        <v>0</v>
      </c>
      <c r="BSN24" s="719">
        <f t="shared" si="29"/>
        <v>0</v>
      </c>
      <c r="BSO24" s="719">
        <f t="shared" si="29"/>
        <v>0</v>
      </c>
      <c r="BSP24" s="719">
        <f t="shared" si="29"/>
        <v>0</v>
      </c>
      <c r="BSQ24" s="719">
        <f t="shared" si="29"/>
        <v>0</v>
      </c>
      <c r="BSR24" s="719">
        <f t="shared" si="29"/>
        <v>0</v>
      </c>
      <c r="BSS24" s="719">
        <f t="shared" si="29"/>
        <v>0</v>
      </c>
      <c r="BST24" s="719">
        <f t="shared" si="29"/>
        <v>0</v>
      </c>
      <c r="BSU24" s="719">
        <f t="shared" si="29"/>
        <v>0</v>
      </c>
      <c r="BSV24" s="719">
        <f t="shared" si="29"/>
        <v>0</v>
      </c>
      <c r="BSW24" s="719">
        <f t="shared" si="29"/>
        <v>0</v>
      </c>
      <c r="BSX24" s="719">
        <f t="shared" si="29"/>
        <v>0</v>
      </c>
      <c r="BSY24" s="719">
        <f t="shared" si="29"/>
        <v>0</v>
      </c>
      <c r="BSZ24" s="719">
        <f t="shared" si="29"/>
        <v>0</v>
      </c>
      <c r="BTA24" s="719">
        <f t="shared" si="29"/>
        <v>0</v>
      </c>
      <c r="BTB24" s="719">
        <f t="shared" si="29"/>
        <v>0</v>
      </c>
      <c r="BTC24" s="719">
        <f t="shared" si="29"/>
        <v>0</v>
      </c>
      <c r="BTD24" s="719">
        <f t="shared" si="29"/>
        <v>0</v>
      </c>
      <c r="BTE24" s="719">
        <f t="shared" si="29"/>
        <v>0</v>
      </c>
      <c r="BTF24" s="719">
        <f t="shared" si="29"/>
        <v>0</v>
      </c>
      <c r="BTG24" s="719">
        <f t="shared" si="29"/>
        <v>0</v>
      </c>
      <c r="BTH24" s="719">
        <f t="shared" si="29"/>
        <v>0</v>
      </c>
      <c r="BTI24" s="719">
        <f t="shared" si="29"/>
        <v>0</v>
      </c>
      <c r="BTJ24" s="719">
        <f t="shared" si="29"/>
        <v>0</v>
      </c>
      <c r="BTK24" s="719">
        <f t="shared" si="29"/>
        <v>0</v>
      </c>
      <c r="BTL24" s="719">
        <f t="shared" si="29"/>
        <v>0</v>
      </c>
      <c r="BTM24" s="719">
        <f t="shared" si="29"/>
        <v>0</v>
      </c>
      <c r="BTN24" s="719">
        <f t="shared" si="29"/>
        <v>0</v>
      </c>
      <c r="BTO24" s="719">
        <f t="shared" si="29"/>
        <v>0</v>
      </c>
      <c r="BTP24" s="719">
        <f t="shared" si="29"/>
        <v>0</v>
      </c>
      <c r="BTQ24" s="719">
        <f t="shared" si="29"/>
        <v>0</v>
      </c>
      <c r="BTR24" s="719">
        <f t="shared" si="29"/>
        <v>0</v>
      </c>
      <c r="BTS24" s="719">
        <f t="shared" si="29"/>
        <v>0</v>
      </c>
      <c r="BTT24" s="719">
        <f t="shared" si="29"/>
        <v>0</v>
      </c>
      <c r="BTU24" s="719">
        <f t="shared" si="29"/>
        <v>0</v>
      </c>
      <c r="BTV24" s="719">
        <f t="shared" si="29"/>
        <v>0</v>
      </c>
      <c r="BTW24" s="719">
        <f t="shared" si="29"/>
        <v>0</v>
      </c>
      <c r="BTX24" s="719">
        <f t="shared" si="29"/>
        <v>0</v>
      </c>
      <c r="BTY24" s="719">
        <f t="shared" si="29"/>
        <v>0</v>
      </c>
      <c r="BTZ24" s="719">
        <f t="shared" si="29"/>
        <v>0</v>
      </c>
      <c r="BUA24" s="719">
        <f t="shared" si="29"/>
        <v>0</v>
      </c>
      <c r="BUB24" s="719">
        <f t="shared" si="29"/>
        <v>0</v>
      </c>
      <c r="BUC24" s="719">
        <f t="shared" si="29"/>
        <v>0</v>
      </c>
      <c r="BUD24" s="719">
        <f t="shared" si="29"/>
        <v>0</v>
      </c>
      <c r="BUE24" s="719">
        <f t="shared" si="29"/>
        <v>0</v>
      </c>
      <c r="BUF24" s="719">
        <f t="shared" si="29"/>
        <v>0</v>
      </c>
      <c r="BUG24" s="719">
        <f t="shared" si="29"/>
        <v>0</v>
      </c>
      <c r="BUH24" s="719">
        <f t="shared" si="29"/>
        <v>0</v>
      </c>
      <c r="BUI24" s="719">
        <f t="shared" si="29"/>
        <v>0</v>
      </c>
      <c r="BUJ24" s="719">
        <f t="shared" si="29"/>
        <v>0</v>
      </c>
      <c r="BUK24" s="719">
        <f t="shared" si="29"/>
        <v>0</v>
      </c>
      <c r="BUL24" s="719">
        <f t="shared" si="29"/>
        <v>0</v>
      </c>
      <c r="BUM24" s="719">
        <f t="shared" si="29"/>
        <v>0</v>
      </c>
      <c r="BUN24" s="719">
        <f t="shared" si="29"/>
        <v>0</v>
      </c>
      <c r="BUO24" s="719">
        <f t="shared" si="29"/>
        <v>0</v>
      </c>
      <c r="BUP24" s="719">
        <f t="shared" si="29"/>
        <v>0</v>
      </c>
      <c r="BUQ24" s="719">
        <f t="shared" si="29"/>
        <v>0</v>
      </c>
      <c r="BUR24" s="719">
        <f t="shared" si="29"/>
        <v>0</v>
      </c>
      <c r="BUS24" s="719">
        <f t="shared" si="29"/>
        <v>0</v>
      </c>
      <c r="BUT24" s="719">
        <f t="shared" si="29"/>
        <v>0</v>
      </c>
      <c r="BUU24" s="719">
        <f t="shared" si="29"/>
        <v>0</v>
      </c>
      <c r="BUV24" s="719">
        <f t="shared" si="29"/>
        <v>0</v>
      </c>
      <c r="BUW24" s="719">
        <f t="shared" ref="BUW24:BXH24" si="30">BUW22/365</f>
        <v>0</v>
      </c>
      <c r="BUX24" s="719">
        <f t="shared" si="30"/>
        <v>0</v>
      </c>
      <c r="BUY24" s="719">
        <f t="shared" si="30"/>
        <v>0</v>
      </c>
      <c r="BUZ24" s="719">
        <f t="shared" si="30"/>
        <v>0</v>
      </c>
      <c r="BVA24" s="719">
        <f t="shared" si="30"/>
        <v>0</v>
      </c>
      <c r="BVB24" s="719">
        <f t="shared" si="30"/>
        <v>0</v>
      </c>
      <c r="BVC24" s="719">
        <f t="shared" si="30"/>
        <v>0</v>
      </c>
      <c r="BVD24" s="719">
        <f t="shared" si="30"/>
        <v>0</v>
      </c>
      <c r="BVE24" s="719">
        <f t="shared" si="30"/>
        <v>0</v>
      </c>
      <c r="BVF24" s="719">
        <f t="shared" si="30"/>
        <v>0</v>
      </c>
      <c r="BVG24" s="719">
        <f t="shared" si="30"/>
        <v>0</v>
      </c>
      <c r="BVH24" s="719">
        <f t="shared" si="30"/>
        <v>0</v>
      </c>
      <c r="BVI24" s="719">
        <f t="shared" si="30"/>
        <v>0</v>
      </c>
      <c r="BVJ24" s="719">
        <f t="shared" si="30"/>
        <v>0</v>
      </c>
      <c r="BVK24" s="719">
        <f t="shared" si="30"/>
        <v>0</v>
      </c>
      <c r="BVL24" s="719">
        <f t="shared" si="30"/>
        <v>0</v>
      </c>
      <c r="BVM24" s="719">
        <f t="shared" si="30"/>
        <v>0</v>
      </c>
      <c r="BVN24" s="719">
        <f t="shared" si="30"/>
        <v>0</v>
      </c>
      <c r="BVO24" s="719">
        <f t="shared" si="30"/>
        <v>0</v>
      </c>
      <c r="BVP24" s="719">
        <f t="shared" si="30"/>
        <v>0</v>
      </c>
      <c r="BVQ24" s="719">
        <f t="shared" si="30"/>
        <v>0</v>
      </c>
      <c r="BVR24" s="719">
        <f t="shared" si="30"/>
        <v>0</v>
      </c>
      <c r="BVS24" s="719">
        <f t="shared" si="30"/>
        <v>0</v>
      </c>
      <c r="BVT24" s="719">
        <f t="shared" si="30"/>
        <v>0</v>
      </c>
      <c r="BVU24" s="719">
        <f t="shared" si="30"/>
        <v>0</v>
      </c>
      <c r="BVV24" s="719">
        <f t="shared" si="30"/>
        <v>0</v>
      </c>
      <c r="BVW24" s="719">
        <f t="shared" si="30"/>
        <v>0</v>
      </c>
      <c r="BVX24" s="719">
        <f t="shared" si="30"/>
        <v>0</v>
      </c>
      <c r="BVY24" s="719">
        <f t="shared" si="30"/>
        <v>0</v>
      </c>
      <c r="BVZ24" s="719">
        <f t="shared" si="30"/>
        <v>0</v>
      </c>
      <c r="BWA24" s="719">
        <f t="shared" si="30"/>
        <v>0</v>
      </c>
      <c r="BWB24" s="719">
        <f t="shared" si="30"/>
        <v>0</v>
      </c>
      <c r="BWC24" s="719">
        <f t="shared" si="30"/>
        <v>0</v>
      </c>
      <c r="BWD24" s="719">
        <f t="shared" si="30"/>
        <v>0</v>
      </c>
      <c r="BWE24" s="719">
        <f t="shared" si="30"/>
        <v>0</v>
      </c>
      <c r="BWF24" s="719">
        <f t="shared" si="30"/>
        <v>0</v>
      </c>
      <c r="BWG24" s="719">
        <f t="shared" si="30"/>
        <v>0</v>
      </c>
      <c r="BWH24" s="719">
        <f t="shared" si="30"/>
        <v>0</v>
      </c>
      <c r="BWI24" s="719">
        <f t="shared" si="30"/>
        <v>0</v>
      </c>
      <c r="BWJ24" s="719">
        <f t="shared" si="30"/>
        <v>0</v>
      </c>
      <c r="BWK24" s="719">
        <f t="shared" si="30"/>
        <v>0</v>
      </c>
      <c r="BWL24" s="719">
        <f t="shared" si="30"/>
        <v>0</v>
      </c>
      <c r="BWM24" s="719">
        <f t="shared" si="30"/>
        <v>0</v>
      </c>
      <c r="BWN24" s="719">
        <f t="shared" si="30"/>
        <v>0</v>
      </c>
      <c r="BWO24" s="719">
        <f t="shared" si="30"/>
        <v>0</v>
      </c>
      <c r="BWP24" s="719">
        <f t="shared" si="30"/>
        <v>0</v>
      </c>
      <c r="BWQ24" s="719">
        <f t="shared" si="30"/>
        <v>0</v>
      </c>
      <c r="BWR24" s="719">
        <f t="shared" si="30"/>
        <v>0</v>
      </c>
      <c r="BWS24" s="719">
        <f t="shared" si="30"/>
        <v>0</v>
      </c>
      <c r="BWT24" s="719">
        <f t="shared" si="30"/>
        <v>0</v>
      </c>
      <c r="BWU24" s="719">
        <f t="shared" si="30"/>
        <v>0</v>
      </c>
      <c r="BWV24" s="719">
        <f t="shared" si="30"/>
        <v>0</v>
      </c>
      <c r="BWW24" s="719">
        <f t="shared" si="30"/>
        <v>0</v>
      </c>
      <c r="BWX24" s="719">
        <f t="shared" si="30"/>
        <v>0</v>
      </c>
      <c r="BWY24" s="719">
        <f t="shared" si="30"/>
        <v>0</v>
      </c>
      <c r="BWZ24" s="719">
        <f t="shared" si="30"/>
        <v>0</v>
      </c>
      <c r="BXA24" s="719">
        <f t="shared" si="30"/>
        <v>0</v>
      </c>
      <c r="BXB24" s="719">
        <f t="shared" si="30"/>
        <v>0</v>
      </c>
      <c r="BXC24" s="719">
        <f t="shared" si="30"/>
        <v>0</v>
      </c>
      <c r="BXD24" s="719">
        <f t="shared" si="30"/>
        <v>0</v>
      </c>
      <c r="BXE24" s="719">
        <f t="shared" si="30"/>
        <v>0</v>
      </c>
      <c r="BXF24" s="719">
        <f t="shared" si="30"/>
        <v>0</v>
      </c>
      <c r="BXG24" s="719">
        <f t="shared" si="30"/>
        <v>0</v>
      </c>
      <c r="BXH24" s="719">
        <f t="shared" si="30"/>
        <v>0</v>
      </c>
      <c r="BXI24" s="719">
        <f t="shared" ref="BXI24:BZT24" si="31">BXI22/365</f>
        <v>0</v>
      </c>
      <c r="BXJ24" s="719">
        <f t="shared" si="31"/>
        <v>0</v>
      </c>
      <c r="BXK24" s="719">
        <f t="shared" si="31"/>
        <v>0</v>
      </c>
      <c r="BXL24" s="719">
        <f t="shared" si="31"/>
        <v>0</v>
      </c>
      <c r="BXM24" s="719">
        <f t="shared" si="31"/>
        <v>0</v>
      </c>
      <c r="BXN24" s="719">
        <f t="shared" si="31"/>
        <v>0</v>
      </c>
      <c r="BXO24" s="719">
        <f t="shared" si="31"/>
        <v>0</v>
      </c>
      <c r="BXP24" s="719">
        <f t="shared" si="31"/>
        <v>0</v>
      </c>
      <c r="BXQ24" s="719">
        <f t="shared" si="31"/>
        <v>0</v>
      </c>
      <c r="BXR24" s="719">
        <f t="shared" si="31"/>
        <v>0</v>
      </c>
      <c r="BXS24" s="719">
        <f t="shared" si="31"/>
        <v>0</v>
      </c>
      <c r="BXT24" s="719">
        <f t="shared" si="31"/>
        <v>0</v>
      </c>
      <c r="BXU24" s="719">
        <f t="shared" si="31"/>
        <v>0</v>
      </c>
      <c r="BXV24" s="719">
        <f t="shared" si="31"/>
        <v>0</v>
      </c>
      <c r="BXW24" s="719">
        <f t="shared" si="31"/>
        <v>0</v>
      </c>
      <c r="BXX24" s="719">
        <f t="shared" si="31"/>
        <v>0</v>
      </c>
      <c r="BXY24" s="719">
        <f t="shared" si="31"/>
        <v>0</v>
      </c>
      <c r="BXZ24" s="719">
        <f t="shared" si="31"/>
        <v>0</v>
      </c>
      <c r="BYA24" s="719">
        <f t="shared" si="31"/>
        <v>0</v>
      </c>
      <c r="BYB24" s="719">
        <f t="shared" si="31"/>
        <v>0</v>
      </c>
      <c r="BYC24" s="719">
        <f t="shared" si="31"/>
        <v>0</v>
      </c>
      <c r="BYD24" s="719">
        <f t="shared" si="31"/>
        <v>0</v>
      </c>
      <c r="BYE24" s="719">
        <f t="shared" si="31"/>
        <v>0</v>
      </c>
      <c r="BYF24" s="719">
        <f t="shared" si="31"/>
        <v>0</v>
      </c>
      <c r="BYG24" s="719">
        <f t="shared" si="31"/>
        <v>0</v>
      </c>
      <c r="BYH24" s="719">
        <f t="shared" si="31"/>
        <v>0</v>
      </c>
      <c r="BYI24" s="719">
        <f t="shared" si="31"/>
        <v>0</v>
      </c>
      <c r="BYJ24" s="719">
        <f t="shared" si="31"/>
        <v>0</v>
      </c>
      <c r="BYK24" s="719">
        <f t="shared" si="31"/>
        <v>0</v>
      </c>
      <c r="BYL24" s="719">
        <f t="shared" si="31"/>
        <v>0</v>
      </c>
      <c r="BYM24" s="719">
        <f t="shared" si="31"/>
        <v>0</v>
      </c>
      <c r="BYN24" s="719">
        <f t="shared" si="31"/>
        <v>0</v>
      </c>
      <c r="BYO24" s="719">
        <f t="shared" si="31"/>
        <v>0</v>
      </c>
      <c r="BYP24" s="719">
        <f t="shared" si="31"/>
        <v>0</v>
      </c>
      <c r="BYQ24" s="719">
        <f t="shared" si="31"/>
        <v>0</v>
      </c>
      <c r="BYR24" s="719">
        <f t="shared" si="31"/>
        <v>0</v>
      </c>
      <c r="BYS24" s="719">
        <f t="shared" si="31"/>
        <v>0</v>
      </c>
      <c r="BYT24" s="719">
        <f t="shared" si="31"/>
        <v>0</v>
      </c>
      <c r="BYU24" s="719">
        <f t="shared" si="31"/>
        <v>0</v>
      </c>
      <c r="BYV24" s="719">
        <f t="shared" si="31"/>
        <v>0</v>
      </c>
      <c r="BYW24" s="719">
        <f t="shared" si="31"/>
        <v>0</v>
      </c>
      <c r="BYX24" s="719">
        <f t="shared" si="31"/>
        <v>0</v>
      </c>
      <c r="BYY24" s="719">
        <f t="shared" si="31"/>
        <v>0</v>
      </c>
      <c r="BYZ24" s="719">
        <f t="shared" si="31"/>
        <v>0</v>
      </c>
      <c r="BZA24" s="719">
        <f t="shared" si="31"/>
        <v>0</v>
      </c>
      <c r="BZB24" s="719">
        <f t="shared" si="31"/>
        <v>0</v>
      </c>
      <c r="BZC24" s="719">
        <f t="shared" si="31"/>
        <v>0</v>
      </c>
      <c r="BZD24" s="719">
        <f t="shared" si="31"/>
        <v>0</v>
      </c>
      <c r="BZE24" s="719">
        <f t="shared" si="31"/>
        <v>0</v>
      </c>
      <c r="BZF24" s="719">
        <f t="shared" si="31"/>
        <v>0</v>
      </c>
      <c r="BZG24" s="719">
        <f t="shared" si="31"/>
        <v>0</v>
      </c>
      <c r="BZH24" s="719">
        <f t="shared" si="31"/>
        <v>0</v>
      </c>
      <c r="BZI24" s="719">
        <f t="shared" si="31"/>
        <v>0</v>
      </c>
      <c r="BZJ24" s="719">
        <f t="shared" si="31"/>
        <v>0</v>
      </c>
      <c r="BZK24" s="719">
        <f t="shared" si="31"/>
        <v>0</v>
      </c>
      <c r="BZL24" s="719">
        <f t="shared" si="31"/>
        <v>0</v>
      </c>
      <c r="BZM24" s="719">
        <f t="shared" si="31"/>
        <v>0</v>
      </c>
      <c r="BZN24" s="719">
        <f t="shared" si="31"/>
        <v>0</v>
      </c>
      <c r="BZO24" s="719">
        <f t="shared" si="31"/>
        <v>0</v>
      </c>
      <c r="BZP24" s="719">
        <f t="shared" si="31"/>
        <v>0</v>
      </c>
      <c r="BZQ24" s="719">
        <f t="shared" si="31"/>
        <v>0</v>
      </c>
      <c r="BZR24" s="719">
        <f t="shared" si="31"/>
        <v>0</v>
      </c>
      <c r="BZS24" s="719">
        <f t="shared" si="31"/>
        <v>0</v>
      </c>
      <c r="BZT24" s="719">
        <f t="shared" si="31"/>
        <v>0</v>
      </c>
      <c r="BZU24" s="719">
        <f t="shared" ref="BZU24:CCF24" si="32">BZU22/365</f>
        <v>0</v>
      </c>
      <c r="BZV24" s="719">
        <f t="shared" si="32"/>
        <v>0</v>
      </c>
      <c r="BZW24" s="719">
        <f t="shared" si="32"/>
        <v>0</v>
      </c>
      <c r="BZX24" s="719">
        <f t="shared" si="32"/>
        <v>0</v>
      </c>
      <c r="BZY24" s="719">
        <f t="shared" si="32"/>
        <v>0</v>
      </c>
      <c r="BZZ24" s="719">
        <f t="shared" si="32"/>
        <v>0</v>
      </c>
      <c r="CAA24" s="719">
        <f t="shared" si="32"/>
        <v>0</v>
      </c>
      <c r="CAB24" s="719">
        <f t="shared" si="32"/>
        <v>0</v>
      </c>
      <c r="CAC24" s="719">
        <f t="shared" si="32"/>
        <v>0</v>
      </c>
      <c r="CAD24" s="719">
        <f t="shared" si="32"/>
        <v>0</v>
      </c>
      <c r="CAE24" s="719">
        <f t="shared" si="32"/>
        <v>0</v>
      </c>
      <c r="CAF24" s="719">
        <f t="shared" si="32"/>
        <v>0</v>
      </c>
      <c r="CAG24" s="719">
        <f t="shared" si="32"/>
        <v>0</v>
      </c>
      <c r="CAH24" s="719">
        <f t="shared" si="32"/>
        <v>0</v>
      </c>
      <c r="CAI24" s="719">
        <f t="shared" si="32"/>
        <v>0</v>
      </c>
      <c r="CAJ24" s="719">
        <f t="shared" si="32"/>
        <v>0</v>
      </c>
      <c r="CAK24" s="719">
        <f t="shared" si="32"/>
        <v>0</v>
      </c>
      <c r="CAL24" s="719">
        <f t="shared" si="32"/>
        <v>0</v>
      </c>
      <c r="CAM24" s="719">
        <f t="shared" si="32"/>
        <v>0</v>
      </c>
      <c r="CAN24" s="719">
        <f t="shared" si="32"/>
        <v>0</v>
      </c>
      <c r="CAO24" s="719">
        <f t="shared" si="32"/>
        <v>0</v>
      </c>
      <c r="CAP24" s="719">
        <f t="shared" si="32"/>
        <v>0</v>
      </c>
      <c r="CAQ24" s="719">
        <f t="shared" si="32"/>
        <v>0</v>
      </c>
      <c r="CAR24" s="719">
        <f t="shared" si="32"/>
        <v>0</v>
      </c>
      <c r="CAS24" s="719">
        <f t="shared" si="32"/>
        <v>0</v>
      </c>
      <c r="CAT24" s="719">
        <f t="shared" si="32"/>
        <v>0</v>
      </c>
      <c r="CAU24" s="719">
        <f t="shared" si="32"/>
        <v>0</v>
      </c>
      <c r="CAV24" s="719">
        <f t="shared" si="32"/>
        <v>0</v>
      </c>
      <c r="CAW24" s="719">
        <f t="shared" si="32"/>
        <v>0</v>
      </c>
      <c r="CAX24" s="719">
        <f t="shared" si="32"/>
        <v>0</v>
      </c>
      <c r="CAY24" s="719">
        <f t="shared" si="32"/>
        <v>0</v>
      </c>
      <c r="CAZ24" s="719">
        <f t="shared" si="32"/>
        <v>0</v>
      </c>
      <c r="CBA24" s="719">
        <f t="shared" si="32"/>
        <v>0</v>
      </c>
      <c r="CBB24" s="719">
        <f t="shared" si="32"/>
        <v>0</v>
      </c>
      <c r="CBC24" s="719">
        <f t="shared" si="32"/>
        <v>0</v>
      </c>
      <c r="CBD24" s="719">
        <f t="shared" si="32"/>
        <v>0</v>
      </c>
      <c r="CBE24" s="719">
        <f t="shared" si="32"/>
        <v>0</v>
      </c>
      <c r="CBF24" s="719">
        <f t="shared" si="32"/>
        <v>0</v>
      </c>
      <c r="CBG24" s="719">
        <f t="shared" si="32"/>
        <v>0</v>
      </c>
      <c r="CBH24" s="719">
        <f t="shared" si="32"/>
        <v>0</v>
      </c>
      <c r="CBI24" s="719">
        <f t="shared" si="32"/>
        <v>0</v>
      </c>
      <c r="CBJ24" s="719">
        <f t="shared" si="32"/>
        <v>0</v>
      </c>
      <c r="CBK24" s="719">
        <f t="shared" si="32"/>
        <v>0</v>
      </c>
      <c r="CBL24" s="719">
        <f t="shared" si="32"/>
        <v>0</v>
      </c>
      <c r="CBM24" s="719">
        <f t="shared" si="32"/>
        <v>0</v>
      </c>
      <c r="CBN24" s="719">
        <f t="shared" si="32"/>
        <v>0</v>
      </c>
      <c r="CBO24" s="719">
        <f t="shared" si="32"/>
        <v>0</v>
      </c>
      <c r="CBP24" s="719">
        <f t="shared" si="32"/>
        <v>0</v>
      </c>
      <c r="CBQ24" s="719">
        <f t="shared" si="32"/>
        <v>0</v>
      </c>
      <c r="CBR24" s="719">
        <f t="shared" si="32"/>
        <v>0</v>
      </c>
      <c r="CBS24" s="719">
        <f t="shared" si="32"/>
        <v>0</v>
      </c>
      <c r="CBT24" s="719">
        <f t="shared" si="32"/>
        <v>0</v>
      </c>
      <c r="CBU24" s="719">
        <f t="shared" si="32"/>
        <v>0</v>
      </c>
      <c r="CBV24" s="719">
        <f t="shared" si="32"/>
        <v>0</v>
      </c>
      <c r="CBW24" s="719">
        <f t="shared" si="32"/>
        <v>0</v>
      </c>
      <c r="CBX24" s="719">
        <f t="shared" si="32"/>
        <v>0</v>
      </c>
      <c r="CBY24" s="719">
        <f t="shared" si="32"/>
        <v>0</v>
      </c>
      <c r="CBZ24" s="719">
        <f t="shared" si="32"/>
        <v>0</v>
      </c>
      <c r="CCA24" s="719">
        <f t="shared" si="32"/>
        <v>0</v>
      </c>
      <c r="CCB24" s="719">
        <f t="shared" si="32"/>
        <v>0</v>
      </c>
      <c r="CCC24" s="719">
        <f t="shared" si="32"/>
        <v>0</v>
      </c>
      <c r="CCD24" s="719">
        <f t="shared" si="32"/>
        <v>0</v>
      </c>
      <c r="CCE24" s="719">
        <f t="shared" si="32"/>
        <v>0</v>
      </c>
      <c r="CCF24" s="719">
        <f t="shared" si="32"/>
        <v>0</v>
      </c>
      <c r="CCG24" s="719">
        <f t="shared" ref="CCG24:CER24" si="33">CCG22/365</f>
        <v>0</v>
      </c>
      <c r="CCH24" s="719">
        <f t="shared" si="33"/>
        <v>0</v>
      </c>
      <c r="CCI24" s="719">
        <f t="shared" si="33"/>
        <v>0</v>
      </c>
      <c r="CCJ24" s="719">
        <f t="shared" si="33"/>
        <v>0</v>
      </c>
      <c r="CCK24" s="719">
        <f t="shared" si="33"/>
        <v>0</v>
      </c>
      <c r="CCL24" s="719">
        <f t="shared" si="33"/>
        <v>0</v>
      </c>
      <c r="CCM24" s="719">
        <f t="shared" si="33"/>
        <v>0</v>
      </c>
      <c r="CCN24" s="719">
        <f t="shared" si="33"/>
        <v>0</v>
      </c>
      <c r="CCO24" s="719">
        <f t="shared" si="33"/>
        <v>0</v>
      </c>
      <c r="CCP24" s="719">
        <f t="shared" si="33"/>
        <v>0</v>
      </c>
      <c r="CCQ24" s="719">
        <f t="shared" si="33"/>
        <v>0</v>
      </c>
      <c r="CCR24" s="719">
        <f t="shared" si="33"/>
        <v>0</v>
      </c>
      <c r="CCS24" s="719">
        <f t="shared" si="33"/>
        <v>0</v>
      </c>
      <c r="CCT24" s="719">
        <f t="shared" si="33"/>
        <v>0</v>
      </c>
      <c r="CCU24" s="719">
        <f t="shared" si="33"/>
        <v>0</v>
      </c>
      <c r="CCV24" s="719">
        <f t="shared" si="33"/>
        <v>0</v>
      </c>
      <c r="CCW24" s="719">
        <f t="shared" si="33"/>
        <v>0</v>
      </c>
      <c r="CCX24" s="719">
        <f t="shared" si="33"/>
        <v>0</v>
      </c>
      <c r="CCY24" s="719">
        <f t="shared" si="33"/>
        <v>0</v>
      </c>
      <c r="CCZ24" s="719">
        <f t="shared" si="33"/>
        <v>0</v>
      </c>
      <c r="CDA24" s="719">
        <f t="shared" si="33"/>
        <v>0</v>
      </c>
      <c r="CDB24" s="719">
        <f t="shared" si="33"/>
        <v>0</v>
      </c>
      <c r="CDC24" s="719">
        <f t="shared" si="33"/>
        <v>0</v>
      </c>
      <c r="CDD24" s="719">
        <f t="shared" si="33"/>
        <v>0</v>
      </c>
      <c r="CDE24" s="719">
        <f t="shared" si="33"/>
        <v>0</v>
      </c>
      <c r="CDF24" s="719">
        <f t="shared" si="33"/>
        <v>0</v>
      </c>
      <c r="CDG24" s="719">
        <f t="shared" si="33"/>
        <v>0</v>
      </c>
      <c r="CDH24" s="719">
        <f t="shared" si="33"/>
        <v>0</v>
      </c>
      <c r="CDI24" s="719">
        <f t="shared" si="33"/>
        <v>0</v>
      </c>
      <c r="CDJ24" s="719">
        <f t="shared" si="33"/>
        <v>0</v>
      </c>
      <c r="CDK24" s="719">
        <f t="shared" si="33"/>
        <v>0</v>
      </c>
      <c r="CDL24" s="719">
        <f t="shared" si="33"/>
        <v>0</v>
      </c>
      <c r="CDM24" s="719">
        <f t="shared" si="33"/>
        <v>0</v>
      </c>
      <c r="CDN24" s="719">
        <f t="shared" si="33"/>
        <v>0</v>
      </c>
      <c r="CDO24" s="719">
        <f t="shared" si="33"/>
        <v>0</v>
      </c>
      <c r="CDP24" s="719">
        <f t="shared" si="33"/>
        <v>0</v>
      </c>
      <c r="CDQ24" s="719">
        <f t="shared" si="33"/>
        <v>0</v>
      </c>
      <c r="CDR24" s="719">
        <f t="shared" si="33"/>
        <v>0</v>
      </c>
      <c r="CDS24" s="719">
        <f t="shared" si="33"/>
        <v>0</v>
      </c>
      <c r="CDT24" s="719">
        <f t="shared" si="33"/>
        <v>0</v>
      </c>
      <c r="CDU24" s="719">
        <f t="shared" si="33"/>
        <v>0</v>
      </c>
      <c r="CDV24" s="719">
        <f t="shared" si="33"/>
        <v>0</v>
      </c>
      <c r="CDW24" s="719">
        <f t="shared" si="33"/>
        <v>0</v>
      </c>
      <c r="CDX24" s="719">
        <f t="shared" si="33"/>
        <v>0</v>
      </c>
      <c r="CDY24" s="719">
        <f t="shared" si="33"/>
        <v>0</v>
      </c>
      <c r="CDZ24" s="719">
        <f t="shared" si="33"/>
        <v>0</v>
      </c>
      <c r="CEA24" s="719">
        <f t="shared" si="33"/>
        <v>0</v>
      </c>
      <c r="CEB24" s="719">
        <f t="shared" si="33"/>
        <v>0</v>
      </c>
      <c r="CEC24" s="719">
        <f t="shared" si="33"/>
        <v>0</v>
      </c>
      <c r="CED24" s="719">
        <f t="shared" si="33"/>
        <v>0</v>
      </c>
      <c r="CEE24" s="719">
        <f t="shared" si="33"/>
        <v>0</v>
      </c>
      <c r="CEF24" s="719">
        <f t="shared" si="33"/>
        <v>0</v>
      </c>
      <c r="CEG24" s="719">
        <f t="shared" si="33"/>
        <v>0</v>
      </c>
      <c r="CEH24" s="719">
        <f t="shared" si="33"/>
        <v>0</v>
      </c>
      <c r="CEI24" s="719">
        <f t="shared" si="33"/>
        <v>0</v>
      </c>
      <c r="CEJ24" s="719">
        <f t="shared" si="33"/>
        <v>0</v>
      </c>
      <c r="CEK24" s="719">
        <f t="shared" si="33"/>
        <v>0</v>
      </c>
      <c r="CEL24" s="719">
        <f t="shared" si="33"/>
        <v>0</v>
      </c>
      <c r="CEM24" s="719">
        <f t="shared" si="33"/>
        <v>0</v>
      </c>
      <c r="CEN24" s="719">
        <f t="shared" si="33"/>
        <v>0</v>
      </c>
      <c r="CEO24" s="719">
        <f t="shared" si="33"/>
        <v>0</v>
      </c>
      <c r="CEP24" s="719">
        <f t="shared" si="33"/>
        <v>0</v>
      </c>
      <c r="CEQ24" s="719">
        <f t="shared" si="33"/>
        <v>0</v>
      </c>
      <c r="CER24" s="719">
        <f t="shared" si="33"/>
        <v>0</v>
      </c>
      <c r="CES24" s="719">
        <f t="shared" ref="CES24:CHD24" si="34">CES22/365</f>
        <v>0</v>
      </c>
      <c r="CET24" s="719">
        <f t="shared" si="34"/>
        <v>0</v>
      </c>
      <c r="CEU24" s="719">
        <f t="shared" si="34"/>
        <v>0</v>
      </c>
      <c r="CEV24" s="719">
        <f t="shared" si="34"/>
        <v>0</v>
      </c>
      <c r="CEW24" s="719">
        <f t="shared" si="34"/>
        <v>0</v>
      </c>
      <c r="CEX24" s="719">
        <f t="shared" si="34"/>
        <v>0</v>
      </c>
      <c r="CEY24" s="719">
        <f t="shared" si="34"/>
        <v>0</v>
      </c>
      <c r="CEZ24" s="719">
        <f t="shared" si="34"/>
        <v>0</v>
      </c>
      <c r="CFA24" s="719">
        <f t="shared" si="34"/>
        <v>0</v>
      </c>
      <c r="CFB24" s="719">
        <f t="shared" si="34"/>
        <v>0</v>
      </c>
      <c r="CFC24" s="719">
        <f t="shared" si="34"/>
        <v>0</v>
      </c>
      <c r="CFD24" s="719">
        <f t="shared" si="34"/>
        <v>0</v>
      </c>
      <c r="CFE24" s="719">
        <f t="shared" si="34"/>
        <v>0</v>
      </c>
      <c r="CFF24" s="719">
        <f t="shared" si="34"/>
        <v>0</v>
      </c>
      <c r="CFG24" s="719">
        <f t="shared" si="34"/>
        <v>0</v>
      </c>
      <c r="CFH24" s="719">
        <f t="shared" si="34"/>
        <v>0</v>
      </c>
      <c r="CFI24" s="719">
        <f t="shared" si="34"/>
        <v>0</v>
      </c>
      <c r="CFJ24" s="719">
        <f t="shared" si="34"/>
        <v>0</v>
      </c>
      <c r="CFK24" s="719">
        <f t="shared" si="34"/>
        <v>0</v>
      </c>
      <c r="CFL24" s="719">
        <f t="shared" si="34"/>
        <v>0</v>
      </c>
      <c r="CFM24" s="719">
        <f t="shared" si="34"/>
        <v>0</v>
      </c>
      <c r="CFN24" s="719">
        <f t="shared" si="34"/>
        <v>0</v>
      </c>
      <c r="CFO24" s="719">
        <f t="shared" si="34"/>
        <v>0</v>
      </c>
      <c r="CFP24" s="719">
        <f t="shared" si="34"/>
        <v>0</v>
      </c>
      <c r="CFQ24" s="719">
        <f t="shared" si="34"/>
        <v>0</v>
      </c>
      <c r="CFR24" s="719">
        <f t="shared" si="34"/>
        <v>0</v>
      </c>
      <c r="CFS24" s="719">
        <f t="shared" si="34"/>
        <v>0</v>
      </c>
      <c r="CFT24" s="719">
        <f t="shared" si="34"/>
        <v>0</v>
      </c>
      <c r="CFU24" s="719">
        <f t="shared" si="34"/>
        <v>0</v>
      </c>
      <c r="CFV24" s="719">
        <f t="shared" si="34"/>
        <v>0</v>
      </c>
      <c r="CFW24" s="719">
        <f t="shared" si="34"/>
        <v>0</v>
      </c>
      <c r="CFX24" s="719">
        <f t="shared" si="34"/>
        <v>0</v>
      </c>
      <c r="CFY24" s="719">
        <f t="shared" si="34"/>
        <v>0</v>
      </c>
      <c r="CFZ24" s="719">
        <f t="shared" si="34"/>
        <v>0</v>
      </c>
      <c r="CGA24" s="719">
        <f t="shared" si="34"/>
        <v>0</v>
      </c>
      <c r="CGB24" s="719">
        <f t="shared" si="34"/>
        <v>0</v>
      </c>
      <c r="CGC24" s="719">
        <f t="shared" si="34"/>
        <v>0</v>
      </c>
      <c r="CGD24" s="719">
        <f t="shared" si="34"/>
        <v>0</v>
      </c>
      <c r="CGE24" s="719">
        <f t="shared" si="34"/>
        <v>0</v>
      </c>
      <c r="CGF24" s="719">
        <f t="shared" si="34"/>
        <v>0</v>
      </c>
      <c r="CGG24" s="719">
        <f t="shared" si="34"/>
        <v>0</v>
      </c>
      <c r="CGH24" s="719">
        <f t="shared" si="34"/>
        <v>0</v>
      </c>
      <c r="CGI24" s="719">
        <f t="shared" si="34"/>
        <v>0</v>
      </c>
      <c r="CGJ24" s="719">
        <f t="shared" si="34"/>
        <v>0</v>
      </c>
      <c r="CGK24" s="719">
        <f t="shared" si="34"/>
        <v>0</v>
      </c>
      <c r="CGL24" s="719">
        <f t="shared" si="34"/>
        <v>0</v>
      </c>
      <c r="CGM24" s="719">
        <f t="shared" si="34"/>
        <v>0</v>
      </c>
      <c r="CGN24" s="719">
        <f t="shared" si="34"/>
        <v>0</v>
      </c>
      <c r="CGO24" s="719">
        <f t="shared" si="34"/>
        <v>0</v>
      </c>
      <c r="CGP24" s="719">
        <f t="shared" si="34"/>
        <v>0</v>
      </c>
      <c r="CGQ24" s="719">
        <f t="shared" si="34"/>
        <v>0</v>
      </c>
      <c r="CGR24" s="719">
        <f t="shared" si="34"/>
        <v>0</v>
      </c>
      <c r="CGS24" s="719">
        <f t="shared" si="34"/>
        <v>0</v>
      </c>
      <c r="CGT24" s="719">
        <f t="shared" si="34"/>
        <v>0</v>
      </c>
      <c r="CGU24" s="719">
        <f t="shared" si="34"/>
        <v>0</v>
      </c>
      <c r="CGV24" s="719">
        <f t="shared" si="34"/>
        <v>0</v>
      </c>
      <c r="CGW24" s="719">
        <f t="shared" si="34"/>
        <v>0</v>
      </c>
      <c r="CGX24" s="719">
        <f t="shared" si="34"/>
        <v>0</v>
      </c>
      <c r="CGY24" s="719">
        <f t="shared" si="34"/>
        <v>0</v>
      </c>
      <c r="CGZ24" s="719">
        <f t="shared" si="34"/>
        <v>0</v>
      </c>
      <c r="CHA24" s="719">
        <f t="shared" si="34"/>
        <v>0</v>
      </c>
      <c r="CHB24" s="719">
        <f t="shared" si="34"/>
        <v>0</v>
      </c>
      <c r="CHC24" s="719">
        <f t="shared" si="34"/>
        <v>0</v>
      </c>
      <c r="CHD24" s="719">
        <f t="shared" si="34"/>
        <v>0</v>
      </c>
      <c r="CHE24" s="719">
        <f t="shared" ref="CHE24:CJP24" si="35">CHE22/365</f>
        <v>0</v>
      </c>
      <c r="CHF24" s="719">
        <f t="shared" si="35"/>
        <v>0</v>
      </c>
      <c r="CHG24" s="719">
        <f t="shared" si="35"/>
        <v>0</v>
      </c>
      <c r="CHH24" s="719">
        <f t="shared" si="35"/>
        <v>0</v>
      </c>
      <c r="CHI24" s="719">
        <f t="shared" si="35"/>
        <v>0</v>
      </c>
      <c r="CHJ24" s="719">
        <f t="shared" si="35"/>
        <v>0</v>
      </c>
      <c r="CHK24" s="719">
        <f t="shared" si="35"/>
        <v>0</v>
      </c>
      <c r="CHL24" s="719">
        <f t="shared" si="35"/>
        <v>0</v>
      </c>
      <c r="CHM24" s="719">
        <f t="shared" si="35"/>
        <v>0</v>
      </c>
      <c r="CHN24" s="719">
        <f t="shared" si="35"/>
        <v>0</v>
      </c>
      <c r="CHO24" s="719">
        <f t="shared" si="35"/>
        <v>0</v>
      </c>
      <c r="CHP24" s="719">
        <f t="shared" si="35"/>
        <v>0</v>
      </c>
      <c r="CHQ24" s="719">
        <f t="shared" si="35"/>
        <v>0</v>
      </c>
      <c r="CHR24" s="719">
        <f t="shared" si="35"/>
        <v>0</v>
      </c>
      <c r="CHS24" s="719">
        <f t="shared" si="35"/>
        <v>0</v>
      </c>
      <c r="CHT24" s="719">
        <f t="shared" si="35"/>
        <v>0</v>
      </c>
      <c r="CHU24" s="719">
        <f t="shared" si="35"/>
        <v>0</v>
      </c>
      <c r="CHV24" s="719">
        <f t="shared" si="35"/>
        <v>0</v>
      </c>
      <c r="CHW24" s="719">
        <f t="shared" si="35"/>
        <v>0</v>
      </c>
      <c r="CHX24" s="719">
        <f t="shared" si="35"/>
        <v>0</v>
      </c>
      <c r="CHY24" s="719">
        <f t="shared" si="35"/>
        <v>0</v>
      </c>
      <c r="CHZ24" s="719">
        <f t="shared" si="35"/>
        <v>0</v>
      </c>
      <c r="CIA24" s="719">
        <f t="shared" si="35"/>
        <v>0</v>
      </c>
      <c r="CIB24" s="719">
        <f t="shared" si="35"/>
        <v>0</v>
      </c>
      <c r="CIC24" s="719">
        <f t="shared" si="35"/>
        <v>0</v>
      </c>
      <c r="CID24" s="719">
        <f t="shared" si="35"/>
        <v>0</v>
      </c>
      <c r="CIE24" s="719">
        <f t="shared" si="35"/>
        <v>0</v>
      </c>
      <c r="CIF24" s="719">
        <f t="shared" si="35"/>
        <v>0</v>
      </c>
      <c r="CIG24" s="719">
        <f t="shared" si="35"/>
        <v>0</v>
      </c>
      <c r="CIH24" s="719">
        <f t="shared" si="35"/>
        <v>0</v>
      </c>
      <c r="CII24" s="719">
        <f t="shared" si="35"/>
        <v>0</v>
      </c>
      <c r="CIJ24" s="719">
        <f t="shared" si="35"/>
        <v>0</v>
      </c>
      <c r="CIK24" s="719">
        <f t="shared" si="35"/>
        <v>0</v>
      </c>
      <c r="CIL24" s="719">
        <f t="shared" si="35"/>
        <v>0</v>
      </c>
      <c r="CIM24" s="719">
        <f t="shared" si="35"/>
        <v>0</v>
      </c>
      <c r="CIN24" s="719">
        <f t="shared" si="35"/>
        <v>0</v>
      </c>
      <c r="CIO24" s="719">
        <f t="shared" si="35"/>
        <v>0</v>
      </c>
      <c r="CIP24" s="719">
        <f t="shared" si="35"/>
        <v>0</v>
      </c>
      <c r="CIQ24" s="719">
        <f t="shared" si="35"/>
        <v>0</v>
      </c>
      <c r="CIR24" s="719">
        <f t="shared" si="35"/>
        <v>0</v>
      </c>
      <c r="CIS24" s="719">
        <f t="shared" si="35"/>
        <v>0</v>
      </c>
      <c r="CIT24" s="719">
        <f t="shared" si="35"/>
        <v>0</v>
      </c>
      <c r="CIU24" s="719">
        <f t="shared" si="35"/>
        <v>0</v>
      </c>
      <c r="CIV24" s="719">
        <f t="shared" si="35"/>
        <v>0</v>
      </c>
      <c r="CIW24" s="719">
        <f t="shared" si="35"/>
        <v>0</v>
      </c>
      <c r="CIX24" s="719">
        <f t="shared" si="35"/>
        <v>0</v>
      </c>
      <c r="CIY24" s="719">
        <f t="shared" si="35"/>
        <v>0</v>
      </c>
      <c r="CIZ24" s="719">
        <f t="shared" si="35"/>
        <v>0</v>
      </c>
      <c r="CJA24" s="719">
        <f t="shared" si="35"/>
        <v>0</v>
      </c>
      <c r="CJB24" s="719">
        <f t="shared" si="35"/>
        <v>0</v>
      </c>
      <c r="CJC24" s="719">
        <f t="shared" si="35"/>
        <v>0</v>
      </c>
      <c r="CJD24" s="719">
        <f t="shared" si="35"/>
        <v>0</v>
      </c>
      <c r="CJE24" s="719">
        <f t="shared" si="35"/>
        <v>0</v>
      </c>
      <c r="CJF24" s="719">
        <f t="shared" si="35"/>
        <v>0</v>
      </c>
      <c r="CJG24" s="719">
        <f t="shared" si="35"/>
        <v>0</v>
      </c>
      <c r="CJH24" s="719">
        <f t="shared" si="35"/>
        <v>0</v>
      </c>
      <c r="CJI24" s="719">
        <f t="shared" si="35"/>
        <v>0</v>
      </c>
      <c r="CJJ24" s="719">
        <f t="shared" si="35"/>
        <v>0</v>
      </c>
      <c r="CJK24" s="719">
        <f t="shared" si="35"/>
        <v>0</v>
      </c>
      <c r="CJL24" s="719">
        <f t="shared" si="35"/>
        <v>0</v>
      </c>
      <c r="CJM24" s="719">
        <f t="shared" si="35"/>
        <v>0</v>
      </c>
      <c r="CJN24" s="719">
        <f t="shared" si="35"/>
        <v>0</v>
      </c>
      <c r="CJO24" s="719">
        <f t="shared" si="35"/>
        <v>0</v>
      </c>
      <c r="CJP24" s="719">
        <f t="shared" si="35"/>
        <v>0</v>
      </c>
      <c r="CJQ24" s="719">
        <f t="shared" ref="CJQ24:CMB24" si="36">CJQ22/365</f>
        <v>0</v>
      </c>
      <c r="CJR24" s="719">
        <f t="shared" si="36"/>
        <v>0</v>
      </c>
      <c r="CJS24" s="719">
        <f t="shared" si="36"/>
        <v>0</v>
      </c>
      <c r="CJT24" s="719">
        <f t="shared" si="36"/>
        <v>0</v>
      </c>
      <c r="CJU24" s="719">
        <f t="shared" si="36"/>
        <v>0</v>
      </c>
      <c r="CJV24" s="719">
        <f t="shared" si="36"/>
        <v>0</v>
      </c>
      <c r="CJW24" s="719">
        <f t="shared" si="36"/>
        <v>0</v>
      </c>
      <c r="CJX24" s="719">
        <f t="shared" si="36"/>
        <v>0</v>
      </c>
      <c r="CJY24" s="719">
        <f t="shared" si="36"/>
        <v>0</v>
      </c>
      <c r="CJZ24" s="719">
        <f t="shared" si="36"/>
        <v>0</v>
      </c>
      <c r="CKA24" s="719">
        <f t="shared" si="36"/>
        <v>0</v>
      </c>
      <c r="CKB24" s="719">
        <f t="shared" si="36"/>
        <v>0</v>
      </c>
      <c r="CKC24" s="719">
        <f t="shared" si="36"/>
        <v>0</v>
      </c>
      <c r="CKD24" s="719">
        <f t="shared" si="36"/>
        <v>0</v>
      </c>
      <c r="CKE24" s="719">
        <f t="shared" si="36"/>
        <v>0</v>
      </c>
      <c r="CKF24" s="719">
        <f t="shared" si="36"/>
        <v>0</v>
      </c>
      <c r="CKG24" s="719">
        <f t="shared" si="36"/>
        <v>0</v>
      </c>
      <c r="CKH24" s="719">
        <f t="shared" si="36"/>
        <v>0</v>
      </c>
      <c r="CKI24" s="719">
        <f t="shared" si="36"/>
        <v>0</v>
      </c>
      <c r="CKJ24" s="719">
        <f t="shared" si="36"/>
        <v>0</v>
      </c>
      <c r="CKK24" s="719">
        <f t="shared" si="36"/>
        <v>0</v>
      </c>
      <c r="CKL24" s="719">
        <f t="shared" si="36"/>
        <v>0</v>
      </c>
      <c r="CKM24" s="719">
        <f t="shared" si="36"/>
        <v>0</v>
      </c>
      <c r="CKN24" s="719">
        <f t="shared" si="36"/>
        <v>0</v>
      </c>
      <c r="CKO24" s="719">
        <f t="shared" si="36"/>
        <v>0</v>
      </c>
      <c r="CKP24" s="719">
        <f t="shared" si="36"/>
        <v>0</v>
      </c>
      <c r="CKQ24" s="719">
        <f t="shared" si="36"/>
        <v>0</v>
      </c>
      <c r="CKR24" s="719">
        <f t="shared" si="36"/>
        <v>0</v>
      </c>
      <c r="CKS24" s="719">
        <f t="shared" si="36"/>
        <v>0</v>
      </c>
      <c r="CKT24" s="719">
        <f t="shared" si="36"/>
        <v>0</v>
      </c>
      <c r="CKU24" s="719">
        <f t="shared" si="36"/>
        <v>0</v>
      </c>
      <c r="CKV24" s="719">
        <f t="shared" si="36"/>
        <v>0</v>
      </c>
      <c r="CKW24" s="719">
        <f t="shared" si="36"/>
        <v>0</v>
      </c>
      <c r="CKX24" s="719">
        <f t="shared" si="36"/>
        <v>0</v>
      </c>
      <c r="CKY24" s="719">
        <f t="shared" si="36"/>
        <v>0</v>
      </c>
      <c r="CKZ24" s="719">
        <f t="shared" si="36"/>
        <v>0</v>
      </c>
      <c r="CLA24" s="719">
        <f t="shared" si="36"/>
        <v>0</v>
      </c>
      <c r="CLB24" s="719">
        <f t="shared" si="36"/>
        <v>0</v>
      </c>
      <c r="CLC24" s="719">
        <f t="shared" si="36"/>
        <v>0</v>
      </c>
      <c r="CLD24" s="719">
        <f t="shared" si="36"/>
        <v>0</v>
      </c>
      <c r="CLE24" s="719">
        <f t="shared" si="36"/>
        <v>0</v>
      </c>
      <c r="CLF24" s="719">
        <f t="shared" si="36"/>
        <v>0</v>
      </c>
      <c r="CLG24" s="719">
        <f t="shared" si="36"/>
        <v>0</v>
      </c>
      <c r="CLH24" s="719">
        <f t="shared" si="36"/>
        <v>0</v>
      </c>
      <c r="CLI24" s="719">
        <f t="shared" si="36"/>
        <v>0</v>
      </c>
      <c r="CLJ24" s="719">
        <f t="shared" si="36"/>
        <v>0</v>
      </c>
      <c r="CLK24" s="719">
        <f t="shared" si="36"/>
        <v>0</v>
      </c>
      <c r="CLL24" s="719">
        <f t="shared" si="36"/>
        <v>0</v>
      </c>
      <c r="CLM24" s="719">
        <f t="shared" si="36"/>
        <v>0</v>
      </c>
      <c r="CLN24" s="719">
        <f t="shared" si="36"/>
        <v>0</v>
      </c>
      <c r="CLO24" s="719">
        <f t="shared" si="36"/>
        <v>0</v>
      </c>
      <c r="CLP24" s="719">
        <f t="shared" si="36"/>
        <v>0</v>
      </c>
      <c r="CLQ24" s="719">
        <f t="shared" si="36"/>
        <v>0</v>
      </c>
      <c r="CLR24" s="719">
        <f t="shared" si="36"/>
        <v>0</v>
      </c>
      <c r="CLS24" s="719">
        <f t="shared" si="36"/>
        <v>0</v>
      </c>
      <c r="CLT24" s="719">
        <f t="shared" si="36"/>
        <v>0</v>
      </c>
      <c r="CLU24" s="719">
        <f t="shared" si="36"/>
        <v>0</v>
      </c>
      <c r="CLV24" s="719">
        <f t="shared" si="36"/>
        <v>0</v>
      </c>
      <c r="CLW24" s="719">
        <f t="shared" si="36"/>
        <v>0</v>
      </c>
      <c r="CLX24" s="719">
        <f t="shared" si="36"/>
        <v>0</v>
      </c>
      <c r="CLY24" s="719">
        <f t="shared" si="36"/>
        <v>0</v>
      </c>
      <c r="CLZ24" s="719">
        <f t="shared" si="36"/>
        <v>0</v>
      </c>
      <c r="CMA24" s="719">
        <f t="shared" si="36"/>
        <v>0</v>
      </c>
      <c r="CMB24" s="719">
        <f t="shared" si="36"/>
        <v>0</v>
      </c>
      <c r="CMC24" s="719">
        <f t="shared" ref="CMC24:CON24" si="37">CMC22/365</f>
        <v>0</v>
      </c>
      <c r="CMD24" s="719">
        <f t="shared" si="37"/>
        <v>0</v>
      </c>
      <c r="CME24" s="719">
        <f t="shared" si="37"/>
        <v>0</v>
      </c>
      <c r="CMF24" s="719">
        <f t="shared" si="37"/>
        <v>0</v>
      </c>
      <c r="CMG24" s="719">
        <f t="shared" si="37"/>
        <v>0</v>
      </c>
      <c r="CMH24" s="719">
        <f t="shared" si="37"/>
        <v>0</v>
      </c>
      <c r="CMI24" s="719">
        <f t="shared" si="37"/>
        <v>0</v>
      </c>
      <c r="CMJ24" s="719">
        <f t="shared" si="37"/>
        <v>0</v>
      </c>
      <c r="CMK24" s="719">
        <f t="shared" si="37"/>
        <v>0</v>
      </c>
      <c r="CML24" s="719">
        <f t="shared" si="37"/>
        <v>0</v>
      </c>
      <c r="CMM24" s="719">
        <f t="shared" si="37"/>
        <v>0</v>
      </c>
      <c r="CMN24" s="719">
        <f t="shared" si="37"/>
        <v>0</v>
      </c>
      <c r="CMO24" s="719">
        <f t="shared" si="37"/>
        <v>0</v>
      </c>
      <c r="CMP24" s="719">
        <f t="shared" si="37"/>
        <v>0</v>
      </c>
      <c r="CMQ24" s="719">
        <f t="shared" si="37"/>
        <v>0</v>
      </c>
      <c r="CMR24" s="719">
        <f t="shared" si="37"/>
        <v>0</v>
      </c>
      <c r="CMS24" s="719">
        <f t="shared" si="37"/>
        <v>0</v>
      </c>
      <c r="CMT24" s="719">
        <f t="shared" si="37"/>
        <v>0</v>
      </c>
      <c r="CMU24" s="719">
        <f t="shared" si="37"/>
        <v>0</v>
      </c>
      <c r="CMV24" s="719">
        <f t="shared" si="37"/>
        <v>0</v>
      </c>
      <c r="CMW24" s="719">
        <f t="shared" si="37"/>
        <v>0</v>
      </c>
      <c r="CMX24" s="719">
        <f t="shared" si="37"/>
        <v>0</v>
      </c>
      <c r="CMY24" s="719">
        <f t="shared" si="37"/>
        <v>0</v>
      </c>
      <c r="CMZ24" s="719">
        <f t="shared" si="37"/>
        <v>0</v>
      </c>
      <c r="CNA24" s="719">
        <f t="shared" si="37"/>
        <v>0</v>
      </c>
      <c r="CNB24" s="719">
        <f t="shared" si="37"/>
        <v>0</v>
      </c>
      <c r="CNC24" s="719">
        <f t="shared" si="37"/>
        <v>0</v>
      </c>
      <c r="CND24" s="719">
        <f t="shared" si="37"/>
        <v>0</v>
      </c>
      <c r="CNE24" s="719">
        <f t="shared" si="37"/>
        <v>0</v>
      </c>
      <c r="CNF24" s="719">
        <f t="shared" si="37"/>
        <v>0</v>
      </c>
      <c r="CNG24" s="719">
        <f t="shared" si="37"/>
        <v>0</v>
      </c>
      <c r="CNH24" s="719">
        <f t="shared" si="37"/>
        <v>0</v>
      </c>
      <c r="CNI24" s="719">
        <f t="shared" si="37"/>
        <v>0</v>
      </c>
      <c r="CNJ24" s="719">
        <f t="shared" si="37"/>
        <v>0</v>
      </c>
      <c r="CNK24" s="719">
        <f t="shared" si="37"/>
        <v>0</v>
      </c>
      <c r="CNL24" s="719">
        <f t="shared" si="37"/>
        <v>0</v>
      </c>
      <c r="CNM24" s="719">
        <f t="shared" si="37"/>
        <v>0</v>
      </c>
      <c r="CNN24" s="719">
        <f t="shared" si="37"/>
        <v>0</v>
      </c>
      <c r="CNO24" s="719">
        <f t="shared" si="37"/>
        <v>0</v>
      </c>
      <c r="CNP24" s="719">
        <f t="shared" si="37"/>
        <v>0</v>
      </c>
      <c r="CNQ24" s="719">
        <f t="shared" si="37"/>
        <v>0</v>
      </c>
      <c r="CNR24" s="719">
        <f t="shared" si="37"/>
        <v>0</v>
      </c>
      <c r="CNS24" s="719">
        <f t="shared" si="37"/>
        <v>0</v>
      </c>
      <c r="CNT24" s="719">
        <f t="shared" si="37"/>
        <v>0</v>
      </c>
      <c r="CNU24" s="719">
        <f t="shared" si="37"/>
        <v>0</v>
      </c>
      <c r="CNV24" s="719">
        <f t="shared" si="37"/>
        <v>0</v>
      </c>
      <c r="CNW24" s="719">
        <f t="shared" si="37"/>
        <v>0</v>
      </c>
      <c r="CNX24" s="719">
        <f t="shared" si="37"/>
        <v>0</v>
      </c>
      <c r="CNY24" s="719">
        <f t="shared" si="37"/>
        <v>0</v>
      </c>
      <c r="CNZ24" s="719">
        <f t="shared" si="37"/>
        <v>0</v>
      </c>
      <c r="COA24" s="719">
        <f t="shared" si="37"/>
        <v>0</v>
      </c>
      <c r="COB24" s="719">
        <f t="shared" si="37"/>
        <v>0</v>
      </c>
      <c r="COC24" s="719">
        <f t="shared" si="37"/>
        <v>0</v>
      </c>
      <c r="COD24" s="719">
        <f t="shared" si="37"/>
        <v>0</v>
      </c>
      <c r="COE24" s="719">
        <f t="shared" si="37"/>
        <v>0</v>
      </c>
      <c r="COF24" s="719">
        <f t="shared" si="37"/>
        <v>0</v>
      </c>
      <c r="COG24" s="719">
        <f t="shared" si="37"/>
        <v>0</v>
      </c>
      <c r="COH24" s="719">
        <f t="shared" si="37"/>
        <v>0</v>
      </c>
      <c r="COI24" s="719">
        <f t="shared" si="37"/>
        <v>0</v>
      </c>
      <c r="COJ24" s="719">
        <f t="shared" si="37"/>
        <v>0</v>
      </c>
      <c r="COK24" s="719">
        <f t="shared" si="37"/>
        <v>0</v>
      </c>
      <c r="COL24" s="719">
        <f t="shared" si="37"/>
        <v>0</v>
      </c>
      <c r="COM24" s="719">
        <f t="shared" si="37"/>
        <v>0</v>
      </c>
      <c r="CON24" s="719">
        <f t="shared" si="37"/>
        <v>0</v>
      </c>
      <c r="COO24" s="719">
        <f t="shared" ref="COO24:CQZ24" si="38">COO22/365</f>
        <v>0</v>
      </c>
      <c r="COP24" s="719">
        <f t="shared" si="38"/>
        <v>0</v>
      </c>
      <c r="COQ24" s="719">
        <f t="shared" si="38"/>
        <v>0</v>
      </c>
      <c r="COR24" s="719">
        <f t="shared" si="38"/>
        <v>0</v>
      </c>
      <c r="COS24" s="719">
        <f t="shared" si="38"/>
        <v>0</v>
      </c>
      <c r="COT24" s="719">
        <f t="shared" si="38"/>
        <v>0</v>
      </c>
      <c r="COU24" s="719">
        <f t="shared" si="38"/>
        <v>0</v>
      </c>
      <c r="COV24" s="719">
        <f t="shared" si="38"/>
        <v>0</v>
      </c>
      <c r="COW24" s="719">
        <f t="shared" si="38"/>
        <v>0</v>
      </c>
      <c r="COX24" s="719">
        <f t="shared" si="38"/>
        <v>0</v>
      </c>
      <c r="COY24" s="719">
        <f t="shared" si="38"/>
        <v>0</v>
      </c>
      <c r="COZ24" s="719">
        <f t="shared" si="38"/>
        <v>0</v>
      </c>
      <c r="CPA24" s="719">
        <f t="shared" si="38"/>
        <v>0</v>
      </c>
      <c r="CPB24" s="719">
        <f t="shared" si="38"/>
        <v>0</v>
      </c>
      <c r="CPC24" s="719">
        <f t="shared" si="38"/>
        <v>0</v>
      </c>
      <c r="CPD24" s="719">
        <f t="shared" si="38"/>
        <v>0</v>
      </c>
      <c r="CPE24" s="719">
        <f t="shared" si="38"/>
        <v>0</v>
      </c>
      <c r="CPF24" s="719">
        <f t="shared" si="38"/>
        <v>0</v>
      </c>
      <c r="CPG24" s="719">
        <f t="shared" si="38"/>
        <v>0</v>
      </c>
      <c r="CPH24" s="719">
        <f t="shared" si="38"/>
        <v>0</v>
      </c>
      <c r="CPI24" s="719">
        <f t="shared" si="38"/>
        <v>0</v>
      </c>
      <c r="CPJ24" s="719">
        <f t="shared" si="38"/>
        <v>0</v>
      </c>
      <c r="CPK24" s="719">
        <f t="shared" si="38"/>
        <v>0</v>
      </c>
      <c r="CPL24" s="719">
        <f t="shared" si="38"/>
        <v>0</v>
      </c>
      <c r="CPM24" s="719">
        <f t="shared" si="38"/>
        <v>0</v>
      </c>
      <c r="CPN24" s="719">
        <f t="shared" si="38"/>
        <v>0</v>
      </c>
      <c r="CPO24" s="719">
        <f t="shared" si="38"/>
        <v>0</v>
      </c>
      <c r="CPP24" s="719">
        <f t="shared" si="38"/>
        <v>0</v>
      </c>
      <c r="CPQ24" s="719">
        <f t="shared" si="38"/>
        <v>0</v>
      </c>
      <c r="CPR24" s="719">
        <f t="shared" si="38"/>
        <v>0</v>
      </c>
      <c r="CPS24" s="719">
        <f t="shared" si="38"/>
        <v>0</v>
      </c>
      <c r="CPT24" s="719">
        <f t="shared" si="38"/>
        <v>0</v>
      </c>
      <c r="CPU24" s="719">
        <f t="shared" si="38"/>
        <v>0</v>
      </c>
      <c r="CPV24" s="719">
        <f t="shared" si="38"/>
        <v>0</v>
      </c>
      <c r="CPW24" s="719">
        <f t="shared" si="38"/>
        <v>0</v>
      </c>
      <c r="CPX24" s="719">
        <f t="shared" si="38"/>
        <v>0</v>
      </c>
      <c r="CPY24" s="719">
        <f t="shared" si="38"/>
        <v>0</v>
      </c>
      <c r="CPZ24" s="719">
        <f t="shared" si="38"/>
        <v>0</v>
      </c>
      <c r="CQA24" s="719">
        <f t="shared" si="38"/>
        <v>0</v>
      </c>
      <c r="CQB24" s="719">
        <f t="shared" si="38"/>
        <v>0</v>
      </c>
      <c r="CQC24" s="719">
        <f t="shared" si="38"/>
        <v>0</v>
      </c>
      <c r="CQD24" s="719">
        <f t="shared" si="38"/>
        <v>0</v>
      </c>
      <c r="CQE24" s="719">
        <f t="shared" si="38"/>
        <v>0</v>
      </c>
      <c r="CQF24" s="719">
        <f t="shared" si="38"/>
        <v>0</v>
      </c>
      <c r="CQG24" s="719">
        <f t="shared" si="38"/>
        <v>0</v>
      </c>
      <c r="CQH24" s="719">
        <f t="shared" si="38"/>
        <v>0</v>
      </c>
      <c r="CQI24" s="719">
        <f t="shared" si="38"/>
        <v>0</v>
      </c>
      <c r="CQJ24" s="719">
        <f t="shared" si="38"/>
        <v>0</v>
      </c>
      <c r="CQK24" s="719">
        <f t="shared" si="38"/>
        <v>0</v>
      </c>
      <c r="CQL24" s="719">
        <f t="shared" si="38"/>
        <v>0</v>
      </c>
      <c r="CQM24" s="719">
        <f t="shared" si="38"/>
        <v>0</v>
      </c>
      <c r="CQN24" s="719">
        <f t="shared" si="38"/>
        <v>0</v>
      </c>
      <c r="CQO24" s="719">
        <f t="shared" si="38"/>
        <v>0</v>
      </c>
      <c r="CQP24" s="719">
        <f t="shared" si="38"/>
        <v>0</v>
      </c>
      <c r="CQQ24" s="719">
        <f t="shared" si="38"/>
        <v>0</v>
      </c>
      <c r="CQR24" s="719">
        <f t="shared" si="38"/>
        <v>0</v>
      </c>
      <c r="CQS24" s="719">
        <f t="shared" si="38"/>
        <v>0</v>
      </c>
      <c r="CQT24" s="719">
        <f t="shared" si="38"/>
        <v>0</v>
      </c>
      <c r="CQU24" s="719">
        <f t="shared" si="38"/>
        <v>0</v>
      </c>
      <c r="CQV24" s="719">
        <f t="shared" si="38"/>
        <v>0</v>
      </c>
      <c r="CQW24" s="719">
        <f t="shared" si="38"/>
        <v>0</v>
      </c>
      <c r="CQX24" s="719">
        <f t="shared" si="38"/>
        <v>0</v>
      </c>
      <c r="CQY24" s="719">
        <f t="shared" si="38"/>
        <v>0</v>
      </c>
      <c r="CQZ24" s="719">
        <f t="shared" si="38"/>
        <v>0</v>
      </c>
      <c r="CRA24" s="719">
        <f t="shared" ref="CRA24:CTL24" si="39">CRA22/365</f>
        <v>0</v>
      </c>
      <c r="CRB24" s="719">
        <f t="shared" si="39"/>
        <v>0</v>
      </c>
      <c r="CRC24" s="719">
        <f t="shared" si="39"/>
        <v>0</v>
      </c>
      <c r="CRD24" s="719">
        <f t="shared" si="39"/>
        <v>0</v>
      </c>
      <c r="CRE24" s="719">
        <f t="shared" si="39"/>
        <v>0</v>
      </c>
      <c r="CRF24" s="719">
        <f t="shared" si="39"/>
        <v>0</v>
      </c>
      <c r="CRG24" s="719">
        <f t="shared" si="39"/>
        <v>0</v>
      </c>
      <c r="CRH24" s="719">
        <f t="shared" si="39"/>
        <v>0</v>
      </c>
      <c r="CRI24" s="719">
        <f t="shared" si="39"/>
        <v>0</v>
      </c>
      <c r="CRJ24" s="719">
        <f t="shared" si="39"/>
        <v>0</v>
      </c>
      <c r="CRK24" s="719">
        <f t="shared" si="39"/>
        <v>0</v>
      </c>
      <c r="CRL24" s="719">
        <f t="shared" si="39"/>
        <v>0</v>
      </c>
      <c r="CRM24" s="719">
        <f t="shared" si="39"/>
        <v>0</v>
      </c>
      <c r="CRN24" s="719">
        <f t="shared" si="39"/>
        <v>0</v>
      </c>
      <c r="CRO24" s="719">
        <f t="shared" si="39"/>
        <v>0</v>
      </c>
      <c r="CRP24" s="719">
        <f t="shared" si="39"/>
        <v>0</v>
      </c>
      <c r="CRQ24" s="719">
        <f t="shared" si="39"/>
        <v>0</v>
      </c>
      <c r="CRR24" s="719">
        <f t="shared" si="39"/>
        <v>0</v>
      </c>
      <c r="CRS24" s="719">
        <f t="shared" si="39"/>
        <v>0</v>
      </c>
      <c r="CRT24" s="719">
        <f t="shared" si="39"/>
        <v>0</v>
      </c>
      <c r="CRU24" s="719">
        <f t="shared" si="39"/>
        <v>0</v>
      </c>
      <c r="CRV24" s="719">
        <f t="shared" si="39"/>
        <v>0</v>
      </c>
      <c r="CRW24" s="719">
        <f t="shared" si="39"/>
        <v>0</v>
      </c>
      <c r="CRX24" s="719">
        <f t="shared" si="39"/>
        <v>0</v>
      </c>
      <c r="CRY24" s="719">
        <f t="shared" si="39"/>
        <v>0</v>
      </c>
      <c r="CRZ24" s="719">
        <f t="shared" si="39"/>
        <v>0</v>
      </c>
      <c r="CSA24" s="719">
        <f t="shared" si="39"/>
        <v>0</v>
      </c>
      <c r="CSB24" s="719">
        <f t="shared" si="39"/>
        <v>0</v>
      </c>
      <c r="CSC24" s="719">
        <f t="shared" si="39"/>
        <v>0</v>
      </c>
      <c r="CSD24" s="719">
        <f t="shared" si="39"/>
        <v>0</v>
      </c>
      <c r="CSE24" s="719">
        <f t="shared" si="39"/>
        <v>0</v>
      </c>
      <c r="CSF24" s="719">
        <f t="shared" si="39"/>
        <v>0</v>
      </c>
      <c r="CSG24" s="719">
        <f t="shared" si="39"/>
        <v>0</v>
      </c>
      <c r="CSH24" s="719">
        <f t="shared" si="39"/>
        <v>0</v>
      </c>
      <c r="CSI24" s="719">
        <f t="shared" si="39"/>
        <v>0</v>
      </c>
      <c r="CSJ24" s="719">
        <f t="shared" si="39"/>
        <v>0</v>
      </c>
      <c r="CSK24" s="719">
        <f t="shared" si="39"/>
        <v>0</v>
      </c>
      <c r="CSL24" s="719">
        <f t="shared" si="39"/>
        <v>0</v>
      </c>
      <c r="CSM24" s="719">
        <f t="shared" si="39"/>
        <v>0</v>
      </c>
      <c r="CSN24" s="719">
        <f t="shared" si="39"/>
        <v>0</v>
      </c>
      <c r="CSO24" s="719">
        <f t="shared" si="39"/>
        <v>0</v>
      </c>
      <c r="CSP24" s="719">
        <f t="shared" si="39"/>
        <v>0</v>
      </c>
      <c r="CSQ24" s="719">
        <f t="shared" si="39"/>
        <v>0</v>
      </c>
      <c r="CSR24" s="719">
        <f t="shared" si="39"/>
        <v>0</v>
      </c>
      <c r="CSS24" s="719">
        <f t="shared" si="39"/>
        <v>0</v>
      </c>
      <c r="CST24" s="719">
        <f t="shared" si="39"/>
        <v>0</v>
      </c>
      <c r="CSU24" s="719">
        <f t="shared" si="39"/>
        <v>0</v>
      </c>
      <c r="CSV24" s="719">
        <f t="shared" si="39"/>
        <v>0</v>
      </c>
      <c r="CSW24" s="719">
        <f t="shared" si="39"/>
        <v>0</v>
      </c>
      <c r="CSX24" s="719">
        <f t="shared" si="39"/>
        <v>0</v>
      </c>
      <c r="CSY24" s="719">
        <f t="shared" si="39"/>
        <v>0</v>
      </c>
      <c r="CSZ24" s="719">
        <f t="shared" si="39"/>
        <v>0</v>
      </c>
      <c r="CTA24" s="719">
        <f t="shared" si="39"/>
        <v>0</v>
      </c>
      <c r="CTB24" s="719">
        <f t="shared" si="39"/>
        <v>0</v>
      </c>
      <c r="CTC24" s="719">
        <f t="shared" si="39"/>
        <v>0</v>
      </c>
      <c r="CTD24" s="719">
        <f t="shared" si="39"/>
        <v>0</v>
      </c>
      <c r="CTE24" s="719">
        <f t="shared" si="39"/>
        <v>0</v>
      </c>
      <c r="CTF24" s="719">
        <f t="shared" si="39"/>
        <v>0</v>
      </c>
      <c r="CTG24" s="719">
        <f t="shared" si="39"/>
        <v>0</v>
      </c>
      <c r="CTH24" s="719">
        <f t="shared" si="39"/>
        <v>0</v>
      </c>
      <c r="CTI24" s="719">
        <f t="shared" si="39"/>
        <v>0</v>
      </c>
      <c r="CTJ24" s="719">
        <f t="shared" si="39"/>
        <v>0</v>
      </c>
      <c r="CTK24" s="719">
        <f t="shared" si="39"/>
        <v>0</v>
      </c>
      <c r="CTL24" s="719">
        <f t="shared" si="39"/>
        <v>0</v>
      </c>
      <c r="CTM24" s="719">
        <f t="shared" ref="CTM24:CVX24" si="40">CTM22/365</f>
        <v>0</v>
      </c>
      <c r="CTN24" s="719">
        <f t="shared" si="40"/>
        <v>0</v>
      </c>
      <c r="CTO24" s="719">
        <f t="shared" si="40"/>
        <v>0</v>
      </c>
      <c r="CTP24" s="719">
        <f t="shared" si="40"/>
        <v>0</v>
      </c>
      <c r="CTQ24" s="719">
        <f t="shared" si="40"/>
        <v>0</v>
      </c>
      <c r="CTR24" s="719">
        <f t="shared" si="40"/>
        <v>0</v>
      </c>
      <c r="CTS24" s="719">
        <f t="shared" si="40"/>
        <v>0</v>
      </c>
      <c r="CTT24" s="719">
        <f t="shared" si="40"/>
        <v>0</v>
      </c>
      <c r="CTU24" s="719">
        <f t="shared" si="40"/>
        <v>0</v>
      </c>
      <c r="CTV24" s="719">
        <f t="shared" si="40"/>
        <v>0</v>
      </c>
      <c r="CTW24" s="719">
        <f t="shared" si="40"/>
        <v>0</v>
      </c>
      <c r="CTX24" s="719">
        <f t="shared" si="40"/>
        <v>0</v>
      </c>
      <c r="CTY24" s="719">
        <f t="shared" si="40"/>
        <v>0</v>
      </c>
      <c r="CTZ24" s="719">
        <f t="shared" si="40"/>
        <v>0</v>
      </c>
      <c r="CUA24" s="719">
        <f t="shared" si="40"/>
        <v>0</v>
      </c>
      <c r="CUB24" s="719">
        <f t="shared" si="40"/>
        <v>0</v>
      </c>
      <c r="CUC24" s="719">
        <f t="shared" si="40"/>
        <v>0</v>
      </c>
      <c r="CUD24" s="719">
        <f t="shared" si="40"/>
        <v>0</v>
      </c>
      <c r="CUE24" s="719">
        <f t="shared" si="40"/>
        <v>0</v>
      </c>
      <c r="CUF24" s="719">
        <f t="shared" si="40"/>
        <v>0</v>
      </c>
      <c r="CUG24" s="719">
        <f t="shared" si="40"/>
        <v>0</v>
      </c>
      <c r="CUH24" s="719">
        <f t="shared" si="40"/>
        <v>0</v>
      </c>
      <c r="CUI24" s="719">
        <f t="shared" si="40"/>
        <v>0</v>
      </c>
      <c r="CUJ24" s="719">
        <f t="shared" si="40"/>
        <v>0</v>
      </c>
      <c r="CUK24" s="719">
        <f t="shared" si="40"/>
        <v>0</v>
      </c>
      <c r="CUL24" s="719">
        <f t="shared" si="40"/>
        <v>0</v>
      </c>
      <c r="CUM24" s="719">
        <f t="shared" si="40"/>
        <v>0</v>
      </c>
      <c r="CUN24" s="719">
        <f t="shared" si="40"/>
        <v>0</v>
      </c>
      <c r="CUO24" s="719">
        <f t="shared" si="40"/>
        <v>0</v>
      </c>
      <c r="CUP24" s="719">
        <f t="shared" si="40"/>
        <v>0</v>
      </c>
      <c r="CUQ24" s="719">
        <f t="shared" si="40"/>
        <v>0</v>
      </c>
      <c r="CUR24" s="719">
        <f t="shared" si="40"/>
        <v>0</v>
      </c>
      <c r="CUS24" s="719">
        <f t="shared" si="40"/>
        <v>0</v>
      </c>
      <c r="CUT24" s="719">
        <f t="shared" si="40"/>
        <v>0</v>
      </c>
      <c r="CUU24" s="719">
        <f t="shared" si="40"/>
        <v>0</v>
      </c>
      <c r="CUV24" s="719">
        <f t="shared" si="40"/>
        <v>0</v>
      </c>
      <c r="CUW24" s="719">
        <f t="shared" si="40"/>
        <v>0</v>
      </c>
      <c r="CUX24" s="719">
        <f t="shared" si="40"/>
        <v>0</v>
      </c>
      <c r="CUY24" s="719">
        <f t="shared" si="40"/>
        <v>0</v>
      </c>
      <c r="CUZ24" s="719">
        <f t="shared" si="40"/>
        <v>0</v>
      </c>
      <c r="CVA24" s="719">
        <f t="shared" si="40"/>
        <v>0</v>
      </c>
      <c r="CVB24" s="719">
        <f t="shared" si="40"/>
        <v>0</v>
      </c>
      <c r="CVC24" s="719">
        <f t="shared" si="40"/>
        <v>0</v>
      </c>
      <c r="CVD24" s="719">
        <f t="shared" si="40"/>
        <v>0</v>
      </c>
      <c r="CVE24" s="719">
        <f t="shared" si="40"/>
        <v>0</v>
      </c>
      <c r="CVF24" s="719">
        <f t="shared" si="40"/>
        <v>0</v>
      </c>
      <c r="CVG24" s="719">
        <f t="shared" si="40"/>
        <v>0</v>
      </c>
      <c r="CVH24" s="719">
        <f t="shared" si="40"/>
        <v>0</v>
      </c>
      <c r="CVI24" s="719">
        <f t="shared" si="40"/>
        <v>0</v>
      </c>
      <c r="CVJ24" s="719">
        <f t="shared" si="40"/>
        <v>0</v>
      </c>
      <c r="CVK24" s="719">
        <f t="shared" si="40"/>
        <v>0</v>
      </c>
      <c r="CVL24" s="719">
        <f t="shared" si="40"/>
        <v>0</v>
      </c>
      <c r="CVM24" s="719">
        <f t="shared" si="40"/>
        <v>0</v>
      </c>
      <c r="CVN24" s="719">
        <f t="shared" si="40"/>
        <v>0</v>
      </c>
      <c r="CVO24" s="719">
        <f t="shared" si="40"/>
        <v>0</v>
      </c>
      <c r="CVP24" s="719">
        <f t="shared" si="40"/>
        <v>0</v>
      </c>
      <c r="CVQ24" s="719">
        <f t="shared" si="40"/>
        <v>0</v>
      </c>
      <c r="CVR24" s="719">
        <f t="shared" si="40"/>
        <v>0</v>
      </c>
      <c r="CVS24" s="719">
        <f t="shared" si="40"/>
        <v>0</v>
      </c>
      <c r="CVT24" s="719">
        <f t="shared" si="40"/>
        <v>0</v>
      </c>
      <c r="CVU24" s="719">
        <f t="shared" si="40"/>
        <v>0</v>
      </c>
      <c r="CVV24" s="719">
        <f t="shared" si="40"/>
        <v>0</v>
      </c>
      <c r="CVW24" s="719">
        <f t="shared" si="40"/>
        <v>0</v>
      </c>
      <c r="CVX24" s="719">
        <f t="shared" si="40"/>
        <v>0</v>
      </c>
      <c r="CVY24" s="719">
        <f t="shared" ref="CVY24:CYJ24" si="41">CVY22/365</f>
        <v>0</v>
      </c>
      <c r="CVZ24" s="719">
        <f t="shared" si="41"/>
        <v>0</v>
      </c>
      <c r="CWA24" s="719">
        <f t="shared" si="41"/>
        <v>0</v>
      </c>
      <c r="CWB24" s="719">
        <f t="shared" si="41"/>
        <v>0</v>
      </c>
      <c r="CWC24" s="719">
        <f t="shared" si="41"/>
        <v>0</v>
      </c>
      <c r="CWD24" s="719">
        <f t="shared" si="41"/>
        <v>0</v>
      </c>
      <c r="CWE24" s="719">
        <f t="shared" si="41"/>
        <v>0</v>
      </c>
      <c r="CWF24" s="719">
        <f t="shared" si="41"/>
        <v>0</v>
      </c>
      <c r="CWG24" s="719">
        <f t="shared" si="41"/>
        <v>0</v>
      </c>
      <c r="CWH24" s="719">
        <f t="shared" si="41"/>
        <v>0</v>
      </c>
      <c r="CWI24" s="719">
        <f t="shared" si="41"/>
        <v>0</v>
      </c>
      <c r="CWJ24" s="719">
        <f t="shared" si="41"/>
        <v>0</v>
      </c>
      <c r="CWK24" s="719">
        <f t="shared" si="41"/>
        <v>0</v>
      </c>
      <c r="CWL24" s="719">
        <f t="shared" si="41"/>
        <v>0</v>
      </c>
      <c r="CWM24" s="719">
        <f t="shared" si="41"/>
        <v>0</v>
      </c>
      <c r="CWN24" s="719">
        <f t="shared" si="41"/>
        <v>0</v>
      </c>
      <c r="CWO24" s="719">
        <f t="shared" si="41"/>
        <v>0</v>
      </c>
      <c r="CWP24" s="719">
        <f t="shared" si="41"/>
        <v>0</v>
      </c>
      <c r="CWQ24" s="719">
        <f t="shared" si="41"/>
        <v>0</v>
      </c>
      <c r="CWR24" s="719">
        <f t="shared" si="41"/>
        <v>0</v>
      </c>
      <c r="CWS24" s="719">
        <f t="shared" si="41"/>
        <v>0</v>
      </c>
      <c r="CWT24" s="719">
        <f t="shared" si="41"/>
        <v>0</v>
      </c>
      <c r="CWU24" s="719">
        <f t="shared" si="41"/>
        <v>0</v>
      </c>
      <c r="CWV24" s="719">
        <f t="shared" si="41"/>
        <v>0</v>
      </c>
      <c r="CWW24" s="719">
        <f t="shared" si="41"/>
        <v>0</v>
      </c>
      <c r="CWX24" s="719">
        <f t="shared" si="41"/>
        <v>0</v>
      </c>
      <c r="CWY24" s="719">
        <f t="shared" si="41"/>
        <v>0</v>
      </c>
      <c r="CWZ24" s="719">
        <f t="shared" si="41"/>
        <v>0</v>
      </c>
      <c r="CXA24" s="719">
        <f t="shared" si="41"/>
        <v>0</v>
      </c>
      <c r="CXB24" s="719">
        <f t="shared" si="41"/>
        <v>0</v>
      </c>
      <c r="CXC24" s="719">
        <f t="shared" si="41"/>
        <v>0</v>
      </c>
      <c r="CXD24" s="719">
        <f t="shared" si="41"/>
        <v>0</v>
      </c>
      <c r="CXE24" s="719">
        <f t="shared" si="41"/>
        <v>0</v>
      </c>
      <c r="CXF24" s="719">
        <f t="shared" si="41"/>
        <v>0</v>
      </c>
      <c r="CXG24" s="719">
        <f t="shared" si="41"/>
        <v>0</v>
      </c>
      <c r="CXH24" s="719">
        <f t="shared" si="41"/>
        <v>0</v>
      </c>
      <c r="CXI24" s="719">
        <f t="shared" si="41"/>
        <v>0</v>
      </c>
      <c r="CXJ24" s="719">
        <f t="shared" si="41"/>
        <v>0</v>
      </c>
      <c r="CXK24" s="719">
        <f t="shared" si="41"/>
        <v>0</v>
      </c>
      <c r="CXL24" s="719">
        <f t="shared" si="41"/>
        <v>0</v>
      </c>
      <c r="CXM24" s="719">
        <f t="shared" si="41"/>
        <v>0</v>
      </c>
      <c r="CXN24" s="719">
        <f t="shared" si="41"/>
        <v>0</v>
      </c>
      <c r="CXO24" s="719">
        <f t="shared" si="41"/>
        <v>0</v>
      </c>
      <c r="CXP24" s="719">
        <f t="shared" si="41"/>
        <v>0</v>
      </c>
      <c r="CXQ24" s="719">
        <f t="shared" si="41"/>
        <v>0</v>
      </c>
      <c r="CXR24" s="719">
        <f t="shared" si="41"/>
        <v>0</v>
      </c>
      <c r="CXS24" s="719">
        <f t="shared" si="41"/>
        <v>0</v>
      </c>
      <c r="CXT24" s="719">
        <f t="shared" si="41"/>
        <v>0</v>
      </c>
      <c r="CXU24" s="719">
        <f t="shared" si="41"/>
        <v>0</v>
      </c>
      <c r="CXV24" s="719">
        <f t="shared" si="41"/>
        <v>0</v>
      </c>
      <c r="CXW24" s="719">
        <f t="shared" si="41"/>
        <v>0</v>
      </c>
      <c r="CXX24" s="719">
        <f t="shared" si="41"/>
        <v>0</v>
      </c>
      <c r="CXY24" s="719">
        <f t="shared" si="41"/>
        <v>0</v>
      </c>
      <c r="CXZ24" s="719">
        <f t="shared" si="41"/>
        <v>0</v>
      </c>
      <c r="CYA24" s="719">
        <f t="shared" si="41"/>
        <v>0</v>
      </c>
      <c r="CYB24" s="719">
        <f t="shared" si="41"/>
        <v>0</v>
      </c>
      <c r="CYC24" s="719">
        <f t="shared" si="41"/>
        <v>0</v>
      </c>
      <c r="CYD24" s="719">
        <f t="shared" si="41"/>
        <v>0</v>
      </c>
      <c r="CYE24" s="719">
        <f t="shared" si="41"/>
        <v>0</v>
      </c>
      <c r="CYF24" s="719">
        <f t="shared" si="41"/>
        <v>0</v>
      </c>
      <c r="CYG24" s="719">
        <f t="shared" si="41"/>
        <v>0</v>
      </c>
      <c r="CYH24" s="719">
        <f t="shared" si="41"/>
        <v>0</v>
      </c>
      <c r="CYI24" s="719">
        <f t="shared" si="41"/>
        <v>0</v>
      </c>
      <c r="CYJ24" s="719">
        <f t="shared" si="41"/>
        <v>0</v>
      </c>
      <c r="CYK24" s="719">
        <f t="shared" ref="CYK24:DAV24" si="42">CYK22/365</f>
        <v>0</v>
      </c>
      <c r="CYL24" s="719">
        <f t="shared" si="42"/>
        <v>0</v>
      </c>
      <c r="CYM24" s="719">
        <f t="shared" si="42"/>
        <v>0</v>
      </c>
      <c r="CYN24" s="719">
        <f t="shared" si="42"/>
        <v>0</v>
      </c>
      <c r="CYO24" s="719">
        <f t="shared" si="42"/>
        <v>0</v>
      </c>
      <c r="CYP24" s="719">
        <f t="shared" si="42"/>
        <v>0</v>
      </c>
      <c r="CYQ24" s="719">
        <f t="shared" si="42"/>
        <v>0</v>
      </c>
      <c r="CYR24" s="719">
        <f t="shared" si="42"/>
        <v>0</v>
      </c>
      <c r="CYS24" s="719">
        <f t="shared" si="42"/>
        <v>0</v>
      </c>
      <c r="CYT24" s="719">
        <f t="shared" si="42"/>
        <v>0</v>
      </c>
      <c r="CYU24" s="719">
        <f t="shared" si="42"/>
        <v>0</v>
      </c>
      <c r="CYV24" s="719">
        <f t="shared" si="42"/>
        <v>0</v>
      </c>
      <c r="CYW24" s="719">
        <f t="shared" si="42"/>
        <v>0</v>
      </c>
      <c r="CYX24" s="719">
        <f t="shared" si="42"/>
        <v>0</v>
      </c>
      <c r="CYY24" s="719">
        <f t="shared" si="42"/>
        <v>0</v>
      </c>
      <c r="CYZ24" s="719">
        <f t="shared" si="42"/>
        <v>0</v>
      </c>
      <c r="CZA24" s="719">
        <f t="shared" si="42"/>
        <v>0</v>
      </c>
      <c r="CZB24" s="719">
        <f t="shared" si="42"/>
        <v>0</v>
      </c>
      <c r="CZC24" s="719">
        <f t="shared" si="42"/>
        <v>0</v>
      </c>
      <c r="CZD24" s="719">
        <f t="shared" si="42"/>
        <v>0</v>
      </c>
      <c r="CZE24" s="719">
        <f t="shared" si="42"/>
        <v>0</v>
      </c>
      <c r="CZF24" s="719">
        <f t="shared" si="42"/>
        <v>0</v>
      </c>
      <c r="CZG24" s="719">
        <f t="shared" si="42"/>
        <v>0</v>
      </c>
      <c r="CZH24" s="719">
        <f t="shared" si="42"/>
        <v>0</v>
      </c>
      <c r="CZI24" s="719">
        <f t="shared" si="42"/>
        <v>0</v>
      </c>
      <c r="CZJ24" s="719">
        <f t="shared" si="42"/>
        <v>0</v>
      </c>
      <c r="CZK24" s="719">
        <f t="shared" si="42"/>
        <v>0</v>
      </c>
      <c r="CZL24" s="719">
        <f t="shared" si="42"/>
        <v>0</v>
      </c>
      <c r="CZM24" s="719">
        <f t="shared" si="42"/>
        <v>0</v>
      </c>
      <c r="CZN24" s="719">
        <f t="shared" si="42"/>
        <v>0</v>
      </c>
      <c r="CZO24" s="719">
        <f t="shared" si="42"/>
        <v>0</v>
      </c>
      <c r="CZP24" s="719">
        <f t="shared" si="42"/>
        <v>0</v>
      </c>
      <c r="CZQ24" s="719">
        <f t="shared" si="42"/>
        <v>0</v>
      </c>
      <c r="CZR24" s="719">
        <f t="shared" si="42"/>
        <v>0</v>
      </c>
      <c r="CZS24" s="719">
        <f t="shared" si="42"/>
        <v>0</v>
      </c>
      <c r="CZT24" s="719">
        <f t="shared" si="42"/>
        <v>0</v>
      </c>
      <c r="CZU24" s="719">
        <f t="shared" si="42"/>
        <v>0</v>
      </c>
      <c r="CZV24" s="719">
        <f t="shared" si="42"/>
        <v>0</v>
      </c>
      <c r="CZW24" s="719">
        <f t="shared" si="42"/>
        <v>0</v>
      </c>
      <c r="CZX24" s="719">
        <f t="shared" si="42"/>
        <v>0</v>
      </c>
      <c r="CZY24" s="719">
        <f t="shared" si="42"/>
        <v>0</v>
      </c>
      <c r="CZZ24" s="719">
        <f t="shared" si="42"/>
        <v>0</v>
      </c>
      <c r="DAA24" s="719">
        <f t="shared" si="42"/>
        <v>0</v>
      </c>
      <c r="DAB24" s="719">
        <f t="shared" si="42"/>
        <v>0</v>
      </c>
      <c r="DAC24" s="719">
        <f t="shared" si="42"/>
        <v>0</v>
      </c>
      <c r="DAD24" s="719">
        <f t="shared" si="42"/>
        <v>0</v>
      </c>
      <c r="DAE24" s="719">
        <f t="shared" si="42"/>
        <v>0</v>
      </c>
      <c r="DAF24" s="719">
        <f t="shared" si="42"/>
        <v>0</v>
      </c>
      <c r="DAG24" s="719">
        <f t="shared" si="42"/>
        <v>0</v>
      </c>
      <c r="DAH24" s="719">
        <f t="shared" si="42"/>
        <v>0</v>
      </c>
      <c r="DAI24" s="719">
        <f t="shared" si="42"/>
        <v>0</v>
      </c>
      <c r="DAJ24" s="719">
        <f t="shared" si="42"/>
        <v>0</v>
      </c>
      <c r="DAK24" s="719">
        <f t="shared" si="42"/>
        <v>0</v>
      </c>
      <c r="DAL24" s="719">
        <f t="shared" si="42"/>
        <v>0</v>
      </c>
      <c r="DAM24" s="719">
        <f t="shared" si="42"/>
        <v>0</v>
      </c>
      <c r="DAN24" s="719">
        <f t="shared" si="42"/>
        <v>0</v>
      </c>
      <c r="DAO24" s="719">
        <f t="shared" si="42"/>
        <v>0</v>
      </c>
      <c r="DAP24" s="719">
        <f t="shared" si="42"/>
        <v>0</v>
      </c>
      <c r="DAQ24" s="719">
        <f t="shared" si="42"/>
        <v>0</v>
      </c>
      <c r="DAR24" s="719">
        <f t="shared" si="42"/>
        <v>0</v>
      </c>
      <c r="DAS24" s="719">
        <f t="shared" si="42"/>
        <v>0</v>
      </c>
      <c r="DAT24" s="719">
        <f t="shared" si="42"/>
        <v>0</v>
      </c>
      <c r="DAU24" s="719">
        <f t="shared" si="42"/>
        <v>0</v>
      </c>
      <c r="DAV24" s="719">
        <f t="shared" si="42"/>
        <v>0</v>
      </c>
      <c r="DAW24" s="719">
        <f t="shared" ref="DAW24:DDH24" si="43">DAW22/365</f>
        <v>0</v>
      </c>
      <c r="DAX24" s="719">
        <f t="shared" si="43"/>
        <v>0</v>
      </c>
      <c r="DAY24" s="719">
        <f t="shared" si="43"/>
        <v>0</v>
      </c>
      <c r="DAZ24" s="719">
        <f t="shared" si="43"/>
        <v>0</v>
      </c>
      <c r="DBA24" s="719">
        <f t="shared" si="43"/>
        <v>0</v>
      </c>
      <c r="DBB24" s="719">
        <f t="shared" si="43"/>
        <v>0</v>
      </c>
      <c r="DBC24" s="719">
        <f t="shared" si="43"/>
        <v>0</v>
      </c>
      <c r="DBD24" s="719">
        <f t="shared" si="43"/>
        <v>0</v>
      </c>
      <c r="DBE24" s="719">
        <f t="shared" si="43"/>
        <v>0</v>
      </c>
      <c r="DBF24" s="719">
        <f t="shared" si="43"/>
        <v>0</v>
      </c>
      <c r="DBG24" s="719">
        <f t="shared" si="43"/>
        <v>0</v>
      </c>
      <c r="DBH24" s="719">
        <f t="shared" si="43"/>
        <v>0</v>
      </c>
      <c r="DBI24" s="719">
        <f t="shared" si="43"/>
        <v>0</v>
      </c>
      <c r="DBJ24" s="719">
        <f t="shared" si="43"/>
        <v>0</v>
      </c>
      <c r="DBK24" s="719">
        <f t="shared" si="43"/>
        <v>0</v>
      </c>
      <c r="DBL24" s="719">
        <f t="shared" si="43"/>
        <v>0</v>
      </c>
      <c r="DBM24" s="719">
        <f t="shared" si="43"/>
        <v>0</v>
      </c>
      <c r="DBN24" s="719">
        <f t="shared" si="43"/>
        <v>0</v>
      </c>
      <c r="DBO24" s="719">
        <f t="shared" si="43"/>
        <v>0</v>
      </c>
      <c r="DBP24" s="719">
        <f t="shared" si="43"/>
        <v>0</v>
      </c>
      <c r="DBQ24" s="719">
        <f t="shared" si="43"/>
        <v>0</v>
      </c>
      <c r="DBR24" s="719">
        <f t="shared" si="43"/>
        <v>0</v>
      </c>
      <c r="DBS24" s="719">
        <f t="shared" si="43"/>
        <v>0</v>
      </c>
      <c r="DBT24" s="719">
        <f t="shared" si="43"/>
        <v>0</v>
      </c>
      <c r="DBU24" s="719">
        <f t="shared" si="43"/>
        <v>0</v>
      </c>
      <c r="DBV24" s="719">
        <f t="shared" si="43"/>
        <v>0</v>
      </c>
      <c r="DBW24" s="719">
        <f t="shared" si="43"/>
        <v>0</v>
      </c>
      <c r="DBX24" s="719">
        <f t="shared" si="43"/>
        <v>0</v>
      </c>
      <c r="DBY24" s="719">
        <f t="shared" si="43"/>
        <v>0</v>
      </c>
      <c r="DBZ24" s="719">
        <f t="shared" si="43"/>
        <v>0</v>
      </c>
      <c r="DCA24" s="719">
        <f t="shared" si="43"/>
        <v>0</v>
      </c>
      <c r="DCB24" s="719">
        <f t="shared" si="43"/>
        <v>0</v>
      </c>
      <c r="DCC24" s="719">
        <f t="shared" si="43"/>
        <v>0</v>
      </c>
      <c r="DCD24" s="719">
        <f t="shared" si="43"/>
        <v>0</v>
      </c>
      <c r="DCE24" s="719">
        <f t="shared" si="43"/>
        <v>0</v>
      </c>
      <c r="DCF24" s="719">
        <f t="shared" si="43"/>
        <v>0</v>
      </c>
      <c r="DCG24" s="719">
        <f t="shared" si="43"/>
        <v>0</v>
      </c>
      <c r="DCH24" s="719">
        <f t="shared" si="43"/>
        <v>0</v>
      </c>
      <c r="DCI24" s="719">
        <f t="shared" si="43"/>
        <v>0</v>
      </c>
      <c r="DCJ24" s="719">
        <f t="shared" si="43"/>
        <v>0</v>
      </c>
      <c r="DCK24" s="719">
        <f t="shared" si="43"/>
        <v>0</v>
      </c>
      <c r="DCL24" s="719">
        <f t="shared" si="43"/>
        <v>0</v>
      </c>
      <c r="DCM24" s="719">
        <f t="shared" si="43"/>
        <v>0</v>
      </c>
      <c r="DCN24" s="719">
        <f t="shared" si="43"/>
        <v>0</v>
      </c>
      <c r="DCO24" s="719">
        <f t="shared" si="43"/>
        <v>0</v>
      </c>
      <c r="DCP24" s="719">
        <f t="shared" si="43"/>
        <v>0</v>
      </c>
      <c r="DCQ24" s="719">
        <f t="shared" si="43"/>
        <v>0</v>
      </c>
      <c r="DCR24" s="719">
        <f t="shared" si="43"/>
        <v>0</v>
      </c>
      <c r="DCS24" s="719">
        <f t="shared" si="43"/>
        <v>0</v>
      </c>
      <c r="DCT24" s="719">
        <f t="shared" si="43"/>
        <v>0</v>
      </c>
      <c r="DCU24" s="719">
        <f t="shared" si="43"/>
        <v>0</v>
      </c>
      <c r="DCV24" s="719">
        <f t="shared" si="43"/>
        <v>0</v>
      </c>
      <c r="DCW24" s="719">
        <f t="shared" si="43"/>
        <v>0</v>
      </c>
      <c r="DCX24" s="719">
        <f t="shared" si="43"/>
        <v>0</v>
      </c>
      <c r="DCY24" s="719">
        <f t="shared" si="43"/>
        <v>0</v>
      </c>
      <c r="DCZ24" s="719">
        <f t="shared" si="43"/>
        <v>0</v>
      </c>
      <c r="DDA24" s="719">
        <f t="shared" si="43"/>
        <v>0</v>
      </c>
      <c r="DDB24" s="719">
        <f t="shared" si="43"/>
        <v>0</v>
      </c>
      <c r="DDC24" s="719">
        <f t="shared" si="43"/>
        <v>0</v>
      </c>
      <c r="DDD24" s="719">
        <f t="shared" si="43"/>
        <v>0</v>
      </c>
      <c r="DDE24" s="719">
        <f t="shared" si="43"/>
        <v>0</v>
      </c>
      <c r="DDF24" s="719">
        <f t="shared" si="43"/>
        <v>0</v>
      </c>
      <c r="DDG24" s="719">
        <f t="shared" si="43"/>
        <v>0</v>
      </c>
      <c r="DDH24" s="719">
        <f t="shared" si="43"/>
        <v>0</v>
      </c>
      <c r="DDI24" s="719">
        <f t="shared" ref="DDI24:DFT24" si="44">DDI22/365</f>
        <v>0</v>
      </c>
      <c r="DDJ24" s="719">
        <f t="shared" si="44"/>
        <v>0</v>
      </c>
      <c r="DDK24" s="719">
        <f t="shared" si="44"/>
        <v>0</v>
      </c>
      <c r="DDL24" s="719">
        <f t="shared" si="44"/>
        <v>0</v>
      </c>
      <c r="DDM24" s="719">
        <f t="shared" si="44"/>
        <v>0</v>
      </c>
      <c r="DDN24" s="719">
        <f t="shared" si="44"/>
        <v>0</v>
      </c>
      <c r="DDO24" s="719">
        <f t="shared" si="44"/>
        <v>0</v>
      </c>
      <c r="DDP24" s="719">
        <f t="shared" si="44"/>
        <v>0</v>
      </c>
      <c r="DDQ24" s="719">
        <f t="shared" si="44"/>
        <v>0</v>
      </c>
      <c r="DDR24" s="719">
        <f t="shared" si="44"/>
        <v>0</v>
      </c>
      <c r="DDS24" s="719">
        <f t="shared" si="44"/>
        <v>0</v>
      </c>
      <c r="DDT24" s="719">
        <f t="shared" si="44"/>
        <v>0</v>
      </c>
      <c r="DDU24" s="719">
        <f t="shared" si="44"/>
        <v>0</v>
      </c>
      <c r="DDV24" s="719">
        <f t="shared" si="44"/>
        <v>0</v>
      </c>
      <c r="DDW24" s="719">
        <f t="shared" si="44"/>
        <v>0</v>
      </c>
      <c r="DDX24" s="719">
        <f t="shared" si="44"/>
        <v>0</v>
      </c>
      <c r="DDY24" s="719">
        <f t="shared" si="44"/>
        <v>0</v>
      </c>
      <c r="DDZ24" s="719">
        <f t="shared" si="44"/>
        <v>0</v>
      </c>
      <c r="DEA24" s="719">
        <f t="shared" si="44"/>
        <v>0</v>
      </c>
      <c r="DEB24" s="719">
        <f t="shared" si="44"/>
        <v>0</v>
      </c>
      <c r="DEC24" s="719">
        <f t="shared" si="44"/>
        <v>0</v>
      </c>
      <c r="DED24" s="719">
        <f t="shared" si="44"/>
        <v>0</v>
      </c>
      <c r="DEE24" s="719">
        <f t="shared" si="44"/>
        <v>0</v>
      </c>
      <c r="DEF24" s="719">
        <f t="shared" si="44"/>
        <v>0</v>
      </c>
      <c r="DEG24" s="719">
        <f t="shared" si="44"/>
        <v>0</v>
      </c>
      <c r="DEH24" s="719">
        <f t="shared" si="44"/>
        <v>0</v>
      </c>
      <c r="DEI24" s="719">
        <f t="shared" si="44"/>
        <v>0</v>
      </c>
      <c r="DEJ24" s="719">
        <f t="shared" si="44"/>
        <v>0</v>
      </c>
      <c r="DEK24" s="719">
        <f t="shared" si="44"/>
        <v>0</v>
      </c>
      <c r="DEL24" s="719">
        <f t="shared" si="44"/>
        <v>0</v>
      </c>
      <c r="DEM24" s="719">
        <f t="shared" si="44"/>
        <v>0</v>
      </c>
      <c r="DEN24" s="719">
        <f t="shared" si="44"/>
        <v>0</v>
      </c>
      <c r="DEO24" s="719">
        <f t="shared" si="44"/>
        <v>0</v>
      </c>
      <c r="DEP24" s="719">
        <f t="shared" si="44"/>
        <v>0</v>
      </c>
      <c r="DEQ24" s="719">
        <f t="shared" si="44"/>
        <v>0</v>
      </c>
      <c r="DER24" s="719">
        <f t="shared" si="44"/>
        <v>0</v>
      </c>
      <c r="DES24" s="719">
        <f t="shared" si="44"/>
        <v>0</v>
      </c>
      <c r="DET24" s="719">
        <f t="shared" si="44"/>
        <v>0</v>
      </c>
      <c r="DEU24" s="719">
        <f t="shared" si="44"/>
        <v>0</v>
      </c>
      <c r="DEV24" s="719">
        <f t="shared" si="44"/>
        <v>0</v>
      </c>
      <c r="DEW24" s="719">
        <f t="shared" si="44"/>
        <v>0</v>
      </c>
      <c r="DEX24" s="719">
        <f t="shared" si="44"/>
        <v>0</v>
      </c>
      <c r="DEY24" s="719">
        <f t="shared" si="44"/>
        <v>0</v>
      </c>
      <c r="DEZ24" s="719">
        <f t="shared" si="44"/>
        <v>0</v>
      </c>
      <c r="DFA24" s="719">
        <f t="shared" si="44"/>
        <v>0</v>
      </c>
      <c r="DFB24" s="719">
        <f t="shared" si="44"/>
        <v>0</v>
      </c>
      <c r="DFC24" s="719">
        <f t="shared" si="44"/>
        <v>0</v>
      </c>
      <c r="DFD24" s="719">
        <f t="shared" si="44"/>
        <v>0</v>
      </c>
      <c r="DFE24" s="719">
        <f t="shared" si="44"/>
        <v>0</v>
      </c>
      <c r="DFF24" s="719">
        <f t="shared" si="44"/>
        <v>0</v>
      </c>
      <c r="DFG24" s="719">
        <f t="shared" si="44"/>
        <v>0</v>
      </c>
      <c r="DFH24" s="719">
        <f t="shared" si="44"/>
        <v>0</v>
      </c>
      <c r="DFI24" s="719">
        <f t="shared" si="44"/>
        <v>0</v>
      </c>
      <c r="DFJ24" s="719">
        <f t="shared" si="44"/>
        <v>0</v>
      </c>
      <c r="DFK24" s="719">
        <f t="shared" si="44"/>
        <v>0</v>
      </c>
      <c r="DFL24" s="719">
        <f t="shared" si="44"/>
        <v>0</v>
      </c>
      <c r="DFM24" s="719">
        <f t="shared" si="44"/>
        <v>0</v>
      </c>
      <c r="DFN24" s="719">
        <f t="shared" si="44"/>
        <v>0</v>
      </c>
      <c r="DFO24" s="719">
        <f t="shared" si="44"/>
        <v>0</v>
      </c>
      <c r="DFP24" s="719">
        <f t="shared" si="44"/>
        <v>0</v>
      </c>
      <c r="DFQ24" s="719">
        <f t="shared" si="44"/>
        <v>0</v>
      </c>
      <c r="DFR24" s="719">
        <f t="shared" si="44"/>
        <v>0</v>
      </c>
      <c r="DFS24" s="719">
        <f t="shared" si="44"/>
        <v>0</v>
      </c>
      <c r="DFT24" s="719">
        <f t="shared" si="44"/>
        <v>0</v>
      </c>
      <c r="DFU24" s="719">
        <f t="shared" ref="DFU24:DIF24" si="45">DFU22/365</f>
        <v>0</v>
      </c>
      <c r="DFV24" s="719">
        <f t="shared" si="45"/>
        <v>0</v>
      </c>
      <c r="DFW24" s="719">
        <f t="shared" si="45"/>
        <v>0</v>
      </c>
      <c r="DFX24" s="719">
        <f t="shared" si="45"/>
        <v>0</v>
      </c>
      <c r="DFY24" s="719">
        <f t="shared" si="45"/>
        <v>0</v>
      </c>
      <c r="DFZ24" s="719">
        <f t="shared" si="45"/>
        <v>0</v>
      </c>
      <c r="DGA24" s="719">
        <f t="shared" si="45"/>
        <v>0</v>
      </c>
      <c r="DGB24" s="719">
        <f t="shared" si="45"/>
        <v>0</v>
      </c>
      <c r="DGC24" s="719">
        <f t="shared" si="45"/>
        <v>0</v>
      </c>
      <c r="DGD24" s="719">
        <f t="shared" si="45"/>
        <v>0</v>
      </c>
      <c r="DGE24" s="719">
        <f t="shared" si="45"/>
        <v>0</v>
      </c>
      <c r="DGF24" s="719">
        <f t="shared" si="45"/>
        <v>0</v>
      </c>
      <c r="DGG24" s="719">
        <f t="shared" si="45"/>
        <v>0</v>
      </c>
      <c r="DGH24" s="719">
        <f t="shared" si="45"/>
        <v>0</v>
      </c>
      <c r="DGI24" s="719">
        <f t="shared" si="45"/>
        <v>0</v>
      </c>
      <c r="DGJ24" s="719">
        <f t="shared" si="45"/>
        <v>0</v>
      </c>
      <c r="DGK24" s="719">
        <f t="shared" si="45"/>
        <v>0</v>
      </c>
      <c r="DGL24" s="719">
        <f t="shared" si="45"/>
        <v>0</v>
      </c>
      <c r="DGM24" s="719">
        <f t="shared" si="45"/>
        <v>0</v>
      </c>
      <c r="DGN24" s="719">
        <f t="shared" si="45"/>
        <v>0</v>
      </c>
      <c r="DGO24" s="719">
        <f t="shared" si="45"/>
        <v>0</v>
      </c>
      <c r="DGP24" s="719">
        <f t="shared" si="45"/>
        <v>0</v>
      </c>
      <c r="DGQ24" s="719">
        <f t="shared" si="45"/>
        <v>0</v>
      </c>
      <c r="DGR24" s="719">
        <f t="shared" si="45"/>
        <v>0</v>
      </c>
      <c r="DGS24" s="719">
        <f t="shared" si="45"/>
        <v>0</v>
      </c>
      <c r="DGT24" s="719">
        <f t="shared" si="45"/>
        <v>0</v>
      </c>
      <c r="DGU24" s="719">
        <f t="shared" si="45"/>
        <v>0</v>
      </c>
      <c r="DGV24" s="719">
        <f t="shared" si="45"/>
        <v>0</v>
      </c>
      <c r="DGW24" s="719">
        <f t="shared" si="45"/>
        <v>0</v>
      </c>
      <c r="DGX24" s="719">
        <f t="shared" si="45"/>
        <v>0</v>
      </c>
      <c r="DGY24" s="719">
        <f t="shared" si="45"/>
        <v>0</v>
      </c>
      <c r="DGZ24" s="719">
        <f t="shared" si="45"/>
        <v>0</v>
      </c>
      <c r="DHA24" s="719">
        <f t="shared" si="45"/>
        <v>0</v>
      </c>
      <c r="DHB24" s="719">
        <f t="shared" si="45"/>
        <v>0</v>
      </c>
      <c r="DHC24" s="719">
        <f t="shared" si="45"/>
        <v>0</v>
      </c>
      <c r="DHD24" s="719">
        <f t="shared" si="45"/>
        <v>0</v>
      </c>
      <c r="DHE24" s="719">
        <f t="shared" si="45"/>
        <v>0</v>
      </c>
      <c r="DHF24" s="719">
        <f t="shared" si="45"/>
        <v>0</v>
      </c>
      <c r="DHG24" s="719">
        <f t="shared" si="45"/>
        <v>0</v>
      </c>
      <c r="DHH24" s="719">
        <f t="shared" si="45"/>
        <v>0</v>
      </c>
      <c r="DHI24" s="719">
        <f t="shared" si="45"/>
        <v>0</v>
      </c>
      <c r="DHJ24" s="719">
        <f t="shared" si="45"/>
        <v>0</v>
      </c>
      <c r="DHK24" s="719">
        <f t="shared" si="45"/>
        <v>0</v>
      </c>
      <c r="DHL24" s="719">
        <f t="shared" si="45"/>
        <v>0</v>
      </c>
      <c r="DHM24" s="719">
        <f t="shared" si="45"/>
        <v>0</v>
      </c>
      <c r="DHN24" s="719">
        <f t="shared" si="45"/>
        <v>0</v>
      </c>
      <c r="DHO24" s="719">
        <f t="shared" si="45"/>
        <v>0</v>
      </c>
      <c r="DHP24" s="719">
        <f t="shared" si="45"/>
        <v>0</v>
      </c>
      <c r="DHQ24" s="719">
        <f t="shared" si="45"/>
        <v>0</v>
      </c>
      <c r="DHR24" s="719">
        <f t="shared" si="45"/>
        <v>0</v>
      </c>
      <c r="DHS24" s="719">
        <f t="shared" si="45"/>
        <v>0</v>
      </c>
      <c r="DHT24" s="719">
        <f t="shared" si="45"/>
        <v>0</v>
      </c>
      <c r="DHU24" s="719">
        <f t="shared" si="45"/>
        <v>0</v>
      </c>
      <c r="DHV24" s="719">
        <f t="shared" si="45"/>
        <v>0</v>
      </c>
      <c r="DHW24" s="719">
        <f t="shared" si="45"/>
        <v>0</v>
      </c>
      <c r="DHX24" s="719">
        <f t="shared" si="45"/>
        <v>0</v>
      </c>
      <c r="DHY24" s="719">
        <f t="shared" si="45"/>
        <v>0</v>
      </c>
      <c r="DHZ24" s="719">
        <f t="shared" si="45"/>
        <v>0</v>
      </c>
      <c r="DIA24" s="719">
        <f t="shared" si="45"/>
        <v>0</v>
      </c>
      <c r="DIB24" s="719">
        <f t="shared" si="45"/>
        <v>0</v>
      </c>
      <c r="DIC24" s="719">
        <f t="shared" si="45"/>
        <v>0</v>
      </c>
      <c r="DID24" s="719">
        <f t="shared" si="45"/>
        <v>0</v>
      </c>
      <c r="DIE24" s="719">
        <f t="shared" si="45"/>
        <v>0</v>
      </c>
      <c r="DIF24" s="719">
        <f t="shared" si="45"/>
        <v>0</v>
      </c>
      <c r="DIG24" s="719">
        <f t="shared" ref="DIG24:DKR24" si="46">DIG22/365</f>
        <v>0</v>
      </c>
      <c r="DIH24" s="719">
        <f t="shared" si="46"/>
        <v>0</v>
      </c>
      <c r="DII24" s="719">
        <f t="shared" si="46"/>
        <v>0</v>
      </c>
      <c r="DIJ24" s="719">
        <f t="shared" si="46"/>
        <v>0</v>
      </c>
      <c r="DIK24" s="719">
        <f t="shared" si="46"/>
        <v>0</v>
      </c>
      <c r="DIL24" s="719">
        <f t="shared" si="46"/>
        <v>0</v>
      </c>
      <c r="DIM24" s="719">
        <f t="shared" si="46"/>
        <v>0</v>
      </c>
      <c r="DIN24" s="719">
        <f t="shared" si="46"/>
        <v>0</v>
      </c>
      <c r="DIO24" s="719">
        <f t="shared" si="46"/>
        <v>0</v>
      </c>
      <c r="DIP24" s="719">
        <f t="shared" si="46"/>
        <v>0</v>
      </c>
      <c r="DIQ24" s="719">
        <f t="shared" si="46"/>
        <v>0</v>
      </c>
      <c r="DIR24" s="719">
        <f t="shared" si="46"/>
        <v>0</v>
      </c>
      <c r="DIS24" s="719">
        <f t="shared" si="46"/>
        <v>0</v>
      </c>
      <c r="DIT24" s="719">
        <f t="shared" si="46"/>
        <v>0</v>
      </c>
      <c r="DIU24" s="719">
        <f t="shared" si="46"/>
        <v>0</v>
      </c>
      <c r="DIV24" s="719">
        <f t="shared" si="46"/>
        <v>0</v>
      </c>
      <c r="DIW24" s="719">
        <f t="shared" si="46"/>
        <v>0</v>
      </c>
      <c r="DIX24" s="719">
        <f t="shared" si="46"/>
        <v>0</v>
      </c>
      <c r="DIY24" s="719">
        <f t="shared" si="46"/>
        <v>0</v>
      </c>
      <c r="DIZ24" s="719">
        <f t="shared" si="46"/>
        <v>0</v>
      </c>
      <c r="DJA24" s="719">
        <f t="shared" si="46"/>
        <v>0</v>
      </c>
      <c r="DJB24" s="719">
        <f t="shared" si="46"/>
        <v>0</v>
      </c>
      <c r="DJC24" s="719">
        <f t="shared" si="46"/>
        <v>0</v>
      </c>
      <c r="DJD24" s="719">
        <f t="shared" si="46"/>
        <v>0</v>
      </c>
      <c r="DJE24" s="719">
        <f t="shared" si="46"/>
        <v>0</v>
      </c>
      <c r="DJF24" s="719">
        <f t="shared" si="46"/>
        <v>0</v>
      </c>
      <c r="DJG24" s="719">
        <f t="shared" si="46"/>
        <v>0</v>
      </c>
      <c r="DJH24" s="719">
        <f t="shared" si="46"/>
        <v>0</v>
      </c>
      <c r="DJI24" s="719">
        <f t="shared" si="46"/>
        <v>0</v>
      </c>
      <c r="DJJ24" s="719">
        <f t="shared" si="46"/>
        <v>0</v>
      </c>
      <c r="DJK24" s="719">
        <f t="shared" si="46"/>
        <v>0</v>
      </c>
      <c r="DJL24" s="719">
        <f t="shared" si="46"/>
        <v>0</v>
      </c>
      <c r="DJM24" s="719">
        <f t="shared" si="46"/>
        <v>0</v>
      </c>
      <c r="DJN24" s="719">
        <f t="shared" si="46"/>
        <v>0</v>
      </c>
      <c r="DJO24" s="719">
        <f t="shared" si="46"/>
        <v>0</v>
      </c>
      <c r="DJP24" s="719">
        <f t="shared" si="46"/>
        <v>0</v>
      </c>
      <c r="DJQ24" s="719">
        <f t="shared" si="46"/>
        <v>0</v>
      </c>
      <c r="DJR24" s="719">
        <f t="shared" si="46"/>
        <v>0</v>
      </c>
      <c r="DJS24" s="719">
        <f t="shared" si="46"/>
        <v>0</v>
      </c>
      <c r="DJT24" s="719">
        <f t="shared" si="46"/>
        <v>0</v>
      </c>
      <c r="DJU24" s="719">
        <f t="shared" si="46"/>
        <v>0</v>
      </c>
      <c r="DJV24" s="719">
        <f t="shared" si="46"/>
        <v>0</v>
      </c>
      <c r="DJW24" s="719">
        <f t="shared" si="46"/>
        <v>0</v>
      </c>
      <c r="DJX24" s="719">
        <f t="shared" si="46"/>
        <v>0</v>
      </c>
      <c r="DJY24" s="719">
        <f t="shared" si="46"/>
        <v>0</v>
      </c>
      <c r="DJZ24" s="719">
        <f t="shared" si="46"/>
        <v>0</v>
      </c>
      <c r="DKA24" s="719">
        <f t="shared" si="46"/>
        <v>0</v>
      </c>
      <c r="DKB24" s="719">
        <f t="shared" si="46"/>
        <v>0</v>
      </c>
      <c r="DKC24" s="719">
        <f t="shared" si="46"/>
        <v>0</v>
      </c>
      <c r="DKD24" s="719">
        <f t="shared" si="46"/>
        <v>0</v>
      </c>
      <c r="DKE24" s="719">
        <f t="shared" si="46"/>
        <v>0</v>
      </c>
      <c r="DKF24" s="719">
        <f t="shared" si="46"/>
        <v>0</v>
      </c>
      <c r="DKG24" s="719">
        <f t="shared" si="46"/>
        <v>0</v>
      </c>
      <c r="DKH24" s="719">
        <f t="shared" si="46"/>
        <v>0</v>
      </c>
      <c r="DKI24" s="719">
        <f t="shared" si="46"/>
        <v>0</v>
      </c>
      <c r="DKJ24" s="719">
        <f t="shared" si="46"/>
        <v>0</v>
      </c>
      <c r="DKK24" s="719">
        <f t="shared" si="46"/>
        <v>0</v>
      </c>
      <c r="DKL24" s="719">
        <f t="shared" si="46"/>
        <v>0</v>
      </c>
      <c r="DKM24" s="719">
        <f t="shared" si="46"/>
        <v>0</v>
      </c>
      <c r="DKN24" s="719">
        <f t="shared" si="46"/>
        <v>0</v>
      </c>
      <c r="DKO24" s="719">
        <f t="shared" si="46"/>
        <v>0</v>
      </c>
      <c r="DKP24" s="719">
        <f t="shared" si="46"/>
        <v>0</v>
      </c>
      <c r="DKQ24" s="719">
        <f t="shared" si="46"/>
        <v>0</v>
      </c>
      <c r="DKR24" s="719">
        <f t="shared" si="46"/>
        <v>0</v>
      </c>
      <c r="DKS24" s="719">
        <f t="shared" ref="DKS24:DND24" si="47">DKS22/365</f>
        <v>0</v>
      </c>
      <c r="DKT24" s="719">
        <f t="shared" si="47"/>
        <v>0</v>
      </c>
      <c r="DKU24" s="719">
        <f t="shared" si="47"/>
        <v>0</v>
      </c>
      <c r="DKV24" s="719">
        <f t="shared" si="47"/>
        <v>0</v>
      </c>
      <c r="DKW24" s="719">
        <f t="shared" si="47"/>
        <v>0</v>
      </c>
      <c r="DKX24" s="719">
        <f t="shared" si="47"/>
        <v>0</v>
      </c>
      <c r="DKY24" s="719">
        <f t="shared" si="47"/>
        <v>0</v>
      </c>
      <c r="DKZ24" s="719">
        <f t="shared" si="47"/>
        <v>0</v>
      </c>
      <c r="DLA24" s="719">
        <f t="shared" si="47"/>
        <v>0</v>
      </c>
      <c r="DLB24" s="719">
        <f t="shared" si="47"/>
        <v>0</v>
      </c>
      <c r="DLC24" s="719">
        <f t="shared" si="47"/>
        <v>0</v>
      </c>
      <c r="DLD24" s="719">
        <f t="shared" si="47"/>
        <v>0</v>
      </c>
      <c r="DLE24" s="719">
        <f t="shared" si="47"/>
        <v>0</v>
      </c>
      <c r="DLF24" s="719">
        <f t="shared" si="47"/>
        <v>0</v>
      </c>
      <c r="DLG24" s="719">
        <f t="shared" si="47"/>
        <v>0</v>
      </c>
      <c r="DLH24" s="719">
        <f t="shared" si="47"/>
        <v>0</v>
      </c>
      <c r="DLI24" s="719">
        <f t="shared" si="47"/>
        <v>0</v>
      </c>
      <c r="DLJ24" s="719">
        <f t="shared" si="47"/>
        <v>0</v>
      </c>
      <c r="DLK24" s="719">
        <f t="shared" si="47"/>
        <v>0</v>
      </c>
      <c r="DLL24" s="719">
        <f t="shared" si="47"/>
        <v>0</v>
      </c>
      <c r="DLM24" s="719">
        <f t="shared" si="47"/>
        <v>0</v>
      </c>
      <c r="DLN24" s="719">
        <f t="shared" si="47"/>
        <v>0</v>
      </c>
      <c r="DLO24" s="719">
        <f t="shared" si="47"/>
        <v>0</v>
      </c>
      <c r="DLP24" s="719">
        <f t="shared" si="47"/>
        <v>0</v>
      </c>
      <c r="DLQ24" s="719">
        <f t="shared" si="47"/>
        <v>0</v>
      </c>
      <c r="DLR24" s="719">
        <f t="shared" si="47"/>
        <v>0</v>
      </c>
      <c r="DLS24" s="719">
        <f t="shared" si="47"/>
        <v>0</v>
      </c>
      <c r="DLT24" s="719">
        <f t="shared" si="47"/>
        <v>0</v>
      </c>
      <c r="DLU24" s="719">
        <f t="shared" si="47"/>
        <v>0</v>
      </c>
      <c r="DLV24" s="719">
        <f t="shared" si="47"/>
        <v>0</v>
      </c>
      <c r="DLW24" s="719">
        <f t="shared" si="47"/>
        <v>0</v>
      </c>
      <c r="DLX24" s="719">
        <f t="shared" si="47"/>
        <v>0</v>
      </c>
      <c r="DLY24" s="719">
        <f t="shared" si="47"/>
        <v>0</v>
      </c>
      <c r="DLZ24" s="719">
        <f t="shared" si="47"/>
        <v>0</v>
      </c>
      <c r="DMA24" s="719">
        <f t="shared" si="47"/>
        <v>0</v>
      </c>
      <c r="DMB24" s="719">
        <f t="shared" si="47"/>
        <v>0</v>
      </c>
      <c r="DMC24" s="719">
        <f t="shared" si="47"/>
        <v>0</v>
      </c>
      <c r="DMD24" s="719">
        <f t="shared" si="47"/>
        <v>0</v>
      </c>
      <c r="DME24" s="719">
        <f t="shared" si="47"/>
        <v>0</v>
      </c>
      <c r="DMF24" s="719">
        <f t="shared" si="47"/>
        <v>0</v>
      </c>
      <c r="DMG24" s="719">
        <f t="shared" si="47"/>
        <v>0</v>
      </c>
      <c r="DMH24" s="719">
        <f t="shared" si="47"/>
        <v>0</v>
      </c>
      <c r="DMI24" s="719">
        <f t="shared" si="47"/>
        <v>0</v>
      </c>
      <c r="DMJ24" s="719">
        <f t="shared" si="47"/>
        <v>0</v>
      </c>
      <c r="DMK24" s="719">
        <f t="shared" si="47"/>
        <v>0</v>
      </c>
      <c r="DML24" s="719">
        <f t="shared" si="47"/>
        <v>0</v>
      </c>
      <c r="DMM24" s="719">
        <f t="shared" si="47"/>
        <v>0</v>
      </c>
      <c r="DMN24" s="719">
        <f t="shared" si="47"/>
        <v>0</v>
      </c>
      <c r="DMO24" s="719">
        <f t="shared" si="47"/>
        <v>0</v>
      </c>
      <c r="DMP24" s="719">
        <f t="shared" si="47"/>
        <v>0</v>
      </c>
      <c r="DMQ24" s="719">
        <f t="shared" si="47"/>
        <v>0</v>
      </c>
      <c r="DMR24" s="719">
        <f t="shared" si="47"/>
        <v>0</v>
      </c>
      <c r="DMS24" s="719">
        <f t="shared" si="47"/>
        <v>0</v>
      </c>
      <c r="DMT24" s="719">
        <f t="shared" si="47"/>
        <v>0</v>
      </c>
      <c r="DMU24" s="719">
        <f t="shared" si="47"/>
        <v>0</v>
      </c>
      <c r="DMV24" s="719">
        <f t="shared" si="47"/>
        <v>0</v>
      </c>
      <c r="DMW24" s="719">
        <f t="shared" si="47"/>
        <v>0</v>
      </c>
      <c r="DMX24" s="719">
        <f t="shared" si="47"/>
        <v>0</v>
      </c>
      <c r="DMY24" s="719">
        <f t="shared" si="47"/>
        <v>0</v>
      </c>
      <c r="DMZ24" s="719">
        <f t="shared" si="47"/>
        <v>0</v>
      </c>
      <c r="DNA24" s="719">
        <f t="shared" si="47"/>
        <v>0</v>
      </c>
      <c r="DNB24" s="719">
        <f t="shared" si="47"/>
        <v>0</v>
      </c>
      <c r="DNC24" s="719">
        <f t="shared" si="47"/>
        <v>0</v>
      </c>
      <c r="DND24" s="719">
        <f t="shared" si="47"/>
        <v>0</v>
      </c>
      <c r="DNE24" s="719">
        <f t="shared" ref="DNE24:DPP24" si="48">DNE22/365</f>
        <v>0</v>
      </c>
      <c r="DNF24" s="719">
        <f t="shared" si="48"/>
        <v>0</v>
      </c>
      <c r="DNG24" s="719">
        <f t="shared" si="48"/>
        <v>0</v>
      </c>
      <c r="DNH24" s="719">
        <f t="shared" si="48"/>
        <v>0</v>
      </c>
      <c r="DNI24" s="719">
        <f t="shared" si="48"/>
        <v>0</v>
      </c>
      <c r="DNJ24" s="719">
        <f t="shared" si="48"/>
        <v>0</v>
      </c>
      <c r="DNK24" s="719">
        <f t="shared" si="48"/>
        <v>0</v>
      </c>
      <c r="DNL24" s="719">
        <f t="shared" si="48"/>
        <v>0</v>
      </c>
      <c r="DNM24" s="719">
        <f t="shared" si="48"/>
        <v>0</v>
      </c>
      <c r="DNN24" s="719">
        <f t="shared" si="48"/>
        <v>0</v>
      </c>
      <c r="DNO24" s="719">
        <f t="shared" si="48"/>
        <v>0</v>
      </c>
      <c r="DNP24" s="719">
        <f t="shared" si="48"/>
        <v>0</v>
      </c>
      <c r="DNQ24" s="719">
        <f t="shared" si="48"/>
        <v>0</v>
      </c>
      <c r="DNR24" s="719">
        <f t="shared" si="48"/>
        <v>0</v>
      </c>
      <c r="DNS24" s="719">
        <f t="shared" si="48"/>
        <v>0</v>
      </c>
      <c r="DNT24" s="719">
        <f t="shared" si="48"/>
        <v>0</v>
      </c>
      <c r="DNU24" s="719">
        <f t="shared" si="48"/>
        <v>0</v>
      </c>
      <c r="DNV24" s="719">
        <f t="shared" si="48"/>
        <v>0</v>
      </c>
      <c r="DNW24" s="719">
        <f t="shared" si="48"/>
        <v>0</v>
      </c>
      <c r="DNX24" s="719">
        <f t="shared" si="48"/>
        <v>0</v>
      </c>
      <c r="DNY24" s="719">
        <f t="shared" si="48"/>
        <v>0</v>
      </c>
      <c r="DNZ24" s="719">
        <f t="shared" si="48"/>
        <v>0</v>
      </c>
      <c r="DOA24" s="719">
        <f t="shared" si="48"/>
        <v>0</v>
      </c>
      <c r="DOB24" s="719">
        <f t="shared" si="48"/>
        <v>0</v>
      </c>
      <c r="DOC24" s="719">
        <f t="shared" si="48"/>
        <v>0</v>
      </c>
      <c r="DOD24" s="719">
        <f t="shared" si="48"/>
        <v>0</v>
      </c>
      <c r="DOE24" s="719">
        <f t="shared" si="48"/>
        <v>0</v>
      </c>
      <c r="DOF24" s="719">
        <f t="shared" si="48"/>
        <v>0</v>
      </c>
      <c r="DOG24" s="719">
        <f t="shared" si="48"/>
        <v>0</v>
      </c>
      <c r="DOH24" s="719">
        <f t="shared" si="48"/>
        <v>0</v>
      </c>
      <c r="DOI24" s="719">
        <f t="shared" si="48"/>
        <v>0</v>
      </c>
      <c r="DOJ24" s="719">
        <f t="shared" si="48"/>
        <v>0</v>
      </c>
      <c r="DOK24" s="719">
        <f t="shared" si="48"/>
        <v>0</v>
      </c>
      <c r="DOL24" s="719">
        <f t="shared" si="48"/>
        <v>0</v>
      </c>
      <c r="DOM24" s="719">
        <f t="shared" si="48"/>
        <v>0</v>
      </c>
      <c r="DON24" s="719">
        <f t="shared" si="48"/>
        <v>0</v>
      </c>
      <c r="DOO24" s="719">
        <f t="shared" si="48"/>
        <v>0</v>
      </c>
      <c r="DOP24" s="719">
        <f t="shared" si="48"/>
        <v>0</v>
      </c>
      <c r="DOQ24" s="719">
        <f t="shared" si="48"/>
        <v>0</v>
      </c>
      <c r="DOR24" s="719">
        <f t="shared" si="48"/>
        <v>0</v>
      </c>
      <c r="DOS24" s="719">
        <f t="shared" si="48"/>
        <v>0</v>
      </c>
      <c r="DOT24" s="719">
        <f t="shared" si="48"/>
        <v>0</v>
      </c>
      <c r="DOU24" s="719">
        <f t="shared" si="48"/>
        <v>0</v>
      </c>
      <c r="DOV24" s="719">
        <f t="shared" si="48"/>
        <v>0</v>
      </c>
      <c r="DOW24" s="719">
        <f t="shared" si="48"/>
        <v>0</v>
      </c>
      <c r="DOX24" s="719">
        <f t="shared" si="48"/>
        <v>0</v>
      </c>
      <c r="DOY24" s="719">
        <f t="shared" si="48"/>
        <v>0</v>
      </c>
      <c r="DOZ24" s="719">
        <f t="shared" si="48"/>
        <v>0</v>
      </c>
      <c r="DPA24" s="719">
        <f t="shared" si="48"/>
        <v>0</v>
      </c>
      <c r="DPB24" s="719">
        <f t="shared" si="48"/>
        <v>0</v>
      </c>
      <c r="DPC24" s="719">
        <f t="shared" si="48"/>
        <v>0</v>
      </c>
      <c r="DPD24" s="719">
        <f t="shared" si="48"/>
        <v>0</v>
      </c>
      <c r="DPE24" s="719">
        <f t="shared" si="48"/>
        <v>0</v>
      </c>
      <c r="DPF24" s="719">
        <f t="shared" si="48"/>
        <v>0</v>
      </c>
      <c r="DPG24" s="719">
        <f t="shared" si="48"/>
        <v>0</v>
      </c>
      <c r="DPH24" s="719">
        <f t="shared" si="48"/>
        <v>0</v>
      </c>
      <c r="DPI24" s="719">
        <f t="shared" si="48"/>
        <v>0</v>
      </c>
      <c r="DPJ24" s="719">
        <f t="shared" si="48"/>
        <v>0</v>
      </c>
      <c r="DPK24" s="719">
        <f t="shared" si="48"/>
        <v>0</v>
      </c>
      <c r="DPL24" s="719">
        <f t="shared" si="48"/>
        <v>0</v>
      </c>
      <c r="DPM24" s="719">
        <f t="shared" si="48"/>
        <v>0</v>
      </c>
      <c r="DPN24" s="719">
        <f t="shared" si="48"/>
        <v>0</v>
      </c>
      <c r="DPO24" s="719">
        <f t="shared" si="48"/>
        <v>0</v>
      </c>
      <c r="DPP24" s="719">
        <f t="shared" si="48"/>
        <v>0</v>
      </c>
      <c r="DPQ24" s="719">
        <f t="shared" ref="DPQ24:DSB24" si="49">DPQ22/365</f>
        <v>0</v>
      </c>
      <c r="DPR24" s="719">
        <f t="shared" si="49"/>
        <v>0</v>
      </c>
      <c r="DPS24" s="719">
        <f t="shared" si="49"/>
        <v>0</v>
      </c>
      <c r="DPT24" s="719">
        <f t="shared" si="49"/>
        <v>0</v>
      </c>
      <c r="DPU24" s="719">
        <f t="shared" si="49"/>
        <v>0</v>
      </c>
      <c r="DPV24" s="719">
        <f t="shared" si="49"/>
        <v>0</v>
      </c>
      <c r="DPW24" s="719">
        <f t="shared" si="49"/>
        <v>0</v>
      </c>
      <c r="DPX24" s="719">
        <f t="shared" si="49"/>
        <v>0</v>
      </c>
      <c r="DPY24" s="719">
        <f t="shared" si="49"/>
        <v>0</v>
      </c>
      <c r="DPZ24" s="719">
        <f t="shared" si="49"/>
        <v>0</v>
      </c>
      <c r="DQA24" s="719">
        <f t="shared" si="49"/>
        <v>0</v>
      </c>
      <c r="DQB24" s="719">
        <f t="shared" si="49"/>
        <v>0</v>
      </c>
      <c r="DQC24" s="719">
        <f t="shared" si="49"/>
        <v>0</v>
      </c>
      <c r="DQD24" s="719">
        <f t="shared" si="49"/>
        <v>0</v>
      </c>
      <c r="DQE24" s="719">
        <f t="shared" si="49"/>
        <v>0</v>
      </c>
      <c r="DQF24" s="719">
        <f t="shared" si="49"/>
        <v>0</v>
      </c>
      <c r="DQG24" s="719">
        <f t="shared" si="49"/>
        <v>0</v>
      </c>
      <c r="DQH24" s="719">
        <f t="shared" si="49"/>
        <v>0</v>
      </c>
      <c r="DQI24" s="719">
        <f t="shared" si="49"/>
        <v>0</v>
      </c>
      <c r="DQJ24" s="719">
        <f t="shared" si="49"/>
        <v>0</v>
      </c>
      <c r="DQK24" s="719">
        <f t="shared" si="49"/>
        <v>0</v>
      </c>
      <c r="DQL24" s="719">
        <f t="shared" si="49"/>
        <v>0</v>
      </c>
      <c r="DQM24" s="719">
        <f t="shared" si="49"/>
        <v>0</v>
      </c>
      <c r="DQN24" s="719">
        <f t="shared" si="49"/>
        <v>0</v>
      </c>
      <c r="DQO24" s="719">
        <f t="shared" si="49"/>
        <v>0</v>
      </c>
      <c r="DQP24" s="719">
        <f t="shared" si="49"/>
        <v>0</v>
      </c>
      <c r="DQQ24" s="719">
        <f t="shared" si="49"/>
        <v>0</v>
      </c>
      <c r="DQR24" s="719">
        <f t="shared" si="49"/>
        <v>0</v>
      </c>
      <c r="DQS24" s="719">
        <f t="shared" si="49"/>
        <v>0</v>
      </c>
      <c r="DQT24" s="719">
        <f t="shared" si="49"/>
        <v>0</v>
      </c>
      <c r="DQU24" s="719">
        <f t="shared" si="49"/>
        <v>0</v>
      </c>
      <c r="DQV24" s="719">
        <f t="shared" si="49"/>
        <v>0</v>
      </c>
      <c r="DQW24" s="719">
        <f t="shared" si="49"/>
        <v>0</v>
      </c>
      <c r="DQX24" s="719">
        <f t="shared" si="49"/>
        <v>0</v>
      </c>
      <c r="DQY24" s="719">
        <f t="shared" si="49"/>
        <v>0</v>
      </c>
      <c r="DQZ24" s="719">
        <f t="shared" si="49"/>
        <v>0</v>
      </c>
      <c r="DRA24" s="719">
        <f t="shared" si="49"/>
        <v>0</v>
      </c>
      <c r="DRB24" s="719">
        <f t="shared" si="49"/>
        <v>0</v>
      </c>
      <c r="DRC24" s="719">
        <f t="shared" si="49"/>
        <v>0</v>
      </c>
      <c r="DRD24" s="719">
        <f t="shared" si="49"/>
        <v>0</v>
      </c>
      <c r="DRE24" s="719">
        <f t="shared" si="49"/>
        <v>0</v>
      </c>
      <c r="DRF24" s="719">
        <f t="shared" si="49"/>
        <v>0</v>
      </c>
      <c r="DRG24" s="719">
        <f t="shared" si="49"/>
        <v>0</v>
      </c>
      <c r="DRH24" s="719">
        <f t="shared" si="49"/>
        <v>0</v>
      </c>
      <c r="DRI24" s="719">
        <f t="shared" si="49"/>
        <v>0</v>
      </c>
      <c r="DRJ24" s="719">
        <f t="shared" si="49"/>
        <v>0</v>
      </c>
      <c r="DRK24" s="719">
        <f t="shared" si="49"/>
        <v>0</v>
      </c>
      <c r="DRL24" s="719">
        <f t="shared" si="49"/>
        <v>0</v>
      </c>
      <c r="DRM24" s="719">
        <f t="shared" si="49"/>
        <v>0</v>
      </c>
      <c r="DRN24" s="719">
        <f t="shared" si="49"/>
        <v>0</v>
      </c>
      <c r="DRO24" s="719">
        <f t="shared" si="49"/>
        <v>0</v>
      </c>
      <c r="DRP24" s="719">
        <f t="shared" si="49"/>
        <v>0</v>
      </c>
      <c r="DRQ24" s="719">
        <f t="shared" si="49"/>
        <v>0</v>
      </c>
      <c r="DRR24" s="719">
        <f t="shared" si="49"/>
        <v>0</v>
      </c>
      <c r="DRS24" s="719">
        <f t="shared" si="49"/>
        <v>0</v>
      </c>
      <c r="DRT24" s="719">
        <f t="shared" si="49"/>
        <v>0</v>
      </c>
      <c r="DRU24" s="719">
        <f t="shared" si="49"/>
        <v>0</v>
      </c>
      <c r="DRV24" s="719">
        <f t="shared" si="49"/>
        <v>0</v>
      </c>
      <c r="DRW24" s="719">
        <f t="shared" si="49"/>
        <v>0</v>
      </c>
      <c r="DRX24" s="719">
        <f t="shared" si="49"/>
        <v>0</v>
      </c>
      <c r="DRY24" s="719">
        <f t="shared" si="49"/>
        <v>0</v>
      </c>
      <c r="DRZ24" s="719">
        <f t="shared" si="49"/>
        <v>0</v>
      </c>
      <c r="DSA24" s="719">
        <f t="shared" si="49"/>
        <v>0</v>
      </c>
      <c r="DSB24" s="719">
        <f t="shared" si="49"/>
        <v>0</v>
      </c>
      <c r="DSC24" s="719">
        <f t="shared" ref="DSC24:DUN24" si="50">DSC22/365</f>
        <v>0</v>
      </c>
      <c r="DSD24" s="719">
        <f t="shared" si="50"/>
        <v>0</v>
      </c>
      <c r="DSE24" s="719">
        <f t="shared" si="50"/>
        <v>0</v>
      </c>
      <c r="DSF24" s="719">
        <f t="shared" si="50"/>
        <v>0</v>
      </c>
      <c r="DSG24" s="719">
        <f t="shared" si="50"/>
        <v>0</v>
      </c>
      <c r="DSH24" s="719">
        <f t="shared" si="50"/>
        <v>0</v>
      </c>
      <c r="DSI24" s="719">
        <f t="shared" si="50"/>
        <v>0</v>
      </c>
      <c r="DSJ24" s="719">
        <f t="shared" si="50"/>
        <v>0</v>
      </c>
      <c r="DSK24" s="719">
        <f t="shared" si="50"/>
        <v>0</v>
      </c>
      <c r="DSL24" s="719">
        <f t="shared" si="50"/>
        <v>0</v>
      </c>
      <c r="DSM24" s="719">
        <f t="shared" si="50"/>
        <v>0</v>
      </c>
      <c r="DSN24" s="719">
        <f t="shared" si="50"/>
        <v>0</v>
      </c>
      <c r="DSO24" s="719">
        <f t="shared" si="50"/>
        <v>0</v>
      </c>
      <c r="DSP24" s="719">
        <f t="shared" si="50"/>
        <v>0</v>
      </c>
      <c r="DSQ24" s="719">
        <f t="shared" si="50"/>
        <v>0</v>
      </c>
      <c r="DSR24" s="719">
        <f t="shared" si="50"/>
        <v>0</v>
      </c>
      <c r="DSS24" s="719">
        <f t="shared" si="50"/>
        <v>0</v>
      </c>
      <c r="DST24" s="719">
        <f t="shared" si="50"/>
        <v>0</v>
      </c>
      <c r="DSU24" s="719">
        <f t="shared" si="50"/>
        <v>0</v>
      </c>
      <c r="DSV24" s="719">
        <f t="shared" si="50"/>
        <v>0</v>
      </c>
      <c r="DSW24" s="719">
        <f t="shared" si="50"/>
        <v>0</v>
      </c>
      <c r="DSX24" s="719">
        <f t="shared" si="50"/>
        <v>0</v>
      </c>
      <c r="DSY24" s="719">
        <f t="shared" si="50"/>
        <v>0</v>
      </c>
      <c r="DSZ24" s="719">
        <f t="shared" si="50"/>
        <v>0</v>
      </c>
      <c r="DTA24" s="719">
        <f t="shared" si="50"/>
        <v>0</v>
      </c>
      <c r="DTB24" s="719">
        <f t="shared" si="50"/>
        <v>0</v>
      </c>
      <c r="DTC24" s="719">
        <f t="shared" si="50"/>
        <v>0</v>
      </c>
      <c r="DTD24" s="719">
        <f t="shared" si="50"/>
        <v>0</v>
      </c>
      <c r="DTE24" s="719">
        <f t="shared" si="50"/>
        <v>0</v>
      </c>
      <c r="DTF24" s="719">
        <f t="shared" si="50"/>
        <v>0</v>
      </c>
      <c r="DTG24" s="719">
        <f t="shared" si="50"/>
        <v>0</v>
      </c>
      <c r="DTH24" s="719">
        <f t="shared" si="50"/>
        <v>0</v>
      </c>
      <c r="DTI24" s="719">
        <f t="shared" si="50"/>
        <v>0</v>
      </c>
      <c r="DTJ24" s="719">
        <f t="shared" si="50"/>
        <v>0</v>
      </c>
      <c r="DTK24" s="719">
        <f t="shared" si="50"/>
        <v>0</v>
      </c>
      <c r="DTL24" s="719">
        <f t="shared" si="50"/>
        <v>0</v>
      </c>
      <c r="DTM24" s="719">
        <f t="shared" si="50"/>
        <v>0</v>
      </c>
      <c r="DTN24" s="719">
        <f t="shared" si="50"/>
        <v>0</v>
      </c>
      <c r="DTO24" s="719">
        <f t="shared" si="50"/>
        <v>0</v>
      </c>
      <c r="DTP24" s="719">
        <f t="shared" si="50"/>
        <v>0</v>
      </c>
      <c r="DTQ24" s="719">
        <f t="shared" si="50"/>
        <v>0</v>
      </c>
      <c r="DTR24" s="719">
        <f t="shared" si="50"/>
        <v>0</v>
      </c>
      <c r="DTS24" s="719">
        <f t="shared" si="50"/>
        <v>0</v>
      </c>
      <c r="DTT24" s="719">
        <f t="shared" si="50"/>
        <v>0</v>
      </c>
      <c r="DTU24" s="719">
        <f t="shared" si="50"/>
        <v>0</v>
      </c>
      <c r="DTV24" s="719">
        <f t="shared" si="50"/>
        <v>0</v>
      </c>
      <c r="DTW24" s="719">
        <f t="shared" si="50"/>
        <v>0</v>
      </c>
      <c r="DTX24" s="719">
        <f t="shared" si="50"/>
        <v>0</v>
      </c>
      <c r="DTY24" s="719">
        <f t="shared" si="50"/>
        <v>0</v>
      </c>
      <c r="DTZ24" s="719">
        <f t="shared" si="50"/>
        <v>0</v>
      </c>
      <c r="DUA24" s="719">
        <f t="shared" si="50"/>
        <v>0</v>
      </c>
      <c r="DUB24" s="719">
        <f t="shared" si="50"/>
        <v>0</v>
      </c>
      <c r="DUC24" s="719">
        <f t="shared" si="50"/>
        <v>0</v>
      </c>
      <c r="DUD24" s="719">
        <f t="shared" si="50"/>
        <v>0</v>
      </c>
      <c r="DUE24" s="719">
        <f t="shared" si="50"/>
        <v>0</v>
      </c>
      <c r="DUF24" s="719">
        <f t="shared" si="50"/>
        <v>0</v>
      </c>
      <c r="DUG24" s="719">
        <f t="shared" si="50"/>
        <v>0</v>
      </c>
      <c r="DUH24" s="719">
        <f t="shared" si="50"/>
        <v>0</v>
      </c>
      <c r="DUI24" s="719">
        <f t="shared" si="50"/>
        <v>0</v>
      </c>
      <c r="DUJ24" s="719">
        <f t="shared" si="50"/>
        <v>0</v>
      </c>
      <c r="DUK24" s="719">
        <f t="shared" si="50"/>
        <v>0</v>
      </c>
      <c r="DUL24" s="719">
        <f t="shared" si="50"/>
        <v>0</v>
      </c>
      <c r="DUM24" s="719">
        <f t="shared" si="50"/>
        <v>0</v>
      </c>
      <c r="DUN24" s="719">
        <f t="shared" si="50"/>
        <v>0</v>
      </c>
      <c r="DUO24" s="719">
        <f t="shared" ref="DUO24:DWZ24" si="51">DUO22/365</f>
        <v>0</v>
      </c>
      <c r="DUP24" s="719">
        <f t="shared" si="51"/>
        <v>0</v>
      </c>
      <c r="DUQ24" s="719">
        <f t="shared" si="51"/>
        <v>0</v>
      </c>
      <c r="DUR24" s="719">
        <f t="shared" si="51"/>
        <v>0</v>
      </c>
      <c r="DUS24" s="719">
        <f t="shared" si="51"/>
        <v>0</v>
      </c>
      <c r="DUT24" s="719">
        <f t="shared" si="51"/>
        <v>0</v>
      </c>
      <c r="DUU24" s="719">
        <f t="shared" si="51"/>
        <v>0</v>
      </c>
      <c r="DUV24" s="719">
        <f t="shared" si="51"/>
        <v>0</v>
      </c>
      <c r="DUW24" s="719">
        <f t="shared" si="51"/>
        <v>0</v>
      </c>
      <c r="DUX24" s="719">
        <f t="shared" si="51"/>
        <v>0</v>
      </c>
      <c r="DUY24" s="719">
        <f t="shared" si="51"/>
        <v>0</v>
      </c>
      <c r="DUZ24" s="719">
        <f t="shared" si="51"/>
        <v>0</v>
      </c>
      <c r="DVA24" s="719">
        <f t="shared" si="51"/>
        <v>0</v>
      </c>
      <c r="DVB24" s="719">
        <f t="shared" si="51"/>
        <v>0</v>
      </c>
      <c r="DVC24" s="719">
        <f t="shared" si="51"/>
        <v>0</v>
      </c>
      <c r="DVD24" s="719">
        <f t="shared" si="51"/>
        <v>0</v>
      </c>
      <c r="DVE24" s="719">
        <f t="shared" si="51"/>
        <v>0</v>
      </c>
      <c r="DVF24" s="719">
        <f t="shared" si="51"/>
        <v>0</v>
      </c>
      <c r="DVG24" s="719">
        <f t="shared" si="51"/>
        <v>0</v>
      </c>
      <c r="DVH24" s="719">
        <f t="shared" si="51"/>
        <v>0</v>
      </c>
      <c r="DVI24" s="719">
        <f t="shared" si="51"/>
        <v>0</v>
      </c>
      <c r="DVJ24" s="719">
        <f t="shared" si="51"/>
        <v>0</v>
      </c>
      <c r="DVK24" s="719">
        <f t="shared" si="51"/>
        <v>0</v>
      </c>
      <c r="DVL24" s="719">
        <f t="shared" si="51"/>
        <v>0</v>
      </c>
      <c r="DVM24" s="719">
        <f t="shared" si="51"/>
        <v>0</v>
      </c>
      <c r="DVN24" s="719">
        <f t="shared" si="51"/>
        <v>0</v>
      </c>
      <c r="DVO24" s="719">
        <f t="shared" si="51"/>
        <v>0</v>
      </c>
      <c r="DVP24" s="719">
        <f t="shared" si="51"/>
        <v>0</v>
      </c>
      <c r="DVQ24" s="719">
        <f t="shared" si="51"/>
        <v>0</v>
      </c>
      <c r="DVR24" s="719">
        <f t="shared" si="51"/>
        <v>0</v>
      </c>
      <c r="DVS24" s="719">
        <f t="shared" si="51"/>
        <v>0</v>
      </c>
      <c r="DVT24" s="719">
        <f t="shared" si="51"/>
        <v>0</v>
      </c>
      <c r="DVU24" s="719">
        <f t="shared" si="51"/>
        <v>0</v>
      </c>
      <c r="DVV24" s="719">
        <f t="shared" si="51"/>
        <v>0</v>
      </c>
      <c r="DVW24" s="719">
        <f t="shared" si="51"/>
        <v>0</v>
      </c>
      <c r="DVX24" s="719">
        <f t="shared" si="51"/>
        <v>0</v>
      </c>
      <c r="DVY24" s="719">
        <f t="shared" si="51"/>
        <v>0</v>
      </c>
      <c r="DVZ24" s="719">
        <f t="shared" si="51"/>
        <v>0</v>
      </c>
      <c r="DWA24" s="719">
        <f t="shared" si="51"/>
        <v>0</v>
      </c>
      <c r="DWB24" s="719">
        <f t="shared" si="51"/>
        <v>0</v>
      </c>
      <c r="DWC24" s="719">
        <f t="shared" si="51"/>
        <v>0</v>
      </c>
      <c r="DWD24" s="719">
        <f t="shared" si="51"/>
        <v>0</v>
      </c>
      <c r="DWE24" s="719">
        <f t="shared" si="51"/>
        <v>0</v>
      </c>
      <c r="DWF24" s="719">
        <f t="shared" si="51"/>
        <v>0</v>
      </c>
      <c r="DWG24" s="719">
        <f t="shared" si="51"/>
        <v>0</v>
      </c>
      <c r="DWH24" s="719">
        <f t="shared" si="51"/>
        <v>0</v>
      </c>
      <c r="DWI24" s="719">
        <f t="shared" si="51"/>
        <v>0</v>
      </c>
      <c r="DWJ24" s="719">
        <f t="shared" si="51"/>
        <v>0</v>
      </c>
      <c r="DWK24" s="719">
        <f t="shared" si="51"/>
        <v>0</v>
      </c>
      <c r="DWL24" s="719">
        <f t="shared" si="51"/>
        <v>0</v>
      </c>
      <c r="DWM24" s="719">
        <f t="shared" si="51"/>
        <v>0</v>
      </c>
      <c r="DWN24" s="719">
        <f t="shared" si="51"/>
        <v>0</v>
      </c>
      <c r="DWO24" s="719">
        <f t="shared" si="51"/>
        <v>0</v>
      </c>
      <c r="DWP24" s="719">
        <f t="shared" si="51"/>
        <v>0</v>
      </c>
      <c r="DWQ24" s="719">
        <f t="shared" si="51"/>
        <v>0</v>
      </c>
      <c r="DWR24" s="719">
        <f t="shared" si="51"/>
        <v>0</v>
      </c>
      <c r="DWS24" s="719">
        <f t="shared" si="51"/>
        <v>0</v>
      </c>
      <c r="DWT24" s="719">
        <f t="shared" si="51"/>
        <v>0</v>
      </c>
      <c r="DWU24" s="719">
        <f t="shared" si="51"/>
        <v>0</v>
      </c>
      <c r="DWV24" s="719">
        <f t="shared" si="51"/>
        <v>0</v>
      </c>
      <c r="DWW24" s="719">
        <f t="shared" si="51"/>
        <v>0</v>
      </c>
      <c r="DWX24" s="719">
        <f t="shared" si="51"/>
        <v>0</v>
      </c>
      <c r="DWY24" s="719">
        <f t="shared" si="51"/>
        <v>0</v>
      </c>
      <c r="DWZ24" s="719">
        <f t="shared" si="51"/>
        <v>0</v>
      </c>
      <c r="DXA24" s="719">
        <f t="shared" ref="DXA24:DZL24" si="52">DXA22/365</f>
        <v>0</v>
      </c>
      <c r="DXB24" s="719">
        <f t="shared" si="52"/>
        <v>0</v>
      </c>
      <c r="DXC24" s="719">
        <f t="shared" si="52"/>
        <v>0</v>
      </c>
      <c r="DXD24" s="719">
        <f t="shared" si="52"/>
        <v>0</v>
      </c>
      <c r="DXE24" s="719">
        <f t="shared" si="52"/>
        <v>0</v>
      </c>
      <c r="DXF24" s="719">
        <f t="shared" si="52"/>
        <v>0</v>
      </c>
      <c r="DXG24" s="719">
        <f t="shared" si="52"/>
        <v>0</v>
      </c>
      <c r="DXH24" s="719">
        <f t="shared" si="52"/>
        <v>0</v>
      </c>
      <c r="DXI24" s="719">
        <f t="shared" si="52"/>
        <v>0</v>
      </c>
      <c r="DXJ24" s="719">
        <f t="shared" si="52"/>
        <v>0</v>
      </c>
      <c r="DXK24" s="719">
        <f t="shared" si="52"/>
        <v>0</v>
      </c>
      <c r="DXL24" s="719">
        <f t="shared" si="52"/>
        <v>0</v>
      </c>
      <c r="DXM24" s="719">
        <f t="shared" si="52"/>
        <v>0</v>
      </c>
      <c r="DXN24" s="719">
        <f t="shared" si="52"/>
        <v>0</v>
      </c>
      <c r="DXO24" s="719">
        <f t="shared" si="52"/>
        <v>0</v>
      </c>
      <c r="DXP24" s="719">
        <f t="shared" si="52"/>
        <v>0</v>
      </c>
      <c r="DXQ24" s="719">
        <f t="shared" si="52"/>
        <v>0</v>
      </c>
      <c r="DXR24" s="719">
        <f t="shared" si="52"/>
        <v>0</v>
      </c>
      <c r="DXS24" s="719">
        <f t="shared" si="52"/>
        <v>0</v>
      </c>
      <c r="DXT24" s="719">
        <f t="shared" si="52"/>
        <v>0</v>
      </c>
      <c r="DXU24" s="719">
        <f t="shared" si="52"/>
        <v>0</v>
      </c>
      <c r="DXV24" s="719">
        <f t="shared" si="52"/>
        <v>0</v>
      </c>
      <c r="DXW24" s="719">
        <f t="shared" si="52"/>
        <v>0</v>
      </c>
      <c r="DXX24" s="719">
        <f t="shared" si="52"/>
        <v>0</v>
      </c>
      <c r="DXY24" s="719">
        <f t="shared" si="52"/>
        <v>0</v>
      </c>
      <c r="DXZ24" s="719">
        <f t="shared" si="52"/>
        <v>0</v>
      </c>
      <c r="DYA24" s="719">
        <f t="shared" si="52"/>
        <v>0</v>
      </c>
      <c r="DYB24" s="719">
        <f t="shared" si="52"/>
        <v>0</v>
      </c>
      <c r="DYC24" s="719">
        <f t="shared" si="52"/>
        <v>0</v>
      </c>
      <c r="DYD24" s="719">
        <f t="shared" si="52"/>
        <v>0</v>
      </c>
      <c r="DYE24" s="719">
        <f t="shared" si="52"/>
        <v>0</v>
      </c>
      <c r="DYF24" s="719">
        <f t="shared" si="52"/>
        <v>0</v>
      </c>
      <c r="DYG24" s="719">
        <f t="shared" si="52"/>
        <v>0</v>
      </c>
      <c r="DYH24" s="719">
        <f t="shared" si="52"/>
        <v>0</v>
      </c>
      <c r="DYI24" s="719">
        <f t="shared" si="52"/>
        <v>0</v>
      </c>
      <c r="DYJ24" s="719">
        <f t="shared" si="52"/>
        <v>0</v>
      </c>
      <c r="DYK24" s="719">
        <f t="shared" si="52"/>
        <v>0</v>
      </c>
      <c r="DYL24" s="719">
        <f t="shared" si="52"/>
        <v>0</v>
      </c>
      <c r="DYM24" s="719">
        <f t="shared" si="52"/>
        <v>0</v>
      </c>
      <c r="DYN24" s="719">
        <f t="shared" si="52"/>
        <v>0</v>
      </c>
      <c r="DYO24" s="719">
        <f t="shared" si="52"/>
        <v>0</v>
      </c>
      <c r="DYP24" s="719">
        <f t="shared" si="52"/>
        <v>0</v>
      </c>
      <c r="DYQ24" s="719">
        <f t="shared" si="52"/>
        <v>0</v>
      </c>
      <c r="DYR24" s="719">
        <f t="shared" si="52"/>
        <v>0</v>
      </c>
      <c r="DYS24" s="719">
        <f t="shared" si="52"/>
        <v>0</v>
      </c>
      <c r="DYT24" s="719">
        <f t="shared" si="52"/>
        <v>0</v>
      </c>
      <c r="DYU24" s="719">
        <f t="shared" si="52"/>
        <v>0</v>
      </c>
      <c r="DYV24" s="719">
        <f t="shared" si="52"/>
        <v>0</v>
      </c>
      <c r="DYW24" s="719">
        <f t="shared" si="52"/>
        <v>0</v>
      </c>
      <c r="DYX24" s="719">
        <f t="shared" si="52"/>
        <v>0</v>
      </c>
      <c r="DYY24" s="719">
        <f t="shared" si="52"/>
        <v>0</v>
      </c>
      <c r="DYZ24" s="719">
        <f t="shared" si="52"/>
        <v>0</v>
      </c>
      <c r="DZA24" s="719">
        <f t="shared" si="52"/>
        <v>0</v>
      </c>
      <c r="DZB24" s="719">
        <f t="shared" si="52"/>
        <v>0</v>
      </c>
      <c r="DZC24" s="719">
        <f t="shared" si="52"/>
        <v>0</v>
      </c>
      <c r="DZD24" s="719">
        <f t="shared" si="52"/>
        <v>0</v>
      </c>
      <c r="DZE24" s="719">
        <f t="shared" si="52"/>
        <v>0</v>
      </c>
      <c r="DZF24" s="719">
        <f t="shared" si="52"/>
        <v>0</v>
      </c>
      <c r="DZG24" s="719">
        <f t="shared" si="52"/>
        <v>0</v>
      </c>
      <c r="DZH24" s="719">
        <f t="shared" si="52"/>
        <v>0</v>
      </c>
      <c r="DZI24" s="719">
        <f t="shared" si="52"/>
        <v>0</v>
      </c>
      <c r="DZJ24" s="719">
        <f t="shared" si="52"/>
        <v>0</v>
      </c>
      <c r="DZK24" s="719">
        <f t="shared" si="52"/>
        <v>0</v>
      </c>
      <c r="DZL24" s="719">
        <f t="shared" si="52"/>
        <v>0</v>
      </c>
      <c r="DZM24" s="719">
        <f t="shared" ref="DZM24:EBX24" si="53">DZM22/365</f>
        <v>0</v>
      </c>
      <c r="DZN24" s="719">
        <f t="shared" si="53"/>
        <v>0</v>
      </c>
      <c r="DZO24" s="719">
        <f t="shared" si="53"/>
        <v>0</v>
      </c>
      <c r="DZP24" s="719">
        <f t="shared" si="53"/>
        <v>0</v>
      </c>
      <c r="DZQ24" s="719">
        <f t="shared" si="53"/>
        <v>0</v>
      </c>
      <c r="DZR24" s="719">
        <f t="shared" si="53"/>
        <v>0</v>
      </c>
      <c r="DZS24" s="719">
        <f t="shared" si="53"/>
        <v>0</v>
      </c>
      <c r="DZT24" s="719">
        <f t="shared" si="53"/>
        <v>0</v>
      </c>
      <c r="DZU24" s="719">
        <f t="shared" si="53"/>
        <v>0</v>
      </c>
      <c r="DZV24" s="719">
        <f t="shared" si="53"/>
        <v>0</v>
      </c>
      <c r="DZW24" s="719">
        <f t="shared" si="53"/>
        <v>0</v>
      </c>
      <c r="DZX24" s="719">
        <f t="shared" si="53"/>
        <v>0</v>
      </c>
      <c r="DZY24" s="719">
        <f t="shared" si="53"/>
        <v>0</v>
      </c>
      <c r="DZZ24" s="719">
        <f t="shared" si="53"/>
        <v>0</v>
      </c>
      <c r="EAA24" s="719">
        <f t="shared" si="53"/>
        <v>0</v>
      </c>
      <c r="EAB24" s="719">
        <f t="shared" si="53"/>
        <v>0</v>
      </c>
      <c r="EAC24" s="719">
        <f t="shared" si="53"/>
        <v>0</v>
      </c>
      <c r="EAD24" s="719">
        <f t="shared" si="53"/>
        <v>0</v>
      </c>
      <c r="EAE24" s="719">
        <f t="shared" si="53"/>
        <v>0</v>
      </c>
      <c r="EAF24" s="719">
        <f t="shared" si="53"/>
        <v>0</v>
      </c>
      <c r="EAG24" s="719">
        <f t="shared" si="53"/>
        <v>0</v>
      </c>
      <c r="EAH24" s="719">
        <f t="shared" si="53"/>
        <v>0</v>
      </c>
      <c r="EAI24" s="719">
        <f t="shared" si="53"/>
        <v>0</v>
      </c>
      <c r="EAJ24" s="719">
        <f t="shared" si="53"/>
        <v>0</v>
      </c>
      <c r="EAK24" s="719">
        <f t="shared" si="53"/>
        <v>0</v>
      </c>
      <c r="EAL24" s="719">
        <f t="shared" si="53"/>
        <v>0</v>
      </c>
      <c r="EAM24" s="719">
        <f t="shared" si="53"/>
        <v>0</v>
      </c>
      <c r="EAN24" s="719">
        <f t="shared" si="53"/>
        <v>0</v>
      </c>
      <c r="EAO24" s="719">
        <f t="shared" si="53"/>
        <v>0</v>
      </c>
      <c r="EAP24" s="719">
        <f t="shared" si="53"/>
        <v>0</v>
      </c>
      <c r="EAQ24" s="719">
        <f t="shared" si="53"/>
        <v>0</v>
      </c>
      <c r="EAR24" s="719">
        <f t="shared" si="53"/>
        <v>0</v>
      </c>
      <c r="EAS24" s="719">
        <f t="shared" si="53"/>
        <v>0</v>
      </c>
      <c r="EAT24" s="719">
        <f t="shared" si="53"/>
        <v>0</v>
      </c>
      <c r="EAU24" s="719">
        <f t="shared" si="53"/>
        <v>0</v>
      </c>
      <c r="EAV24" s="719">
        <f t="shared" si="53"/>
        <v>0</v>
      </c>
      <c r="EAW24" s="719">
        <f t="shared" si="53"/>
        <v>0</v>
      </c>
      <c r="EAX24" s="719">
        <f t="shared" si="53"/>
        <v>0</v>
      </c>
      <c r="EAY24" s="719">
        <f t="shared" si="53"/>
        <v>0</v>
      </c>
      <c r="EAZ24" s="719">
        <f t="shared" si="53"/>
        <v>0</v>
      </c>
      <c r="EBA24" s="719">
        <f t="shared" si="53"/>
        <v>0</v>
      </c>
      <c r="EBB24" s="719">
        <f t="shared" si="53"/>
        <v>0</v>
      </c>
      <c r="EBC24" s="719">
        <f t="shared" si="53"/>
        <v>0</v>
      </c>
      <c r="EBD24" s="719">
        <f t="shared" si="53"/>
        <v>0</v>
      </c>
      <c r="EBE24" s="719">
        <f t="shared" si="53"/>
        <v>0</v>
      </c>
      <c r="EBF24" s="719">
        <f t="shared" si="53"/>
        <v>0</v>
      </c>
      <c r="EBG24" s="719">
        <f t="shared" si="53"/>
        <v>0</v>
      </c>
      <c r="EBH24" s="719">
        <f t="shared" si="53"/>
        <v>0</v>
      </c>
      <c r="EBI24" s="719">
        <f t="shared" si="53"/>
        <v>0</v>
      </c>
      <c r="EBJ24" s="719">
        <f t="shared" si="53"/>
        <v>0</v>
      </c>
      <c r="EBK24" s="719">
        <f t="shared" si="53"/>
        <v>0</v>
      </c>
      <c r="EBL24" s="719">
        <f t="shared" si="53"/>
        <v>0</v>
      </c>
      <c r="EBM24" s="719">
        <f t="shared" si="53"/>
        <v>0</v>
      </c>
      <c r="EBN24" s="719">
        <f t="shared" si="53"/>
        <v>0</v>
      </c>
      <c r="EBO24" s="719">
        <f t="shared" si="53"/>
        <v>0</v>
      </c>
      <c r="EBP24" s="719">
        <f t="shared" si="53"/>
        <v>0</v>
      </c>
      <c r="EBQ24" s="719">
        <f t="shared" si="53"/>
        <v>0</v>
      </c>
      <c r="EBR24" s="719">
        <f t="shared" si="53"/>
        <v>0</v>
      </c>
      <c r="EBS24" s="719">
        <f t="shared" si="53"/>
        <v>0</v>
      </c>
      <c r="EBT24" s="719">
        <f t="shared" si="53"/>
        <v>0</v>
      </c>
      <c r="EBU24" s="719">
        <f t="shared" si="53"/>
        <v>0</v>
      </c>
      <c r="EBV24" s="719">
        <f t="shared" si="53"/>
        <v>0</v>
      </c>
      <c r="EBW24" s="719">
        <f t="shared" si="53"/>
        <v>0</v>
      </c>
      <c r="EBX24" s="719">
        <f t="shared" si="53"/>
        <v>0</v>
      </c>
      <c r="EBY24" s="719">
        <f t="shared" ref="EBY24:EEJ24" si="54">EBY22/365</f>
        <v>0</v>
      </c>
      <c r="EBZ24" s="719">
        <f t="shared" si="54"/>
        <v>0</v>
      </c>
      <c r="ECA24" s="719">
        <f t="shared" si="54"/>
        <v>0</v>
      </c>
      <c r="ECB24" s="719">
        <f t="shared" si="54"/>
        <v>0</v>
      </c>
      <c r="ECC24" s="719">
        <f t="shared" si="54"/>
        <v>0</v>
      </c>
      <c r="ECD24" s="719">
        <f t="shared" si="54"/>
        <v>0</v>
      </c>
      <c r="ECE24" s="719">
        <f t="shared" si="54"/>
        <v>0</v>
      </c>
      <c r="ECF24" s="719">
        <f t="shared" si="54"/>
        <v>0</v>
      </c>
      <c r="ECG24" s="719">
        <f t="shared" si="54"/>
        <v>0</v>
      </c>
      <c r="ECH24" s="719">
        <f t="shared" si="54"/>
        <v>0</v>
      </c>
      <c r="ECI24" s="719">
        <f t="shared" si="54"/>
        <v>0</v>
      </c>
      <c r="ECJ24" s="719">
        <f t="shared" si="54"/>
        <v>0</v>
      </c>
      <c r="ECK24" s="719">
        <f t="shared" si="54"/>
        <v>0</v>
      </c>
      <c r="ECL24" s="719">
        <f t="shared" si="54"/>
        <v>0</v>
      </c>
      <c r="ECM24" s="719">
        <f t="shared" si="54"/>
        <v>0</v>
      </c>
      <c r="ECN24" s="719">
        <f t="shared" si="54"/>
        <v>0</v>
      </c>
      <c r="ECO24" s="719">
        <f t="shared" si="54"/>
        <v>0</v>
      </c>
      <c r="ECP24" s="719">
        <f t="shared" si="54"/>
        <v>0</v>
      </c>
      <c r="ECQ24" s="719">
        <f t="shared" si="54"/>
        <v>0</v>
      </c>
      <c r="ECR24" s="719">
        <f t="shared" si="54"/>
        <v>0</v>
      </c>
      <c r="ECS24" s="719">
        <f t="shared" si="54"/>
        <v>0</v>
      </c>
      <c r="ECT24" s="719">
        <f t="shared" si="54"/>
        <v>0</v>
      </c>
      <c r="ECU24" s="719">
        <f t="shared" si="54"/>
        <v>0</v>
      </c>
      <c r="ECV24" s="719">
        <f t="shared" si="54"/>
        <v>0</v>
      </c>
      <c r="ECW24" s="719">
        <f t="shared" si="54"/>
        <v>0</v>
      </c>
      <c r="ECX24" s="719">
        <f t="shared" si="54"/>
        <v>0</v>
      </c>
      <c r="ECY24" s="719">
        <f t="shared" si="54"/>
        <v>0</v>
      </c>
      <c r="ECZ24" s="719">
        <f t="shared" si="54"/>
        <v>0</v>
      </c>
      <c r="EDA24" s="719">
        <f t="shared" si="54"/>
        <v>0</v>
      </c>
      <c r="EDB24" s="719">
        <f t="shared" si="54"/>
        <v>0</v>
      </c>
      <c r="EDC24" s="719">
        <f t="shared" si="54"/>
        <v>0</v>
      </c>
      <c r="EDD24" s="719">
        <f t="shared" si="54"/>
        <v>0</v>
      </c>
      <c r="EDE24" s="719">
        <f t="shared" si="54"/>
        <v>0</v>
      </c>
      <c r="EDF24" s="719">
        <f t="shared" si="54"/>
        <v>0</v>
      </c>
      <c r="EDG24" s="719">
        <f t="shared" si="54"/>
        <v>0</v>
      </c>
      <c r="EDH24" s="719">
        <f t="shared" si="54"/>
        <v>0</v>
      </c>
      <c r="EDI24" s="719">
        <f t="shared" si="54"/>
        <v>0</v>
      </c>
      <c r="EDJ24" s="719">
        <f t="shared" si="54"/>
        <v>0</v>
      </c>
      <c r="EDK24" s="719">
        <f t="shared" si="54"/>
        <v>0</v>
      </c>
      <c r="EDL24" s="719">
        <f t="shared" si="54"/>
        <v>0</v>
      </c>
      <c r="EDM24" s="719">
        <f t="shared" si="54"/>
        <v>0</v>
      </c>
      <c r="EDN24" s="719">
        <f t="shared" si="54"/>
        <v>0</v>
      </c>
      <c r="EDO24" s="719">
        <f t="shared" si="54"/>
        <v>0</v>
      </c>
      <c r="EDP24" s="719">
        <f t="shared" si="54"/>
        <v>0</v>
      </c>
      <c r="EDQ24" s="719">
        <f t="shared" si="54"/>
        <v>0</v>
      </c>
      <c r="EDR24" s="719">
        <f t="shared" si="54"/>
        <v>0</v>
      </c>
      <c r="EDS24" s="719">
        <f t="shared" si="54"/>
        <v>0</v>
      </c>
      <c r="EDT24" s="719">
        <f t="shared" si="54"/>
        <v>0</v>
      </c>
      <c r="EDU24" s="719">
        <f t="shared" si="54"/>
        <v>0</v>
      </c>
      <c r="EDV24" s="719">
        <f t="shared" si="54"/>
        <v>0</v>
      </c>
      <c r="EDW24" s="719">
        <f t="shared" si="54"/>
        <v>0</v>
      </c>
      <c r="EDX24" s="719">
        <f t="shared" si="54"/>
        <v>0</v>
      </c>
      <c r="EDY24" s="719">
        <f t="shared" si="54"/>
        <v>0</v>
      </c>
      <c r="EDZ24" s="719">
        <f t="shared" si="54"/>
        <v>0</v>
      </c>
      <c r="EEA24" s="719">
        <f t="shared" si="54"/>
        <v>0</v>
      </c>
      <c r="EEB24" s="719">
        <f t="shared" si="54"/>
        <v>0</v>
      </c>
      <c r="EEC24" s="719">
        <f t="shared" si="54"/>
        <v>0</v>
      </c>
      <c r="EED24" s="719">
        <f t="shared" si="54"/>
        <v>0</v>
      </c>
      <c r="EEE24" s="719">
        <f t="shared" si="54"/>
        <v>0</v>
      </c>
      <c r="EEF24" s="719">
        <f t="shared" si="54"/>
        <v>0</v>
      </c>
      <c r="EEG24" s="719">
        <f t="shared" si="54"/>
        <v>0</v>
      </c>
      <c r="EEH24" s="719">
        <f t="shared" si="54"/>
        <v>0</v>
      </c>
      <c r="EEI24" s="719">
        <f t="shared" si="54"/>
        <v>0</v>
      </c>
      <c r="EEJ24" s="719">
        <f t="shared" si="54"/>
        <v>0</v>
      </c>
      <c r="EEK24" s="719">
        <f t="shared" ref="EEK24:EGV24" si="55">EEK22/365</f>
        <v>0</v>
      </c>
      <c r="EEL24" s="719">
        <f t="shared" si="55"/>
        <v>0</v>
      </c>
      <c r="EEM24" s="719">
        <f t="shared" si="55"/>
        <v>0</v>
      </c>
      <c r="EEN24" s="719">
        <f t="shared" si="55"/>
        <v>0</v>
      </c>
      <c r="EEO24" s="719">
        <f t="shared" si="55"/>
        <v>0</v>
      </c>
      <c r="EEP24" s="719">
        <f t="shared" si="55"/>
        <v>0</v>
      </c>
      <c r="EEQ24" s="719">
        <f t="shared" si="55"/>
        <v>0</v>
      </c>
      <c r="EER24" s="719">
        <f t="shared" si="55"/>
        <v>0</v>
      </c>
      <c r="EES24" s="719">
        <f t="shared" si="55"/>
        <v>0</v>
      </c>
      <c r="EET24" s="719">
        <f t="shared" si="55"/>
        <v>0</v>
      </c>
      <c r="EEU24" s="719">
        <f t="shared" si="55"/>
        <v>0</v>
      </c>
      <c r="EEV24" s="719">
        <f t="shared" si="55"/>
        <v>0</v>
      </c>
      <c r="EEW24" s="719">
        <f t="shared" si="55"/>
        <v>0</v>
      </c>
      <c r="EEX24" s="719">
        <f t="shared" si="55"/>
        <v>0</v>
      </c>
      <c r="EEY24" s="719">
        <f t="shared" si="55"/>
        <v>0</v>
      </c>
      <c r="EEZ24" s="719">
        <f t="shared" si="55"/>
        <v>0</v>
      </c>
      <c r="EFA24" s="719">
        <f t="shared" si="55"/>
        <v>0</v>
      </c>
      <c r="EFB24" s="719">
        <f t="shared" si="55"/>
        <v>0</v>
      </c>
      <c r="EFC24" s="719">
        <f t="shared" si="55"/>
        <v>0</v>
      </c>
      <c r="EFD24" s="719">
        <f t="shared" si="55"/>
        <v>0</v>
      </c>
      <c r="EFE24" s="719">
        <f t="shared" si="55"/>
        <v>0</v>
      </c>
      <c r="EFF24" s="719">
        <f t="shared" si="55"/>
        <v>0</v>
      </c>
      <c r="EFG24" s="719">
        <f t="shared" si="55"/>
        <v>0</v>
      </c>
      <c r="EFH24" s="719">
        <f t="shared" si="55"/>
        <v>0</v>
      </c>
      <c r="EFI24" s="719">
        <f t="shared" si="55"/>
        <v>0</v>
      </c>
      <c r="EFJ24" s="719">
        <f t="shared" si="55"/>
        <v>0</v>
      </c>
      <c r="EFK24" s="719">
        <f t="shared" si="55"/>
        <v>0</v>
      </c>
      <c r="EFL24" s="719">
        <f t="shared" si="55"/>
        <v>0</v>
      </c>
      <c r="EFM24" s="719">
        <f t="shared" si="55"/>
        <v>0</v>
      </c>
      <c r="EFN24" s="719">
        <f t="shared" si="55"/>
        <v>0</v>
      </c>
      <c r="EFO24" s="719">
        <f t="shared" si="55"/>
        <v>0</v>
      </c>
      <c r="EFP24" s="719">
        <f t="shared" si="55"/>
        <v>0</v>
      </c>
      <c r="EFQ24" s="719">
        <f t="shared" si="55"/>
        <v>0</v>
      </c>
      <c r="EFR24" s="719">
        <f t="shared" si="55"/>
        <v>0</v>
      </c>
      <c r="EFS24" s="719">
        <f t="shared" si="55"/>
        <v>0</v>
      </c>
      <c r="EFT24" s="719">
        <f t="shared" si="55"/>
        <v>0</v>
      </c>
      <c r="EFU24" s="719">
        <f t="shared" si="55"/>
        <v>0</v>
      </c>
      <c r="EFV24" s="719">
        <f t="shared" si="55"/>
        <v>0</v>
      </c>
      <c r="EFW24" s="719">
        <f t="shared" si="55"/>
        <v>0</v>
      </c>
      <c r="EFX24" s="719">
        <f t="shared" si="55"/>
        <v>0</v>
      </c>
      <c r="EFY24" s="719">
        <f t="shared" si="55"/>
        <v>0</v>
      </c>
      <c r="EFZ24" s="719">
        <f t="shared" si="55"/>
        <v>0</v>
      </c>
      <c r="EGA24" s="719">
        <f t="shared" si="55"/>
        <v>0</v>
      </c>
      <c r="EGB24" s="719">
        <f t="shared" si="55"/>
        <v>0</v>
      </c>
      <c r="EGC24" s="719">
        <f t="shared" si="55"/>
        <v>0</v>
      </c>
      <c r="EGD24" s="719">
        <f t="shared" si="55"/>
        <v>0</v>
      </c>
      <c r="EGE24" s="719">
        <f t="shared" si="55"/>
        <v>0</v>
      </c>
      <c r="EGF24" s="719">
        <f t="shared" si="55"/>
        <v>0</v>
      </c>
      <c r="EGG24" s="719">
        <f t="shared" si="55"/>
        <v>0</v>
      </c>
      <c r="EGH24" s="719">
        <f t="shared" si="55"/>
        <v>0</v>
      </c>
      <c r="EGI24" s="719">
        <f t="shared" si="55"/>
        <v>0</v>
      </c>
      <c r="EGJ24" s="719">
        <f t="shared" si="55"/>
        <v>0</v>
      </c>
      <c r="EGK24" s="719">
        <f t="shared" si="55"/>
        <v>0</v>
      </c>
      <c r="EGL24" s="719">
        <f t="shared" si="55"/>
        <v>0</v>
      </c>
      <c r="EGM24" s="719">
        <f t="shared" si="55"/>
        <v>0</v>
      </c>
      <c r="EGN24" s="719">
        <f t="shared" si="55"/>
        <v>0</v>
      </c>
      <c r="EGO24" s="719">
        <f t="shared" si="55"/>
        <v>0</v>
      </c>
      <c r="EGP24" s="719">
        <f t="shared" si="55"/>
        <v>0</v>
      </c>
      <c r="EGQ24" s="719">
        <f t="shared" si="55"/>
        <v>0</v>
      </c>
      <c r="EGR24" s="719">
        <f t="shared" si="55"/>
        <v>0</v>
      </c>
      <c r="EGS24" s="719">
        <f t="shared" si="55"/>
        <v>0</v>
      </c>
      <c r="EGT24" s="719">
        <f t="shared" si="55"/>
        <v>0</v>
      </c>
      <c r="EGU24" s="719">
        <f t="shared" si="55"/>
        <v>0</v>
      </c>
      <c r="EGV24" s="719">
        <f t="shared" si="55"/>
        <v>0</v>
      </c>
      <c r="EGW24" s="719">
        <f t="shared" ref="EGW24:EJH24" si="56">EGW22/365</f>
        <v>0</v>
      </c>
      <c r="EGX24" s="719">
        <f t="shared" si="56"/>
        <v>0</v>
      </c>
      <c r="EGY24" s="719">
        <f t="shared" si="56"/>
        <v>0</v>
      </c>
      <c r="EGZ24" s="719">
        <f t="shared" si="56"/>
        <v>0</v>
      </c>
      <c r="EHA24" s="719">
        <f t="shared" si="56"/>
        <v>0</v>
      </c>
      <c r="EHB24" s="719">
        <f t="shared" si="56"/>
        <v>0</v>
      </c>
      <c r="EHC24" s="719">
        <f t="shared" si="56"/>
        <v>0</v>
      </c>
      <c r="EHD24" s="719">
        <f t="shared" si="56"/>
        <v>0</v>
      </c>
      <c r="EHE24" s="719">
        <f t="shared" si="56"/>
        <v>0</v>
      </c>
      <c r="EHF24" s="719">
        <f t="shared" si="56"/>
        <v>0</v>
      </c>
      <c r="EHG24" s="719">
        <f t="shared" si="56"/>
        <v>0</v>
      </c>
      <c r="EHH24" s="719">
        <f t="shared" si="56"/>
        <v>0</v>
      </c>
      <c r="EHI24" s="719">
        <f t="shared" si="56"/>
        <v>0</v>
      </c>
      <c r="EHJ24" s="719">
        <f t="shared" si="56"/>
        <v>0</v>
      </c>
      <c r="EHK24" s="719">
        <f t="shared" si="56"/>
        <v>0</v>
      </c>
      <c r="EHL24" s="719">
        <f t="shared" si="56"/>
        <v>0</v>
      </c>
      <c r="EHM24" s="719">
        <f t="shared" si="56"/>
        <v>0</v>
      </c>
      <c r="EHN24" s="719">
        <f t="shared" si="56"/>
        <v>0</v>
      </c>
      <c r="EHO24" s="719">
        <f t="shared" si="56"/>
        <v>0</v>
      </c>
      <c r="EHP24" s="719">
        <f t="shared" si="56"/>
        <v>0</v>
      </c>
      <c r="EHQ24" s="719">
        <f t="shared" si="56"/>
        <v>0</v>
      </c>
      <c r="EHR24" s="719">
        <f t="shared" si="56"/>
        <v>0</v>
      </c>
      <c r="EHS24" s="719">
        <f t="shared" si="56"/>
        <v>0</v>
      </c>
      <c r="EHT24" s="719">
        <f t="shared" si="56"/>
        <v>0</v>
      </c>
      <c r="EHU24" s="719">
        <f t="shared" si="56"/>
        <v>0</v>
      </c>
      <c r="EHV24" s="719">
        <f t="shared" si="56"/>
        <v>0</v>
      </c>
      <c r="EHW24" s="719">
        <f t="shared" si="56"/>
        <v>0</v>
      </c>
      <c r="EHX24" s="719">
        <f t="shared" si="56"/>
        <v>0</v>
      </c>
      <c r="EHY24" s="719">
        <f t="shared" si="56"/>
        <v>0</v>
      </c>
      <c r="EHZ24" s="719">
        <f t="shared" si="56"/>
        <v>0</v>
      </c>
      <c r="EIA24" s="719">
        <f t="shared" si="56"/>
        <v>0</v>
      </c>
      <c r="EIB24" s="719">
        <f t="shared" si="56"/>
        <v>0</v>
      </c>
      <c r="EIC24" s="719">
        <f t="shared" si="56"/>
        <v>0</v>
      </c>
      <c r="EID24" s="719">
        <f t="shared" si="56"/>
        <v>0</v>
      </c>
      <c r="EIE24" s="719">
        <f t="shared" si="56"/>
        <v>0</v>
      </c>
      <c r="EIF24" s="719">
        <f t="shared" si="56"/>
        <v>0</v>
      </c>
      <c r="EIG24" s="719">
        <f t="shared" si="56"/>
        <v>0</v>
      </c>
      <c r="EIH24" s="719">
        <f t="shared" si="56"/>
        <v>0</v>
      </c>
      <c r="EII24" s="719">
        <f t="shared" si="56"/>
        <v>0</v>
      </c>
      <c r="EIJ24" s="719">
        <f t="shared" si="56"/>
        <v>0</v>
      </c>
      <c r="EIK24" s="719">
        <f t="shared" si="56"/>
        <v>0</v>
      </c>
      <c r="EIL24" s="719">
        <f t="shared" si="56"/>
        <v>0</v>
      </c>
      <c r="EIM24" s="719">
        <f t="shared" si="56"/>
        <v>0</v>
      </c>
      <c r="EIN24" s="719">
        <f t="shared" si="56"/>
        <v>0</v>
      </c>
      <c r="EIO24" s="719">
        <f t="shared" si="56"/>
        <v>0</v>
      </c>
      <c r="EIP24" s="719">
        <f t="shared" si="56"/>
        <v>0</v>
      </c>
      <c r="EIQ24" s="719">
        <f t="shared" si="56"/>
        <v>0</v>
      </c>
      <c r="EIR24" s="719">
        <f t="shared" si="56"/>
        <v>0</v>
      </c>
      <c r="EIS24" s="719">
        <f t="shared" si="56"/>
        <v>0</v>
      </c>
      <c r="EIT24" s="719">
        <f t="shared" si="56"/>
        <v>0</v>
      </c>
      <c r="EIU24" s="719">
        <f t="shared" si="56"/>
        <v>0</v>
      </c>
      <c r="EIV24" s="719">
        <f t="shared" si="56"/>
        <v>0</v>
      </c>
      <c r="EIW24" s="719">
        <f t="shared" si="56"/>
        <v>0</v>
      </c>
      <c r="EIX24" s="719">
        <f t="shared" si="56"/>
        <v>0</v>
      </c>
      <c r="EIY24" s="719">
        <f t="shared" si="56"/>
        <v>0</v>
      </c>
      <c r="EIZ24" s="719">
        <f t="shared" si="56"/>
        <v>0</v>
      </c>
      <c r="EJA24" s="719">
        <f t="shared" si="56"/>
        <v>0</v>
      </c>
      <c r="EJB24" s="719">
        <f t="shared" si="56"/>
        <v>0</v>
      </c>
      <c r="EJC24" s="719">
        <f t="shared" si="56"/>
        <v>0</v>
      </c>
      <c r="EJD24" s="719">
        <f t="shared" si="56"/>
        <v>0</v>
      </c>
      <c r="EJE24" s="719">
        <f t="shared" si="56"/>
        <v>0</v>
      </c>
      <c r="EJF24" s="719">
        <f t="shared" si="56"/>
        <v>0</v>
      </c>
      <c r="EJG24" s="719">
        <f t="shared" si="56"/>
        <v>0</v>
      </c>
      <c r="EJH24" s="719">
        <f t="shared" si="56"/>
        <v>0</v>
      </c>
      <c r="EJI24" s="719">
        <f t="shared" ref="EJI24:ELT24" si="57">EJI22/365</f>
        <v>0</v>
      </c>
      <c r="EJJ24" s="719">
        <f t="shared" si="57"/>
        <v>0</v>
      </c>
      <c r="EJK24" s="719">
        <f t="shared" si="57"/>
        <v>0</v>
      </c>
      <c r="EJL24" s="719">
        <f t="shared" si="57"/>
        <v>0</v>
      </c>
      <c r="EJM24" s="719">
        <f t="shared" si="57"/>
        <v>0</v>
      </c>
      <c r="EJN24" s="719">
        <f t="shared" si="57"/>
        <v>0</v>
      </c>
      <c r="EJO24" s="719">
        <f t="shared" si="57"/>
        <v>0</v>
      </c>
      <c r="EJP24" s="719">
        <f t="shared" si="57"/>
        <v>0</v>
      </c>
      <c r="EJQ24" s="719">
        <f t="shared" si="57"/>
        <v>0</v>
      </c>
      <c r="EJR24" s="719">
        <f t="shared" si="57"/>
        <v>0</v>
      </c>
      <c r="EJS24" s="719">
        <f t="shared" si="57"/>
        <v>0</v>
      </c>
      <c r="EJT24" s="719">
        <f t="shared" si="57"/>
        <v>0</v>
      </c>
      <c r="EJU24" s="719">
        <f t="shared" si="57"/>
        <v>0</v>
      </c>
      <c r="EJV24" s="719">
        <f t="shared" si="57"/>
        <v>0</v>
      </c>
      <c r="EJW24" s="719">
        <f t="shared" si="57"/>
        <v>0</v>
      </c>
      <c r="EJX24" s="719">
        <f t="shared" si="57"/>
        <v>0</v>
      </c>
      <c r="EJY24" s="719">
        <f t="shared" si="57"/>
        <v>0</v>
      </c>
      <c r="EJZ24" s="719">
        <f t="shared" si="57"/>
        <v>0</v>
      </c>
      <c r="EKA24" s="719">
        <f t="shared" si="57"/>
        <v>0</v>
      </c>
      <c r="EKB24" s="719">
        <f t="shared" si="57"/>
        <v>0</v>
      </c>
      <c r="EKC24" s="719">
        <f t="shared" si="57"/>
        <v>0</v>
      </c>
      <c r="EKD24" s="719">
        <f t="shared" si="57"/>
        <v>0</v>
      </c>
      <c r="EKE24" s="719">
        <f t="shared" si="57"/>
        <v>0</v>
      </c>
      <c r="EKF24" s="719">
        <f t="shared" si="57"/>
        <v>0</v>
      </c>
      <c r="EKG24" s="719">
        <f t="shared" si="57"/>
        <v>0</v>
      </c>
      <c r="EKH24" s="719">
        <f t="shared" si="57"/>
        <v>0</v>
      </c>
      <c r="EKI24" s="719">
        <f t="shared" si="57"/>
        <v>0</v>
      </c>
      <c r="EKJ24" s="719">
        <f t="shared" si="57"/>
        <v>0</v>
      </c>
      <c r="EKK24" s="719">
        <f t="shared" si="57"/>
        <v>0</v>
      </c>
      <c r="EKL24" s="719">
        <f t="shared" si="57"/>
        <v>0</v>
      </c>
      <c r="EKM24" s="719">
        <f t="shared" si="57"/>
        <v>0</v>
      </c>
      <c r="EKN24" s="719">
        <f t="shared" si="57"/>
        <v>0</v>
      </c>
      <c r="EKO24" s="719">
        <f t="shared" si="57"/>
        <v>0</v>
      </c>
      <c r="EKP24" s="719">
        <f t="shared" si="57"/>
        <v>0</v>
      </c>
      <c r="EKQ24" s="719">
        <f t="shared" si="57"/>
        <v>0</v>
      </c>
      <c r="EKR24" s="719">
        <f t="shared" si="57"/>
        <v>0</v>
      </c>
      <c r="EKS24" s="719">
        <f t="shared" si="57"/>
        <v>0</v>
      </c>
      <c r="EKT24" s="719">
        <f t="shared" si="57"/>
        <v>0</v>
      </c>
      <c r="EKU24" s="719">
        <f t="shared" si="57"/>
        <v>0</v>
      </c>
      <c r="EKV24" s="719">
        <f t="shared" si="57"/>
        <v>0</v>
      </c>
      <c r="EKW24" s="719">
        <f t="shared" si="57"/>
        <v>0</v>
      </c>
      <c r="EKX24" s="719">
        <f t="shared" si="57"/>
        <v>0</v>
      </c>
      <c r="EKY24" s="719">
        <f t="shared" si="57"/>
        <v>0</v>
      </c>
      <c r="EKZ24" s="719">
        <f t="shared" si="57"/>
        <v>0</v>
      </c>
      <c r="ELA24" s="719">
        <f t="shared" si="57"/>
        <v>0</v>
      </c>
      <c r="ELB24" s="719">
        <f t="shared" si="57"/>
        <v>0</v>
      </c>
      <c r="ELC24" s="719">
        <f t="shared" si="57"/>
        <v>0</v>
      </c>
      <c r="ELD24" s="719">
        <f t="shared" si="57"/>
        <v>0</v>
      </c>
      <c r="ELE24" s="719">
        <f t="shared" si="57"/>
        <v>0</v>
      </c>
      <c r="ELF24" s="719">
        <f t="shared" si="57"/>
        <v>0</v>
      </c>
      <c r="ELG24" s="719">
        <f t="shared" si="57"/>
        <v>0</v>
      </c>
      <c r="ELH24" s="719">
        <f t="shared" si="57"/>
        <v>0</v>
      </c>
      <c r="ELI24" s="719">
        <f t="shared" si="57"/>
        <v>0</v>
      </c>
      <c r="ELJ24" s="719">
        <f t="shared" si="57"/>
        <v>0</v>
      </c>
      <c r="ELK24" s="719">
        <f t="shared" si="57"/>
        <v>0</v>
      </c>
      <c r="ELL24" s="719">
        <f t="shared" si="57"/>
        <v>0</v>
      </c>
      <c r="ELM24" s="719">
        <f t="shared" si="57"/>
        <v>0</v>
      </c>
      <c r="ELN24" s="719">
        <f t="shared" si="57"/>
        <v>0</v>
      </c>
      <c r="ELO24" s="719">
        <f t="shared" si="57"/>
        <v>0</v>
      </c>
      <c r="ELP24" s="719">
        <f t="shared" si="57"/>
        <v>0</v>
      </c>
      <c r="ELQ24" s="719">
        <f t="shared" si="57"/>
        <v>0</v>
      </c>
      <c r="ELR24" s="719">
        <f t="shared" si="57"/>
        <v>0</v>
      </c>
      <c r="ELS24" s="719">
        <f t="shared" si="57"/>
        <v>0</v>
      </c>
      <c r="ELT24" s="719">
        <f t="shared" si="57"/>
        <v>0</v>
      </c>
      <c r="ELU24" s="719">
        <f t="shared" ref="ELU24:EOF24" si="58">ELU22/365</f>
        <v>0</v>
      </c>
      <c r="ELV24" s="719">
        <f t="shared" si="58"/>
        <v>0</v>
      </c>
      <c r="ELW24" s="719">
        <f t="shared" si="58"/>
        <v>0</v>
      </c>
      <c r="ELX24" s="719">
        <f t="shared" si="58"/>
        <v>0</v>
      </c>
      <c r="ELY24" s="719">
        <f t="shared" si="58"/>
        <v>0</v>
      </c>
      <c r="ELZ24" s="719">
        <f t="shared" si="58"/>
        <v>0</v>
      </c>
      <c r="EMA24" s="719">
        <f t="shared" si="58"/>
        <v>0</v>
      </c>
      <c r="EMB24" s="719">
        <f t="shared" si="58"/>
        <v>0</v>
      </c>
      <c r="EMC24" s="719">
        <f t="shared" si="58"/>
        <v>0</v>
      </c>
      <c r="EMD24" s="719">
        <f t="shared" si="58"/>
        <v>0</v>
      </c>
      <c r="EME24" s="719">
        <f t="shared" si="58"/>
        <v>0</v>
      </c>
      <c r="EMF24" s="719">
        <f t="shared" si="58"/>
        <v>0</v>
      </c>
      <c r="EMG24" s="719">
        <f t="shared" si="58"/>
        <v>0</v>
      </c>
      <c r="EMH24" s="719">
        <f t="shared" si="58"/>
        <v>0</v>
      </c>
      <c r="EMI24" s="719">
        <f t="shared" si="58"/>
        <v>0</v>
      </c>
      <c r="EMJ24" s="719">
        <f t="shared" si="58"/>
        <v>0</v>
      </c>
      <c r="EMK24" s="719">
        <f t="shared" si="58"/>
        <v>0</v>
      </c>
      <c r="EML24" s="719">
        <f t="shared" si="58"/>
        <v>0</v>
      </c>
      <c r="EMM24" s="719">
        <f t="shared" si="58"/>
        <v>0</v>
      </c>
      <c r="EMN24" s="719">
        <f t="shared" si="58"/>
        <v>0</v>
      </c>
      <c r="EMO24" s="719">
        <f t="shared" si="58"/>
        <v>0</v>
      </c>
      <c r="EMP24" s="719">
        <f t="shared" si="58"/>
        <v>0</v>
      </c>
      <c r="EMQ24" s="719">
        <f t="shared" si="58"/>
        <v>0</v>
      </c>
      <c r="EMR24" s="719">
        <f t="shared" si="58"/>
        <v>0</v>
      </c>
      <c r="EMS24" s="719">
        <f t="shared" si="58"/>
        <v>0</v>
      </c>
      <c r="EMT24" s="719">
        <f t="shared" si="58"/>
        <v>0</v>
      </c>
      <c r="EMU24" s="719">
        <f t="shared" si="58"/>
        <v>0</v>
      </c>
      <c r="EMV24" s="719">
        <f t="shared" si="58"/>
        <v>0</v>
      </c>
      <c r="EMW24" s="719">
        <f t="shared" si="58"/>
        <v>0</v>
      </c>
      <c r="EMX24" s="719">
        <f t="shared" si="58"/>
        <v>0</v>
      </c>
      <c r="EMY24" s="719">
        <f t="shared" si="58"/>
        <v>0</v>
      </c>
      <c r="EMZ24" s="719">
        <f t="shared" si="58"/>
        <v>0</v>
      </c>
      <c r="ENA24" s="719">
        <f t="shared" si="58"/>
        <v>0</v>
      </c>
      <c r="ENB24" s="719">
        <f t="shared" si="58"/>
        <v>0</v>
      </c>
      <c r="ENC24" s="719">
        <f t="shared" si="58"/>
        <v>0</v>
      </c>
      <c r="END24" s="719">
        <f t="shared" si="58"/>
        <v>0</v>
      </c>
      <c r="ENE24" s="719">
        <f t="shared" si="58"/>
        <v>0</v>
      </c>
      <c r="ENF24" s="719">
        <f t="shared" si="58"/>
        <v>0</v>
      </c>
      <c r="ENG24" s="719">
        <f t="shared" si="58"/>
        <v>0</v>
      </c>
      <c r="ENH24" s="719">
        <f t="shared" si="58"/>
        <v>0</v>
      </c>
      <c r="ENI24" s="719">
        <f t="shared" si="58"/>
        <v>0</v>
      </c>
      <c r="ENJ24" s="719">
        <f t="shared" si="58"/>
        <v>0</v>
      </c>
      <c r="ENK24" s="719">
        <f t="shared" si="58"/>
        <v>0</v>
      </c>
      <c r="ENL24" s="719">
        <f t="shared" si="58"/>
        <v>0</v>
      </c>
      <c r="ENM24" s="719">
        <f t="shared" si="58"/>
        <v>0</v>
      </c>
      <c r="ENN24" s="719">
        <f t="shared" si="58"/>
        <v>0</v>
      </c>
      <c r="ENO24" s="719">
        <f t="shared" si="58"/>
        <v>0</v>
      </c>
      <c r="ENP24" s="719">
        <f t="shared" si="58"/>
        <v>0</v>
      </c>
      <c r="ENQ24" s="719">
        <f t="shared" si="58"/>
        <v>0</v>
      </c>
      <c r="ENR24" s="719">
        <f t="shared" si="58"/>
        <v>0</v>
      </c>
      <c r="ENS24" s="719">
        <f t="shared" si="58"/>
        <v>0</v>
      </c>
      <c r="ENT24" s="719">
        <f t="shared" si="58"/>
        <v>0</v>
      </c>
      <c r="ENU24" s="719">
        <f t="shared" si="58"/>
        <v>0</v>
      </c>
      <c r="ENV24" s="719">
        <f t="shared" si="58"/>
        <v>0</v>
      </c>
      <c r="ENW24" s="719">
        <f t="shared" si="58"/>
        <v>0</v>
      </c>
      <c r="ENX24" s="719">
        <f t="shared" si="58"/>
        <v>0</v>
      </c>
      <c r="ENY24" s="719">
        <f t="shared" si="58"/>
        <v>0</v>
      </c>
      <c r="ENZ24" s="719">
        <f t="shared" si="58"/>
        <v>0</v>
      </c>
      <c r="EOA24" s="719">
        <f t="shared" si="58"/>
        <v>0</v>
      </c>
      <c r="EOB24" s="719">
        <f t="shared" si="58"/>
        <v>0</v>
      </c>
      <c r="EOC24" s="719">
        <f t="shared" si="58"/>
        <v>0</v>
      </c>
      <c r="EOD24" s="719">
        <f t="shared" si="58"/>
        <v>0</v>
      </c>
      <c r="EOE24" s="719">
        <f t="shared" si="58"/>
        <v>0</v>
      </c>
      <c r="EOF24" s="719">
        <f t="shared" si="58"/>
        <v>0</v>
      </c>
      <c r="EOG24" s="719">
        <f t="shared" ref="EOG24:EQR24" si="59">EOG22/365</f>
        <v>0</v>
      </c>
      <c r="EOH24" s="719">
        <f t="shared" si="59"/>
        <v>0</v>
      </c>
      <c r="EOI24" s="719">
        <f t="shared" si="59"/>
        <v>0</v>
      </c>
      <c r="EOJ24" s="719">
        <f t="shared" si="59"/>
        <v>0</v>
      </c>
      <c r="EOK24" s="719">
        <f t="shared" si="59"/>
        <v>0</v>
      </c>
      <c r="EOL24" s="719">
        <f t="shared" si="59"/>
        <v>0</v>
      </c>
      <c r="EOM24" s="719">
        <f t="shared" si="59"/>
        <v>0</v>
      </c>
      <c r="EON24" s="719">
        <f t="shared" si="59"/>
        <v>0</v>
      </c>
      <c r="EOO24" s="719">
        <f t="shared" si="59"/>
        <v>0</v>
      </c>
      <c r="EOP24" s="719">
        <f t="shared" si="59"/>
        <v>0</v>
      </c>
      <c r="EOQ24" s="719">
        <f t="shared" si="59"/>
        <v>0</v>
      </c>
      <c r="EOR24" s="719">
        <f t="shared" si="59"/>
        <v>0</v>
      </c>
      <c r="EOS24" s="719">
        <f t="shared" si="59"/>
        <v>0</v>
      </c>
      <c r="EOT24" s="719">
        <f t="shared" si="59"/>
        <v>0</v>
      </c>
      <c r="EOU24" s="719">
        <f t="shared" si="59"/>
        <v>0</v>
      </c>
      <c r="EOV24" s="719">
        <f t="shared" si="59"/>
        <v>0</v>
      </c>
      <c r="EOW24" s="719">
        <f t="shared" si="59"/>
        <v>0</v>
      </c>
      <c r="EOX24" s="719">
        <f t="shared" si="59"/>
        <v>0</v>
      </c>
      <c r="EOY24" s="719">
        <f t="shared" si="59"/>
        <v>0</v>
      </c>
      <c r="EOZ24" s="719">
        <f t="shared" si="59"/>
        <v>0</v>
      </c>
      <c r="EPA24" s="719">
        <f t="shared" si="59"/>
        <v>0</v>
      </c>
      <c r="EPB24" s="719">
        <f t="shared" si="59"/>
        <v>0</v>
      </c>
      <c r="EPC24" s="719">
        <f t="shared" si="59"/>
        <v>0</v>
      </c>
      <c r="EPD24" s="719">
        <f t="shared" si="59"/>
        <v>0</v>
      </c>
      <c r="EPE24" s="719">
        <f t="shared" si="59"/>
        <v>0</v>
      </c>
      <c r="EPF24" s="719">
        <f t="shared" si="59"/>
        <v>0</v>
      </c>
      <c r="EPG24" s="719">
        <f t="shared" si="59"/>
        <v>0</v>
      </c>
      <c r="EPH24" s="719">
        <f t="shared" si="59"/>
        <v>0</v>
      </c>
      <c r="EPI24" s="719">
        <f t="shared" si="59"/>
        <v>0</v>
      </c>
      <c r="EPJ24" s="719">
        <f t="shared" si="59"/>
        <v>0</v>
      </c>
      <c r="EPK24" s="719">
        <f t="shared" si="59"/>
        <v>0</v>
      </c>
      <c r="EPL24" s="719">
        <f t="shared" si="59"/>
        <v>0</v>
      </c>
      <c r="EPM24" s="719">
        <f t="shared" si="59"/>
        <v>0</v>
      </c>
      <c r="EPN24" s="719">
        <f t="shared" si="59"/>
        <v>0</v>
      </c>
      <c r="EPO24" s="719">
        <f t="shared" si="59"/>
        <v>0</v>
      </c>
      <c r="EPP24" s="719">
        <f t="shared" si="59"/>
        <v>0</v>
      </c>
      <c r="EPQ24" s="719">
        <f t="shared" si="59"/>
        <v>0</v>
      </c>
      <c r="EPR24" s="719">
        <f t="shared" si="59"/>
        <v>0</v>
      </c>
      <c r="EPS24" s="719">
        <f t="shared" si="59"/>
        <v>0</v>
      </c>
      <c r="EPT24" s="719">
        <f t="shared" si="59"/>
        <v>0</v>
      </c>
      <c r="EPU24" s="719">
        <f t="shared" si="59"/>
        <v>0</v>
      </c>
      <c r="EPV24" s="719">
        <f t="shared" si="59"/>
        <v>0</v>
      </c>
      <c r="EPW24" s="719">
        <f t="shared" si="59"/>
        <v>0</v>
      </c>
      <c r="EPX24" s="719">
        <f t="shared" si="59"/>
        <v>0</v>
      </c>
      <c r="EPY24" s="719">
        <f t="shared" si="59"/>
        <v>0</v>
      </c>
      <c r="EPZ24" s="719">
        <f t="shared" si="59"/>
        <v>0</v>
      </c>
      <c r="EQA24" s="719">
        <f t="shared" si="59"/>
        <v>0</v>
      </c>
      <c r="EQB24" s="719">
        <f t="shared" si="59"/>
        <v>0</v>
      </c>
      <c r="EQC24" s="719">
        <f t="shared" si="59"/>
        <v>0</v>
      </c>
      <c r="EQD24" s="719">
        <f t="shared" si="59"/>
        <v>0</v>
      </c>
      <c r="EQE24" s="719">
        <f t="shared" si="59"/>
        <v>0</v>
      </c>
      <c r="EQF24" s="719">
        <f t="shared" si="59"/>
        <v>0</v>
      </c>
      <c r="EQG24" s="719">
        <f t="shared" si="59"/>
        <v>0</v>
      </c>
      <c r="EQH24" s="719">
        <f t="shared" si="59"/>
        <v>0</v>
      </c>
      <c r="EQI24" s="719">
        <f t="shared" si="59"/>
        <v>0</v>
      </c>
      <c r="EQJ24" s="719">
        <f t="shared" si="59"/>
        <v>0</v>
      </c>
      <c r="EQK24" s="719">
        <f t="shared" si="59"/>
        <v>0</v>
      </c>
      <c r="EQL24" s="719">
        <f t="shared" si="59"/>
        <v>0</v>
      </c>
      <c r="EQM24" s="719">
        <f t="shared" si="59"/>
        <v>0</v>
      </c>
      <c r="EQN24" s="719">
        <f t="shared" si="59"/>
        <v>0</v>
      </c>
      <c r="EQO24" s="719">
        <f t="shared" si="59"/>
        <v>0</v>
      </c>
      <c r="EQP24" s="719">
        <f t="shared" si="59"/>
        <v>0</v>
      </c>
      <c r="EQQ24" s="719">
        <f t="shared" si="59"/>
        <v>0</v>
      </c>
      <c r="EQR24" s="719">
        <f t="shared" si="59"/>
        <v>0</v>
      </c>
      <c r="EQS24" s="719">
        <f t="shared" ref="EQS24:ETD24" si="60">EQS22/365</f>
        <v>0</v>
      </c>
      <c r="EQT24" s="719">
        <f t="shared" si="60"/>
        <v>0</v>
      </c>
      <c r="EQU24" s="719">
        <f t="shared" si="60"/>
        <v>0</v>
      </c>
      <c r="EQV24" s="719">
        <f t="shared" si="60"/>
        <v>0</v>
      </c>
      <c r="EQW24" s="719">
        <f t="shared" si="60"/>
        <v>0</v>
      </c>
      <c r="EQX24" s="719">
        <f t="shared" si="60"/>
        <v>0</v>
      </c>
      <c r="EQY24" s="719">
        <f t="shared" si="60"/>
        <v>0</v>
      </c>
      <c r="EQZ24" s="719">
        <f t="shared" si="60"/>
        <v>0</v>
      </c>
      <c r="ERA24" s="719">
        <f t="shared" si="60"/>
        <v>0</v>
      </c>
      <c r="ERB24" s="719">
        <f t="shared" si="60"/>
        <v>0</v>
      </c>
      <c r="ERC24" s="719">
        <f t="shared" si="60"/>
        <v>0</v>
      </c>
      <c r="ERD24" s="719">
        <f t="shared" si="60"/>
        <v>0</v>
      </c>
      <c r="ERE24" s="719">
        <f t="shared" si="60"/>
        <v>0</v>
      </c>
      <c r="ERF24" s="719">
        <f t="shared" si="60"/>
        <v>0</v>
      </c>
      <c r="ERG24" s="719">
        <f t="shared" si="60"/>
        <v>0</v>
      </c>
      <c r="ERH24" s="719">
        <f t="shared" si="60"/>
        <v>0</v>
      </c>
      <c r="ERI24" s="719">
        <f t="shared" si="60"/>
        <v>0</v>
      </c>
      <c r="ERJ24" s="719">
        <f t="shared" si="60"/>
        <v>0</v>
      </c>
      <c r="ERK24" s="719">
        <f t="shared" si="60"/>
        <v>0</v>
      </c>
      <c r="ERL24" s="719">
        <f t="shared" si="60"/>
        <v>0</v>
      </c>
      <c r="ERM24" s="719">
        <f t="shared" si="60"/>
        <v>0</v>
      </c>
      <c r="ERN24" s="719">
        <f t="shared" si="60"/>
        <v>0</v>
      </c>
      <c r="ERO24" s="719">
        <f t="shared" si="60"/>
        <v>0</v>
      </c>
      <c r="ERP24" s="719">
        <f t="shared" si="60"/>
        <v>0</v>
      </c>
      <c r="ERQ24" s="719">
        <f t="shared" si="60"/>
        <v>0</v>
      </c>
      <c r="ERR24" s="719">
        <f t="shared" si="60"/>
        <v>0</v>
      </c>
      <c r="ERS24" s="719">
        <f t="shared" si="60"/>
        <v>0</v>
      </c>
      <c r="ERT24" s="719">
        <f t="shared" si="60"/>
        <v>0</v>
      </c>
      <c r="ERU24" s="719">
        <f t="shared" si="60"/>
        <v>0</v>
      </c>
      <c r="ERV24" s="719">
        <f t="shared" si="60"/>
        <v>0</v>
      </c>
      <c r="ERW24" s="719">
        <f t="shared" si="60"/>
        <v>0</v>
      </c>
      <c r="ERX24" s="719">
        <f t="shared" si="60"/>
        <v>0</v>
      </c>
      <c r="ERY24" s="719">
        <f t="shared" si="60"/>
        <v>0</v>
      </c>
      <c r="ERZ24" s="719">
        <f t="shared" si="60"/>
        <v>0</v>
      </c>
      <c r="ESA24" s="719">
        <f t="shared" si="60"/>
        <v>0</v>
      </c>
      <c r="ESB24" s="719">
        <f t="shared" si="60"/>
        <v>0</v>
      </c>
      <c r="ESC24" s="719">
        <f t="shared" si="60"/>
        <v>0</v>
      </c>
      <c r="ESD24" s="719">
        <f t="shared" si="60"/>
        <v>0</v>
      </c>
      <c r="ESE24" s="719">
        <f t="shared" si="60"/>
        <v>0</v>
      </c>
      <c r="ESF24" s="719">
        <f t="shared" si="60"/>
        <v>0</v>
      </c>
      <c r="ESG24" s="719">
        <f t="shared" si="60"/>
        <v>0</v>
      </c>
      <c r="ESH24" s="719">
        <f t="shared" si="60"/>
        <v>0</v>
      </c>
      <c r="ESI24" s="719">
        <f t="shared" si="60"/>
        <v>0</v>
      </c>
      <c r="ESJ24" s="719">
        <f t="shared" si="60"/>
        <v>0</v>
      </c>
      <c r="ESK24" s="719">
        <f t="shared" si="60"/>
        <v>0</v>
      </c>
      <c r="ESL24" s="719">
        <f t="shared" si="60"/>
        <v>0</v>
      </c>
      <c r="ESM24" s="719">
        <f t="shared" si="60"/>
        <v>0</v>
      </c>
      <c r="ESN24" s="719">
        <f t="shared" si="60"/>
        <v>0</v>
      </c>
      <c r="ESO24" s="719">
        <f t="shared" si="60"/>
        <v>0</v>
      </c>
      <c r="ESP24" s="719">
        <f t="shared" si="60"/>
        <v>0</v>
      </c>
      <c r="ESQ24" s="719">
        <f t="shared" si="60"/>
        <v>0</v>
      </c>
      <c r="ESR24" s="719">
        <f t="shared" si="60"/>
        <v>0</v>
      </c>
      <c r="ESS24" s="719">
        <f t="shared" si="60"/>
        <v>0</v>
      </c>
      <c r="EST24" s="719">
        <f t="shared" si="60"/>
        <v>0</v>
      </c>
      <c r="ESU24" s="719">
        <f t="shared" si="60"/>
        <v>0</v>
      </c>
      <c r="ESV24" s="719">
        <f t="shared" si="60"/>
        <v>0</v>
      </c>
      <c r="ESW24" s="719">
        <f t="shared" si="60"/>
        <v>0</v>
      </c>
      <c r="ESX24" s="719">
        <f t="shared" si="60"/>
        <v>0</v>
      </c>
      <c r="ESY24" s="719">
        <f t="shared" si="60"/>
        <v>0</v>
      </c>
      <c r="ESZ24" s="719">
        <f t="shared" si="60"/>
        <v>0</v>
      </c>
      <c r="ETA24" s="719">
        <f t="shared" si="60"/>
        <v>0</v>
      </c>
      <c r="ETB24" s="719">
        <f t="shared" si="60"/>
        <v>0</v>
      </c>
      <c r="ETC24" s="719">
        <f t="shared" si="60"/>
        <v>0</v>
      </c>
      <c r="ETD24" s="719">
        <f t="shared" si="60"/>
        <v>0</v>
      </c>
      <c r="ETE24" s="719">
        <f t="shared" ref="ETE24:EVP24" si="61">ETE22/365</f>
        <v>0</v>
      </c>
      <c r="ETF24" s="719">
        <f t="shared" si="61"/>
        <v>0</v>
      </c>
      <c r="ETG24" s="719">
        <f t="shared" si="61"/>
        <v>0</v>
      </c>
      <c r="ETH24" s="719">
        <f t="shared" si="61"/>
        <v>0</v>
      </c>
      <c r="ETI24" s="719">
        <f t="shared" si="61"/>
        <v>0</v>
      </c>
      <c r="ETJ24" s="719">
        <f t="shared" si="61"/>
        <v>0</v>
      </c>
      <c r="ETK24" s="719">
        <f t="shared" si="61"/>
        <v>0</v>
      </c>
      <c r="ETL24" s="719">
        <f t="shared" si="61"/>
        <v>0</v>
      </c>
      <c r="ETM24" s="719">
        <f t="shared" si="61"/>
        <v>0</v>
      </c>
      <c r="ETN24" s="719">
        <f t="shared" si="61"/>
        <v>0</v>
      </c>
      <c r="ETO24" s="719">
        <f t="shared" si="61"/>
        <v>0</v>
      </c>
      <c r="ETP24" s="719">
        <f t="shared" si="61"/>
        <v>0</v>
      </c>
      <c r="ETQ24" s="719">
        <f t="shared" si="61"/>
        <v>0</v>
      </c>
      <c r="ETR24" s="719">
        <f t="shared" si="61"/>
        <v>0</v>
      </c>
      <c r="ETS24" s="719">
        <f t="shared" si="61"/>
        <v>0</v>
      </c>
      <c r="ETT24" s="719">
        <f t="shared" si="61"/>
        <v>0</v>
      </c>
      <c r="ETU24" s="719">
        <f t="shared" si="61"/>
        <v>0</v>
      </c>
      <c r="ETV24" s="719">
        <f t="shared" si="61"/>
        <v>0</v>
      </c>
      <c r="ETW24" s="719">
        <f t="shared" si="61"/>
        <v>0</v>
      </c>
      <c r="ETX24" s="719">
        <f t="shared" si="61"/>
        <v>0</v>
      </c>
      <c r="ETY24" s="719">
        <f t="shared" si="61"/>
        <v>0</v>
      </c>
      <c r="ETZ24" s="719">
        <f t="shared" si="61"/>
        <v>0</v>
      </c>
      <c r="EUA24" s="719">
        <f t="shared" si="61"/>
        <v>0</v>
      </c>
      <c r="EUB24" s="719">
        <f t="shared" si="61"/>
        <v>0</v>
      </c>
      <c r="EUC24" s="719">
        <f t="shared" si="61"/>
        <v>0</v>
      </c>
      <c r="EUD24" s="719">
        <f t="shared" si="61"/>
        <v>0</v>
      </c>
      <c r="EUE24" s="719">
        <f t="shared" si="61"/>
        <v>0</v>
      </c>
      <c r="EUF24" s="719">
        <f t="shared" si="61"/>
        <v>0</v>
      </c>
      <c r="EUG24" s="719">
        <f t="shared" si="61"/>
        <v>0</v>
      </c>
      <c r="EUH24" s="719">
        <f t="shared" si="61"/>
        <v>0</v>
      </c>
      <c r="EUI24" s="719">
        <f t="shared" si="61"/>
        <v>0</v>
      </c>
      <c r="EUJ24" s="719">
        <f t="shared" si="61"/>
        <v>0</v>
      </c>
      <c r="EUK24" s="719">
        <f t="shared" si="61"/>
        <v>0</v>
      </c>
      <c r="EUL24" s="719">
        <f t="shared" si="61"/>
        <v>0</v>
      </c>
      <c r="EUM24" s="719">
        <f t="shared" si="61"/>
        <v>0</v>
      </c>
      <c r="EUN24" s="719">
        <f t="shared" si="61"/>
        <v>0</v>
      </c>
      <c r="EUO24" s="719">
        <f t="shared" si="61"/>
        <v>0</v>
      </c>
      <c r="EUP24" s="719">
        <f t="shared" si="61"/>
        <v>0</v>
      </c>
      <c r="EUQ24" s="719">
        <f t="shared" si="61"/>
        <v>0</v>
      </c>
      <c r="EUR24" s="719">
        <f t="shared" si="61"/>
        <v>0</v>
      </c>
      <c r="EUS24" s="719">
        <f t="shared" si="61"/>
        <v>0</v>
      </c>
      <c r="EUT24" s="719">
        <f t="shared" si="61"/>
        <v>0</v>
      </c>
      <c r="EUU24" s="719">
        <f t="shared" si="61"/>
        <v>0</v>
      </c>
      <c r="EUV24" s="719">
        <f t="shared" si="61"/>
        <v>0</v>
      </c>
      <c r="EUW24" s="719">
        <f t="shared" si="61"/>
        <v>0</v>
      </c>
      <c r="EUX24" s="719">
        <f t="shared" si="61"/>
        <v>0</v>
      </c>
      <c r="EUY24" s="719">
        <f t="shared" si="61"/>
        <v>0</v>
      </c>
      <c r="EUZ24" s="719">
        <f t="shared" si="61"/>
        <v>0</v>
      </c>
      <c r="EVA24" s="719">
        <f t="shared" si="61"/>
        <v>0</v>
      </c>
      <c r="EVB24" s="719">
        <f t="shared" si="61"/>
        <v>0</v>
      </c>
      <c r="EVC24" s="719">
        <f t="shared" si="61"/>
        <v>0</v>
      </c>
      <c r="EVD24" s="719">
        <f t="shared" si="61"/>
        <v>0</v>
      </c>
      <c r="EVE24" s="719">
        <f t="shared" si="61"/>
        <v>0</v>
      </c>
      <c r="EVF24" s="719">
        <f t="shared" si="61"/>
        <v>0</v>
      </c>
      <c r="EVG24" s="719">
        <f t="shared" si="61"/>
        <v>0</v>
      </c>
      <c r="EVH24" s="719">
        <f t="shared" si="61"/>
        <v>0</v>
      </c>
      <c r="EVI24" s="719">
        <f t="shared" si="61"/>
        <v>0</v>
      </c>
      <c r="EVJ24" s="719">
        <f t="shared" si="61"/>
        <v>0</v>
      </c>
      <c r="EVK24" s="719">
        <f t="shared" si="61"/>
        <v>0</v>
      </c>
      <c r="EVL24" s="719">
        <f t="shared" si="61"/>
        <v>0</v>
      </c>
      <c r="EVM24" s="719">
        <f t="shared" si="61"/>
        <v>0</v>
      </c>
      <c r="EVN24" s="719">
        <f t="shared" si="61"/>
        <v>0</v>
      </c>
      <c r="EVO24" s="719">
        <f t="shared" si="61"/>
        <v>0</v>
      </c>
      <c r="EVP24" s="719">
        <f t="shared" si="61"/>
        <v>0</v>
      </c>
      <c r="EVQ24" s="719">
        <f t="shared" ref="EVQ24:EYB24" si="62">EVQ22/365</f>
        <v>0</v>
      </c>
      <c r="EVR24" s="719">
        <f t="shared" si="62"/>
        <v>0</v>
      </c>
      <c r="EVS24" s="719">
        <f t="shared" si="62"/>
        <v>0</v>
      </c>
      <c r="EVT24" s="719">
        <f t="shared" si="62"/>
        <v>0</v>
      </c>
      <c r="EVU24" s="719">
        <f t="shared" si="62"/>
        <v>0</v>
      </c>
      <c r="EVV24" s="719">
        <f t="shared" si="62"/>
        <v>0</v>
      </c>
      <c r="EVW24" s="719">
        <f t="shared" si="62"/>
        <v>0</v>
      </c>
      <c r="EVX24" s="719">
        <f t="shared" si="62"/>
        <v>0</v>
      </c>
      <c r="EVY24" s="719">
        <f t="shared" si="62"/>
        <v>0</v>
      </c>
      <c r="EVZ24" s="719">
        <f t="shared" si="62"/>
        <v>0</v>
      </c>
      <c r="EWA24" s="719">
        <f t="shared" si="62"/>
        <v>0</v>
      </c>
      <c r="EWB24" s="719">
        <f t="shared" si="62"/>
        <v>0</v>
      </c>
      <c r="EWC24" s="719">
        <f t="shared" si="62"/>
        <v>0</v>
      </c>
      <c r="EWD24" s="719">
        <f t="shared" si="62"/>
        <v>0</v>
      </c>
      <c r="EWE24" s="719">
        <f t="shared" si="62"/>
        <v>0</v>
      </c>
      <c r="EWF24" s="719">
        <f t="shared" si="62"/>
        <v>0</v>
      </c>
      <c r="EWG24" s="719">
        <f t="shared" si="62"/>
        <v>0</v>
      </c>
      <c r="EWH24" s="719">
        <f t="shared" si="62"/>
        <v>0</v>
      </c>
      <c r="EWI24" s="719">
        <f t="shared" si="62"/>
        <v>0</v>
      </c>
      <c r="EWJ24" s="719">
        <f t="shared" si="62"/>
        <v>0</v>
      </c>
      <c r="EWK24" s="719">
        <f t="shared" si="62"/>
        <v>0</v>
      </c>
      <c r="EWL24" s="719">
        <f t="shared" si="62"/>
        <v>0</v>
      </c>
      <c r="EWM24" s="719">
        <f t="shared" si="62"/>
        <v>0</v>
      </c>
      <c r="EWN24" s="719">
        <f t="shared" si="62"/>
        <v>0</v>
      </c>
      <c r="EWO24" s="719">
        <f t="shared" si="62"/>
        <v>0</v>
      </c>
      <c r="EWP24" s="719">
        <f t="shared" si="62"/>
        <v>0</v>
      </c>
      <c r="EWQ24" s="719">
        <f t="shared" si="62"/>
        <v>0</v>
      </c>
      <c r="EWR24" s="719">
        <f t="shared" si="62"/>
        <v>0</v>
      </c>
      <c r="EWS24" s="719">
        <f t="shared" si="62"/>
        <v>0</v>
      </c>
      <c r="EWT24" s="719">
        <f t="shared" si="62"/>
        <v>0</v>
      </c>
      <c r="EWU24" s="719">
        <f t="shared" si="62"/>
        <v>0</v>
      </c>
      <c r="EWV24" s="719">
        <f t="shared" si="62"/>
        <v>0</v>
      </c>
      <c r="EWW24" s="719">
        <f t="shared" si="62"/>
        <v>0</v>
      </c>
      <c r="EWX24" s="719">
        <f t="shared" si="62"/>
        <v>0</v>
      </c>
      <c r="EWY24" s="719">
        <f t="shared" si="62"/>
        <v>0</v>
      </c>
      <c r="EWZ24" s="719">
        <f t="shared" si="62"/>
        <v>0</v>
      </c>
      <c r="EXA24" s="719">
        <f t="shared" si="62"/>
        <v>0</v>
      </c>
      <c r="EXB24" s="719">
        <f t="shared" si="62"/>
        <v>0</v>
      </c>
      <c r="EXC24" s="719">
        <f t="shared" si="62"/>
        <v>0</v>
      </c>
      <c r="EXD24" s="719">
        <f t="shared" si="62"/>
        <v>0</v>
      </c>
      <c r="EXE24" s="719">
        <f t="shared" si="62"/>
        <v>0</v>
      </c>
      <c r="EXF24" s="719">
        <f t="shared" si="62"/>
        <v>0</v>
      </c>
      <c r="EXG24" s="719">
        <f t="shared" si="62"/>
        <v>0</v>
      </c>
      <c r="EXH24" s="719">
        <f t="shared" si="62"/>
        <v>0</v>
      </c>
      <c r="EXI24" s="719">
        <f t="shared" si="62"/>
        <v>0</v>
      </c>
      <c r="EXJ24" s="719">
        <f t="shared" si="62"/>
        <v>0</v>
      </c>
      <c r="EXK24" s="719">
        <f t="shared" si="62"/>
        <v>0</v>
      </c>
      <c r="EXL24" s="719">
        <f t="shared" si="62"/>
        <v>0</v>
      </c>
      <c r="EXM24" s="719">
        <f t="shared" si="62"/>
        <v>0</v>
      </c>
      <c r="EXN24" s="719">
        <f t="shared" si="62"/>
        <v>0</v>
      </c>
      <c r="EXO24" s="719">
        <f t="shared" si="62"/>
        <v>0</v>
      </c>
      <c r="EXP24" s="719">
        <f t="shared" si="62"/>
        <v>0</v>
      </c>
      <c r="EXQ24" s="719">
        <f t="shared" si="62"/>
        <v>0</v>
      </c>
      <c r="EXR24" s="719">
        <f t="shared" si="62"/>
        <v>0</v>
      </c>
      <c r="EXS24" s="719">
        <f t="shared" si="62"/>
        <v>0</v>
      </c>
      <c r="EXT24" s="719">
        <f t="shared" si="62"/>
        <v>0</v>
      </c>
      <c r="EXU24" s="719">
        <f t="shared" si="62"/>
        <v>0</v>
      </c>
      <c r="EXV24" s="719">
        <f t="shared" si="62"/>
        <v>0</v>
      </c>
      <c r="EXW24" s="719">
        <f t="shared" si="62"/>
        <v>0</v>
      </c>
      <c r="EXX24" s="719">
        <f t="shared" si="62"/>
        <v>0</v>
      </c>
      <c r="EXY24" s="719">
        <f t="shared" si="62"/>
        <v>0</v>
      </c>
      <c r="EXZ24" s="719">
        <f t="shared" si="62"/>
        <v>0</v>
      </c>
      <c r="EYA24" s="719">
        <f t="shared" si="62"/>
        <v>0</v>
      </c>
      <c r="EYB24" s="719">
        <f t="shared" si="62"/>
        <v>0</v>
      </c>
      <c r="EYC24" s="719">
        <f t="shared" ref="EYC24:FAN24" si="63">EYC22/365</f>
        <v>0</v>
      </c>
      <c r="EYD24" s="719">
        <f t="shared" si="63"/>
        <v>0</v>
      </c>
      <c r="EYE24" s="719">
        <f t="shared" si="63"/>
        <v>0</v>
      </c>
      <c r="EYF24" s="719">
        <f t="shared" si="63"/>
        <v>0</v>
      </c>
      <c r="EYG24" s="719">
        <f t="shared" si="63"/>
        <v>0</v>
      </c>
      <c r="EYH24" s="719">
        <f t="shared" si="63"/>
        <v>0</v>
      </c>
      <c r="EYI24" s="719">
        <f t="shared" si="63"/>
        <v>0</v>
      </c>
      <c r="EYJ24" s="719">
        <f t="shared" si="63"/>
        <v>0</v>
      </c>
      <c r="EYK24" s="719">
        <f t="shared" si="63"/>
        <v>0</v>
      </c>
      <c r="EYL24" s="719">
        <f t="shared" si="63"/>
        <v>0</v>
      </c>
      <c r="EYM24" s="719">
        <f t="shared" si="63"/>
        <v>0</v>
      </c>
      <c r="EYN24" s="719">
        <f t="shared" si="63"/>
        <v>0</v>
      </c>
      <c r="EYO24" s="719">
        <f t="shared" si="63"/>
        <v>0</v>
      </c>
      <c r="EYP24" s="719">
        <f t="shared" si="63"/>
        <v>0</v>
      </c>
      <c r="EYQ24" s="719">
        <f t="shared" si="63"/>
        <v>0</v>
      </c>
      <c r="EYR24" s="719">
        <f t="shared" si="63"/>
        <v>0</v>
      </c>
      <c r="EYS24" s="719">
        <f t="shared" si="63"/>
        <v>0</v>
      </c>
      <c r="EYT24" s="719">
        <f t="shared" si="63"/>
        <v>0</v>
      </c>
      <c r="EYU24" s="719">
        <f t="shared" si="63"/>
        <v>0</v>
      </c>
      <c r="EYV24" s="719">
        <f t="shared" si="63"/>
        <v>0</v>
      </c>
      <c r="EYW24" s="719">
        <f t="shared" si="63"/>
        <v>0</v>
      </c>
      <c r="EYX24" s="719">
        <f t="shared" si="63"/>
        <v>0</v>
      </c>
      <c r="EYY24" s="719">
        <f t="shared" si="63"/>
        <v>0</v>
      </c>
      <c r="EYZ24" s="719">
        <f t="shared" si="63"/>
        <v>0</v>
      </c>
      <c r="EZA24" s="719">
        <f t="shared" si="63"/>
        <v>0</v>
      </c>
      <c r="EZB24" s="719">
        <f t="shared" si="63"/>
        <v>0</v>
      </c>
      <c r="EZC24" s="719">
        <f t="shared" si="63"/>
        <v>0</v>
      </c>
      <c r="EZD24" s="719">
        <f t="shared" si="63"/>
        <v>0</v>
      </c>
      <c r="EZE24" s="719">
        <f t="shared" si="63"/>
        <v>0</v>
      </c>
      <c r="EZF24" s="719">
        <f t="shared" si="63"/>
        <v>0</v>
      </c>
      <c r="EZG24" s="719">
        <f t="shared" si="63"/>
        <v>0</v>
      </c>
      <c r="EZH24" s="719">
        <f t="shared" si="63"/>
        <v>0</v>
      </c>
      <c r="EZI24" s="719">
        <f t="shared" si="63"/>
        <v>0</v>
      </c>
      <c r="EZJ24" s="719">
        <f t="shared" si="63"/>
        <v>0</v>
      </c>
      <c r="EZK24" s="719">
        <f t="shared" si="63"/>
        <v>0</v>
      </c>
      <c r="EZL24" s="719">
        <f t="shared" si="63"/>
        <v>0</v>
      </c>
      <c r="EZM24" s="719">
        <f t="shared" si="63"/>
        <v>0</v>
      </c>
      <c r="EZN24" s="719">
        <f t="shared" si="63"/>
        <v>0</v>
      </c>
      <c r="EZO24" s="719">
        <f t="shared" si="63"/>
        <v>0</v>
      </c>
      <c r="EZP24" s="719">
        <f t="shared" si="63"/>
        <v>0</v>
      </c>
      <c r="EZQ24" s="719">
        <f t="shared" si="63"/>
        <v>0</v>
      </c>
      <c r="EZR24" s="719">
        <f t="shared" si="63"/>
        <v>0</v>
      </c>
      <c r="EZS24" s="719">
        <f t="shared" si="63"/>
        <v>0</v>
      </c>
      <c r="EZT24" s="719">
        <f t="shared" si="63"/>
        <v>0</v>
      </c>
      <c r="EZU24" s="719">
        <f t="shared" si="63"/>
        <v>0</v>
      </c>
      <c r="EZV24" s="719">
        <f t="shared" si="63"/>
        <v>0</v>
      </c>
      <c r="EZW24" s="719">
        <f t="shared" si="63"/>
        <v>0</v>
      </c>
      <c r="EZX24" s="719">
        <f t="shared" si="63"/>
        <v>0</v>
      </c>
      <c r="EZY24" s="719">
        <f t="shared" si="63"/>
        <v>0</v>
      </c>
      <c r="EZZ24" s="719">
        <f t="shared" si="63"/>
        <v>0</v>
      </c>
      <c r="FAA24" s="719">
        <f t="shared" si="63"/>
        <v>0</v>
      </c>
      <c r="FAB24" s="719">
        <f t="shared" si="63"/>
        <v>0</v>
      </c>
      <c r="FAC24" s="719">
        <f t="shared" si="63"/>
        <v>0</v>
      </c>
      <c r="FAD24" s="719">
        <f t="shared" si="63"/>
        <v>0</v>
      </c>
      <c r="FAE24" s="719">
        <f t="shared" si="63"/>
        <v>0</v>
      </c>
      <c r="FAF24" s="719">
        <f t="shared" si="63"/>
        <v>0</v>
      </c>
      <c r="FAG24" s="719">
        <f t="shared" si="63"/>
        <v>0</v>
      </c>
      <c r="FAH24" s="719">
        <f t="shared" si="63"/>
        <v>0</v>
      </c>
      <c r="FAI24" s="719">
        <f t="shared" si="63"/>
        <v>0</v>
      </c>
      <c r="FAJ24" s="719">
        <f t="shared" si="63"/>
        <v>0</v>
      </c>
      <c r="FAK24" s="719">
        <f t="shared" si="63"/>
        <v>0</v>
      </c>
      <c r="FAL24" s="719">
        <f t="shared" si="63"/>
        <v>0</v>
      </c>
      <c r="FAM24" s="719">
        <f t="shared" si="63"/>
        <v>0</v>
      </c>
      <c r="FAN24" s="719">
        <f t="shared" si="63"/>
        <v>0</v>
      </c>
      <c r="FAO24" s="719">
        <f t="shared" ref="FAO24:FCZ24" si="64">FAO22/365</f>
        <v>0</v>
      </c>
      <c r="FAP24" s="719">
        <f t="shared" si="64"/>
        <v>0</v>
      </c>
      <c r="FAQ24" s="719">
        <f t="shared" si="64"/>
        <v>0</v>
      </c>
      <c r="FAR24" s="719">
        <f t="shared" si="64"/>
        <v>0</v>
      </c>
      <c r="FAS24" s="719">
        <f t="shared" si="64"/>
        <v>0</v>
      </c>
      <c r="FAT24" s="719">
        <f t="shared" si="64"/>
        <v>0</v>
      </c>
      <c r="FAU24" s="719">
        <f t="shared" si="64"/>
        <v>0</v>
      </c>
      <c r="FAV24" s="719">
        <f t="shared" si="64"/>
        <v>0</v>
      </c>
      <c r="FAW24" s="719">
        <f t="shared" si="64"/>
        <v>0</v>
      </c>
      <c r="FAX24" s="719">
        <f t="shared" si="64"/>
        <v>0</v>
      </c>
      <c r="FAY24" s="719">
        <f t="shared" si="64"/>
        <v>0</v>
      </c>
      <c r="FAZ24" s="719">
        <f t="shared" si="64"/>
        <v>0</v>
      </c>
      <c r="FBA24" s="719">
        <f t="shared" si="64"/>
        <v>0</v>
      </c>
      <c r="FBB24" s="719">
        <f t="shared" si="64"/>
        <v>0</v>
      </c>
      <c r="FBC24" s="719">
        <f t="shared" si="64"/>
        <v>0</v>
      </c>
      <c r="FBD24" s="719">
        <f t="shared" si="64"/>
        <v>0</v>
      </c>
      <c r="FBE24" s="719">
        <f t="shared" si="64"/>
        <v>0</v>
      </c>
      <c r="FBF24" s="719">
        <f t="shared" si="64"/>
        <v>0</v>
      </c>
      <c r="FBG24" s="719">
        <f t="shared" si="64"/>
        <v>0</v>
      </c>
      <c r="FBH24" s="719">
        <f t="shared" si="64"/>
        <v>0</v>
      </c>
      <c r="FBI24" s="719">
        <f t="shared" si="64"/>
        <v>0</v>
      </c>
      <c r="FBJ24" s="719">
        <f t="shared" si="64"/>
        <v>0</v>
      </c>
      <c r="FBK24" s="719">
        <f t="shared" si="64"/>
        <v>0</v>
      </c>
      <c r="FBL24" s="719">
        <f t="shared" si="64"/>
        <v>0</v>
      </c>
      <c r="FBM24" s="719">
        <f t="shared" si="64"/>
        <v>0</v>
      </c>
      <c r="FBN24" s="719">
        <f t="shared" si="64"/>
        <v>0</v>
      </c>
      <c r="FBO24" s="719">
        <f t="shared" si="64"/>
        <v>0</v>
      </c>
      <c r="FBP24" s="719">
        <f t="shared" si="64"/>
        <v>0</v>
      </c>
      <c r="FBQ24" s="719">
        <f t="shared" si="64"/>
        <v>0</v>
      </c>
      <c r="FBR24" s="719">
        <f t="shared" si="64"/>
        <v>0</v>
      </c>
      <c r="FBS24" s="719">
        <f t="shared" si="64"/>
        <v>0</v>
      </c>
      <c r="FBT24" s="719">
        <f t="shared" si="64"/>
        <v>0</v>
      </c>
      <c r="FBU24" s="719">
        <f t="shared" si="64"/>
        <v>0</v>
      </c>
      <c r="FBV24" s="719">
        <f t="shared" si="64"/>
        <v>0</v>
      </c>
      <c r="FBW24" s="719">
        <f t="shared" si="64"/>
        <v>0</v>
      </c>
      <c r="FBX24" s="719">
        <f t="shared" si="64"/>
        <v>0</v>
      </c>
      <c r="FBY24" s="719">
        <f t="shared" si="64"/>
        <v>0</v>
      </c>
      <c r="FBZ24" s="719">
        <f t="shared" si="64"/>
        <v>0</v>
      </c>
      <c r="FCA24" s="719">
        <f t="shared" si="64"/>
        <v>0</v>
      </c>
      <c r="FCB24" s="719">
        <f t="shared" si="64"/>
        <v>0</v>
      </c>
      <c r="FCC24" s="719">
        <f t="shared" si="64"/>
        <v>0</v>
      </c>
      <c r="FCD24" s="719">
        <f t="shared" si="64"/>
        <v>0</v>
      </c>
      <c r="FCE24" s="719">
        <f t="shared" si="64"/>
        <v>0</v>
      </c>
      <c r="FCF24" s="719">
        <f t="shared" si="64"/>
        <v>0</v>
      </c>
      <c r="FCG24" s="719">
        <f t="shared" si="64"/>
        <v>0</v>
      </c>
      <c r="FCH24" s="719">
        <f t="shared" si="64"/>
        <v>0</v>
      </c>
      <c r="FCI24" s="719">
        <f t="shared" si="64"/>
        <v>0</v>
      </c>
      <c r="FCJ24" s="719">
        <f t="shared" si="64"/>
        <v>0</v>
      </c>
      <c r="FCK24" s="719">
        <f t="shared" si="64"/>
        <v>0</v>
      </c>
      <c r="FCL24" s="719">
        <f t="shared" si="64"/>
        <v>0</v>
      </c>
      <c r="FCM24" s="719">
        <f t="shared" si="64"/>
        <v>0</v>
      </c>
      <c r="FCN24" s="719">
        <f t="shared" si="64"/>
        <v>0</v>
      </c>
      <c r="FCO24" s="719">
        <f t="shared" si="64"/>
        <v>0</v>
      </c>
      <c r="FCP24" s="719">
        <f t="shared" si="64"/>
        <v>0</v>
      </c>
      <c r="FCQ24" s="719">
        <f t="shared" si="64"/>
        <v>0</v>
      </c>
      <c r="FCR24" s="719">
        <f t="shared" si="64"/>
        <v>0</v>
      </c>
      <c r="FCS24" s="719">
        <f t="shared" si="64"/>
        <v>0</v>
      </c>
      <c r="FCT24" s="719">
        <f t="shared" si="64"/>
        <v>0</v>
      </c>
      <c r="FCU24" s="719">
        <f t="shared" si="64"/>
        <v>0</v>
      </c>
      <c r="FCV24" s="719">
        <f t="shared" si="64"/>
        <v>0</v>
      </c>
      <c r="FCW24" s="719">
        <f t="shared" si="64"/>
        <v>0</v>
      </c>
      <c r="FCX24" s="719">
        <f t="shared" si="64"/>
        <v>0</v>
      </c>
      <c r="FCY24" s="719">
        <f t="shared" si="64"/>
        <v>0</v>
      </c>
      <c r="FCZ24" s="719">
        <f t="shared" si="64"/>
        <v>0</v>
      </c>
      <c r="FDA24" s="719">
        <f t="shared" ref="FDA24:FFL24" si="65">FDA22/365</f>
        <v>0</v>
      </c>
      <c r="FDB24" s="719">
        <f t="shared" si="65"/>
        <v>0</v>
      </c>
      <c r="FDC24" s="719">
        <f t="shared" si="65"/>
        <v>0</v>
      </c>
      <c r="FDD24" s="719">
        <f t="shared" si="65"/>
        <v>0</v>
      </c>
      <c r="FDE24" s="719">
        <f t="shared" si="65"/>
        <v>0</v>
      </c>
      <c r="FDF24" s="719">
        <f t="shared" si="65"/>
        <v>0</v>
      </c>
      <c r="FDG24" s="719">
        <f t="shared" si="65"/>
        <v>0</v>
      </c>
      <c r="FDH24" s="719">
        <f t="shared" si="65"/>
        <v>0</v>
      </c>
      <c r="FDI24" s="719">
        <f t="shared" si="65"/>
        <v>0</v>
      </c>
      <c r="FDJ24" s="719">
        <f t="shared" si="65"/>
        <v>0</v>
      </c>
      <c r="FDK24" s="719">
        <f t="shared" si="65"/>
        <v>0</v>
      </c>
      <c r="FDL24" s="719">
        <f t="shared" si="65"/>
        <v>0</v>
      </c>
      <c r="FDM24" s="719">
        <f t="shared" si="65"/>
        <v>0</v>
      </c>
      <c r="FDN24" s="719">
        <f t="shared" si="65"/>
        <v>0</v>
      </c>
      <c r="FDO24" s="719">
        <f t="shared" si="65"/>
        <v>0</v>
      </c>
      <c r="FDP24" s="719">
        <f t="shared" si="65"/>
        <v>0</v>
      </c>
      <c r="FDQ24" s="719">
        <f t="shared" si="65"/>
        <v>0</v>
      </c>
      <c r="FDR24" s="719">
        <f t="shared" si="65"/>
        <v>0</v>
      </c>
      <c r="FDS24" s="719">
        <f t="shared" si="65"/>
        <v>0</v>
      </c>
      <c r="FDT24" s="719">
        <f t="shared" si="65"/>
        <v>0</v>
      </c>
      <c r="FDU24" s="719">
        <f t="shared" si="65"/>
        <v>0</v>
      </c>
      <c r="FDV24" s="719">
        <f t="shared" si="65"/>
        <v>0</v>
      </c>
      <c r="FDW24" s="719">
        <f t="shared" si="65"/>
        <v>0</v>
      </c>
      <c r="FDX24" s="719">
        <f t="shared" si="65"/>
        <v>0</v>
      </c>
      <c r="FDY24" s="719">
        <f t="shared" si="65"/>
        <v>0</v>
      </c>
      <c r="FDZ24" s="719">
        <f t="shared" si="65"/>
        <v>0</v>
      </c>
      <c r="FEA24" s="719">
        <f t="shared" si="65"/>
        <v>0</v>
      </c>
      <c r="FEB24" s="719">
        <f t="shared" si="65"/>
        <v>0</v>
      </c>
      <c r="FEC24" s="719">
        <f t="shared" si="65"/>
        <v>0</v>
      </c>
      <c r="FED24" s="719">
        <f t="shared" si="65"/>
        <v>0</v>
      </c>
      <c r="FEE24" s="719">
        <f t="shared" si="65"/>
        <v>0</v>
      </c>
      <c r="FEF24" s="719">
        <f t="shared" si="65"/>
        <v>0</v>
      </c>
      <c r="FEG24" s="719">
        <f t="shared" si="65"/>
        <v>0</v>
      </c>
      <c r="FEH24" s="719">
        <f t="shared" si="65"/>
        <v>0</v>
      </c>
      <c r="FEI24" s="719">
        <f t="shared" si="65"/>
        <v>0</v>
      </c>
      <c r="FEJ24" s="719">
        <f t="shared" si="65"/>
        <v>0</v>
      </c>
      <c r="FEK24" s="719">
        <f t="shared" si="65"/>
        <v>0</v>
      </c>
      <c r="FEL24" s="719">
        <f t="shared" si="65"/>
        <v>0</v>
      </c>
      <c r="FEM24" s="719">
        <f t="shared" si="65"/>
        <v>0</v>
      </c>
      <c r="FEN24" s="719">
        <f t="shared" si="65"/>
        <v>0</v>
      </c>
      <c r="FEO24" s="719">
        <f t="shared" si="65"/>
        <v>0</v>
      </c>
      <c r="FEP24" s="719">
        <f t="shared" si="65"/>
        <v>0</v>
      </c>
      <c r="FEQ24" s="719">
        <f t="shared" si="65"/>
        <v>0</v>
      </c>
      <c r="FER24" s="719">
        <f t="shared" si="65"/>
        <v>0</v>
      </c>
      <c r="FES24" s="719">
        <f t="shared" si="65"/>
        <v>0</v>
      </c>
      <c r="FET24" s="719">
        <f t="shared" si="65"/>
        <v>0</v>
      </c>
      <c r="FEU24" s="719">
        <f t="shared" si="65"/>
        <v>0</v>
      </c>
      <c r="FEV24" s="719">
        <f t="shared" si="65"/>
        <v>0</v>
      </c>
      <c r="FEW24" s="719">
        <f t="shared" si="65"/>
        <v>0</v>
      </c>
      <c r="FEX24" s="719">
        <f t="shared" si="65"/>
        <v>0</v>
      </c>
      <c r="FEY24" s="719">
        <f t="shared" si="65"/>
        <v>0</v>
      </c>
      <c r="FEZ24" s="719">
        <f t="shared" si="65"/>
        <v>0</v>
      </c>
      <c r="FFA24" s="719">
        <f t="shared" si="65"/>
        <v>0</v>
      </c>
      <c r="FFB24" s="719">
        <f t="shared" si="65"/>
        <v>0</v>
      </c>
      <c r="FFC24" s="719">
        <f t="shared" si="65"/>
        <v>0</v>
      </c>
      <c r="FFD24" s="719">
        <f t="shared" si="65"/>
        <v>0</v>
      </c>
      <c r="FFE24" s="719">
        <f t="shared" si="65"/>
        <v>0</v>
      </c>
      <c r="FFF24" s="719">
        <f t="shared" si="65"/>
        <v>0</v>
      </c>
      <c r="FFG24" s="719">
        <f t="shared" si="65"/>
        <v>0</v>
      </c>
      <c r="FFH24" s="719">
        <f t="shared" si="65"/>
        <v>0</v>
      </c>
      <c r="FFI24" s="719">
        <f t="shared" si="65"/>
        <v>0</v>
      </c>
      <c r="FFJ24" s="719">
        <f t="shared" si="65"/>
        <v>0</v>
      </c>
      <c r="FFK24" s="719">
        <f t="shared" si="65"/>
        <v>0</v>
      </c>
      <c r="FFL24" s="719">
        <f t="shared" si="65"/>
        <v>0</v>
      </c>
      <c r="FFM24" s="719">
        <f t="shared" ref="FFM24:FHX24" si="66">FFM22/365</f>
        <v>0</v>
      </c>
      <c r="FFN24" s="719">
        <f t="shared" si="66"/>
        <v>0</v>
      </c>
      <c r="FFO24" s="719">
        <f t="shared" si="66"/>
        <v>0</v>
      </c>
      <c r="FFP24" s="719">
        <f t="shared" si="66"/>
        <v>0</v>
      </c>
      <c r="FFQ24" s="719">
        <f t="shared" si="66"/>
        <v>0</v>
      </c>
      <c r="FFR24" s="719">
        <f t="shared" si="66"/>
        <v>0</v>
      </c>
      <c r="FFS24" s="719">
        <f t="shared" si="66"/>
        <v>0</v>
      </c>
      <c r="FFT24" s="719">
        <f t="shared" si="66"/>
        <v>0</v>
      </c>
      <c r="FFU24" s="719">
        <f t="shared" si="66"/>
        <v>0</v>
      </c>
      <c r="FFV24" s="719">
        <f t="shared" si="66"/>
        <v>0</v>
      </c>
      <c r="FFW24" s="719">
        <f t="shared" si="66"/>
        <v>0</v>
      </c>
      <c r="FFX24" s="719">
        <f t="shared" si="66"/>
        <v>0</v>
      </c>
      <c r="FFY24" s="719">
        <f t="shared" si="66"/>
        <v>0</v>
      </c>
      <c r="FFZ24" s="719">
        <f t="shared" si="66"/>
        <v>0</v>
      </c>
      <c r="FGA24" s="719">
        <f t="shared" si="66"/>
        <v>0</v>
      </c>
      <c r="FGB24" s="719">
        <f t="shared" si="66"/>
        <v>0</v>
      </c>
      <c r="FGC24" s="719">
        <f t="shared" si="66"/>
        <v>0</v>
      </c>
      <c r="FGD24" s="719">
        <f t="shared" si="66"/>
        <v>0</v>
      </c>
      <c r="FGE24" s="719">
        <f t="shared" si="66"/>
        <v>0</v>
      </c>
      <c r="FGF24" s="719">
        <f t="shared" si="66"/>
        <v>0</v>
      </c>
      <c r="FGG24" s="719">
        <f t="shared" si="66"/>
        <v>0</v>
      </c>
      <c r="FGH24" s="719">
        <f t="shared" si="66"/>
        <v>0</v>
      </c>
      <c r="FGI24" s="719">
        <f t="shared" si="66"/>
        <v>0</v>
      </c>
      <c r="FGJ24" s="719">
        <f t="shared" si="66"/>
        <v>0</v>
      </c>
      <c r="FGK24" s="719">
        <f t="shared" si="66"/>
        <v>0</v>
      </c>
      <c r="FGL24" s="719">
        <f t="shared" si="66"/>
        <v>0</v>
      </c>
      <c r="FGM24" s="719">
        <f t="shared" si="66"/>
        <v>0</v>
      </c>
      <c r="FGN24" s="719">
        <f t="shared" si="66"/>
        <v>0</v>
      </c>
      <c r="FGO24" s="719">
        <f t="shared" si="66"/>
        <v>0</v>
      </c>
      <c r="FGP24" s="719">
        <f t="shared" si="66"/>
        <v>0</v>
      </c>
      <c r="FGQ24" s="719">
        <f t="shared" si="66"/>
        <v>0</v>
      </c>
      <c r="FGR24" s="719">
        <f t="shared" si="66"/>
        <v>0</v>
      </c>
      <c r="FGS24" s="719">
        <f t="shared" si="66"/>
        <v>0</v>
      </c>
      <c r="FGT24" s="719">
        <f t="shared" si="66"/>
        <v>0</v>
      </c>
      <c r="FGU24" s="719">
        <f t="shared" si="66"/>
        <v>0</v>
      </c>
      <c r="FGV24" s="719">
        <f t="shared" si="66"/>
        <v>0</v>
      </c>
      <c r="FGW24" s="719">
        <f t="shared" si="66"/>
        <v>0</v>
      </c>
      <c r="FGX24" s="719">
        <f t="shared" si="66"/>
        <v>0</v>
      </c>
      <c r="FGY24" s="719">
        <f t="shared" si="66"/>
        <v>0</v>
      </c>
      <c r="FGZ24" s="719">
        <f t="shared" si="66"/>
        <v>0</v>
      </c>
      <c r="FHA24" s="719">
        <f t="shared" si="66"/>
        <v>0</v>
      </c>
      <c r="FHB24" s="719">
        <f t="shared" si="66"/>
        <v>0</v>
      </c>
      <c r="FHC24" s="719">
        <f t="shared" si="66"/>
        <v>0</v>
      </c>
      <c r="FHD24" s="719">
        <f t="shared" si="66"/>
        <v>0</v>
      </c>
      <c r="FHE24" s="719">
        <f t="shared" si="66"/>
        <v>0</v>
      </c>
      <c r="FHF24" s="719">
        <f t="shared" si="66"/>
        <v>0</v>
      </c>
      <c r="FHG24" s="719">
        <f t="shared" si="66"/>
        <v>0</v>
      </c>
      <c r="FHH24" s="719">
        <f t="shared" si="66"/>
        <v>0</v>
      </c>
      <c r="FHI24" s="719">
        <f t="shared" si="66"/>
        <v>0</v>
      </c>
      <c r="FHJ24" s="719">
        <f t="shared" si="66"/>
        <v>0</v>
      </c>
      <c r="FHK24" s="719">
        <f t="shared" si="66"/>
        <v>0</v>
      </c>
      <c r="FHL24" s="719">
        <f t="shared" si="66"/>
        <v>0</v>
      </c>
      <c r="FHM24" s="719">
        <f t="shared" si="66"/>
        <v>0</v>
      </c>
      <c r="FHN24" s="719">
        <f t="shared" si="66"/>
        <v>0</v>
      </c>
      <c r="FHO24" s="719">
        <f t="shared" si="66"/>
        <v>0</v>
      </c>
      <c r="FHP24" s="719">
        <f t="shared" si="66"/>
        <v>0</v>
      </c>
      <c r="FHQ24" s="719">
        <f t="shared" si="66"/>
        <v>0</v>
      </c>
      <c r="FHR24" s="719">
        <f t="shared" si="66"/>
        <v>0</v>
      </c>
      <c r="FHS24" s="719">
        <f t="shared" si="66"/>
        <v>0</v>
      </c>
      <c r="FHT24" s="719">
        <f t="shared" si="66"/>
        <v>0</v>
      </c>
      <c r="FHU24" s="719">
        <f t="shared" si="66"/>
        <v>0</v>
      </c>
      <c r="FHV24" s="719">
        <f t="shared" si="66"/>
        <v>0</v>
      </c>
      <c r="FHW24" s="719">
        <f t="shared" si="66"/>
        <v>0</v>
      </c>
      <c r="FHX24" s="719">
        <f t="shared" si="66"/>
        <v>0</v>
      </c>
      <c r="FHY24" s="719">
        <f t="shared" ref="FHY24:FKJ24" si="67">FHY22/365</f>
        <v>0</v>
      </c>
      <c r="FHZ24" s="719">
        <f t="shared" si="67"/>
        <v>0</v>
      </c>
      <c r="FIA24" s="719">
        <f t="shared" si="67"/>
        <v>0</v>
      </c>
      <c r="FIB24" s="719">
        <f t="shared" si="67"/>
        <v>0</v>
      </c>
      <c r="FIC24" s="719">
        <f t="shared" si="67"/>
        <v>0</v>
      </c>
      <c r="FID24" s="719">
        <f t="shared" si="67"/>
        <v>0</v>
      </c>
      <c r="FIE24" s="719">
        <f t="shared" si="67"/>
        <v>0</v>
      </c>
      <c r="FIF24" s="719">
        <f t="shared" si="67"/>
        <v>0</v>
      </c>
      <c r="FIG24" s="719">
        <f t="shared" si="67"/>
        <v>0</v>
      </c>
      <c r="FIH24" s="719">
        <f t="shared" si="67"/>
        <v>0</v>
      </c>
      <c r="FII24" s="719">
        <f t="shared" si="67"/>
        <v>0</v>
      </c>
      <c r="FIJ24" s="719">
        <f t="shared" si="67"/>
        <v>0</v>
      </c>
      <c r="FIK24" s="719">
        <f t="shared" si="67"/>
        <v>0</v>
      </c>
      <c r="FIL24" s="719">
        <f t="shared" si="67"/>
        <v>0</v>
      </c>
      <c r="FIM24" s="719">
        <f t="shared" si="67"/>
        <v>0</v>
      </c>
      <c r="FIN24" s="719">
        <f t="shared" si="67"/>
        <v>0</v>
      </c>
      <c r="FIO24" s="719">
        <f t="shared" si="67"/>
        <v>0</v>
      </c>
      <c r="FIP24" s="719">
        <f t="shared" si="67"/>
        <v>0</v>
      </c>
      <c r="FIQ24" s="719">
        <f t="shared" si="67"/>
        <v>0</v>
      </c>
      <c r="FIR24" s="719">
        <f t="shared" si="67"/>
        <v>0</v>
      </c>
      <c r="FIS24" s="719">
        <f t="shared" si="67"/>
        <v>0</v>
      </c>
      <c r="FIT24" s="719">
        <f t="shared" si="67"/>
        <v>0</v>
      </c>
      <c r="FIU24" s="719">
        <f t="shared" si="67"/>
        <v>0</v>
      </c>
      <c r="FIV24" s="719">
        <f t="shared" si="67"/>
        <v>0</v>
      </c>
      <c r="FIW24" s="719">
        <f t="shared" si="67"/>
        <v>0</v>
      </c>
      <c r="FIX24" s="719">
        <f t="shared" si="67"/>
        <v>0</v>
      </c>
      <c r="FIY24" s="719">
        <f t="shared" si="67"/>
        <v>0</v>
      </c>
      <c r="FIZ24" s="719">
        <f t="shared" si="67"/>
        <v>0</v>
      </c>
      <c r="FJA24" s="719">
        <f t="shared" si="67"/>
        <v>0</v>
      </c>
      <c r="FJB24" s="719">
        <f t="shared" si="67"/>
        <v>0</v>
      </c>
      <c r="FJC24" s="719">
        <f t="shared" si="67"/>
        <v>0</v>
      </c>
      <c r="FJD24" s="719">
        <f t="shared" si="67"/>
        <v>0</v>
      </c>
      <c r="FJE24" s="719">
        <f t="shared" si="67"/>
        <v>0</v>
      </c>
      <c r="FJF24" s="719">
        <f t="shared" si="67"/>
        <v>0</v>
      </c>
      <c r="FJG24" s="719">
        <f t="shared" si="67"/>
        <v>0</v>
      </c>
      <c r="FJH24" s="719">
        <f t="shared" si="67"/>
        <v>0</v>
      </c>
      <c r="FJI24" s="719">
        <f t="shared" si="67"/>
        <v>0</v>
      </c>
      <c r="FJJ24" s="719">
        <f t="shared" si="67"/>
        <v>0</v>
      </c>
      <c r="FJK24" s="719">
        <f t="shared" si="67"/>
        <v>0</v>
      </c>
      <c r="FJL24" s="719">
        <f t="shared" si="67"/>
        <v>0</v>
      </c>
      <c r="FJM24" s="719">
        <f t="shared" si="67"/>
        <v>0</v>
      </c>
      <c r="FJN24" s="719">
        <f t="shared" si="67"/>
        <v>0</v>
      </c>
      <c r="FJO24" s="719">
        <f t="shared" si="67"/>
        <v>0</v>
      </c>
      <c r="FJP24" s="719">
        <f t="shared" si="67"/>
        <v>0</v>
      </c>
      <c r="FJQ24" s="719">
        <f t="shared" si="67"/>
        <v>0</v>
      </c>
      <c r="FJR24" s="719">
        <f t="shared" si="67"/>
        <v>0</v>
      </c>
      <c r="FJS24" s="719">
        <f t="shared" si="67"/>
        <v>0</v>
      </c>
      <c r="FJT24" s="719">
        <f t="shared" si="67"/>
        <v>0</v>
      </c>
      <c r="FJU24" s="719">
        <f t="shared" si="67"/>
        <v>0</v>
      </c>
      <c r="FJV24" s="719">
        <f t="shared" si="67"/>
        <v>0</v>
      </c>
      <c r="FJW24" s="719">
        <f t="shared" si="67"/>
        <v>0</v>
      </c>
      <c r="FJX24" s="719">
        <f t="shared" si="67"/>
        <v>0</v>
      </c>
      <c r="FJY24" s="719">
        <f t="shared" si="67"/>
        <v>0</v>
      </c>
      <c r="FJZ24" s="719">
        <f t="shared" si="67"/>
        <v>0</v>
      </c>
      <c r="FKA24" s="719">
        <f t="shared" si="67"/>
        <v>0</v>
      </c>
      <c r="FKB24" s="719">
        <f t="shared" si="67"/>
        <v>0</v>
      </c>
      <c r="FKC24" s="719">
        <f t="shared" si="67"/>
        <v>0</v>
      </c>
      <c r="FKD24" s="719">
        <f t="shared" si="67"/>
        <v>0</v>
      </c>
      <c r="FKE24" s="719">
        <f t="shared" si="67"/>
        <v>0</v>
      </c>
      <c r="FKF24" s="719">
        <f t="shared" si="67"/>
        <v>0</v>
      </c>
      <c r="FKG24" s="719">
        <f t="shared" si="67"/>
        <v>0</v>
      </c>
      <c r="FKH24" s="719">
        <f t="shared" si="67"/>
        <v>0</v>
      </c>
      <c r="FKI24" s="719">
        <f t="shared" si="67"/>
        <v>0</v>
      </c>
      <c r="FKJ24" s="719">
        <f t="shared" si="67"/>
        <v>0</v>
      </c>
      <c r="FKK24" s="719">
        <f t="shared" ref="FKK24:FMV24" si="68">FKK22/365</f>
        <v>0</v>
      </c>
      <c r="FKL24" s="719">
        <f t="shared" si="68"/>
        <v>0</v>
      </c>
      <c r="FKM24" s="719">
        <f t="shared" si="68"/>
        <v>0</v>
      </c>
      <c r="FKN24" s="719">
        <f t="shared" si="68"/>
        <v>0</v>
      </c>
      <c r="FKO24" s="719">
        <f t="shared" si="68"/>
        <v>0</v>
      </c>
      <c r="FKP24" s="719">
        <f t="shared" si="68"/>
        <v>0</v>
      </c>
      <c r="FKQ24" s="719">
        <f t="shared" si="68"/>
        <v>0</v>
      </c>
      <c r="FKR24" s="719">
        <f t="shared" si="68"/>
        <v>0</v>
      </c>
      <c r="FKS24" s="719">
        <f t="shared" si="68"/>
        <v>0</v>
      </c>
      <c r="FKT24" s="719">
        <f t="shared" si="68"/>
        <v>0</v>
      </c>
      <c r="FKU24" s="719">
        <f t="shared" si="68"/>
        <v>0</v>
      </c>
      <c r="FKV24" s="719">
        <f t="shared" si="68"/>
        <v>0</v>
      </c>
      <c r="FKW24" s="719">
        <f t="shared" si="68"/>
        <v>0</v>
      </c>
      <c r="FKX24" s="719">
        <f t="shared" si="68"/>
        <v>0</v>
      </c>
      <c r="FKY24" s="719">
        <f t="shared" si="68"/>
        <v>0</v>
      </c>
      <c r="FKZ24" s="719">
        <f t="shared" si="68"/>
        <v>0</v>
      </c>
      <c r="FLA24" s="719">
        <f t="shared" si="68"/>
        <v>0</v>
      </c>
      <c r="FLB24" s="719">
        <f t="shared" si="68"/>
        <v>0</v>
      </c>
      <c r="FLC24" s="719">
        <f t="shared" si="68"/>
        <v>0</v>
      </c>
      <c r="FLD24" s="719">
        <f t="shared" si="68"/>
        <v>0</v>
      </c>
      <c r="FLE24" s="719">
        <f t="shared" si="68"/>
        <v>0</v>
      </c>
      <c r="FLF24" s="719">
        <f t="shared" si="68"/>
        <v>0</v>
      </c>
      <c r="FLG24" s="719">
        <f t="shared" si="68"/>
        <v>0</v>
      </c>
      <c r="FLH24" s="719">
        <f t="shared" si="68"/>
        <v>0</v>
      </c>
      <c r="FLI24" s="719">
        <f t="shared" si="68"/>
        <v>0</v>
      </c>
      <c r="FLJ24" s="719">
        <f t="shared" si="68"/>
        <v>0</v>
      </c>
      <c r="FLK24" s="719">
        <f t="shared" si="68"/>
        <v>0</v>
      </c>
      <c r="FLL24" s="719">
        <f t="shared" si="68"/>
        <v>0</v>
      </c>
      <c r="FLM24" s="719">
        <f t="shared" si="68"/>
        <v>0</v>
      </c>
      <c r="FLN24" s="719">
        <f t="shared" si="68"/>
        <v>0</v>
      </c>
      <c r="FLO24" s="719">
        <f t="shared" si="68"/>
        <v>0</v>
      </c>
      <c r="FLP24" s="719">
        <f t="shared" si="68"/>
        <v>0</v>
      </c>
      <c r="FLQ24" s="719">
        <f t="shared" si="68"/>
        <v>0</v>
      </c>
      <c r="FLR24" s="719">
        <f t="shared" si="68"/>
        <v>0</v>
      </c>
      <c r="FLS24" s="719">
        <f t="shared" si="68"/>
        <v>0</v>
      </c>
      <c r="FLT24" s="719">
        <f t="shared" si="68"/>
        <v>0</v>
      </c>
      <c r="FLU24" s="719">
        <f t="shared" si="68"/>
        <v>0</v>
      </c>
      <c r="FLV24" s="719">
        <f t="shared" si="68"/>
        <v>0</v>
      </c>
      <c r="FLW24" s="719">
        <f t="shared" si="68"/>
        <v>0</v>
      </c>
      <c r="FLX24" s="719">
        <f t="shared" si="68"/>
        <v>0</v>
      </c>
      <c r="FLY24" s="719">
        <f t="shared" si="68"/>
        <v>0</v>
      </c>
      <c r="FLZ24" s="719">
        <f t="shared" si="68"/>
        <v>0</v>
      </c>
      <c r="FMA24" s="719">
        <f t="shared" si="68"/>
        <v>0</v>
      </c>
      <c r="FMB24" s="719">
        <f t="shared" si="68"/>
        <v>0</v>
      </c>
      <c r="FMC24" s="719">
        <f t="shared" si="68"/>
        <v>0</v>
      </c>
      <c r="FMD24" s="719">
        <f t="shared" si="68"/>
        <v>0</v>
      </c>
      <c r="FME24" s="719">
        <f t="shared" si="68"/>
        <v>0</v>
      </c>
      <c r="FMF24" s="719">
        <f t="shared" si="68"/>
        <v>0</v>
      </c>
      <c r="FMG24" s="719">
        <f t="shared" si="68"/>
        <v>0</v>
      </c>
      <c r="FMH24" s="719">
        <f t="shared" si="68"/>
        <v>0</v>
      </c>
      <c r="FMI24" s="719">
        <f t="shared" si="68"/>
        <v>0</v>
      </c>
      <c r="FMJ24" s="719">
        <f t="shared" si="68"/>
        <v>0</v>
      </c>
      <c r="FMK24" s="719">
        <f t="shared" si="68"/>
        <v>0</v>
      </c>
      <c r="FML24" s="719">
        <f t="shared" si="68"/>
        <v>0</v>
      </c>
      <c r="FMM24" s="719">
        <f t="shared" si="68"/>
        <v>0</v>
      </c>
      <c r="FMN24" s="719">
        <f t="shared" si="68"/>
        <v>0</v>
      </c>
      <c r="FMO24" s="719">
        <f t="shared" si="68"/>
        <v>0</v>
      </c>
      <c r="FMP24" s="719">
        <f t="shared" si="68"/>
        <v>0</v>
      </c>
      <c r="FMQ24" s="719">
        <f t="shared" si="68"/>
        <v>0</v>
      </c>
      <c r="FMR24" s="719">
        <f t="shared" si="68"/>
        <v>0</v>
      </c>
      <c r="FMS24" s="719">
        <f t="shared" si="68"/>
        <v>0</v>
      </c>
      <c r="FMT24" s="719">
        <f t="shared" si="68"/>
        <v>0</v>
      </c>
      <c r="FMU24" s="719">
        <f t="shared" si="68"/>
        <v>0</v>
      </c>
      <c r="FMV24" s="719">
        <f t="shared" si="68"/>
        <v>0</v>
      </c>
      <c r="FMW24" s="719">
        <f t="shared" ref="FMW24:FPH24" si="69">FMW22/365</f>
        <v>0</v>
      </c>
      <c r="FMX24" s="719">
        <f t="shared" si="69"/>
        <v>0</v>
      </c>
      <c r="FMY24" s="719">
        <f t="shared" si="69"/>
        <v>0</v>
      </c>
      <c r="FMZ24" s="719">
        <f t="shared" si="69"/>
        <v>0</v>
      </c>
      <c r="FNA24" s="719">
        <f t="shared" si="69"/>
        <v>0</v>
      </c>
      <c r="FNB24" s="719">
        <f t="shared" si="69"/>
        <v>0</v>
      </c>
      <c r="FNC24" s="719">
        <f t="shared" si="69"/>
        <v>0</v>
      </c>
      <c r="FND24" s="719">
        <f t="shared" si="69"/>
        <v>0</v>
      </c>
      <c r="FNE24" s="719">
        <f t="shared" si="69"/>
        <v>0</v>
      </c>
      <c r="FNF24" s="719">
        <f t="shared" si="69"/>
        <v>0</v>
      </c>
      <c r="FNG24" s="719">
        <f t="shared" si="69"/>
        <v>0</v>
      </c>
      <c r="FNH24" s="719">
        <f t="shared" si="69"/>
        <v>0</v>
      </c>
      <c r="FNI24" s="719">
        <f t="shared" si="69"/>
        <v>0</v>
      </c>
      <c r="FNJ24" s="719">
        <f t="shared" si="69"/>
        <v>0</v>
      </c>
      <c r="FNK24" s="719">
        <f t="shared" si="69"/>
        <v>0</v>
      </c>
      <c r="FNL24" s="719">
        <f t="shared" si="69"/>
        <v>0</v>
      </c>
      <c r="FNM24" s="719">
        <f t="shared" si="69"/>
        <v>0</v>
      </c>
      <c r="FNN24" s="719">
        <f t="shared" si="69"/>
        <v>0</v>
      </c>
      <c r="FNO24" s="719">
        <f t="shared" si="69"/>
        <v>0</v>
      </c>
      <c r="FNP24" s="719">
        <f t="shared" si="69"/>
        <v>0</v>
      </c>
      <c r="FNQ24" s="719">
        <f t="shared" si="69"/>
        <v>0</v>
      </c>
      <c r="FNR24" s="719">
        <f t="shared" si="69"/>
        <v>0</v>
      </c>
      <c r="FNS24" s="719">
        <f t="shared" si="69"/>
        <v>0</v>
      </c>
      <c r="FNT24" s="719">
        <f t="shared" si="69"/>
        <v>0</v>
      </c>
      <c r="FNU24" s="719">
        <f t="shared" si="69"/>
        <v>0</v>
      </c>
      <c r="FNV24" s="719">
        <f t="shared" si="69"/>
        <v>0</v>
      </c>
      <c r="FNW24" s="719">
        <f t="shared" si="69"/>
        <v>0</v>
      </c>
      <c r="FNX24" s="719">
        <f t="shared" si="69"/>
        <v>0</v>
      </c>
      <c r="FNY24" s="719">
        <f t="shared" si="69"/>
        <v>0</v>
      </c>
      <c r="FNZ24" s="719">
        <f t="shared" si="69"/>
        <v>0</v>
      </c>
      <c r="FOA24" s="719">
        <f t="shared" si="69"/>
        <v>0</v>
      </c>
      <c r="FOB24" s="719">
        <f t="shared" si="69"/>
        <v>0</v>
      </c>
      <c r="FOC24" s="719">
        <f t="shared" si="69"/>
        <v>0</v>
      </c>
      <c r="FOD24" s="719">
        <f t="shared" si="69"/>
        <v>0</v>
      </c>
      <c r="FOE24" s="719">
        <f t="shared" si="69"/>
        <v>0</v>
      </c>
      <c r="FOF24" s="719">
        <f t="shared" si="69"/>
        <v>0</v>
      </c>
      <c r="FOG24" s="719">
        <f t="shared" si="69"/>
        <v>0</v>
      </c>
      <c r="FOH24" s="719">
        <f t="shared" si="69"/>
        <v>0</v>
      </c>
      <c r="FOI24" s="719">
        <f t="shared" si="69"/>
        <v>0</v>
      </c>
      <c r="FOJ24" s="719">
        <f t="shared" si="69"/>
        <v>0</v>
      </c>
      <c r="FOK24" s="719">
        <f t="shared" si="69"/>
        <v>0</v>
      </c>
      <c r="FOL24" s="719">
        <f t="shared" si="69"/>
        <v>0</v>
      </c>
      <c r="FOM24" s="719">
        <f t="shared" si="69"/>
        <v>0</v>
      </c>
      <c r="FON24" s="719">
        <f t="shared" si="69"/>
        <v>0</v>
      </c>
      <c r="FOO24" s="719">
        <f t="shared" si="69"/>
        <v>0</v>
      </c>
      <c r="FOP24" s="719">
        <f t="shared" si="69"/>
        <v>0</v>
      </c>
      <c r="FOQ24" s="719">
        <f t="shared" si="69"/>
        <v>0</v>
      </c>
      <c r="FOR24" s="719">
        <f t="shared" si="69"/>
        <v>0</v>
      </c>
      <c r="FOS24" s="719">
        <f t="shared" si="69"/>
        <v>0</v>
      </c>
      <c r="FOT24" s="719">
        <f t="shared" si="69"/>
        <v>0</v>
      </c>
      <c r="FOU24" s="719">
        <f t="shared" si="69"/>
        <v>0</v>
      </c>
      <c r="FOV24" s="719">
        <f t="shared" si="69"/>
        <v>0</v>
      </c>
      <c r="FOW24" s="719">
        <f t="shared" si="69"/>
        <v>0</v>
      </c>
      <c r="FOX24" s="719">
        <f t="shared" si="69"/>
        <v>0</v>
      </c>
      <c r="FOY24" s="719">
        <f t="shared" si="69"/>
        <v>0</v>
      </c>
      <c r="FOZ24" s="719">
        <f t="shared" si="69"/>
        <v>0</v>
      </c>
      <c r="FPA24" s="719">
        <f t="shared" si="69"/>
        <v>0</v>
      </c>
      <c r="FPB24" s="719">
        <f t="shared" si="69"/>
        <v>0</v>
      </c>
      <c r="FPC24" s="719">
        <f t="shared" si="69"/>
        <v>0</v>
      </c>
      <c r="FPD24" s="719">
        <f t="shared" si="69"/>
        <v>0</v>
      </c>
      <c r="FPE24" s="719">
        <f t="shared" si="69"/>
        <v>0</v>
      </c>
      <c r="FPF24" s="719">
        <f t="shared" si="69"/>
        <v>0</v>
      </c>
      <c r="FPG24" s="719">
        <f t="shared" si="69"/>
        <v>0</v>
      </c>
      <c r="FPH24" s="719">
        <f t="shared" si="69"/>
        <v>0</v>
      </c>
      <c r="FPI24" s="719">
        <f t="shared" ref="FPI24:FRT24" si="70">FPI22/365</f>
        <v>0</v>
      </c>
      <c r="FPJ24" s="719">
        <f t="shared" si="70"/>
        <v>0</v>
      </c>
      <c r="FPK24" s="719">
        <f t="shared" si="70"/>
        <v>0</v>
      </c>
      <c r="FPL24" s="719">
        <f t="shared" si="70"/>
        <v>0</v>
      </c>
      <c r="FPM24" s="719">
        <f t="shared" si="70"/>
        <v>0</v>
      </c>
      <c r="FPN24" s="719">
        <f t="shared" si="70"/>
        <v>0</v>
      </c>
      <c r="FPO24" s="719">
        <f t="shared" si="70"/>
        <v>0</v>
      </c>
      <c r="FPP24" s="719">
        <f t="shared" si="70"/>
        <v>0</v>
      </c>
      <c r="FPQ24" s="719">
        <f t="shared" si="70"/>
        <v>0</v>
      </c>
      <c r="FPR24" s="719">
        <f t="shared" si="70"/>
        <v>0</v>
      </c>
      <c r="FPS24" s="719">
        <f t="shared" si="70"/>
        <v>0</v>
      </c>
      <c r="FPT24" s="719">
        <f t="shared" si="70"/>
        <v>0</v>
      </c>
      <c r="FPU24" s="719">
        <f t="shared" si="70"/>
        <v>0</v>
      </c>
      <c r="FPV24" s="719">
        <f t="shared" si="70"/>
        <v>0</v>
      </c>
      <c r="FPW24" s="719">
        <f t="shared" si="70"/>
        <v>0</v>
      </c>
      <c r="FPX24" s="719">
        <f t="shared" si="70"/>
        <v>0</v>
      </c>
      <c r="FPY24" s="719">
        <f t="shared" si="70"/>
        <v>0</v>
      </c>
      <c r="FPZ24" s="719">
        <f t="shared" si="70"/>
        <v>0</v>
      </c>
      <c r="FQA24" s="719">
        <f t="shared" si="70"/>
        <v>0</v>
      </c>
      <c r="FQB24" s="719">
        <f t="shared" si="70"/>
        <v>0</v>
      </c>
      <c r="FQC24" s="719">
        <f t="shared" si="70"/>
        <v>0</v>
      </c>
      <c r="FQD24" s="719">
        <f t="shared" si="70"/>
        <v>0</v>
      </c>
      <c r="FQE24" s="719">
        <f t="shared" si="70"/>
        <v>0</v>
      </c>
      <c r="FQF24" s="719">
        <f t="shared" si="70"/>
        <v>0</v>
      </c>
      <c r="FQG24" s="719">
        <f t="shared" si="70"/>
        <v>0</v>
      </c>
      <c r="FQH24" s="719">
        <f t="shared" si="70"/>
        <v>0</v>
      </c>
      <c r="FQI24" s="719">
        <f t="shared" si="70"/>
        <v>0</v>
      </c>
      <c r="FQJ24" s="719">
        <f t="shared" si="70"/>
        <v>0</v>
      </c>
      <c r="FQK24" s="719">
        <f t="shared" si="70"/>
        <v>0</v>
      </c>
      <c r="FQL24" s="719">
        <f t="shared" si="70"/>
        <v>0</v>
      </c>
      <c r="FQM24" s="719">
        <f t="shared" si="70"/>
        <v>0</v>
      </c>
      <c r="FQN24" s="719">
        <f t="shared" si="70"/>
        <v>0</v>
      </c>
      <c r="FQO24" s="719">
        <f t="shared" si="70"/>
        <v>0</v>
      </c>
      <c r="FQP24" s="719">
        <f t="shared" si="70"/>
        <v>0</v>
      </c>
      <c r="FQQ24" s="719">
        <f t="shared" si="70"/>
        <v>0</v>
      </c>
      <c r="FQR24" s="719">
        <f t="shared" si="70"/>
        <v>0</v>
      </c>
      <c r="FQS24" s="719">
        <f t="shared" si="70"/>
        <v>0</v>
      </c>
      <c r="FQT24" s="719">
        <f t="shared" si="70"/>
        <v>0</v>
      </c>
      <c r="FQU24" s="719">
        <f t="shared" si="70"/>
        <v>0</v>
      </c>
      <c r="FQV24" s="719">
        <f t="shared" si="70"/>
        <v>0</v>
      </c>
      <c r="FQW24" s="719">
        <f t="shared" si="70"/>
        <v>0</v>
      </c>
      <c r="FQX24" s="719">
        <f t="shared" si="70"/>
        <v>0</v>
      </c>
      <c r="FQY24" s="719">
        <f t="shared" si="70"/>
        <v>0</v>
      </c>
      <c r="FQZ24" s="719">
        <f t="shared" si="70"/>
        <v>0</v>
      </c>
      <c r="FRA24" s="719">
        <f t="shared" si="70"/>
        <v>0</v>
      </c>
      <c r="FRB24" s="719">
        <f t="shared" si="70"/>
        <v>0</v>
      </c>
      <c r="FRC24" s="719">
        <f t="shared" si="70"/>
        <v>0</v>
      </c>
      <c r="FRD24" s="719">
        <f t="shared" si="70"/>
        <v>0</v>
      </c>
      <c r="FRE24" s="719">
        <f t="shared" si="70"/>
        <v>0</v>
      </c>
      <c r="FRF24" s="719">
        <f t="shared" si="70"/>
        <v>0</v>
      </c>
      <c r="FRG24" s="719">
        <f t="shared" si="70"/>
        <v>0</v>
      </c>
      <c r="FRH24" s="719">
        <f t="shared" si="70"/>
        <v>0</v>
      </c>
      <c r="FRI24" s="719">
        <f t="shared" si="70"/>
        <v>0</v>
      </c>
      <c r="FRJ24" s="719">
        <f t="shared" si="70"/>
        <v>0</v>
      </c>
      <c r="FRK24" s="719">
        <f t="shared" si="70"/>
        <v>0</v>
      </c>
      <c r="FRL24" s="719">
        <f t="shared" si="70"/>
        <v>0</v>
      </c>
      <c r="FRM24" s="719">
        <f t="shared" si="70"/>
        <v>0</v>
      </c>
      <c r="FRN24" s="719">
        <f t="shared" si="70"/>
        <v>0</v>
      </c>
      <c r="FRO24" s="719">
        <f t="shared" si="70"/>
        <v>0</v>
      </c>
      <c r="FRP24" s="719">
        <f t="shared" si="70"/>
        <v>0</v>
      </c>
      <c r="FRQ24" s="719">
        <f t="shared" si="70"/>
        <v>0</v>
      </c>
      <c r="FRR24" s="719">
        <f t="shared" si="70"/>
        <v>0</v>
      </c>
      <c r="FRS24" s="719">
        <f t="shared" si="70"/>
        <v>0</v>
      </c>
      <c r="FRT24" s="719">
        <f t="shared" si="70"/>
        <v>0</v>
      </c>
      <c r="FRU24" s="719">
        <f t="shared" ref="FRU24:FUF24" si="71">FRU22/365</f>
        <v>0</v>
      </c>
      <c r="FRV24" s="719">
        <f t="shared" si="71"/>
        <v>0</v>
      </c>
      <c r="FRW24" s="719">
        <f t="shared" si="71"/>
        <v>0</v>
      </c>
      <c r="FRX24" s="719">
        <f t="shared" si="71"/>
        <v>0</v>
      </c>
      <c r="FRY24" s="719">
        <f t="shared" si="71"/>
        <v>0</v>
      </c>
      <c r="FRZ24" s="719">
        <f t="shared" si="71"/>
        <v>0</v>
      </c>
      <c r="FSA24" s="719">
        <f t="shared" si="71"/>
        <v>0</v>
      </c>
      <c r="FSB24" s="719">
        <f t="shared" si="71"/>
        <v>0</v>
      </c>
      <c r="FSC24" s="719">
        <f t="shared" si="71"/>
        <v>0</v>
      </c>
      <c r="FSD24" s="719">
        <f t="shared" si="71"/>
        <v>0</v>
      </c>
      <c r="FSE24" s="719">
        <f t="shared" si="71"/>
        <v>0</v>
      </c>
      <c r="FSF24" s="719">
        <f t="shared" si="71"/>
        <v>0</v>
      </c>
      <c r="FSG24" s="719">
        <f t="shared" si="71"/>
        <v>0</v>
      </c>
      <c r="FSH24" s="719">
        <f t="shared" si="71"/>
        <v>0</v>
      </c>
      <c r="FSI24" s="719">
        <f t="shared" si="71"/>
        <v>0</v>
      </c>
      <c r="FSJ24" s="719">
        <f t="shared" si="71"/>
        <v>0</v>
      </c>
      <c r="FSK24" s="719">
        <f t="shared" si="71"/>
        <v>0</v>
      </c>
      <c r="FSL24" s="719">
        <f t="shared" si="71"/>
        <v>0</v>
      </c>
      <c r="FSM24" s="719">
        <f t="shared" si="71"/>
        <v>0</v>
      </c>
      <c r="FSN24" s="719">
        <f t="shared" si="71"/>
        <v>0</v>
      </c>
      <c r="FSO24" s="719">
        <f t="shared" si="71"/>
        <v>0</v>
      </c>
      <c r="FSP24" s="719">
        <f t="shared" si="71"/>
        <v>0</v>
      </c>
      <c r="FSQ24" s="719">
        <f t="shared" si="71"/>
        <v>0</v>
      </c>
      <c r="FSR24" s="719">
        <f t="shared" si="71"/>
        <v>0</v>
      </c>
      <c r="FSS24" s="719">
        <f t="shared" si="71"/>
        <v>0</v>
      </c>
      <c r="FST24" s="719">
        <f t="shared" si="71"/>
        <v>0</v>
      </c>
      <c r="FSU24" s="719">
        <f t="shared" si="71"/>
        <v>0</v>
      </c>
      <c r="FSV24" s="719">
        <f t="shared" si="71"/>
        <v>0</v>
      </c>
      <c r="FSW24" s="719">
        <f t="shared" si="71"/>
        <v>0</v>
      </c>
      <c r="FSX24" s="719">
        <f t="shared" si="71"/>
        <v>0</v>
      </c>
      <c r="FSY24" s="719">
        <f t="shared" si="71"/>
        <v>0</v>
      </c>
      <c r="FSZ24" s="719">
        <f t="shared" si="71"/>
        <v>0</v>
      </c>
      <c r="FTA24" s="719">
        <f t="shared" si="71"/>
        <v>0</v>
      </c>
      <c r="FTB24" s="719">
        <f t="shared" si="71"/>
        <v>0</v>
      </c>
      <c r="FTC24" s="719">
        <f t="shared" si="71"/>
        <v>0</v>
      </c>
      <c r="FTD24" s="719">
        <f t="shared" si="71"/>
        <v>0</v>
      </c>
      <c r="FTE24" s="719">
        <f t="shared" si="71"/>
        <v>0</v>
      </c>
      <c r="FTF24" s="719">
        <f t="shared" si="71"/>
        <v>0</v>
      </c>
      <c r="FTG24" s="719">
        <f t="shared" si="71"/>
        <v>0</v>
      </c>
      <c r="FTH24" s="719">
        <f t="shared" si="71"/>
        <v>0</v>
      </c>
      <c r="FTI24" s="719">
        <f t="shared" si="71"/>
        <v>0</v>
      </c>
      <c r="FTJ24" s="719">
        <f t="shared" si="71"/>
        <v>0</v>
      </c>
      <c r="FTK24" s="719">
        <f t="shared" si="71"/>
        <v>0</v>
      </c>
      <c r="FTL24" s="719">
        <f t="shared" si="71"/>
        <v>0</v>
      </c>
      <c r="FTM24" s="719">
        <f t="shared" si="71"/>
        <v>0</v>
      </c>
      <c r="FTN24" s="719">
        <f t="shared" si="71"/>
        <v>0</v>
      </c>
      <c r="FTO24" s="719">
        <f t="shared" si="71"/>
        <v>0</v>
      </c>
      <c r="FTP24" s="719">
        <f t="shared" si="71"/>
        <v>0</v>
      </c>
      <c r="FTQ24" s="719">
        <f t="shared" si="71"/>
        <v>0</v>
      </c>
      <c r="FTR24" s="719">
        <f t="shared" si="71"/>
        <v>0</v>
      </c>
      <c r="FTS24" s="719">
        <f t="shared" si="71"/>
        <v>0</v>
      </c>
      <c r="FTT24" s="719">
        <f t="shared" si="71"/>
        <v>0</v>
      </c>
      <c r="FTU24" s="719">
        <f t="shared" si="71"/>
        <v>0</v>
      </c>
      <c r="FTV24" s="719">
        <f t="shared" si="71"/>
        <v>0</v>
      </c>
      <c r="FTW24" s="719">
        <f t="shared" si="71"/>
        <v>0</v>
      </c>
      <c r="FTX24" s="719">
        <f t="shared" si="71"/>
        <v>0</v>
      </c>
      <c r="FTY24" s="719">
        <f t="shared" si="71"/>
        <v>0</v>
      </c>
      <c r="FTZ24" s="719">
        <f t="shared" si="71"/>
        <v>0</v>
      </c>
      <c r="FUA24" s="719">
        <f t="shared" si="71"/>
        <v>0</v>
      </c>
      <c r="FUB24" s="719">
        <f t="shared" si="71"/>
        <v>0</v>
      </c>
      <c r="FUC24" s="719">
        <f t="shared" si="71"/>
        <v>0</v>
      </c>
      <c r="FUD24" s="719">
        <f t="shared" si="71"/>
        <v>0</v>
      </c>
      <c r="FUE24" s="719">
        <f t="shared" si="71"/>
        <v>0</v>
      </c>
      <c r="FUF24" s="719">
        <f t="shared" si="71"/>
        <v>0</v>
      </c>
      <c r="FUG24" s="719">
        <f t="shared" ref="FUG24:FWR24" si="72">FUG22/365</f>
        <v>0</v>
      </c>
      <c r="FUH24" s="719">
        <f t="shared" si="72"/>
        <v>0</v>
      </c>
      <c r="FUI24" s="719">
        <f t="shared" si="72"/>
        <v>0</v>
      </c>
      <c r="FUJ24" s="719">
        <f t="shared" si="72"/>
        <v>0</v>
      </c>
      <c r="FUK24" s="719">
        <f t="shared" si="72"/>
        <v>0</v>
      </c>
      <c r="FUL24" s="719">
        <f t="shared" si="72"/>
        <v>0</v>
      </c>
      <c r="FUM24" s="719">
        <f t="shared" si="72"/>
        <v>0</v>
      </c>
      <c r="FUN24" s="719">
        <f t="shared" si="72"/>
        <v>0</v>
      </c>
      <c r="FUO24" s="719">
        <f t="shared" si="72"/>
        <v>0</v>
      </c>
      <c r="FUP24" s="719">
        <f t="shared" si="72"/>
        <v>0</v>
      </c>
      <c r="FUQ24" s="719">
        <f t="shared" si="72"/>
        <v>0</v>
      </c>
      <c r="FUR24" s="719">
        <f t="shared" si="72"/>
        <v>0</v>
      </c>
      <c r="FUS24" s="719">
        <f t="shared" si="72"/>
        <v>0</v>
      </c>
      <c r="FUT24" s="719">
        <f t="shared" si="72"/>
        <v>0</v>
      </c>
      <c r="FUU24" s="719">
        <f t="shared" si="72"/>
        <v>0</v>
      </c>
      <c r="FUV24" s="719">
        <f t="shared" si="72"/>
        <v>0</v>
      </c>
      <c r="FUW24" s="719">
        <f t="shared" si="72"/>
        <v>0</v>
      </c>
      <c r="FUX24" s="719">
        <f t="shared" si="72"/>
        <v>0</v>
      </c>
      <c r="FUY24" s="719">
        <f t="shared" si="72"/>
        <v>0</v>
      </c>
      <c r="FUZ24" s="719">
        <f t="shared" si="72"/>
        <v>0</v>
      </c>
      <c r="FVA24" s="719">
        <f t="shared" si="72"/>
        <v>0</v>
      </c>
      <c r="FVB24" s="719">
        <f t="shared" si="72"/>
        <v>0</v>
      </c>
      <c r="FVC24" s="719">
        <f t="shared" si="72"/>
        <v>0</v>
      </c>
      <c r="FVD24" s="719">
        <f t="shared" si="72"/>
        <v>0</v>
      </c>
      <c r="FVE24" s="719">
        <f t="shared" si="72"/>
        <v>0</v>
      </c>
      <c r="FVF24" s="719">
        <f t="shared" si="72"/>
        <v>0</v>
      </c>
      <c r="FVG24" s="719">
        <f t="shared" si="72"/>
        <v>0</v>
      </c>
      <c r="FVH24" s="719">
        <f t="shared" si="72"/>
        <v>0</v>
      </c>
      <c r="FVI24" s="719">
        <f t="shared" si="72"/>
        <v>0</v>
      </c>
      <c r="FVJ24" s="719">
        <f t="shared" si="72"/>
        <v>0</v>
      </c>
      <c r="FVK24" s="719">
        <f t="shared" si="72"/>
        <v>0</v>
      </c>
      <c r="FVL24" s="719">
        <f t="shared" si="72"/>
        <v>0</v>
      </c>
      <c r="FVM24" s="719">
        <f t="shared" si="72"/>
        <v>0</v>
      </c>
      <c r="FVN24" s="719">
        <f t="shared" si="72"/>
        <v>0</v>
      </c>
      <c r="FVO24" s="719">
        <f t="shared" si="72"/>
        <v>0</v>
      </c>
      <c r="FVP24" s="719">
        <f t="shared" si="72"/>
        <v>0</v>
      </c>
      <c r="FVQ24" s="719">
        <f t="shared" si="72"/>
        <v>0</v>
      </c>
      <c r="FVR24" s="719">
        <f t="shared" si="72"/>
        <v>0</v>
      </c>
      <c r="FVS24" s="719">
        <f t="shared" si="72"/>
        <v>0</v>
      </c>
      <c r="FVT24" s="719">
        <f t="shared" si="72"/>
        <v>0</v>
      </c>
      <c r="FVU24" s="719">
        <f t="shared" si="72"/>
        <v>0</v>
      </c>
      <c r="FVV24" s="719">
        <f t="shared" si="72"/>
        <v>0</v>
      </c>
      <c r="FVW24" s="719">
        <f t="shared" si="72"/>
        <v>0</v>
      </c>
      <c r="FVX24" s="719">
        <f t="shared" si="72"/>
        <v>0</v>
      </c>
      <c r="FVY24" s="719">
        <f t="shared" si="72"/>
        <v>0</v>
      </c>
      <c r="FVZ24" s="719">
        <f t="shared" si="72"/>
        <v>0</v>
      </c>
      <c r="FWA24" s="719">
        <f t="shared" si="72"/>
        <v>0</v>
      </c>
      <c r="FWB24" s="719">
        <f t="shared" si="72"/>
        <v>0</v>
      </c>
      <c r="FWC24" s="719">
        <f t="shared" si="72"/>
        <v>0</v>
      </c>
      <c r="FWD24" s="719">
        <f t="shared" si="72"/>
        <v>0</v>
      </c>
      <c r="FWE24" s="719">
        <f t="shared" si="72"/>
        <v>0</v>
      </c>
      <c r="FWF24" s="719">
        <f t="shared" si="72"/>
        <v>0</v>
      </c>
      <c r="FWG24" s="719">
        <f t="shared" si="72"/>
        <v>0</v>
      </c>
      <c r="FWH24" s="719">
        <f t="shared" si="72"/>
        <v>0</v>
      </c>
      <c r="FWI24" s="719">
        <f t="shared" si="72"/>
        <v>0</v>
      </c>
      <c r="FWJ24" s="719">
        <f t="shared" si="72"/>
        <v>0</v>
      </c>
      <c r="FWK24" s="719">
        <f t="shared" si="72"/>
        <v>0</v>
      </c>
      <c r="FWL24" s="719">
        <f t="shared" si="72"/>
        <v>0</v>
      </c>
      <c r="FWM24" s="719">
        <f t="shared" si="72"/>
        <v>0</v>
      </c>
      <c r="FWN24" s="719">
        <f t="shared" si="72"/>
        <v>0</v>
      </c>
      <c r="FWO24" s="719">
        <f t="shared" si="72"/>
        <v>0</v>
      </c>
      <c r="FWP24" s="719">
        <f t="shared" si="72"/>
        <v>0</v>
      </c>
      <c r="FWQ24" s="719">
        <f t="shared" si="72"/>
        <v>0</v>
      </c>
      <c r="FWR24" s="719">
        <f t="shared" si="72"/>
        <v>0</v>
      </c>
      <c r="FWS24" s="719">
        <f t="shared" ref="FWS24:FZD24" si="73">FWS22/365</f>
        <v>0</v>
      </c>
      <c r="FWT24" s="719">
        <f t="shared" si="73"/>
        <v>0</v>
      </c>
      <c r="FWU24" s="719">
        <f t="shared" si="73"/>
        <v>0</v>
      </c>
      <c r="FWV24" s="719">
        <f t="shared" si="73"/>
        <v>0</v>
      </c>
      <c r="FWW24" s="719">
        <f t="shared" si="73"/>
        <v>0</v>
      </c>
      <c r="FWX24" s="719">
        <f t="shared" si="73"/>
        <v>0</v>
      </c>
      <c r="FWY24" s="719">
        <f t="shared" si="73"/>
        <v>0</v>
      </c>
      <c r="FWZ24" s="719">
        <f t="shared" si="73"/>
        <v>0</v>
      </c>
      <c r="FXA24" s="719">
        <f t="shared" si="73"/>
        <v>0</v>
      </c>
      <c r="FXB24" s="719">
        <f t="shared" si="73"/>
        <v>0</v>
      </c>
      <c r="FXC24" s="719">
        <f t="shared" si="73"/>
        <v>0</v>
      </c>
      <c r="FXD24" s="719">
        <f t="shared" si="73"/>
        <v>0</v>
      </c>
      <c r="FXE24" s="719">
        <f t="shared" si="73"/>
        <v>0</v>
      </c>
      <c r="FXF24" s="719">
        <f t="shared" si="73"/>
        <v>0</v>
      </c>
      <c r="FXG24" s="719">
        <f t="shared" si="73"/>
        <v>0</v>
      </c>
      <c r="FXH24" s="719">
        <f t="shared" si="73"/>
        <v>0</v>
      </c>
      <c r="FXI24" s="719">
        <f t="shared" si="73"/>
        <v>0</v>
      </c>
      <c r="FXJ24" s="719">
        <f t="shared" si="73"/>
        <v>0</v>
      </c>
      <c r="FXK24" s="719">
        <f t="shared" si="73"/>
        <v>0</v>
      </c>
      <c r="FXL24" s="719">
        <f t="shared" si="73"/>
        <v>0</v>
      </c>
      <c r="FXM24" s="719">
        <f t="shared" si="73"/>
        <v>0</v>
      </c>
      <c r="FXN24" s="719">
        <f t="shared" si="73"/>
        <v>0</v>
      </c>
      <c r="FXO24" s="719">
        <f t="shared" si="73"/>
        <v>0</v>
      </c>
      <c r="FXP24" s="719">
        <f t="shared" si="73"/>
        <v>0</v>
      </c>
      <c r="FXQ24" s="719">
        <f t="shared" si="73"/>
        <v>0</v>
      </c>
      <c r="FXR24" s="719">
        <f t="shared" si="73"/>
        <v>0</v>
      </c>
      <c r="FXS24" s="719">
        <f t="shared" si="73"/>
        <v>0</v>
      </c>
      <c r="FXT24" s="719">
        <f t="shared" si="73"/>
        <v>0</v>
      </c>
      <c r="FXU24" s="719">
        <f t="shared" si="73"/>
        <v>0</v>
      </c>
      <c r="FXV24" s="719">
        <f t="shared" si="73"/>
        <v>0</v>
      </c>
      <c r="FXW24" s="719">
        <f t="shared" si="73"/>
        <v>0</v>
      </c>
      <c r="FXX24" s="719">
        <f t="shared" si="73"/>
        <v>0</v>
      </c>
      <c r="FXY24" s="719">
        <f t="shared" si="73"/>
        <v>0</v>
      </c>
      <c r="FXZ24" s="719">
        <f t="shared" si="73"/>
        <v>0</v>
      </c>
      <c r="FYA24" s="719">
        <f t="shared" si="73"/>
        <v>0</v>
      </c>
      <c r="FYB24" s="719">
        <f t="shared" si="73"/>
        <v>0</v>
      </c>
      <c r="FYC24" s="719">
        <f t="shared" si="73"/>
        <v>0</v>
      </c>
      <c r="FYD24" s="719">
        <f t="shared" si="73"/>
        <v>0</v>
      </c>
      <c r="FYE24" s="719">
        <f t="shared" si="73"/>
        <v>0</v>
      </c>
      <c r="FYF24" s="719">
        <f t="shared" si="73"/>
        <v>0</v>
      </c>
      <c r="FYG24" s="719">
        <f t="shared" si="73"/>
        <v>0</v>
      </c>
      <c r="FYH24" s="719">
        <f t="shared" si="73"/>
        <v>0</v>
      </c>
      <c r="FYI24" s="719">
        <f t="shared" si="73"/>
        <v>0</v>
      </c>
      <c r="FYJ24" s="719">
        <f t="shared" si="73"/>
        <v>0</v>
      </c>
      <c r="FYK24" s="719">
        <f t="shared" si="73"/>
        <v>0</v>
      </c>
      <c r="FYL24" s="719">
        <f t="shared" si="73"/>
        <v>0</v>
      </c>
      <c r="FYM24" s="719">
        <f t="shared" si="73"/>
        <v>0</v>
      </c>
      <c r="FYN24" s="719">
        <f t="shared" si="73"/>
        <v>0</v>
      </c>
      <c r="FYO24" s="719">
        <f t="shared" si="73"/>
        <v>0</v>
      </c>
      <c r="FYP24" s="719">
        <f t="shared" si="73"/>
        <v>0</v>
      </c>
      <c r="FYQ24" s="719">
        <f t="shared" si="73"/>
        <v>0</v>
      </c>
      <c r="FYR24" s="719">
        <f t="shared" si="73"/>
        <v>0</v>
      </c>
      <c r="FYS24" s="719">
        <f t="shared" si="73"/>
        <v>0</v>
      </c>
      <c r="FYT24" s="719">
        <f t="shared" si="73"/>
        <v>0</v>
      </c>
      <c r="FYU24" s="719">
        <f t="shared" si="73"/>
        <v>0</v>
      </c>
      <c r="FYV24" s="719">
        <f t="shared" si="73"/>
        <v>0</v>
      </c>
      <c r="FYW24" s="719">
        <f t="shared" si="73"/>
        <v>0</v>
      </c>
      <c r="FYX24" s="719">
        <f t="shared" si="73"/>
        <v>0</v>
      </c>
      <c r="FYY24" s="719">
        <f t="shared" si="73"/>
        <v>0</v>
      </c>
      <c r="FYZ24" s="719">
        <f t="shared" si="73"/>
        <v>0</v>
      </c>
      <c r="FZA24" s="719">
        <f t="shared" si="73"/>
        <v>0</v>
      </c>
      <c r="FZB24" s="719">
        <f t="shared" si="73"/>
        <v>0</v>
      </c>
      <c r="FZC24" s="719">
        <f t="shared" si="73"/>
        <v>0</v>
      </c>
      <c r="FZD24" s="719">
        <f t="shared" si="73"/>
        <v>0</v>
      </c>
      <c r="FZE24" s="719">
        <f t="shared" ref="FZE24:GBP24" si="74">FZE22/365</f>
        <v>0</v>
      </c>
      <c r="FZF24" s="719">
        <f t="shared" si="74"/>
        <v>0</v>
      </c>
      <c r="FZG24" s="719">
        <f t="shared" si="74"/>
        <v>0</v>
      </c>
      <c r="FZH24" s="719">
        <f t="shared" si="74"/>
        <v>0</v>
      </c>
      <c r="FZI24" s="719">
        <f t="shared" si="74"/>
        <v>0</v>
      </c>
      <c r="FZJ24" s="719">
        <f t="shared" si="74"/>
        <v>0</v>
      </c>
      <c r="FZK24" s="719">
        <f t="shared" si="74"/>
        <v>0</v>
      </c>
      <c r="FZL24" s="719">
        <f t="shared" si="74"/>
        <v>0</v>
      </c>
      <c r="FZM24" s="719">
        <f t="shared" si="74"/>
        <v>0</v>
      </c>
      <c r="FZN24" s="719">
        <f t="shared" si="74"/>
        <v>0</v>
      </c>
      <c r="FZO24" s="719">
        <f t="shared" si="74"/>
        <v>0</v>
      </c>
      <c r="FZP24" s="719">
        <f t="shared" si="74"/>
        <v>0</v>
      </c>
      <c r="FZQ24" s="719">
        <f t="shared" si="74"/>
        <v>0</v>
      </c>
      <c r="FZR24" s="719">
        <f t="shared" si="74"/>
        <v>0</v>
      </c>
      <c r="FZS24" s="719">
        <f t="shared" si="74"/>
        <v>0</v>
      </c>
      <c r="FZT24" s="719">
        <f t="shared" si="74"/>
        <v>0</v>
      </c>
      <c r="FZU24" s="719">
        <f t="shared" si="74"/>
        <v>0</v>
      </c>
      <c r="FZV24" s="719">
        <f t="shared" si="74"/>
        <v>0</v>
      </c>
      <c r="FZW24" s="719">
        <f t="shared" si="74"/>
        <v>0</v>
      </c>
      <c r="FZX24" s="719">
        <f t="shared" si="74"/>
        <v>0</v>
      </c>
      <c r="FZY24" s="719">
        <f t="shared" si="74"/>
        <v>0</v>
      </c>
      <c r="FZZ24" s="719">
        <f t="shared" si="74"/>
        <v>0</v>
      </c>
      <c r="GAA24" s="719">
        <f t="shared" si="74"/>
        <v>0</v>
      </c>
      <c r="GAB24" s="719">
        <f t="shared" si="74"/>
        <v>0</v>
      </c>
      <c r="GAC24" s="719">
        <f t="shared" si="74"/>
        <v>0</v>
      </c>
      <c r="GAD24" s="719">
        <f t="shared" si="74"/>
        <v>0</v>
      </c>
      <c r="GAE24" s="719">
        <f t="shared" si="74"/>
        <v>0</v>
      </c>
      <c r="GAF24" s="719">
        <f t="shared" si="74"/>
        <v>0</v>
      </c>
      <c r="GAG24" s="719">
        <f t="shared" si="74"/>
        <v>0</v>
      </c>
      <c r="GAH24" s="719">
        <f t="shared" si="74"/>
        <v>0</v>
      </c>
      <c r="GAI24" s="719">
        <f t="shared" si="74"/>
        <v>0</v>
      </c>
      <c r="GAJ24" s="719">
        <f t="shared" si="74"/>
        <v>0</v>
      </c>
      <c r="GAK24" s="719">
        <f t="shared" si="74"/>
        <v>0</v>
      </c>
      <c r="GAL24" s="719">
        <f t="shared" si="74"/>
        <v>0</v>
      </c>
      <c r="GAM24" s="719">
        <f t="shared" si="74"/>
        <v>0</v>
      </c>
      <c r="GAN24" s="719">
        <f t="shared" si="74"/>
        <v>0</v>
      </c>
      <c r="GAO24" s="719">
        <f t="shared" si="74"/>
        <v>0</v>
      </c>
      <c r="GAP24" s="719">
        <f t="shared" si="74"/>
        <v>0</v>
      </c>
      <c r="GAQ24" s="719">
        <f t="shared" si="74"/>
        <v>0</v>
      </c>
      <c r="GAR24" s="719">
        <f t="shared" si="74"/>
        <v>0</v>
      </c>
      <c r="GAS24" s="719">
        <f t="shared" si="74"/>
        <v>0</v>
      </c>
      <c r="GAT24" s="719">
        <f t="shared" si="74"/>
        <v>0</v>
      </c>
      <c r="GAU24" s="719">
        <f t="shared" si="74"/>
        <v>0</v>
      </c>
      <c r="GAV24" s="719">
        <f t="shared" si="74"/>
        <v>0</v>
      </c>
      <c r="GAW24" s="719">
        <f t="shared" si="74"/>
        <v>0</v>
      </c>
      <c r="GAX24" s="719">
        <f t="shared" si="74"/>
        <v>0</v>
      </c>
      <c r="GAY24" s="719">
        <f t="shared" si="74"/>
        <v>0</v>
      </c>
      <c r="GAZ24" s="719">
        <f t="shared" si="74"/>
        <v>0</v>
      </c>
      <c r="GBA24" s="719">
        <f t="shared" si="74"/>
        <v>0</v>
      </c>
      <c r="GBB24" s="719">
        <f t="shared" si="74"/>
        <v>0</v>
      </c>
      <c r="GBC24" s="719">
        <f t="shared" si="74"/>
        <v>0</v>
      </c>
      <c r="GBD24" s="719">
        <f t="shared" si="74"/>
        <v>0</v>
      </c>
      <c r="GBE24" s="719">
        <f t="shared" si="74"/>
        <v>0</v>
      </c>
      <c r="GBF24" s="719">
        <f t="shared" si="74"/>
        <v>0</v>
      </c>
      <c r="GBG24" s="719">
        <f t="shared" si="74"/>
        <v>0</v>
      </c>
      <c r="GBH24" s="719">
        <f t="shared" si="74"/>
        <v>0</v>
      </c>
      <c r="GBI24" s="719">
        <f t="shared" si="74"/>
        <v>0</v>
      </c>
      <c r="GBJ24" s="719">
        <f t="shared" si="74"/>
        <v>0</v>
      </c>
      <c r="GBK24" s="719">
        <f t="shared" si="74"/>
        <v>0</v>
      </c>
      <c r="GBL24" s="719">
        <f t="shared" si="74"/>
        <v>0</v>
      </c>
      <c r="GBM24" s="719">
        <f t="shared" si="74"/>
        <v>0</v>
      </c>
      <c r="GBN24" s="719">
        <f t="shared" si="74"/>
        <v>0</v>
      </c>
      <c r="GBO24" s="719">
        <f t="shared" si="74"/>
        <v>0</v>
      </c>
      <c r="GBP24" s="719">
        <f t="shared" si="74"/>
        <v>0</v>
      </c>
      <c r="GBQ24" s="719">
        <f t="shared" ref="GBQ24:GEB24" si="75">GBQ22/365</f>
        <v>0</v>
      </c>
      <c r="GBR24" s="719">
        <f t="shared" si="75"/>
        <v>0</v>
      </c>
      <c r="GBS24" s="719">
        <f t="shared" si="75"/>
        <v>0</v>
      </c>
      <c r="GBT24" s="719">
        <f t="shared" si="75"/>
        <v>0</v>
      </c>
      <c r="GBU24" s="719">
        <f t="shared" si="75"/>
        <v>0</v>
      </c>
      <c r="GBV24" s="719">
        <f t="shared" si="75"/>
        <v>0</v>
      </c>
      <c r="GBW24" s="719">
        <f t="shared" si="75"/>
        <v>0</v>
      </c>
      <c r="GBX24" s="719">
        <f t="shared" si="75"/>
        <v>0</v>
      </c>
      <c r="GBY24" s="719">
        <f t="shared" si="75"/>
        <v>0</v>
      </c>
      <c r="GBZ24" s="719">
        <f t="shared" si="75"/>
        <v>0</v>
      </c>
      <c r="GCA24" s="719">
        <f t="shared" si="75"/>
        <v>0</v>
      </c>
      <c r="GCB24" s="719">
        <f t="shared" si="75"/>
        <v>0</v>
      </c>
      <c r="GCC24" s="719">
        <f t="shared" si="75"/>
        <v>0</v>
      </c>
      <c r="GCD24" s="719">
        <f t="shared" si="75"/>
        <v>0</v>
      </c>
      <c r="GCE24" s="719">
        <f t="shared" si="75"/>
        <v>0</v>
      </c>
      <c r="GCF24" s="719">
        <f t="shared" si="75"/>
        <v>0</v>
      </c>
      <c r="GCG24" s="719">
        <f t="shared" si="75"/>
        <v>0</v>
      </c>
      <c r="GCH24" s="719">
        <f t="shared" si="75"/>
        <v>0</v>
      </c>
      <c r="GCI24" s="719">
        <f t="shared" si="75"/>
        <v>0</v>
      </c>
      <c r="GCJ24" s="719">
        <f t="shared" si="75"/>
        <v>0</v>
      </c>
      <c r="GCK24" s="719">
        <f t="shared" si="75"/>
        <v>0</v>
      </c>
      <c r="GCL24" s="719">
        <f t="shared" si="75"/>
        <v>0</v>
      </c>
      <c r="GCM24" s="719">
        <f t="shared" si="75"/>
        <v>0</v>
      </c>
      <c r="GCN24" s="719">
        <f t="shared" si="75"/>
        <v>0</v>
      </c>
      <c r="GCO24" s="719">
        <f t="shared" si="75"/>
        <v>0</v>
      </c>
      <c r="GCP24" s="719">
        <f t="shared" si="75"/>
        <v>0</v>
      </c>
      <c r="GCQ24" s="719">
        <f t="shared" si="75"/>
        <v>0</v>
      </c>
      <c r="GCR24" s="719">
        <f t="shared" si="75"/>
        <v>0</v>
      </c>
      <c r="GCS24" s="719">
        <f t="shared" si="75"/>
        <v>0</v>
      </c>
      <c r="GCT24" s="719">
        <f t="shared" si="75"/>
        <v>0</v>
      </c>
      <c r="GCU24" s="719">
        <f t="shared" si="75"/>
        <v>0</v>
      </c>
      <c r="GCV24" s="719">
        <f t="shared" si="75"/>
        <v>0</v>
      </c>
      <c r="GCW24" s="719">
        <f t="shared" si="75"/>
        <v>0</v>
      </c>
      <c r="GCX24" s="719">
        <f t="shared" si="75"/>
        <v>0</v>
      </c>
      <c r="GCY24" s="719">
        <f t="shared" si="75"/>
        <v>0</v>
      </c>
      <c r="GCZ24" s="719">
        <f t="shared" si="75"/>
        <v>0</v>
      </c>
      <c r="GDA24" s="719">
        <f t="shared" si="75"/>
        <v>0</v>
      </c>
      <c r="GDB24" s="719">
        <f t="shared" si="75"/>
        <v>0</v>
      </c>
      <c r="GDC24" s="719">
        <f t="shared" si="75"/>
        <v>0</v>
      </c>
      <c r="GDD24" s="719">
        <f t="shared" si="75"/>
        <v>0</v>
      </c>
      <c r="GDE24" s="719">
        <f t="shared" si="75"/>
        <v>0</v>
      </c>
      <c r="GDF24" s="719">
        <f t="shared" si="75"/>
        <v>0</v>
      </c>
      <c r="GDG24" s="719">
        <f t="shared" si="75"/>
        <v>0</v>
      </c>
      <c r="GDH24" s="719">
        <f t="shared" si="75"/>
        <v>0</v>
      </c>
      <c r="GDI24" s="719">
        <f t="shared" si="75"/>
        <v>0</v>
      </c>
      <c r="GDJ24" s="719">
        <f t="shared" si="75"/>
        <v>0</v>
      </c>
      <c r="GDK24" s="719">
        <f t="shared" si="75"/>
        <v>0</v>
      </c>
      <c r="GDL24" s="719">
        <f t="shared" si="75"/>
        <v>0</v>
      </c>
      <c r="GDM24" s="719">
        <f t="shared" si="75"/>
        <v>0</v>
      </c>
      <c r="GDN24" s="719">
        <f t="shared" si="75"/>
        <v>0</v>
      </c>
      <c r="GDO24" s="719">
        <f t="shared" si="75"/>
        <v>0</v>
      </c>
      <c r="GDP24" s="719">
        <f t="shared" si="75"/>
        <v>0</v>
      </c>
      <c r="GDQ24" s="719">
        <f t="shared" si="75"/>
        <v>0</v>
      </c>
      <c r="GDR24" s="719">
        <f t="shared" si="75"/>
        <v>0</v>
      </c>
      <c r="GDS24" s="719">
        <f t="shared" si="75"/>
        <v>0</v>
      </c>
      <c r="GDT24" s="719">
        <f t="shared" si="75"/>
        <v>0</v>
      </c>
      <c r="GDU24" s="719">
        <f t="shared" si="75"/>
        <v>0</v>
      </c>
      <c r="GDV24" s="719">
        <f t="shared" si="75"/>
        <v>0</v>
      </c>
      <c r="GDW24" s="719">
        <f t="shared" si="75"/>
        <v>0</v>
      </c>
      <c r="GDX24" s="719">
        <f t="shared" si="75"/>
        <v>0</v>
      </c>
      <c r="GDY24" s="719">
        <f t="shared" si="75"/>
        <v>0</v>
      </c>
      <c r="GDZ24" s="719">
        <f t="shared" si="75"/>
        <v>0</v>
      </c>
      <c r="GEA24" s="719">
        <f t="shared" si="75"/>
        <v>0</v>
      </c>
      <c r="GEB24" s="719">
        <f t="shared" si="75"/>
        <v>0</v>
      </c>
      <c r="GEC24" s="719">
        <f t="shared" ref="GEC24:GGN24" si="76">GEC22/365</f>
        <v>0</v>
      </c>
      <c r="GED24" s="719">
        <f t="shared" si="76"/>
        <v>0</v>
      </c>
      <c r="GEE24" s="719">
        <f t="shared" si="76"/>
        <v>0</v>
      </c>
      <c r="GEF24" s="719">
        <f t="shared" si="76"/>
        <v>0</v>
      </c>
      <c r="GEG24" s="719">
        <f t="shared" si="76"/>
        <v>0</v>
      </c>
      <c r="GEH24" s="719">
        <f t="shared" si="76"/>
        <v>0</v>
      </c>
      <c r="GEI24" s="719">
        <f t="shared" si="76"/>
        <v>0</v>
      </c>
      <c r="GEJ24" s="719">
        <f t="shared" si="76"/>
        <v>0</v>
      </c>
      <c r="GEK24" s="719">
        <f t="shared" si="76"/>
        <v>0</v>
      </c>
      <c r="GEL24" s="719">
        <f t="shared" si="76"/>
        <v>0</v>
      </c>
      <c r="GEM24" s="719">
        <f t="shared" si="76"/>
        <v>0</v>
      </c>
      <c r="GEN24" s="719">
        <f t="shared" si="76"/>
        <v>0</v>
      </c>
      <c r="GEO24" s="719">
        <f t="shared" si="76"/>
        <v>0</v>
      </c>
      <c r="GEP24" s="719">
        <f t="shared" si="76"/>
        <v>0</v>
      </c>
      <c r="GEQ24" s="719">
        <f t="shared" si="76"/>
        <v>0</v>
      </c>
      <c r="GER24" s="719">
        <f t="shared" si="76"/>
        <v>0</v>
      </c>
      <c r="GES24" s="719">
        <f t="shared" si="76"/>
        <v>0</v>
      </c>
      <c r="GET24" s="719">
        <f t="shared" si="76"/>
        <v>0</v>
      </c>
      <c r="GEU24" s="719">
        <f t="shared" si="76"/>
        <v>0</v>
      </c>
      <c r="GEV24" s="719">
        <f t="shared" si="76"/>
        <v>0</v>
      </c>
      <c r="GEW24" s="719">
        <f t="shared" si="76"/>
        <v>0</v>
      </c>
      <c r="GEX24" s="719">
        <f t="shared" si="76"/>
        <v>0</v>
      </c>
      <c r="GEY24" s="719">
        <f t="shared" si="76"/>
        <v>0</v>
      </c>
      <c r="GEZ24" s="719">
        <f t="shared" si="76"/>
        <v>0</v>
      </c>
      <c r="GFA24" s="719">
        <f t="shared" si="76"/>
        <v>0</v>
      </c>
      <c r="GFB24" s="719">
        <f t="shared" si="76"/>
        <v>0</v>
      </c>
      <c r="GFC24" s="719">
        <f t="shared" si="76"/>
        <v>0</v>
      </c>
      <c r="GFD24" s="719">
        <f t="shared" si="76"/>
        <v>0</v>
      </c>
      <c r="GFE24" s="719">
        <f t="shared" si="76"/>
        <v>0</v>
      </c>
      <c r="GFF24" s="719">
        <f t="shared" si="76"/>
        <v>0</v>
      </c>
      <c r="GFG24" s="719">
        <f t="shared" si="76"/>
        <v>0</v>
      </c>
      <c r="GFH24" s="719">
        <f t="shared" si="76"/>
        <v>0</v>
      </c>
      <c r="GFI24" s="719">
        <f t="shared" si="76"/>
        <v>0</v>
      </c>
      <c r="GFJ24" s="719">
        <f t="shared" si="76"/>
        <v>0</v>
      </c>
      <c r="GFK24" s="719">
        <f t="shared" si="76"/>
        <v>0</v>
      </c>
      <c r="GFL24" s="719">
        <f t="shared" si="76"/>
        <v>0</v>
      </c>
      <c r="GFM24" s="719">
        <f t="shared" si="76"/>
        <v>0</v>
      </c>
      <c r="GFN24" s="719">
        <f t="shared" si="76"/>
        <v>0</v>
      </c>
      <c r="GFO24" s="719">
        <f t="shared" si="76"/>
        <v>0</v>
      </c>
      <c r="GFP24" s="719">
        <f t="shared" si="76"/>
        <v>0</v>
      </c>
      <c r="GFQ24" s="719">
        <f t="shared" si="76"/>
        <v>0</v>
      </c>
      <c r="GFR24" s="719">
        <f t="shared" si="76"/>
        <v>0</v>
      </c>
      <c r="GFS24" s="719">
        <f t="shared" si="76"/>
        <v>0</v>
      </c>
      <c r="GFT24" s="719">
        <f t="shared" si="76"/>
        <v>0</v>
      </c>
      <c r="GFU24" s="719">
        <f t="shared" si="76"/>
        <v>0</v>
      </c>
      <c r="GFV24" s="719">
        <f t="shared" si="76"/>
        <v>0</v>
      </c>
      <c r="GFW24" s="719">
        <f t="shared" si="76"/>
        <v>0</v>
      </c>
      <c r="GFX24" s="719">
        <f t="shared" si="76"/>
        <v>0</v>
      </c>
      <c r="GFY24" s="719">
        <f t="shared" si="76"/>
        <v>0</v>
      </c>
      <c r="GFZ24" s="719">
        <f t="shared" si="76"/>
        <v>0</v>
      </c>
      <c r="GGA24" s="719">
        <f t="shared" si="76"/>
        <v>0</v>
      </c>
      <c r="GGB24" s="719">
        <f t="shared" si="76"/>
        <v>0</v>
      </c>
      <c r="GGC24" s="719">
        <f t="shared" si="76"/>
        <v>0</v>
      </c>
      <c r="GGD24" s="719">
        <f t="shared" si="76"/>
        <v>0</v>
      </c>
      <c r="GGE24" s="719">
        <f t="shared" si="76"/>
        <v>0</v>
      </c>
      <c r="GGF24" s="719">
        <f t="shared" si="76"/>
        <v>0</v>
      </c>
      <c r="GGG24" s="719">
        <f t="shared" si="76"/>
        <v>0</v>
      </c>
      <c r="GGH24" s="719">
        <f t="shared" si="76"/>
        <v>0</v>
      </c>
      <c r="GGI24" s="719">
        <f t="shared" si="76"/>
        <v>0</v>
      </c>
      <c r="GGJ24" s="719">
        <f t="shared" si="76"/>
        <v>0</v>
      </c>
      <c r="GGK24" s="719">
        <f t="shared" si="76"/>
        <v>0</v>
      </c>
      <c r="GGL24" s="719">
        <f t="shared" si="76"/>
        <v>0</v>
      </c>
      <c r="GGM24" s="719">
        <f t="shared" si="76"/>
        <v>0</v>
      </c>
      <c r="GGN24" s="719">
        <f t="shared" si="76"/>
        <v>0</v>
      </c>
      <c r="GGO24" s="719">
        <f t="shared" ref="GGO24:GIZ24" si="77">GGO22/365</f>
        <v>0</v>
      </c>
      <c r="GGP24" s="719">
        <f t="shared" si="77"/>
        <v>0</v>
      </c>
      <c r="GGQ24" s="719">
        <f t="shared" si="77"/>
        <v>0</v>
      </c>
      <c r="GGR24" s="719">
        <f t="shared" si="77"/>
        <v>0</v>
      </c>
      <c r="GGS24" s="719">
        <f t="shared" si="77"/>
        <v>0</v>
      </c>
      <c r="GGT24" s="719">
        <f t="shared" si="77"/>
        <v>0</v>
      </c>
      <c r="GGU24" s="719">
        <f t="shared" si="77"/>
        <v>0</v>
      </c>
      <c r="GGV24" s="719">
        <f t="shared" si="77"/>
        <v>0</v>
      </c>
      <c r="GGW24" s="719">
        <f t="shared" si="77"/>
        <v>0</v>
      </c>
      <c r="GGX24" s="719">
        <f t="shared" si="77"/>
        <v>0</v>
      </c>
      <c r="GGY24" s="719">
        <f t="shared" si="77"/>
        <v>0</v>
      </c>
      <c r="GGZ24" s="719">
        <f t="shared" si="77"/>
        <v>0</v>
      </c>
      <c r="GHA24" s="719">
        <f t="shared" si="77"/>
        <v>0</v>
      </c>
      <c r="GHB24" s="719">
        <f t="shared" si="77"/>
        <v>0</v>
      </c>
      <c r="GHC24" s="719">
        <f t="shared" si="77"/>
        <v>0</v>
      </c>
      <c r="GHD24" s="719">
        <f t="shared" si="77"/>
        <v>0</v>
      </c>
      <c r="GHE24" s="719">
        <f t="shared" si="77"/>
        <v>0</v>
      </c>
      <c r="GHF24" s="719">
        <f t="shared" si="77"/>
        <v>0</v>
      </c>
      <c r="GHG24" s="719">
        <f t="shared" si="77"/>
        <v>0</v>
      </c>
      <c r="GHH24" s="719">
        <f t="shared" si="77"/>
        <v>0</v>
      </c>
      <c r="GHI24" s="719">
        <f t="shared" si="77"/>
        <v>0</v>
      </c>
      <c r="GHJ24" s="719">
        <f t="shared" si="77"/>
        <v>0</v>
      </c>
      <c r="GHK24" s="719">
        <f t="shared" si="77"/>
        <v>0</v>
      </c>
      <c r="GHL24" s="719">
        <f t="shared" si="77"/>
        <v>0</v>
      </c>
      <c r="GHM24" s="719">
        <f t="shared" si="77"/>
        <v>0</v>
      </c>
      <c r="GHN24" s="719">
        <f t="shared" si="77"/>
        <v>0</v>
      </c>
      <c r="GHO24" s="719">
        <f t="shared" si="77"/>
        <v>0</v>
      </c>
      <c r="GHP24" s="719">
        <f t="shared" si="77"/>
        <v>0</v>
      </c>
      <c r="GHQ24" s="719">
        <f t="shared" si="77"/>
        <v>0</v>
      </c>
      <c r="GHR24" s="719">
        <f t="shared" si="77"/>
        <v>0</v>
      </c>
      <c r="GHS24" s="719">
        <f t="shared" si="77"/>
        <v>0</v>
      </c>
      <c r="GHT24" s="719">
        <f t="shared" si="77"/>
        <v>0</v>
      </c>
      <c r="GHU24" s="719">
        <f t="shared" si="77"/>
        <v>0</v>
      </c>
      <c r="GHV24" s="719">
        <f t="shared" si="77"/>
        <v>0</v>
      </c>
      <c r="GHW24" s="719">
        <f t="shared" si="77"/>
        <v>0</v>
      </c>
      <c r="GHX24" s="719">
        <f t="shared" si="77"/>
        <v>0</v>
      </c>
      <c r="GHY24" s="719">
        <f t="shared" si="77"/>
        <v>0</v>
      </c>
      <c r="GHZ24" s="719">
        <f t="shared" si="77"/>
        <v>0</v>
      </c>
      <c r="GIA24" s="719">
        <f t="shared" si="77"/>
        <v>0</v>
      </c>
      <c r="GIB24" s="719">
        <f t="shared" si="77"/>
        <v>0</v>
      </c>
      <c r="GIC24" s="719">
        <f t="shared" si="77"/>
        <v>0</v>
      </c>
      <c r="GID24" s="719">
        <f t="shared" si="77"/>
        <v>0</v>
      </c>
      <c r="GIE24" s="719">
        <f t="shared" si="77"/>
        <v>0</v>
      </c>
      <c r="GIF24" s="719">
        <f t="shared" si="77"/>
        <v>0</v>
      </c>
      <c r="GIG24" s="719">
        <f t="shared" si="77"/>
        <v>0</v>
      </c>
      <c r="GIH24" s="719">
        <f t="shared" si="77"/>
        <v>0</v>
      </c>
      <c r="GII24" s="719">
        <f t="shared" si="77"/>
        <v>0</v>
      </c>
      <c r="GIJ24" s="719">
        <f t="shared" si="77"/>
        <v>0</v>
      </c>
      <c r="GIK24" s="719">
        <f t="shared" si="77"/>
        <v>0</v>
      </c>
      <c r="GIL24" s="719">
        <f t="shared" si="77"/>
        <v>0</v>
      </c>
      <c r="GIM24" s="719">
        <f t="shared" si="77"/>
        <v>0</v>
      </c>
      <c r="GIN24" s="719">
        <f t="shared" si="77"/>
        <v>0</v>
      </c>
      <c r="GIO24" s="719">
        <f t="shared" si="77"/>
        <v>0</v>
      </c>
      <c r="GIP24" s="719">
        <f t="shared" si="77"/>
        <v>0</v>
      </c>
      <c r="GIQ24" s="719">
        <f t="shared" si="77"/>
        <v>0</v>
      </c>
      <c r="GIR24" s="719">
        <f t="shared" si="77"/>
        <v>0</v>
      </c>
      <c r="GIS24" s="719">
        <f t="shared" si="77"/>
        <v>0</v>
      </c>
      <c r="GIT24" s="719">
        <f t="shared" si="77"/>
        <v>0</v>
      </c>
      <c r="GIU24" s="719">
        <f t="shared" si="77"/>
        <v>0</v>
      </c>
      <c r="GIV24" s="719">
        <f t="shared" si="77"/>
        <v>0</v>
      </c>
      <c r="GIW24" s="719">
        <f t="shared" si="77"/>
        <v>0</v>
      </c>
      <c r="GIX24" s="719">
        <f t="shared" si="77"/>
        <v>0</v>
      </c>
      <c r="GIY24" s="719">
        <f t="shared" si="77"/>
        <v>0</v>
      </c>
      <c r="GIZ24" s="719">
        <f t="shared" si="77"/>
        <v>0</v>
      </c>
      <c r="GJA24" s="719">
        <f t="shared" ref="GJA24:GLL24" si="78">GJA22/365</f>
        <v>0</v>
      </c>
      <c r="GJB24" s="719">
        <f t="shared" si="78"/>
        <v>0</v>
      </c>
      <c r="GJC24" s="719">
        <f t="shared" si="78"/>
        <v>0</v>
      </c>
      <c r="GJD24" s="719">
        <f t="shared" si="78"/>
        <v>0</v>
      </c>
      <c r="GJE24" s="719">
        <f t="shared" si="78"/>
        <v>0</v>
      </c>
      <c r="GJF24" s="719">
        <f t="shared" si="78"/>
        <v>0</v>
      </c>
      <c r="GJG24" s="719">
        <f t="shared" si="78"/>
        <v>0</v>
      </c>
      <c r="GJH24" s="719">
        <f t="shared" si="78"/>
        <v>0</v>
      </c>
      <c r="GJI24" s="719">
        <f t="shared" si="78"/>
        <v>0</v>
      </c>
      <c r="GJJ24" s="719">
        <f t="shared" si="78"/>
        <v>0</v>
      </c>
      <c r="GJK24" s="719">
        <f t="shared" si="78"/>
        <v>0</v>
      </c>
      <c r="GJL24" s="719">
        <f t="shared" si="78"/>
        <v>0</v>
      </c>
      <c r="GJM24" s="719">
        <f t="shared" si="78"/>
        <v>0</v>
      </c>
      <c r="GJN24" s="719">
        <f t="shared" si="78"/>
        <v>0</v>
      </c>
      <c r="GJO24" s="719">
        <f t="shared" si="78"/>
        <v>0</v>
      </c>
      <c r="GJP24" s="719">
        <f t="shared" si="78"/>
        <v>0</v>
      </c>
      <c r="GJQ24" s="719">
        <f t="shared" si="78"/>
        <v>0</v>
      </c>
      <c r="GJR24" s="719">
        <f t="shared" si="78"/>
        <v>0</v>
      </c>
      <c r="GJS24" s="719">
        <f t="shared" si="78"/>
        <v>0</v>
      </c>
      <c r="GJT24" s="719">
        <f t="shared" si="78"/>
        <v>0</v>
      </c>
      <c r="GJU24" s="719">
        <f t="shared" si="78"/>
        <v>0</v>
      </c>
      <c r="GJV24" s="719">
        <f t="shared" si="78"/>
        <v>0</v>
      </c>
      <c r="GJW24" s="719">
        <f t="shared" si="78"/>
        <v>0</v>
      </c>
      <c r="GJX24" s="719">
        <f t="shared" si="78"/>
        <v>0</v>
      </c>
      <c r="GJY24" s="719">
        <f t="shared" si="78"/>
        <v>0</v>
      </c>
      <c r="GJZ24" s="719">
        <f t="shared" si="78"/>
        <v>0</v>
      </c>
      <c r="GKA24" s="719">
        <f t="shared" si="78"/>
        <v>0</v>
      </c>
      <c r="GKB24" s="719">
        <f t="shared" si="78"/>
        <v>0</v>
      </c>
      <c r="GKC24" s="719">
        <f t="shared" si="78"/>
        <v>0</v>
      </c>
      <c r="GKD24" s="719">
        <f t="shared" si="78"/>
        <v>0</v>
      </c>
      <c r="GKE24" s="719">
        <f t="shared" si="78"/>
        <v>0</v>
      </c>
      <c r="GKF24" s="719">
        <f t="shared" si="78"/>
        <v>0</v>
      </c>
      <c r="GKG24" s="719">
        <f t="shared" si="78"/>
        <v>0</v>
      </c>
      <c r="GKH24" s="719">
        <f t="shared" si="78"/>
        <v>0</v>
      </c>
      <c r="GKI24" s="719">
        <f t="shared" si="78"/>
        <v>0</v>
      </c>
      <c r="GKJ24" s="719">
        <f t="shared" si="78"/>
        <v>0</v>
      </c>
      <c r="GKK24" s="719">
        <f t="shared" si="78"/>
        <v>0</v>
      </c>
      <c r="GKL24" s="719">
        <f t="shared" si="78"/>
        <v>0</v>
      </c>
      <c r="GKM24" s="719">
        <f t="shared" si="78"/>
        <v>0</v>
      </c>
      <c r="GKN24" s="719">
        <f t="shared" si="78"/>
        <v>0</v>
      </c>
      <c r="GKO24" s="719">
        <f t="shared" si="78"/>
        <v>0</v>
      </c>
      <c r="GKP24" s="719">
        <f t="shared" si="78"/>
        <v>0</v>
      </c>
      <c r="GKQ24" s="719">
        <f t="shared" si="78"/>
        <v>0</v>
      </c>
      <c r="GKR24" s="719">
        <f t="shared" si="78"/>
        <v>0</v>
      </c>
      <c r="GKS24" s="719">
        <f t="shared" si="78"/>
        <v>0</v>
      </c>
      <c r="GKT24" s="719">
        <f t="shared" si="78"/>
        <v>0</v>
      </c>
      <c r="GKU24" s="719">
        <f t="shared" si="78"/>
        <v>0</v>
      </c>
      <c r="GKV24" s="719">
        <f t="shared" si="78"/>
        <v>0</v>
      </c>
      <c r="GKW24" s="719">
        <f t="shared" si="78"/>
        <v>0</v>
      </c>
      <c r="GKX24" s="719">
        <f t="shared" si="78"/>
        <v>0</v>
      </c>
      <c r="GKY24" s="719">
        <f t="shared" si="78"/>
        <v>0</v>
      </c>
      <c r="GKZ24" s="719">
        <f t="shared" si="78"/>
        <v>0</v>
      </c>
      <c r="GLA24" s="719">
        <f t="shared" si="78"/>
        <v>0</v>
      </c>
      <c r="GLB24" s="719">
        <f t="shared" si="78"/>
        <v>0</v>
      </c>
      <c r="GLC24" s="719">
        <f t="shared" si="78"/>
        <v>0</v>
      </c>
      <c r="GLD24" s="719">
        <f t="shared" si="78"/>
        <v>0</v>
      </c>
      <c r="GLE24" s="719">
        <f t="shared" si="78"/>
        <v>0</v>
      </c>
      <c r="GLF24" s="719">
        <f t="shared" si="78"/>
        <v>0</v>
      </c>
      <c r="GLG24" s="719">
        <f t="shared" si="78"/>
        <v>0</v>
      </c>
      <c r="GLH24" s="719">
        <f t="shared" si="78"/>
        <v>0</v>
      </c>
      <c r="GLI24" s="719">
        <f t="shared" si="78"/>
        <v>0</v>
      </c>
      <c r="GLJ24" s="719">
        <f t="shared" si="78"/>
        <v>0</v>
      </c>
      <c r="GLK24" s="719">
        <f t="shared" si="78"/>
        <v>0</v>
      </c>
      <c r="GLL24" s="719">
        <f t="shared" si="78"/>
        <v>0</v>
      </c>
      <c r="GLM24" s="719">
        <f t="shared" ref="GLM24:GNX24" si="79">GLM22/365</f>
        <v>0</v>
      </c>
      <c r="GLN24" s="719">
        <f t="shared" si="79"/>
        <v>0</v>
      </c>
      <c r="GLO24" s="719">
        <f t="shared" si="79"/>
        <v>0</v>
      </c>
      <c r="GLP24" s="719">
        <f t="shared" si="79"/>
        <v>0</v>
      </c>
      <c r="GLQ24" s="719">
        <f t="shared" si="79"/>
        <v>0</v>
      </c>
      <c r="GLR24" s="719">
        <f t="shared" si="79"/>
        <v>0</v>
      </c>
      <c r="GLS24" s="719">
        <f t="shared" si="79"/>
        <v>0</v>
      </c>
      <c r="GLT24" s="719">
        <f t="shared" si="79"/>
        <v>0</v>
      </c>
      <c r="GLU24" s="719">
        <f t="shared" si="79"/>
        <v>0</v>
      </c>
      <c r="GLV24" s="719">
        <f t="shared" si="79"/>
        <v>0</v>
      </c>
      <c r="GLW24" s="719">
        <f t="shared" si="79"/>
        <v>0</v>
      </c>
      <c r="GLX24" s="719">
        <f t="shared" si="79"/>
        <v>0</v>
      </c>
      <c r="GLY24" s="719">
        <f t="shared" si="79"/>
        <v>0</v>
      </c>
      <c r="GLZ24" s="719">
        <f t="shared" si="79"/>
        <v>0</v>
      </c>
      <c r="GMA24" s="719">
        <f t="shared" si="79"/>
        <v>0</v>
      </c>
      <c r="GMB24" s="719">
        <f t="shared" si="79"/>
        <v>0</v>
      </c>
      <c r="GMC24" s="719">
        <f t="shared" si="79"/>
        <v>0</v>
      </c>
      <c r="GMD24" s="719">
        <f t="shared" si="79"/>
        <v>0</v>
      </c>
      <c r="GME24" s="719">
        <f t="shared" si="79"/>
        <v>0</v>
      </c>
      <c r="GMF24" s="719">
        <f t="shared" si="79"/>
        <v>0</v>
      </c>
      <c r="GMG24" s="719">
        <f t="shared" si="79"/>
        <v>0</v>
      </c>
      <c r="GMH24" s="719">
        <f t="shared" si="79"/>
        <v>0</v>
      </c>
      <c r="GMI24" s="719">
        <f t="shared" si="79"/>
        <v>0</v>
      </c>
      <c r="GMJ24" s="719">
        <f t="shared" si="79"/>
        <v>0</v>
      </c>
      <c r="GMK24" s="719">
        <f t="shared" si="79"/>
        <v>0</v>
      </c>
      <c r="GML24" s="719">
        <f t="shared" si="79"/>
        <v>0</v>
      </c>
      <c r="GMM24" s="719">
        <f t="shared" si="79"/>
        <v>0</v>
      </c>
      <c r="GMN24" s="719">
        <f t="shared" si="79"/>
        <v>0</v>
      </c>
      <c r="GMO24" s="719">
        <f t="shared" si="79"/>
        <v>0</v>
      </c>
      <c r="GMP24" s="719">
        <f t="shared" si="79"/>
        <v>0</v>
      </c>
      <c r="GMQ24" s="719">
        <f t="shared" si="79"/>
        <v>0</v>
      </c>
      <c r="GMR24" s="719">
        <f t="shared" si="79"/>
        <v>0</v>
      </c>
      <c r="GMS24" s="719">
        <f t="shared" si="79"/>
        <v>0</v>
      </c>
      <c r="GMT24" s="719">
        <f t="shared" si="79"/>
        <v>0</v>
      </c>
      <c r="GMU24" s="719">
        <f t="shared" si="79"/>
        <v>0</v>
      </c>
      <c r="GMV24" s="719">
        <f t="shared" si="79"/>
        <v>0</v>
      </c>
      <c r="GMW24" s="719">
        <f t="shared" si="79"/>
        <v>0</v>
      </c>
      <c r="GMX24" s="719">
        <f t="shared" si="79"/>
        <v>0</v>
      </c>
      <c r="GMY24" s="719">
        <f t="shared" si="79"/>
        <v>0</v>
      </c>
      <c r="GMZ24" s="719">
        <f t="shared" si="79"/>
        <v>0</v>
      </c>
      <c r="GNA24" s="719">
        <f t="shared" si="79"/>
        <v>0</v>
      </c>
      <c r="GNB24" s="719">
        <f t="shared" si="79"/>
        <v>0</v>
      </c>
      <c r="GNC24" s="719">
        <f t="shared" si="79"/>
        <v>0</v>
      </c>
      <c r="GND24" s="719">
        <f t="shared" si="79"/>
        <v>0</v>
      </c>
      <c r="GNE24" s="719">
        <f t="shared" si="79"/>
        <v>0</v>
      </c>
      <c r="GNF24" s="719">
        <f t="shared" si="79"/>
        <v>0</v>
      </c>
      <c r="GNG24" s="719">
        <f t="shared" si="79"/>
        <v>0</v>
      </c>
      <c r="GNH24" s="719">
        <f t="shared" si="79"/>
        <v>0</v>
      </c>
      <c r="GNI24" s="719">
        <f t="shared" si="79"/>
        <v>0</v>
      </c>
      <c r="GNJ24" s="719">
        <f t="shared" si="79"/>
        <v>0</v>
      </c>
      <c r="GNK24" s="719">
        <f t="shared" si="79"/>
        <v>0</v>
      </c>
      <c r="GNL24" s="719">
        <f t="shared" si="79"/>
        <v>0</v>
      </c>
      <c r="GNM24" s="719">
        <f t="shared" si="79"/>
        <v>0</v>
      </c>
      <c r="GNN24" s="719">
        <f t="shared" si="79"/>
        <v>0</v>
      </c>
      <c r="GNO24" s="719">
        <f t="shared" si="79"/>
        <v>0</v>
      </c>
      <c r="GNP24" s="719">
        <f t="shared" si="79"/>
        <v>0</v>
      </c>
      <c r="GNQ24" s="719">
        <f t="shared" si="79"/>
        <v>0</v>
      </c>
      <c r="GNR24" s="719">
        <f t="shared" si="79"/>
        <v>0</v>
      </c>
      <c r="GNS24" s="719">
        <f t="shared" si="79"/>
        <v>0</v>
      </c>
      <c r="GNT24" s="719">
        <f t="shared" si="79"/>
        <v>0</v>
      </c>
      <c r="GNU24" s="719">
        <f t="shared" si="79"/>
        <v>0</v>
      </c>
      <c r="GNV24" s="719">
        <f t="shared" si="79"/>
        <v>0</v>
      </c>
      <c r="GNW24" s="719">
        <f t="shared" si="79"/>
        <v>0</v>
      </c>
      <c r="GNX24" s="719">
        <f t="shared" si="79"/>
        <v>0</v>
      </c>
      <c r="GNY24" s="719">
        <f t="shared" ref="GNY24:GQJ24" si="80">GNY22/365</f>
        <v>0</v>
      </c>
      <c r="GNZ24" s="719">
        <f t="shared" si="80"/>
        <v>0</v>
      </c>
      <c r="GOA24" s="719">
        <f t="shared" si="80"/>
        <v>0</v>
      </c>
      <c r="GOB24" s="719">
        <f t="shared" si="80"/>
        <v>0</v>
      </c>
      <c r="GOC24" s="719">
        <f t="shared" si="80"/>
        <v>0</v>
      </c>
      <c r="GOD24" s="719">
        <f t="shared" si="80"/>
        <v>0</v>
      </c>
      <c r="GOE24" s="719">
        <f t="shared" si="80"/>
        <v>0</v>
      </c>
      <c r="GOF24" s="719">
        <f t="shared" si="80"/>
        <v>0</v>
      </c>
      <c r="GOG24" s="719">
        <f t="shared" si="80"/>
        <v>0</v>
      </c>
      <c r="GOH24" s="719">
        <f t="shared" si="80"/>
        <v>0</v>
      </c>
      <c r="GOI24" s="719">
        <f t="shared" si="80"/>
        <v>0</v>
      </c>
      <c r="GOJ24" s="719">
        <f t="shared" si="80"/>
        <v>0</v>
      </c>
      <c r="GOK24" s="719">
        <f t="shared" si="80"/>
        <v>0</v>
      </c>
      <c r="GOL24" s="719">
        <f t="shared" si="80"/>
        <v>0</v>
      </c>
      <c r="GOM24" s="719">
        <f t="shared" si="80"/>
        <v>0</v>
      </c>
      <c r="GON24" s="719">
        <f t="shared" si="80"/>
        <v>0</v>
      </c>
      <c r="GOO24" s="719">
        <f t="shared" si="80"/>
        <v>0</v>
      </c>
      <c r="GOP24" s="719">
        <f t="shared" si="80"/>
        <v>0</v>
      </c>
      <c r="GOQ24" s="719">
        <f t="shared" si="80"/>
        <v>0</v>
      </c>
      <c r="GOR24" s="719">
        <f t="shared" si="80"/>
        <v>0</v>
      </c>
      <c r="GOS24" s="719">
        <f t="shared" si="80"/>
        <v>0</v>
      </c>
      <c r="GOT24" s="719">
        <f t="shared" si="80"/>
        <v>0</v>
      </c>
      <c r="GOU24" s="719">
        <f t="shared" si="80"/>
        <v>0</v>
      </c>
      <c r="GOV24" s="719">
        <f t="shared" si="80"/>
        <v>0</v>
      </c>
      <c r="GOW24" s="719">
        <f t="shared" si="80"/>
        <v>0</v>
      </c>
      <c r="GOX24" s="719">
        <f t="shared" si="80"/>
        <v>0</v>
      </c>
      <c r="GOY24" s="719">
        <f t="shared" si="80"/>
        <v>0</v>
      </c>
      <c r="GOZ24" s="719">
        <f t="shared" si="80"/>
        <v>0</v>
      </c>
      <c r="GPA24" s="719">
        <f t="shared" si="80"/>
        <v>0</v>
      </c>
      <c r="GPB24" s="719">
        <f t="shared" si="80"/>
        <v>0</v>
      </c>
      <c r="GPC24" s="719">
        <f t="shared" si="80"/>
        <v>0</v>
      </c>
      <c r="GPD24" s="719">
        <f t="shared" si="80"/>
        <v>0</v>
      </c>
      <c r="GPE24" s="719">
        <f t="shared" si="80"/>
        <v>0</v>
      </c>
      <c r="GPF24" s="719">
        <f t="shared" si="80"/>
        <v>0</v>
      </c>
      <c r="GPG24" s="719">
        <f t="shared" si="80"/>
        <v>0</v>
      </c>
      <c r="GPH24" s="719">
        <f t="shared" si="80"/>
        <v>0</v>
      </c>
      <c r="GPI24" s="719">
        <f t="shared" si="80"/>
        <v>0</v>
      </c>
      <c r="GPJ24" s="719">
        <f t="shared" si="80"/>
        <v>0</v>
      </c>
      <c r="GPK24" s="719">
        <f t="shared" si="80"/>
        <v>0</v>
      </c>
      <c r="GPL24" s="719">
        <f t="shared" si="80"/>
        <v>0</v>
      </c>
      <c r="GPM24" s="719">
        <f t="shared" si="80"/>
        <v>0</v>
      </c>
      <c r="GPN24" s="719">
        <f t="shared" si="80"/>
        <v>0</v>
      </c>
      <c r="GPO24" s="719">
        <f t="shared" si="80"/>
        <v>0</v>
      </c>
      <c r="GPP24" s="719">
        <f t="shared" si="80"/>
        <v>0</v>
      </c>
      <c r="GPQ24" s="719">
        <f t="shared" si="80"/>
        <v>0</v>
      </c>
      <c r="GPR24" s="719">
        <f t="shared" si="80"/>
        <v>0</v>
      </c>
      <c r="GPS24" s="719">
        <f t="shared" si="80"/>
        <v>0</v>
      </c>
      <c r="GPT24" s="719">
        <f t="shared" si="80"/>
        <v>0</v>
      </c>
      <c r="GPU24" s="719">
        <f t="shared" si="80"/>
        <v>0</v>
      </c>
      <c r="GPV24" s="719">
        <f t="shared" si="80"/>
        <v>0</v>
      </c>
      <c r="GPW24" s="719">
        <f t="shared" si="80"/>
        <v>0</v>
      </c>
      <c r="GPX24" s="719">
        <f t="shared" si="80"/>
        <v>0</v>
      </c>
      <c r="GPY24" s="719">
        <f t="shared" si="80"/>
        <v>0</v>
      </c>
      <c r="GPZ24" s="719">
        <f t="shared" si="80"/>
        <v>0</v>
      </c>
      <c r="GQA24" s="719">
        <f t="shared" si="80"/>
        <v>0</v>
      </c>
      <c r="GQB24" s="719">
        <f t="shared" si="80"/>
        <v>0</v>
      </c>
      <c r="GQC24" s="719">
        <f t="shared" si="80"/>
        <v>0</v>
      </c>
      <c r="GQD24" s="719">
        <f t="shared" si="80"/>
        <v>0</v>
      </c>
      <c r="GQE24" s="719">
        <f t="shared" si="80"/>
        <v>0</v>
      </c>
      <c r="GQF24" s="719">
        <f t="shared" si="80"/>
        <v>0</v>
      </c>
      <c r="GQG24" s="719">
        <f t="shared" si="80"/>
        <v>0</v>
      </c>
      <c r="GQH24" s="719">
        <f t="shared" si="80"/>
        <v>0</v>
      </c>
      <c r="GQI24" s="719">
        <f t="shared" si="80"/>
        <v>0</v>
      </c>
      <c r="GQJ24" s="719">
        <f t="shared" si="80"/>
        <v>0</v>
      </c>
      <c r="GQK24" s="719">
        <f t="shared" ref="GQK24:GSV24" si="81">GQK22/365</f>
        <v>0</v>
      </c>
      <c r="GQL24" s="719">
        <f t="shared" si="81"/>
        <v>0</v>
      </c>
      <c r="GQM24" s="719">
        <f t="shared" si="81"/>
        <v>0</v>
      </c>
      <c r="GQN24" s="719">
        <f t="shared" si="81"/>
        <v>0</v>
      </c>
      <c r="GQO24" s="719">
        <f t="shared" si="81"/>
        <v>0</v>
      </c>
      <c r="GQP24" s="719">
        <f t="shared" si="81"/>
        <v>0</v>
      </c>
      <c r="GQQ24" s="719">
        <f t="shared" si="81"/>
        <v>0</v>
      </c>
      <c r="GQR24" s="719">
        <f t="shared" si="81"/>
        <v>0</v>
      </c>
      <c r="GQS24" s="719">
        <f t="shared" si="81"/>
        <v>0</v>
      </c>
      <c r="GQT24" s="719">
        <f t="shared" si="81"/>
        <v>0</v>
      </c>
      <c r="GQU24" s="719">
        <f t="shared" si="81"/>
        <v>0</v>
      </c>
      <c r="GQV24" s="719">
        <f t="shared" si="81"/>
        <v>0</v>
      </c>
      <c r="GQW24" s="719">
        <f t="shared" si="81"/>
        <v>0</v>
      </c>
      <c r="GQX24" s="719">
        <f t="shared" si="81"/>
        <v>0</v>
      </c>
      <c r="GQY24" s="719">
        <f t="shared" si="81"/>
        <v>0</v>
      </c>
      <c r="GQZ24" s="719">
        <f t="shared" si="81"/>
        <v>0</v>
      </c>
      <c r="GRA24" s="719">
        <f t="shared" si="81"/>
        <v>0</v>
      </c>
      <c r="GRB24" s="719">
        <f t="shared" si="81"/>
        <v>0</v>
      </c>
      <c r="GRC24" s="719">
        <f t="shared" si="81"/>
        <v>0</v>
      </c>
      <c r="GRD24" s="719">
        <f t="shared" si="81"/>
        <v>0</v>
      </c>
      <c r="GRE24" s="719">
        <f t="shared" si="81"/>
        <v>0</v>
      </c>
      <c r="GRF24" s="719">
        <f t="shared" si="81"/>
        <v>0</v>
      </c>
      <c r="GRG24" s="719">
        <f t="shared" si="81"/>
        <v>0</v>
      </c>
      <c r="GRH24" s="719">
        <f t="shared" si="81"/>
        <v>0</v>
      </c>
      <c r="GRI24" s="719">
        <f t="shared" si="81"/>
        <v>0</v>
      </c>
      <c r="GRJ24" s="719">
        <f t="shared" si="81"/>
        <v>0</v>
      </c>
      <c r="GRK24" s="719">
        <f t="shared" si="81"/>
        <v>0</v>
      </c>
      <c r="GRL24" s="719">
        <f t="shared" si="81"/>
        <v>0</v>
      </c>
      <c r="GRM24" s="719">
        <f t="shared" si="81"/>
        <v>0</v>
      </c>
      <c r="GRN24" s="719">
        <f t="shared" si="81"/>
        <v>0</v>
      </c>
      <c r="GRO24" s="719">
        <f t="shared" si="81"/>
        <v>0</v>
      </c>
      <c r="GRP24" s="719">
        <f t="shared" si="81"/>
        <v>0</v>
      </c>
      <c r="GRQ24" s="719">
        <f t="shared" si="81"/>
        <v>0</v>
      </c>
      <c r="GRR24" s="719">
        <f t="shared" si="81"/>
        <v>0</v>
      </c>
      <c r="GRS24" s="719">
        <f t="shared" si="81"/>
        <v>0</v>
      </c>
      <c r="GRT24" s="719">
        <f t="shared" si="81"/>
        <v>0</v>
      </c>
      <c r="GRU24" s="719">
        <f t="shared" si="81"/>
        <v>0</v>
      </c>
      <c r="GRV24" s="719">
        <f t="shared" si="81"/>
        <v>0</v>
      </c>
      <c r="GRW24" s="719">
        <f t="shared" si="81"/>
        <v>0</v>
      </c>
      <c r="GRX24" s="719">
        <f t="shared" si="81"/>
        <v>0</v>
      </c>
      <c r="GRY24" s="719">
        <f t="shared" si="81"/>
        <v>0</v>
      </c>
      <c r="GRZ24" s="719">
        <f t="shared" si="81"/>
        <v>0</v>
      </c>
      <c r="GSA24" s="719">
        <f t="shared" si="81"/>
        <v>0</v>
      </c>
      <c r="GSB24" s="719">
        <f t="shared" si="81"/>
        <v>0</v>
      </c>
      <c r="GSC24" s="719">
        <f t="shared" si="81"/>
        <v>0</v>
      </c>
      <c r="GSD24" s="719">
        <f t="shared" si="81"/>
        <v>0</v>
      </c>
      <c r="GSE24" s="719">
        <f t="shared" si="81"/>
        <v>0</v>
      </c>
      <c r="GSF24" s="719">
        <f t="shared" si="81"/>
        <v>0</v>
      </c>
      <c r="GSG24" s="719">
        <f t="shared" si="81"/>
        <v>0</v>
      </c>
      <c r="GSH24" s="719">
        <f t="shared" si="81"/>
        <v>0</v>
      </c>
      <c r="GSI24" s="719">
        <f t="shared" si="81"/>
        <v>0</v>
      </c>
      <c r="GSJ24" s="719">
        <f t="shared" si="81"/>
        <v>0</v>
      </c>
      <c r="GSK24" s="719">
        <f t="shared" si="81"/>
        <v>0</v>
      </c>
      <c r="GSL24" s="719">
        <f t="shared" si="81"/>
        <v>0</v>
      </c>
      <c r="GSM24" s="719">
        <f t="shared" si="81"/>
        <v>0</v>
      </c>
      <c r="GSN24" s="719">
        <f t="shared" si="81"/>
        <v>0</v>
      </c>
      <c r="GSO24" s="719">
        <f t="shared" si="81"/>
        <v>0</v>
      </c>
      <c r="GSP24" s="719">
        <f t="shared" si="81"/>
        <v>0</v>
      </c>
      <c r="GSQ24" s="719">
        <f t="shared" si="81"/>
        <v>0</v>
      </c>
      <c r="GSR24" s="719">
        <f t="shared" si="81"/>
        <v>0</v>
      </c>
      <c r="GSS24" s="719">
        <f t="shared" si="81"/>
        <v>0</v>
      </c>
      <c r="GST24" s="719">
        <f t="shared" si="81"/>
        <v>0</v>
      </c>
      <c r="GSU24" s="719">
        <f t="shared" si="81"/>
        <v>0</v>
      </c>
      <c r="GSV24" s="719">
        <f t="shared" si="81"/>
        <v>0</v>
      </c>
      <c r="GSW24" s="719">
        <f t="shared" ref="GSW24:GVH24" si="82">GSW22/365</f>
        <v>0</v>
      </c>
      <c r="GSX24" s="719">
        <f t="shared" si="82"/>
        <v>0</v>
      </c>
      <c r="GSY24" s="719">
        <f t="shared" si="82"/>
        <v>0</v>
      </c>
      <c r="GSZ24" s="719">
        <f t="shared" si="82"/>
        <v>0</v>
      </c>
      <c r="GTA24" s="719">
        <f t="shared" si="82"/>
        <v>0</v>
      </c>
      <c r="GTB24" s="719">
        <f t="shared" si="82"/>
        <v>0</v>
      </c>
      <c r="GTC24" s="719">
        <f t="shared" si="82"/>
        <v>0</v>
      </c>
      <c r="GTD24" s="719">
        <f t="shared" si="82"/>
        <v>0</v>
      </c>
      <c r="GTE24" s="719">
        <f t="shared" si="82"/>
        <v>0</v>
      </c>
      <c r="GTF24" s="719">
        <f t="shared" si="82"/>
        <v>0</v>
      </c>
      <c r="GTG24" s="719">
        <f t="shared" si="82"/>
        <v>0</v>
      </c>
      <c r="GTH24" s="719">
        <f t="shared" si="82"/>
        <v>0</v>
      </c>
      <c r="GTI24" s="719">
        <f t="shared" si="82"/>
        <v>0</v>
      </c>
      <c r="GTJ24" s="719">
        <f t="shared" si="82"/>
        <v>0</v>
      </c>
      <c r="GTK24" s="719">
        <f t="shared" si="82"/>
        <v>0</v>
      </c>
      <c r="GTL24" s="719">
        <f t="shared" si="82"/>
        <v>0</v>
      </c>
      <c r="GTM24" s="719">
        <f t="shared" si="82"/>
        <v>0</v>
      </c>
      <c r="GTN24" s="719">
        <f t="shared" si="82"/>
        <v>0</v>
      </c>
      <c r="GTO24" s="719">
        <f t="shared" si="82"/>
        <v>0</v>
      </c>
      <c r="GTP24" s="719">
        <f t="shared" si="82"/>
        <v>0</v>
      </c>
      <c r="GTQ24" s="719">
        <f t="shared" si="82"/>
        <v>0</v>
      </c>
      <c r="GTR24" s="719">
        <f t="shared" si="82"/>
        <v>0</v>
      </c>
      <c r="GTS24" s="719">
        <f t="shared" si="82"/>
        <v>0</v>
      </c>
      <c r="GTT24" s="719">
        <f t="shared" si="82"/>
        <v>0</v>
      </c>
      <c r="GTU24" s="719">
        <f t="shared" si="82"/>
        <v>0</v>
      </c>
      <c r="GTV24" s="719">
        <f t="shared" si="82"/>
        <v>0</v>
      </c>
      <c r="GTW24" s="719">
        <f t="shared" si="82"/>
        <v>0</v>
      </c>
      <c r="GTX24" s="719">
        <f t="shared" si="82"/>
        <v>0</v>
      </c>
      <c r="GTY24" s="719">
        <f t="shared" si="82"/>
        <v>0</v>
      </c>
      <c r="GTZ24" s="719">
        <f t="shared" si="82"/>
        <v>0</v>
      </c>
      <c r="GUA24" s="719">
        <f t="shared" si="82"/>
        <v>0</v>
      </c>
      <c r="GUB24" s="719">
        <f t="shared" si="82"/>
        <v>0</v>
      </c>
      <c r="GUC24" s="719">
        <f t="shared" si="82"/>
        <v>0</v>
      </c>
      <c r="GUD24" s="719">
        <f t="shared" si="82"/>
        <v>0</v>
      </c>
      <c r="GUE24" s="719">
        <f t="shared" si="82"/>
        <v>0</v>
      </c>
      <c r="GUF24" s="719">
        <f t="shared" si="82"/>
        <v>0</v>
      </c>
      <c r="GUG24" s="719">
        <f t="shared" si="82"/>
        <v>0</v>
      </c>
      <c r="GUH24" s="719">
        <f t="shared" si="82"/>
        <v>0</v>
      </c>
      <c r="GUI24" s="719">
        <f t="shared" si="82"/>
        <v>0</v>
      </c>
      <c r="GUJ24" s="719">
        <f t="shared" si="82"/>
        <v>0</v>
      </c>
      <c r="GUK24" s="719">
        <f t="shared" si="82"/>
        <v>0</v>
      </c>
      <c r="GUL24" s="719">
        <f t="shared" si="82"/>
        <v>0</v>
      </c>
      <c r="GUM24" s="719">
        <f t="shared" si="82"/>
        <v>0</v>
      </c>
      <c r="GUN24" s="719">
        <f t="shared" si="82"/>
        <v>0</v>
      </c>
      <c r="GUO24" s="719">
        <f t="shared" si="82"/>
        <v>0</v>
      </c>
      <c r="GUP24" s="719">
        <f t="shared" si="82"/>
        <v>0</v>
      </c>
      <c r="GUQ24" s="719">
        <f t="shared" si="82"/>
        <v>0</v>
      </c>
      <c r="GUR24" s="719">
        <f t="shared" si="82"/>
        <v>0</v>
      </c>
      <c r="GUS24" s="719">
        <f t="shared" si="82"/>
        <v>0</v>
      </c>
      <c r="GUT24" s="719">
        <f t="shared" si="82"/>
        <v>0</v>
      </c>
      <c r="GUU24" s="719">
        <f t="shared" si="82"/>
        <v>0</v>
      </c>
      <c r="GUV24" s="719">
        <f t="shared" si="82"/>
        <v>0</v>
      </c>
      <c r="GUW24" s="719">
        <f t="shared" si="82"/>
        <v>0</v>
      </c>
      <c r="GUX24" s="719">
        <f t="shared" si="82"/>
        <v>0</v>
      </c>
      <c r="GUY24" s="719">
        <f t="shared" si="82"/>
        <v>0</v>
      </c>
      <c r="GUZ24" s="719">
        <f t="shared" si="82"/>
        <v>0</v>
      </c>
      <c r="GVA24" s="719">
        <f t="shared" si="82"/>
        <v>0</v>
      </c>
      <c r="GVB24" s="719">
        <f t="shared" si="82"/>
        <v>0</v>
      </c>
      <c r="GVC24" s="719">
        <f t="shared" si="82"/>
        <v>0</v>
      </c>
      <c r="GVD24" s="719">
        <f t="shared" si="82"/>
        <v>0</v>
      </c>
      <c r="GVE24" s="719">
        <f t="shared" si="82"/>
        <v>0</v>
      </c>
      <c r="GVF24" s="719">
        <f t="shared" si="82"/>
        <v>0</v>
      </c>
      <c r="GVG24" s="719">
        <f t="shared" si="82"/>
        <v>0</v>
      </c>
      <c r="GVH24" s="719">
        <f t="shared" si="82"/>
        <v>0</v>
      </c>
      <c r="GVI24" s="719">
        <f t="shared" ref="GVI24:GXT24" si="83">GVI22/365</f>
        <v>0</v>
      </c>
      <c r="GVJ24" s="719">
        <f t="shared" si="83"/>
        <v>0</v>
      </c>
      <c r="GVK24" s="719">
        <f t="shared" si="83"/>
        <v>0</v>
      </c>
      <c r="GVL24" s="719">
        <f t="shared" si="83"/>
        <v>0</v>
      </c>
      <c r="GVM24" s="719">
        <f t="shared" si="83"/>
        <v>0</v>
      </c>
      <c r="GVN24" s="719">
        <f t="shared" si="83"/>
        <v>0</v>
      </c>
      <c r="GVO24" s="719">
        <f t="shared" si="83"/>
        <v>0</v>
      </c>
      <c r="GVP24" s="719">
        <f t="shared" si="83"/>
        <v>0</v>
      </c>
      <c r="GVQ24" s="719">
        <f t="shared" si="83"/>
        <v>0</v>
      </c>
      <c r="GVR24" s="719">
        <f t="shared" si="83"/>
        <v>0</v>
      </c>
      <c r="GVS24" s="719">
        <f t="shared" si="83"/>
        <v>0</v>
      </c>
      <c r="GVT24" s="719">
        <f t="shared" si="83"/>
        <v>0</v>
      </c>
      <c r="GVU24" s="719">
        <f t="shared" si="83"/>
        <v>0</v>
      </c>
      <c r="GVV24" s="719">
        <f t="shared" si="83"/>
        <v>0</v>
      </c>
      <c r="GVW24" s="719">
        <f t="shared" si="83"/>
        <v>0</v>
      </c>
      <c r="GVX24" s="719">
        <f t="shared" si="83"/>
        <v>0</v>
      </c>
      <c r="GVY24" s="719">
        <f t="shared" si="83"/>
        <v>0</v>
      </c>
      <c r="GVZ24" s="719">
        <f t="shared" si="83"/>
        <v>0</v>
      </c>
      <c r="GWA24" s="719">
        <f t="shared" si="83"/>
        <v>0</v>
      </c>
      <c r="GWB24" s="719">
        <f t="shared" si="83"/>
        <v>0</v>
      </c>
      <c r="GWC24" s="719">
        <f t="shared" si="83"/>
        <v>0</v>
      </c>
      <c r="GWD24" s="719">
        <f t="shared" si="83"/>
        <v>0</v>
      </c>
      <c r="GWE24" s="719">
        <f t="shared" si="83"/>
        <v>0</v>
      </c>
      <c r="GWF24" s="719">
        <f t="shared" si="83"/>
        <v>0</v>
      </c>
      <c r="GWG24" s="719">
        <f t="shared" si="83"/>
        <v>0</v>
      </c>
      <c r="GWH24" s="719">
        <f t="shared" si="83"/>
        <v>0</v>
      </c>
      <c r="GWI24" s="719">
        <f t="shared" si="83"/>
        <v>0</v>
      </c>
      <c r="GWJ24" s="719">
        <f t="shared" si="83"/>
        <v>0</v>
      </c>
      <c r="GWK24" s="719">
        <f t="shared" si="83"/>
        <v>0</v>
      </c>
      <c r="GWL24" s="719">
        <f t="shared" si="83"/>
        <v>0</v>
      </c>
      <c r="GWM24" s="719">
        <f t="shared" si="83"/>
        <v>0</v>
      </c>
      <c r="GWN24" s="719">
        <f t="shared" si="83"/>
        <v>0</v>
      </c>
      <c r="GWO24" s="719">
        <f t="shared" si="83"/>
        <v>0</v>
      </c>
      <c r="GWP24" s="719">
        <f t="shared" si="83"/>
        <v>0</v>
      </c>
      <c r="GWQ24" s="719">
        <f t="shared" si="83"/>
        <v>0</v>
      </c>
      <c r="GWR24" s="719">
        <f t="shared" si="83"/>
        <v>0</v>
      </c>
      <c r="GWS24" s="719">
        <f t="shared" si="83"/>
        <v>0</v>
      </c>
      <c r="GWT24" s="719">
        <f t="shared" si="83"/>
        <v>0</v>
      </c>
      <c r="GWU24" s="719">
        <f t="shared" si="83"/>
        <v>0</v>
      </c>
      <c r="GWV24" s="719">
        <f t="shared" si="83"/>
        <v>0</v>
      </c>
      <c r="GWW24" s="719">
        <f t="shared" si="83"/>
        <v>0</v>
      </c>
      <c r="GWX24" s="719">
        <f t="shared" si="83"/>
        <v>0</v>
      </c>
      <c r="GWY24" s="719">
        <f t="shared" si="83"/>
        <v>0</v>
      </c>
      <c r="GWZ24" s="719">
        <f t="shared" si="83"/>
        <v>0</v>
      </c>
      <c r="GXA24" s="719">
        <f t="shared" si="83"/>
        <v>0</v>
      </c>
      <c r="GXB24" s="719">
        <f t="shared" si="83"/>
        <v>0</v>
      </c>
      <c r="GXC24" s="719">
        <f t="shared" si="83"/>
        <v>0</v>
      </c>
      <c r="GXD24" s="719">
        <f t="shared" si="83"/>
        <v>0</v>
      </c>
      <c r="GXE24" s="719">
        <f t="shared" si="83"/>
        <v>0</v>
      </c>
      <c r="GXF24" s="719">
        <f t="shared" si="83"/>
        <v>0</v>
      </c>
      <c r="GXG24" s="719">
        <f t="shared" si="83"/>
        <v>0</v>
      </c>
      <c r="GXH24" s="719">
        <f t="shared" si="83"/>
        <v>0</v>
      </c>
      <c r="GXI24" s="719">
        <f t="shared" si="83"/>
        <v>0</v>
      </c>
      <c r="GXJ24" s="719">
        <f t="shared" si="83"/>
        <v>0</v>
      </c>
      <c r="GXK24" s="719">
        <f t="shared" si="83"/>
        <v>0</v>
      </c>
      <c r="GXL24" s="719">
        <f t="shared" si="83"/>
        <v>0</v>
      </c>
      <c r="GXM24" s="719">
        <f t="shared" si="83"/>
        <v>0</v>
      </c>
      <c r="GXN24" s="719">
        <f t="shared" si="83"/>
        <v>0</v>
      </c>
      <c r="GXO24" s="719">
        <f t="shared" si="83"/>
        <v>0</v>
      </c>
      <c r="GXP24" s="719">
        <f t="shared" si="83"/>
        <v>0</v>
      </c>
      <c r="GXQ24" s="719">
        <f t="shared" si="83"/>
        <v>0</v>
      </c>
      <c r="GXR24" s="719">
        <f t="shared" si="83"/>
        <v>0</v>
      </c>
      <c r="GXS24" s="719">
        <f t="shared" si="83"/>
        <v>0</v>
      </c>
      <c r="GXT24" s="719">
        <f t="shared" si="83"/>
        <v>0</v>
      </c>
      <c r="GXU24" s="719">
        <f t="shared" ref="GXU24:HAF24" si="84">GXU22/365</f>
        <v>0</v>
      </c>
      <c r="GXV24" s="719">
        <f t="shared" si="84"/>
        <v>0</v>
      </c>
      <c r="GXW24" s="719">
        <f t="shared" si="84"/>
        <v>0</v>
      </c>
      <c r="GXX24" s="719">
        <f t="shared" si="84"/>
        <v>0</v>
      </c>
      <c r="GXY24" s="719">
        <f t="shared" si="84"/>
        <v>0</v>
      </c>
      <c r="GXZ24" s="719">
        <f t="shared" si="84"/>
        <v>0</v>
      </c>
      <c r="GYA24" s="719">
        <f t="shared" si="84"/>
        <v>0</v>
      </c>
      <c r="GYB24" s="719">
        <f t="shared" si="84"/>
        <v>0</v>
      </c>
      <c r="GYC24" s="719">
        <f t="shared" si="84"/>
        <v>0</v>
      </c>
      <c r="GYD24" s="719">
        <f t="shared" si="84"/>
        <v>0</v>
      </c>
      <c r="GYE24" s="719">
        <f t="shared" si="84"/>
        <v>0</v>
      </c>
      <c r="GYF24" s="719">
        <f t="shared" si="84"/>
        <v>0</v>
      </c>
      <c r="GYG24" s="719">
        <f t="shared" si="84"/>
        <v>0</v>
      </c>
      <c r="GYH24" s="719">
        <f t="shared" si="84"/>
        <v>0</v>
      </c>
      <c r="GYI24" s="719">
        <f t="shared" si="84"/>
        <v>0</v>
      </c>
      <c r="GYJ24" s="719">
        <f t="shared" si="84"/>
        <v>0</v>
      </c>
      <c r="GYK24" s="719">
        <f t="shared" si="84"/>
        <v>0</v>
      </c>
      <c r="GYL24" s="719">
        <f t="shared" si="84"/>
        <v>0</v>
      </c>
      <c r="GYM24" s="719">
        <f t="shared" si="84"/>
        <v>0</v>
      </c>
      <c r="GYN24" s="719">
        <f t="shared" si="84"/>
        <v>0</v>
      </c>
      <c r="GYO24" s="719">
        <f t="shared" si="84"/>
        <v>0</v>
      </c>
      <c r="GYP24" s="719">
        <f t="shared" si="84"/>
        <v>0</v>
      </c>
      <c r="GYQ24" s="719">
        <f t="shared" si="84"/>
        <v>0</v>
      </c>
      <c r="GYR24" s="719">
        <f t="shared" si="84"/>
        <v>0</v>
      </c>
      <c r="GYS24" s="719">
        <f t="shared" si="84"/>
        <v>0</v>
      </c>
      <c r="GYT24" s="719">
        <f t="shared" si="84"/>
        <v>0</v>
      </c>
      <c r="GYU24" s="719">
        <f t="shared" si="84"/>
        <v>0</v>
      </c>
      <c r="GYV24" s="719">
        <f t="shared" si="84"/>
        <v>0</v>
      </c>
      <c r="GYW24" s="719">
        <f t="shared" si="84"/>
        <v>0</v>
      </c>
      <c r="GYX24" s="719">
        <f t="shared" si="84"/>
        <v>0</v>
      </c>
      <c r="GYY24" s="719">
        <f t="shared" si="84"/>
        <v>0</v>
      </c>
      <c r="GYZ24" s="719">
        <f t="shared" si="84"/>
        <v>0</v>
      </c>
      <c r="GZA24" s="719">
        <f t="shared" si="84"/>
        <v>0</v>
      </c>
      <c r="GZB24" s="719">
        <f t="shared" si="84"/>
        <v>0</v>
      </c>
      <c r="GZC24" s="719">
        <f t="shared" si="84"/>
        <v>0</v>
      </c>
      <c r="GZD24" s="719">
        <f t="shared" si="84"/>
        <v>0</v>
      </c>
      <c r="GZE24" s="719">
        <f t="shared" si="84"/>
        <v>0</v>
      </c>
      <c r="GZF24" s="719">
        <f t="shared" si="84"/>
        <v>0</v>
      </c>
      <c r="GZG24" s="719">
        <f t="shared" si="84"/>
        <v>0</v>
      </c>
      <c r="GZH24" s="719">
        <f t="shared" si="84"/>
        <v>0</v>
      </c>
      <c r="GZI24" s="719">
        <f t="shared" si="84"/>
        <v>0</v>
      </c>
      <c r="GZJ24" s="719">
        <f t="shared" si="84"/>
        <v>0</v>
      </c>
      <c r="GZK24" s="719">
        <f t="shared" si="84"/>
        <v>0</v>
      </c>
      <c r="GZL24" s="719">
        <f t="shared" si="84"/>
        <v>0</v>
      </c>
      <c r="GZM24" s="719">
        <f t="shared" si="84"/>
        <v>0</v>
      </c>
      <c r="GZN24" s="719">
        <f t="shared" si="84"/>
        <v>0</v>
      </c>
      <c r="GZO24" s="719">
        <f t="shared" si="84"/>
        <v>0</v>
      </c>
      <c r="GZP24" s="719">
        <f t="shared" si="84"/>
        <v>0</v>
      </c>
      <c r="GZQ24" s="719">
        <f t="shared" si="84"/>
        <v>0</v>
      </c>
      <c r="GZR24" s="719">
        <f t="shared" si="84"/>
        <v>0</v>
      </c>
      <c r="GZS24" s="719">
        <f t="shared" si="84"/>
        <v>0</v>
      </c>
      <c r="GZT24" s="719">
        <f t="shared" si="84"/>
        <v>0</v>
      </c>
      <c r="GZU24" s="719">
        <f t="shared" si="84"/>
        <v>0</v>
      </c>
      <c r="GZV24" s="719">
        <f t="shared" si="84"/>
        <v>0</v>
      </c>
      <c r="GZW24" s="719">
        <f t="shared" si="84"/>
        <v>0</v>
      </c>
      <c r="GZX24" s="719">
        <f t="shared" si="84"/>
        <v>0</v>
      </c>
      <c r="GZY24" s="719">
        <f t="shared" si="84"/>
        <v>0</v>
      </c>
      <c r="GZZ24" s="719">
        <f t="shared" si="84"/>
        <v>0</v>
      </c>
      <c r="HAA24" s="719">
        <f t="shared" si="84"/>
        <v>0</v>
      </c>
      <c r="HAB24" s="719">
        <f t="shared" si="84"/>
        <v>0</v>
      </c>
      <c r="HAC24" s="719">
        <f t="shared" si="84"/>
        <v>0</v>
      </c>
      <c r="HAD24" s="719">
        <f t="shared" si="84"/>
        <v>0</v>
      </c>
      <c r="HAE24" s="719">
        <f t="shared" si="84"/>
        <v>0</v>
      </c>
      <c r="HAF24" s="719">
        <f t="shared" si="84"/>
        <v>0</v>
      </c>
      <c r="HAG24" s="719">
        <f t="shared" ref="HAG24:HCR24" si="85">HAG22/365</f>
        <v>0</v>
      </c>
      <c r="HAH24" s="719">
        <f t="shared" si="85"/>
        <v>0</v>
      </c>
      <c r="HAI24" s="719">
        <f t="shared" si="85"/>
        <v>0</v>
      </c>
      <c r="HAJ24" s="719">
        <f t="shared" si="85"/>
        <v>0</v>
      </c>
      <c r="HAK24" s="719">
        <f t="shared" si="85"/>
        <v>0</v>
      </c>
      <c r="HAL24" s="719">
        <f t="shared" si="85"/>
        <v>0</v>
      </c>
      <c r="HAM24" s="719">
        <f t="shared" si="85"/>
        <v>0</v>
      </c>
      <c r="HAN24" s="719">
        <f t="shared" si="85"/>
        <v>0</v>
      </c>
      <c r="HAO24" s="719">
        <f t="shared" si="85"/>
        <v>0</v>
      </c>
      <c r="HAP24" s="719">
        <f t="shared" si="85"/>
        <v>0</v>
      </c>
      <c r="HAQ24" s="719">
        <f t="shared" si="85"/>
        <v>0</v>
      </c>
      <c r="HAR24" s="719">
        <f t="shared" si="85"/>
        <v>0</v>
      </c>
      <c r="HAS24" s="719">
        <f t="shared" si="85"/>
        <v>0</v>
      </c>
      <c r="HAT24" s="719">
        <f t="shared" si="85"/>
        <v>0</v>
      </c>
      <c r="HAU24" s="719">
        <f t="shared" si="85"/>
        <v>0</v>
      </c>
      <c r="HAV24" s="719">
        <f t="shared" si="85"/>
        <v>0</v>
      </c>
      <c r="HAW24" s="719">
        <f t="shared" si="85"/>
        <v>0</v>
      </c>
      <c r="HAX24" s="719">
        <f t="shared" si="85"/>
        <v>0</v>
      </c>
      <c r="HAY24" s="719">
        <f t="shared" si="85"/>
        <v>0</v>
      </c>
      <c r="HAZ24" s="719">
        <f t="shared" si="85"/>
        <v>0</v>
      </c>
      <c r="HBA24" s="719">
        <f t="shared" si="85"/>
        <v>0</v>
      </c>
      <c r="HBB24" s="719">
        <f t="shared" si="85"/>
        <v>0</v>
      </c>
      <c r="HBC24" s="719">
        <f t="shared" si="85"/>
        <v>0</v>
      </c>
      <c r="HBD24" s="719">
        <f t="shared" si="85"/>
        <v>0</v>
      </c>
      <c r="HBE24" s="719">
        <f t="shared" si="85"/>
        <v>0</v>
      </c>
      <c r="HBF24" s="719">
        <f t="shared" si="85"/>
        <v>0</v>
      </c>
      <c r="HBG24" s="719">
        <f t="shared" si="85"/>
        <v>0</v>
      </c>
      <c r="HBH24" s="719">
        <f t="shared" si="85"/>
        <v>0</v>
      </c>
      <c r="HBI24" s="719">
        <f t="shared" si="85"/>
        <v>0</v>
      </c>
      <c r="HBJ24" s="719">
        <f t="shared" si="85"/>
        <v>0</v>
      </c>
      <c r="HBK24" s="719">
        <f t="shared" si="85"/>
        <v>0</v>
      </c>
      <c r="HBL24" s="719">
        <f t="shared" si="85"/>
        <v>0</v>
      </c>
      <c r="HBM24" s="719">
        <f t="shared" si="85"/>
        <v>0</v>
      </c>
      <c r="HBN24" s="719">
        <f t="shared" si="85"/>
        <v>0</v>
      </c>
      <c r="HBO24" s="719">
        <f t="shared" si="85"/>
        <v>0</v>
      </c>
      <c r="HBP24" s="719">
        <f t="shared" si="85"/>
        <v>0</v>
      </c>
      <c r="HBQ24" s="719">
        <f t="shared" si="85"/>
        <v>0</v>
      </c>
      <c r="HBR24" s="719">
        <f t="shared" si="85"/>
        <v>0</v>
      </c>
      <c r="HBS24" s="719">
        <f t="shared" si="85"/>
        <v>0</v>
      </c>
      <c r="HBT24" s="719">
        <f t="shared" si="85"/>
        <v>0</v>
      </c>
      <c r="HBU24" s="719">
        <f t="shared" si="85"/>
        <v>0</v>
      </c>
      <c r="HBV24" s="719">
        <f t="shared" si="85"/>
        <v>0</v>
      </c>
      <c r="HBW24" s="719">
        <f t="shared" si="85"/>
        <v>0</v>
      </c>
      <c r="HBX24" s="719">
        <f t="shared" si="85"/>
        <v>0</v>
      </c>
      <c r="HBY24" s="719">
        <f t="shared" si="85"/>
        <v>0</v>
      </c>
      <c r="HBZ24" s="719">
        <f t="shared" si="85"/>
        <v>0</v>
      </c>
      <c r="HCA24" s="719">
        <f t="shared" si="85"/>
        <v>0</v>
      </c>
      <c r="HCB24" s="719">
        <f t="shared" si="85"/>
        <v>0</v>
      </c>
      <c r="HCC24" s="719">
        <f t="shared" si="85"/>
        <v>0</v>
      </c>
      <c r="HCD24" s="719">
        <f t="shared" si="85"/>
        <v>0</v>
      </c>
      <c r="HCE24" s="719">
        <f t="shared" si="85"/>
        <v>0</v>
      </c>
      <c r="HCF24" s="719">
        <f t="shared" si="85"/>
        <v>0</v>
      </c>
      <c r="HCG24" s="719">
        <f t="shared" si="85"/>
        <v>0</v>
      </c>
      <c r="HCH24" s="719">
        <f t="shared" si="85"/>
        <v>0</v>
      </c>
      <c r="HCI24" s="719">
        <f t="shared" si="85"/>
        <v>0</v>
      </c>
      <c r="HCJ24" s="719">
        <f t="shared" si="85"/>
        <v>0</v>
      </c>
      <c r="HCK24" s="719">
        <f t="shared" si="85"/>
        <v>0</v>
      </c>
      <c r="HCL24" s="719">
        <f t="shared" si="85"/>
        <v>0</v>
      </c>
      <c r="HCM24" s="719">
        <f t="shared" si="85"/>
        <v>0</v>
      </c>
      <c r="HCN24" s="719">
        <f t="shared" si="85"/>
        <v>0</v>
      </c>
      <c r="HCO24" s="719">
        <f t="shared" si="85"/>
        <v>0</v>
      </c>
      <c r="HCP24" s="719">
        <f t="shared" si="85"/>
        <v>0</v>
      </c>
      <c r="HCQ24" s="719">
        <f t="shared" si="85"/>
        <v>0</v>
      </c>
      <c r="HCR24" s="719">
        <f t="shared" si="85"/>
        <v>0</v>
      </c>
      <c r="HCS24" s="719">
        <f t="shared" ref="HCS24:HFD24" si="86">HCS22/365</f>
        <v>0</v>
      </c>
      <c r="HCT24" s="719">
        <f t="shared" si="86"/>
        <v>0</v>
      </c>
      <c r="HCU24" s="719">
        <f t="shared" si="86"/>
        <v>0</v>
      </c>
      <c r="HCV24" s="719">
        <f t="shared" si="86"/>
        <v>0</v>
      </c>
      <c r="HCW24" s="719">
        <f t="shared" si="86"/>
        <v>0</v>
      </c>
      <c r="HCX24" s="719">
        <f t="shared" si="86"/>
        <v>0</v>
      </c>
      <c r="HCY24" s="719">
        <f t="shared" si="86"/>
        <v>0</v>
      </c>
      <c r="HCZ24" s="719">
        <f t="shared" si="86"/>
        <v>0</v>
      </c>
      <c r="HDA24" s="719">
        <f t="shared" si="86"/>
        <v>0</v>
      </c>
      <c r="HDB24" s="719">
        <f t="shared" si="86"/>
        <v>0</v>
      </c>
      <c r="HDC24" s="719">
        <f t="shared" si="86"/>
        <v>0</v>
      </c>
      <c r="HDD24" s="719">
        <f t="shared" si="86"/>
        <v>0</v>
      </c>
      <c r="HDE24" s="719">
        <f t="shared" si="86"/>
        <v>0</v>
      </c>
      <c r="HDF24" s="719">
        <f t="shared" si="86"/>
        <v>0</v>
      </c>
      <c r="HDG24" s="719">
        <f t="shared" si="86"/>
        <v>0</v>
      </c>
      <c r="HDH24" s="719">
        <f t="shared" si="86"/>
        <v>0</v>
      </c>
      <c r="HDI24" s="719">
        <f t="shared" si="86"/>
        <v>0</v>
      </c>
      <c r="HDJ24" s="719">
        <f t="shared" si="86"/>
        <v>0</v>
      </c>
      <c r="HDK24" s="719">
        <f t="shared" si="86"/>
        <v>0</v>
      </c>
      <c r="HDL24" s="719">
        <f t="shared" si="86"/>
        <v>0</v>
      </c>
      <c r="HDM24" s="719">
        <f t="shared" si="86"/>
        <v>0</v>
      </c>
      <c r="HDN24" s="719">
        <f t="shared" si="86"/>
        <v>0</v>
      </c>
      <c r="HDO24" s="719">
        <f t="shared" si="86"/>
        <v>0</v>
      </c>
      <c r="HDP24" s="719">
        <f t="shared" si="86"/>
        <v>0</v>
      </c>
      <c r="HDQ24" s="719">
        <f t="shared" si="86"/>
        <v>0</v>
      </c>
      <c r="HDR24" s="719">
        <f t="shared" si="86"/>
        <v>0</v>
      </c>
      <c r="HDS24" s="719">
        <f t="shared" si="86"/>
        <v>0</v>
      </c>
      <c r="HDT24" s="719">
        <f t="shared" si="86"/>
        <v>0</v>
      </c>
      <c r="HDU24" s="719">
        <f t="shared" si="86"/>
        <v>0</v>
      </c>
      <c r="HDV24" s="719">
        <f t="shared" si="86"/>
        <v>0</v>
      </c>
      <c r="HDW24" s="719">
        <f t="shared" si="86"/>
        <v>0</v>
      </c>
      <c r="HDX24" s="719">
        <f t="shared" si="86"/>
        <v>0</v>
      </c>
      <c r="HDY24" s="719">
        <f t="shared" si="86"/>
        <v>0</v>
      </c>
      <c r="HDZ24" s="719">
        <f t="shared" si="86"/>
        <v>0</v>
      </c>
      <c r="HEA24" s="719">
        <f t="shared" si="86"/>
        <v>0</v>
      </c>
      <c r="HEB24" s="719">
        <f t="shared" si="86"/>
        <v>0</v>
      </c>
      <c r="HEC24" s="719">
        <f t="shared" si="86"/>
        <v>0</v>
      </c>
      <c r="HED24" s="719">
        <f t="shared" si="86"/>
        <v>0</v>
      </c>
      <c r="HEE24" s="719">
        <f t="shared" si="86"/>
        <v>0</v>
      </c>
      <c r="HEF24" s="719">
        <f t="shared" si="86"/>
        <v>0</v>
      </c>
      <c r="HEG24" s="719">
        <f t="shared" si="86"/>
        <v>0</v>
      </c>
      <c r="HEH24" s="719">
        <f t="shared" si="86"/>
        <v>0</v>
      </c>
      <c r="HEI24" s="719">
        <f t="shared" si="86"/>
        <v>0</v>
      </c>
      <c r="HEJ24" s="719">
        <f t="shared" si="86"/>
        <v>0</v>
      </c>
      <c r="HEK24" s="719">
        <f t="shared" si="86"/>
        <v>0</v>
      </c>
      <c r="HEL24" s="719">
        <f t="shared" si="86"/>
        <v>0</v>
      </c>
      <c r="HEM24" s="719">
        <f t="shared" si="86"/>
        <v>0</v>
      </c>
      <c r="HEN24" s="719">
        <f t="shared" si="86"/>
        <v>0</v>
      </c>
      <c r="HEO24" s="719">
        <f t="shared" si="86"/>
        <v>0</v>
      </c>
      <c r="HEP24" s="719">
        <f t="shared" si="86"/>
        <v>0</v>
      </c>
      <c r="HEQ24" s="719">
        <f t="shared" si="86"/>
        <v>0</v>
      </c>
      <c r="HER24" s="719">
        <f t="shared" si="86"/>
        <v>0</v>
      </c>
      <c r="HES24" s="719">
        <f t="shared" si="86"/>
        <v>0</v>
      </c>
      <c r="HET24" s="719">
        <f t="shared" si="86"/>
        <v>0</v>
      </c>
      <c r="HEU24" s="719">
        <f t="shared" si="86"/>
        <v>0</v>
      </c>
      <c r="HEV24" s="719">
        <f t="shared" si="86"/>
        <v>0</v>
      </c>
      <c r="HEW24" s="719">
        <f t="shared" si="86"/>
        <v>0</v>
      </c>
      <c r="HEX24" s="719">
        <f t="shared" si="86"/>
        <v>0</v>
      </c>
      <c r="HEY24" s="719">
        <f t="shared" si="86"/>
        <v>0</v>
      </c>
      <c r="HEZ24" s="719">
        <f t="shared" si="86"/>
        <v>0</v>
      </c>
      <c r="HFA24" s="719">
        <f t="shared" si="86"/>
        <v>0</v>
      </c>
      <c r="HFB24" s="719">
        <f t="shared" si="86"/>
        <v>0</v>
      </c>
      <c r="HFC24" s="719">
        <f t="shared" si="86"/>
        <v>0</v>
      </c>
      <c r="HFD24" s="719">
        <f t="shared" si="86"/>
        <v>0</v>
      </c>
      <c r="HFE24" s="719">
        <f t="shared" ref="HFE24:HHP24" si="87">HFE22/365</f>
        <v>0</v>
      </c>
      <c r="HFF24" s="719">
        <f t="shared" si="87"/>
        <v>0</v>
      </c>
      <c r="HFG24" s="719">
        <f t="shared" si="87"/>
        <v>0</v>
      </c>
      <c r="HFH24" s="719">
        <f t="shared" si="87"/>
        <v>0</v>
      </c>
      <c r="HFI24" s="719">
        <f t="shared" si="87"/>
        <v>0</v>
      </c>
      <c r="HFJ24" s="719">
        <f t="shared" si="87"/>
        <v>0</v>
      </c>
      <c r="HFK24" s="719">
        <f t="shared" si="87"/>
        <v>0</v>
      </c>
      <c r="HFL24" s="719">
        <f t="shared" si="87"/>
        <v>0</v>
      </c>
      <c r="HFM24" s="719">
        <f t="shared" si="87"/>
        <v>0</v>
      </c>
      <c r="HFN24" s="719">
        <f t="shared" si="87"/>
        <v>0</v>
      </c>
      <c r="HFO24" s="719">
        <f t="shared" si="87"/>
        <v>0</v>
      </c>
      <c r="HFP24" s="719">
        <f t="shared" si="87"/>
        <v>0</v>
      </c>
      <c r="HFQ24" s="719">
        <f t="shared" si="87"/>
        <v>0</v>
      </c>
      <c r="HFR24" s="719">
        <f t="shared" si="87"/>
        <v>0</v>
      </c>
      <c r="HFS24" s="719">
        <f t="shared" si="87"/>
        <v>0</v>
      </c>
      <c r="HFT24" s="719">
        <f t="shared" si="87"/>
        <v>0</v>
      </c>
      <c r="HFU24" s="719">
        <f t="shared" si="87"/>
        <v>0</v>
      </c>
      <c r="HFV24" s="719">
        <f t="shared" si="87"/>
        <v>0</v>
      </c>
      <c r="HFW24" s="719">
        <f t="shared" si="87"/>
        <v>0</v>
      </c>
      <c r="HFX24" s="719">
        <f t="shared" si="87"/>
        <v>0</v>
      </c>
      <c r="HFY24" s="719">
        <f t="shared" si="87"/>
        <v>0</v>
      </c>
      <c r="HFZ24" s="719">
        <f t="shared" si="87"/>
        <v>0</v>
      </c>
      <c r="HGA24" s="719">
        <f t="shared" si="87"/>
        <v>0</v>
      </c>
      <c r="HGB24" s="719">
        <f t="shared" si="87"/>
        <v>0</v>
      </c>
      <c r="HGC24" s="719">
        <f t="shared" si="87"/>
        <v>0</v>
      </c>
      <c r="HGD24" s="719">
        <f t="shared" si="87"/>
        <v>0</v>
      </c>
      <c r="HGE24" s="719">
        <f t="shared" si="87"/>
        <v>0</v>
      </c>
      <c r="HGF24" s="719">
        <f t="shared" si="87"/>
        <v>0</v>
      </c>
      <c r="HGG24" s="719">
        <f t="shared" si="87"/>
        <v>0</v>
      </c>
      <c r="HGH24" s="719">
        <f t="shared" si="87"/>
        <v>0</v>
      </c>
      <c r="HGI24" s="719">
        <f t="shared" si="87"/>
        <v>0</v>
      </c>
      <c r="HGJ24" s="719">
        <f t="shared" si="87"/>
        <v>0</v>
      </c>
      <c r="HGK24" s="719">
        <f t="shared" si="87"/>
        <v>0</v>
      </c>
      <c r="HGL24" s="719">
        <f t="shared" si="87"/>
        <v>0</v>
      </c>
      <c r="HGM24" s="719">
        <f t="shared" si="87"/>
        <v>0</v>
      </c>
      <c r="HGN24" s="719">
        <f t="shared" si="87"/>
        <v>0</v>
      </c>
      <c r="HGO24" s="719">
        <f t="shared" si="87"/>
        <v>0</v>
      </c>
      <c r="HGP24" s="719">
        <f t="shared" si="87"/>
        <v>0</v>
      </c>
      <c r="HGQ24" s="719">
        <f t="shared" si="87"/>
        <v>0</v>
      </c>
      <c r="HGR24" s="719">
        <f t="shared" si="87"/>
        <v>0</v>
      </c>
      <c r="HGS24" s="719">
        <f t="shared" si="87"/>
        <v>0</v>
      </c>
      <c r="HGT24" s="719">
        <f t="shared" si="87"/>
        <v>0</v>
      </c>
      <c r="HGU24" s="719">
        <f t="shared" si="87"/>
        <v>0</v>
      </c>
      <c r="HGV24" s="719">
        <f t="shared" si="87"/>
        <v>0</v>
      </c>
      <c r="HGW24" s="719">
        <f t="shared" si="87"/>
        <v>0</v>
      </c>
      <c r="HGX24" s="719">
        <f t="shared" si="87"/>
        <v>0</v>
      </c>
      <c r="HGY24" s="719">
        <f t="shared" si="87"/>
        <v>0</v>
      </c>
      <c r="HGZ24" s="719">
        <f t="shared" si="87"/>
        <v>0</v>
      </c>
      <c r="HHA24" s="719">
        <f t="shared" si="87"/>
        <v>0</v>
      </c>
      <c r="HHB24" s="719">
        <f t="shared" si="87"/>
        <v>0</v>
      </c>
      <c r="HHC24" s="719">
        <f t="shared" si="87"/>
        <v>0</v>
      </c>
      <c r="HHD24" s="719">
        <f t="shared" si="87"/>
        <v>0</v>
      </c>
      <c r="HHE24" s="719">
        <f t="shared" si="87"/>
        <v>0</v>
      </c>
      <c r="HHF24" s="719">
        <f t="shared" si="87"/>
        <v>0</v>
      </c>
      <c r="HHG24" s="719">
        <f t="shared" si="87"/>
        <v>0</v>
      </c>
      <c r="HHH24" s="719">
        <f t="shared" si="87"/>
        <v>0</v>
      </c>
      <c r="HHI24" s="719">
        <f t="shared" si="87"/>
        <v>0</v>
      </c>
      <c r="HHJ24" s="719">
        <f t="shared" si="87"/>
        <v>0</v>
      </c>
      <c r="HHK24" s="719">
        <f t="shared" si="87"/>
        <v>0</v>
      </c>
      <c r="HHL24" s="719">
        <f t="shared" si="87"/>
        <v>0</v>
      </c>
      <c r="HHM24" s="719">
        <f t="shared" si="87"/>
        <v>0</v>
      </c>
      <c r="HHN24" s="719">
        <f t="shared" si="87"/>
        <v>0</v>
      </c>
      <c r="HHO24" s="719">
        <f t="shared" si="87"/>
        <v>0</v>
      </c>
      <c r="HHP24" s="719">
        <f t="shared" si="87"/>
        <v>0</v>
      </c>
      <c r="HHQ24" s="719">
        <f t="shared" ref="HHQ24:HKB24" si="88">HHQ22/365</f>
        <v>0</v>
      </c>
      <c r="HHR24" s="719">
        <f t="shared" si="88"/>
        <v>0</v>
      </c>
      <c r="HHS24" s="719">
        <f t="shared" si="88"/>
        <v>0</v>
      </c>
      <c r="HHT24" s="719">
        <f t="shared" si="88"/>
        <v>0</v>
      </c>
      <c r="HHU24" s="719">
        <f t="shared" si="88"/>
        <v>0</v>
      </c>
      <c r="HHV24" s="719">
        <f t="shared" si="88"/>
        <v>0</v>
      </c>
      <c r="HHW24" s="719">
        <f t="shared" si="88"/>
        <v>0</v>
      </c>
      <c r="HHX24" s="719">
        <f t="shared" si="88"/>
        <v>0</v>
      </c>
      <c r="HHY24" s="719">
        <f t="shared" si="88"/>
        <v>0</v>
      </c>
      <c r="HHZ24" s="719">
        <f t="shared" si="88"/>
        <v>0</v>
      </c>
      <c r="HIA24" s="719">
        <f t="shared" si="88"/>
        <v>0</v>
      </c>
      <c r="HIB24" s="719">
        <f t="shared" si="88"/>
        <v>0</v>
      </c>
      <c r="HIC24" s="719">
        <f t="shared" si="88"/>
        <v>0</v>
      </c>
      <c r="HID24" s="719">
        <f t="shared" si="88"/>
        <v>0</v>
      </c>
      <c r="HIE24" s="719">
        <f t="shared" si="88"/>
        <v>0</v>
      </c>
      <c r="HIF24" s="719">
        <f t="shared" si="88"/>
        <v>0</v>
      </c>
      <c r="HIG24" s="719">
        <f t="shared" si="88"/>
        <v>0</v>
      </c>
      <c r="HIH24" s="719">
        <f t="shared" si="88"/>
        <v>0</v>
      </c>
      <c r="HII24" s="719">
        <f t="shared" si="88"/>
        <v>0</v>
      </c>
      <c r="HIJ24" s="719">
        <f t="shared" si="88"/>
        <v>0</v>
      </c>
      <c r="HIK24" s="719">
        <f t="shared" si="88"/>
        <v>0</v>
      </c>
      <c r="HIL24" s="719">
        <f t="shared" si="88"/>
        <v>0</v>
      </c>
      <c r="HIM24" s="719">
        <f t="shared" si="88"/>
        <v>0</v>
      </c>
      <c r="HIN24" s="719">
        <f t="shared" si="88"/>
        <v>0</v>
      </c>
      <c r="HIO24" s="719">
        <f t="shared" si="88"/>
        <v>0</v>
      </c>
      <c r="HIP24" s="719">
        <f t="shared" si="88"/>
        <v>0</v>
      </c>
      <c r="HIQ24" s="719">
        <f t="shared" si="88"/>
        <v>0</v>
      </c>
      <c r="HIR24" s="719">
        <f t="shared" si="88"/>
        <v>0</v>
      </c>
      <c r="HIS24" s="719">
        <f t="shared" si="88"/>
        <v>0</v>
      </c>
      <c r="HIT24" s="719">
        <f t="shared" si="88"/>
        <v>0</v>
      </c>
      <c r="HIU24" s="719">
        <f t="shared" si="88"/>
        <v>0</v>
      </c>
      <c r="HIV24" s="719">
        <f t="shared" si="88"/>
        <v>0</v>
      </c>
      <c r="HIW24" s="719">
        <f t="shared" si="88"/>
        <v>0</v>
      </c>
      <c r="HIX24" s="719">
        <f t="shared" si="88"/>
        <v>0</v>
      </c>
      <c r="HIY24" s="719">
        <f t="shared" si="88"/>
        <v>0</v>
      </c>
      <c r="HIZ24" s="719">
        <f t="shared" si="88"/>
        <v>0</v>
      </c>
      <c r="HJA24" s="719">
        <f t="shared" si="88"/>
        <v>0</v>
      </c>
      <c r="HJB24" s="719">
        <f t="shared" si="88"/>
        <v>0</v>
      </c>
      <c r="HJC24" s="719">
        <f t="shared" si="88"/>
        <v>0</v>
      </c>
      <c r="HJD24" s="719">
        <f t="shared" si="88"/>
        <v>0</v>
      </c>
      <c r="HJE24" s="719">
        <f t="shared" si="88"/>
        <v>0</v>
      </c>
      <c r="HJF24" s="719">
        <f t="shared" si="88"/>
        <v>0</v>
      </c>
      <c r="HJG24" s="719">
        <f t="shared" si="88"/>
        <v>0</v>
      </c>
      <c r="HJH24" s="719">
        <f t="shared" si="88"/>
        <v>0</v>
      </c>
      <c r="HJI24" s="719">
        <f t="shared" si="88"/>
        <v>0</v>
      </c>
      <c r="HJJ24" s="719">
        <f t="shared" si="88"/>
        <v>0</v>
      </c>
      <c r="HJK24" s="719">
        <f t="shared" si="88"/>
        <v>0</v>
      </c>
      <c r="HJL24" s="719">
        <f t="shared" si="88"/>
        <v>0</v>
      </c>
      <c r="HJM24" s="719">
        <f t="shared" si="88"/>
        <v>0</v>
      </c>
      <c r="HJN24" s="719">
        <f t="shared" si="88"/>
        <v>0</v>
      </c>
      <c r="HJO24" s="719">
        <f t="shared" si="88"/>
        <v>0</v>
      </c>
      <c r="HJP24" s="719">
        <f t="shared" si="88"/>
        <v>0</v>
      </c>
      <c r="HJQ24" s="719">
        <f t="shared" si="88"/>
        <v>0</v>
      </c>
      <c r="HJR24" s="719">
        <f t="shared" si="88"/>
        <v>0</v>
      </c>
      <c r="HJS24" s="719">
        <f t="shared" si="88"/>
        <v>0</v>
      </c>
      <c r="HJT24" s="719">
        <f t="shared" si="88"/>
        <v>0</v>
      </c>
      <c r="HJU24" s="719">
        <f t="shared" si="88"/>
        <v>0</v>
      </c>
      <c r="HJV24" s="719">
        <f t="shared" si="88"/>
        <v>0</v>
      </c>
      <c r="HJW24" s="719">
        <f t="shared" si="88"/>
        <v>0</v>
      </c>
      <c r="HJX24" s="719">
        <f t="shared" si="88"/>
        <v>0</v>
      </c>
      <c r="HJY24" s="719">
        <f t="shared" si="88"/>
        <v>0</v>
      </c>
      <c r="HJZ24" s="719">
        <f t="shared" si="88"/>
        <v>0</v>
      </c>
      <c r="HKA24" s="719">
        <f t="shared" si="88"/>
        <v>0</v>
      </c>
      <c r="HKB24" s="719">
        <f t="shared" si="88"/>
        <v>0</v>
      </c>
      <c r="HKC24" s="719">
        <f t="shared" ref="HKC24:HMN24" si="89">HKC22/365</f>
        <v>0</v>
      </c>
      <c r="HKD24" s="719">
        <f t="shared" si="89"/>
        <v>0</v>
      </c>
      <c r="HKE24" s="719">
        <f t="shared" si="89"/>
        <v>0</v>
      </c>
      <c r="HKF24" s="719">
        <f t="shared" si="89"/>
        <v>0</v>
      </c>
      <c r="HKG24" s="719">
        <f t="shared" si="89"/>
        <v>0</v>
      </c>
      <c r="HKH24" s="719">
        <f t="shared" si="89"/>
        <v>0</v>
      </c>
      <c r="HKI24" s="719">
        <f t="shared" si="89"/>
        <v>0</v>
      </c>
      <c r="HKJ24" s="719">
        <f t="shared" si="89"/>
        <v>0</v>
      </c>
      <c r="HKK24" s="719">
        <f t="shared" si="89"/>
        <v>0</v>
      </c>
      <c r="HKL24" s="719">
        <f t="shared" si="89"/>
        <v>0</v>
      </c>
      <c r="HKM24" s="719">
        <f t="shared" si="89"/>
        <v>0</v>
      </c>
      <c r="HKN24" s="719">
        <f t="shared" si="89"/>
        <v>0</v>
      </c>
      <c r="HKO24" s="719">
        <f t="shared" si="89"/>
        <v>0</v>
      </c>
      <c r="HKP24" s="719">
        <f t="shared" si="89"/>
        <v>0</v>
      </c>
      <c r="HKQ24" s="719">
        <f t="shared" si="89"/>
        <v>0</v>
      </c>
      <c r="HKR24" s="719">
        <f t="shared" si="89"/>
        <v>0</v>
      </c>
      <c r="HKS24" s="719">
        <f t="shared" si="89"/>
        <v>0</v>
      </c>
      <c r="HKT24" s="719">
        <f t="shared" si="89"/>
        <v>0</v>
      </c>
      <c r="HKU24" s="719">
        <f t="shared" si="89"/>
        <v>0</v>
      </c>
      <c r="HKV24" s="719">
        <f t="shared" si="89"/>
        <v>0</v>
      </c>
      <c r="HKW24" s="719">
        <f t="shared" si="89"/>
        <v>0</v>
      </c>
      <c r="HKX24" s="719">
        <f t="shared" si="89"/>
        <v>0</v>
      </c>
      <c r="HKY24" s="719">
        <f t="shared" si="89"/>
        <v>0</v>
      </c>
      <c r="HKZ24" s="719">
        <f t="shared" si="89"/>
        <v>0</v>
      </c>
      <c r="HLA24" s="719">
        <f t="shared" si="89"/>
        <v>0</v>
      </c>
      <c r="HLB24" s="719">
        <f t="shared" si="89"/>
        <v>0</v>
      </c>
      <c r="HLC24" s="719">
        <f t="shared" si="89"/>
        <v>0</v>
      </c>
      <c r="HLD24" s="719">
        <f t="shared" si="89"/>
        <v>0</v>
      </c>
      <c r="HLE24" s="719">
        <f t="shared" si="89"/>
        <v>0</v>
      </c>
      <c r="HLF24" s="719">
        <f t="shared" si="89"/>
        <v>0</v>
      </c>
      <c r="HLG24" s="719">
        <f t="shared" si="89"/>
        <v>0</v>
      </c>
      <c r="HLH24" s="719">
        <f t="shared" si="89"/>
        <v>0</v>
      </c>
      <c r="HLI24" s="719">
        <f t="shared" si="89"/>
        <v>0</v>
      </c>
      <c r="HLJ24" s="719">
        <f t="shared" si="89"/>
        <v>0</v>
      </c>
      <c r="HLK24" s="719">
        <f t="shared" si="89"/>
        <v>0</v>
      </c>
      <c r="HLL24" s="719">
        <f t="shared" si="89"/>
        <v>0</v>
      </c>
      <c r="HLM24" s="719">
        <f t="shared" si="89"/>
        <v>0</v>
      </c>
      <c r="HLN24" s="719">
        <f t="shared" si="89"/>
        <v>0</v>
      </c>
      <c r="HLO24" s="719">
        <f t="shared" si="89"/>
        <v>0</v>
      </c>
      <c r="HLP24" s="719">
        <f t="shared" si="89"/>
        <v>0</v>
      </c>
      <c r="HLQ24" s="719">
        <f t="shared" si="89"/>
        <v>0</v>
      </c>
      <c r="HLR24" s="719">
        <f t="shared" si="89"/>
        <v>0</v>
      </c>
      <c r="HLS24" s="719">
        <f t="shared" si="89"/>
        <v>0</v>
      </c>
      <c r="HLT24" s="719">
        <f t="shared" si="89"/>
        <v>0</v>
      </c>
      <c r="HLU24" s="719">
        <f t="shared" si="89"/>
        <v>0</v>
      </c>
      <c r="HLV24" s="719">
        <f t="shared" si="89"/>
        <v>0</v>
      </c>
      <c r="HLW24" s="719">
        <f t="shared" si="89"/>
        <v>0</v>
      </c>
      <c r="HLX24" s="719">
        <f t="shared" si="89"/>
        <v>0</v>
      </c>
      <c r="HLY24" s="719">
        <f t="shared" si="89"/>
        <v>0</v>
      </c>
      <c r="HLZ24" s="719">
        <f t="shared" si="89"/>
        <v>0</v>
      </c>
      <c r="HMA24" s="719">
        <f t="shared" si="89"/>
        <v>0</v>
      </c>
      <c r="HMB24" s="719">
        <f t="shared" si="89"/>
        <v>0</v>
      </c>
      <c r="HMC24" s="719">
        <f t="shared" si="89"/>
        <v>0</v>
      </c>
      <c r="HMD24" s="719">
        <f t="shared" si="89"/>
        <v>0</v>
      </c>
      <c r="HME24" s="719">
        <f t="shared" si="89"/>
        <v>0</v>
      </c>
      <c r="HMF24" s="719">
        <f t="shared" si="89"/>
        <v>0</v>
      </c>
      <c r="HMG24" s="719">
        <f t="shared" si="89"/>
        <v>0</v>
      </c>
      <c r="HMH24" s="719">
        <f t="shared" si="89"/>
        <v>0</v>
      </c>
      <c r="HMI24" s="719">
        <f t="shared" si="89"/>
        <v>0</v>
      </c>
      <c r="HMJ24" s="719">
        <f t="shared" si="89"/>
        <v>0</v>
      </c>
      <c r="HMK24" s="719">
        <f t="shared" si="89"/>
        <v>0</v>
      </c>
      <c r="HML24" s="719">
        <f t="shared" si="89"/>
        <v>0</v>
      </c>
      <c r="HMM24" s="719">
        <f t="shared" si="89"/>
        <v>0</v>
      </c>
      <c r="HMN24" s="719">
        <f t="shared" si="89"/>
        <v>0</v>
      </c>
      <c r="HMO24" s="719">
        <f t="shared" ref="HMO24:HOZ24" si="90">HMO22/365</f>
        <v>0</v>
      </c>
      <c r="HMP24" s="719">
        <f t="shared" si="90"/>
        <v>0</v>
      </c>
      <c r="HMQ24" s="719">
        <f t="shared" si="90"/>
        <v>0</v>
      </c>
      <c r="HMR24" s="719">
        <f t="shared" si="90"/>
        <v>0</v>
      </c>
      <c r="HMS24" s="719">
        <f t="shared" si="90"/>
        <v>0</v>
      </c>
      <c r="HMT24" s="719">
        <f t="shared" si="90"/>
        <v>0</v>
      </c>
      <c r="HMU24" s="719">
        <f t="shared" si="90"/>
        <v>0</v>
      </c>
      <c r="HMV24" s="719">
        <f t="shared" si="90"/>
        <v>0</v>
      </c>
      <c r="HMW24" s="719">
        <f t="shared" si="90"/>
        <v>0</v>
      </c>
      <c r="HMX24" s="719">
        <f t="shared" si="90"/>
        <v>0</v>
      </c>
      <c r="HMY24" s="719">
        <f t="shared" si="90"/>
        <v>0</v>
      </c>
      <c r="HMZ24" s="719">
        <f t="shared" si="90"/>
        <v>0</v>
      </c>
      <c r="HNA24" s="719">
        <f t="shared" si="90"/>
        <v>0</v>
      </c>
      <c r="HNB24" s="719">
        <f t="shared" si="90"/>
        <v>0</v>
      </c>
      <c r="HNC24" s="719">
        <f t="shared" si="90"/>
        <v>0</v>
      </c>
      <c r="HND24" s="719">
        <f t="shared" si="90"/>
        <v>0</v>
      </c>
      <c r="HNE24" s="719">
        <f t="shared" si="90"/>
        <v>0</v>
      </c>
      <c r="HNF24" s="719">
        <f t="shared" si="90"/>
        <v>0</v>
      </c>
      <c r="HNG24" s="719">
        <f t="shared" si="90"/>
        <v>0</v>
      </c>
      <c r="HNH24" s="719">
        <f t="shared" si="90"/>
        <v>0</v>
      </c>
      <c r="HNI24" s="719">
        <f t="shared" si="90"/>
        <v>0</v>
      </c>
      <c r="HNJ24" s="719">
        <f t="shared" si="90"/>
        <v>0</v>
      </c>
      <c r="HNK24" s="719">
        <f t="shared" si="90"/>
        <v>0</v>
      </c>
      <c r="HNL24" s="719">
        <f t="shared" si="90"/>
        <v>0</v>
      </c>
      <c r="HNM24" s="719">
        <f t="shared" si="90"/>
        <v>0</v>
      </c>
      <c r="HNN24" s="719">
        <f t="shared" si="90"/>
        <v>0</v>
      </c>
      <c r="HNO24" s="719">
        <f t="shared" si="90"/>
        <v>0</v>
      </c>
      <c r="HNP24" s="719">
        <f t="shared" si="90"/>
        <v>0</v>
      </c>
      <c r="HNQ24" s="719">
        <f t="shared" si="90"/>
        <v>0</v>
      </c>
      <c r="HNR24" s="719">
        <f t="shared" si="90"/>
        <v>0</v>
      </c>
      <c r="HNS24" s="719">
        <f t="shared" si="90"/>
        <v>0</v>
      </c>
      <c r="HNT24" s="719">
        <f t="shared" si="90"/>
        <v>0</v>
      </c>
      <c r="HNU24" s="719">
        <f t="shared" si="90"/>
        <v>0</v>
      </c>
      <c r="HNV24" s="719">
        <f t="shared" si="90"/>
        <v>0</v>
      </c>
      <c r="HNW24" s="719">
        <f t="shared" si="90"/>
        <v>0</v>
      </c>
      <c r="HNX24" s="719">
        <f t="shared" si="90"/>
        <v>0</v>
      </c>
      <c r="HNY24" s="719">
        <f t="shared" si="90"/>
        <v>0</v>
      </c>
      <c r="HNZ24" s="719">
        <f t="shared" si="90"/>
        <v>0</v>
      </c>
      <c r="HOA24" s="719">
        <f t="shared" si="90"/>
        <v>0</v>
      </c>
      <c r="HOB24" s="719">
        <f t="shared" si="90"/>
        <v>0</v>
      </c>
      <c r="HOC24" s="719">
        <f t="shared" si="90"/>
        <v>0</v>
      </c>
      <c r="HOD24" s="719">
        <f t="shared" si="90"/>
        <v>0</v>
      </c>
      <c r="HOE24" s="719">
        <f t="shared" si="90"/>
        <v>0</v>
      </c>
      <c r="HOF24" s="719">
        <f t="shared" si="90"/>
        <v>0</v>
      </c>
      <c r="HOG24" s="719">
        <f t="shared" si="90"/>
        <v>0</v>
      </c>
      <c r="HOH24" s="719">
        <f t="shared" si="90"/>
        <v>0</v>
      </c>
      <c r="HOI24" s="719">
        <f t="shared" si="90"/>
        <v>0</v>
      </c>
      <c r="HOJ24" s="719">
        <f t="shared" si="90"/>
        <v>0</v>
      </c>
      <c r="HOK24" s="719">
        <f t="shared" si="90"/>
        <v>0</v>
      </c>
      <c r="HOL24" s="719">
        <f t="shared" si="90"/>
        <v>0</v>
      </c>
      <c r="HOM24" s="719">
        <f t="shared" si="90"/>
        <v>0</v>
      </c>
      <c r="HON24" s="719">
        <f t="shared" si="90"/>
        <v>0</v>
      </c>
      <c r="HOO24" s="719">
        <f t="shared" si="90"/>
        <v>0</v>
      </c>
      <c r="HOP24" s="719">
        <f t="shared" si="90"/>
        <v>0</v>
      </c>
      <c r="HOQ24" s="719">
        <f t="shared" si="90"/>
        <v>0</v>
      </c>
      <c r="HOR24" s="719">
        <f t="shared" si="90"/>
        <v>0</v>
      </c>
      <c r="HOS24" s="719">
        <f t="shared" si="90"/>
        <v>0</v>
      </c>
      <c r="HOT24" s="719">
        <f t="shared" si="90"/>
        <v>0</v>
      </c>
      <c r="HOU24" s="719">
        <f t="shared" si="90"/>
        <v>0</v>
      </c>
      <c r="HOV24" s="719">
        <f t="shared" si="90"/>
        <v>0</v>
      </c>
      <c r="HOW24" s="719">
        <f t="shared" si="90"/>
        <v>0</v>
      </c>
      <c r="HOX24" s="719">
        <f t="shared" si="90"/>
        <v>0</v>
      </c>
      <c r="HOY24" s="719">
        <f t="shared" si="90"/>
        <v>0</v>
      </c>
      <c r="HOZ24" s="719">
        <f t="shared" si="90"/>
        <v>0</v>
      </c>
      <c r="HPA24" s="719">
        <f t="shared" ref="HPA24:HRL24" si="91">HPA22/365</f>
        <v>0</v>
      </c>
      <c r="HPB24" s="719">
        <f t="shared" si="91"/>
        <v>0</v>
      </c>
      <c r="HPC24" s="719">
        <f t="shared" si="91"/>
        <v>0</v>
      </c>
      <c r="HPD24" s="719">
        <f t="shared" si="91"/>
        <v>0</v>
      </c>
      <c r="HPE24" s="719">
        <f t="shared" si="91"/>
        <v>0</v>
      </c>
      <c r="HPF24" s="719">
        <f t="shared" si="91"/>
        <v>0</v>
      </c>
      <c r="HPG24" s="719">
        <f t="shared" si="91"/>
        <v>0</v>
      </c>
      <c r="HPH24" s="719">
        <f t="shared" si="91"/>
        <v>0</v>
      </c>
      <c r="HPI24" s="719">
        <f t="shared" si="91"/>
        <v>0</v>
      </c>
      <c r="HPJ24" s="719">
        <f t="shared" si="91"/>
        <v>0</v>
      </c>
      <c r="HPK24" s="719">
        <f t="shared" si="91"/>
        <v>0</v>
      </c>
      <c r="HPL24" s="719">
        <f t="shared" si="91"/>
        <v>0</v>
      </c>
      <c r="HPM24" s="719">
        <f t="shared" si="91"/>
        <v>0</v>
      </c>
      <c r="HPN24" s="719">
        <f t="shared" si="91"/>
        <v>0</v>
      </c>
      <c r="HPO24" s="719">
        <f t="shared" si="91"/>
        <v>0</v>
      </c>
      <c r="HPP24" s="719">
        <f t="shared" si="91"/>
        <v>0</v>
      </c>
      <c r="HPQ24" s="719">
        <f t="shared" si="91"/>
        <v>0</v>
      </c>
      <c r="HPR24" s="719">
        <f t="shared" si="91"/>
        <v>0</v>
      </c>
      <c r="HPS24" s="719">
        <f t="shared" si="91"/>
        <v>0</v>
      </c>
      <c r="HPT24" s="719">
        <f t="shared" si="91"/>
        <v>0</v>
      </c>
      <c r="HPU24" s="719">
        <f t="shared" si="91"/>
        <v>0</v>
      </c>
      <c r="HPV24" s="719">
        <f t="shared" si="91"/>
        <v>0</v>
      </c>
      <c r="HPW24" s="719">
        <f t="shared" si="91"/>
        <v>0</v>
      </c>
      <c r="HPX24" s="719">
        <f t="shared" si="91"/>
        <v>0</v>
      </c>
      <c r="HPY24" s="719">
        <f t="shared" si="91"/>
        <v>0</v>
      </c>
      <c r="HPZ24" s="719">
        <f t="shared" si="91"/>
        <v>0</v>
      </c>
      <c r="HQA24" s="719">
        <f t="shared" si="91"/>
        <v>0</v>
      </c>
      <c r="HQB24" s="719">
        <f t="shared" si="91"/>
        <v>0</v>
      </c>
      <c r="HQC24" s="719">
        <f t="shared" si="91"/>
        <v>0</v>
      </c>
      <c r="HQD24" s="719">
        <f t="shared" si="91"/>
        <v>0</v>
      </c>
      <c r="HQE24" s="719">
        <f t="shared" si="91"/>
        <v>0</v>
      </c>
      <c r="HQF24" s="719">
        <f t="shared" si="91"/>
        <v>0</v>
      </c>
      <c r="HQG24" s="719">
        <f t="shared" si="91"/>
        <v>0</v>
      </c>
      <c r="HQH24" s="719">
        <f t="shared" si="91"/>
        <v>0</v>
      </c>
      <c r="HQI24" s="719">
        <f t="shared" si="91"/>
        <v>0</v>
      </c>
      <c r="HQJ24" s="719">
        <f t="shared" si="91"/>
        <v>0</v>
      </c>
      <c r="HQK24" s="719">
        <f t="shared" si="91"/>
        <v>0</v>
      </c>
      <c r="HQL24" s="719">
        <f t="shared" si="91"/>
        <v>0</v>
      </c>
      <c r="HQM24" s="719">
        <f t="shared" si="91"/>
        <v>0</v>
      </c>
      <c r="HQN24" s="719">
        <f t="shared" si="91"/>
        <v>0</v>
      </c>
      <c r="HQO24" s="719">
        <f t="shared" si="91"/>
        <v>0</v>
      </c>
      <c r="HQP24" s="719">
        <f t="shared" si="91"/>
        <v>0</v>
      </c>
      <c r="HQQ24" s="719">
        <f t="shared" si="91"/>
        <v>0</v>
      </c>
      <c r="HQR24" s="719">
        <f t="shared" si="91"/>
        <v>0</v>
      </c>
      <c r="HQS24" s="719">
        <f t="shared" si="91"/>
        <v>0</v>
      </c>
      <c r="HQT24" s="719">
        <f t="shared" si="91"/>
        <v>0</v>
      </c>
      <c r="HQU24" s="719">
        <f t="shared" si="91"/>
        <v>0</v>
      </c>
      <c r="HQV24" s="719">
        <f t="shared" si="91"/>
        <v>0</v>
      </c>
      <c r="HQW24" s="719">
        <f t="shared" si="91"/>
        <v>0</v>
      </c>
      <c r="HQX24" s="719">
        <f t="shared" si="91"/>
        <v>0</v>
      </c>
      <c r="HQY24" s="719">
        <f t="shared" si="91"/>
        <v>0</v>
      </c>
      <c r="HQZ24" s="719">
        <f t="shared" si="91"/>
        <v>0</v>
      </c>
      <c r="HRA24" s="719">
        <f t="shared" si="91"/>
        <v>0</v>
      </c>
      <c r="HRB24" s="719">
        <f t="shared" si="91"/>
        <v>0</v>
      </c>
      <c r="HRC24" s="719">
        <f t="shared" si="91"/>
        <v>0</v>
      </c>
      <c r="HRD24" s="719">
        <f t="shared" si="91"/>
        <v>0</v>
      </c>
      <c r="HRE24" s="719">
        <f t="shared" si="91"/>
        <v>0</v>
      </c>
      <c r="HRF24" s="719">
        <f t="shared" si="91"/>
        <v>0</v>
      </c>
      <c r="HRG24" s="719">
        <f t="shared" si="91"/>
        <v>0</v>
      </c>
      <c r="HRH24" s="719">
        <f t="shared" si="91"/>
        <v>0</v>
      </c>
      <c r="HRI24" s="719">
        <f t="shared" si="91"/>
        <v>0</v>
      </c>
      <c r="HRJ24" s="719">
        <f t="shared" si="91"/>
        <v>0</v>
      </c>
      <c r="HRK24" s="719">
        <f t="shared" si="91"/>
        <v>0</v>
      </c>
      <c r="HRL24" s="719">
        <f t="shared" si="91"/>
        <v>0</v>
      </c>
      <c r="HRM24" s="719">
        <f t="shared" ref="HRM24:HTX24" si="92">HRM22/365</f>
        <v>0</v>
      </c>
      <c r="HRN24" s="719">
        <f t="shared" si="92"/>
        <v>0</v>
      </c>
      <c r="HRO24" s="719">
        <f t="shared" si="92"/>
        <v>0</v>
      </c>
      <c r="HRP24" s="719">
        <f t="shared" si="92"/>
        <v>0</v>
      </c>
      <c r="HRQ24" s="719">
        <f t="shared" si="92"/>
        <v>0</v>
      </c>
      <c r="HRR24" s="719">
        <f t="shared" si="92"/>
        <v>0</v>
      </c>
      <c r="HRS24" s="719">
        <f t="shared" si="92"/>
        <v>0</v>
      </c>
      <c r="HRT24" s="719">
        <f t="shared" si="92"/>
        <v>0</v>
      </c>
      <c r="HRU24" s="719">
        <f t="shared" si="92"/>
        <v>0</v>
      </c>
      <c r="HRV24" s="719">
        <f t="shared" si="92"/>
        <v>0</v>
      </c>
      <c r="HRW24" s="719">
        <f t="shared" si="92"/>
        <v>0</v>
      </c>
      <c r="HRX24" s="719">
        <f t="shared" si="92"/>
        <v>0</v>
      </c>
      <c r="HRY24" s="719">
        <f t="shared" si="92"/>
        <v>0</v>
      </c>
      <c r="HRZ24" s="719">
        <f t="shared" si="92"/>
        <v>0</v>
      </c>
      <c r="HSA24" s="719">
        <f t="shared" si="92"/>
        <v>0</v>
      </c>
      <c r="HSB24" s="719">
        <f t="shared" si="92"/>
        <v>0</v>
      </c>
      <c r="HSC24" s="719">
        <f t="shared" si="92"/>
        <v>0</v>
      </c>
      <c r="HSD24" s="719">
        <f t="shared" si="92"/>
        <v>0</v>
      </c>
      <c r="HSE24" s="719">
        <f t="shared" si="92"/>
        <v>0</v>
      </c>
      <c r="HSF24" s="719">
        <f t="shared" si="92"/>
        <v>0</v>
      </c>
      <c r="HSG24" s="719">
        <f t="shared" si="92"/>
        <v>0</v>
      </c>
      <c r="HSH24" s="719">
        <f t="shared" si="92"/>
        <v>0</v>
      </c>
      <c r="HSI24" s="719">
        <f t="shared" si="92"/>
        <v>0</v>
      </c>
      <c r="HSJ24" s="719">
        <f t="shared" si="92"/>
        <v>0</v>
      </c>
      <c r="HSK24" s="719">
        <f t="shared" si="92"/>
        <v>0</v>
      </c>
      <c r="HSL24" s="719">
        <f t="shared" si="92"/>
        <v>0</v>
      </c>
      <c r="HSM24" s="719">
        <f t="shared" si="92"/>
        <v>0</v>
      </c>
      <c r="HSN24" s="719">
        <f t="shared" si="92"/>
        <v>0</v>
      </c>
      <c r="HSO24" s="719">
        <f t="shared" si="92"/>
        <v>0</v>
      </c>
      <c r="HSP24" s="719">
        <f t="shared" si="92"/>
        <v>0</v>
      </c>
      <c r="HSQ24" s="719">
        <f t="shared" si="92"/>
        <v>0</v>
      </c>
      <c r="HSR24" s="719">
        <f t="shared" si="92"/>
        <v>0</v>
      </c>
      <c r="HSS24" s="719">
        <f t="shared" si="92"/>
        <v>0</v>
      </c>
      <c r="HST24" s="719">
        <f t="shared" si="92"/>
        <v>0</v>
      </c>
      <c r="HSU24" s="719">
        <f t="shared" si="92"/>
        <v>0</v>
      </c>
      <c r="HSV24" s="719">
        <f t="shared" si="92"/>
        <v>0</v>
      </c>
      <c r="HSW24" s="719">
        <f t="shared" si="92"/>
        <v>0</v>
      </c>
      <c r="HSX24" s="719">
        <f t="shared" si="92"/>
        <v>0</v>
      </c>
      <c r="HSY24" s="719">
        <f t="shared" si="92"/>
        <v>0</v>
      </c>
      <c r="HSZ24" s="719">
        <f t="shared" si="92"/>
        <v>0</v>
      </c>
      <c r="HTA24" s="719">
        <f t="shared" si="92"/>
        <v>0</v>
      </c>
      <c r="HTB24" s="719">
        <f t="shared" si="92"/>
        <v>0</v>
      </c>
      <c r="HTC24" s="719">
        <f t="shared" si="92"/>
        <v>0</v>
      </c>
      <c r="HTD24" s="719">
        <f t="shared" si="92"/>
        <v>0</v>
      </c>
      <c r="HTE24" s="719">
        <f t="shared" si="92"/>
        <v>0</v>
      </c>
      <c r="HTF24" s="719">
        <f t="shared" si="92"/>
        <v>0</v>
      </c>
      <c r="HTG24" s="719">
        <f t="shared" si="92"/>
        <v>0</v>
      </c>
      <c r="HTH24" s="719">
        <f t="shared" si="92"/>
        <v>0</v>
      </c>
      <c r="HTI24" s="719">
        <f t="shared" si="92"/>
        <v>0</v>
      </c>
      <c r="HTJ24" s="719">
        <f t="shared" si="92"/>
        <v>0</v>
      </c>
      <c r="HTK24" s="719">
        <f t="shared" si="92"/>
        <v>0</v>
      </c>
      <c r="HTL24" s="719">
        <f t="shared" si="92"/>
        <v>0</v>
      </c>
      <c r="HTM24" s="719">
        <f t="shared" si="92"/>
        <v>0</v>
      </c>
      <c r="HTN24" s="719">
        <f t="shared" si="92"/>
        <v>0</v>
      </c>
      <c r="HTO24" s="719">
        <f t="shared" si="92"/>
        <v>0</v>
      </c>
      <c r="HTP24" s="719">
        <f t="shared" si="92"/>
        <v>0</v>
      </c>
      <c r="HTQ24" s="719">
        <f t="shared" si="92"/>
        <v>0</v>
      </c>
      <c r="HTR24" s="719">
        <f t="shared" si="92"/>
        <v>0</v>
      </c>
      <c r="HTS24" s="719">
        <f t="shared" si="92"/>
        <v>0</v>
      </c>
      <c r="HTT24" s="719">
        <f t="shared" si="92"/>
        <v>0</v>
      </c>
      <c r="HTU24" s="719">
        <f t="shared" si="92"/>
        <v>0</v>
      </c>
      <c r="HTV24" s="719">
        <f t="shared" si="92"/>
        <v>0</v>
      </c>
      <c r="HTW24" s="719">
        <f t="shared" si="92"/>
        <v>0</v>
      </c>
      <c r="HTX24" s="719">
        <f t="shared" si="92"/>
        <v>0</v>
      </c>
      <c r="HTY24" s="719">
        <f t="shared" ref="HTY24:HWJ24" si="93">HTY22/365</f>
        <v>0</v>
      </c>
      <c r="HTZ24" s="719">
        <f t="shared" si="93"/>
        <v>0</v>
      </c>
      <c r="HUA24" s="719">
        <f t="shared" si="93"/>
        <v>0</v>
      </c>
      <c r="HUB24" s="719">
        <f t="shared" si="93"/>
        <v>0</v>
      </c>
      <c r="HUC24" s="719">
        <f t="shared" si="93"/>
        <v>0</v>
      </c>
      <c r="HUD24" s="719">
        <f t="shared" si="93"/>
        <v>0</v>
      </c>
      <c r="HUE24" s="719">
        <f t="shared" si="93"/>
        <v>0</v>
      </c>
      <c r="HUF24" s="719">
        <f t="shared" si="93"/>
        <v>0</v>
      </c>
      <c r="HUG24" s="719">
        <f t="shared" si="93"/>
        <v>0</v>
      </c>
      <c r="HUH24" s="719">
        <f t="shared" si="93"/>
        <v>0</v>
      </c>
      <c r="HUI24" s="719">
        <f t="shared" si="93"/>
        <v>0</v>
      </c>
      <c r="HUJ24" s="719">
        <f t="shared" si="93"/>
        <v>0</v>
      </c>
      <c r="HUK24" s="719">
        <f t="shared" si="93"/>
        <v>0</v>
      </c>
      <c r="HUL24" s="719">
        <f t="shared" si="93"/>
        <v>0</v>
      </c>
      <c r="HUM24" s="719">
        <f t="shared" si="93"/>
        <v>0</v>
      </c>
      <c r="HUN24" s="719">
        <f t="shared" si="93"/>
        <v>0</v>
      </c>
      <c r="HUO24" s="719">
        <f t="shared" si="93"/>
        <v>0</v>
      </c>
      <c r="HUP24" s="719">
        <f t="shared" si="93"/>
        <v>0</v>
      </c>
      <c r="HUQ24" s="719">
        <f t="shared" si="93"/>
        <v>0</v>
      </c>
      <c r="HUR24" s="719">
        <f t="shared" si="93"/>
        <v>0</v>
      </c>
      <c r="HUS24" s="719">
        <f t="shared" si="93"/>
        <v>0</v>
      </c>
      <c r="HUT24" s="719">
        <f t="shared" si="93"/>
        <v>0</v>
      </c>
      <c r="HUU24" s="719">
        <f t="shared" si="93"/>
        <v>0</v>
      </c>
      <c r="HUV24" s="719">
        <f t="shared" si="93"/>
        <v>0</v>
      </c>
      <c r="HUW24" s="719">
        <f t="shared" si="93"/>
        <v>0</v>
      </c>
      <c r="HUX24" s="719">
        <f t="shared" si="93"/>
        <v>0</v>
      </c>
      <c r="HUY24" s="719">
        <f t="shared" si="93"/>
        <v>0</v>
      </c>
      <c r="HUZ24" s="719">
        <f t="shared" si="93"/>
        <v>0</v>
      </c>
      <c r="HVA24" s="719">
        <f t="shared" si="93"/>
        <v>0</v>
      </c>
      <c r="HVB24" s="719">
        <f t="shared" si="93"/>
        <v>0</v>
      </c>
      <c r="HVC24" s="719">
        <f t="shared" si="93"/>
        <v>0</v>
      </c>
      <c r="HVD24" s="719">
        <f t="shared" si="93"/>
        <v>0</v>
      </c>
      <c r="HVE24" s="719">
        <f t="shared" si="93"/>
        <v>0</v>
      </c>
      <c r="HVF24" s="719">
        <f t="shared" si="93"/>
        <v>0</v>
      </c>
      <c r="HVG24" s="719">
        <f t="shared" si="93"/>
        <v>0</v>
      </c>
      <c r="HVH24" s="719">
        <f t="shared" si="93"/>
        <v>0</v>
      </c>
      <c r="HVI24" s="719">
        <f t="shared" si="93"/>
        <v>0</v>
      </c>
      <c r="HVJ24" s="719">
        <f t="shared" si="93"/>
        <v>0</v>
      </c>
      <c r="HVK24" s="719">
        <f t="shared" si="93"/>
        <v>0</v>
      </c>
      <c r="HVL24" s="719">
        <f t="shared" si="93"/>
        <v>0</v>
      </c>
      <c r="HVM24" s="719">
        <f t="shared" si="93"/>
        <v>0</v>
      </c>
      <c r="HVN24" s="719">
        <f t="shared" si="93"/>
        <v>0</v>
      </c>
      <c r="HVO24" s="719">
        <f t="shared" si="93"/>
        <v>0</v>
      </c>
      <c r="HVP24" s="719">
        <f t="shared" si="93"/>
        <v>0</v>
      </c>
      <c r="HVQ24" s="719">
        <f t="shared" si="93"/>
        <v>0</v>
      </c>
      <c r="HVR24" s="719">
        <f t="shared" si="93"/>
        <v>0</v>
      </c>
      <c r="HVS24" s="719">
        <f t="shared" si="93"/>
        <v>0</v>
      </c>
      <c r="HVT24" s="719">
        <f t="shared" si="93"/>
        <v>0</v>
      </c>
      <c r="HVU24" s="719">
        <f t="shared" si="93"/>
        <v>0</v>
      </c>
      <c r="HVV24" s="719">
        <f t="shared" si="93"/>
        <v>0</v>
      </c>
      <c r="HVW24" s="719">
        <f t="shared" si="93"/>
        <v>0</v>
      </c>
      <c r="HVX24" s="719">
        <f t="shared" si="93"/>
        <v>0</v>
      </c>
      <c r="HVY24" s="719">
        <f t="shared" si="93"/>
        <v>0</v>
      </c>
      <c r="HVZ24" s="719">
        <f t="shared" si="93"/>
        <v>0</v>
      </c>
      <c r="HWA24" s="719">
        <f t="shared" si="93"/>
        <v>0</v>
      </c>
      <c r="HWB24" s="719">
        <f t="shared" si="93"/>
        <v>0</v>
      </c>
      <c r="HWC24" s="719">
        <f t="shared" si="93"/>
        <v>0</v>
      </c>
      <c r="HWD24" s="719">
        <f t="shared" si="93"/>
        <v>0</v>
      </c>
      <c r="HWE24" s="719">
        <f t="shared" si="93"/>
        <v>0</v>
      </c>
      <c r="HWF24" s="719">
        <f t="shared" si="93"/>
        <v>0</v>
      </c>
      <c r="HWG24" s="719">
        <f t="shared" si="93"/>
        <v>0</v>
      </c>
      <c r="HWH24" s="719">
        <f t="shared" si="93"/>
        <v>0</v>
      </c>
      <c r="HWI24" s="719">
        <f t="shared" si="93"/>
        <v>0</v>
      </c>
      <c r="HWJ24" s="719">
        <f t="shared" si="93"/>
        <v>0</v>
      </c>
      <c r="HWK24" s="719">
        <f t="shared" ref="HWK24:HYV24" si="94">HWK22/365</f>
        <v>0</v>
      </c>
      <c r="HWL24" s="719">
        <f t="shared" si="94"/>
        <v>0</v>
      </c>
      <c r="HWM24" s="719">
        <f t="shared" si="94"/>
        <v>0</v>
      </c>
      <c r="HWN24" s="719">
        <f t="shared" si="94"/>
        <v>0</v>
      </c>
      <c r="HWO24" s="719">
        <f t="shared" si="94"/>
        <v>0</v>
      </c>
      <c r="HWP24" s="719">
        <f t="shared" si="94"/>
        <v>0</v>
      </c>
      <c r="HWQ24" s="719">
        <f t="shared" si="94"/>
        <v>0</v>
      </c>
      <c r="HWR24" s="719">
        <f t="shared" si="94"/>
        <v>0</v>
      </c>
      <c r="HWS24" s="719">
        <f t="shared" si="94"/>
        <v>0</v>
      </c>
      <c r="HWT24" s="719">
        <f t="shared" si="94"/>
        <v>0</v>
      </c>
      <c r="HWU24" s="719">
        <f t="shared" si="94"/>
        <v>0</v>
      </c>
      <c r="HWV24" s="719">
        <f t="shared" si="94"/>
        <v>0</v>
      </c>
      <c r="HWW24" s="719">
        <f t="shared" si="94"/>
        <v>0</v>
      </c>
      <c r="HWX24" s="719">
        <f t="shared" si="94"/>
        <v>0</v>
      </c>
      <c r="HWY24" s="719">
        <f t="shared" si="94"/>
        <v>0</v>
      </c>
      <c r="HWZ24" s="719">
        <f t="shared" si="94"/>
        <v>0</v>
      </c>
      <c r="HXA24" s="719">
        <f t="shared" si="94"/>
        <v>0</v>
      </c>
      <c r="HXB24" s="719">
        <f t="shared" si="94"/>
        <v>0</v>
      </c>
      <c r="HXC24" s="719">
        <f t="shared" si="94"/>
        <v>0</v>
      </c>
      <c r="HXD24" s="719">
        <f t="shared" si="94"/>
        <v>0</v>
      </c>
      <c r="HXE24" s="719">
        <f t="shared" si="94"/>
        <v>0</v>
      </c>
      <c r="HXF24" s="719">
        <f t="shared" si="94"/>
        <v>0</v>
      </c>
      <c r="HXG24" s="719">
        <f t="shared" si="94"/>
        <v>0</v>
      </c>
      <c r="HXH24" s="719">
        <f t="shared" si="94"/>
        <v>0</v>
      </c>
      <c r="HXI24" s="719">
        <f t="shared" si="94"/>
        <v>0</v>
      </c>
      <c r="HXJ24" s="719">
        <f t="shared" si="94"/>
        <v>0</v>
      </c>
      <c r="HXK24" s="719">
        <f t="shared" si="94"/>
        <v>0</v>
      </c>
      <c r="HXL24" s="719">
        <f t="shared" si="94"/>
        <v>0</v>
      </c>
      <c r="HXM24" s="719">
        <f t="shared" si="94"/>
        <v>0</v>
      </c>
      <c r="HXN24" s="719">
        <f t="shared" si="94"/>
        <v>0</v>
      </c>
      <c r="HXO24" s="719">
        <f t="shared" si="94"/>
        <v>0</v>
      </c>
      <c r="HXP24" s="719">
        <f t="shared" si="94"/>
        <v>0</v>
      </c>
      <c r="HXQ24" s="719">
        <f t="shared" si="94"/>
        <v>0</v>
      </c>
      <c r="HXR24" s="719">
        <f t="shared" si="94"/>
        <v>0</v>
      </c>
      <c r="HXS24" s="719">
        <f t="shared" si="94"/>
        <v>0</v>
      </c>
      <c r="HXT24" s="719">
        <f t="shared" si="94"/>
        <v>0</v>
      </c>
      <c r="HXU24" s="719">
        <f t="shared" si="94"/>
        <v>0</v>
      </c>
      <c r="HXV24" s="719">
        <f t="shared" si="94"/>
        <v>0</v>
      </c>
      <c r="HXW24" s="719">
        <f t="shared" si="94"/>
        <v>0</v>
      </c>
      <c r="HXX24" s="719">
        <f t="shared" si="94"/>
        <v>0</v>
      </c>
      <c r="HXY24" s="719">
        <f t="shared" si="94"/>
        <v>0</v>
      </c>
      <c r="HXZ24" s="719">
        <f t="shared" si="94"/>
        <v>0</v>
      </c>
      <c r="HYA24" s="719">
        <f t="shared" si="94"/>
        <v>0</v>
      </c>
      <c r="HYB24" s="719">
        <f t="shared" si="94"/>
        <v>0</v>
      </c>
      <c r="HYC24" s="719">
        <f t="shared" si="94"/>
        <v>0</v>
      </c>
      <c r="HYD24" s="719">
        <f t="shared" si="94"/>
        <v>0</v>
      </c>
      <c r="HYE24" s="719">
        <f t="shared" si="94"/>
        <v>0</v>
      </c>
      <c r="HYF24" s="719">
        <f t="shared" si="94"/>
        <v>0</v>
      </c>
      <c r="HYG24" s="719">
        <f t="shared" si="94"/>
        <v>0</v>
      </c>
      <c r="HYH24" s="719">
        <f t="shared" si="94"/>
        <v>0</v>
      </c>
      <c r="HYI24" s="719">
        <f t="shared" si="94"/>
        <v>0</v>
      </c>
      <c r="HYJ24" s="719">
        <f t="shared" si="94"/>
        <v>0</v>
      </c>
      <c r="HYK24" s="719">
        <f t="shared" si="94"/>
        <v>0</v>
      </c>
      <c r="HYL24" s="719">
        <f t="shared" si="94"/>
        <v>0</v>
      </c>
      <c r="HYM24" s="719">
        <f t="shared" si="94"/>
        <v>0</v>
      </c>
      <c r="HYN24" s="719">
        <f t="shared" si="94"/>
        <v>0</v>
      </c>
      <c r="HYO24" s="719">
        <f t="shared" si="94"/>
        <v>0</v>
      </c>
      <c r="HYP24" s="719">
        <f t="shared" si="94"/>
        <v>0</v>
      </c>
      <c r="HYQ24" s="719">
        <f t="shared" si="94"/>
        <v>0</v>
      </c>
      <c r="HYR24" s="719">
        <f t="shared" si="94"/>
        <v>0</v>
      </c>
      <c r="HYS24" s="719">
        <f t="shared" si="94"/>
        <v>0</v>
      </c>
      <c r="HYT24" s="719">
        <f t="shared" si="94"/>
        <v>0</v>
      </c>
      <c r="HYU24" s="719">
        <f t="shared" si="94"/>
        <v>0</v>
      </c>
      <c r="HYV24" s="719">
        <f t="shared" si="94"/>
        <v>0</v>
      </c>
      <c r="HYW24" s="719">
        <f t="shared" ref="HYW24:IBH24" si="95">HYW22/365</f>
        <v>0</v>
      </c>
      <c r="HYX24" s="719">
        <f t="shared" si="95"/>
        <v>0</v>
      </c>
      <c r="HYY24" s="719">
        <f t="shared" si="95"/>
        <v>0</v>
      </c>
      <c r="HYZ24" s="719">
        <f t="shared" si="95"/>
        <v>0</v>
      </c>
      <c r="HZA24" s="719">
        <f t="shared" si="95"/>
        <v>0</v>
      </c>
      <c r="HZB24" s="719">
        <f t="shared" si="95"/>
        <v>0</v>
      </c>
      <c r="HZC24" s="719">
        <f t="shared" si="95"/>
        <v>0</v>
      </c>
      <c r="HZD24" s="719">
        <f t="shared" si="95"/>
        <v>0</v>
      </c>
      <c r="HZE24" s="719">
        <f t="shared" si="95"/>
        <v>0</v>
      </c>
      <c r="HZF24" s="719">
        <f t="shared" si="95"/>
        <v>0</v>
      </c>
      <c r="HZG24" s="719">
        <f t="shared" si="95"/>
        <v>0</v>
      </c>
      <c r="HZH24" s="719">
        <f t="shared" si="95"/>
        <v>0</v>
      </c>
      <c r="HZI24" s="719">
        <f t="shared" si="95"/>
        <v>0</v>
      </c>
      <c r="HZJ24" s="719">
        <f t="shared" si="95"/>
        <v>0</v>
      </c>
      <c r="HZK24" s="719">
        <f t="shared" si="95"/>
        <v>0</v>
      </c>
      <c r="HZL24" s="719">
        <f t="shared" si="95"/>
        <v>0</v>
      </c>
      <c r="HZM24" s="719">
        <f t="shared" si="95"/>
        <v>0</v>
      </c>
      <c r="HZN24" s="719">
        <f t="shared" si="95"/>
        <v>0</v>
      </c>
      <c r="HZO24" s="719">
        <f t="shared" si="95"/>
        <v>0</v>
      </c>
      <c r="HZP24" s="719">
        <f t="shared" si="95"/>
        <v>0</v>
      </c>
      <c r="HZQ24" s="719">
        <f t="shared" si="95"/>
        <v>0</v>
      </c>
      <c r="HZR24" s="719">
        <f t="shared" si="95"/>
        <v>0</v>
      </c>
      <c r="HZS24" s="719">
        <f t="shared" si="95"/>
        <v>0</v>
      </c>
      <c r="HZT24" s="719">
        <f t="shared" si="95"/>
        <v>0</v>
      </c>
      <c r="HZU24" s="719">
        <f t="shared" si="95"/>
        <v>0</v>
      </c>
      <c r="HZV24" s="719">
        <f t="shared" si="95"/>
        <v>0</v>
      </c>
      <c r="HZW24" s="719">
        <f t="shared" si="95"/>
        <v>0</v>
      </c>
      <c r="HZX24" s="719">
        <f t="shared" si="95"/>
        <v>0</v>
      </c>
      <c r="HZY24" s="719">
        <f t="shared" si="95"/>
        <v>0</v>
      </c>
      <c r="HZZ24" s="719">
        <f t="shared" si="95"/>
        <v>0</v>
      </c>
      <c r="IAA24" s="719">
        <f t="shared" si="95"/>
        <v>0</v>
      </c>
      <c r="IAB24" s="719">
        <f t="shared" si="95"/>
        <v>0</v>
      </c>
      <c r="IAC24" s="719">
        <f t="shared" si="95"/>
        <v>0</v>
      </c>
      <c r="IAD24" s="719">
        <f t="shared" si="95"/>
        <v>0</v>
      </c>
      <c r="IAE24" s="719">
        <f t="shared" si="95"/>
        <v>0</v>
      </c>
      <c r="IAF24" s="719">
        <f t="shared" si="95"/>
        <v>0</v>
      </c>
      <c r="IAG24" s="719">
        <f t="shared" si="95"/>
        <v>0</v>
      </c>
      <c r="IAH24" s="719">
        <f t="shared" si="95"/>
        <v>0</v>
      </c>
      <c r="IAI24" s="719">
        <f t="shared" si="95"/>
        <v>0</v>
      </c>
      <c r="IAJ24" s="719">
        <f t="shared" si="95"/>
        <v>0</v>
      </c>
      <c r="IAK24" s="719">
        <f t="shared" si="95"/>
        <v>0</v>
      </c>
      <c r="IAL24" s="719">
        <f t="shared" si="95"/>
        <v>0</v>
      </c>
      <c r="IAM24" s="719">
        <f t="shared" si="95"/>
        <v>0</v>
      </c>
      <c r="IAN24" s="719">
        <f t="shared" si="95"/>
        <v>0</v>
      </c>
      <c r="IAO24" s="719">
        <f t="shared" si="95"/>
        <v>0</v>
      </c>
      <c r="IAP24" s="719">
        <f t="shared" si="95"/>
        <v>0</v>
      </c>
      <c r="IAQ24" s="719">
        <f t="shared" si="95"/>
        <v>0</v>
      </c>
      <c r="IAR24" s="719">
        <f t="shared" si="95"/>
        <v>0</v>
      </c>
      <c r="IAS24" s="719">
        <f t="shared" si="95"/>
        <v>0</v>
      </c>
      <c r="IAT24" s="719">
        <f t="shared" si="95"/>
        <v>0</v>
      </c>
      <c r="IAU24" s="719">
        <f t="shared" si="95"/>
        <v>0</v>
      </c>
      <c r="IAV24" s="719">
        <f t="shared" si="95"/>
        <v>0</v>
      </c>
      <c r="IAW24" s="719">
        <f t="shared" si="95"/>
        <v>0</v>
      </c>
      <c r="IAX24" s="719">
        <f t="shared" si="95"/>
        <v>0</v>
      </c>
      <c r="IAY24" s="719">
        <f t="shared" si="95"/>
        <v>0</v>
      </c>
      <c r="IAZ24" s="719">
        <f t="shared" si="95"/>
        <v>0</v>
      </c>
      <c r="IBA24" s="719">
        <f t="shared" si="95"/>
        <v>0</v>
      </c>
      <c r="IBB24" s="719">
        <f t="shared" si="95"/>
        <v>0</v>
      </c>
      <c r="IBC24" s="719">
        <f t="shared" si="95"/>
        <v>0</v>
      </c>
      <c r="IBD24" s="719">
        <f t="shared" si="95"/>
        <v>0</v>
      </c>
      <c r="IBE24" s="719">
        <f t="shared" si="95"/>
        <v>0</v>
      </c>
      <c r="IBF24" s="719">
        <f t="shared" si="95"/>
        <v>0</v>
      </c>
      <c r="IBG24" s="719">
        <f t="shared" si="95"/>
        <v>0</v>
      </c>
      <c r="IBH24" s="719">
        <f t="shared" si="95"/>
        <v>0</v>
      </c>
      <c r="IBI24" s="719">
        <f t="shared" ref="IBI24:IDT24" si="96">IBI22/365</f>
        <v>0</v>
      </c>
      <c r="IBJ24" s="719">
        <f t="shared" si="96"/>
        <v>0</v>
      </c>
      <c r="IBK24" s="719">
        <f t="shared" si="96"/>
        <v>0</v>
      </c>
      <c r="IBL24" s="719">
        <f t="shared" si="96"/>
        <v>0</v>
      </c>
      <c r="IBM24" s="719">
        <f t="shared" si="96"/>
        <v>0</v>
      </c>
      <c r="IBN24" s="719">
        <f t="shared" si="96"/>
        <v>0</v>
      </c>
      <c r="IBO24" s="719">
        <f t="shared" si="96"/>
        <v>0</v>
      </c>
      <c r="IBP24" s="719">
        <f t="shared" si="96"/>
        <v>0</v>
      </c>
      <c r="IBQ24" s="719">
        <f t="shared" si="96"/>
        <v>0</v>
      </c>
      <c r="IBR24" s="719">
        <f t="shared" si="96"/>
        <v>0</v>
      </c>
      <c r="IBS24" s="719">
        <f t="shared" si="96"/>
        <v>0</v>
      </c>
      <c r="IBT24" s="719">
        <f t="shared" si="96"/>
        <v>0</v>
      </c>
      <c r="IBU24" s="719">
        <f t="shared" si="96"/>
        <v>0</v>
      </c>
      <c r="IBV24" s="719">
        <f t="shared" si="96"/>
        <v>0</v>
      </c>
      <c r="IBW24" s="719">
        <f t="shared" si="96"/>
        <v>0</v>
      </c>
      <c r="IBX24" s="719">
        <f t="shared" si="96"/>
        <v>0</v>
      </c>
      <c r="IBY24" s="719">
        <f t="shared" si="96"/>
        <v>0</v>
      </c>
      <c r="IBZ24" s="719">
        <f t="shared" si="96"/>
        <v>0</v>
      </c>
      <c r="ICA24" s="719">
        <f t="shared" si="96"/>
        <v>0</v>
      </c>
      <c r="ICB24" s="719">
        <f t="shared" si="96"/>
        <v>0</v>
      </c>
      <c r="ICC24" s="719">
        <f t="shared" si="96"/>
        <v>0</v>
      </c>
      <c r="ICD24" s="719">
        <f t="shared" si="96"/>
        <v>0</v>
      </c>
      <c r="ICE24" s="719">
        <f t="shared" si="96"/>
        <v>0</v>
      </c>
      <c r="ICF24" s="719">
        <f t="shared" si="96"/>
        <v>0</v>
      </c>
      <c r="ICG24" s="719">
        <f t="shared" si="96"/>
        <v>0</v>
      </c>
      <c r="ICH24" s="719">
        <f t="shared" si="96"/>
        <v>0</v>
      </c>
      <c r="ICI24" s="719">
        <f t="shared" si="96"/>
        <v>0</v>
      </c>
      <c r="ICJ24" s="719">
        <f t="shared" si="96"/>
        <v>0</v>
      </c>
      <c r="ICK24" s="719">
        <f t="shared" si="96"/>
        <v>0</v>
      </c>
      <c r="ICL24" s="719">
        <f t="shared" si="96"/>
        <v>0</v>
      </c>
      <c r="ICM24" s="719">
        <f t="shared" si="96"/>
        <v>0</v>
      </c>
      <c r="ICN24" s="719">
        <f t="shared" si="96"/>
        <v>0</v>
      </c>
      <c r="ICO24" s="719">
        <f t="shared" si="96"/>
        <v>0</v>
      </c>
      <c r="ICP24" s="719">
        <f t="shared" si="96"/>
        <v>0</v>
      </c>
      <c r="ICQ24" s="719">
        <f t="shared" si="96"/>
        <v>0</v>
      </c>
      <c r="ICR24" s="719">
        <f t="shared" si="96"/>
        <v>0</v>
      </c>
      <c r="ICS24" s="719">
        <f t="shared" si="96"/>
        <v>0</v>
      </c>
      <c r="ICT24" s="719">
        <f t="shared" si="96"/>
        <v>0</v>
      </c>
      <c r="ICU24" s="719">
        <f t="shared" si="96"/>
        <v>0</v>
      </c>
      <c r="ICV24" s="719">
        <f t="shared" si="96"/>
        <v>0</v>
      </c>
      <c r="ICW24" s="719">
        <f t="shared" si="96"/>
        <v>0</v>
      </c>
      <c r="ICX24" s="719">
        <f t="shared" si="96"/>
        <v>0</v>
      </c>
      <c r="ICY24" s="719">
        <f t="shared" si="96"/>
        <v>0</v>
      </c>
      <c r="ICZ24" s="719">
        <f t="shared" si="96"/>
        <v>0</v>
      </c>
      <c r="IDA24" s="719">
        <f t="shared" si="96"/>
        <v>0</v>
      </c>
      <c r="IDB24" s="719">
        <f t="shared" si="96"/>
        <v>0</v>
      </c>
      <c r="IDC24" s="719">
        <f t="shared" si="96"/>
        <v>0</v>
      </c>
      <c r="IDD24" s="719">
        <f t="shared" si="96"/>
        <v>0</v>
      </c>
      <c r="IDE24" s="719">
        <f t="shared" si="96"/>
        <v>0</v>
      </c>
      <c r="IDF24" s="719">
        <f t="shared" si="96"/>
        <v>0</v>
      </c>
      <c r="IDG24" s="719">
        <f t="shared" si="96"/>
        <v>0</v>
      </c>
      <c r="IDH24" s="719">
        <f t="shared" si="96"/>
        <v>0</v>
      </c>
      <c r="IDI24" s="719">
        <f t="shared" si="96"/>
        <v>0</v>
      </c>
      <c r="IDJ24" s="719">
        <f t="shared" si="96"/>
        <v>0</v>
      </c>
      <c r="IDK24" s="719">
        <f t="shared" si="96"/>
        <v>0</v>
      </c>
      <c r="IDL24" s="719">
        <f t="shared" si="96"/>
        <v>0</v>
      </c>
      <c r="IDM24" s="719">
        <f t="shared" si="96"/>
        <v>0</v>
      </c>
      <c r="IDN24" s="719">
        <f t="shared" si="96"/>
        <v>0</v>
      </c>
      <c r="IDO24" s="719">
        <f t="shared" si="96"/>
        <v>0</v>
      </c>
      <c r="IDP24" s="719">
        <f t="shared" si="96"/>
        <v>0</v>
      </c>
      <c r="IDQ24" s="719">
        <f t="shared" si="96"/>
        <v>0</v>
      </c>
      <c r="IDR24" s="719">
        <f t="shared" si="96"/>
        <v>0</v>
      </c>
      <c r="IDS24" s="719">
        <f t="shared" si="96"/>
        <v>0</v>
      </c>
      <c r="IDT24" s="719">
        <f t="shared" si="96"/>
        <v>0</v>
      </c>
      <c r="IDU24" s="719">
        <f t="shared" ref="IDU24:IGF24" si="97">IDU22/365</f>
        <v>0</v>
      </c>
      <c r="IDV24" s="719">
        <f t="shared" si="97"/>
        <v>0</v>
      </c>
      <c r="IDW24" s="719">
        <f t="shared" si="97"/>
        <v>0</v>
      </c>
      <c r="IDX24" s="719">
        <f t="shared" si="97"/>
        <v>0</v>
      </c>
      <c r="IDY24" s="719">
        <f t="shared" si="97"/>
        <v>0</v>
      </c>
      <c r="IDZ24" s="719">
        <f t="shared" si="97"/>
        <v>0</v>
      </c>
      <c r="IEA24" s="719">
        <f t="shared" si="97"/>
        <v>0</v>
      </c>
      <c r="IEB24" s="719">
        <f t="shared" si="97"/>
        <v>0</v>
      </c>
      <c r="IEC24" s="719">
        <f t="shared" si="97"/>
        <v>0</v>
      </c>
      <c r="IED24" s="719">
        <f t="shared" si="97"/>
        <v>0</v>
      </c>
      <c r="IEE24" s="719">
        <f t="shared" si="97"/>
        <v>0</v>
      </c>
      <c r="IEF24" s="719">
        <f t="shared" si="97"/>
        <v>0</v>
      </c>
      <c r="IEG24" s="719">
        <f t="shared" si="97"/>
        <v>0</v>
      </c>
      <c r="IEH24" s="719">
        <f t="shared" si="97"/>
        <v>0</v>
      </c>
      <c r="IEI24" s="719">
        <f t="shared" si="97"/>
        <v>0</v>
      </c>
      <c r="IEJ24" s="719">
        <f t="shared" si="97"/>
        <v>0</v>
      </c>
      <c r="IEK24" s="719">
        <f t="shared" si="97"/>
        <v>0</v>
      </c>
      <c r="IEL24" s="719">
        <f t="shared" si="97"/>
        <v>0</v>
      </c>
      <c r="IEM24" s="719">
        <f t="shared" si="97"/>
        <v>0</v>
      </c>
      <c r="IEN24" s="719">
        <f t="shared" si="97"/>
        <v>0</v>
      </c>
      <c r="IEO24" s="719">
        <f t="shared" si="97"/>
        <v>0</v>
      </c>
      <c r="IEP24" s="719">
        <f t="shared" si="97"/>
        <v>0</v>
      </c>
      <c r="IEQ24" s="719">
        <f t="shared" si="97"/>
        <v>0</v>
      </c>
      <c r="IER24" s="719">
        <f t="shared" si="97"/>
        <v>0</v>
      </c>
      <c r="IES24" s="719">
        <f t="shared" si="97"/>
        <v>0</v>
      </c>
      <c r="IET24" s="719">
        <f t="shared" si="97"/>
        <v>0</v>
      </c>
      <c r="IEU24" s="719">
        <f t="shared" si="97"/>
        <v>0</v>
      </c>
      <c r="IEV24" s="719">
        <f t="shared" si="97"/>
        <v>0</v>
      </c>
      <c r="IEW24" s="719">
        <f t="shared" si="97"/>
        <v>0</v>
      </c>
      <c r="IEX24" s="719">
        <f t="shared" si="97"/>
        <v>0</v>
      </c>
      <c r="IEY24" s="719">
        <f t="shared" si="97"/>
        <v>0</v>
      </c>
      <c r="IEZ24" s="719">
        <f t="shared" si="97"/>
        <v>0</v>
      </c>
      <c r="IFA24" s="719">
        <f t="shared" si="97"/>
        <v>0</v>
      </c>
      <c r="IFB24" s="719">
        <f t="shared" si="97"/>
        <v>0</v>
      </c>
      <c r="IFC24" s="719">
        <f t="shared" si="97"/>
        <v>0</v>
      </c>
      <c r="IFD24" s="719">
        <f t="shared" si="97"/>
        <v>0</v>
      </c>
      <c r="IFE24" s="719">
        <f t="shared" si="97"/>
        <v>0</v>
      </c>
      <c r="IFF24" s="719">
        <f t="shared" si="97"/>
        <v>0</v>
      </c>
      <c r="IFG24" s="719">
        <f t="shared" si="97"/>
        <v>0</v>
      </c>
      <c r="IFH24" s="719">
        <f t="shared" si="97"/>
        <v>0</v>
      </c>
      <c r="IFI24" s="719">
        <f t="shared" si="97"/>
        <v>0</v>
      </c>
      <c r="IFJ24" s="719">
        <f t="shared" si="97"/>
        <v>0</v>
      </c>
      <c r="IFK24" s="719">
        <f t="shared" si="97"/>
        <v>0</v>
      </c>
      <c r="IFL24" s="719">
        <f t="shared" si="97"/>
        <v>0</v>
      </c>
      <c r="IFM24" s="719">
        <f t="shared" si="97"/>
        <v>0</v>
      </c>
      <c r="IFN24" s="719">
        <f t="shared" si="97"/>
        <v>0</v>
      </c>
      <c r="IFO24" s="719">
        <f t="shared" si="97"/>
        <v>0</v>
      </c>
      <c r="IFP24" s="719">
        <f t="shared" si="97"/>
        <v>0</v>
      </c>
      <c r="IFQ24" s="719">
        <f t="shared" si="97"/>
        <v>0</v>
      </c>
      <c r="IFR24" s="719">
        <f t="shared" si="97"/>
        <v>0</v>
      </c>
      <c r="IFS24" s="719">
        <f t="shared" si="97"/>
        <v>0</v>
      </c>
      <c r="IFT24" s="719">
        <f t="shared" si="97"/>
        <v>0</v>
      </c>
      <c r="IFU24" s="719">
        <f t="shared" si="97"/>
        <v>0</v>
      </c>
      <c r="IFV24" s="719">
        <f t="shared" si="97"/>
        <v>0</v>
      </c>
      <c r="IFW24" s="719">
        <f t="shared" si="97"/>
        <v>0</v>
      </c>
      <c r="IFX24" s="719">
        <f t="shared" si="97"/>
        <v>0</v>
      </c>
      <c r="IFY24" s="719">
        <f t="shared" si="97"/>
        <v>0</v>
      </c>
      <c r="IFZ24" s="719">
        <f t="shared" si="97"/>
        <v>0</v>
      </c>
      <c r="IGA24" s="719">
        <f t="shared" si="97"/>
        <v>0</v>
      </c>
      <c r="IGB24" s="719">
        <f t="shared" si="97"/>
        <v>0</v>
      </c>
      <c r="IGC24" s="719">
        <f t="shared" si="97"/>
        <v>0</v>
      </c>
      <c r="IGD24" s="719">
        <f t="shared" si="97"/>
        <v>0</v>
      </c>
      <c r="IGE24" s="719">
        <f t="shared" si="97"/>
        <v>0</v>
      </c>
      <c r="IGF24" s="719">
        <f t="shared" si="97"/>
        <v>0</v>
      </c>
      <c r="IGG24" s="719">
        <f t="shared" ref="IGG24:IIR24" si="98">IGG22/365</f>
        <v>0</v>
      </c>
      <c r="IGH24" s="719">
        <f t="shared" si="98"/>
        <v>0</v>
      </c>
      <c r="IGI24" s="719">
        <f t="shared" si="98"/>
        <v>0</v>
      </c>
      <c r="IGJ24" s="719">
        <f t="shared" si="98"/>
        <v>0</v>
      </c>
      <c r="IGK24" s="719">
        <f t="shared" si="98"/>
        <v>0</v>
      </c>
      <c r="IGL24" s="719">
        <f t="shared" si="98"/>
        <v>0</v>
      </c>
      <c r="IGM24" s="719">
        <f t="shared" si="98"/>
        <v>0</v>
      </c>
      <c r="IGN24" s="719">
        <f t="shared" si="98"/>
        <v>0</v>
      </c>
      <c r="IGO24" s="719">
        <f t="shared" si="98"/>
        <v>0</v>
      </c>
      <c r="IGP24" s="719">
        <f t="shared" si="98"/>
        <v>0</v>
      </c>
      <c r="IGQ24" s="719">
        <f t="shared" si="98"/>
        <v>0</v>
      </c>
      <c r="IGR24" s="719">
        <f t="shared" si="98"/>
        <v>0</v>
      </c>
      <c r="IGS24" s="719">
        <f t="shared" si="98"/>
        <v>0</v>
      </c>
      <c r="IGT24" s="719">
        <f t="shared" si="98"/>
        <v>0</v>
      </c>
      <c r="IGU24" s="719">
        <f t="shared" si="98"/>
        <v>0</v>
      </c>
      <c r="IGV24" s="719">
        <f t="shared" si="98"/>
        <v>0</v>
      </c>
      <c r="IGW24" s="719">
        <f t="shared" si="98"/>
        <v>0</v>
      </c>
      <c r="IGX24" s="719">
        <f t="shared" si="98"/>
        <v>0</v>
      </c>
      <c r="IGY24" s="719">
        <f t="shared" si="98"/>
        <v>0</v>
      </c>
      <c r="IGZ24" s="719">
        <f t="shared" si="98"/>
        <v>0</v>
      </c>
      <c r="IHA24" s="719">
        <f t="shared" si="98"/>
        <v>0</v>
      </c>
      <c r="IHB24" s="719">
        <f t="shared" si="98"/>
        <v>0</v>
      </c>
      <c r="IHC24" s="719">
        <f t="shared" si="98"/>
        <v>0</v>
      </c>
      <c r="IHD24" s="719">
        <f t="shared" si="98"/>
        <v>0</v>
      </c>
      <c r="IHE24" s="719">
        <f t="shared" si="98"/>
        <v>0</v>
      </c>
      <c r="IHF24" s="719">
        <f t="shared" si="98"/>
        <v>0</v>
      </c>
      <c r="IHG24" s="719">
        <f t="shared" si="98"/>
        <v>0</v>
      </c>
      <c r="IHH24" s="719">
        <f t="shared" si="98"/>
        <v>0</v>
      </c>
      <c r="IHI24" s="719">
        <f t="shared" si="98"/>
        <v>0</v>
      </c>
      <c r="IHJ24" s="719">
        <f t="shared" si="98"/>
        <v>0</v>
      </c>
      <c r="IHK24" s="719">
        <f t="shared" si="98"/>
        <v>0</v>
      </c>
      <c r="IHL24" s="719">
        <f t="shared" si="98"/>
        <v>0</v>
      </c>
      <c r="IHM24" s="719">
        <f t="shared" si="98"/>
        <v>0</v>
      </c>
      <c r="IHN24" s="719">
        <f t="shared" si="98"/>
        <v>0</v>
      </c>
      <c r="IHO24" s="719">
        <f t="shared" si="98"/>
        <v>0</v>
      </c>
      <c r="IHP24" s="719">
        <f t="shared" si="98"/>
        <v>0</v>
      </c>
      <c r="IHQ24" s="719">
        <f t="shared" si="98"/>
        <v>0</v>
      </c>
      <c r="IHR24" s="719">
        <f t="shared" si="98"/>
        <v>0</v>
      </c>
      <c r="IHS24" s="719">
        <f t="shared" si="98"/>
        <v>0</v>
      </c>
      <c r="IHT24" s="719">
        <f t="shared" si="98"/>
        <v>0</v>
      </c>
      <c r="IHU24" s="719">
        <f t="shared" si="98"/>
        <v>0</v>
      </c>
      <c r="IHV24" s="719">
        <f t="shared" si="98"/>
        <v>0</v>
      </c>
      <c r="IHW24" s="719">
        <f t="shared" si="98"/>
        <v>0</v>
      </c>
      <c r="IHX24" s="719">
        <f t="shared" si="98"/>
        <v>0</v>
      </c>
      <c r="IHY24" s="719">
        <f t="shared" si="98"/>
        <v>0</v>
      </c>
      <c r="IHZ24" s="719">
        <f t="shared" si="98"/>
        <v>0</v>
      </c>
      <c r="IIA24" s="719">
        <f t="shared" si="98"/>
        <v>0</v>
      </c>
      <c r="IIB24" s="719">
        <f t="shared" si="98"/>
        <v>0</v>
      </c>
      <c r="IIC24" s="719">
        <f t="shared" si="98"/>
        <v>0</v>
      </c>
      <c r="IID24" s="719">
        <f t="shared" si="98"/>
        <v>0</v>
      </c>
      <c r="IIE24" s="719">
        <f t="shared" si="98"/>
        <v>0</v>
      </c>
      <c r="IIF24" s="719">
        <f t="shared" si="98"/>
        <v>0</v>
      </c>
      <c r="IIG24" s="719">
        <f t="shared" si="98"/>
        <v>0</v>
      </c>
      <c r="IIH24" s="719">
        <f t="shared" si="98"/>
        <v>0</v>
      </c>
      <c r="III24" s="719">
        <f t="shared" si="98"/>
        <v>0</v>
      </c>
      <c r="IIJ24" s="719">
        <f t="shared" si="98"/>
        <v>0</v>
      </c>
      <c r="IIK24" s="719">
        <f t="shared" si="98"/>
        <v>0</v>
      </c>
      <c r="IIL24" s="719">
        <f t="shared" si="98"/>
        <v>0</v>
      </c>
      <c r="IIM24" s="719">
        <f t="shared" si="98"/>
        <v>0</v>
      </c>
      <c r="IIN24" s="719">
        <f t="shared" si="98"/>
        <v>0</v>
      </c>
      <c r="IIO24" s="719">
        <f t="shared" si="98"/>
        <v>0</v>
      </c>
      <c r="IIP24" s="719">
        <f t="shared" si="98"/>
        <v>0</v>
      </c>
      <c r="IIQ24" s="719">
        <f t="shared" si="98"/>
        <v>0</v>
      </c>
      <c r="IIR24" s="719">
        <f t="shared" si="98"/>
        <v>0</v>
      </c>
      <c r="IIS24" s="719">
        <f t="shared" ref="IIS24:ILD24" si="99">IIS22/365</f>
        <v>0</v>
      </c>
      <c r="IIT24" s="719">
        <f t="shared" si="99"/>
        <v>0</v>
      </c>
      <c r="IIU24" s="719">
        <f t="shared" si="99"/>
        <v>0</v>
      </c>
      <c r="IIV24" s="719">
        <f t="shared" si="99"/>
        <v>0</v>
      </c>
      <c r="IIW24" s="719">
        <f t="shared" si="99"/>
        <v>0</v>
      </c>
      <c r="IIX24" s="719">
        <f t="shared" si="99"/>
        <v>0</v>
      </c>
      <c r="IIY24" s="719">
        <f t="shared" si="99"/>
        <v>0</v>
      </c>
      <c r="IIZ24" s="719">
        <f t="shared" si="99"/>
        <v>0</v>
      </c>
      <c r="IJA24" s="719">
        <f t="shared" si="99"/>
        <v>0</v>
      </c>
      <c r="IJB24" s="719">
        <f t="shared" si="99"/>
        <v>0</v>
      </c>
      <c r="IJC24" s="719">
        <f t="shared" si="99"/>
        <v>0</v>
      </c>
      <c r="IJD24" s="719">
        <f t="shared" si="99"/>
        <v>0</v>
      </c>
      <c r="IJE24" s="719">
        <f t="shared" si="99"/>
        <v>0</v>
      </c>
      <c r="IJF24" s="719">
        <f t="shared" si="99"/>
        <v>0</v>
      </c>
      <c r="IJG24" s="719">
        <f t="shared" si="99"/>
        <v>0</v>
      </c>
      <c r="IJH24" s="719">
        <f t="shared" si="99"/>
        <v>0</v>
      </c>
      <c r="IJI24" s="719">
        <f t="shared" si="99"/>
        <v>0</v>
      </c>
      <c r="IJJ24" s="719">
        <f t="shared" si="99"/>
        <v>0</v>
      </c>
      <c r="IJK24" s="719">
        <f t="shared" si="99"/>
        <v>0</v>
      </c>
      <c r="IJL24" s="719">
        <f t="shared" si="99"/>
        <v>0</v>
      </c>
      <c r="IJM24" s="719">
        <f t="shared" si="99"/>
        <v>0</v>
      </c>
      <c r="IJN24" s="719">
        <f t="shared" si="99"/>
        <v>0</v>
      </c>
      <c r="IJO24" s="719">
        <f t="shared" si="99"/>
        <v>0</v>
      </c>
      <c r="IJP24" s="719">
        <f t="shared" si="99"/>
        <v>0</v>
      </c>
      <c r="IJQ24" s="719">
        <f t="shared" si="99"/>
        <v>0</v>
      </c>
      <c r="IJR24" s="719">
        <f t="shared" si="99"/>
        <v>0</v>
      </c>
      <c r="IJS24" s="719">
        <f t="shared" si="99"/>
        <v>0</v>
      </c>
      <c r="IJT24" s="719">
        <f t="shared" si="99"/>
        <v>0</v>
      </c>
      <c r="IJU24" s="719">
        <f t="shared" si="99"/>
        <v>0</v>
      </c>
      <c r="IJV24" s="719">
        <f t="shared" si="99"/>
        <v>0</v>
      </c>
      <c r="IJW24" s="719">
        <f t="shared" si="99"/>
        <v>0</v>
      </c>
      <c r="IJX24" s="719">
        <f t="shared" si="99"/>
        <v>0</v>
      </c>
      <c r="IJY24" s="719">
        <f t="shared" si="99"/>
        <v>0</v>
      </c>
      <c r="IJZ24" s="719">
        <f t="shared" si="99"/>
        <v>0</v>
      </c>
      <c r="IKA24" s="719">
        <f t="shared" si="99"/>
        <v>0</v>
      </c>
      <c r="IKB24" s="719">
        <f t="shared" si="99"/>
        <v>0</v>
      </c>
      <c r="IKC24" s="719">
        <f t="shared" si="99"/>
        <v>0</v>
      </c>
      <c r="IKD24" s="719">
        <f t="shared" si="99"/>
        <v>0</v>
      </c>
      <c r="IKE24" s="719">
        <f t="shared" si="99"/>
        <v>0</v>
      </c>
      <c r="IKF24" s="719">
        <f t="shared" si="99"/>
        <v>0</v>
      </c>
      <c r="IKG24" s="719">
        <f t="shared" si="99"/>
        <v>0</v>
      </c>
      <c r="IKH24" s="719">
        <f t="shared" si="99"/>
        <v>0</v>
      </c>
      <c r="IKI24" s="719">
        <f t="shared" si="99"/>
        <v>0</v>
      </c>
      <c r="IKJ24" s="719">
        <f t="shared" si="99"/>
        <v>0</v>
      </c>
      <c r="IKK24" s="719">
        <f t="shared" si="99"/>
        <v>0</v>
      </c>
      <c r="IKL24" s="719">
        <f t="shared" si="99"/>
        <v>0</v>
      </c>
      <c r="IKM24" s="719">
        <f t="shared" si="99"/>
        <v>0</v>
      </c>
      <c r="IKN24" s="719">
        <f t="shared" si="99"/>
        <v>0</v>
      </c>
      <c r="IKO24" s="719">
        <f t="shared" si="99"/>
        <v>0</v>
      </c>
      <c r="IKP24" s="719">
        <f t="shared" si="99"/>
        <v>0</v>
      </c>
      <c r="IKQ24" s="719">
        <f t="shared" si="99"/>
        <v>0</v>
      </c>
      <c r="IKR24" s="719">
        <f t="shared" si="99"/>
        <v>0</v>
      </c>
      <c r="IKS24" s="719">
        <f t="shared" si="99"/>
        <v>0</v>
      </c>
      <c r="IKT24" s="719">
        <f t="shared" si="99"/>
        <v>0</v>
      </c>
      <c r="IKU24" s="719">
        <f t="shared" si="99"/>
        <v>0</v>
      </c>
      <c r="IKV24" s="719">
        <f t="shared" si="99"/>
        <v>0</v>
      </c>
      <c r="IKW24" s="719">
        <f t="shared" si="99"/>
        <v>0</v>
      </c>
      <c r="IKX24" s="719">
        <f t="shared" si="99"/>
        <v>0</v>
      </c>
      <c r="IKY24" s="719">
        <f t="shared" si="99"/>
        <v>0</v>
      </c>
      <c r="IKZ24" s="719">
        <f t="shared" si="99"/>
        <v>0</v>
      </c>
      <c r="ILA24" s="719">
        <f t="shared" si="99"/>
        <v>0</v>
      </c>
      <c r="ILB24" s="719">
        <f t="shared" si="99"/>
        <v>0</v>
      </c>
      <c r="ILC24" s="719">
        <f t="shared" si="99"/>
        <v>0</v>
      </c>
      <c r="ILD24" s="719">
        <f t="shared" si="99"/>
        <v>0</v>
      </c>
      <c r="ILE24" s="719">
        <f t="shared" ref="ILE24:INP24" si="100">ILE22/365</f>
        <v>0</v>
      </c>
      <c r="ILF24" s="719">
        <f t="shared" si="100"/>
        <v>0</v>
      </c>
      <c r="ILG24" s="719">
        <f t="shared" si="100"/>
        <v>0</v>
      </c>
      <c r="ILH24" s="719">
        <f t="shared" si="100"/>
        <v>0</v>
      </c>
      <c r="ILI24" s="719">
        <f t="shared" si="100"/>
        <v>0</v>
      </c>
      <c r="ILJ24" s="719">
        <f t="shared" si="100"/>
        <v>0</v>
      </c>
      <c r="ILK24" s="719">
        <f t="shared" si="100"/>
        <v>0</v>
      </c>
      <c r="ILL24" s="719">
        <f t="shared" si="100"/>
        <v>0</v>
      </c>
      <c r="ILM24" s="719">
        <f t="shared" si="100"/>
        <v>0</v>
      </c>
      <c r="ILN24" s="719">
        <f t="shared" si="100"/>
        <v>0</v>
      </c>
      <c r="ILO24" s="719">
        <f t="shared" si="100"/>
        <v>0</v>
      </c>
      <c r="ILP24" s="719">
        <f t="shared" si="100"/>
        <v>0</v>
      </c>
      <c r="ILQ24" s="719">
        <f t="shared" si="100"/>
        <v>0</v>
      </c>
      <c r="ILR24" s="719">
        <f t="shared" si="100"/>
        <v>0</v>
      </c>
      <c r="ILS24" s="719">
        <f t="shared" si="100"/>
        <v>0</v>
      </c>
      <c r="ILT24" s="719">
        <f t="shared" si="100"/>
        <v>0</v>
      </c>
      <c r="ILU24" s="719">
        <f t="shared" si="100"/>
        <v>0</v>
      </c>
      <c r="ILV24" s="719">
        <f t="shared" si="100"/>
        <v>0</v>
      </c>
      <c r="ILW24" s="719">
        <f t="shared" si="100"/>
        <v>0</v>
      </c>
      <c r="ILX24" s="719">
        <f t="shared" si="100"/>
        <v>0</v>
      </c>
      <c r="ILY24" s="719">
        <f t="shared" si="100"/>
        <v>0</v>
      </c>
      <c r="ILZ24" s="719">
        <f t="shared" si="100"/>
        <v>0</v>
      </c>
      <c r="IMA24" s="719">
        <f t="shared" si="100"/>
        <v>0</v>
      </c>
      <c r="IMB24" s="719">
        <f t="shared" si="100"/>
        <v>0</v>
      </c>
      <c r="IMC24" s="719">
        <f t="shared" si="100"/>
        <v>0</v>
      </c>
      <c r="IMD24" s="719">
        <f t="shared" si="100"/>
        <v>0</v>
      </c>
      <c r="IME24" s="719">
        <f t="shared" si="100"/>
        <v>0</v>
      </c>
      <c r="IMF24" s="719">
        <f t="shared" si="100"/>
        <v>0</v>
      </c>
      <c r="IMG24" s="719">
        <f t="shared" si="100"/>
        <v>0</v>
      </c>
      <c r="IMH24" s="719">
        <f t="shared" si="100"/>
        <v>0</v>
      </c>
      <c r="IMI24" s="719">
        <f t="shared" si="100"/>
        <v>0</v>
      </c>
      <c r="IMJ24" s="719">
        <f t="shared" si="100"/>
        <v>0</v>
      </c>
      <c r="IMK24" s="719">
        <f t="shared" si="100"/>
        <v>0</v>
      </c>
      <c r="IML24" s="719">
        <f t="shared" si="100"/>
        <v>0</v>
      </c>
      <c r="IMM24" s="719">
        <f t="shared" si="100"/>
        <v>0</v>
      </c>
      <c r="IMN24" s="719">
        <f t="shared" si="100"/>
        <v>0</v>
      </c>
      <c r="IMO24" s="719">
        <f t="shared" si="100"/>
        <v>0</v>
      </c>
      <c r="IMP24" s="719">
        <f t="shared" si="100"/>
        <v>0</v>
      </c>
      <c r="IMQ24" s="719">
        <f t="shared" si="100"/>
        <v>0</v>
      </c>
      <c r="IMR24" s="719">
        <f t="shared" si="100"/>
        <v>0</v>
      </c>
      <c r="IMS24" s="719">
        <f t="shared" si="100"/>
        <v>0</v>
      </c>
      <c r="IMT24" s="719">
        <f t="shared" si="100"/>
        <v>0</v>
      </c>
      <c r="IMU24" s="719">
        <f t="shared" si="100"/>
        <v>0</v>
      </c>
      <c r="IMV24" s="719">
        <f t="shared" si="100"/>
        <v>0</v>
      </c>
      <c r="IMW24" s="719">
        <f t="shared" si="100"/>
        <v>0</v>
      </c>
      <c r="IMX24" s="719">
        <f t="shared" si="100"/>
        <v>0</v>
      </c>
      <c r="IMY24" s="719">
        <f t="shared" si="100"/>
        <v>0</v>
      </c>
      <c r="IMZ24" s="719">
        <f t="shared" si="100"/>
        <v>0</v>
      </c>
      <c r="INA24" s="719">
        <f t="shared" si="100"/>
        <v>0</v>
      </c>
      <c r="INB24" s="719">
        <f t="shared" si="100"/>
        <v>0</v>
      </c>
      <c r="INC24" s="719">
        <f t="shared" si="100"/>
        <v>0</v>
      </c>
      <c r="IND24" s="719">
        <f t="shared" si="100"/>
        <v>0</v>
      </c>
      <c r="INE24" s="719">
        <f t="shared" si="100"/>
        <v>0</v>
      </c>
      <c r="INF24" s="719">
        <f t="shared" si="100"/>
        <v>0</v>
      </c>
      <c r="ING24" s="719">
        <f t="shared" si="100"/>
        <v>0</v>
      </c>
      <c r="INH24" s="719">
        <f t="shared" si="100"/>
        <v>0</v>
      </c>
      <c r="INI24" s="719">
        <f t="shared" si="100"/>
        <v>0</v>
      </c>
      <c r="INJ24" s="719">
        <f t="shared" si="100"/>
        <v>0</v>
      </c>
      <c r="INK24" s="719">
        <f t="shared" si="100"/>
        <v>0</v>
      </c>
      <c r="INL24" s="719">
        <f t="shared" si="100"/>
        <v>0</v>
      </c>
      <c r="INM24" s="719">
        <f t="shared" si="100"/>
        <v>0</v>
      </c>
      <c r="INN24" s="719">
        <f t="shared" si="100"/>
        <v>0</v>
      </c>
      <c r="INO24" s="719">
        <f t="shared" si="100"/>
        <v>0</v>
      </c>
      <c r="INP24" s="719">
        <f t="shared" si="100"/>
        <v>0</v>
      </c>
      <c r="INQ24" s="719">
        <f t="shared" ref="INQ24:IQB24" si="101">INQ22/365</f>
        <v>0</v>
      </c>
      <c r="INR24" s="719">
        <f t="shared" si="101"/>
        <v>0</v>
      </c>
      <c r="INS24" s="719">
        <f t="shared" si="101"/>
        <v>0</v>
      </c>
      <c r="INT24" s="719">
        <f t="shared" si="101"/>
        <v>0</v>
      </c>
      <c r="INU24" s="719">
        <f t="shared" si="101"/>
        <v>0</v>
      </c>
      <c r="INV24" s="719">
        <f t="shared" si="101"/>
        <v>0</v>
      </c>
      <c r="INW24" s="719">
        <f t="shared" si="101"/>
        <v>0</v>
      </c>
      <c r="INX24" s="719">
        <f t="shared" si="101"/>
        <v>0</v>
      </c>
      <c r="INY24" s="719">
        <f t="shared" si="101"/>
        <v>0</v>
      </c>
      <c r="INZ24" s="719">
        <f t="shared" si="101"/>
        <v>0</v>
      </c>
      <c r="IOA24" s="719">
        <f t="shared" si="101"/>
        <v>0</v>
      </c>
      <c r="IOB24" s="719">
        <f t="shared" si="101"/>
        <v>0</v>
      </c>
      <c r="IOC24" s="719">
        <f t="shared" si="101"/>
        <v>0</v>
      </c>
      <c r="IOD24" s="719">
        <f t="shared" si="101"/>
        <v>0</v>
      </c>
      <c r="IOE24" s="719">
        <f t="shared" si="101"/>
        <v>0</v>
      </c>
      <c r="IOF24" s="719">
        <f t="shared" si="101"/>
        <v>0</v>
      </c>
      <c r="IOG24" s="719">
        <f t="shared" si="101"/>
        <v>0</v>
      </c>
      <c r="IOH24" s="719">
        <f t="shared" si="101"/>
        <v>0</v>
      </c>
      <c r="IOI24" s="719">
        <f t="shared" si="101"/>
        <v>0</v>
      </c>
      <c r="IOJ24" s="719">
        <f t="shared" si="101"/>
        <v>0</v>
      </c>
      <c r="IOK24" s="719">
        <f t="shared" si="101"/>
        <v>0</v>
      </c>
      <c r="IOL24" s="719">
        <f t="shared" si="101"/>
        <v>0</v>
      </c>
      <c r="IOM24" s="719">
        <f t="shared" si="101"/>
        <v>0</v>
      </c>
      <c r="ION24" s="719">
        <f t="shared" si="101"/>
        <v>0</v>
      </c>
      <c r="IOO24" s="719">
        <f t="shared" si="101"/>
        <v>0</v>
      </c>
      <c r="IOP24" s="719">
        <f t="shared" si="101"/>
        <v>0</v>
      </c>
      <c r="IOQ24" s="719">
        <f t="shared" si="101"/>
        <v>0</v>
      </c>
      <c r="IOR24" s="719">
        <f t="shared" si="101"/>
        <v>0</v>
      </c>
      <c r="IOS24" s="719">
        <f t="shared" si="101"/>
        <v>0</v>
      </c>
      <c r="IOT24" s="719">
        <f t="shared" si="101"/>
        <v>0</v>
      </c>
      <c r="IOU24" s="719">
        <f t="shared" si="101"/>
        <v>0</v>
      </c>
      <c r="IOV24" s="719">
        <f t="shared" si="101"/>
        <v>0</v>
      </c>
      <c r="IOW24" s="719">
        <f t="shared" si="101"/>
        <v>0</v>
      </c>
      <c r="IOX24" s="719">
        <f t="shared" si="101"/>
        <v>0</v>
      </c>
      <c r="IOY24" s="719">
        <f t="shared" si="101"/>
        <v>0</v>
      </c>
      <c r="IOZ24" s="719">
        <f t="shared" si="101"/>
        <v>0</v>
      </c>
      <c r="IPA24" s="719">
        <f t="shared" si="101"/>
        <v>0</v>
      </c>
      <c r="IPB24" s="719">
        <f t="shared" si="101"/>
        <v>0</v>
      </c>
      <c r="IPC24" s="719">
        <f t="shared" si="101"/>
        <v>0</v>
      </c>
      <c r="IPD24" s="719">
        <f t="shared" si="101"/>
        <v>0</v>
      </c>
      <c r="IPE24" s="719">
        <f t="shared" si="101"/>
        <v>0</v>
      </c>
      <c r="IPF24" s="719">
        <f t="shared" si="101"/>
        <v>0</v>
      </c>
      <c r="IPG24" s="719">
        <f t="shared" si="101"/>
        <v>0</v>
      </c>
      <c r="IPH24" s="719">
        <f t="shared" si="101"/>
        <v>0</v>
      </c>
      <c r="IPI24" s="719">
        <f t="shared" si="101"/>
        <v>0</v>
      </c>
      <c r="IPJ24" s="719">
        <f t="shared" si="101"/>
        <v>0</v>
      </c>
      <c r="IPK24" s="719">
        <f t="shared" si="101"/>
        <v>0</v>
      </c>
      <c r="IPL24" s="719">
        <f t="shared" si="101"/>
        <v>0</v>
      </c>
      <c r="IPM24" s="719">
        <f t="shared" si="101"/>
        <v>0</v>
      </c>
      <c r="IPN24" s="719">
        <f t="shared" si="101"/>
        <v>0</v>
      </c>
      <c r="IPO24" s="719">
        <f t="shared" si="101"/>
        <v>0</v>
      </c>
      <c r="IPP24" s="719">
        <f t="shared" si="101"/>
        <v>0</v>
      </c>
      <c r="IPQ24" s="719">
        <f t="shared" si="101"/>
        <v>0</v>
      </c>
      <c r="IPR24" s="719">
        <f t="shared" si="101"/>
        <v>0</v>
      </c>
      <c r="IPS24" s="719">
        <f t="shared" si="101"/>
        <v>0</v>
      </c>
      <c r="IPT24" s="719">
        <f t="shared" si="101"/>
        <v>0</v>
      </c>
      <c r="IPU24" s="719">
        <f t="shared" si="101"/>
        <v>0</v>
      </c>
      <c r="IPV24" s="719">
        <f t="shared" si="101"/>
        <v>0</v>
      </c>
      <c r="IPW24" s="719">
        <f t="shared" si="101"/>
        <v>0</v>
      </c>
      <c r="IPX24" s="719">
        <f t="shared" si="101"/>
        <v>0</v>
      </c>
      <c r="IPY24" s="719">
        <f t="shared" si="101"/>
        <v>0</v>
      </c>
      <c r="IPZ24" s="719">
        <f t="shared" si="101"/>
        <v>0</v>
      </c>
      <c r="IQA24" s="719">
        <f t="shared" si="101"/>
        <v>0</v>
      </c>
      <c r="IQB24" s="719">
        <f t="shared" si="101"/>
        <v>0</v>
      </c>
      <c r="IQC24" s="719">
        <f t="shared" ref="IQC24:ISN24" si="102">IQC22/365</f>
        <v>0</v>
      </c>
      <c r="IQD24" s="719">
        <f t="shared" si="102"/>
        <v>0</v>
      </c>
      <c r="IQE24" s="719">
        <f t="shared" si="102"/>
        <v>0</v>
      </c>
      <c r="IQF24" s="719">
        <f t="shared" si="102"/>
        <v>0</v>
      </c>
      <c r="IQG24" s="719">
        <f t="shared" si="102"/>
        <v>0</v>
      </c>
      <c r="IQH24" s="719">
        <f t="shared" si="102"/>
        <v>0</v>
      </c>
      <c r="IQI24" s="719">
        <f t="shared" si="102"/>
        <v>0</v>
      </c>
      <c r="IQJ24" s="719">
        <f t="shared" si="102"/>
        <v>0</v>
      </c>
      <c r="IQK24" s="719">
        <f t="shared" si="102"/>
        <v>0</v>
      </c>
      <c r="IQL24" s="719">
        <f t="shared" si="102"/>
        <v>0</v>
      </c>
      <c r="IQM24" s="719">
        <f t="shared" si="102"/>
        <v>0</v>
      </c>
      <c r="IQN24" s="719">
        <f t="shared" si="102"/>
        <v>0</v>
      </c>
      <c r="IQO24" s="719">
        <f t="shared" si="102"/>
        <v>0</v>
      </c>
      <c r="IQP24" s="719">
        <f t="shared" si="102"/>
        <v>0</v>
      </c>
      <c r="IQQ24" s="719">
        <f t="shared" si="102"/>
        <v>0</v>
      </c>
      <c r="IQR24" s="719">
        <f t="shared" si="102"/>
        <v>0</v>
      </c>
      <c r="IQS24" s="719">
        <f t="shared" si="102"/>
        <v>0</v>
      </c>
      <c r="IQT24" s="719">
        <f t="shared" si="102"/>
        <v>0</v>
      </c>
      <c r="IQU24" s="719">
        <f t="shared" si="102"/>
        <v>0</v>
      </c>
      <c r="IQV24" s="719">
        <f t="shared" si="102"/>
        <v>0</v>
      </c>
      <c r="IQW24" s="719">
        <f t="shared" si="102"/>
        <v>0</v>
      </c>
      <c r="IQX24" s="719">
        <f t="shared" si="102"/>
        <v>0</v>
      </c>
      <c r="IQY24" s="719">
        <f t="shared" si="102"/>
        <v>0</v>
      </c>
      <c r="IQZ24" s="719">
        <f t="shared" si="102"/>
        <v>0</v>
      </c>
      <c r="IRA24" s="719">
        <f t="shared" si="102"/>
        <v>0</v>
      </c>
      <c r="IRB24" s="719">
        <f t="shared" si="102"/>
        <v>0</v>
      </c>
      <c r="IRC24" s="719">
        <f t="shared" si="102"/>
        <v>0</v>
      </c>
      <c r="IRD24" s="719">
        <f t="shared" si="102"/>
        <v>0</v>
      </c>
      <c r="IRE24" s="719">
        <f t="shared" si="102"/>
        <v>0</v>
      </c>
      <c r="IRF24" s="719">
        <f t="shared" si="102"/>
        <v>0</v>
      </c>
      <c r="IRG24" s="719">
        <f t="shared" si="102"/>
        <v>0</v>
      </c>
      <c r="IRH24" s="719">
        <f t="shared" si="102"/>
        <v>0</v>
      </c>
      <c r="IRI24" s="719">
        <f t="shared" si="102"/>
        <v>0</v>
      </c>
      <c r="IRJ24" s="719">
        <f t="shared" si="102"/>
        <v>0</v>
      </c>
      <c r="IRK24" s="719">
        <f t="shared" si="102"/>
        <v>0</v>
      </c>
      <c r="IRL24" s="719">
        <f t="shared" si="102"/>
        <v>0</v>
      </c>
      <c r="IRM24" s="719">
        <f t="shared" si="102"/>
        <v>0</v>
      </c>
      <c r="IRN24" s="719">
        <f t="shared" si="102"/>
        <v>0</v>
      </c>
      <c r="IRO24" s="719">
        <f t="shared" si="102"/>
        <v>0</v>
      </c>
      <c r="IRP24" s="719">
        <f t="shared" si="102"/>
        <v>0</v>
      </c>
      <c r="IRQ24" s="719">
        <f t="shared" si="102"/>
        <v>0</v>
      </c>
      <c r="IRR24" s="719">
        <f t="shared" si="102"/>
        <v>0</v>
      </c>
      <c r="IRS24" s="719">
        <f t="shared" si="102"/>
        <v>0</v>
      </c>
      <c r="IRT24" s="719">
        <f t="shared" si="102"/>
        <v>0</v>
      </c>
      <c r="IRU24" s="719">
        <f t="shared" si="102"/>
        <v>0</v>
      </c>
      <c r="IRV24" s="719">
        <f t="shared" si="102"/>
        <v>0</v>
      </c>
      <c r="IRW24" s="719">
        <f t="shared" si="102"/>
        <v>0</v>
      </c>
      <c r="IRX24" s="719">
        <f t="shared" si="102"/>
        <v>0</v>
      </c>
      <c r="IRY24" s="719">
        <f t="shared" si="102"/>
        <v>0</v>
      </c>
      <c r="IRZ24" s="719">
        <f t="shared" si="102"/>
        <v>0</v>
      </c>
      <c r="ISA24" s="719">
        <f t="shared" si="102"/>
        <v>0</v>
      </c>
      <c r="ISB24" s="719">
        <f t="shared" si="102"/>
        <v>0</v>
      </c>
      <c r="ISC24" s="719">
        <f t="shared" si="102"/>
        <v>0</v>
      </c>
      <c r="ISD24" s="719">
        <f t="shared" si="102"/>
        <v>0</v>
      </c>
      <c r="ISE24" s="719">
        <f t="shared" si="102"/>
        <v>0</v>
      </c>
      <c r="ISF24" s="719">
        <f t="shared" si="102"/>
        <v>0</v>
      </c>
      <c r="ISG24" s="719">
        <f t="shared" si="102"/>
        <v>0</v>
      </c>
      <c r="ISH24" s="719">
        <f t="shared" si="102"/>
        <v>0</v>
      </c>
      <c r="ISI24" s="719">
        <f t="shared" si="102"/>
        <v>0</v>
      </c>
      <c r="ISJ24" s="719">
        <f t="shared" si="102"/>
        <v>0</v>
      </c>
      <c r="ISK24" s="719">
        <f t="shared" si="102"/>
        <v>0</v>
      </c>
      <c r="ISL24" s="719">
        <f t="shared" si="102"/>
        <v>0</v>
      </c>
      <c r="ISM24" s="719">
        <f t="shared" si="102"/>
        <v>0</v>
      </c>
      <c r="ISN24" s="719">
        <f t="shared" si="102"/>
        <v>0</v>
      </c>
      <c r="ISO24" s="719">
        <f t="shared" ref="ISO24:IUZ24" si="103">ISO22/365</f>
        <v>0</v>
      </c>
      <c r="ISP24" s="719">
        <f t="shared" si="103"/>
        <v>0</v>
      </c>
      <c r="ISQ24" s="719">
        <f t="shared" si="103"/>
        <v>0</v>
      </c>
      <c r="ISR24" s="719">
        <f t="shared" si="103"/>
        <v>0</v>
      </c>
      <c r="ISS24" s="719">
        <f t="shared" si="103"/>
        <v>0</v>
      </c>
      <c r="IST24" s="719">
        <f t="shared" si="103"/>
        <v>0</v>
      </c>
      <c r="ISU24" s="719">
        <f t="shared" si="103"/>
        <v>0</v>
      </c>
      <c r="ISV24" s="719">
        <f t="shared" si="103"/>
        <v>0</v>
      </c>
      <c r="ISW24" s="719">
        <f t="shared" si="103"/>
        <v>0</v>
      </c>
      <c r="ISX24" s="719">
        <f t="shared" si="103"/>
        <v>0</v>
      </c>
      <c r="ISY24" s="719">
        <f t="shared" si="103"/>
        <v>0</v>
      </c>
      <c r="ISZ24" s="719">
        <f t="shared" si="103"/>
        <v>0</v>
      </c>
      <c r="ITA24" s="719">
        <f t="shared" si="103"/>
        <v>0</v>
      </c>
      <c r="ITB24" s="719">
        <f t="shared" si="103"/>
        <v>0</v>
      </c>
      <c r="ITC24" s="719">
        <f t="shared" si="103"/>
        <v>0</v>
      </c>
      <c r="ITD24" s="719">
        <f t="shared" si="103"/>
        <v>0</v>
      </c>
      <c r="ITE24" s="719">
        <f t="shared" si="103"/>
        <v>0</v>
      </c>
      <c r="ITF24" s="719">
        <f t="shared" si="103"/>
        <v>0</v>
      </c>
      <c r="ITG24" s="719">
        <f t="shared" si="103"/>
        <v>0</v>
      </c>
      <c r="ITH24" s="719">
        <f t="shared" si="103"/>
        <v>0</v>
      </c>
      <c r="ITI24" s="719">
        <f t="shared" si="103"/>
        <v>0</v>
      </c>
      <c r="ITJ24" s="719">
        <f t="shared" si="103"/>
        <v>0</v>
      </c>
      <c r="ITK24" s="719">
        <f t="shared" si="103"/>
        <v>0</v>
      </c>
      <c r="ITL24" s="719">
        <f t="shared" si="103"/>
        <v>0</v>
      </c>
      <c r="ITM24" s="719">
        <f t="shared" si="103"/>
        <v>0</v>
      </c>
      <c r="ITN24" s="719">
        <f t="shared" si="103"/>
        <v>0</v>
      </c>
      <c r="ITO24" s="719">
        <f t="shared" si="103"/>
        <v>0</v>
      </c>
      <c r="ITP24" s="719">
        <f t="shared" si="103"/>
        <v>0</v>
      </c>
      <c r="ITQ24" s="719">
        <f t="shared" si="103"/>
        <v>0</v>
      </c>
      <c r="ITR24" s="719">
        <f t="shared" si="103"/>
        <v>0</v>
      </c>
      <c r="ITS24" s="719">
        <f t="shared" si="103"/>
        <v>0</v>
      </c>
      <c r="ITT24" s="719">
        <f t="shared" si="103"/>
        <v>0</v>
      </c>
      <c r="ITU24" s="719">
        <f t="shared" si="103"/>
        <v>0</v>
      </c>
      <c r="ITV24" s="719">
        <f t="shared" si="103"/>
        <v>0</v>
      </c>
      <c r="ITW24" s="719">
        <f t="shared" si="103"/>
        <v>0</v>
      </c>
      <c r="ITX24" s="719">
        <f t="shared" si="103"/>
        <v>0</v>
      </c>
      <c r="ITY24" s="719">
        <f t="shared" si="103"/>
        <v>0</v>
      </c>
      <c r="ITZ24" s="719">
        <f t="shared" si="103"/>
        <v>0</v>
      </c>
      <c r="IUA24" s="719">
        <f t="shared" si="103"/>
        <v>0</v>
      </c>
      <c r="IUB24" s="719">
        <f t="shared" si="103"/>
        <v>0</v>
      </c>
      <c r="IUC24" s="719">
        <f t="shared" si="103"/>
        <v>0</v>
      </c>
      <c r="IUD24" s="719">
        <f t="shared" si="103"/>
        <v>0</v>
      </c>
      <c r="IUE24" s="719">
        <f t="shared" si="103"/>
        <v>0</v>
      </c>
      <c r="IUF24" s="719">
        <f t="shared" si="103"/>
        <v>0</v>
      </c>
      <c r="IUG24" s="719">
        <f t="shared" si="103"/>
        <v>0</v>
      </c>
      <c r="IUH24" s="719">
        <f t="shared" si="103"/>
        <v>0</v>
      </c>
      <c r="IUI24" s="719">
        <f t="shared" si="103"/>
        <v>0</v>
      </c>
      <c r="IUJ24" s="719">
        <f t="shared" si="103"/>
        <v>0</v>
      </c>
      <c r="IUK24" s="719">
        <f t="shared" si="103"/>
        <v>0</v>
      </c>
      <c r="IUL24" s="719">
        <f t="shared" si="103"/>
        <v>0</v>
      </c>
      <c r="IUM24" s="719">
        <f t="shared" si="103"/>
        <v>0</v>
      </c>
      <c r="IUN24" s="719">
        <f t="shared" si="103"/>
        <v>0</v>
      </c>
      <c r="IUO24" s="719">
        <f t="shared" si="103"/>
        <v>0</v>
      </c>
      <c r="IUP24" s="719">
        <f t="shared" si="103"/>
        <v>0</v>
      </c>
      <c r="IUQ24" s="719">
        <f t="shared" si="103"/>
        <v>0</v>
      </c>
      <c r="IUR24" s="719">
        <f t="shared" si="103"/>
        <v>0</v>
      </c>
      <c r="IUS24" s="719">
        <f t="shared" si="103"/>
        <v>0</v>
      </c>
      <c r="IUT24" s="719">
        <f t="shared" si="103"/>
        <v>0</v>
      </c>
      <c r="IUU24" s="719">
        <f t="shared" si="103"/>
        <v>0</v>
      </c>
      <c r="IUV24" s="719">
        <f t="shared" si="103"/>
        <v>0</v>
      </c>
      <c r="IUW24" s="719">
        <f t="shared" si="103"/>
        <v>0</v>
      </c>
      <c r="IUX24" s="719">
        <f t="shared" si="103"/>
        <v>0</v>
      </c>
      <c r="IUY24" s="719">
        <f t="shared" si="103"/>
        <v>0</v>
      </c>
      <c r="IUZ24" s="719">
        <f t="shared" si="103"/>
        <v>0</v>
      </c>
      <c r="IVA24" s="719">
        <f t="shared" ref="IVA24:IXL24" si="104">IVA22/365</f>
        <v>0</v>
      </c>
      <c r="IVB24" s="719">
        <f t="shared" si="104"/>
        <v>0</v>
      </c>
      <c r="IVC24" s="719">
        <f t="shared" si="104"/>
        <v>0</v>
      </c>
      <c r="IVD24" s="719">
        <f t="shared" si="104"/>
        <v>0</v>
      </c>
      <c r="IVE24" s="719">
        <f t="shared" si="104"/>
        <v>0</v>
      </c>
      <c r="IVF24" s="719">
        <f t="shared" si="104"/>
        <v>0</v>
      </c>
      <c r="IVG24" s="719">
        <f t="shared" si="104"/>
        <v>0</v>
      </c>
      <c r="IVH24" s="719">
        <f t="shared" si="104"/>
        <v>0</v>
      </c>
      <c r="IVI24" s="719">
        <f t="shared" si="104"/>
        <v>0</v>
      </c>
      <c r="IVJ24" s="719">
        <f t="shared" si="104"/>
        <v>0</v>
      </c>
      <c r="IVK24" s="719">
        <f t="shared" si="104"/>
        <v>0</v>
      </c>
      <c r="IVL24" s="719">
        <f t="shared" si="104"/>
        <v>0</v>
      </c>
      <c r="IVM24" s="719">
        <f t="shared" si="104"/>
        <v>0</v>
      </c>
      <c r="IVN24" s="719">
        <f t="shared" si="104"/>
        <v>0</v>
      </c>
      <c r="IVO24" s="719">
        <f t="shared" si="104"/>
        <v>0</v>
      </c>
      <c r="IVP24" s="719">
        <f t="shared" si="104"/>
        <v>0</v>
      </c>
      <c r="IVQ24" s="719">
        <f t="shared" si="104"/>
        <v>0</v>
      </c>
      <c r="IVR24" s="719">
        <f t="shared" si="104"/>
        <v>0</v>
      </c>
      <c r="IVS24" s="719">
        <f t="shared" si="104"/>
        <v>0</v>
      </c>
      <c r="IVT24" s="719">
        <f t="shared" si="104"/>
        <v>0</v>
      </c>
      <c r="IVU24" s="719">
        <f t="shared" si="104"/>
        <v>0</v>
      </c>
      <c r="IVV24" s="719">
        <f t="shared" si="104"/>
        <v>0</v>
      </c>
      <c r="IVW24" s="719">
        <f t="shared" si="104"/>
        <v>0</v>
      </c>
      <c r="IVX24" s="719">
        <f t="shared" si="104"/>
        <v>0</v>
      </c>
      <c r="IVY24" s="719">
        <f t="shared" si="104"/>
        <v>0</v>
      </c>
      <c r="IVZ24" s="719">
        <f t="shared" si="104"/>
        <v>0</v>
      </c>
      <c r="IWA24" s="719">
        <f t="shared" si="104"/>
        <v>0</v>
      </c>
      <c r="IWB24" s="719">
        <f t="shared" si="104"/>
        <v>0</v>
      </c>
      <c r="IWC24" s="719">
        <f t="shared" si="104"/>
        <v>0</v>
      </c>
      <c r="IWD24" s="719">
        <f t="shared" si="104"/>
        <v>0</v>
      </c>
      <c r="IWE24" s="719">
        <f t="shared" si="104"/>
        <v>0</v>
      </c>
      <c r="IWF24" s="719">
        <f t="shared" si="104"/>
        <v>0</v>
      </c>
      <c r="IWG24" s="719">
        <f t="shared" si="104"/>
        <v>0</v>
      </c>
      <c r="IWH24" s="719">
        <f t="shared" si="104"/>
        <v>0</v>
      </c>
      <c r="IWI24" s="719">
        <f t="shared" si="104"/>
        <v>0</v>
      </c>
      <c r="IWJ24" s="719">
        <f t="shared" si="104"/>
        <v>0</v>
      </c>
      <c r="IWK24" s="719">
        <f t="shared" si="104"/>
        <v>0</v>
      </c>
      <c r="IWL24" s="719">
        <f t="shared" si="104"/>
        <v>0</v>
      </c>
      <c r="IWM24" s="719">
        <f t="shared" si="104"/>
        <v>0</v>
      </c>
      <c r="IWN24" s="719">
        <f t="shared" si="104"/>
        <v>0</v>
      </c>
      <c r="IWO24" s="719">
        <f t="shared" si="104"/>
        <v>0</v>
      </c>
      <c r="IWP24" s="719">
        <f t="shared" si="104"/>
        <v>0</v>
      </c>
      <c r="IWQ24" s="719">
        <f t="shared" si="104"/>
        <v>0</v>
      </c>
      <c r="IWR24" s="719">
        <f t="shared" si="104"/>
        <v>0</v>
      </c>
      <c r="IWS24" s="719">
        <f t="shared" si="104"/>
        <v>0</v>
      </c>
      <c r="IWT24" s="719">
        <f t="shared" si="104"/>
        <v>0</v>
      </c>
      <c r="IWU24" s="719">
        <f t="shared" si="104"/>
        <v>0</v>
      </c>
      <c r="IWV24" s="719">
        <f t="shared" si="104"/>
        <v>0</v>
      </c>
      <c r="IWW24" s="719">
        <f t="shared" si="104"/>
        <v>0</v>
      </c>
      <c r="IWX24" s="719">
        <f t="shared" si="104"/>
        <v>0</v>
      </c>
      <c r="IWY24" s="719">
        <f t="shared" si="104"/>
        <v>0</v>
      </c>
      <c r="IWZ24" s="719">
        <f t="shared" si="104"/>
        <v>0</v>
      </c>
      <c r="IXA24" s="719">
        <f t="shared" si="104"/>
        <v>0</v>
      </c>
      <c r="IXB24" s="719">
        <f t="shared" si="104"/>
        <v>0</v>
      </c>
      <c r="IXC24" s="719">
        <f t="shared" si="104"/>
        <v>0</v>
      </c>
      <c r="IXD24" s="719">
        <f t="shared" si="104"/>
        <v>0</v>
      </c>
      <c r="IXE24" s="719">
        <f t="shared" si="104"/>
        <v>0</v>
      </c>
      <c r="IXF24" s="719">
        <f t="shared" si="104"/>
        <v>0</v>
      </c>
      <c r="IXG24" s="719">
        <f t="shared" si="104"/>
        <v>0</v>
      </c>
      <c r="IXH24" s="719">
        <f t="shared" si="104"/>
        <v>0</v>
      </c>
      <c r="IXI24" s="719">
        <f t="shared" si="104"/>
        <v>0</v>
      </c>
      <c r="IXJ24" s="719">
        <f t="shared" si="104"/>
        <v>0</v>
      </c>
      <c r="IXK24" s="719">
        <f t="shared" si="104"/>
        <v>0</v>
      </c>
      <c r="IXL24" s="719">
        <f t="shared" si="104"/>
        <v>0</v>
      </c>
      <c r="IXM24" s="719">
        <f t="shared" ref="IXM24:IZX24" si="105">IXM22/365</f>
        <v>0</v>
      </c>
      <c r="IXN24" s="719">
        <f t="shared" si="105"/>
        <v>0</v>
      </c>
      <c r="IXO24" s="719">
        <f t="shared" si="105"/>
        <v>0</v>
      </c>
      <c r="IXP24" s="719">
        <f t="shared" si="105"/>
        <v>0</v>
      </c>
      <c r="IXQ24" s="719">
        <f t="shared" si="105"/>
        <v>0</v>
      </c>
      <c r="IXR24" s="719">
        <f t="shared" si="105"/>
        <v>0</v>
      </c>
      <c r="IXS24" s="719">
        <f t="shared" si="105"/>
        <v>0</v>
      </c>
      <c r="IXT24" s="719">
        <f t="shared" si="105"/>
        <v>0</v>
      </c>
      <c r="IXU24" s="719">
        <f t="shared" si="105"/>
        <v>0</v>
      </c>
      <c r="IXV24" s="719">
        <f t="shared" si="105"/>
        <v>0</v>
      </c>
      <c r="IXW24" s="719">
        <f t="shared" si="105"/>
        <v>0</v>
      </c>
      <c r="IXX24" s="719">
        <f t="shared" si="105"/>
        <v>0</v>
      </c>
      <c r="IXY24" s="719">
        <f t="shared" si="105"/>
        <v>0</v>
      </c>
      <c r="IXZ24" s="719">
        <f t="shared" si="105"/>
        <v>0</v>
      </c>
      <c r="IYA24" s="719">
        <f t="shared" si="105"/>
        <v>0</v>
      </c>
      <c r="IYB24" s="719">
        <f t="shared" si="105"/>
        <v>0</v>
      </c>
      <c r="IYC24" s="719">
        <f t="shared" si="105"/>
        <v>0</v>
      </c>
      <c r="IYD24" s="719">
        <f t="shared" si="105"/>
        <v>0</v>
      </c>
      <c r="IYE24" s="719">
        <f t="shared" si="105"/>
        <v>0</v>
      </c>
      <c r="IYF24" s="719">
        <f t="shared" si="105"/>
        <v>0</v>
      </c>
      <c r="IYG24" s="719">
        <f t="shared" si="105"/>
        <v>0</v>
      </c>
      <c r="IYH24" s="719">
        <f t="shared" si="105"/>
        <v>0</v>
      </c>
      <c r="IYI24" s="719">
        <f t="shared" si="105"/>
        <v>0</v>
      </c>
      <c r="IYJ24" s="719">
        <f t="shared" si="105"/>
        <v>0</v>
      </c>
      <c r="IYK24" s="719">
        <f t="shared" si="105"/>
        <v>0</v>
      </c>
      <c r="IYL24" s="719">
        <f t="shared" si="105"/>
        <v>0</v>
      </c>
      <c r="IYM24" s="719">
        <f t="shared" si="105"/>
        <v>0</v>
      </c>
      <c r="IYN24" s="719">
        <f t="shared" si="105"/>
        <v>0</v>
      </c>
      <c r="IYO24" s="719">
        <f t="shared" si="105"/>
        <v>0</v>
      </c>
      <c r="IYP24" s="719">
        <f t="shared" si="105"/>
        <v>0</v>
      </c>
      <c r="IYQ24" s="719">
        <f t="shared" si="105"/>
        <v>0</v>
      </c>
      <c r="IYR24" s="719">
        <f t="shared" si="105"/>
        <v>0</v>
      </c>
      <c r="IYS24" s="719">
        <f t="shared" si="105"/>
        <v>0</v>
      </c>
      <c r="IYT24" s="719">
        <f t="shared" si="105"/>
        <v>0</v>
      </c>
      <c r="IYU24" s="719">
        <f t="shared" si="105"/>
        <v>0</v>
      </c>
      <c r="IYV24" s="719">
        <f t="shared" si="105"/>
        <v>0</v>
      </c>
      <c r="IYW24" s="719">
        <f t="shared" si="105"/>
        <v>0</v>
      </c>
      <c r="IYX24" s="719">
        <f t="shared" si="105"/>
        <v>0</v>
      </c>
      <c r="IYY24" s="719">
        <f t="shared" si="105"/>
        <v>0</v>
      </c>
      <c r="IYZ24" s="719">
        <f t="shared" si="105"/>
        <v>0</v>
      </c>
      <c r="IZA24" s="719">
        <f t="shared" si="105"/>
        <v>0</v>
      </c>
      <c r="IZB24" s="719">
        <f t="shared" si="105"/>
        <v>0</v>
      </c>
      <c r="IZC24" s="719">
        <f t="shared" si="105"/>
        <v>0</v>
      </c>
      <c r="IZD24" s="719">
        <f t="shared" si="105"/>
        <v>0</v>
      </c>
      <c r="IZE24" s="719">
        <f t="shared" si="105"/>
        <v>0</v>
      </c>
      <c r="IZF24" s="719">
        <f t="shared" si="105"/>
        <v>0</v>
      </c>
      <c r="IZG24" s="719">
        <f t="shared" si="105"/>
        <v>0</v>
      </c>
      <c r="IZH24" s="719">
        <f t="shared" si="105"/>
        <v>0</v>
      </c>
      <c r="IZI24" s="719">
        <f t="shared" si="105"/>
        <v>0</v>
      </c>
      <c r="IZJ24" s="719">
        <f t="shared" si="105"/>
        <v>0</v>
      </c>
      <c r="IZK24" s="719">
        <f t="shared" si="105"/>
        <v>0</v>
      </c>
      <c r="IZL24" s="719">
        <f t="shared" si="105"/>
        <v>0</v>
      </c>
      <c r="IZM24" s="719">
        <f t="shared" si="105"/>
        <v>0</v>
      </c>
      <c r="IZN24" s="719">
        <f t="shared" si="105"/>
        <v>0</v>
      </c>
      <c r="IZO24" s="719">
        <f t="shared" si="105"/>
        <v>0</v>
      </c>
      <c r="IZP24" s="719">
        <f t="shared" si="105"/>
        <v>0</v>
      </c>
      <c r="IZQ24" s="719">
        <f t="shared" si="105"/>
        <v>0</v>
      </c>
      <c r="IZR24" s="719">
        <f t="shared" si="105"/>
        <v>0</v>
      </c>
      <c r="IZS24" s="719">
        <f t="shared" si="105"/>
        <v>0</v>
      </c>
      <c r="IZT24" s="719">
        <f t="shared" si="105"/>
        <v>0</v>
      </c>
      <c r="IZU24" s="719">
        <f t="shared" si="105"/>
        <v>0</v>
      </c>
      <c r="IZV24" s="719">
        <f t="shared" si="105"/>
        <v>0</v>
      </c>
      <c r="IZW24" s="719">
        <f t="shared" si="105"/>
        <v>0</v>
      </c>
      <c r="IZX24" s="719">
        <f t="shared" si="105"/>
        <v>0</v>
      </c>
      <c r="IZY24" s="719">
        <f t="shared" ref="IZY24:JCJ24" si="106">IZY22/365</f>
        <v>0</v>
      </c>
      <c r="IZZ24" s="719">
        <f t="shared" si="106"/>
        <v>0</v>
      </c>
      <c r="JAA24" s="719">
        <f t="shared" si="106"/>
        <v>0</v>
      </c>
      <c r="JAB24" s="719">
        <f t="shared" si="106"/>
        <v>0</v>
      </c>
      <c r="JAC24" s="719">
        <f t="shared" si="106"/>
        <v>0</v>
      </c>
      <c r="JAD24" s="719">
        <f t="shared" si="106"/>
        <v>0</v>
      </c>
      <c r="JAE24" s="719">
        <f t="shared" si="106"/>
        <v>0</v>
      </c>
      <c r="JAF24" s="719">
        <f t="shared" si="106"/>
        <v>0</v>
      </c>
      <c r="JAG24" s="719">
        <f t="shared" si="106"/>
        <v>0</v>
      </c>
      <c r="JAH24" s="719">
        <f t="shared" si="106"/>
        <v>0</v>
      </c>
      <c r="JAI24" s="719">
        <f t="shared" si="106"/>
        <v>0</v>
      </c>
      <c r="JAJ24" s="719">
        <f t="shared" si="106"/>
        <v>0</v>
      </c>
      <c r="JAK24" s="719">
        <f t="shared" si="106"/>
        <v>0</v>
      </c>
      <c r="JAL24" s="719">
        <f t="shared" si="106"/>
        <v>0</v>
      </c>
      <c r="JAM24" s="719">
        <f t="shared" si="106"/>
        <v>0</v>
      </c>
      <c r="JAN24" s="719">
        <f t="shared" si="106"/>
        <v>0</v>
      </c>
      <c r="JAO24" s="719">
        <f t="shared" si="106"/>
        <v>0</v>
      </c>
      <c r="JAP24" s="719">
        <f t="shared" si="106"/>
        <v>0</v>
      </c>
      <c r="JAQ24" s="719">
        <f t="shared" si="106"/>
        <v>0</v>
      </c>
      <c r="JAR24" s="719">
        <f t="shared" si="106"/>
        <v>0</v>
      </c>
      <c r="JAS24" s="719">
        <f t="shared" si="106"/>
        <v>0</v>
      </c>
      <c r="JAT24" s="719">
        <f t="shared" si="106"/>
        <v>0</v>
      </c>
      <c r="JAU24" s="719">
        <f t="shared" si="106"/>
        <v>0</v>
      </c>
      <c r="JAV24" s="719">
        <f t="shared" si="106"/>
        <v>0</v>
      </c>
      <c r="JAW24" s="719">
        <f t="shared" si="106"/>
        <v>0</v>
      </c>
      <c r="JAX24" s="719">
        <f t="shared" si="106"/>
        <v>0</v>
      </c>
      <c r="JAY24" s="719">
        <f t="shared" si="106"/>
        <v>0</v>
      </c>
      <c r="JAZ24" s="719">
        <f t="shared" si="106"/>
        <v>0</v>
      </c>
      <c r="JBA24" s="719">
        <f t="shared" si="106"/>
        <v>0</v>
      </c>
      <c r="JBB24" s="719">
        <f t="shared" si="106"/>
        <v>0</v>
      </c>
      <c r="JBC24" s="719">
        <f t="shared" si="106"/>
        <v>0</v>
      </c>
      <c r="JBD24" s="719">
        <f t="shared" si="106"/>
        <v>0</v>
      </c>
      <c r="JBE24" s="719">
        <f t="shared" si="106"/>
        <v>0</v>
      </c>
      <c r="JBF24" s="719">
        <f t="shared" si="106"/>
        <v>0</v>
      </c>
      <c r="JBG24" s="719">
        <f t="shared" si="106"/>
        <v>0</v>
      </c>
      <c r="JBH24" s="719">
        <f t="shared" si="106"/>
        <v>0</v>
      </c>
      <c r="JBI24" s="719">
        <f t="shared" si="106"/>
        <v>0</v>
      </c>
      <c r="JBJ24" s="719">
        <f t="shared" si="106"/>
        <v>0</v>
      </c>
      <c r="JBK24" s="719">
        <f t="shared" si="106"/>
        <v>0</v>
      </c>
      <c r="JBL24" s="719">
        <f t="shared" si="106"/>
        <v>0</v>
      </c>
      <c r="JBM24" s="719">
        <f t="shared" si="106"/>
        <v>0</v>
      </c>
      <c r="JBN24" s="719">
        <f t="shared" si="106"/>
        <v>0</v>
      </c>
      <c r="JBO24" s="719">
        <f t="shared" si="106"/>
        <v>0</v>
      </c>
      <c r="JBP24" s="719">
        <f t="shared" si="106"/>
        <v>0</v>
      </c>
      <c r="JBQ24" s="719">
        <f t="shared" si="106"/>
        <v>0</v>
      </c>
      <c r="JBR24" s="719">
        <f t="shared" si="106"/>
        <v>0</v>
      </c>
      <c r="JBS24" s="719">
        <f t="shared" si="106"/>
        <v>0</v>
      </c>
      <c r="JBT24" s="719">
        <f t="shared" si="106"/>
        <v>0</v>
      </c>
      <c r="JBU24" s="719">
        <f t="shared" si="106"/>
        <v>0</v>
      </c>
      <c r="JBV24" s="719">
        <f t="shared" si="106"/>
        <v>0</v>
      </c>
      <c r="JBW24" s="719">
        <f t="shared" si="106"/>
        <v>0</v>
      </c>
      <c r="JBX24" s="719">
        <f t="shared" si="106"/>
        <v>0</v>
      </c>
      <c r="JBY24" s="719">
        <f t="shared" si="106"/>
        <v>0</v>
      </c>
      <c r="JBZ24" s="719">
        <f t="shared" si="106"/>
        <v>0</v>
      </c>
      <c r="JCA24" s="719">
        <f t="shared" si="106"/>
        <v>0</v>
      </c>
      <c r="JCB24" s="719">
        <f t="shared" si="106"/>
        <v>0</v>
      </c>
      <c r="JCC24" s="719">
        <f t="shared" si="106"/>
        <v>0</v>
      </c>
      <c r="JCD24" s="719">
        <f t="shared" si="106"/>
        <v>0</v>
      </c>
      <c r="JCE24" s="719">
        <f t="shared" si="106"/>
        <v>0</v>
      </c>
      <c r="JCF24" s="719">
        <f t="shared" si="106"/>
        <v>0</v>
      </c>
      <c r="JCG24" s="719">
        <f t="shared" si="106"/>
        <v>0</v>
      </c>
      <c r="JCH24" s="719">
        <f t="shared" si="106"/>
        <v>0</v>
      </c>
      <c r="JCI24" s="719">
        <f t="shared" si="106"/>
        <v>0</v>
      </c>
      <c r="JCJ24" s="719">
        <f t="shared" si="106"/>
        <v>0</v>
      </c>
      <c r="JCK24" s="719">
        <f t="shared" ref="JCK24:JEV24" si="107">JCK22/365</f>
        <v>0</v>
      </c>
      <c r="JCL24" s="719">
        <f t="shared" si="107"/>
        <v>0</v>
      </c>
      <c r="JCM24" s="719">
        <f t="shared" si="107"/>
        <v>0</v>
      </c>
      <c r="JCN24" s="719">
        <f t="shared" si="107"/>
        <v>0</v>
      </c>
      <c r="JCO24" s="719">
        <f t="shared" si="107"/>
        <v>0</v>
      </c>
      <c r="JCP24" s="719">
        <f t="shared" si="107"/>
        <v>0</v>
      </c>
      <c r="JCQ24" s="719">
        <f t="shared" si="107"/>
        <v>0</v>
      </c>
      <c r="JCR24" s="719">
        <f t="shared" si="107"/>
        <v>0</v>
      </c>
      <c r="JCS24" s="719">
        <f t="shared" si="107"/>
        <v>0</v>
      </c>
      <c r="JCT24" s="719">
        <f t="shared" si="107"/>
        <v>0</v>
      </c>
      <c r="JCU24" s="719">
        <f t="shared" si="107"/>
        <v>0</v>
      </c>
      <c r="JCV24" s="719">
        <f t="shared" si="107"/>
        <v>0</v>
      </c>
      <c r="JCW24" s="719">
        <f t="shared" si="107"/>
        <v>0</v>
      </c>
      <c r="JCX24" s="719">
        <f t="shared" si="107"/>
        <v>0</v>
      </c>
      <c r="JCY24" s="719">
        <f t="shared" si="107"/>
        <v>0</v>
      </c>
      <c r="JCZ24" s="719">
        <f t="shared" si="107"/>
        <v>0</v>
      </c>
      <c r="JDA24" s="719">
        <f t="shared" si="107"/>
        <v>0</v>
      </c>
      <c r="JDB24" s="719">
        <f t="shared" si="107"/>
        <v>0</v>
      </c>
      <c r="JDC24" s="719">
        <f t="shared" si="107"/>
        <v>0</v>
      </c>
      <c r="JDD24" s="719">
        <f t="shared" si="107"/>
        <v>0</v>
      </c>
      <c r="JDE24" s="719">
        <f t="shared" si="107"/>
        <v>0</v>
      </c>
      <c r="JDF24" s="719">
        <f t="shared" si="107"/>
        <v>0</v>
      </c>
      <c r="JDG24" s="719">
        <f t="shared" si="107"/>
        <v>0</v>
      </c>
      <c r="JDH24" s="719">
        <f t="shared" si="107"/>
        <v>0</v>
      </c>
      <c r="JDI24" s="719">
        <f t="shared" si="107"/>
        <v>0</v>
      </c>
      <c r="JDJ24" s="719">
        <f t="shared" si="107"/>
        <v>0</v>
      </c>
      <c r="JDK24" s="719">
        <f t="shared" si="107"/>
        <v>0</v>
      </c>
      <c r="JDL24" s="719">
        <f t="shared" si="107"/>
        <v>0</v>
      </c>
      <c r="JDM24" s="719">
        <f t="shared" si="107"/>
        <v>0</v>
      </c>
      <c r="JDN24" s="719">
        <f t="shared" si="107"/>
        <v>0</v>
      </c>
      <c r="JDO24" s="719">
        <f t="shared" si="107"/>
        <v>0</v>
      </c>
      <c r="JDP24" s="719">
        <f t="shared" si="107"/>
        <v>0</v>
      </c>
      <c r="JDQ24" s="719">
        <f t="shared" si="107"/>
        <v>0</v>
      </c>
      <c r="JDR24" s="719">
        <f t="shared" si="107"/>
        <v>0</v>
      </c>
      <c r="JDS24" s="719">
        <f t="shared" si="107"/>
        <v>0</v>
      </c>
      <c r="JDT24" s="719">
        <f t="shared" si="107"/>
        <v>0</v>
      </c>
      <c r="JDU24" s="719">
        <f t="shared" si="107"/>
        <v>0</v>
      </c>
      <c r="JDV24" s="719">
        <f t="shared" si="107"/>
        <v>0</v>
      </c>
      <c r="JDW24" s="719">
        <f t="shared" si="107"/>
        <v>0</v>
      </c>
      <c r="JDX24" s="719">
        <f t="shared" si="107"/>
        <v>0</v>
      </c>
      <c r="JDY24" s="719">
        <f t="shared" si="107"/>
        <v>0</v>
      </c>
      <c r="JDZ24" s="719">
        <f t="shared" si="107"/>
        <v>0</v>
      </c>
      <c r="JEA24" s="719">
        <f t="shared" si="107"/>
        <v>0</v>
      </c>
      <c r="JEB24" s="719">
        <f t="shared" si="107"/>
        <v>0</v>
      </c>
      <c r="JEC24" s="719">
        <f t="shared" si="107"/>
        <v>0</v>
      </c>
      <c r="JED24" s="719">
        <f t="shared" si="107"/>
        <v>0</v>
      </c>
      <c r="JEE24" s="719">
        <f t="shared" si="107"/>
        <v>0</v>
      </c>
      <c r="JEF24" s="719">
        <f t="shared" si="107"/>
        <v>0</v>
      </c>
      <c r="JEG24" s="719">
        <f t="shared" si="107"/>
        <v>0</v>
      </c>
      <c r="JEH24" s="719">
        <f t="shared" si="107"/>
        <v>0</v>
      </c>
      <c r="JEI24" s="719">
        <f t="shared" si="107"/>
        <v>0</v>
      </c>
      <c r="JEJ24" s="719">
        <f t="shared" si="107"/>
        <v>0</v>
      </c>
      <c r="JEK24" s="719">
        <f t="shared" si="107"/>
        <v>0</v>
      </c>
      <c r="JEL24" s="719">
        <f t="shared" si="107"/>
        <v>0</v>
      </c>
      <c r="JEM24" s="719">
        <f t="shared" si="107"/>
        <v>0</v>
      </c>
      <c r="JEN24" s="719">
        <f t="shared" si="107"/>
        <v>0</v>
      </c>
      <c r="JEO24" s="719">
        <f t="shared" si="107"/>
        <v>0</v>
      </c>
      <c r="JEP24" s="719">
        <f t="shared" si="107"/>
        <v>0</v>
      </c>
      <c r="JEQ24" s="719">
        <f t="shared" si="107"/>
        <v>0</v>
      </c>
      <c r="JER24" s="719">
        <f t="shared" si="107"/>
        <v>0</v>
      </c>
      <c r="JES24" s="719">
        <f t="shared" si="107"/>
        <v>0</v>
      </c>
      <c r="JET24" s="719">
        <f t="shared" si="107"/>
        <v>0</v>
      </c>
      <c r="JEU24" s="719">
        <f t="shared" si="107"/>
        <v>0</v>
      </c>
      <c r="JEV24" s="719">
        <f t="shared" si="107"/>
        <v>0</v>
      </c>
      <c r="JEW24" s="719">
        <f t="shared" ref="JEW24:JHH24" si="108">JEW22/365</f>
        <v>0</v>
      </c>
      <c r="JEX24" s="719">
        <f t="shared" si="108"/>
        <v>0</v>
      </c>
      <c r="JEY24" s="719">
        <f t="shared" si="108"/>
        <v>0</v>
      </c>
      <c r="JEZ24" s="719">
        <f t="shared" si="108"/>
        <v>0</v>
      </c>
      <c r="JFA24" s="719">
        <f t="shared" si="108"/>
        <v>0</v>
      </c>
      <c r="JFB24" s="719">
        <f t="shared" si="108"/>
        <v>0</v>
      </c>
      <c r="JFC24" s="719">
        <f t="shared" si="108"/>
        <v>0</v>
      </c>
      <c r="JFD24" s="719">
        <f t="shared" si="108"/>
        <v>0</v>
      </c>
      <c r="JFE24" s="719">
        <f t="shared" si="108"/>
        <v>0</v>
      </c>
      <c r="JFF24" s="719">
        <f t="shared" si="108"/>
        <v>0</v>
      </c>
      <c r="JFG24" s="719">
        <f t="shared" si="108"/>
        <v>0</v>
      </c>
      <c r="JFH24" s="719">
        <f t="shared" si="108"/>
        <v>0</v>
      </c>
      <c r="JFI24" s="719">
        <f t="shared" si="108"/>
        <v>0</v>
      </c>
      <c r="JFJ24" s="719">
        <f t="shared" si="108"/>
        <v>0</v>
      </c>
      <c r="JFK24" s="719">
        <f t="shared" si="108"/>
        <v>0</v>
      </c>
      <c r="JFL24" s="719">
        <f t="shared" si="108"/>
        <v>0</v>
      </c>
      <c r="JFM24" s="719">
        <f t="shared" si="108"/>
        <v>0</v>
      </c>
      <c r="JFN24" s="719">
        <f t="shared" si="108"/>
        <v>0</v>
      </c>
      <c r="JFO24" s="719">
        <f t="shared" si="108"/>
        <v>0</v>
      </c>
      <c r="JFP24" s="719">
        <f t="shared" si="108"/>
        <v>0</v>
      </c>
      <c r="JFQ24" s="719">
        <f t="shared" si="108"/>
        <v>0</v>
      </c>
      <c r="JFR24" s="719">
        <f t="shared" si="108"/>
        <v>0</v>
      </c>
      <c r="JFS24" s="719">
        <f t="shared" si="108"/>
        <v>0</v>
      </c>
      <c r="JFT24" s="719">
        <f t="shared" si="108"/>
        <v>0</v>
      </c>
      <c r="JFU24" s="719">
        <f t="shared" si="108"/>
        <v>0</v>
      </c>
      <c r="JFV24" s="719">
        <f t="shared" si="108"/>
        <v>0</v>
      </c>
      <c r="JFW24" s="719">
        <f t="shared" si="108"/>
        <v>0</v>
      </c>
      <c r="JFX24" s="719">
        <f t="shared" si="108"/>
        <v>0</v>
      </c>
      <c r="JFY24" s="719">
        <f t="shared" si="108"/>
        <v>0</v>
      </c>
      <c r="JFZ24" s="719">
        <f t="shared" si="108"/>
        <v>0</v>
      </c>
      <c r="JGA24" s="719">
        <f t="shared" si="108"/>
        <v>0</v>
      </c>
      <c r="JGB24" s="719">
        <f t="shared" si="108"/>
        <v>0</v>
      </c>
      <c r="JGC24" s="719">
        <f t="shared" si="108"/>
        <v>0</v>
      </c>
      <c r="JGD24" s="719">
        <f t="shared" si="108"/>
        <v>0</v>
      </c>
      <c r="JGE24" s="719">
        <f t="shared" si="108"/>
        <v>0</v>
      </c>
      <c r="JGF24" s="719">
        <f t="shared" si="108"/>
        <v>0</v>
      </c>
      <c r="JGG24" s="719">
        <f t="shared" si="108"/>
        <v>0</v>
      </c>
      <c r="JGH24" s="719">
        <f t="shared" si="108"/>
        <v>0</v>
      </c>
      <c r="JGI24" s="719">
        <f t="shared" si="108"/>
        <v>0</v>
      </c>
      <c r="JGJ24" s="719">
        <f t="shared" si="108"/>
        <v>0</v>
      </c>
      <c r="JGK24" s="719">
        <f t="shared" si="108"/>
        <v>0</v>
      </c>
      <c r="JGL24" s="719">
        <f t="shared" si="108"/>
        <v>0</v>
      </c>
      <c r="JGM24" s="719">
        <f t="shared" si="108"/>
        <v>0</v>
      </c>
      <c r="JGN24" s="719">
        <f t="shared" si="108"/>
        <v>0</v>
      </c>
      <c r="JGO24" s="719">
        <f t="shared" si="108"/>
        <v>0</v>
      </c>
      <c r="JGP24" s="719">
        <f t="shared" si="108"/>
        <v>0</v>
      </c>
      <c r="JGQ24" s="719">
        <f t="shared" si="108"/>
        <v>0</v>
      </c>
      <c r="JGR24" s="719">
        <f t="shared" si="108"/>
        <v>0</v>
      </c>
      <c r="JGS24" s="719">
        <f t="shared" si="108"/>
        <v>0</v>
      </c>
      <c r="JGT24" s="719">
        <f t="shared" si="108"/>
        <v>0</v>
      </c>
      <c r="JGU24" s="719">
        <f t="shared" si="108"/>
        <v>0</v>
      </c>
      <c r="JGV24" s="719">
        <f t="shared" si="108"/>
        <v>0</v>
      </c>
      <c r="JGW24" s="719">
        <f t="shared" si="108"/>
        <v>0</v>
      </c>
      <c r="JGX24" s="719">
        <f t="shared" si="108"/>
        <v>0</v>
      </c>
      <c r="JGY24" s="719">
        <f t="shared" si="108"/>
        <v>0</v>
      </c>
      <c r="JGZ24" s="719">
        <f t="shared" si="108"/>
        <v>0</v>
      </c>
      <c r="JHA24" s="719">
        <f t="shared" si="108"/>
        <v>0</v>
      </c>
      <c r="JHB24" s="719">
        <f t="shared" si="108"/>
        <v>0</v>
      </c>
      <c r="JHC24" s="719">
        <f t="shared" si="108"/>
        <v>0</v>
      </c>
      <c r="JHD24" s="719">
        <f t="shared" si="108"/>
        <v>0</v>
      </c>
      <c r="JHE24" s="719">
        <f t="shared" si="108"/>
        <v>0</v>
      </c>
      <c r="JHF24" s="719">
        <f t="shared" si="108"/>
        <v>0</v>
      </c>
      <c r="JHG24" s="719">
        <f t="shared" si="108"/>
        <v>0</v>
      </c>
      <c r="JHH24" s="719">
        <f t="shared" si="108"/>
        <v>0</v>
      </c>
      <c r="JHI24" s="719">
        <f t="shared" ref="JHI24:JJT24" si="109">JHI22/365</f>
        <v>0</v>
      </c>
      <c r="JHJ24" s="719">
        <f t="shared" si="109"/>
        <v>0</v>
      </c>
      <c r="JHK24" s="719">
        <f t="shared" si="109"/>
        <v>0</v>
      </c>
      <c r="JHL24" s="719">
        <f t="shared" si="109"/>
        <v>0</v>
      </c>
      <c r="JHM24" s="719">
        <f t="shared" si="109"/>
        <v>0</v>
      </c>
      <c r="JHN24" s="719">
        <f t="shared" si="109"/>
        <v>0</v>
      </c>
      <c r="JHO24" s="719">
        <f t="shared" si="109"/>
        <v>0</v>
      </c>
      <c r="JHP24" s="719">
        <f t="shared" si="109"/>
        <v>0</v>
      </c>
      <c r="JHQ24" s="719">
        <f t="shared" si="109"/>
        <v>0</v>
      </c>
      <c r="JHR24" s="719">
        <f t="shared" si="109"/>
        <v>0</v>
      </c>
      <c r="JHS24" s="719">
        <f t="shared" si="109"/>
        <v>0</v>
      </c>
      <c r="JHT24" s="719">
        <f t="shared" si="109"/>
        <v>0</v>
      </c>
      <c r="JHU24" s="719">
        <f t="shared" si="109"/>
        <v>0</v>
      </c>
      <c r="JHV24" s="719">
        <f t="shared" si="109"/>
        <v>0</v>
      </c>
      <c r="JHW24" s="719">
        <f t="shared" si="109"/>
        <v>0</v>
      </c>
      <c r="JHX24" s="719">
        <f t="shared" si="109"/>
        <v>0</v>
      </c>
      <c r="JHY24" s="719">
        <f t="shared" si="109"/>
        <v>0</v>
      </c>
      <c r="JHZ24" s="719">
        <f t="shared" si="109"/>
        <v>0</v>
      </c>
      <c r="JIA24" s="719">
        <f t="shared" si="109"/>
        <v>0</v>
      </c>
      <c r="JIB24" s="719">
        <f t="shared" si="109"/>
        <v>0</v>
      </c>
      <c r="JIC24" s="719">
        <f t="shared" si="109"/>
        <v>0</v>
      </c>
      <c r="JID24" s="719">
        <f t="shared" si="109"/>
        <v>0</v>
      </c>
      <c r="JIE24" s="719">
        <f t="shared" si="109"/>
        <v>0</v>
      </c>
      <c r="JIF24" s="719">
        <f t="shared" si="109"/>
        <v>0</v>
      </c>
      <c r="JIG24" s="719">
        <f t="shared" si="109"/>
        <v>0</v>
      </c>
      <c r="JIH24" s="719">
        <f t="shared" si="109"/>
        <v>0</v>
      </c>
      <c r="JII24" s="719">
        <f t="shared" si="109"/>
        <v>0</v>
      </c>
      <c r="JIJ24" s="719">
        <f t="shared" si="109"/>
        <v>0</v>
      </c>
      <c r="JIK24" s="719">
        <f t="shared" si="109"/>
        <v>0</v>
      </c>
      <c r="JIL24" s="719">
        <f t="shared" si="109"/>
        <v>0</v>
      </c>
      <c r="JIM24" s="719">
        <f t="shared" si="109"/>
        <v>0</v>
      </c>
      <c r="JIN24" s="719">
        <f t="shared" si="109"/>
        <v>0</v>
      </c>
      <c r="JIO24" s="719">
        <f t="shared" si="109"/>
        <v>0</v>
      </c>
      <c r="JIP24" s="719">
        <f t="shared" si="109"/>
        <v>0</v>
      </c>
      <c r="JIQ24" s="719">
        <f t="shared" si="109"/>
        <v>0</v>
      </c>
      <c r="JIR24" s="719">
        <f t="shared" si="109"/>
        <v>0</v>
      </c>
      <c r="JIS24" s="719">
        <f t="shared" si="109"/>
        <v>0</v>
      </c>
      <c r="JIT24" s="719">
        <f t="shared" si="109"/>
        <v>0</v>
      </c>
      <c r="JIU24" s="719">
        <f t="shared" si="109"/>
        <v>0</v>
      </c>
      <c r="JIV24" s="719">
        <f t="shared" si="109"/>
        <v>0</v>
      </c>
      <c r="JIW24" s="719">
        <f t="shared" si="109"/>
        <v>0</v>
      </c>
      <c r="JIX24" s="719">
        <f t="shared" si="109"/>
        <v>0</v>
      </c>
      <c r="JIY24" s="719">
        <f t="shared" si="109"/>
        <v>0</v>
      </c>
      <c r="JIZ24" s="719">
        <f t="shared" si="109"/>
        <v>0</v>
      </c>
      <c r="JJA24" s="719">
        <f t="shared" si="109"/>
        <v>0</v>
      </c>
      <c r="JJB24" s="719">
        <f t="shared" si="109"/>
        <v>0</v>
      </c>
      <c r="JJC24" s="719">
        <f t="shared" si="109"/>
        <v>0</v>
      </c>
      <c r="JJD24" s="719">
        <f t="shared" si="109"/>
        <v>0</v>
      </c>
      <c r="JJE24" s="719">
        <f t="shared" si="109"/>
        <v>0</v>
      </c>
      <c r="JJF24" s="719">
        <f t="shared" si="109"/>
        <v>0</v>
      </c>
      <c r="JJG24" s="719">
        <f t="shared" si="109"/>
        <v>0</v>
      </c>
      <c r="JJH24" s="719">
        <f t="shared" si="109"/>
        <v>0</v>
      </c>
      <c r="JJI24" s="719">
        <f t="shared" si="109"/>
        <v>0</v>
      </c>
      <c r="JJJ24" s="719">
        <f t="shared" si="109"/>
        <v>0</v>
      </c>
      <c r="JJK24" s="719">
        <f t="shared" si="109"/>
        <v>0</v>
      </c>
      <c r="JJL24" s="719">
        <f t="shared" si="109"/>
        <v>0</v>
      </c>
      <c r="JJM24" s="719">
        <f t="shared" si="109"/>
        <v>0</v>
      </c>
      <c r="JJN24" s="719">
        <f t="shared" si="109"/>
        <v>0</v>
      </c>
      <c r="JJO24" s="719">
        <f t="shared" si="109"/>
        <v>0</v>
      </c>
      <c r="JJP24" s="719">
        <f t="shared" si="109"/>
        <v>0</v>
      </c>
      <c r="JJQ24" s="719">
        <f t="shared" si="109"/>
        <v>0</v>
      </c>
      <c r="JJR24" s="719">
        <f t="shared" si="109"/>
        <v>0</v>
      </c>
      <c r="JJS24" s="719">
        <f t="shared" si="109"/>
        <v>0</v>
      </c>
      <c r="JJT24" s="719">
        <f t="shared" si="109"/>
        <v>0</v>
      </c>
      <c r="JJU24" s="719">
        <f t="shared" ref="JJU24:JMF24" si="110">JJU22/365</f>
        <v>0</v>
      </c>
      <c r="JJV24" s="719">
        <f t="shared" si="110"/>
        <v>0</v>
      </c>
      <c r="JJW24" s="719">
        <f t="shared" si="110"/>
        <v>0</v>
      </c>
      <c r="JJX24" s="719">
        <f t="shared" si="110"/>
        <v>0</v>
      </c>
      <c r="JJY24" s="719">
        <f t="shared" si="110"/>
        <v>0</v>
      </c>
      <c r="JJZ24" s="719">
        <f t="shared" si="110"/>
        <v>0</v>
      </c>
      <c r="JKA24" s="719">
        <f t="shared" si="110"/>
        <v>0</v>
      </c>
      <c r="JKB24" s="719">
        <f t="shared" si="110"/>
        <v>0</v>
      </c>
      <c r="JKC24" s="719">
        <f t="shared" si="110"/>
        <v>0</v>
      </c>
      <c r="JKD24" s="719">
        <f t="shared" si="110"/>
        <v>0</v>
      </c>
      <c r="JKE24" s="719">
        <f t="shared" si="110"/>
        <v>0</v>
      </c>
      <c r="JKF24" s="719">
        <f t="shared" si="110"/>
        <v>0</v>
      </c>
      <c r="JKG24" s="719">
        <f t="shared" si="110"/>
        <v>0</v>
      </c>
      <c r="JKH24" s="719">
        <f t="shared" si="110"/>
        <v>0</v>
      </c>
      <c r="JKI24" s="719">
        <f t="shared" si="110"/>
        <v>0</v>
      </c>
      <c r="JKJ24" s="719">
        <f t="shared" si="110"/>
        <v>0</v>
      </c>
      <c r="JKK24" s="719">
        <f t="shared" si="110"/>
        <v>0</v>
      </c>
      <c r="JKL24" s="719">
        <f t="shared" si="110"/>
        <v>0</v>
      </c>
      <c r="JKM24" s="719">
        <f t="shared" si="110"/>
        <v>0</v>
      </c>
      <c r="JKN24" s="719">
        <f t="shared" si="110"/>
        <v>0</v>
      </c>
      <c r="JKO24" s="719">
        <f t="shared" si="110"/>
        <v>0</v>
      </c>
      <c r="JKP24" s="719">
        <f t="shared" si="110"/>
        <v>0</v>
      </c>
      <c r="JKQ24" s="719">
        <f t="shared" si="110"/>
        <v>0</v>
      </c>
      <c r="JKR24" s="719">
        <f t="shared" si="110"/>
        <v>0</v>
      </c>
      <c r="JKS24" s="719">
        <f t="shared" si="110"/>
        <v>0</v>
      </c>
      <c r="JKT24" s="719">
        <f t="shared" si="110"/>
        <v>0</v>
      </c>
      <c r="JKU24" s="719">
        <f t="shared" si="110"/>
        <v>0</v>
      </c>
      <c r="JKV24" s="719">
        <f t="shared" si="110"/>
        <v>0</v>
      </c>
      <c r="JKW24" s="719">
        <f t="shared" si="110"/>
        <v>0</v>
      </c>
      <c r="JKX24" s="719">
        <f t="shared" si="110"/>
        <v>0</v>
      </c>
      <c r="JKY24" s="719">
        <f t="shared" si="110"/>
        <v>0</v>
      </c>
      <c r="JKZ24" s="719">
        <f t="shared" si="110"/>
        <v>0</v>
      </c>
      <c r="JLA24" s="719">
        <f t="shared" si="110"/>
        <v>0</v>
      </c>
      <c r="JLB24" s="719">
        <f t="shared" si="110"/>
        <v>0</v>
      </c>
      <c r="JLC24" s="719">
        <f t="shared" si="110"/>
        <v>0</v>
      </c>
      <c r="JLD24" s="719">
        <f t="shared" si="110"/>
        <v>0</v>
      </c>
      <c r="JLE24" s="719">
        <f t="shared" si="110"/>
        <v>0</v>
      </c>
      <c r="JLF24" s="719">
        <f t="shared" si="110"/>
        <v>0</v>
      </c>
      <c r="JLG24" s="719">
        <f t="shared" si="110"/>
        <v>0</v>
      </c>
      <c r="JLH24" s="719">
        <f t="shared" si="110"/>
        <v>0</v>
      </c>
      <c r="JLI24" s="719">
        <f t="shared" si="110"/>
        <v>0</v>
      </c>
      <c r="JLJ24" s="719">
        <f t="shared" si="110"/>
        <v>0</v>
      </c>
      <c r="JLK24" s="719">
        <f t="shared" si="110"/>
        <v>0</v>
      </c>
      <c r="JLL24" s="719">
        <f t="shared" si="110"/>
        <v>0</v>
      </c>
      <c r="JLM24" s="719">
        <f t="shared" si="110"/>
        <v>0</v>
      </c>
      <c r="JLN24" s="719">
        <f t="shared" si="110"/>
        <v>0</v>
      </c>
      <c r="JLO24" s="719">
        <f t="shared" si="110"/>
        <v>0</v>
      </c>
      <c r="JLP24" s="719">
        <f t="shared" si="110"/>
        <v>0</v>
      </c>
      <c r="JLQ24" s="719">
        <f t="shared" si="110"/>
        <v>0</v>
      </c>
      <c r="JLR24" s="719">
        <f t="shared" si="110"/>
        <v>0</v>
      </c>
      <c r="JLS24" s="719">
        <f t="shared" si="110"/>
        <v>0</v>
      </c>
      <c r="JLT24" s="719">
        <f t="shared" si="110"/>
        <v>0</v>
      </c>
      <c r="JLU24" s="719">
        <f t="shared" si="110"/>
        <v>0</v>
      </c>
      <c r="JLV24" s="719">
        <f t="shared" si="110"/>
        <v>0</v>
      </c>
      <c r="JLW24" s="719">
        <f t="shared" si="110"/>
        <v>0</v>
      </c>
      <c r="JLX24" s="719">
        <f t="shared" si="110"/>
        <v>0</v>
      </c>
      <c r="JLY24" s="719">
        <f t="shared" si="110"/>
        <v>0</v>
      </c>
      <c r="JLZ24" s="719">
        <f t="shared" si="110"/>
        <v>0</v>
      </c>
      <c r="JMA24" s="719">
        <f t="shared" si="110"/>
        <v>0</v>
      </c>
      <c r="JMB24" s="719">
        <f t="shared" si="110"/>
        <v>0</v>
      </c>
      <c r="JMC24" s="719">
        <f t="shared" si="110"/>
        <v>0</v>
      </c>
      <c r="JMD24" s="719">
        <f t="shared" si="110"/>
        <v>0</v>
      </c>
      <c r="JME24" s="719">
        <f t="shared" si="110"/>
        <v>0</v>
      </c>
      <c r="JMF24" s="719">
        <f t="shared" si="110"/>
        <v>0</v>
      </c>
      <c r="JMG24" s="719">
        <f t="shared" ref="JMG24:JOR24" si="111">JMG22/365</f>
        <v>0</v>
      </c>
      <c r="JMH24" s="719">
        <f t="shared" si="111"/>
        <v>0</v>
      </c>
      <c r="JMI24" s="719">
        <f t="shared" si="111"/>
        <v>0</v>
      </c>
      <c r="JMJ24" s="719">
        <f t="shared" si="111"/>
        <v>0</v>
      </c>
      <c r="JMK24" s="719">
        <f t="shared" si="111"/>
        <v>0</v>
      </c>
      <c r="JML24" s="719">
        <f t="shared" si="111"/>
        <v>0</v>
      </c>
      <c r="JMM24" s="719">
        <f t="shared" si="111"/>
        <v>0</v>
      </c>
      <c r="JMN24" s="719">
        <f t="shared" si="111"/>
        <v>0</v>
      </c>
      <c r="JMO24" s="719">
        <f t="shared" si="111"/>
        <v>0</v>
      </c>
      <c r="JMP24" s="719">
        <f t="shared" si="111"/>
        <v>0</v>
      </c>
      <c r="JMQ24" s="719">
        <f t="shared" si="111"/>
        <v>0</v>
      </c>
      <c r="JMR24" s="719">
        <f t="shared" si="111"/>
        <v>0</v>
      </c>
      <c r="JMS24" s="719">
        <f t="shared" si="111"/>
        <v>0</v>
      </c>
      <c r="JMT24" s="719">
        <f t="shared" si="111"/>
        <v>0</v>
      </c>
      <c r="JMU24" s="719">
        <f t="shared" si="111"/>
        <v>0</v>
      </c>
      <c r="JMV24" s="719">
        <f t="shared" si="111"/>
        <v>0</v>
      </c>
      <c r="JMW24" s="719">
        <f t="shared" si="111"/>
        <v>0</v>
      </c>
      <c r="JMX24" s="719">
        <f t="shared" si="111"/>
        <v>0</v>
      </c>
      <c r="JMY24" s="719">
        <f t="shared" si="111"/>
        <v>0</v>
      </c>
      <c r="JMZ24" s="719">
        <f t="shared" si="111"/>
        <v>0</v>
      </c>
      <c r="JNA24" s="719">
        <f t="shared" si="111"/>
        <v>0</v>
      </c>
      <c r="JNB24" s="719">
        <f t="shared" si="111"/>
        <v>0</v>
      </c>
      <c r="JNC24" s="719">
        <f t="shared" si="111"/>
        <v>0</v>
      </c>
      <c r="JND24" s="719">
        <f t="shared" si="111"/>
        <v>0</v>
      </c>
      <c r="JNE24" s="719">
        <f t="shared" si="111"/>
        <v>0</v>
      </c>
      <c r="JNF24" s="719">
        <f t="shared" si="111"/>
        <v>0</v>
      </c>
      <c r="JNG24" s="719">
        <f t="shared" si="111"/>
        <v>0</v>
      </c>
      <c r="JNH24" s="719">
        <f t="shared" si="111"/>
        <v>0</v>
      </c>
      <c r="JNI24" s="719">
        <f t="shared" si="111"/>
        <v>0</v>
      </c>
      <c r="JNJ24" s="719">
        <f t="shared" si="111"/>
        <v>0</v>
      </c>
      <c r="JNK24" s="719">
        <f t="shared" si="111"/>
        <v>0</v>
      </c>
      <c r="JNL24" s="719">
        <f t="shared" si="111"/>
        <v>0</v>
      </c>
      <c r="JNM24" s="719">
        <f t="shared" si="111"/>
        <v>0</v>
      </c>
      <c r="JNN24" s="719">
        <f t="shared" si="111"/>
        <v>0</v>
      </c>
      <c r="JNO24" s="719">
        <f t="shared" si="111"/>
        <v>0</v>
      </c>
      <c r="JNP24" s="719">
        <f t="shared" si="111"/>
        <v>0</v>
      </c>
      <c r="JNQ24" s="719">
        <f t="shared" si="111"/>
        <v>0</v>
      </c>
      <c r="JNR24" s="719">
        <f t="shared" si="111"/>
        <v>0</v>
      </c>
      <c r="JNS24" s="719">
        <f t="shared" si="111"/>
        <v>0</v>
      </c>
      <c r="JNT24" s="719">
        <f t="shared" si="111"/>
        <v>0</v>
      </c>
      <c r="JNU24" s="719">
        <f t="shared" si="111"/>
        <v>0</v>
      </c>
      <c r="JNV24" s="719">
        <f t="shared" si="111"/>
        <v>0</v>
      </c>
      <c r="JNW24" s="719">
        <f t="shared" si="111"/>
        <v>0</v>
      </c>
      <c r="JNX24" s="719">
        <f t="shared" si="111"/>
        <v>0</v>
      </c>
      <c r="JNY24" s="719">
        <f t="shared" si="111"/>
        <v>0</v>
      </c>
      <c r="JNZ24" s="719">
        <f t="shared" si="111"/>
        <v>0</v>
      </c>
      <c r="JOA24" s="719">
        <f t="shared" si="111"/>
        <v>0</v>
      </c>
      <c r="JOB24" s="719">
        <f t="shared" si="111"/>
        <v>0</v>
      </c>
      <c r="JOC24" s="719">
        <f t="shared" si="111"/>
        <v>0</v>
      </c>
      <c r="JOD24" s="719">
        <f t="shared" si="111"/>
        <v>0</v>
      </c>
      <c r="JOE24" s="719">
        <f t="shared" si="111"/>
        <v>0</v>
      </c>
      <c r="JOF24" s="719">
        <f t="shared" si="111"/>
        <v>0</v>
      </c>
      <c r="JOG24" s="719">
        <f t="shared" si="111"/>
        <v>0</v>
      </c>
      <c r="JOH24" s="719">
        <f t="shared" si="111"/>
        <v>0</v>
      </c>
      <c r="JOI24" s="719">
        <f t="shared" si="111"/>
        <v>0</v>
      </c>
      <c r="JOJ24" s="719">
        <f t="shared" si="111"/>
        <v>0</v>
      </c>
      <c r="JOK24" s="719">
        <f t="shared" si="111"/>
        <v>0</v>
      </c>
      <c r="JOL24" s="719">
        <f t="shared" si="111"/>
        <v>0</v>
      </c>
      <c r="JOM24" s="719">
        <f t="shared" si="111"/>
        <v>0</v>
      </c>
      <c r="JON24" s="719">
        <f t="shared" si="111"/>
        <v>0</v>
      </c>
      <c r="JOO24" s="719">
        <f t="shared" si="111"/>
        <v>0</v>
      </c>
      <c r="JOP24" s="719">
        <f t="shared" si="111"/>
        <v>0</v>
      </c>
      <c r="JOQ24" s="719">
        <f t="shared" si="111"/>
        <v>0</v>
      </c>
      <c r="JOR24" s="719">
        <f t="shared" si="111"/>
        <v>0</v>
      </c>
      <c r="JOS24" s="719">
        <f t="shared" ref="JOS24:JRD24" si="112">JOS22/365</f>
        <v>0</v>
      </c>
      <c r="JOT24" s="719">
        <f t="shared" si="112"/>
        <v>0</v>
      </c>
      <c r="JOU24" s="719">
        <f t="shared" si="112"/>
        <v>0</v>
      </c>
      <c r="JOV24" s="719">
        <f t="shared" si="112"/>
        <v>0</v>
      </c>
      <c r="JOW24" s="719">
        <f t="shared" si="112"/>
        <v>0</v>
      </c>
      <c r="JOX24" s="719">
        <f t="shared" si="112"/>
        <v>0</v>
      </c>
      <c r="JOY24" s="719">
        <f t="shared" si="112"/>
        <v>0</v>
      </c>
      <c r="JOZ24" s="719">
        <f t="shared" si="112"/>
        <v>0</v>
      </c>
      <c r="JPA24" s="719">
        <f t="shared" si="112"/>
        <v>0</v>
      </c>
      <c r="JPB24" s="719">
        <f t="shared" si="112"/>
        <v>0</v>
      </c>
      <c r="JPC24" s="719">
        <f t="shared" si="112"/>
        <v>0</v>
      </c>
      <c r="JPD24" s="719">
        <f t="shared" si="112"/>
        <v>0</v>
      </c>
      <c r="JPE24" s="719">
        <f t="shared" si="112"/>
        <v>0</v>
      </c>
      <c r="JPF24" s="719">
        <f t="shared" si="112"/>
        <v>0</v>
      </c>
      <c r="JPG24" s="719">
        <f t="shared" si="112"/>
        <v>0</v>
      </c>
      <c r="JPH24" s="719">
        <f t="shared" si="112"/>
        <v>0</v>
      </c>
      <c r="JPI24" s="719">
        <f t="shared" si="112"/>
        <v>0</v>
      </c>
      <c r="JPJ24" s="719">
        <f t="shared" si="112"/>
        <v>0</v>
      </c>
      <c r="JPK24" s="719">
        <f t="shared" si="112"/>
        <v>0</v>
      </c>
      <c r="JPL24" s="719">
        <f t="shared" si="112"/>
        <v>0</v>
      </c>
      <c r="JPM24" s="719">
        <f t="shared" si="112"/>
        <v>0</v>
      </c>
      <c r="JPN24" s="719">
        <f t="shared" si="112"/>
        <v>0</v>
      </c>
      <c r="JPO24" s="719">
        <f t="shared" si="112"/>
        <v>0</v>
      </c>
      <c r="JPP24" s="719">
        <f t="shared" si="112"/>
        <v>0</v>
      </c>
      <c r="JPQ24" s="719">
        <f t="shared" si="112"/>
        <v>0</v>
      </c>
      <c r="JPR24" s="719">
        <f t="shared" si="112"/>
        <v>0</v>
      </c>
      <c r="JPS24" s="719">
        <f t="shared" si="112"/>
        <v>0</v>
      </c>
      <c r="JPT24" s="719">
        <f t="shared" si="112"/>
        <v>0</v>
      </c>
      <c r="JPU24" s="719">
        <f t="shared" si="112"/>
        <v>0</v>
      </c>
      <c r="JPV24" s="719">
        <f t="shared" si="112"/>
        <v>0</v>
      </c>
      <c r="JPW24" s="719">
        <f t="shared" si="112"/>
        <v>0</v>
      </c>
      <c r="JPX24" s="719">
        <f t="shared" si="112"/>
        <v>0</v>
      </c>
      <c r="JPY24" s="719">
        <f t="shared" si="112"/>
        <v>0</v>
      </c>
      <c r="JPZ24" s="719">
        <f t="shared" si="112"/>
        <v>0</v>
      </c>
      <c r="JQA24" s="719">
        <f t="shared" si="112"/>
        <v>0</v>
      </c>
      <c r="JQB24" s="719">
        <f t="shared" si="112"/>
        <v>0</v>
      </c>
      <c r="JQC24" s="719">
        <f t="shared" si="112"/>
        <v>0</v>
      </c>
      <c r="JQD24" s="719">
        <f t="shared" si="112"/>
        <v>0</v>
      </c>
      <c r="JQE24" s="719">
        <f t="shared" si="112"/>
        <v>0</v>
      </c>
      <c r="JQF24" s="719">
        <f t="shared" si="112"/>
        <v>0</v>
      </c>
      <c r="JQG24" s="719">
        <f t="shared" si="112"/>
        <v>0</v>
      </c>
      <c r="JQH24" s="719">
        <f t="shared" si="112"/>
        <v>0</v>
      </c>
      <c r="JQI24" s="719">
        <f t="shared" si="112"/>
        <v>0</v>
      </c>
      <c r="JQJ24" s="719">
        <f t="shared" si="112"/>
        <v>0</v>
      </c>
      <c r="JQK24" s="719">
        <f t="shared" si="112"/>
        <v>0</v>
      </c>
      <c r="JQL24" s="719">
        <f t="shared" si="112"/>
        <v>0</v>
      </c>
      <c r="JQM24" s="719">
        <f t="shared" si="112"/>
        <v>0</v>
      </c>
      <c r="JQN24" s="719">
        <f t="shared" si="112"/>
        <v>0</v>
      </c>
      <c r="JQO24" s="719">
        <f t="shared" si="112"/>
        <v>0</v>
      </c>
      <c r="JQP24" s="719">
        <f t="shared" si="112"/>
        <v>0</v>
      </c>
      <c r="JQQ24" s="719">
        <f t="shared" si="112"/>
        <v>0</v>
      </c>
      <c r="JQR24" s="719">
        <f t="shared" si="112"/>
        <v>0</v>
      </c>
      <c r="JQS24" s="719">
        <f t="shared" si="112"/>
        <v>0</v>
      </c>
      <c r="JQT24" s="719">
        <f t="shared" si="112"/>
        <v>0</v>
      </c>
      <c r="JQU24" s="719">
        <f t="shared" si="112"/>
        <v>0</v>
      </c>
      <c r="JQV24" s="719">
        <f t="shared" si="112"/>
        <v>0</v>
      </c>
      <c r="JQW24" s="719">
        <f t="shared" si="112"/>
        <v>0</v>
      </c>
      <c r="JQX24" s="719">
        <f t="shared" si="112"/>
        <v>0</v>
      </c>
      <c r="JQY24" s="719">
        <f t="shared" si="112"/>
        <v>0</v>
      </c>
      <c r="JQZ24" s="719">
        <f t="shared" si="112"/>
        <v>0</v>
      </c>
      <c r="JRA24" s="719">
        <f t="shared" si="112"/>
        <v>0</v>
      </c>
      <c r="JRB24" s="719">
        <f t="shared" si="112"/>
        <v>0</v>
      </c>
      <c r="JRC24" s="719">
        <f t="shared" si="112"/>
        <v>0</v>
      </c>
      <c r="JRD24" s="719">
        <f t="shared" si="112"/>
        <v>0</v>
      </c>
      <c r="JRE24" s="719">
        <f t="shared" ref="JRE24:JTP24" si="113">JRE22/365</f>
        <v>0</v>
      </c>
      <c r="JRF24" s="719">
        <f t="shared" si="113"/>
        <v>0</v>
      </c>
      <c r="JRG24" s="719">
        <f t="shared" si="113"/>
        <v>0</v>
      </c>
      <c r="JRH24" s="719">
        <f t="shared" si="113"/>
        <v>0</v>
      </c>
      <c r="JRI24" s="719">
        <f t="shared" si="113"/>
        <v>0</v>
      </c>
      <c r="JRJ24" s="719">
        <f t="shared" si="113"/>
        <v>0</v>
      </c>
      <c r="JRK24" s="719">
        <f t="shared" si="113"/>
        <v>0</v>
      </c>
      <c r="JRL24" s="719">
        <f t="shared" si="113"/>
        <v>0</v>
      </c>
      <c r="JRM24" s="719">
        <f t="shared" si="113"/>
        <v>0</v>
      </c>
      <c r="JRN24" s="719">
        <f t="shared" si="113"/>
        <v>0</v>
      </c>
      <c r="JRO24" s="719">
        <f t="shared" si="113"/>
        <v>0</v>
      </c>
      <c r="JRP24" s="719">
        <f t="shared" si="113"/>
        <v>0</v>
      </c>
      <c r="JRQ24" s="719">
        <f t="shared" si="113"/>
        <v>0</v>
      </c>
      <c r="JRR24" s="719">
        <f t="shared" si="113"/>
        <v>0</v>
      </c>
      <c r="JRS24" s="719">
        <f t="shared" si="113"/>
        <v>0</v>
      </c>
      <c r="JRT24" s="719">
        <f t="shared" si="113"/>
        <v>0</v>
      </c>
      <c r="JRU24" s="719">
        <f t="shared" si="113"/>
        <v>0</v>
      </c>
      <c r="JRV24" s="719">
        <f t="shared" si="113"/>
        <v>0</v>
      </c>
      <c r="JRW24" s="719">
        <f t="shared" si="113"/>
        <v>0</v>
      </c>
      <c r="JRX24" s="719">
        <f t="shared" si="113"/>
        <v>0</v>
      </c>
      <c r="JRY24" s="719">
        <f t="shared" si="113"/>
        <v>0</v>
      </c>
      <c r="JRZ24" s="719">
        <f t="shared" si="113"/>
        <v>0</v>
      </c>
      <c r="JSA24" s="719">
        <f t="shared" si="113"/>
        <v>0</v>
      </c>
      <c r="JSB24" s="719">
        <f t="shared" si="113"/>
        <v>0</v>
      </c>
      <c r="JSC24" s="719">
        <f t="shared" si="113"/>
        <v>0</v>
      </c>
      <c r="JSD24" s="719">
        <f t="shared" si="113"/>
        <v>0</v>
      </c>
      <c r="JSE24" s="719">
        <f t="shared" si="113"/>
        <v>0</v>
      </c>
      <c r="JSF24" s="719">
        <f t="shared" si="113"/>
        <v>0</v>
      </c>
      <c r="JSG24" s="719">
        <f t="shared" si="113"/>
        <v>0</v>
      </c>
      <c r="JSH24" s="719">
        <f t="shared" si="113"/>
        <v>0</v>
      </c>
      <c r="JSI24" s="719">
        <f t="shared" si="113"/>
        <v>0</v>
      </c>
      <c r="JSJ24" s="719">
        <f t="shared" si="113"/>
        <v>0</v>
      </c>
      <c r="JSK24" s="719">
        <f t="shared" si="113"/>
        <v>0</v>
      </c>
      <c r="JSL24" s="719">
        <f t="shared" si="113"/>
        <v>0</v>
      </c>
      <c r="JSM24" s="719">
        <f t="shared" si="113"/>
        <v>0</v>
      </c>
      <c r="JSN24" s="719">
        <f t="shared" si="113"/>
        <v>0</v>
      </c>
      <c r="JSO24" s="719">
        <f t="shared" si="113"/>
        <v>0</v>
      </c>
      <c r="JSP24" s="719">
        <f t="shared" si="113"/>
        <v>0</v>
      </c>
      <c r="JSQ24" s="719">
        <f t="shared" si="113"/>
        <v>0</v>
      </c>
      <c r="JSR24" s="719">
        <f t="shared" si="113"/>
        <v>0</v>
      </c>
      <c r="JSS24" s="719">
        <f t="shared" si="113"/>
        <v>0</v>
      </c>
      <c r="JST24" s="719">
        <f t="shared" si="113"/>
        <v>0</v>
      </c>
      <c r="JSU24" s="719">
        <f t="shared" si="113"/>
        <v>0</v>
      </c>
      <c r="JSV24" s="719">
        <f t="shared" si="113"/>
        <v>0</v>
      </c>
      <c r="JSW24" s="719">
        <f t="shared" si="113"/>
        <v>0</v>
      </c>
      <c r="JSX24" s="719">
        <f t="shared" si="113"/>
        <v>0</v>
      </c>
      <c r="JSY24" s="719">
        <f t="shared" si="113"/>
        <v>0</v>
      </c>
      <c r="JSZ24" s="719">
        <f t="shared" si="113"/>
        <v>0</v>
      </c>
      <c r="JTA24" s="719">
        <f t="shared" si="113"/>
        <v>0</v>
      </c>
      <c r="JTB24" s="719">
        <f t="shared" si="113"/>
        <v>0</v>
      </c>
      <c r="JTC24" s="719">
        <f t="shared" si="113"/>
        <v>0</v>
      </c>
      <c r="JTD24" s="719">
        <f t="shared" si="113"/>
        <v>0</v>
      </c>
      <c r="JTE24" s="719">
        <f t="shared" si="113"/>
        <v>0</v>
      </c>
      <c r="JTF24" s="719">
        <f t="shared" si="113"/>
        <v>0</v>
      </c>
      <c r="JTG24" s="719">
        <f t="shared" si="113"/>
        <v>0</v>
      </c>
      <c r="JTH24" s="719">
        <f t="shared" si="113"/>
        <v>0</v>
      </c>
      <c r="JTI24" s="719">
        <f t="shared" si="113"/>
        <v>0</v>
      </c>
      <c r="JTJ24" s="719">
        <f t="shared" si="113"/>
        <v>0</v>
      </c>
      <c r="JTK24" s="719">
        <f t="shared" si="113"/>
        <v>0</v>
      </c>
      <c r="JTL24" s="719">
        <f t="shared" si="113"/>
        <v>0</v>
      </c>
      <c r="JTM24" s="719">
        <f t="shared" si="113"/>
        <v>0</v>
      </c>
      <c r="JTN24" s="719">
        <f t="shared" si="113"/>
        <v>0</v>
      </c>
      <c r="JTO24" s="719">
        <f t="shared" si="113"/>
        <v>0</v>
      </c>
      <c r="JTP24" s="719">
        <f t="shared" si="113"/>
        <v>0</v>
      </c>
      <c r="JTQ24" s="719">
        <f t="shared" ref="JTQ24:JWB24" si="114">JTQ22/365</f>
        <v>0</v>
      </c>
      <c r="JTR24" s="719">
        <f t="shared" si="114"/>
        <v>0</v>
      </c>
      <c r="JTS24" s="719">
        <f t="shared" si="114"/>
        <v>0</v>
      </c>
      <c r="JTT24" s="719">
        <f t="shared" si="114"/>
        <v>0</v>
      </c>
      <c r="JTU24" s="719">
        <f t="shared" si="114"/>
        <v>0</v>
      </c>
      <c r="JTV24" s="719">
        <f t="shared" si="114"/>
        <v>0</v>
      </c>
      <c r="JTW24" s="719">
        <f t="shared" si="114"/>
        <v>0</v>
      </c>
      <c r="JTX24" s="719">
        <f t="shared" si="114"/>
        <v>0</v>
      </c>
      <c r="JTY24" s="719">
        <f t="shared" si="114"/>
        <v>0</v>
      </c>
      <c r="JTZ24" s="719">
        <f t="shared" si="114"/>
        <v>0</v>
      </c>
      <c r="JUA24" s="719">
        <f t="shared" si="114"/>
        <v>0</v>
      </c>
      <c r="JUB24" s="719">
        <f t="shared" si="114"/>
        <v>0</v>
      </c>
      <c r="JUC24" s="719">
        <f t="shared" si="114"/>
        <v>0</v>
      </c>
      <c r="JUD24" s="719">
        <f t="shared" si="114"/>
        <v>0</v>
      </c>
      <c r="JUE24" s="719">
        <f t="shared" si="114"/>
        <v>0</v>
      </c>
      <c r="JUF24" s="719">
        <f t="shared" si="114"/>
        <v>0</v>
      </c>
      <c r="JUG24" s="719">
        <f t="shared" si="114"/>
        <v>0</v>
      </c>
      <c r="JUH24" s="719">
        <f t="shared" si="114"/>
        <v>0</v>
      </c>
      <c r="JUI24" s="719">
        <f t="shared" si="114"/>
        <v>0</v>
      </c>
      <c r="JUJ24" s="719">
        <f t="shared" si="114"/>
        <v>0</v>
      </c>
      <c r="JUK24" s="719">
        <f t="shared" si="114"/>
        <v>0</v>
      </c>
      <c r="JUL24" s="719">
        <f t="shared" si="114"/>
        <v>0</v>
      </c>
      <c r="JUM24" s="719">
        <f t="shared" si="114"/>
        <v>0</v>
      </c>
      <c r="JUN24" s="719">
        <f t="shared" si="114"/>
        <v>0</v>
      </c>
      <c r="JUO24" s="719">
        <f t="shared" si="114"/>
        <v>0</v>
      </c>
      <c r="JUP24" s="719">
        <f t="shared" si="114"/>
        <v>0</v>
      </c>
      <c r="JUQ24" s="719">
        <f t="shared" si="114"/>
        <v>0</v>
      </c>
      <c r="JUR24" s="719">
        <f t="shared" si="114"/>
        <v>0</v>
      </c>
      <c r="JUS24" s="719">
        <f t="shared" si="114"/>
        <v>0</v>
      </c>
      <c r="JUT24" s="719">
        <f t="shared" si="114"/>
        <v>0</v>
      </c>
      <c r="JUU24" s="719">
        <f t="shared" si="114"/>
        <v>0</v>
      </c>
      <c r="JUV24" s="719">
        <f t="shared" si="114"/>
        <v>0</v>
      </c>
      <c r="JUW24" s="719">
        <f t="shared" si="114"/>
        <v>0</v>
      </c>
      <c r="JUX24" s="719">
        <f t="shared" si="114"/>
        <v>0</v>
      </c>
      <c r="JUY24" s="719">
        <f t="shared" si="114"/>
        <v>0</v>
      </c>
      <c r="JUZ24" s="719">
        <f t="shared" si="114"/>
        <v>0</v>
      </c>
      <c r="JVA24" s="719">
        <f t="shared" si="114"/>
        <v>0</v>
      </c>
      <c r="JVB24" s="719">
        <f t="shared" si="114"/>
        <v>0</v>
      </c>
      <c r="JVC24" s="719">
        <f t="shared" si="114"/>
        <v>0</v>
      </c>
      <c r="JVD24" s="719">
        <f t="shared" si="114"/>
        <v>0</v>
      </c>
      <c r="JVE24" s="719">
        <f t="shared" si="114"/>
        <v>0</v>
      </c>
      <c r="JVF24" s="719">
        <f t="shared" si="114"/>
        <v>0</v>
      </c>
      <c r="JVG24" s="719">
        <f t="shared" si="114"/>
        <v>0</v>
      </c>
      <c r="JVH24" s="719">
        <f t="shared" si="114"/>
        <v>0</v>
      </c>
      <c r="JVI24" s="719">
        <f t="shared" si="114"/>
        <v>0</v>
      </c>
      <c r="JVJ24" s="719">
        <f t="shared" si="114"/>
        <v>0</v>
      </c>
      <c r="JVK24" s="719">
        <f t="shared" si="114"/>
        <v>0</v>
      </c>
      <c r="JVL24" s="719">
        <f t="shared" si="114"/>
        <v>0</v>
      </c>
      <c r="JVM24" s="719">
        <f t="shared" si="114"/>
        <v>0</v>
      </c>
      <c r="JVN24" s="719">
        <f t="shared" si="114"/>
        <v>0</v>
      </c>
      <c r="JVO24" s="719">
        <f t="shared" si="114"/>
        <v>0</v>
      </c>
      <c r="JVP24" s="719">
        <f t="shared" si="114"/>
        <v>0</v>
      </c>
      <c r="JVQ24" s="719">
        <f t="shared" si="114"/>
        <v>0</v>
      </c>
      <c r="JVR24" s="719">
        <f t="shared" si="114"/>
        <v>0</v>
      </c>
      <c r="JVS24" s="719">
        <f t="shared" si="114"/>
        <v>0</v>
      </c>
      <c r="JVT24" s="719">
        <f t="shared" si="114"/>
        <v>0</v>
      </c>
      <c r="JVU24" s="719">
        <f t="shared" si="114"/>
        <v>0</v>
      </c>
      <c r="JVV24" s="719">
        <f t="shared" si="114"/>
        <v>0</v>
      </c>
      <c r="JVW24" s="719">
        <f t="shared" si="114"/>
        <v>0</v>
      </c>
      <c r="JVX24" s="719">
        <f t="shared" si="114"/>
        <v>0</v>
      </c>
      <c r="JVY24" s="719">
        <f t="shared" si="114"/>
        <v>0</v>
      </c>
      <c r="JVZ24" s="719">
        <f t="shared" si="114"/>
        <v>0</v>
      </c>
      <c r="JWA24" s="719">
        <f t="shared" si="114"/>
        <v>0</v>
      </c>
      <c r="JWB24" s="719">
        <f t="shared" si="114"/>
        <v>0</v>
      </c>
      <c r="JWC24" s="719">
        <f t="shared" ref="JWC24:JYN24" si="115">JWC22/365</f>
        <v>0</v>
      </c>
      <c r="JWD24" s="719">
        <f t="shared" si="115"/>
        <v>0</v>
      </c>
      <c r="JWE24" s="719">
        <f t="shared" si="115"/>
        <v>0</v>
      </c>
      <c r="JWF24" s="719">
        <f t="shared" si="115"/>
        <v>0</v>
      </c>
      <c r="JWG24" s="719">
        <f t="shared" si="115"/>
        <v>0</v>
      </c>
      <c r="JWH24" s="719">
        <f t="shared" si="115"/>
        <v>0</v>
      </c>
      <c r="JWI24" s="719">
        <f t="shared" si="115"/>
        <v>0</v>
      </c>
      <c r="JWJ24" s="719">
        <f t="shared" si="115"/>
        <v>0</v>
      </c>
      <c r="JWK24" s="719">
        <f t="shared" si="115"/>
        <v>0</v>
      </c>
      <c r="JWL24" s="719">
        <f t="shared" si="115"/>
        <v>0</v>
      </c>
      <c r="JWM24" s="719">
        <f t="shared" si="115"/>
        <v>0</v>
      </c>
      <c r="JWN24" s="719">
        <f t="shared" si="115"/>
        <v>0</v>
      </c>
      <c r="JWO24" s="719">
        <f t="shared" si="115"/>
        <v>0</v>
      </c>
      <c r="JWP24" s="719">
        <f t="shared" si="115"/>
        <v>0</v>
      </c>
      <c r="JWQ24" s="719">
        <f t="shared" si="115"/>
        <v>0</v>
      </c>
      <c r="JWR24" s="719">
        <f t="shared" si="115"/>
        <v>0</v>
      </c>
      <c r="JWS24" s="719">
        <f t="shared" si="115"/>
        <v>0</v>
      </c>
      <c r="JWT24" s="719">
        <f t="shared" si="115"/>
        <v>0</v>
      </c>
      <c r="JWU24" s="719">
        <f t="shared" si="115"/>
        <v>0</v>
      </c>
      <c r="JWV24" s="719">
        <f t="shared" si="115"/>
        <v>0</v>
      </c>
      <c r="JWW24" s="719">
        <f t="shared" si="115"/>
        <v>0</v>
      </c>
      <c r="JWX24" s="719">
        <f t="shared" si="115"/>
        <v>0</v>
      </c>
      <c r="JWY24" s="719">
        <f t="shared" si="115"/>
        <v>0</v>
      </c>
      <c r="JWZ24" s="719">
        <f t="shared" si="115"/>
        <v>0</v>
      </c>
      <c r="JXA24" s="719">
        <f t="shared" si="115"/>
        <v>0</v>
      </c>
      <c r="JXB24" s="719">
        <f t="shared" si="115"/>
        <v>0</v>
      </c>
      <c r="JXC24" s="719">
        <f t="shared" si="115"/>
        <v>0</v>
      </c>
      <c r="JXD24" s="719">
        <f t="shared" si="115"/>
        <v>0</v>
      </c>
      <c r="JXE24" s="719">
        <f t="shared" si="115"/>
        <v>0</v>
      </c>
      <c r="JXF24" s="719">
        <f t="shared" si="115"/>
        <v>0</v>
      </c>
      <c r="JXG24" s="719">
        <f t="shared" si="115"/>
        <v>0</v>
      </c>
      <c r="JXH24" s="719">
        <f t="shared" si="115"/>
        <v>0</v>
      </c>
      <c r="JXI24" s="719">
        <f t="shared" si="115"/>
        <v>0</v>
      </c>
      <c r="JXJ24" s="719">
        <f t="shared" si="115"/>
        <v>0</v>
      </c>
      <c r="JXK24" s="719">
        <f t="shared" si="115"/>
        <v>0</v>
      </c>
      <c r="JXL24" s="719">
        <f t="shared" si="115"/>
        <v>0</v>
      </c>
      <c r="JXM24" s="719">
        <f t="shared" si="115"/>
        <v>0</v>
      </c>
      <c r="JXN24" s="719">
        <f t="shared" si="115"/>
        <v>0</v>
      </c>
      <c r="JXO24" s="719">
        <f t="shared" si="115"/>
        <v>0</v>
      </c>
      <c r="JXP24" s="719">
        <f t="shared" si="115"/>
        <v>0</v>
      </c>
      <c r="JXQ24" s="719">
        <f t="shared" si="115"/>
        <v>0</v>
      </c>
      <c r="JXR24" s="719">
        <f t="shared" si="115"/>
        <v>0</v>
      </c>
      <c r="JXS24" s="719">
        <f t="shared" si="115"/>
        <v>0</v>
      </c>
      <c r="JXT24" s="719">
        <f t="shared" si="115"/>
        <v>0</v>
      </c>
      <c r="JXU24" s="719">
        <f t="shared" si="115"/>
        <v>0</v>
      </c>
      <c r="JXV24" s="719">
        <f t="shared" si="115"/>
        <v>0</v>
      </c>
      <c r="JXW24" s="719">
        <f t="shared" si="115"/>
        <v>0</v>
      </c>
      <c r="JXX24" s="719">
        <f t="shared" si="115"/>
        <v>0</v>
      </c>
      <c r="JXY24" s="719">
        <f t="shared" si="115"/>
        <v>0</v>
      </c>
      <c r="JXZ24" s="719">
        <f t="shared" si="115"/>
        <v>0</v>
      </c>
      <c r="JYA24" s="719">
        <f t="shared" si="115"/>
        <v>0</v>
      </c>
      <c r="JYB24" s="719">
        <f t="shared" si="115"/>
        <v>0</v>
      </c>
      <c r="JYC24" s="719">
        <f t="shared" si="115"/>
        <v>0</v>
      </c>
      <c r="JYD24" s="719">
        <f t="shared" si="115"/>
        <v>0</v>
      </c>
      <c r="JYE24" s="719">
        <f t="shared" si="115"/>
        <v>0</v>
      </c>
      <c r="JYF24" s="719">
        <f t="shared" si="115"/>
        <v>0</v>
      </c>
      <c r="JYG24" s="719">
        <f t="shared" si="115"/>
        <v>0</v>
      </c>
      <c r="JYH24" s="719">
        <f t="shared" si="115"/>
        <v>0</v>
      </c>
      <c r="JYI24" s="719">
        <f t="shared" si="115"/>
        <v>0</v>
      </c>
      <c r="JYJ24" s="719">
        <f t="shared" si="115"/>
        <v>0</v>
      </c>
      <c r="JYK24" s="719">
        <f t="shared" si="115"/>
        <v>0</v>
      </c>
      <c r="JYL24" s="719">
        <f t="shared" si="115"/>
        <v>0</v>
      </c>
      <c r="JYM24" s="719">
        <f t="shared" si="115"/>
        <v>0</v>
      </c>
      <c r="JYN24" s="719">
        <f t="shared" si="115"/>
        <v>0</v>
      </c>
      <c r="JYO24" s="719">
        <f t="shared" ref="JYO24:KAZ24" si="116">JYO22/365</f>
        <v>0</v>
      </c>
      <c r="JYP24" s="719">
        <f t="shared" si="116"/>
        <v>0</v>
      </c>
      <c r="JYQ24" s="719">
        <f t="shared" si="116"/>
        <v>0</v>
      </c>
      <c r="JYR24" s="719">
        <f t="shared" si="116"/>
        <v>0</v>
      </c>
      <c r="JYS24" s="719">
        <f t="shared" si="116"/>
        <v>0</v>
      </c>
      <c r="JYT24" s="719">
        <f t="shared" si="116"/>
        <v>0</v>
      </c>
      <c r="JYU24" s="719">
        <f t="shared" si="116"/>
        <v>0</v>
      </c>
      <c r="JYV24" s="719">
        <f t="shared" si="116"/>
        <v>0</v>
      </c>
      <c r="JYW24" s="719">
        <f t="shared" si="116"/>
        <v>0</v>
      </c>
      <c r="JYX24" s="719">
        <f t="shared" si="116"/>
        <v>0</v>
      </c>
      <c r="JYY24" s="719">
        <f t="shared" si="116"/>
        <v>0</v>
      </c>
      <c r="JYZ24" s="719">
        <f t="shared" si="116"/>
        <v>0</v>
      </c>
      <c r="JZA24" s="719">
        <f t="shared" si="116"/>
        <v>0</v>
      </c>
      <c r="JZB24" s="719">
        <f t="shared" si="116"/>
        <v>0</v>
      </c>
      <c r="JZC24" s="719">
        <f t="shared" si="116"/>
        <v>0</v>
      </c>
      <c r="JZD24" s="719">
        <f t="shared" si="116"/>
        <v>0</v>
      </c>
      <c r="JZE24" s="719">
        <f t="shared" si="116"/>
        <v>0</v>
      </c>
      <c r="JZF24" s="719">
        <f t="shared" si="116"/>
        <v>0</v>
      </c>
      <c r="JZG24" s="719">
        <f t="shared" si="116"/>
        <v>0</v>
      </c>
      <c r="JZH24" s="719">
        <f t="shared" si="116"/>
        <v>0</v>
      </c>
      <c r="JZI24" s="719">
        <f t="shared" si="116"/>
        <v>0</v>
      </c>
      <c r="JZJ24" s="719">
        <f t="shared" si="116"/>
        <v>0</v>
      </c>
      <c r="JZK24" s="719">
        <f t="shared" si="116"/>
        <v>0</v>
      </c>
      <c r="JZL24" s="719">
        <f t="shared" si="116"/>
        <v>0</v>
      </c>
      <c r="JZM24" s="719">
        <f t="shared" si="116"/>
        <v>0</v>
      </c>
      <c r="JZN24" s="719">
        <f t="shared" si="116"/>
        <v>0</v>
      </c>
      <c r="JZO24" s="719">
        <f t="shared" si="116"/>
        <v>0</v>
      </c>
      <c r="JZP24" s="719">
        <f t="shared" si="116"/>
        <v>0</v>
      </c>
      <c r="JZQ24" s="719">
        <f t="shared" si="116"/>
        <v>0</v>
      </c>
      <c r="JZR24" s="719">
        <f t="shared" si="116"/>
        <v>0</v>
      </c>
      <c r="JZS24" s="719">
        <f t="shared" si="116"/>
        <v>0</v>
      </c>
      <c r="JZT24" s="719">
        <f t="shared" si="116"/>
        <v>0</v>
      </c>
      <c r="JZU24" s="719">
        <f t="shared" si="116"/>
        <v>0</v>
      </c>
      <c r="JZV24" s="719">
        <f t="shared" si="116"/>
        <v>0</v>
      </c>
      <c r="JZW24" s="719">
        <f t="shared" si="116"/>
        <v>0</v>
      </c>
      <c r="JZX24" s="719">
        <f t="shared" si="116"/>
        <v>0</v>
      </c>
      <c r="JZY24" s="719">
        <f t="shared" si="116"/>
        <v>0</v>
      </c>
      <c r="JZZ24" s="719">
        <f t="shared" si="116"/>
        <v>0</v>
      </c>
      <c r="KAA24" s="719">
        <f t="shared" si="116"/>
        <v>0</v>
      </c>
      <c r="KAB24" s="719">
        <f t="shared" si="116"/>
        <v>0</v>
      </c>
      <c r="KAC24" s="719">
        <f t="shared" si="116"/>
        <v>0</v>
      </c>
      <c r="KAD24" s="719">
        <f t="shared" si="116"/>
        <v>0</v>
      </c>
      <c r="KAE24" s="719">
        <f t="shared" si="116"/>
        <v>0</v>
      </c>
      <c r="KAF24" s="719">
        <f t="shared" si="116"/>
        <v>0</v>
      </c>
      <c r="KAG24" s="719">
        <f t="shared" si="116"/>
        <v>0</v>
      </c>
      <c r="KAH24" s="719">
        <f t="shared" si="116"/>
        <v>0</v>
      </c>
      <c r="KAI24" s="719">
        <f t="shared" si="116"/>
        <v>0</v>
      </c>
      <c r="KAJ24" s="719">
        <f t="shared" si="116"/>
        <v>0</v>
      </c>
      <c r="KAK24" s="719">
        <f t="shared" si="116"/>
        <v>0</v>
      </c>
      <c r="KAL24" s="719">
        <f t="shared" si="116"/>
        <v>0</v>
      </c>
      <c r="KAM24" s="719">
        <f t="shared" si="116"/>
        <v>0</v>
      </c>
      <c r="KAN24" s="719">
        <f t="shared" si="116"/>
        <v>0</v>
      </c>
      <c r="KAO24" s="719">
        <f t="shared" si="116"/>
        <v>0</v>
      </c>
      <c r="KAP24" s="719">
        <f t="shared" si="116"/>
        <v>0</v>
      </c>
      <c r="KAQ24" s="719">
        <f t="shared" si="116"/>
        <v>0</v>
      </c>
      <c r="KAR24" s="719">
        <f t="shared" si="116"/>
        <v>0</v>
      </c>
      <c r="KAS24" s="719">
        <f t="shared" si="116"/>
        <v>0</v>
      </c>
      <c r="KAT24" s="719">
        <f t="shared" si="116"/>
        <v>0</v>
      </c>
      <c r="KAU24" s="719">
        <f t="shared" si="116"/>
        <v>0</v>
      </c>
      <c r="KAV24" s="719">
        <f t="shared" si="116"/>
        <v>0</v>
      </c>
      <c r="KAW24" s="719">
        <f t="shared" si="116"/>
        <v>0</v>
      </c>
      <c r="KAX24" s="719">
        <f t="shared" si="116"/>
        <v>0</v>
      </c>
      <c r="KAY24" s="719">
        <f t="shared" si="116"/>
        <v>0</v>
      </c>
      <c r="KAZ24" s="719">
        <f t="shared" si="116"/>
        <v>0</v>
      </c>
      <c r="KBA24" s="719">
        <f t="shared" ref="KBA24:KDL24" si="117">KBA22/365</f>
        <v>0</v>
      </c>
      <c r="KBB24" s="719">
        <f t="shared" si="117"/>
        <v>0</v>
      </c>
      <c r="KBC24" s="719">
        <f t="shared" si="117"/>
        <v>0</v>
      </c>
      <c r="KBD24" s="719">
        <f t="shared" si="117"/>
        <v>0</v>
      </c>
      <c r="KBE24" s="719">
        <f t="shared" si="117"/>
        <v>0</v>
      </c>
      <c r="KBF24" s="719">
        <f t="shared" si="117"/>
        <v>0</v>
      </c>
      <c r="KBG24" s="719">
        <f t="shared" si="117"/>
        <v>0</v>
      </c>
      <c r="KBH24" s="719">
        <f t="shared" si="117"/>
        <v>0</v>
      </c>
      <c r="KBI24" s="719">
        <f t="shared" si="117"/>
        <v>0</v>
      </c>
      <c r="KBJ24" s="719">
        <f t="shared" si="117"/>
        <v>0</v>
      </c>
      <c r="KBK24" s="719">
        <f t="shared" si="117"/>
        <v>0</v>
      </c>
      <c r="KBL24" s="719">
        <f t="shared" si="117"/>
        <v>0</v>
      </c>
      <c r="KBM24" s="719">
        <f t="shared" si="117"/>
        <v>0</v>
      </c>
      <c r="KBN24" s="719">
        <f t="shared" si="117"/>
        <v>0</v>
      </c>
      <c r="KBO24" s="719">
        <f t="shared" si="117"/>
        <v>0</v>
      </c>
      <c r="KBP24" s="719">
        <f t="shared" si="117"/>
        <v>0</v>
      </c>
      <c r="KBQ24" s="719">
        <f t="shared" si="117"/>
        <v>0</v>
      </c>
      <c r="KBR24" s="719">
        <f t="shared" si="117"/>
        <v>0</v>
      </c>
      <c r="KBS24" s="719">
        <f t="shared" si="117"/>
        <v>0</v>
      </c>
      <c r="KBT24" s="719">
        <f t="shared" si="117"/>
        <v>0</v>
      </c>
      <c r="KBU24" s="719">
        <f t="shared" si="117"/>
        <v>0</v>
      </c>
      <c r="KBV24" s="719">
        <f t="shared" si="117"/>
        <v>0</v>
      </c>
      <c r="KBW24" s="719">
        <f t="shared" si="117"/>
        <v>0</v>
      </c>
      <c r="KBX24" s="719">
        <f t="shared" si="117"/>
        <v>0</v>
      </c>
      <c r="KBY24" s="719">
        <f t="shared" si="117"/>
        <v>0</v>
      </c>
      <c r="KBZ24" s="719">
        <f t="shared" si="117"/>
        <v>0</v>
      </c>
      <c r="KCA24" s="719">
        <f t="shared" si="117"/>
        <v>0</v>
      </c>
      <c r="KCB24" s="719">
        <f t="shared" si="117"/>
        <v>0</v>
      </c>
      <c r="KCC24" s="719">
        <f t="shared" si="117"/>
        <v>0</v>
      </c>
      <c r="KCD24" s="719">
        <f t="shared" si="117"/>
        <v>0</v>
      </c>
      <c r="KCE24" s="719">
        <f t="shared" si="117"/>
        <v>0</v>
      </c>
      <c r="KCF24" s="719">
        <f t="shared" si="117"/>
        <v>0</v>
      </c>
      <c r="KCG24" s="719">
        <f t="shared" si="117"/>
        <v>0</v>
      </c>
      <c r="KCH24" s="719">
        <f t="shared" si="117"/>
        <v>0</v>
      </c>
      <c r="KCI24" s="719">
        <f t="shared" si="117"/>
        <v>0</v>
      </c>
      <c r="KCJ24" s="719">
        <f t="shared" si="117"/>
        <v>0</v>
      </c>
      <c r="KCK24" s="719">
        <f t="shared" si="117"/>
        <v>0</v>
      </c>
      <c r="KCL24" s="719">
        <f t="shared" si="117"/>
        <v>0</v>
      </c>
      <c r="KCM24" s="719">
        <f t="shared" si="117"/>
        <v>0</v>
      </c>
      <c r="KCN24" s="719">
        <f t="shared" si="117"/>
        <v>0</v>
      </c>
      <c r="KCO24" s="719">
        <f t="shared" si="117"/>
        <v>0</v>
      </c>
      <c r="KCP24" s="719">
        <f t="shared" si="117"/>
        <v>0</v>
      </c>
      <c r="KCQ24" s="719">
        <f t="shared" si="117"/>
        <v>0</v>
      </c>
      <c r="KCR24" s="719">
        <f t="shared" si="117"/>
        <v>0</v>
      </c>
      <c r="KCS24" s="719">
        <f t="shared" si="117"/>
        <v>0</v>
      </c>
      <c r="KCT24" s="719">
        <f t="shared" si="117"/>
        <v>0</v>
      </c>
      <c r="KCU24" s="719">
        <f t="shared" si="117"/>
        <v>0</v>
      </c>
      <c r="KCV24" s="719">
        <f t="shared" si="117"/>
        <v>0</v>
      </c>
      <c r="KCW24" s="719">
        <f t="shared" si="117"/>
        <v>0</v>
      </c>
      <c r="KCX24" s="719">
        <f t="shared" si="117"/>
        <v>0</v>
      </c>
      <c r="KCY24" s="719">
        <f t="shared" si="117"/>
        <v>0</v>
      </c>
      <c r="KCZ24" s="719">
        <f t="shared" si="117"/>
        <v>0</v>
      </c>
      <c r="KDA24" s="719">
        <f t="shared" si="117"/>
        <v>0</v>
      </c>
      <c r="KDB24" s="719">
        <f t="shared" si="117"/>
        <v>0</v>
      </c>
      <c r="KDC24" s="719">
        <f t="shared" si="117"/>
        <v>0</v>
      </c>
      <c r="KDD24" s="719">
        <f t="shared" si="117"/>
        <v>0</v>
      </c>
      <c r="KDE24" s="719">
        <f t="shared" si="117"/>
        <v>0</v>
      </c>
      <c r="KDF24" s="719">
        <f t="shared" si="117"/>
        <v>0</v>
      </c>
      <c r="KDG24" s="719">
        <f t="shared" si="117"/>
        <v>0</v>
      </c>
      <c r="KDH24" s="719">
        <f t="shared" si="117"/>
        <v>0</v>
      </c>
      <c r="KDI24" s="719">
        <f t="shared" si="117"/>
        <v>0</v>
      </c>
      <c r="KDJ24" s="719">
        <f t="shared" si="117"/>
        <v>0</v>
      </c>
      <c r="KDK24" s="719">
        <f t="shared" si="117"/>
        <v>0</v>
      </c>
      <c r="KDL24" s="719">
        <f t="shared" si="117"/>
        <v>0</v>
      </c>
      <c r="KDM24" s="719">
        <f t="shared" ref="KDM24:KFX24" si="118">KDM22/365</f>
        <v>0</v>
      </c>
      <c r="KDN24" s="719">
        <f t="shared" si="118"/>
        <v>0</v>
      </c>
      <c r="KDO24" s="719">
        <f t="shared" si="118"/>
        <v>0</v>
      </c>
      <c r="KDP24" s="719">
        <f t="shared" si="118"/>
        <v>0</v>
      </c>
      <c r="KDQ24" s="719">
        <f t="shared" si="118"/>
        <v>0</v>
      </c>
      <c r="KDR24" s="719">
        <f t="shared" si="118"/>
        <v>0</v>
      </c>
      <c r="KDS24" s="719">
        <f t="shared" si="118"/>
        <v>0</v>
      </c>
      <c r="KDT24" s="719">
        <f t="shared" si="118"/>
        <v>0</v>
      </c>
      <c r="KDU24" s="719">
        <f t="shared" si="118"/>
        <v>0</v>
      </c>
      <c r="KDV24" s="719">
        <f t="shared" si="118"/>
        <v>0</v>
      </c>
      <c r="KDW24" s="719">
        <f t="shared" si="118"/>
        <v>0</v>
      </c>
      <c r="KDX24" s="719">
        <f t="shared" si="118"/>
        <v>0</v>
      </c>
      <c r="KDY24" s="719">
        <f t="shared" si="118"/>
        <v>0</v>
      </c>
      <c r="KDZ24" s="719">
        <f t="shared" si="118"/>
        <v>0</v>
      </c>
      <c r="KEA24" s="719">
        <f t="shared" si="118"/>
        <v>0</v>
      </c>
      <c r="KEB24" s="719">
        <f t="shared" si="118"/>
        <v>0</v>
      </c>
      <c r="KEC24" s="719">
        <f t="shared" si="118"/>
        <v>0</v>
      </c>
      <c r="KED24" s="719">
        <f t="shared" si="118"/>
        <v>0</v>
      </c>
      <c r="KEE24" s="719">
        <f t="shared" si="118"/>
        <v>0</v>
      </c>
      <c r="KEF24" s="719">
        <f t="shared" si="118"/>
        <v>0</v>
      </c>
      <c r="KEG24" s="719">
        <f t="shared" si="118"/>
        <v>0</v>
      </c>
      <c r="KEH24" s="719">
        <f t="shared" si="118"/>
        <v>0</v>
      </c>
      <c r="KEI24" s="719">
        <f t="shared" si="118"/>
        <v>0</v>
      </c>
      <c r="KEJ24" s="719">
        <f t="shared" si="118"/>
        <v>0</v>
      </c>
      <c r="KEK24" s="719">
        <f t="shared" si="118"/>
        <v>0</v>
      </c>
      <c r="KEL24" s="719">
        <f t="shared" si="118"/>
        <v>0</v>
      </c>
      <c r="KEM24" s="719">
        <f t="shared" si="118"/>
        <v>0</v>
      </c>
      <c r="KEN24" s="719">
        <f t="shared" si="118"/>
        <v>0</v>
      </c>
      <c r="KEO24" s="719">
        <f t="shared" si="118"/>
        <v>0</v>
      </c>
      <c r="KEP24" s="719">
        <f t="shared" si="118"/>
        <v>0</v>
      </c>
      <c r="KEQ24" s="719">
        <f t="shared" si="118"/>
        <v>0</v>
      </c>
      <c r="KER24" s="719">
        <f t="shared" si="118"/>
        <v>0</v>
      </c>
      <c r="KES24" s="719">
        <f t="shared" si="118"/>
        <v>0</v>
      </c>
      <c r="KET24" s="719">
        <f t="shared" si="118"/>
        <v>0</v>
      </c>
      <c r="KEU24" s="719">
        <f t="shared" si="118"/>
        <v>0</v>
      </c>
      <c r="KEV24" s="719">
        <f t="shared" si="118"/>
        <v>0</v>
      </c>
      <c r="KEW24" s="719">
        <f t="shared" si="118"/>
        <v>0</v>
      </c>
      <c r="KEX24" s="719">
        <f t="shared" si="118"/>
        <v>0</v>
      </c>
      <c r="KEY24" s="719">
        <f t="shared" si="118"/>
        <v>0</v>
      </c>
      <c r="KEZ24" s="719">
        <f t="shared" si="118"/>
        <v>0</v>
      </c>
      <c r="KFA24" s="719">
        <f t="shared" si="118"/>
        <v>0</v>
      </c>
      <c r="KFB24" s="719">
        <f t="shared" si="118"/>
        <v>0</v>
      </c>
      <c r="KFC24" s="719">
        <f t="shared" si="118"/>
        <v>0</v>
      </c>
      <c r="KFD24" s="719">
        <f t="shared" si="118"/>
        <v>0</v>
      </c>
      <c r="KFE24" s="719">
        <f t="shared" si="118"/>
        <v>0</v>
      </c>
      <c r="KFF24" s="719">
        <f t="shared" si="118"/>
        <v>0</v>
      </c>
      <c r="KFG24" s="719">
        <f t="shared" si="118"/>
        <v>0</v>
      </c>
      <c r="KFH24" s="719">
        <f t="shared" si="118"/>
        <v>0</v>
      </c>
      <c r="KFI24" s="719">
        <f t="shared" si="118"/>
        <v>0</v>
      </c>
      <c r="KFJ24" s="719">
        <f t="shared" si="118"/>
        <v>0</v>
      </c>
      <c r="KFK24" s="719">
        <f t="shared" si="118"/>
        <v>0</v>
      </c>
      <c r="KFL24" s="719">
        <f t="shared" si="118"/>
        <v>0</v>
      </c>
      <c r="KFM24" s="719">
        <f t="shared" si="118"/>
        <v>0</v>
      </c>
      <c r="KFN24" s="719">
        <f t="shared" si="118"/>
        <v>0</v>
      </c>
      <c r="KFO24" s="719">
        <f t="shared" si="118"/>
        <v>0</v>
      </c>
      <c r="KFP24" s="719">
        <f t="shared" si="118"/>
        <v>0</v>
      </c>
      <c r="KFQ24" s="719">
        <f t="shared" si="118"/>
        <v>0</v>
      </c>
      <c r="KFR24" s="719">
        <f t="shared" si="118"/>
        <v>0</v>
      </c>
      <c r="KFS24" s="719">
        <f t="shared" si="118"/>
        <v>0</v>
      </c>
      <c r="KFT24" s="719">
        <f t="shared" si="118"/>
        <v>0</v>
      </c>
      <c r="KFU24" s="719">
        <f t="shared" si="118"/>
        <v>0</v>
      </c>
      <c r="KFV24" s="719">
        <f t="shared" si="118"/>
        <v>0</v>
      </c>
      <c r="KFW24" s="719">
        <f t="shared" si="118"/>
        <v>0</v>
      </c>
      <c r="KFX24" s="719">
        <f t="shared" si="118"/>
        <v>0</v>
      </c>
      <c r="KFY24" s="719">
        <f t="shared" ref="KFY24:KIJ24" si="119">KFY22/365</f>
        <v>0</v>
      </c>
      <c r="KFZ24" s="719">
        <f t="shared" si="119"/>
        <v>0</v>
      </c>
      <c r="KGA24" s="719">
        <f t="shared" si="119"/>
        <v>0</v>
      </c>
      <c r="KGB24" s="719">
        <f t="shared" si="119"/>
        <v>0</v>
      </c>
      <c r="KGC24" s="719">
        <f t="shared" si="119"/>
        <v>0</v>
      </c>
      <c r="KGD24" s="719">
        <f t="shared" si="119"/>
        <v>0</v>
      </c>
      <c r="KGE24" s="719">
        <f t="shared" si="119"/>
        <v>0</v>
      </c>
      <c r="KGF24" s="719">
        <f t="shared" si="119"/>
        <v>0</v>
      </c>
      <c r="KGG24" s="719">
        <f t="shared" si="119"/>
        <v>0</v>
      </c>
      <c r="KGH24" s="719">
        <f t="shared" si="119"/>
        <v>0</v>
      </c>
      <c r="KGI24" s="719">
        <f t="shared" si="119"/>
        <v>0</v>
      </c>
      <c r="KGJ24" s="719">
        <f t="shared" si="119"/>
        <v>0</v>
      </c>
      <c r="KGK24" s="719">
        <f t="shared" si="119"/>
        <v>0</v>
      </c>
      <c r="KGL24" s="719">
        <f t="shared" si="119"/>
        <v>0</v>
      </c>
      <c r="KGM24" s="719">
        <f t="shared" si="119"/>
        <v>0</v>
      </c>
      <c r="KGN24" s="719">
        <f t="shared" si="119"/>
        <v>0</v>
      </c>
      <c r="KGO24" s="719">
        <f t="shared" si="119"/>
        <v>0</v>
      </c>
      <c r="KGP24" s="719">
        <f t="shared" si="119"/>
        <v>0</v>
      </c>
      <c r="KGQ24" s="719">
        <f t="shared" si="119"/>
        <v>0</v>
      </c>
      <c r="KGR24" s="719">
        <f t="shared" si="119"/>
        <v>0</v>
      </c>
      <c r="KGS24" s="719">
        <f t="shared" si="119"/>
        <v>0</v>
      </c>
      <c r="KGT24" s="719">
        <f t="shared" si="119"/>
        <v>0</v>
      </c>
      <c r="KGU24" s="719">
        <f t="shared" si="119"/>
        <v>0</v>
      </c>
      <c r="KGV24" s="719">
        <f t="shared" si="119"/>
        <v>0</v>
      </c>
      <c r="KGW24" s="719">
        <f t="shared" si="119"/>
        <v>0</v>
      </c>
      <c r="KGX24" s="719">
        <f t="shared" si="119"/>
        <v>0</v>
      </c>
      <c r="KGY24" s="719">
        <f t="shared" si="119"/>
        <v>0</v>
      </c>
      <c r="KGZ24" s="719">
        <f t="shared" si="119"/>
        <v>0</v>
      </c>
      <c r="KHA24" s="719">
        <f t="shared" si="119"/>
        <v>0</v>
      </c>
      <c r="KHB24" s="719">
        <f t="shared" si="119"/>
        <v>0</v>
      </c>
      <c r="KHC24" s="719">
        <f t="shared" si="119"/>
        <v>0</v>
      </c>
      <c r="KHD24" s="719">
        <f t="shared" si="119"/>
        <v>0</v>
      </c>
      <c r="KHE24" s="719">
        <f t="shared" si="119"/>
        <v>0</v>
      </c>
      <c r="KHF24" s="719">
        <f t="shared" si="119"/>
        <v>0</v>
      </c>
      <c r="KHG24" s="719">
        <f t="shared" si="119"/>
        <v>0</v>
      </c>
      <c r="KHH24" s="719">
        <f t="shared" si="119"/>
        <v>0</v>
      </c>
      <c r="KHI24" s="719">
        <f t="shared" si="119"/>
        <v>0</v>
      </c>
      <c r="KHJ24" s="719">
        <f t="shared" si="119"/>
        <v>0</v>
      </c>
      <c r="KHK24" s="719">
        <f t="shared" si="119"/>
        <v>0</v>
      </c>
      <c r="KHL24" s="719">
        <f t="shared" si="119"/>
        <v>0</v>
      </c>
      <c r="KHM24" s="719">
        <f t="shared" si="119"/>
        <v>0</v>
      </c>
      <c r="KHN24" s="719">
        <f t="shared" si="119"/>
        <v>0</v>
      </c>
      <c r="KHO24" s="719">
        <f t="shared" si="119"/>
        <v>0</v>
      </c>
      <c r="KHP24" s="719">
        <f t="shared" si="119"/>
        <v>0</v>
      </c>
      <c r="KHQ24" s="719">
        <f t="shared" si="119"/>
        <v>0</v>
      </c>
      <c r="KHR24" s="719">
        <f t="shared" si="119"/>
        <v>0</v>
      </c>
      <c r="KHS24" s="719">
        <f t="shared" si="119"/>
        <v>0</v>
      </c>
      <c r="KHT24" s="719">
        <f t="shared" si="119"/>
        <v>0</v>
      </c>
      <c r="KHU24" s="719">
        <f t="shared" si="119"/>
        <v>0</v>
      </c>
      <c r="KHV24" s="719">
        <f t="shared" si="119"/>
        <v>0</v>
      </c>
      <c r="KHW24" s="719">
        <f t="shared" si="119"/>
        <v>0</v>
      </c>
      <c r="KHX24" s="719">
        <f t="shared" si="119"/>
        <v>0</v>
      </c>
      <c r="KHY24" s="719">
        <f t="shared" si="119"/>
        <v>0</v>
      </c>
      <c r="KHZ24" s="719">
        <f t="shared" si="119"/>
        <v>0</v>
      </c>
      <c r="KIA24" s="719">
        <f t="shared" si="119"/>
        <v>0</v>
      </c>
      <c r="KIB24" s="719">
        <f t="shared" si="119"/>
        <v>0</v>
      </c>
      <c r="KIC24" s="719">
        <f t="shared" si="119"/>
        <v>0</v>
      </c>
      <c r="KID24" s="719">
        <f t="shared" si="119"/>
        <v>0</v>
      </c>
      <c r="KIE24" s="719">
        <f t="shared" si="119"/>
        <v>0</v>
      </c>
      <c r="KIF24" s="719">
        <f t="shared" si="119"/>
        <v>0</v>
      </c>
      <c r="KIG24" s="719">
        <f t="shared" si="119"/>
        <v>0</v>
      </c>
      <c r="KIH24" s="719">
        <f t="shared" si="119"/>
        <v>0</v>
      </c>
      <c r="KII24" s="719">
        <f t="shared" si="119"/>
        <v>0</v>
      </c>
      <c r="KIJ24" s="719">
        <f t="shared" si="119"/>
        <v>0</v>
      </c>
      <c r="KIK24" s="719">
        <f t="shared" ref="KIK24:KKV24" si="120">KIK22/365</f>
        <v>0</v>
      </c>
      <c r="KIL24" s="719">
        <f t="shared" si="120"/>
        <v>0</v>
      </c>
      <c r="KIM24" s="719">
        <f t="shared" si="120"/>
        <v>0</v>
      </c>
      <c r="KIN24" s="719">
        <f t="shared" si="120"/>
        <v>0</v>
      </c>
      <c r="KIO24" s="719">
        <f t="shared" si="120"/>
        <v>0</v>
      </c>
      <c r="KIP24" s="719">
        <f t="shared" si="120"/>
        <v>0</v>
      </c>
      <c r="KIQ24" s="719">
        <f t="shared" si="120"/>
        <v>0</v>
      </c>
      <c r="KIR24" s="719">
        <f t="shared" si="120"/>
        <v>0</v>
      </c>
      <c r="KIS24" s="719">
        <f t="shared" si="120"/>
        <v>0</v>
      </c>
      <c r="KIT24" s="719">
        <f t="shared" si="120"/>
        <v>0</v>
      </c>
      <c r="KIU24" s="719">
        <f t="shared" si="120"/>
        <v>0</v>
      </c>
      <c r="KIV24" s="719">
        <f t="shared" si="120"/>
        <v>0</v>
      </c>
      <c r="KIW24" s="719">
        <f t="shared" si="120"/>
        <v>0</v>
      </c>
      <c r="KIX24" s="719">
        <f t="shared" si="120"/>
        <v>0</v>
      </c>
      <c r="KIY24" s="719">
        <f t="shared" si="120"/>
        <v>0</v>
      </c>
      <c r="KIZ24" s="719">
        <f t="shared" si="120"/>
        <v>0</v>
      </c>
      <c r="KJA24" s="719">
        <f t="shared" si="120"/>
        <v>0</v>
      </c>
      <c r="KJB24" s="719">
        <f t="shared" si="120"/>
        <v>0</v>
      </c>
      <c r="KJC24" s="719">
        <f t="shared" si="120"/>
        <v>0</v>
      </c>
      <c r="KJD24" s="719">
        <f t="shared" si="120"/>
        <v>0</v>
      </c>
      <c r="KJE24" s="719">
        <f t="shared" si="120"/>
        <v>0</v>
      </c>
      <c r="KJF24" s="719">
        <f t="shared" si="120"/>
        <v>0</v>
      </c>
      <c r="KJG24" s="719">
        <f t="shared" si="120"/>
        <v>0</v>
      </c>
      <c r="KJH24" s="719">
        <f t="shared" si="120"/>
        <v>0</v>
      </c>
      <c r="KJI24" s="719">
        <f t="shared" si="120"/>
        <v>0</v>
      </c>
      <c r="KJJ24" s="719">
        <f t="shared" si="120"/>
        <v>0</v>
      </c>
      <c r="KJK24" s="719">
        <f t="shared" si="120"/>
        <v>0</v>
      </c>
      <c r="KJL24" s="719">
        <f t="shared" si="120"/>
        <v>0</v>
      </c>
      <c r="KJM24" s="719">
        <f t="shared" si="120"/>
        <v>0</v>
      </c>
      <c r="KJN24" s="719">
        <f t="shared" si="120"/>
        <v>0</v>
      </c>
      <c r="KJO24" s="719">
        <f t="shared" si="120"/>
        <v>0</v>
      </c>
      <c r="KJP24" s="719">
        <f t="shared" si="120"/>
        <v>0</v>
      </c>
      <c r="KJQ24" s="719">
        <f t="shared" si="120"/>
        <v>0</v>
      </c>
      <c r="KJR24" s="719">
        <f t="shared" si="120"/>
        <v>0</v>
      </c>
      <c r="KJS24" s="719">
        <f t="shared" si="120"/>
        <v>0</v>
      </c>
      <c r="KJT24" s="719">
        <f t="shared" si="120"/>
        <v>0</v>
      </c>
      <c r="KJU24" s="719">
        <f t="shared" si="120"/>
        <v>0</v>
      </c>
      <c r="KJV24" s="719">
        <f t="shared" si="120"/>
        <v>0</v>
      </c>
      <c r="KJW24" s="719">
        <f t="shared" si="120"/>
        <v>0</v>
      </c>
      <c r="KJX24" s="719">
        <f t="shared" si="120"/>
        <v>0</v>
      </c>
      <c r="KJY24" s="719">
        <f t="shared" si="120"/>
        <v>0</v>
      </c>
      <c r="KJZ24" s="719">
        <f t="shared" si="120"/>
        <v>0</v>
      </c>
      <c r="KKA24" s="719">
        <f t="shared" si="120"/>
        <v>0</v>
      </c>
      <c r="KKB24" s="719">
        <f t="shared" si="120"/>
        <v>0</v>
      </c>
      <c r="KKC24" s="719">
        <f t="shared" si="120"/>
        <v>0</v>
      </c>
      <c r="KKD24" s="719">
        <f t="shared" si="120"/>
        <v>0</v>
      </c>
      <c r="KKE24" s="719">
        <f t="shared" si="120"/>
        <v>0</v>
      </c>
      <c r="KKF24" s="719">
        <f t="shared" si="120"/>
        <v>0</v>
      </c>
      <c r="KKG24" s="719">
        <f t="shared" si="120"/>
        <v>0</v>
      </c>
      <c r="KKH24" s="719">
        <f t="shared" si="120"/>
        <v>0</v>
      </c>
      <c r="KKI24" s="719">
        <f t="shared" si="120"/>
        <v>0</v>
      </c>
      <c r="KKJ24" s="719">
        <f t="shared" si="120"/>
        <v>0</v>
      </c>
      <c r="KKK24" s="719">
        <f t="shared" si="120"/>
        <v>0</v>
      </c>
      <c r="KKL24" s="719">
        <f t="shared" si="120"/>
        <v>0</v>
      </c>
      <c r="KKM24" s="719">
        <f t="shared" si="120"/>
        <v>0</v>
      </c>
      <c r="KKN24" s="719">
        <f t="shared" si="120"/>
        <v>0</v>
      </c>
      <c r="KKO24" s="719">
        <f t="shared" si="120"/>
        <v>0</v>
      </c>
      <c r="KKP24" s="719">
        <f t="shared" si="120"/>
        <v>0</v>
      </c>
      <c r="KKQ24" s="719">
        <f t="shared" si="120"/>
        <v>0</v>
      </c>
      <c r="KKR24" s="719">
        <f t="shared" si="120"/>
        <v>0</v>
      </c>
      <c r="KKS24" s="719">
        <f t="shared" si="120"/>
        <v>0</v>
      </c>
      <c r="KKT24" s="719">
        <f t="shared" si="120"/>
        <v>0</v>
      </c>
      <c r="KKU24" s="719">
        <f t="shared" si="120"/>
        <v>0</v>
      </c>
      <c r="KKV24" s="719">
        <f t="shared" si="120"/>
        <v>0</v>
      </c>
      <c r="KKW24" s="719">
        <f t="shared" ref="KKW24:KNH24" si="121">KKW22/365</f>
        <v>0</v>
      </c>
      <c r="KKX24" s="719">
        <f t="shared" si="121"/>
        <v>0</v>
      </c>
      <c r="KKY24" s="719">
        <f t="shared" si="121"/>
        <v>0</v>
      </c>
      <c r="KKZ24" s="719">
        <f t="shared" si="121"/>
        <v>0</v>
      </c>
      <c r="KLA24" s="719">
        <f t="shared" si="121"/>
        <v>0</v>
      </c>
      <c r="KLB24" s="719">
        <f t="shared" si="121"/>
        <v>0</v>
      </c>
      <c r="KLC24" s="719">
        <f t="shared" si="121"/>
        <v>0</v>
      </c>
      <c r="KLD24" s="719">
        <f t="shared" si="121"/>
        <v>0</v>
      </c>
      <c r="KLE24" s="719">
        <f t="shared" si="121"/>
        <v>0</v>
      </c>
      <c r="KLF24" s="719">
        <f t="shared" si="121"/>
        <v>0</v>
      </c>
      <c r="KLG24" s="719">
        <f t="shared" si="121"/>
        <v>0</v>
      </c>
      <c r="KLH24" s="719">
        <f t="shared" si="121"/>
        <v>0</v>
      </c>
      <c r="KLI24" s="719">
        <f t="shared" si="121"/>
        <v>0</v>
      </c>
      <c r="KLJ24" s="719">
        <f t="shared" si="121"/>
        <v>0</v>
      </c>
      <c r="KLK24" s="719">
        <f t="shared" si="121"/>
        <v>0</v>
      </c>
      <c r="KLL24" s="719">
        <f t="shared" si="121"/>
        <v>0</v>
      </c>
      <c r="KLM24" s="719">
        <f t="shared" si="121"/>
        <v>0</v>
      </c>
      <c r="KLN24" s="719">
        <f t="shared" si="121"/>
        <v>0</v>
      </c>
      <c r="KLO24" s="719">
        <f t="shared" si="121"/>
        <v>0</v>
      </c>
      <c r="KLP24" s="719">
        <f t="shared" si="121"/>
        <v>0</v>
      </c>
      <c r="KLQ24" s="719">
        <f t="shared" si="121"/>
        <v>0</v>
      </c>
      <c r="KLR24" s="719">
        <f t="shared" si="121"/>
        <v>0</v>
      </c>
      <c r="KLS24" s="719">
        <f t="shared" si="121"/>
        <v>0</v>
      </c>
      <c r="KLT24" s="719">
        <f t="shared" si="121"/>
        <v>0</v>
      </c>
      <c r="KLU24" s="719">
        <f t="shared" si="121"/>
        <v>0</v>
      </c>
      <c r="KLV24" s="719">
        <f t="shared" si="121"/>
        <v>0</v>
      </c>
      <c r="KLW24" s="719">
        <f t="shared" si="121"/>
        <v>0</v>
      </c>
      <c r="KLX24" s="719">
        <f t="shared" si="121"/>
        <v>0</v>
      </c>
      <c r="KLY24" s="719">
        <f t="shared" si="121"/>
        <v>0</v>
      </c>
      <c r="KLZ24" s="719">
        <f t="shared" si="121"/>
        <v>0</v>
      </c>
      <c r="KMA24" s="719">
        <f t="shared" si="121"/>
        <v>0</v>
      </c>
      <c r="KMB24" s="719">
        <f t="shared" si="121"/>
        <v>0</v>
      </c>
      <c r="KMC24" s="719">
        <f t="shared" si="121"/>
        <v>0</v>
      </c>
      <c r="KMD24" s="719">
        <f t="shared" si="121"/>
        <v>0</v>
      </c>
      <c r="KME24" s="719">
        <f t="shared" si="121"/>
        <v>0</v>
      </c>
      <c r="KMF24" s="719">
        <f t="shared" si="121"/>
        <v>0</v>
      </c>
      <c r="KMG24" s="719">
        <f t="shared" si="121"/>
        <v>0</v>
      </c>
      <c r="KMH24" s="719">
        <f t="shared" si="121"/>
        <v>0</v>
      </c>
      <c r="KMI24" s="719">
        <f t="shared" si="121"/>
        <v>0</v>
      </c>
      <c r="KMJ24" s="719">
        <f t="shared" si="121"/>
        <v>0</v>
      </c>
      <c r="KMK24" s="719">
        <f t="shared" si="121"/>
        <v>0</v>
      </c>
      <c r="KML24" s="719">
        <f t="shared" si="121"/>
        <v>0</v>
      </c>
      <c r="KMM24" s="719">
        <f t="shared" si="121"/>
        <v>0</v>
      </c>
      <c r="KMN24" s="719">
        <f t="shared" si="121"/>
        <v>0</v>
      </c>
      <c r="KMO24" s="719">
        <f t="shared" si="121"/>
        <v>0</v>
      </c>
      <c r="KMP24" s="719">
        <f t="shared" si="121"/>
        <v>0</v>
      </c>
      <c r="KMQ24" s="719">
        <f t="shared" si="121"/>
        <v>0</v>
      </c>
      <c r="KMR24" s="719">
        <f t="shared" si="121"/>
        <v>0</v>
      </c>
      <c r="KMS24" s="719">
        <f t="shared" si="121"/>
        <v>0</v>
      </c>
      <c r="KMT24" s="719">
        <f t="shared" si="121"/>
        <v>0</v>
      </c>
      <c r="KMU24" s="719">
        <f t="shared" si="121"/>
        <v>0</v>
      </c>
      <c r="KMV24" s="719">
        <f t="shared" si="121"/>
        <v>0</v>
      </c>
      <c r="KMW24" s="719">
        <f t="shared" si="121"/>
        <v>0</v>
      </c>
      <c r="KMX24" s="719">
        <f t="shared" si="121"/>
        <v>0</v>
      </c>
      <c r="KMY24" s="719">
        <f t="shared" si="121"/>
        <v>0</v>
      </c>
      <c r="KMZ24" s="719">
        <f t="shared" si="121"/>
        <v>0</v>
      </c>
      <c r="KNA24" s="719">
        <f t="shared" si="121"/>
        <v>0</v>
      </c>
      <c r="KNB24" s="719">
        <f t="shared" si="121"/>
        <v>0</v>
      </c>
      <c r="KNC24" s="719">
        <f t="shared" si="121"/>
        <v>0</v>
      </c>
      <c r="KND24" s="719">
        <f t="shared" si="121"/>
        <v>0</v>
      </c>
      <c r="KNE24" s="719">
        <f t="shared" si="121"/>
        <v>0</v>
      </c>
      <c r="KNF24" s="719">
        <f t="shared" si="121"/>
        <v>0</v>
      </c>
      <c r="KNG24" s="719">
        <f t="shared" si="121"/>
        <v>0</v>
      </c>
      <c r="KNH24" s="719">
        <f t="shared" si="121"/>
        <v>0</v>
      </c>
      <c r="KNI24" s="719">
        <f t="shared" ref="KNI24:KPT24" si="122">KNI22/365</f>
        <v>0</v>
      </c>
      <c r="KNJ24" s="719">
        <f t="shared" si="122"/>
        <v>0</v>
      </c>
      <c r="KNK24" s="719">
        <f t="shared" si="122"/>
        <v>0</v>
      </c>
      <c r="KNL24" s="719">
        <f t="shared" si="122"/>
        <v>0</v>
      </c>
      <c r="KNM24" s="719">
        <f t="shared" si="122"/>
        <v>0</v>
      </c>
      <c r="KNN24" s="719">
        <f t="shared" si="122"/>
        <v>0</v>
      </c>
      <c r="KNO24" s="719">
        <f t="shared" si="122"/>
        <v>0</v>
      </c>
      <c r="KNP24" s="719">
        <f t="shared" si="122"/>
        <v>0</v>
      </c>
      <c r="KNQ24" s="719">
        <f t="shared" si="122"/>
        <v>0</v>
      </c>
      <c r="KNR24" s="719">
        <f t="shared" si="122"/>
        <v>0</v>
      </c>
      <c r="KNS24" s="719">
        <f t="shared" si="122"/>
        <v>0</v>
      </c>
      <c r="KNT24" s="719">
        <f t="shared" si="122"/>
        <v>0</v>
      </c>
      <c r="KNU24" s="719">
        <f t="shared" si="122"/>
        <v>0</v>
      </c>
      <c r="KNV24" s="719">
        <f t="shared" si="122"/>
        <v>0</v>
      </c>
      <c r="KNW24" s="719">
        <f t="shared" si="122"/>
        <v>0</v>
      </c>
      <c r="KNX24" s="719">
        <f t="shared" si="122"/>
        <v>0</v>
      </c>
      <c r="KNY24" s="719">
        <f t="shared" si="122"/>
        <v>0</v>
      </c>
      <c r="KNZ24" s="719">
        <f t="shared" si="122"/>
        <v>0</v>
      </c>
      <c r="KOA24" s="719">
        <f t="shared" si="122"/>
        <v>0</v>
      </c>
      <c r="KOB24" s="719">
        <f t="shared" si="122"/>
        <v>0</v>
      </c>
      <c r="KOC24" s="719">
        <f t="shared" si="122"/>
        <v>0</v>
      </c>
      <c r="KOD24" s="719">
        <f t="shared" si="122"/>
        <v>0</v>
      </c>
      <c r="KOE24" s="719">
        <f t="shared" si="122"/>
        <v>0</v>
      </c>
      <c r="KOF24" s="719">
        <f t="shared" si="122"/>
        <v>0</v>
      </c>
      <c r="KOG24" s="719">
        <f t="shared" si="122"/>
        <v>0</v>
      </c>
      <c r="KOH24" s="719">
        <f t="shared" si="122"/>
        <v>0</v>
      </c>
      <c r="KOI24" s="719">
        <f t="shared" si="122"/>
        <v>0</v>
      </c>
      <c r="KOJ24" s="719">
        <f t="shared" si="122"/>
        <v>0</v>
      </c>
      <c r="KOK24" s="719">
        <f t="shared" si="122"/>
        <v>0</v>
      </c>
      <c r="KOL24" s="719">
        <f t="shared" si="122"/>
        <v>0</v>
      </c>
      <c r="KOM24" s="719">
        <f t="shared" si="122"/>
        <v>0</v>
      </c>
      <c r="KON24" s="719">
        <f t="shared" si="122"/>
        <v>0</v>
      </c>
      <c r="KOO24" s="719">
        <f t="shared" si="122"/>
        <v>0</v>
      </c>
      <c r="KOP24" s="719">
        <f t="shared" si="122"/>
        <v>0</v>
      </c>
      <c r="KOQ24" s="719">
        <f t="shared" si="122"/>
        <v>0</v>
      </c>
      <c r="KOR24" s="719">
        <f t="shared" si="122"/>
        <v>0</v>
      </c>
      <c r="KOS24" s="719">
        <f t="shared" si="122"/>
        <v>0</v>
      </c>
      <c r="KOT24" s="719">
        <f t="shared" si="122"/>
        <v>0</v>
      </c>
      <c r="KOU24" s="719">
        <f t="shared" si="122"/>
        <v>0</v>
      </c>
      <c r="KOV24" s="719">
        <f t="shared" si="122"/>
        <v>0</v>
      </c>
      <c r="KOW24" s="719">
        <f t="shared" si="122"/>
        <v>0</v>
      </c>
      <c r="KOX24" s="719">
        <f t="shared" si="122"/>
        <v>0</v>
      </c>
      <c r="KOY24" s="719">
        <f t="shared" si="122"/>
        <v>0</v>
      </c>
      <c r="KOZ24" s="719">
        <f t="shared" si="122"/>
        <v>0</v>
      </c>
      <c r="KPA24" s="719">
        <f t="shared" si="122"/>
        <v>0</v>
      </c>
      <c r="KPB24" s="719">
        <f t="shared" si="122"/>
        <v>0</v>
      </c>
      <c r="KPC24" s="719">
        <f t="shared" si="122"/>
        <v>0</v>
      </c>
      <c r="KPD24" s="719">
        <f t="shared" si="122"/>
        <v>0</v>
      </c>
      <c r="KPE24" s="719">
        <f t="shared" si="122"/>
        <v>0</v>
      </c>
      <c r="KPF24" s="719">
        <f t="shared" si="122"/>
        <v>0</v>
      </c>
      <c r="KPG24" s="719">
        <f t="shared" si="122"/>
        <v>0</v>
      </c>
      <c r="KPH24" s="719">
        <f t="shared" si="122"/>
        <v>0</v>
      </c>
      <c r="KPI24" s="719">
        <f t="shared" si="122"/>
        <v>0</v>
      </c>
      <c r="KPJ24" s="719">
        <f t="shared" si="122"/>
        <v>0</v>
      </c>
      <c r="KPK24" s="719">
        <f t="shared" si="122"/>
        <v>0</v>
      </c>
      <c r="KPL24" s="719">
        <f t="shared" si="122"/>
        <v>0</v>
      </c>
      <c r="KPM24" s="719">
        <f t="shared" si="122"/>
        <v>0</v>
      </c>
      <c r="KPN24" s="719">
        <f t="shared" si="122"/>
        <v>0</v>
      </c>
      <c r="KPO24" s="719">
        <f t="shared" si="122"/>
        <v>0</v>
      </c>
      <c r="KPP24" s="719">
        <f t="shared" si="122"/>
        <v>0</v>
      </c>
      <c r="KPQ24" s="719">
        <f t="shared" si="122"/>
        <v>0</v>
      </c>
      <c r="KPR24" s="719">
        <f t="shared" si="122"/>
        <v>0</v>
      </c>
      <c r="KPS24" s="719">
        <f t="shared" si="122"/>
        <v>0</v>
      </c>
      <c r="KPT24" s="719">
        <f t="shared" si="122"/>
        <v>0</v>
      </c>
      <c r="KPU24" s="719">
        <f t="shared" ref="KPU24:KSF24" si="123">KPU22/365</f>
        <v>0</v>
      </c>
      <c r="KPV24" s="719">
        <f t="shared" si="123"/>
        <v>0</v>
      </c>
      <c r="KPW24" s="719">
        <f t="shared" si="123"/>
        <v>0</v>
      </c>
      <c r="KPX24" s="719">
        <f t="shared" si="123"/>
        <v>0</v>
      </c>
      <c r="KPY24" s="719">
        <f t="shared" si="123"/>
        <v>0</v>
      </c>
      <c r="KPZ24" s="719">
        <f t="shared" si="123"/>
        <v>0</v>
      </c>
      <c r="KQA24" s="719">
        <f t="shared" si="123"/>
        <v>0</v>
      </c>
      <c r="KQB24" s="719">
        <f t="shared" si="123"/>
        <v>0</v>
      </c>
      <c r="KQC24" s="719">
        <f t="shared" si="123"/>
        <v>0</v>
      </c>
      <c r="KQD24" s="719">
        <f t="shared" si="123"/>
        <v>0</v>
      </c>
      <c r="KQE24" s="719">
        <f t="shared" si="123"/>
        <v>0</v>
      </c>
      <c r="KQF24" s="719">
        <f t="shared" si="123"/>
        <v>0</v>
      </c>
      <c r="KQG24" s="719">
        <f t="shared" si="123"/>
        <v>0</v>
      </c>
      <c r="KQH24" s="719">
        <f t="shared" si="123"/>
        <v>0</v>
      </c>
      <c r="KQI24" s="719">
        <f t="shared" si="123"/>
        <v>0</v>
      </c>
      <c r="KQJ24" s="719">
        <f t="shared" si="123"/>
        <v>0</v>
      </c>
      <c r="KQK24" s="719">
        <f t="shared" si="123"/>
        <v>0</v>
      </c>
      <c r="KQL24" s="719">
        <f t="shared" si="123"/>
        <v>0</v>
      </c>
      <c r="KQM24" s="719">
        <f t="shared" si="123"/>
        <v>0</v>
      </c>
      <c r="KQN24" s="719">
        <f t="shared" si="123"/>
        <v>0</v>
      </c>
      <c r="KQO24" s="719">
        <f t="shared" si="123"/>
        <v>0</v>
      </c>
      <c r="KQP24" s="719">
        <f t="shared" si="123"/>
        <v>0</v>
      </c>
      <c r="KQQ24" s="719">
        <f t="shared" si="123"/>
        <v>0</v>
      </c>
      <c r="KQR24" s="719">
        <f t="shared" si="123"/>
        <v>0</v>
      </c>
      <c r="KQS24" s="719">
        <f t="shared" si="123"/>
        <v>0</v>
      </c>
      <c r="KQT24" s="719">
        <f t="shared" si="123"/>
        <v>0</v>
      </c>
      <c r="KQU24" s="719">
        <f t="shared" si="123"/>
        <v>0</v>
      </c>
      <c r="KQV24" s="719">
        <f t="shared" si="123"/>
        <v>0</v>
      </c>
      <c r="KQW24" s="719">
        <f t="shared" si="123"/>
        <v>0</v>
      </c>
      <c r="KQX24" s="719">
        <f t="shared" si="123"/>
        <v>0</v>
      </c>
      <c r="KQY24" s="719">
        <f t="shared" si="123"/>
        <v>0</v>
      </c>
      <c r="KQZ24" s="719">
        <f t="shared" si="123"/>
        <v>0</v>
      </c>
      <c r="KRA24" s="719">
        <f t="shared" si="123"/>
        <v>0</v>
      </c>
      <c r="KRB24" s="719">
        <f t="shared" si="123"/>
        <v>0</v>
      </c>
      <c r="KRC24" s="719">
        <f t="shared" si="123"/>
        <v>0</v>
      </c>
      <c r="KRD24" s="719">
        <f t="shared" si="123"/>
        <v>0</v>
      </c>
      <c r="KRE24" s="719">
        <f t="shared" si="123"/>
        <v>0</v>
      </c>
      <c r="KRF24" s="719">
        <f t="shared" si="123"/>
        <v>0</v>
      </c>
      <c r="KRG24" s="719">
        <f t="shared" si="123"/>
        <v>0</v>
      </c>
      <c r="KRH24" s="719">
        <f t="shared" si="123"/>
        <v>0</v>
      </c>
      <c r="KRI24" s="719">
        <f t="shared" si="123"/>
        <v>0</v>
      </c>
      <c r="KRJ24" s="719">
        <f t="shared" si="123"/>
        <v>0</v>
      </c>
      <c r="KRK24" s="719">
        <f t="shared" si="123"/>
        <v>0</v>
      </c>
      <c r="KRL24" s="719">
        <f t="shared" si="123"/>
        <v>0</v>
      </c>
      <c r="KRM24" s="719">
        <f t="shared" si="123"/>
        <v>0</v>
      </c>
      <c r="KRN24" s="719">
        <f t="shared" si="123"/>
        <v>0</v>
      </c>
      <c r="KRO24" s="719">
        <f t="shared" si="123"/>
        <v>0</v>
      </c>
      <c r="KRP24" s="719">
        <f t="shared" si="123"/>
        <v>0</v>
      </c>
      <c r="KRQ24" s="719">
        <f t="shared" si="123"/>
        <v>0</v>
      </c>
      <c r="KRR24" s="719">
        <f t="shared" si="123"/>
        <v>0</v>
      </c>
      <c r="KRS24" s="719">
        <f t="shared" si="123"/>
        <v>0</v>
      </c>
      <c r="KRT24" s="719">
        <f t="shared" si="123"/>
        <v>0</v>
      </c>
      <c r="KRU24" s="719">
        <f t="shared" si="123"/>
        <v>0</v>
      </c>
      <c r="KRV24" s="719">
        <f t="shared" si="123"/>
        <v>0</v>
      </c>
      <c r="KRW24" s="719">
        <f t="shared" si="123"/>
        <v>0</v>
      </c>
      <c r="KRX24" s="719">
        <f t="shared" si="123"/>
        <v>0</v>
      </c>
      <c r="KRY24" s="719">
        <f t="shared" si="123"/>
        <v>0</v>
      </c>
      <c r="KRZ24" s="719">
        <f t="shared" si="123"/>
        <v>0</v>
      </c>
      <c r="KSA24" s="719">
        <f t="shared" si="123"/>
        <v>0</v>
      </c>
      <c r="KSB24" s="719">
        <f t="shared" si="123"/>
        <v>0</v>
      </c>
      <c r="KSC24" s="719">
        <f t="shared" si="123"/>
        <v>0</v>
      </c>
      <c r="KSD24" s="719">
        <f t="shared" si="123"/>
        <v>0</v>
      </c>
      <c r="KSE24" s="719">
        <f t="shared" si="123"/>
        <v>0</v>
      </c>
      <c r="KSF24" s="719">
        <f t="shared" si="123"/>
        <v>0</v>
      </c>
      <c r="KSG24" s="719">
        <f t="shared" ref="KSG24:KUR24" si="124">KSG22/365</f>
        <v>0</v>
      </c>
      <c r="KSH24" s="719">
        <f t="shared" si="124"/>
        <v>0</v>
      </c>
      <c r="KSI24" s="719">
        <f t="shared" si="124"/>
        <v>0</v>
      </c>
      <c r="KSJ24" s="719">
        <f t="shared" si="124"/>
        <v>0</v>
      </c>
      <c r="KSK24" s="719">
        <f t="shared" si="124"/>
        <v>0</v>
      </c>
      <c r="KSL24" s="719">
        <f t="shared" si="124"/>
        <v>0</v>
      </c>
      <c r="KSM24" s="719">
        <f t="shared" si="124"/>
        <v>0</v>
      </c>
      <c r="KSN24" s="719">
        <f t="shared" si="124"/>
        <v>0</v>
      </c>
      <c r="KSO24" s="719">
        <f t="shared" si="124"/>
        <v>0</v>
      </c>
      <c r="KSP24" s="719">
        <f t="shared" si="124"/>
        <v>0</v>
      </c>
      <c r="KSQ24" s="719">
        <f t="shared" si="124"/>
        <v>0</v>
      </c>
      <c r="KSR24" s="719">
        <f t="shared" si="124"/>
        <v>0</v>
      </c>
      <c r="KSS24" s="719">
        <f t="shared" si="124"/>
        <v>0</v>
      </c>
      <c r="KST24" s="719">
        <f t="shared" si="124"/>
        <v>0</v>
      </c>
      <c r="KSU24" s="719">
        <f t="shared" si="124"/>
        <v>0</v>
      </c>
      <c r="KSV24" s="719">
        <f t="shared" si="124"/>
        <v>0</v>
      </c>
      <c r="KSW24" s="719">
        <f t="shared" si="124"/>
        <v>0</v>
      </c>
      <c r="KSX24" s="719">
        <f t="shared" si="124"/>
        <v>0</v>
      </c>
      <c r="KSY24" s="719">
        <f t="shared" si="124"/>
        <v>0</v>
      </c>
      <c r="KSZ24" s="719">
        <f t="shared" si="124"/>
        <v>0</v>
      </c>
      <c r="KTA24" s="719">
        <f t="shared" si="124"/>
        <v>0</v>
      </c>
      <c r="KTB24" s="719">
        <f t="shared" si="124"/>
        <v>0</v>
      </c>
      <c r="KTC24" s="719">
        <f t="shared" si="124"/>
        <v>0</v>
      </c>
      <c r="KTD24" s="719">
        <f t="shared" si="124"/>
        <v>0</v>
      </c>
      <c r="KTE24" s="719">
        <f t="shared" si="124"/>
        <v>0</v>
      </c>
      <c r="KTF24" s="719">
        <f t="shared" si="124"/>
        <v>0</v>
      </c>
      <c r="KTG24" s="719">
        <f t="shared" si="124"/>
        <v>0</v>
      </c>
      <c r="KTH24" s="719">
        <f t="shared" si="124"/>
        <v>0</v>
      </c>
      <c r="KTI24" s="719">
        <f t="shared" si="124"/>
        <v>0</v>
      </c>
      <c r="KTJ24" s="719">
        <f t="shared" si="124"/>
        <v>0</v>
      </c>
      <c r="KTK24" s="719">
        <f t="shared" si="124"/>
        <v>0</v>
      </c>
      <c r="KTL24" s="719">
        <f t="shared" si="124"/>
        <v>0</v>
      </c>
      <c r="KTM24" s="719">
        <f t="shared" si="124"/>
        <v>0</v>
      </c>
      <c r="KTN24" s="719">
        <f t="shared" si="124"/>
        <v>0</v>
      </c>
      <c r="KTO24" s="719">
        <f t="shared" si="124"/>
        <v>0</v>
      </c>
      <c r="KTP24" s="719">
        <f t="shared" si="124"/>
        <v>0</v>
      </c>
      <c r="KTQ24" s="719">
        <f t="shared" si="124"/>
        <v>0</v>
      </c>
      <c r="KTR24" s="719">
        <f t="shared" si="124"/>
        <v>0</v>
      </c>
      <c r="KTS24" s="719">
        <f t="shared" si="124"/>
        <v>0</v>
      </c>
      <c r="KTT24" s="719">
        <f t="shared" si="124"/>
        <v>0</v>
      </c>
      <c r="KTU24" s="719">
        <f t="shared" si="124"/>
        <v>0</v>
      </c>
      <c r="KTV24" s="719">
        <f t="shared" si="124"/>
        <v>0</v>
      </c>
      <c r="KTW24" s="719">
        <f t="shared" si="124"/>
        <v>0</v>
      </c>
      <c r="KTX24" s="719">
        <f t="shared" si="124"/>
        <v>0</v>
      </c>
      <c r="KTY24" s="719">
        <f t="shared" si="124"/>
        <v>0</v>
      </c>
      <c r="KTZ24" s="719">
        <f t="shared" si="124"/>
        <v>0</v>
      </c>
      <c r="KUA24" s="719">
        <f t="shared" si="124"/>
        <v>0</v>
      </c>
      <c r="KUB24" s="719">
        <f t="shared" si="124"/>
        <v>0</v>
      </c>
      <c r="KUC24" s="719">
        <f t="shared" si="124"/>
        <v>0</v>
      </c>
      <c r="KUD24" s="719">
        <f t="shared" si="124"/>
        <v>0</v>
      </c>
      <c r="KUE24" s="719">
        <f t="shared" si="124"/>
        <v>0</v>
      </c>
      <c r="KUF24" s="719">
        <f t="shared" si="124"/>
        <v>0</v>
      </c>
      <c r="KUG24" s="719">
        <f t="shared" si="124"/>
        <v>0</v>
      </c>
      <c r="KUH24" s="719">
        <f t="shared" si="124"/>
        <v>0</v>
      </c>
      <c r="KUI24" s="719">
        <f t="shared" si="124"/>
        <v>0</v>
      </c>
      <c r="KUJ24" s="719">
        <f t="shared" si="124"/>
        <v>0</v>
      </c>
      <c r="KUK24" s="719">
        <f t="shared" si="124"/>
        <v>0</v>
      </c>
      <c r="KUL24" s="719">
        <f t="shared" si="124"/>
        <v>0</v>
      </c>
      <c r="KUM24" s="719">
        <f t="shared" si="124"/>
        <v>0</v>
      </c>
      <c r="KUN24" s="719">
        <f t="shared" si="124"/>
        <v>0</v>
      </c>
      <c r="KUO24" s="719">
        <f t="shared" si="124"/>
        <v>0</v>
      </c>
      <c r="KUP24" s="719">
        <f t="shared" si="124"/>
        <v>0</v>
      </c>
      <c r="KUQ24" s="719">
        <f t="shared" si="124"/>
        <v>0</v>
      </c>
      <c r="KUR24" s="719">
        <f t="shared" si="124"/>
        <v>0</v>
      </c>
      <c r="KUS24" s="719">
        <f t="shared" ref="KUS24:KXD24" si="125">KUS22/365</f>
        <v>0</v>
      </c>
      <c r="KUT24" s="719">
        <f t="shared" si="125"/>
        <v>0</v>
      </c>
      <c r="KUU24" s="719">
        <f t="shared" si="125"/>
        <v>0</v>
      </c>
      <c r="KUV24" s="719">
        <f t="shared" si="125"/>
        <v>0</v>
      </c>
      <c r="KUW24" s="719">
        <f t="shared" si="125"/>
        <v>0</v>
      </c>
      <c r="KUX24" s="719">
        <f t="shared" si="125"/>
        <v>0</v>
      </c>
      <c r="KUY24" s="719">
        <f t="shared" si="125"/>
        <v>0</v>
      </c>
      <c r="KUZ24" s="719">
        <f t="shared" si="125"/>
        <v>0</v>
      </c>
      <c r="KVA24" s="719">
        <f t="shared" si="125"/>
        <v>0</v>
      </c>
      <c r="KVB24" s="719">
        <f t="shared" si="125"/>
        <v>0</v>
      </c>
      <c r="KVC24" s="719">
        <f t="shared" si="125"/>
        <v>0</v>
      </c>
      <c r="KVD24" s="719">
        <f t="shared" si="125"/>
        <v>0</v>
      </c>
      <c r="KVE24" s="719">
        <f t="shared" si="125"/>
        <v>0</v>
      </c>
      <c r="KVF24" s="719">
        <f t="shared" si="125"/>
        <v>0</v>
      </c>
      <c r="KVG24" s="719">
        <f t="shared" si="125"/>
        <v>0</v>
      </c>
      <c r="KVH24" s="719">
        <f t="shared" si="125"/>
        <v>0</v>
      </c>
      <c r="KVI24" s="719">
        <f t="shared" si="125"/>
        <v>0</v>
      </c>
      <c r="KVJ24" s="719">
        <f t="shared" si="125"/>
        <v>0</v>
      </c>
      <c r="KVK24" s="719">
        <f t="shared" si="125"/>
        <v>0</v>
      </c>
      <c r="KVL24" s="719">
        <f t="shared" si="125"/>
        <v>0</v>
      </c>
      <c r="KVM24" s="719">
        <f t="shared" si="125"/>
        <v>0</v>
      </c>
      <c r="KVN24" s="719">
        <f t="shared" si="125"/>
        <v>0</v>
      </c>
      <c r="KVO24" s="719">
        <f t="shared" si="125"/>
        <v>0</v>
      </c>
      <c r="KVP24" s="719">
        <f t="shared" si="125"/>
        <v>0</v>
      </c>
      <c r="KVQ24" s="719">
        <f t="shared" si="125"/>
        <v>0</v>
      </c>
      <c r="KVR24" s="719">
        <f t="shared" si="125"/>
        <v>0</v>
      </c>
      <c r="KVS24" s="719">
        <f t="shared" si="125"/>
        <v>0</v>
      </c>
      <c r="KVT24" s="719">
        <f t="shared" si="125"/>
        <v>0</v>
      </c>
      <c r="KVU24" s="719">
        <f t="shared" si="125"/>
        <v>0</v>
      </c>
      <c r="KVV24" s="719">
        <f t="shared" si="125"/>
        <v>0</v>
      </c>
      <c r="KVW24" s="719">
        <f t="shared" si="125"/>
        <v>0</v>
      </c>
      <c r="KVX24" s="719">
        <f t="shared" si="125"/>
        <v>0</v>
      </c>
      <c r="KVY24" s="719">
        <f t="shared" si="125"/>
        <v>0</v>
      </c>
      <c r="KVZ24" s="719">
        <f t="shared" si="125"/>
        <v>0</v>
      </c>
      <c r="KWA24" s="719">
        <f t="shared" si="125"/>
        <v>0</v>
      </c>
      <c r="KWB24" s="719">
        <f t="shared" si="125"/>
        <v>0</v>
      </c>
      <c r="KWC24" s="719">
        <f t="shared" si="125"/>
        <v>0</v>
      </c>
      <c r="KWD24" s="719">
        <f t="shared" si="125"/>
        <v>0</v>
      </c>
      <c r="KWE24" s="719">
        <f t="shared" si="125"/>
        <v>0</v>
      </c>
      <c r="KWF24" s="719">
        <f t="shared" si="125"/>
        <v>0</v>
      </c>
      <c r="KWG24" s="719">
        <f t="shared" si="125"/>
        <v>0</v>
      </c>
      <c r="KWH24" s="719">
        <f t="shared" si="125"/>
        <v>0</v>
      </c>
      <c r="KWI24" s="719">
        <f t="shared" si="125"/>
        <v>0</v>
      </c>
      <c r="KWJ24" s="719">
        <f t="shared" si="125"/>
        <v>0</v>
      </c>
      <c r="KWK24" s="719">
        <f t="shared" si="125"/>
        <v>0</v>
      </c>
      <c r="KWL24" s="719">
        <f t="shared" si="125"/>
        <v>0</v>
      </c>
      <c r="KWM24" s="719">
        <f t="shared" si="125"/>
        <v>0</v>
      </c>
      <c r="KWN24" s="719">
        <f t="shared" si="125"/>
        <v>0</v>
      </c>
      <c r="KWO24" s="719">
        <f t="shared" si="125"/>
        <v>0</v>
      </c>
      <c r="KWP24" s="719">
        <f t="shared" si="125"/>
        <v>0</v>
      </c>
      <c r="KWQ24" s="719">
        <f t="shared" si="125"/>
        <v>0</v>
      </c>
      <c r="KWR24" s="719">
        <f t="shared" si="125"/>
        <v>0</v>
      </c>
      <c r="KWS24" s="719">
        <f t="shared" si="125"/>
        <v>0</v>
      </c>
      <c r="KWT24" s="719">
        <f t="shared" si="125"/>
        <v>0</v>
      </c>
      <c r="KWU24" s="719">
        <f t="shared" si="125"/>
        <v>0</v>
      </c>
      <c r="KWV24" s="719">
        <f t="shared" si="125"/>
        <v>0</v>
      </c>
      <c r="KWW24" s="719">
        <f t="shared" si="125"/>
        <v>0</v>
      </c>
      <c r="KWX24" s="719">
        <f t="shared" si="125"/>
        <v>0</v>
      </c>
      <c r="KWY24" s="719">
        <f t="shared" si="125"/>
        <v>0</v>
      </c>
      <c r="KWZ24" s="719">
        <f t="shared" si="125"/>
        <v>0</v>
      </c>
      <c r="KXA24" s="719">
        <f t="shared" si="125"/>
        <v>0</v>
      </c>
      <c r="KXB24" s="719">
        <f t="shared" si="125"/>
        <v>0</v>
      </c>
      <c r="KXC24" s="719">
        <f t="shared" si="125"/>
        <v>0</v>
      </c>
      <c r="KXD24" s="719">
        <f t="shared" si="125"/>
        <v>0</v>
      </c>
      <c r="KXE24" s="719">
        <f t="shared" ref="KXE24:KZP24" si="126">KXE22/365</f>
        <v>0</v>
      </c>
      <c r="KXF24" s="719">
        <f t="shared" si="126"/>
        <v>0</v>
      </c>
      <c r="KXG24" s="719">
        <f t="shared" si="126"/>
        <v>0</v>
      </c>
      <c r="KXH24" s="719">
        <f t="shared" si="126"/>
        <v>0</v>
      </c>
      <c r="KXI24" s="719">
        <f t="shared" si="126"/>
        <v>0</v>
      </c>
      <c r="KXJ24" s="719">
        <f t="shared" si="126"/>
        <v>0</v>
      </c>
      <c r="KXK24" s="719">
        <f t="shared" si="126"/>
        <v>0</v>
      </c>
      <c r="KXL24" s="719">
        <f t="shared" si="126"/>
        <v>0</v>
      </c>
      <c r="KXM24" s="719">
        <f t="shared" si="126"/>
        <v>0</v>
      </c>
      <c r="KXN24" s="719">
        <f t="shared" si="126"/>
        <v>0</v>
      </c>
      <c r="KXO24" s="719">
        <f t="shared" si="126"/>
        <v>0</v>
      </c>
      <c r="KXP24" s="719">
        <f t="shared" si="126"/>
        <v>0</v>
      </c>
      <c r="KXQ24" s="719">
        <f t="shared" si="126"/>
        <v>0</v>
      </c>
      <c r="KXR24" s="719">
        <f t="shared" si="126"/>
        <v>0</v>
      </c>
      <c r="KXS24" s="719">
        <f t="shared" si="126"/>
        <v>0</v>
      </c>
      <c r="KXT24" s="719">
        <f t="shared" si="126"/>
        <v>0</v>
      </c>
      <c r="KXU24" s="719">
        <f t="shared" si="126"/>
        <v>0</v>
      </c>
      <c r="KXV24" s="719">
        <f t="shared" si="126"/>
        <v>0</v>
      </c>
      <c r="KXW24" s="719">
        <f t="shared" si="126"/>
        <v>0</v>
      </c>
      <c r="KXX24" s="719">
        <f t="shared" si="126"/>
        <v>0</v>
      </c>
      <c r="KXY24" s="719">
        <f t="shared" si="126"/>
        <v>0</v>
      </c>
      <c r="KXZ24" s="719">
        <f t="shared" si="126"/>
        <v>0</v>
      </c>
      <c r="KYA24" s="719">
        <f t="shared" si="126"/>
        <v>0</v>
      </c>
      <c r="KYB24" s="719">
        <f t="shared" si="126"/>
        <v>0</v>
      </c>
      <c r="KYC24" s="719">
        <f t="shared" si="126"/>
        <v>0</v>
      </c>
      <c r="KYD24" s="719">
        <f t="shared" si="126"/>
        <v>0</v>
      </c>
      <c r="KYE24" s="719">
        <f t="shared" si="126"/>
        <v>0</v>
      </c>
      <c r="KYF24" s="719">
        <f t="shared" si="126"/>
        <v>0</v>
      </c>
      <c r="KYG24" s="719">
        <f t="shared" si="126"/>
        <v>0</v>
      </c>
      <c r="KYH24" s="719">
        <f t="shared" si="126"/>
        <v>0</v>
      </c>
      <c r="KYI24" s="719">
        <f t="shared" si="126"/>
        <v>0</v>
      </c>
      <c r="KYJ24" s="719">
        <f t="shared" si="126"/>
        <v>0</v>
      </c>
      <c r="KYK24" s="719">
        <f t="shared" si="126"/>
        <v>0</v>
      </c>
      <c r="KYL24" s="719">
        <f t="shared" si="126"/>
        <v>0</v>
      </c>
      <c r="KYM24" s="719">
        <f t="shared" si="126"/>
        <v>0</v>
      </c>
      <c r="KYN24" s="719">
        <f t="shared" si="126"/>
        <v>0</v>
      </c>
      <c r="KYO24" s="719">
        <f t="shared" si="126"/>
        <v>0</v>
      </c>
      <c r="KYP24" s="719">
        <f t="shared" si="126"/>
        <v>0</v>
      </c>
      <c r="KYQ24" s="719">
        <f t="shared" si="126"/>
        <v>0</v>
      </c>
      <c r="KYR24" s="719">
        <f t="shared" si="126"/>
        <v>0</v>
      </c>
      <c r="KYS24" s="719">
        <f t="shared" si="126"/>
        <v>0</v>
      </c>
      <c r="KYT24" s="719">
        <f t="shared" si="126"/>
        <v>0</v>
      </c>
      <c r="KYU24" s="719">
        <f t="shared" si="126"/>
        <v>0</v>
      </c>
      <c r="KYV24" s="719">
        <f t="shared" si="126"/>
        <v>0</v>
      </c>
      <c r="KYW24" s="719">
        <f t="shared" si="126"/>
        <v>0</v>
      </c>
      <c r="KYX24" s="719">
        <f t="shared" si="126"/>
        <v>0</v>
      </c>
      <c r="KYY24" s="719">
        <f t="shared" si="126"/>
        <v>0</v>
      </c>
      <c r="KYZ24" s="719">
        <f t="shared" si="126"/>
        <v>0</v>
      </c>
      <c r="KZA24" s="719">
        <f t="shared" si="126"/>
        <v>0</v>
      </c>
      <c r="KZB24" s="719">
        <f t="shared" si="126"/>
        <v>0</v>
      </c>
      <c r="KZC24" s="719">
        <f t="shared" si="126"/>
        <v>0</v>
      </c>
      <c r="KZD24" s="719">
        <f t="shared" si="126"/>
        <v>0</v>
      </c>
      <c r="KZE24" s="719">
        <f t="shared" si="126"/>
        <v>0</v>
      </c>
      <c r="KZF24" s="719">
        <f t="shared" si="126"/>
        <v>0</v>
      </c>
      <c r="KZG24" s="719">
        <f t="shared" si="126"/>
        <v>0</v>
      </c>
      <c r="KZH24" s="719">
        <f t="shared" si="126"/>
        <v>0</v>
      </c>
      <c r="KZI24" s="719">
        <f t="shared" si="126"/>
        <v>0</v>
      </c>
      <c r="KZJ24" s="719">
        <f t="shared" si="126"/>
        <v>0</v>
      </c>
      <c r="KZK24" s="719">
        <f t="shared" si="126"/>
        <v>0</v>
      </c>
      <c r="KZL24" s="719">
        <f t="shared" si="126"/>
        <v>0</v>
      </c>
      <c r="KZM24" s="719">
        <f t="shared" si="126"/>
        <v>0</v>
      </c>
      <c r="KZN24" s="719">
        <f t="shared" si="126"/>
        <v>0</v>
      </c>
      <c r="KZO24" s="719">
        <f t="shared" si="126"/>
        <v>0</v>
      </c>
      <c r="KZP24" s="719">
        <f t="shared" si="126"/>
        <v>0</v>
      </c>
      <c r="KZQ24" s="719">
        <f t="shared" ref="KZQ24:LCB24" si="127">KZQ22/365</f>
        <v>0</v>
      </c>
      <c r="KZR24" s="719">
        <f t="shared" si="127"/>
        <v>0</v>
      </c>
      <c r="KZS24" s="719">
        <f t="shared" si="127"/>
        <v>0</v>
      </c>
      <c r="KZT24" s="719">
        <f t="shared" si="127"/>
        <v>0</v>
      </c>
      <c r="KZU24" s="719">
        <f t="shared" si="127"/>
        <v>0</v>
      </c>
      <c r="KZV24" s="719">
        <f t="shared" si="127"/>
        <v>0</v>
      </c>
      <c r="KZW24" s="719">
        <f t="shared" si="127"/>
        <v>0</v>
      </c>
      <c r="KZX24" s="719">
        <f t="shared" si="127"/>
        <v>0</v>
      </c>
      <c r="KZY24" s="719">
        <f t="shared" si="127"/>
        <v>0</v>
      </c>
      <c r="KZZ24" s="719">
        <f t="shared" si="127"/>
        <v>0</v>
      </c>
      <c r="LAA24" s="719">
        <f t="shared" si="127"/>
        <v>0</v>
      </c>
      <c r="LAB24" s="719">
        <f t="shared" si="127"/>
        <v>0</v>
      </c>
      <c r="LAC24" s="719">
        <f t="shared" si="127"/>
        <v>0</v>
      </c>
      <c r="LAD24" s="719">
        <f t="shared" si="127"/>
        <v>0</v>
      </c>
      <c r="LAE24" s="719">
        <f t="shared" si="127"/>
        <v>0</v>
      </c>
      <c r="LAF24" s="719">
        <f t="shared" si="127"/>
        <v>0</v>
      </c>
      <c r="LAG24" s="719">
        <f t="shared" si="127"/>
        <v>0</v>
      </c>
      <c r="LAH24" s="719">
        <f t="shared" si="127"/>
        <v>0</v>
      </c>
      <c r="LAI24" s="719">
        <f t="shared" si="127"/>
        <v>0</v>
      </c>
      <c r="LAJ24" s="719">
        <f t="shared" si="127"/>
        <v>0</v>
      </c>
      <c r="LAK24" s="719">
        <f t="shared" si="127"/>
        <v>0</v>
      </c>
      <c r="LAL24" s="719">
        <f t="shared" si="127"/>
        <v>0</v>
      </c>
      <c r="LAM24" s="719">
        <f t="shared" si="127"/>
        <v>0</v>
      </c>
      <c r="LAN24" s="719">
        <f t="shared" si="127"/>
        <v>0</v>
      </c>
      <c r="LAO24" s="719">
        <f t="shared" si="127"/>
        <v>0</v>
      </c>
      <c r="LAP24" s="719">
        <f t="shared" si="127"/>
        <v>0</v>
      </c>
      <c r="LAQ24" s="719">
        <f t="shared" si="127"/>
        <v>0</v>
      </c>
      <c r="LAR24" s="719">
        <f t="shared" si="127"/>
        <v>0</v>
      </c>
      <c r="LAS24" s="719">
        <f t="shared" si="127"/>
        <v>0</v>
      </c>
      <c r="LAT24" s="719">
        <f t="shared" si="127"/>
        <v>0</v>
      </c>
      <c r="LAU24" s="719">
        <f t="shared" si="127"/>
        <v>0</v>
      </c>
      <c r="LAV24" s="719">
        <f t="shared" si="127"/>
        <v>0</v>
      </c>
      <c r="LAW24" s="719">
        <f t="shared" si="127"/>
        <v>0</v>
      </c>
      <c r="LAX24" s="719">
        <f t="shared" si="127"/>
        <v>0</v>
      </c>
      <c r="LAY24" s="719">
        <f t="shared" si="127"/>
        <v>0</v>
      </c>
      <c r="LAZ24" s="719">
        <f t="shared" si="127"/>
        <v>0</v>
      </c>
      <c r="LBA24" s="719">
        <f t="shared" si="127"/>
        <v>0</v>
      </c>
      <c r="LBB24" s="719">
        <f t="shared" si="127"/>
        <v>0</v>
      </c>
      <c r="LBC24" s="719">
        <f t="shared" si="127"/>
        <v>0</v>
      </c>
      <c r="LBD24" s="719">
        <f t="shared" si="127"/>
        <v>0</v>
      </c>
      <c r="LBE24" s="719">
        <f t="shared" si="127"/>
        <v>0</v>
      </c>
      <c r="LBF24" s="719">
        <f t="shared" si="127"/>
        <v>0</v>
      </c>
      <c r="LBG24" s="719">
        <f t="shared" si="127"/>
        <v>0</v>
      </c>
      <c r="LBH24" s="719">
        <f t="shared" si="127"/>
        <v>0</v>
      </c>
      <c r="LBI24" s="719">
        <f t="shared" si="127"/>
        <v>0</v>
      </c>
      <c r="LBJ24" s="719">
        <f t="shared" si="127"/>
        <v>0</v>
      </c>
      <c r="LBK24" s="719">
        <f t="shared" si="127"/>
        <v>0</v>
      </c>
      <c r="LBL24" s="719">
        <f t="shared" si="127"/>
        <v>0</v>
      </c>
      <c r="LBM24" s="719">
        <f t="shared" si="127"/>
        <v>0</v>
      </c>
      <c r="LBN24" s="719">
        <f t="shared" si="127"/>
        <v>0</v>
      </c>
      <c r="LBO24" s="719">
        <f t="shared" si="127"/>
        <v>0</v>
      </c>
      <c r="LBP24" s="719">
        <f t="shared" si="127"/>
        <v>0</v>
      </c>
      <c r="LBQ24" s="719">
        <f t="shared" si="127"/>
        <v>0</v>
      </c>
      <c r="LBR24" s="719">
        <f t="shared" si="127"/>
        <v>0</v>
      </c>
      <c r="LBS24" s="719">
        <f t="shared" si="127"/>
        <v>0</v>
      </c>
      <c r="LBT24" s="719">
        <f t="shared" si="127"/>
        <v>0</v>
      </c>
      <c r="LBU24" s="719">
        <f t="shared" si="127"/>
        <v>0</v>
      </c>
      <c r="LBV24" s="719">
        <f t="shared" si="127"/>
        <v>0</v>
      </c>
      <c r="LBW24" s="719">
        <f t="shared" si="127"/>
        <v>0</v>
      </c>
      <c r="LBX24" s="719">
        <f t="shared" si="127"/>
        <v>0</v>
      </c>
      <c r="LBY24" s="719">
        <f t="shared" si="127"/>
        <v>0</v>
      </c>
      <c r="LBZ24" s="719">
        <f t="shared" si="127"/>
        <v>0</v>
      </c>
      <c r="LCA24" s="719">
        <f t="shared" si="127"/>
        <v>0</v>
      </c>
      <c r="LCB24" s="719">
        <f t="shared" si="127"/>
        <v>0</v>
      </c>
      <c r="LCC24" s="719">
        <f t="shared" ref="LCC24:LEN24" si="128">LCC22/365</f>
        <v>0</v>
      </c>
      <c r="LCD24" s="719">
        <f t="shared" si="128"/>
        <v>0</v>
      </c>
      <c r="LCE24" s="719">
        <f t="shared" si="128"/>
        <v>0</v>
      </c>
      <c r="LCF24" s="719">
        <f t="shared" si="128"/>
        <v>0</v>
      </c>
      <c r="LCG24" s="719">
        <f t="shared" si="128"/>
        <v>0</v>
      </c>
      <c r="LCH24" s="719">
        <f t="shared" si="128"/>
        <v>0</v>
      </c>
      <c r="LCI24" s="719">
        <f t="shared" si="128"/>
        <v>0</v>
      </c>
      <c r="LCJ24" s="719">
        <f t="shared" si="128"/>
        <v>0</v>
      </c>
      <c r="LCK24" s="719">
        <f t="shared" si="128"/>
        <v>0</v>
      </c>
      <c r="LCL24" s="719">
        <f t="shared" si="128"/>
        <v>0</v>
      </c>
      <c r="LCM24" s="719">
        <f t="shared" si="128"/>
        <v>0</v>
      </c>
      <c r="LCN24" s="719">
        <f t="shared" si="128"/>
        <v>0</v>
      </c>
      <c r="LCO24" s="719">
        <f t="shared" si="128"/>
        <v>0</v>
      </c>
      <c r="LCP24" s="719">
        <f t="shared" si="128"/>
        <v>0</v>
      </c>
      <c r="LCQ24" s="719">
        <f t="shared" si="128"/>
        <v>0</v>
      </c>
      <c r="LCR24" s="719">
        <f t="shared" si="128"/>
        <v>0</v>
      </c>
      <c r="LCS24" s="719">
        <f t="shared" si="128"/>
        <v>0</v>
      </c>
      <c r="LCT24" s="719">
        <f t="shared" si="128"/>
        <v>0</v>
      </c>
      <c r="LCU24" s="719">
        <f t="shared" si="128"/>
        <v>0</v>
      </c>
      <c r="LCV24" s="719">
        <f t="shared" si="128"/>
        <v>0</v>
      </c>
      <c r="LCW24" s="719">
        <f t="shared" si="128"/>
        <v>0</v>
      </c>
      <c r="LCX24" s="719">
        <f t="shared" si="128"/>
        <v>0</v>
      </c>
      <c r="LCY24" s="719">
        <f t="shared" si="128"/>
        <v>0</v>
      </c>
      <c r="LCZ24" s="719">
        <f t="shared" si="128"/>
        <v>0</v>
      </c>
      <c r="LDA24" s="719">
        <f t="shared" si="128"/>
        <v>0</v>
      </c>
      <c r="LDB24" s="719">
        <f t="shared" si="128"/>
        <v>0</v>
      </c>
      <c r="LDC24" s="719">
        <f t="shared" si="128"/>
        <v>0</v>
      </c>
      <c r="LDD24" s="719">
        <f t="shared" si="128"/>
        <v>0</v>
      </c>
      <c r="LDE24" s="719">
        <f t="shared" si="128"/>
        <v>0</v>
      </c>
      <c r="LDF24" s="719">
        <f t="shared" si="128"/>
        <v>0</v>
      </c>
      <c r="LDG24" s="719">
        <f t="shared" si="128"/>
        <v>0</v>
      </c>
      <c r="LDH24" s="719">
        <f t="shared" si="128"/>
        <v>0</v>
      </c>
      <c r="LDI24" s="719">
        <f t="shared" si="128"/>
        <v>0</v>
      </c>
      <c r="LDJ24" s="719">
        <f t="shared" si="128"/>
        <v>0</v>
      </c>
      <c r="LDK24" s="719">
        <f t="shared" si="128"/>
        <v>0</v>
      </c>
      <c r="LDL24" s="719">
        <f t="shared" si="128"/>
        <v>0</v>
      </c>
      <c r="LDM24" s="719">
        <f t="shared" si="128"/>
        <v>0</v>
      </c>
      <c r="LDN24" s="719">
        <f t="shared" si="128"/>
        <v>0</v>
      </c>
      <c r="LDO24" s="719">
        <f t="shared" si="128"/>
        <v>0</v>
      </c>
      <c r="LDP24" s="719">
        <f t="shared" si="128"/>
        <v>0</v>
      </c>
      <c r="LDQ24" s="719">
        <f t="shared" si="128"/>
        <v>0</v>
      </c>
      <c r="LDR24" s="719">
        <f t="shared" si="128"/>
        <v>0</v>
      </c>
      <c r="LDS24" s="719">
        <f t="shared" si="128"/>
        <v>0</v>
      </c>
      <c r="LDT24" s="719">
        <f t="shared" si="128"/>
        <v>0</v>
      </c>
      <c r="LDU24" s="719">
        <f t="shared" si="128"/>
        <v>0</v>
      </c>
      <c r="LDV24" s="719">
        <f t="shared" si="128"/>
        <v>0</v>
      </c>
      <c r="LDW24" s="719">
        <f t="shared" si="128"/>
        <v>0</v>
      </c>
      <c r="LDX24" s="719">
        <f t="shared" si="128"/>
        <v>0</v>
      </c>
      <c r="LDY24" s="719">
        <f t="shared" si="128"/>
        <v>0</v>
      </c>
      <c r="LDZ24" s="719">
        <f t="shared" si="128"/>
        <v>0</v>
      </c>
      <c r="LEA24" s="719">
        <f t="shared" si="128"/>
        <v>0</v>
      </c>
      <c r="LEB24" s="719">
        <f t="shared" si="128"/>
        <v>0</v>
      </c>
      <c r="LEC24" s="719">
        <f t="shared" si="128"/>
        <v>0</v>
      </c>
      <c r="LED24" s="719">
        <f t="shared" si="128"/>
        <v>0</v>
      </c>
      <c r="LEE24" s="719">
        <f t="shared" si="128"/>
        <v>0</v>
      </c>
      <c r="LEF24" s="719">
        <f t="shared" si="128"/>
        <v>0</v>
      </c>
      <c r="LEG24" s="719">
        <f t="shared" si="128"/>
        <v>0</v>
      </c>
      <c r="LEH24" s="719">
        <f t="shared" si="128"/>
        <v>0</v>
      </c>
      <c r="LEI24" s="719">
        <f t="shared" si="128"/>
        <v>0</v>
      </c>
      <c r="LEJ24" s="719">
        <f t="shared" si="128"/>
        <v>0</v>
      </c>
      <c r="LEK24" s="719">
        <f t="shared" si="128"/>
        <v>0</v>
      </c>
      <c r="LEL24" s="719">
        <f t="shared" si="128"/>
        <v>0</v>
      </c>
      <c r="LEM24" s="719">
        <f t="shared" si="128"/>
        <v>0</v>
      </c>
      <c r="LEN24" s="719">
        <f t="shared" si="128"/>
        <v>0</v>
      </c>
      <c r="LEO24" s="719">
        <f t="shared" ref="LEO24:LGZ24" si="129">LEO22/365</f>
        <v>0</v>
      </c>
      <c r="LEP24" s="719">
        <f t="shared" si="129"/>
        <v>0</v>
      </c>
      <c r="LEQ24" s="719">
        <f t="shared" si="129"/>
        <v>0</v>
      </c>
      <c r="LER24" s="719">
        <f t="shared" si="129"/>
        <v>0</v>
      </c>
      <c r="LES24" s="719">
        <f t="shared" si="129"/>
        <v>0</v>
      </c>
      <c r="LET24" s="719">
        <f t="shared" si="129"/>
        <v>0</v>
      </c>
      <c r="LEU24" s="719">
        <f t="shared" si="129"/>
        <v>0</v>
      </c>
      <c r="LEV24" s="719">
        <f t="shared" si="129"/>
        <v>0</v>
      </c>
      <c r="LEW24" s="719">
        <f t="shared" si="129"/>
        <v>0</v>
      </c>
      <c r="LEX24" s="719">
        <f t="shared" si="129"/>
        <v>0</v>
      </c>
      <c r="LEY24" s="719">
        <f t="shared" si="129"/>
        <v>0</v>
      </c>
      <c r="LEZ24" s="719">
        <f t="shared" si="129"/>
        <v>0</v>
      </c>
      <c r="LFA24" s="719">
        <f t="shared" si="129"/>
        <v>0</v>
      </c>
      <c r="LFB24" s="719">
        <f t="shared" si="129"/>
        <v>0</v>
      </c>
      <c r="LFC24" s="719">
        <f t="shared" si="129"/>
        <v>0</v>
      </c>
      <c r="LFD24" s="719">
        <f t="shared" si="129"/>
        <v>0</v>
      </c>
      <c r="LFE24" s="719">
        <f t="shared" si="129"/>
        <v>0</v>
      </c>
      <c r="LFF24" s="719">
        <f t="shared" si="129"/>
        <v>0</v>
      </c>
      <c r="LFG24" s="719">
        <f t="shared" si="129"/>
        <v>0</v>
      </c>
      <c r="LFH24" s="719">
        <f t="shared" si="129"/>
        <v>0</v>
      </c>
      <c r="LFI24" s="719">
        <f t="shared" si="129"/>
        <v>0</v>
      </c>
      <c r="LFJ24" s="719">
        <f t="shared" si="129"/>
        <v>0</v>
      </c>
      <c r="LFK24" s="719">
        <f t="shared" si="129"/>
        <v>0</v>
      </c>
      <c r="LFL24" s="719">
        <f t="shared" si="129"/>
        <v>0</v>
      </c>
      <c r="LFM24" s="719">
        <f t="shared" si="129"/>
        <v>0</v>
      </c>
      <c r="LFN24" s="719">
        <f t="shared" si="129"/>
        <v>0</v>
      </c>
      <c r="LFO24" s="719">
        <f t="shared" si="129"/>
        <v>0</v>
      </c>
      <c r="LFP24" s="719">
        <f t="shared" si="129"/>
        <v>0</v>
      </c>
      <c r="LFQ24" s="719">
        <f t="shared" si="129"/>
        <v>0</v>
      </c>
      <c r="LFR24" s="719">
        <f t="shared" si="129"/>
        <v>0</v>
      </c>
      <c r="LFS24" s="719">
        <f t="shared" si="129"/>
        <v>0</v>
      </c>
      <c r="LFT24" s="719">
        <f t="shared" si="129"/>
        <v>0</v>
      </c>
      <c r="LFU24" s="719">
        <f t="shared" si="129"/>
        <v>0</v>
      </c>
      <c r="LFV24" s="719">
        <f t="shared" si="129"/>
        <v>0</v>
      </c>
      <c r="LFW24" s="719">
        <f t="shared" si="129"/>
        <v>0</v>
      </c>
      <c r="LFX24" s="719">
        <f t="shared" si="129"/>
        <v>0</v>
      </c>
      <c r="LFY24" s="719">
        <f t="shared" si="129"/>
        <v>0</v>
      </c>
      <c r="LFZ24" s="719">
        <f t="shared" si="129"/>
        <v>0</v>
      </c>
      <c r="LGA24" s="719">
        <f t="shared" si="129"/>
        <v>0</v>
      </c>
      <c r="LGB24" s="719">
        <f t="shared" si="129"/>
        <v>0</v>
      </c>
      <c r="LGC24" s="719">
        <f t="shared" si="129"/>
        <v>0</v>
      </c>
      <c r="LGD24" s="719">
        <f t="shared" si="129"/>
        <v>0</v>
      </c>
      <c r="LGE24" s="719">
        <f t="shared" si="129"/>
        <v>0</v>
      </c>
      <c r="LGF24" s="719">
        <f t="shared" si="129"/>
        <v>0</v>
      </c>
      <c r="LGG24" s="719">
        <f t="shared" si="129"/>
        <v>0</v>
      </c>
      <c r="LGH24" s="719">
        <f t="shared" si="129"/>
        <v>0</v>
      </c>
      <c r="LGI24" s="719">
        <f t="shared" si="129"/>
        <v>0</v>
      </c>
      <c r="LGJ24" s="719">
        <f t="shared" si="129"/>
        <v>0</v>
      </c>
      <c r="LGK24" s="719">
        <f t="shared" si="129"/>
        <v>0</v>
      </c>
      <c r="LGL24" s="719">
        <f t="shared" si="129"/>
        <v>0</v>
      </c>
      <c r="LGM24" s="719">
        <f t="shared" si="129"/>
        <v>0</v>
      </c>
      <c r="LGN24" s="719">
        <f t="shared" si="129"/>
        <v>0</v>
      </c>
      <c r="LGO24" s="719">
        <f t="shared" si="129"/>
        <v>0</v>
      </c>
      <c r="LGP24" s="719">
        <f t="shared" si="129"/>
        <v>0</v>
      </c>
      <c r="LGQ24" s="719">
        <f t="shared" si="129"/>
        <v>0</v>
      </c>
      <c r="LGR24" s="719">
        <f t="shared" si="129"/>
        <v>0</v>
      </c>
      <c r="LGS24" s="719">
        <f t="shared" si="129"/>
        <v>0</v>
      </c>
      <c r="LGT24" s="719">
        <f t="shared" si="129"/>
        <v>0</v>
      </c>
      <c r="LGU24" s="719">
        <f t="shared" si="129"/>
        <v>0</v>
      </c>
      <c r="LGV24" s="719">
        <f t="shared" si="129"/>
        <v>0</v>
      </c>
      <c r="LGW24" s="719">
        <f t="shared" si="129"/>
        <v>0</v>
      </c>
      <c r="LGX24" s="719">
        <f t="shared" si="129"/>
        <v>0</v>
      </c>
      <c r="LGY24" s="719">
        <f t="shared" si="129"/>
        <v>0</v>
      </c>
      <c r="LGZ24" s="719">
        <f t="shared" si="129"/>
        <v>0</v>
      </c>
      <c r="LHA24" s="719">
        <f t="shared" ref="LHA24:LJL24" si="130">LHA22/365</f>
        <v>0</v>
      </c>
      <c r="LHB24" s="719">
        <f t="shared" si="130"/>
        <v>0</v>
      </c>
      <c r="LHC24" s="719">
        <f t="shared" si="130"/>
        <v>0</v>
      </c>
      <c r="LHD24" s="719">
        <f t="shared" si="130"/>
        <v>0</v>
      </c>
      <c r="LHE24" s="719">
        <f t="shared" si="130"/>
        <v>0</v>
      </c>
      <c r="LHF24" s="719">
        <f t="shared" si="130"/>
        <v>0</v>
      </c>
      <c r="LHG24" s="719">
        <f t="shared" si="130"/>
        <v>0</v>
      </c>
      <c r="LHH24" s="719">
        <f t="shared" si="130"/>
        <v>0</v>
      </c>
      <c r="LHI24" s="719">
        <f t="shared" si="130"/>
        <v>0</v>
      </c>
      <c r="LHJ24" s="719">
        <f t="shared" si="130"/>
        <v>0</v>
      </c>
      <c r="LHK24" s="719">
        <f t="shared" si="130"/>
        <v>0</v>
      </c>
      <c r="LHL24" s="719">
        <f t="shared" si="130"/>
        <v>0</v>
      </c>
      <c r="LHM24" s="719">
        <f t="shared" si="130"/>
        <v>0</v>
      </c>
      <c r="LHN24" s="719">
        <f t="shared" si="130"/>
        <v>0</v>
      </c>
      <c r="LHO24" s="719">
        <f t="shared" si="130"/>
        <v>0</v>
      </c>
      <c r="LHP24" s="719">
        <f t="shared" si="130"/>
        <v>0</v>
      </c>
      <c r="LHQ24" s="719">
        <f t="shared" si="130"/>
        <v>0</v>
      </c>
      <c r="LHR24" s="719">
        <f t="shared" si="130"/>
        <v>0</v>
      </c>
      <c r="LHS24" s="719">
        <f t="shared" si="130"/>
        <v>0</v>
      </c>
      <c r="LHT24" s="719">
        <f t="shared" si="130"/>
        <v>0</v>
      </c>
      <c r="LHU24" s="719">
        <f t="shared" si="130"/>
        <v>0</v>
      </c>
      <c r="LHV24" s="719">
        <f t="shared" si="130"/>
        <v>0</v>
      </c>
      <c r="LHW24" s="719">
        <f t="shared" si="130"/>
        <v>0</v>
      </c>
      <c r="LHX24" s="719">
        <f t="shared" si="130"/>
        <v>0</v>
      </c>
      <c r="LHY24" s="719">
        <f t="shared" si="130"/>
        <v>0</v>
      </c>
      <c r="LHZ24" s="719">
        <f t="shared" si="130"/>
        <v>0</v>
      </c>
      <c r="LIA24" s="719">
        <f t="shared" si="130"/>
        <v>0</v>
      </c>
      <c r="LIB24" s="719">
        <f t="shared" si="130"/>
        <v>0</v>
      </c>
      <c r="LIC24" s="719">
        <f t="shared" si="130"/>
        <v>0</v>
      </c>
      <c r="LID24" s="719">
        <f t="shared" si="130"/>
        <v>0</v>
      </c>
      <c r="LIE24" s="719">
        <f t="shared" si="130"/>
        <v>0</v>
      </c>
      <c r="LIF24" s="719">
        <f t="shared" si="130"/>
        <v>0</v>
      </c>
      <c r="LIG24" s="719">
        <f t="shared" si="130"/>
        <v>0</v>
      </c>
      <c r="LIH24" s="719">
        <f t="shared" si="130"/>
        <v>0</v>
      </c>
      <c r="LII24" s="719">
        <f t="shared" si="130"/>
        <v>0</v>
      </c>
      <c r="LIJ24" s="719">
        <f t="shared" si="130"/>
        <v>0</v>
      </c>
      <c r="LIK24" s="719">
        <f t="shared" si="130"/>
        <v>0</v>
      </c>
      <c r="LIL24" s="719">
        <f t="shared" si="130"/>
        <v>0</v>
      </c>
      <c r="LIM24" s="719">
        <f t="shared" si="130"/>
        <v>0</v>
      </c>
      <c r="LIN24" s="719">
        <f t="shared" si="130"/>
        <v>0</v>
      </c>
      <c r="LIO24" s="719">
        <f t="shared" si="130"/>
        <v>0</v>
      </c>
      <c r="LIP24" s="719">
        <f t="shared" si="130"/>
        <v>0</v>
      </c>
      <c r="LIQ24" s="719">
        <f t="shared" si="130"/>
        <v>0</v>
      </c>
      <c r="LIR24" s="719">
        <f t="shared" si="130"/>
        <v>0</v>
      </c>
      <c r="LIS24" s="719">
        <f t="shared" si="130"/>
        <v>0</v>
      </c>
      <c r="LIT24" s="719">
        <f t="shared" si="130"/>
        <v>0</v>
      </c>
      <c r="LIU24" s="719">
        <f t="shared" si="130"/>
        <v>0</v>
      </c>
      <c r="LIV24" s="719">
        <f t="shared" si="130"/>
        <v>0</v>
      </c>
      <c r="LIW24" s="719">
        <f t="shared" si="130"/>
        <v>0</v>
      </c>
      <c r="LIX24" s="719">
        <f t="shared" si="130"/>
        <v>0</v>
      </c>
      <c r="LIY24" s="719">
        <f t="shared" si="130"/>
        <v>0</v>
      </c>
      <c r="LIZ24" s="719">
        <f t="shared" si="130"/>
        <v>0</v>
      </c>
      <c r="LJA24" s="719">
        <f t="shared" si="130"/>
        <v>0</v>
      </c>
      <c r="LJB24" s="719">
        <f t="shared" si="130"/>
        <v>0</v>
      </c>
      <c r="LJC24" s="719">
        <f t="shared" si="130"/>
        <v>0</v>
      </c>
      <c r="LJD24" s="719">
        <f t="shared" si="130"/>
        <v>0</v>
      </c>
      <c r="LJE24" s="719">
        <f t="shared" si="130"/>
        <v>0</v>
      </c>
      <c r="LJF24" s="719">
        <f t="shared" si="130"/>
        <v>0</v>
      </c>
      <c r="LJG24" s="719">
        <f t="shared" si="130"/>
        <v>0</v>
      </c>
      <c r="LJH24" s="719">
        <f t="shared" si="130"/>
        <v>0</v>
      </c>
      <c r="LJI24" s="719">
        <f t="shared" si="130"/>
        <v>0</v>
      </c>
      <c r="LJJ24" s="719">
        <f t="shared" si="130"/>
        <v>0</v>
      </c>
      <c r="LJK24" s="719">
        <f t="shared" si="130"/>
        <v>0</v>
      </c>
      <c r="LJL24" s="719">
        <f t="shared" si="130"/>
        <v>0</v>
      </c>
      <c r="LJM24" s="719">
        <f t="shared" ref="LJM24:LLX24" si="131">LJM22/365</f>
        <v>0</v>
      </c>
      <c r="LJN24" s="719">
        <f t="shared" si="131"/>
        <v>0</v>
      </c>
      <c r="LJO24" s="719">
        <f t="shared" si="131"/>
        <v>0</v>
      </c>
      <c r="LJP24" s="719">
        <f t="shared" si="131"/>
        <v>0</v>
      </c>
      <c r="LJQ24" s="719">
        <f t="shared" si="131"/>
        <v>0</v>
      </c>
      <c r="LJR24" s="719">
        <f t="shared" si="131"/>
        <v>0</v>
      </c>
      <c r="LJS24" s="719">
        <f t="shared" si="131"/>
        <v>0</v>
      </c>
      <c r="LJT24" s="719">
        <f t="shared" si="131"/>
        <v>0</v>
      </c>
      <c r="LJU24" s="719">
        <f t="shared" si="131"/>
        <v>0</v>
      </c>
      <c r="LJV24" s="719">
        <f t="shared" si="131"/>
        <v>0</v>
      </c>
      <c r="LJW24" s="719">
        <f t="shared" si="131"/>
        <v>0</v>
      </c>
      <c r="LJX24" s="719">
        <f t="shared" si="131"/>
        <v>0</v>
      </c>
      <c r="LJY24" s="719">
        <f t="shared" si="131"/>
        <v>0</v>
      </c>
      <c r="LJZ24" s="719">
        <f t="shared" si="131"/>
        <v>0</v>
      </c>
      <c r="LKA24" s="719">
        <f t="shared" si="131"/>
        <v>0</v>
      </c>
      <c r="LKB24" s="719">
        <f t="shared" si="131"/>
        <v>0</v>
      </c>
      <c r="LKC24" s="719">
        <f t="shared" si="131"/>
        <v>0</v>
      </c>
      <c r="LKD24" s="719">
        <f t="shared" si="131"/>
        <v>0</v>
      </c>
      <c r="LKE24" s="719">
        <f t="shared" si="131"/>
        <v>0</v>
      </c>
      <c r="LKF24" s="719">
        <f t="shared" si="131"/>
        <v>0</v>
      </c>
      <c r="LKG24" s="719">
        <f t="shared" si="131"/>
        <v>0</v>
      </c>
      <c r="LKH24" s="719">
        <f t="shared" si="131"/>
        <v>0</v>
      </c>
      <c r="LKI24" s="719">
        <f t="shared" si="131"/>
        <v>0</v>
      </c>
      <c r="LKJ24" s="719">
        <f t="shared" si="131"/>
        <v>0</v>
      </c>
      <c r="LKK24" s="719">
        <f t="shared" si="131"/>
        <v>0</v>
      </c>
      <c r="LKL24" s="719">
        <f t="shared" si="131"/>
        <v>0</v>
      </c>
      <c r="LKM24" s="719">
        <f t="shared" si="131"/>
        <v>0</v>
      </c>
      <c r="LKN24" s="719">
        <f t="shared" si="131"/>
        <v>0</v>
      </c>
      <c r="LKO24" s="719">
        <f t="shared" si="131"/>
        <v>0</v>
      </c>
      <c r="LKP24" s="719">
        <f t="shared" si="131"/>
        <v>0</v>
      </c>
      <c r="LKQ24" s="719">
        <f t="shared" si="131"/>
        <v>0</v>
      </c>
      <c r="LKR24" s="719">
        <f t="shared" si="131"/>
        <v>0</v>
      </c>
      <c r="LKS24" s="719">
        <f t="shared" si="131"/>
        <v>0</v>
      </c>
      <c r="LKT24" s="719">
        <f t="shared" si="131"/>
        <v>0</v>
      </c>
      <c r="LKU24" s="719">
        <f t="shared" si="131"/>
        <v>0</v>
      </c>
      <c r="LKV24" s="719">
        <f t="shared" si="131"/>
        <v>0</v>
      </c>
      <c r="LKW24" s="719">
        <f t="shared" si="131"/>
        <v>0</v>
      </c>
      <c r="LKX24" s="719">
        <f t="shared" si="131"/>
        <v>0</v>
      </c>
      <c r="LKY24" s="719">
        <f t="shared" si="131"/>
        <v>0</v>
      </c>
      <c r="LKZ24" s="719">
        <f t="shared" si="131"/>
        <v>0</v>
      </c>
      <c r="LLA24" s="719">
        <f t="shared" si="131"/>
        <v>0</v>
      </c>
      <c r="LLB24" s="719">
        <f t="shared" si="131"/>
        <v>0</v>
      </c>
      <c r="LLC24" s="719">
        <f t="shared" si="131"/>
        <v>0</v>
      </c>
      <c r="LLD24" s="719">
        <f t="shared" si="131"/>
        <v>0</v>
      </c>
      <c r="LLE24" s="719">
        <f t="shared" si="131"/>
        <v>0</v>
      </c>
      <c r="LLF24" s="719">
        <f t="shared" si="131"/>
        <v>0</v>
      </c>
      <c r="LLG24" s="719">
        <f t="shared" si="131"/>
        <v>0</v>
      </c>
      <c r="LLH24" s="719">
        <f t="shared" si="131"/>
        <v>0</v>
      </c>
      <c r="LLI24" s="719">
        <f t="shared" si="131"/>
        <v>0</v>
      </c>
      <c r="LLJ24" s="719">
        <f t="shared" si="131"/>
        <v>0</v>
      </c>
      <c r="LLK24" s="719">
        <f t="shared" si="131"/>
        <v>0</v>
      </c>
      <c r="LLL24" s="719">
        <f t="shared" si="131"/>
        <v>0</v>
      </c>
      <c r="LLM24" s="719">
        <f t="shared" si="131"/>
        <v>0</v>
      </c>
      <c r="LLN24" s="719">
        <f t="shared" si="131"/>
        <v>0</v>
      </c>
      <c r="LLO24" s="719">
        <f t="shared" si="131"/>
        <v>0</v>
      </c>
      <c r="LLP24" s="719">
        <f t="shared" si="131"/>
        <v>0</v>
      </c>
      <c r="LLQ24" s="719">
        <f t="shared" si="131"/>
        <v>0</v>
      </c>
      <c r="LLR24" s="719">
        <f t="shared" si="131"/>
        <v>0</v>
      </c>
      <c r="LLS24" s="719">
        <f t="shared" si="131"/>
        <v>0</v>
      </c>
      <c r="LLT24" s="719">
        <f t="shared" si="131"/>
        <v>0</v>
      </c>
      <c r="LLU24" s="719">
        <f t="shared" si="131"/>
        <v>0</v>
      </c>
      <c r="LLV24" s="719">
        <f t="shared" si="131"/>
        <v>0</v>
      </c>
      <c r="LLW24" s="719">
        <f t="shared" si="131"/>
        <v>0</v>
      </c>
      <c r="LLX24" s="719">
        <f t="shared" si="131"/>
        <v>0</v>
      </c>
      <c r="LLY24" s="719">
        <f t="shared" ref="LLY24:LOJ24" si="132">LLY22/365</f>
        <v>0</v>
      </c>
      <c r="LLZ24" s="719">
        <f t="shared" si="132"/>
        <v>0</v>
      </c>
      <c r="LMA24" s="719">
        <f t="shared" si="132"/>
        <v>0</v>
      </c>
      <c r="LMB24" s="719">
        <f t="shared" si="132"/>
        <v>0</v>
      </c>
      <c r="LMC24" s="719">
        <f t="shared" si="132"/>
        <v>0</v>
      </c>
      <c r="LMD24" s="719">
        <f t="shared" si="132"/>
        <v>0</v>
      </c>
      <c r="LME24" s="719">
        <f t="shared" si="132"/>
        <v>0</v>
      </c>
      <c r="LMF24" s="719">
        <f t="shared" si="132"/>
        <v>0</v>
      </c>
      <c r="LMG24" s="719">
        <f t="shared" si="132"/>
        <v>0</v>
      </c>
      <c r="LMH24" s="719">
        <f t="shared" si="132"/>
        <v>0</v>
      </c>
      <c r="LMI24" s="719">
        <f t="shared" si="132"/>
        <v>0</v>
      </c>
      <c r="LMJ24" s="719">
        <f t="shared" si="132"/>
        <v>0</v>
      </c>
      <c r="LMK24" s="719">
        <f t="shared" si="132"/>
        <v>0</v>
      </c>
      <c r="LML24" s="719">
        <f t="shared" si="132"/>
        <v>0</v>
      </c>
      <c r="LMM24" s="719">
        <f t="shared" si="132"/>
        <v>0</v>
      </c>
      <c r="LMN24" s="719">
        <f t="shared" si="132"/>
        <v>0</v>
      </c>
      <c r="LMO24" s="719">
        <f t="shared" si="132"/>
        <v>0</v>
      </c>
      <c r="LMP24" s="719">
        <f t="shared" si="132"/>
        <v>0</v>
      </c>
      <c r="LMQ24" s="719">
        <f t="shared" si="132"/>
        <v>0</v>
      </c>
      <c r="LMR24" s="719">
        <f t="shared" si="132"/>
        <v>0</v>
      </c>
      <c r="LMS24" s="719">
        <f t="shared" si="132"/>
        <v>0</v>
      </c>
      <c r="LMT24" s="719">
        <f t="shared" si="132"/>
        <v>0</v>
      </c>
      <c r="LMU24" s="719">
        <f t="shared" si="132"/>
        <v>0</v>
      </c>
      <c r="LMV24" s="719">
        <f t="shared" si="132"/>
        <v>0</v>
      </c>
      <c r="LMW24" s="719">
        <f t="shared" si="132"/>
        <v>0</v>
      </c>
      <c r="LMX24" s="719">
        <f t="shared" si="132"/>
        <v>0</v>
      </c>
      <c r="LMY24" s="719">
        <f t="shared" si="132"/>
        <v>0</v>
      </c>
      <c r="LMZ24" s="719">
        <f t="shared" si="132"/>
        <v>0</v>
      </c>
      <c r="LNA24" s="719">
        <f t="shared" si="132"/>
        <v>0</v>
      </c>
      <c r="LNB24" s="719">
        <f t="shared" si="132"/>
        <v>0</v>
      </c>
      <c r="LNC24" s="719">
        <f t="shared" si="132"/>
        <v>0</v>
      </c>
      <c r="LND24" s="719">
        <f t="shared" si="132"/>
        <v>0</v>
      </c>
      <c r="LNE24" s="719">
        <f t="shared" si="132"/>
        <v>0</v>
      </c>
      <c r="LNF24" s="719">
        <f t="shared" si="132"/>
        <v>0</v>
      </c>
      <c r="LNG24" s="719">
        <f t="shared" si="132"/>
        <v>0</v>
      </c>
      <c r="LNH24" s="719">
        <f t="shared" si="132"/>
        <v>0</v>
      </c>
      <c r="LNI24" s="719">
        <f t="shared" si="132"/>
        <v>0</v>
      </c>
      <c r="LNJ24" s="719">
        <f t="shared" si="132"/>
        <v>0</v>
      </c>
      <c r="LNK24" s="719">
        <f t="shared" si="132"/>
        <v>0</v>
      </c>
      <c r="LNL24" s="719">
        <f t="shared" si="132"/>
        <v>0</v>
      </c>
      <c r="LNM24" s="719">
        <f t="shared" si="132"/>
        <v>0</v>
      </c>
      <c r="LNN24" s="719">
        <f t="shared" si="132"/>
        <v>0</v>
      </c>
      <c r="LNO24" s="719">
        <f t="shared" si="132"/>
        <v>0</v>
      </c>
      <c r="LNP24" s="719">
        <f t="shared" si="132"/>
        <v>0</v>
      </c>
      <c r="LNQ24" s="719">
        <f t="shared" si="132"/>
        <v>0</v>
      </c>
      <c r="LNR24" s="719">
        <f t="shared" si="132"/>
        <v>0</v>
      </c>
      <c r="LNS24" s="719">
        <f t="shared" si="132"/>
        <v>0</v>
      </c>
      <c r="LNT24" s="719">
        <f t="shared" si="132"/>
        <v>0</v>
      </c>
      <c r="LNU24" s="719">
        <f t="shared" si="132"/>
        <v>0</v>
      </c>
      <c r="LNV24" s="719">
        <f t="shared" si="132"/>
        <v>0</v>
      </c>
      <c r="LNW24" s="719">
        <f t="shared" si="132"/>
        <v>0</v>
      </c>
      <c r="LNX24" s="719">
        <f t="shared" si="132"/>
        <v>0</v>
      </c>
      <c r="LNY24" s="719">
        <f t="shared" si="132"/>
        <v>0</v>
      </c>
      <c r="LNZ24" s="719">
        <f t="shared" si="132"/>
        <v>0</v>
      </c>
      <c r="LOA24" s="719">
        <f t="shared" si="132"/>
        <v>0</v>
      </c>
      <c r="LOB24" s="719">
        <f t="shared" si="132"/>
        <v>0</v>
      </c>
      <c r="LOC24" s="719">
        <f t="shared" si="132"/>
        <v>0</v>
      </c>
      <c r="LOD24" s="719">
        <f t="shared" si="132"/>
        <v>0</v>
      </c>
      <c r="LOE24" s="719">
        <f t="shared" si="132"/>
        <v>0</v>
      </c>
      <c r="LOF24" s="719">
        <f t="shared" si="132"/>
        <v>0</v>
      </c>
      <c r="LOG24" s="719">
        <f t="shared" si="132"/>
        <v>0</v>
      </c>
      <c r="LOH24" s="719">
        <f t="shared" si="132"/>
        <v>0</v>
      </c>
      <c r="LOI24" s="719">
        <f t="shared" si="132"/>
        <v>0</v>
      </c>
      <c r="LOJ24" s="719">
        <f t="shared" si="132"/>
        <v>0</v>
      </c>
      <c r="LOK24" s="719">
        <f t="shared" ref="LOK24:LQV24" si="133">LOK22/365</f>
        <v>0</v>
      </c>
      <c r="LOL24" s="719">
        <f t="shared" si="133"/>
        <v>0</v>
      </c>
      <c r="LOM24" s="719">
        <f t="shared" si="133"/>
        <v>0</v>
      </c>
      <c r="LON24" s="719">
        <f t="shared" si="133"/>
        <v>0</v>
      </c>
      <c r="LOO24" s="719">
        <f t="shared" si="133"/>
        <v>0</v>
      </c>
      <c r="LOP24" s="719">
        <f t="shared" si="133"/>
        <v>0</v>
      </c>
      <c r="LOQ24" s="719">
        <f t="shared" si="133"/>
        <v>0</v>
      </c>
      <c r="LOR24" s="719">
        <f t="shared" si="133"/>
        <v>0</v>
      </c>
      <c r="LOS24" s="719">
        <f t="shared" si="133"/>
        <v>0</v>
      </c>
      <c r="LOT24" s="719">
        <f t="shared" si="133"/>
        <v>0</v>
      </c>
      <c r="LOU24" s="719">
        <f t="shared" si="133"/>
        <v>0</v>
      </c>
      <c r="LOV24" s="719">
        <f t="shared" si="133"/>
        <v>0</v>
      </c>
      <c r="LOW24" s="719">
        <f t="shared" si="133"/>
        <v>0</v>
      </c>
      <c r="LOX24" s="719">
        <f t="shared" si="133"/>
        <v>0</v>
      </c>
      <c r="LOY24" s="719">
        <f t="shared" si="133"/>
        <v>0</v>
      </c>
      <c r="LOZ24" s="719">
        <f t="shared" si="133"/>
        <v>0</v>
      </c>
      <c r="LPA24" s="719">
        <f t="shared" si="133"/>
        <v>0</v>
      </c>
      <c r="LPB24" s="719">
        <f t="shared" si="133"/>
        <v>0</v>
      </c>
      <c r="LPC24" s="719">
        <f t="shared" si="133"/>
        <v>0</v>
      </c>
      <c r="LPD24" s="719">
        <f t="shared" si="133"/>
        <v>0</v>
      </c>
      <c r="LPE24" s="719">
        <f t="shared" si="133"/>
        <v>0</v>
      </c>
      <c r="LPF24" s="719">
        <f t="shared" si="133"/>
        <v>0</v>
      </c>
      <c r="LPG24" s="719">
        <f t="shared" si="133"/>
        <v>0</v>
      </c>
      <c r="LPH24" s="719">
        <f t="shared" si="133"/>
        <v>0</v>
      </c>
      <c r="LPI24" s="719">
        <f t="shared" si="133"/>
        <v>0</v>
      </c>
      <c r="LPJ24" s="719">
        <f t="shared" si="133"/>
        <v>0</v>
      </c>
      <c r="LPK24" s="719">
        <f t="shared" si="133"/>
        <v>0</v>
      </c>
      <c r="LPL24" s="719">
        <f t="shared" si="133"/>
        <v>0</v>
      </c>
      <c r="LPM24" s="719">
        <f t="shared" si="133"/>
        <v>0</v>
      </c>
      <c r="LPN24" s="719">
        <f t="shared" si="133"/>
        <v>0</v>
      </c>
      <c r="LPO24" s="719">
        <f t="shared" si="133"/>
        <v>0</v>
      </c>
      <c r="LPP24" s="719">
        <f t="shared" si="133"/>
        <v>0</v>
      </c>
      <c r="LPQ24" s="719">
        <f t="shared" si="133"/>
        <v>0</v>
      </c>
      <c r="LPR24" s="719">
        <f t="shared" si="133"/>
        <v>0</v>
      </c>
      <c r="LPS24" s="719">
        <f t="shared" si="133"/>
        <v>0</v>
      </c>
      <c r="LPT24" s="719">
        <f t="shared" si="133"/>
        <v>0</v>
      </c>
      <c r="LPU24" s="719">
        <f t="shared" si="133"/>
        <v>0</v>
      </c>
      <c r="LPV24" s="719">
        <f t="shared" si="133"/>
        <v>0</v>
      </c>
      <c r="LPW24" s="719">
        <f t="shared" si="133"/>
        <v>0</v>
      </c>
      <c r="LPX24" s="719">
        <f t="shared" si="133"/>
        <v>0</v>
      </c>
      <c r="LPY24" s="719">
        <f t="shared" si="133"/>
        <v>0</v>
      </c>
      <c r="LPZ24" s="719">
        <f t="shared" si="133"/>
        <v>0</v>
      </c>
      <c r="LQA24" s="719">
        <f t="shared" si="133"/>
        <v>0</v>
      </c>
      <c r="LQB24" s="719">
        <f t="shared" si="133"/>
        <v>0</v>
      </c>
      <c r="LQC24" s="719">
        <f t="shared" si="133"/>
        <v>0</v>
      </c>
      <c r="LQD24" s="719">
        <f t="shared" si="133"/>
        <v>0</v>
      </c>
      <c r="LQE24" s="719">
        <f t="shared" si="133"/>
        <v>0</v>
      </c>
      <c r="LQF24" s="719">
        <f t="shared" si="133"/>
        <v>0</v>
      </c>
      <c r="LQG24" s="719">
        <f t="shared" si="133"/>
        <v>0</v>
      </c>
      <c r="LQH24" s="719">
        <f t="shared" si="133"/>
        <v>0</v>
      </c>
      <c r="LQI24" s="719">
        <f t="shared" si="133"/>
        <v>0</v>
      </c>
      <c r="LQJ24" s="719">
        <f t="shared" si="133"/>
        <v>0</v>
      </c>
      <c r="LQK24" s="719">
        <f t="shared" si="133"/>
        <v>0</v>
      </c>
      <c r="LQL24" s="719">
        <f t="shared" si="133"/>
        <v>0</v>
      </c>
      <c r="LQM24" s="719">
        <f t="shared" si="133"/>
        <v>0</v>
      </c>
      <c r="LQN24" s="719">
        <f t="shared" si="133"/>
        <v>0</v>
      </c>
      <c r="LQO24" s="719">
        <f t="shared" si="133"/>
        <v>0</v>
      </c>
      <c r="LQP24" s="719">
        <f t="shared" si="133"/>
        <v>0</v>
      </c>
      <c r="LQQ24" s="719">
        <f t="shared" si="133"/>
        <v>0</v>
      </c>
      <c r="LQR24" s="719">
        <f t="shared" si="133"/>
        <v>0</v>
      </c>
      <c r="LQS24" s="719">
        <f t="shared" si="133"/>
        <v>0</v>
      </c>
      <c r="LQT24" s="719">
        <f t="shared" si="133"/>
        <v>0</v>
      </c>
      <c r="LQU24" s="719">
        <f t="shared" si="133"/>
        <v>0</v>
      </c>
      <c r="LQV24" s="719">
        <f t="shared" si="133"/>
        <v>0</v>
      </c>
      <c r="LQW24" s="719">
        <f t="shared" ref="LQW24:LTH24" si="134">LQW22/365</f>
        <v>0</v>
      </c>
      <c r="LQX24" s="719">
        <f t="shared" si="134"/>
        <v>0</v>
      </c>
      <c r="LQY24" s="719">
        <f t="shared" si="134"/>
        <v>0</v>
      </c>
      <c r="LQZ24" s="719">
        <f t="shared" si="134"/>
        <v>0</v>
      </c>
      <c r="LRA24" s="719">
        <f t="shared" si="134"/>
        <v>0</v>
      </c>
      <c r="LRB24" s="719">
        <f t="shared" si="134"/>
        <v>0</v>
      </c>
      <c r="LRC24" s="719">
        <f t="shared" si="134"/>
        <v>0</v>
      </c>
      <c r="LRD24" s="719">
        <f t="shared" si="134"/>
        <v>0</v>
      </c>
      <c r="LRE24" s="719">
        <f t="shared" si="134"/>
        <v>0</v>
      </c>
      <c r="LRF24" s="719">
        <f t="shared" si="134"/>
        <v>0</v>
      </c>
      <c r="LRG24" s="719">
        <f t="shared" si="134"/>
        <v>0</v>
      </c>
      <c r="LRH24" s="719">
        <f t="shared" si="134"/>
        <v>0</v>
      </c>
      <c r="LRI24" s="719">
        <f t="shared" si="134"/>
        <v>0</v>
      </c>
      <c r="LRJ24" s="719">
        <f t="shared" si="134"/>
        <v>0</v>
      </c>
      <c r="LRK24" s="719">
        <f t="shared" si="134"/>
        <v>0</v>
      </c>
      <c r="LRL24" s="719">
        <f t="shared" si="134"/>
        <v>0</v>
      </c>
      <c r="LRM24" s="719">
        <f t="shared" si="134"/>
        <v>0</v>
      </c>
      <c r="LRN24" s="719">
        <f t="shared" si="134"/>
        <v>0</v>
      </c>
      <c r="LRO24" s="719">
        <f t="shared" si="134"/>
        <v>0</v>
      </c>
      <c r="LRP24" s="719">
        <f t="shared" si="134"/>
        <v>0</v>
      </c>
      <c r="LRQ24" s="719">
        <f t="shared" si="134"/>
        <v>0</v>
      </c>
      <c r="LRR24" s="719">
        <f t="shared" si="134"/>
        <v>0</v>
      </c>
      <c r="LRS24" s="719">
        <f t="shared" si="134"/>
        <v>0</v>
      </c>
      <c r="LRT24" s="719">
        <f t="shared" si="134"/>
        <v>0</v>
      </c>
      <c r="LRU24" s="719">
        <f t="shared" si="134"/>
        <v>0</v>
      </c>
      <c r="LRV24" s="719">
        <f t="shared" si="134"/>
        <v>0</v>
      </c>
      <c r="LRW24" s="719">
        <f t="shared" si="134"/>
        <v>0</v>
      </c>
      <c r="LRX24" s="719">
        <f t="shared" si="134"/>
        <v>0</v>
      </c>
      <c r="LRY24" s="719">
        <f t="shared" si="134"/>
        <v>0</v>
      </c>
      <c r="LRZ24" s="719">
        <f t="shared" si="134"/>
        <v>0</v>
      </c>
      <c r="LSA24" s="719">
        <f t="shared" si="134"/>
        <v>0</v>
      </c>
      <c r="LSB24" s="719">
        <f t="shared" si="134"/>
        <v>0</v>
      </c>
      <c r="LSC24" s="719">
        <f t="shared" si="134"/>
        <v>0</v>
      </c>
      <c r="LSD24" s="719">
        <f t="shared" si="134"/>
        <v>0</v>
      </c>
      <c r="LSE24" s="719">
        <f t="shared" si="134"/>
        <v>0</v>
      </c>
      <c r="LSF24" s="719">
        <f t="shared" si="134"/>
        <v>0</v>
      </c>
      <c r="LSG24" s="719">
        <f t="shared" si="134"/>
        <v>0</v>
      </c>
      <c r="LSH24" s="719">
        <f t="shared" si="134"/>
        <v>0</v>
      </c>
      <c r="LSI24" s="719">
        <f t="shared" si="134"/>
        <v>0</v>
      </c>
      <c r="LSJ24" s="719">
        <f t="shared" si="134"/>
        <v>0</v>
      </c>
      <c r="LSK24" s="719">
        <f t="shared" si="134"/>
        <v>0</v>
      </c>
      <c r="LSL24" s="719">
        <f t="shared" si="134"/>
        <v>0</v>
      </c>
      <c r="LSM24" s="719">
        <f t="shared" si="134"/>
        <v>0</v>
      </c>
      <c r="LSN24" s="719">
        <f t="shared" si="134"/>
        <v>0</v>
      </c>
      <c r="LSO24" s="719">
        <f t="shared" si="134"/>
        <v>0</v>
      </c>
      <c r="LSP24" s="719">
        <f t="shared" si="134"/>
        <v>0</v>
      </c>
      <c r="LSQ24" s="719">
        <f t="shared" si="134"/>
        <v>0</v>
      </c>
      <c r="LSR24" s="719">
        <f t="shared" si="134"/>
        <v>0</v>
      </c>
      <c r="LSS24" s="719">
        <f t="shared" si="134"/>
        <v>0</v>
      </c>
      <c r="LST24" s="719">
        <f t="shared" si="134"/>
        <v>0</v>
      </c>
      <c r="LSU24" s="719">
        <f t="shared" si="134"/>
        <v>0</v>
      </c>
      <c r="LSV24" s="719">
        <f t="shared" si="134"/>
        <v>0</v>
      </c>
      <c r="LSW24" s="719">
        <f t="shared" si="134"/>
        <v>0</v>
      </c>
      <c r="LSX24" s="719">
        <f t="shared" si="134"/>
        <v>0</v>
      </c>
      <c r="LSY24" s="719">
        <f t="shared" si="134"/>
        <v>0</v>
      </c>
      <c r="LSZ24" s="719">
        <f t="shared" si="134"/>
        <v>0</v>
      </c>
      <c r="LTA24" s="719">
        <f t="shared" si="134"/>
        <v>0</v>
      </c>
      <c r="LTB24" s="719">
        <f t="shared" si="134"/>
        <v>0</v>
      </c>
      <c r="LTC24" s="719">
        <f t="shared" si="134"/>
        <v>0</v>
      </c>
      <c r="LTD24" s="719">
        <f t="shared" si="134"/>
        <v>0</v>
      </c>
      <c r="LTE24" s="719">
        <f t="shared" si="134"/>
        <v>0</v>
      </c>
      <c r="LTF24" s="719">
        <f t="shared" si="134"/>
        <v>0</v>
      </c>
      <c r="LTG24" s="719">
        <f t="shared" si="134"/>
        <v>0</v>
      </c>
      <c r="LTH24" s="719">
        <f t="shared" si="134"/>
        <v>0</v>
      </c>
      <c r="LTI24" s="719">
        <f t="shared" ref="LTI24:LVT24" si="135">LTI22/365</f>
        <v>0</v>
      </c>
      <c r="LTJ24" s="719">
        <f t="shared" si="135"/>
        <v>0</v>
      </c>
      <c r="LTK24" s="719">
        <f t="shared" si="135"/>
        <v>0</v>
      </c>
      <c r="LTL24" s="719">
        <f t="shared" si="135"/>
        <v>0</v>
      </c>
      <c r="LTM24" s="719">
        <f t="shared" si="135"/>
        <v>0</v>
      </c>
      <c r="LTN24" s="719">
        <f t="shared" si="135"/>
        <v>0</v>
      </c>
      <c r="LTO24" s="719">
        <f t="shared" si="135"/>
        <v>0</v>
      </c>
      <c r="LTP24" s="719">
        <f t="shared" si="135"/>
        <v>0</v>
      </c>
      <c r="LTQ24" s="719">
        <f t="shared" si="135"/>
        <v>0</v>
      </c>
      <c r="LTR24" s="719">
        <f t="shared" si="135"/>
        <v>0</v>
      </c>
      <c r="LTS24" s="719">
        <f t="shared" si="135"/>
        <v>0</v>
      </c>
      <c r="LTT24" s="719">
        <f t="shared" si="135"/>
        <v>0</v>
      </c>
      <c r="LTU24" s="719">
        <f t="shared" si="135"/>
        <v>0</v>
      </c>
      <c r="LTV24" s="719">
        <f t="shared" si="135"/>
        <v>0</v>
      </c>
      <c r="LTW24" s="719">
        <f t="shared" si="135"/>
        <v>0</v>
      </c>
      <c r="LTX24" s="719">
        <f t="shared" si="135"/>
        <v>0</v>
      </c>
      <c r="LTY24" s="719">
        <f t="shared" si="135"/>
        <v>0</v>
      </c>
      <c r="LTZ24" s="719">
        <f t="shared" si="135"/>
        <v>0</v>
      </c>
      <c r="LUA24" s="719">
        <f t="shared" si="135"/>
        <v>0</v>
      </c>
      <c r="LUB24" s="719">
        <f t="shared" si="135"/>
        <v>0</v>
      </c>
      <c r="LUC24" s="719">
        <f t="shared" si="135"/>
        <v>0</v>
      </c>
      <c r="LUD24" s="719">
        <f t="shared" si="135"/>
        <v>0</v>
      </c>
      <c r="LUE24" s="719">
        <f t="shared" si="135"/>
        <v>0</v>
      </c>
      <c r="LUF24" s="719">
        <f t="shared" si="135"/>
        <v>0</v>
      </c>
      <c r="LUG24" s="719">
        <f t="shared" si="135"/>
        <v>0</v>
      </c>
      <c r="LUH24" s="719">
        <f t="shared" si="135"/>
        <v>0</v>
      </c>
      <c r="LUI24" s="719">
        <f t="shared" si="135"/>
        <v>0</v>
      </c>
      <c r="LUJ24" s="719">
        <f t="shared" si="135"/>
        <v>0</v>
      </c>
      <c r="LUK24" s="719">
        <f t="shared" si="135"/>
        <v>0</v>
      </c>
      <c r="LUL24" s="719">
        <f t="shared" si="135"/>
        <v>0</v>
      </c>
      <c r="LUM24" s="719">
        <f t="shared" si="135"/>
        <v>0</v>
      </c>
      <c r="LUN24" s="719">
        <f t="shared" si="135"/>
        <v>0</v>
      </c>
      <c r="LUO24" s="719">
        <f t="shared" si="135"/>
        <v>0</v>
      </c>
      <c r="LUP24" s="719">
        <f t="shared" si="135"/>
        <v>0</v>
      </c>
      <c r="LUQ24" s="719">
        <f t="shared" si="135"/>
        <v>0</v>
      </c>
      <c r="LUR24" s="719">
        <f t="shared" si="135"/>
        <v>0</v>
      </c>
      <c r="LUS24" s="719">
        <f t="shared" si="135"/>
        <v>0</v>
      </c>
      <c r="LUT24" s="719">
        <f t="shared" si="135"/>
        <v>0</v>
      </c>
      <c r="LUU24" s="719">
        <f t="shared" si="135"/>
        <v>0</v>
      </c>
      <c r="LUV24" s="719">
        <f t="shared" si="135"/>
        <v>0</v>
      </c>
      <c r="LUW24" s="719">
        <f t="shared" si="135"/>
        <v>0</v>
      </c>
      <c r="LUX24" s="719">
        <f t="shared" si="135"/>
        <v>0</v>
      </c>
      <c r="LUY24" s="719">
        <f t="shared" si="135"/>
        <v>0</v>
      </c>
      <c r="LUZ24" s="719">
        <f t="shared" si="135"/>
        <v>0</v>
      </c>
      <c r="LVA24" s="719">
        <f t="shared" si="135"/>
        <v>0</v>
      </c>
      <c r="LVB24" s="719">
        <f t="shared" si="135"/>
        <v>0</v>
      </c>
      <c r="LVC24" s="719">
        <f t="shared" si="135"/>
        <v>0</v>
      </c>
      <c r="LVD24" s="719">
        <f t="shared" si="135"/>
        <v>0</v>
      </c>
      <c r="LVE24" s="719">
        <f t="shared" si="135"/>
        <v>0</v>
      </c>
      <c r="LVF24" s="719">
        <f t="shared" si="135"/>
        <v>0</v>
      </c>
      <c r="LVG24" s="719">
        <f t="shared" si="135"/>
        <v>0</v>
      </c>
      <c r="LVH24" s="719">
        <f t="shared" si="135"/>
        <v>0</v>
      </c>
      <c r="LVI24" s="719">
        <f t="shared" si="135"/>
        <v>0</v>
      </c>
      <c r="LVJ24" s="719">
        <f t="shared" si="135"/>
        <v>0</v>
      </c>
      <c r="LVK24" s="719">
        <f t="shared" si="135"/>
        <v>0</v>
      </c>
      <c r="LVL24" s="719">
        <f t="shared" si="135"/>
        <v>0</v>
      </c>
      <c r="LVM24" s="719">
        <f t="shared" si="135"/>
        <v>0</v>
      </c>
      <c r="LVN24" s="719">
        <f t="shared" si="135"/>
        <v>0</v>
      </c>
      <c r="LVO24" s="719">
        <f t="shared" si="135"/>
        <v>0</v>
      </c>
      <c r="LVP24" s="719">
        <f t="shared" si="135"/>
        <v>0</v>
      </c>
      <c r="LVQ24" s="719">
        <f t="shared" si="135"/>
        <v>0</v>
      </c>
      <c r="LVR24" s="719">
        <f t="shared" si="135"/>
        <v>0</v>
      </c>
      <c r="LVS24" s="719">
        <f t="shared" si="135"/>
        <v>0</v>
      </c>
      <c r="LVT24" s="719">
        <f t="shared" si="135"/>
        <v>0</v>
      </c>
      <c r="LVU24" s="719">
        <f t="shared" ref="LVU24:LYF24" si="136">LVU22/365</f>
        <v>0</v>
      </c>
      <c r="LVV24" s="719">
        <f t="shared" si="136"/>
        <v>0</v>
      </c>
      <c r="LVW24" s="719">
        <f t="shared" si="136"/>
        <v>0</v>
      </c>
      <c r="LVX24" s="719">
        <f t="shared" si="136"/>
        <v>0</v>
      </c>
      <c r="LVY24" s="719">
        <f t="shared" si="136"/>
        <v>0</v>
      </c>
      <c r="LVZ24" s="719">
        <f t="shared" si="136"/>
        <v>0</v>
      </c>
      <c r="LWA24" s="719">
        <f t="shared" si="136"/>
        <v>0</v>
      </c>
      <c r="LWB24" s="719">
        <f t="shared" si="136"/>
        <v>0</v>
      </c>
      <c r="LWC24" s="719">
        <f t="shared" si="136"/>
        <v>0</v>
      </c>
      <c r="LWD24" s="719">
        <f t="shared" si="136"/>
        <v>0</v>
      </c>
      <c r="LWE24" s="719">
        <f t="shared" si="136"/>
        <v>0</v>
      </c>
      <c r="LWF24" s="719">
        <f t="shared" si="136"/>
        <v>0</v>
      </c>
      <c r="LWG24" s="719">
        <f t="shared" si="136"/>
        <v>0</v>
      </c>
      <c r="LWH24" s="719">
        <f t="shared" si="136"/>
        <v>0</v>
      </c>
      <c r="LWI24" s="719">
        <f t="shared" si="136"/>
        <v>0</v>
      </c>
      <c r="LWJ24" s="719">
        <f t="shared" si="136"/>
        <v>0</v>
      </c>
      <c r="LWK24" s="719">
        <f t="shared" si="136"/>
        <v>0</v>
      </c>
      <c r="LWL24" s="719">
        <f t="shared" si="136"/>
        <v>0</v>
      </c>
      <c r="LWM24" s="719">
        <f t="shared" si="136"/>
        <v>0</v>
      </c>
      <c r="LWN24" s="719">
        <f t="shared" si="136"/>
        <v>0</v>
      </c>
      <c r="LWO24" s="719">
        <f t="shared" si="136"/>
        <v>0</v>
      </c>
      <c r="LWP24" s="719">
        <f t="shared" si="136"/>
        <v>0</v>
      </c>
      <c r="LWQ24" s="719">
        <f t="shared" si="136"/>
        <v>0</v>
      </c>
      <c r="LWR24" s="719">
        <f t="shared" si="136"/>
        <v>0</v>
      </c>
      <c r="LWS24" s="719">
        <f t="shared" si="136"/>
        <v>0</v>
      </c>
      <c r="LWT24" s="719">
        <f t="shared" si="136"/>
        <v>0</v>
      </c>
      <c r="LWU24" s="719">
        <f t="shared" si="136"/>
        <v>0</v>
      </c>
      <c r="LWV24" s="719">
        <f t="shared" si="136"/>
        <v>0</v>
      </c>
      <c r="LWW24" s="719">
        <f t="shared" si="136"/>
        <v>0</v>
      </c>
      <c r="LWX24" s="719">
        <f t="shared" si="136"/>
        <v>0</v>
      </c>
      <c r="LWY24" s="719">
        <f t="shared" si="136"/>
        <v>0</v>
      </c>
      <c r="LWZ24" s="719">
        <f t="shared" si="136"/>
        <v>0</v>
      </c>
      <c r="LXA24" s="719">
        <f t="shared" si="136"/>
        <v>0</v>
      </c>
      <c r="LXB24" s="719">
        <f t="shared" si="136"/>
        <v>0</v>
      </c>
      <c r="LXC24" s="719">
        <f t="shared" si="136"/>
        <v>0</v>
      </c>
      <c r="LXD24" s="719">
        <f t="shared" si="136"/>
        <v>0</v>
      </c>
      <c r="LXE24" s="719">
        <f t="shared" si="136"/>
        <v>0</v>
      </c>
      <c r="LXF24" s="719">
        <f t="shared" si="136"/>
        <v>0</v>
      </c>
      <c r="LXG24" s="719">
        <f t="shared" si="136"/>
        <v>0</v>
      </c>
      <c r="LXH24" s="719">
        <f t="shared" si="136"/>
        <v>0</v>
      </c>
      <c r="LXI24" s="719">
        <f t="shared" si="136"/>
        <v>0</v>
      </c>
      <c r="LXJ24" s="719">
        <f t="shared" si="136"/>
        <v>0</v>
      </c>
      <c r="LXK24" s="719">
        <f t="shared" si="136"/>
        <v>0</v>
      </c>
      <c r="LXL24" s="719">
        <f t="shared" si="136"/>
        <v>0</v>
      </c>
      <c r="LXM24" s="719">
        <f t="shared" si="136"/>
        <v>0</v>
      </c>
      <c r="LXN24" s="719">
        <f t="shared" si="136"/>
        <v>0</v>
      </c>
      <c r="LXO24" s="719">
        <f t="shared" si="136"/>
        <v>0</v>
      </c>
      <c r="LXP24" s="719">
        <f t="shared" si="136"/>
        <v>0</v>
      </c>
      <c r="LXQ24" s="719">
        <f t="shared" si="136"/>
        <v>0</v>
      </c>
      <c r="LXR24" s="719">
        <f t="shared" si="136"/>
        <v>0</v>
      </c>
      <c r="LXS24" s="719">
        <f t="shared" si="136"/>
        <v>0</v>
      </c>
      <c r="LXT24" s="719">
        <f t="shared" si="136"/>
        <v>0</v>
      </c>
      <c r="LXU24" s="719">
        <f t="shared" si="136"/>
        <v>0</v>
      </c>
      <c r="LXV24" s="719">
        <f t="shared" si="136"/>
        <v>0</v>
      </c>
      <c r="LXW24" s="719">
        <f t="shared" si="136"/>
        <v>0</v>
      </c>
      <c r="LXX24" s="719">
        <f t="shared" si="136"/>
        <v>0</v>
      </c>
      <c r="LXY24" s="719">
        <f t="shared" si="136"/>
        <v>0</v>
      </c>
      <c r="LXZ24" s="719">
        <f t="shared" si="136"/>
        <v>0</v>
      </c>
      <c r="LYA24" s="719">
        <f t="shared" si="136"/>
        <v>0</v>
      </c>
      <c r="LYB24" s="719">
        <f t="shared" si="136"/>
        <v>0</v>
      </c>
      <c r="LYC24" s="719">
        <f t="shared" si="136"/>
        <v>0</v>
      </c>
      <c r="LYD24" s="719">
        <f t="shared" si="136"/>
        <v>0</v>
      </c>
      <c r="LYE24" s="719">
        <f t="shared" si="136"/>
        <v>0</v>
      </c>
      <c r="LYF24" s="719">
        <f t="shared" si="136"/>
        <v>0</v>
      </c>
      <c r="LYG24" s="719">
        <f t="shared" ref="LYG24:MAR24" si="137">LYG22/365</f>
        <v>0</v>
      </c>
      <c r="LYH24" s="719">
        <f t="shared" si="137"/>
        <v>0</v>
      </c>
      <c r="LYI24" s="719">
        <f t="shared" si="137"/>
        <v>0</v>
      </c>
      <c r="LYJ24" s="719">
        <f t="shared" si="137"/>
        <v>0</v>
      </c>
      <c r="LYK24" s="719">
        <f t="shared" si="137"/>
        <v>0</v>
      </c>
      <c r="LYL24" s="719">
        <f t="shared" si="137"/>
        <v>0</v>
      </c>
      <c r="LYM24" s="719">
        <f t="shared" si="137"/>
        <v>0</v>
      </c>
      <c r="LYN24" s="719">
        <f t="shared" si="137"/>
        <v>0</v>
      </c>
      <c r="LYO24" s="719">
        <f t="shared" si="137"/>
        <v>0</v>
      </c>
      <c r="LYP24" s="719">
        <f t="shared" si="137"/>
        <v>0</v>
      </c>
      <c r="LYQ24" s="719">
        <f t="shared" si="137"/>
        <v>0</v>
      </c>
      <c r="LYR24" s="719">
        <f t="shared" si="137"/>
        <v>0</v>
      </c>
      <c r="LYS24" s="719">
        <f t="shared" si="137"/>
        <v>0</v>
      </c>
      <c r="LYT24" s="719">
        <f t="shared" si="137"/>
        <v>0</v>
      </c>
      <c r="LYU24" s="719">
        <f t="shared" si="137"/>
        <v>0</v>
      </c>
      <c r="LYV24" s="719">
        <f t="shared" si="137"/>
        <v>0</v>
      </c>
      <c r="LYW24" s="719">
        <f t="shared" si="137"/>
        <v>0</v>
      </c>
      <c r="LYX24" s="719">
        <f t="shared" si="137"/>
        <v>0</v>
      </c>
      <c r="LYY24" s="719">
        <f t="shared" si="137"/>
        <v>0</v>
      </c>
      <c r="LYZ24" s="719">
        <f t="shared" si="137"/>
        <v>0</v>
      </c>
      <c r="LZA24" s="719">
        <f t="shared" si="137"/>
        <v>0</v>
      </c>
      <c r="LZB24" s="719">
        <f t="shared" si="137"/>
        <v>0</v>
      </c>
      <c r="LZC24" s="719">
        <f t="shared" si="137"/>
        <v>0</v>
      </c>
      <c r="LZD24" s="719">
        <f t="shared" si="137"/>
        <v>0</v>
      </c>
      <c r="LZE24" s="719">
        <f t="shared" si="137"/>
        <v>0</v>
      </c>
      <c r="LZF24" s="719">
        <f t="shared" si="137"/>
        <v>0</v>
      </c>
      <c r="LZG24" s="719">
        <f t="shared" si="137"/>
        <v>0</v>
      </c>
      <c r="LZH24" s="719">
        <f t="shared" si="137"/>
        <v>0</v>
      </c>
      <c r="LZI24" s="719">
        <f t="shared" si="137"/>
        <v>0</v>
      </c>
      <c r="LZJ24" s="719">
        <f t="shared" si="137"/>
        <v>0</v>
      </c>
      <c r="LZK24" s="719">
        <f t="shared" si="137"/>
        <v>0</v>
      </c>
      <c r="LZL24" s="719">
        <f t="shared" si="137"/>
        <v>0</v>
      </c>
      <c r="LZM24" s="719">
        <f t="shared" si="137"/>
        <v>0</v>
      </c>
      <c r="LZN24" s="719">
        <f t="shared" si="137"/>
        <v>0</v>
      </c>
      <c r="LZO24" s="719">
        <f t="shared" si="137"/>
        <v>0</v>
      </c>
      <c r="LZP24" s="719">
        <f t="shared" si="137"/>
        <v>0</v>
      </c>
      <c r="LZQ24" s="719">
        <f t="shared" si="137"/>
        <v>0</v>
      </c>
      <c r="LZR24" s="719">
        <f t="shared" si="137"/>
        <v>0</v>
      </c>
      <c r="LZS24" s="719">
        <f t="shared" si="137"/>
        <v>0</v>
      </c>
      <c r="LZT24" s="719">
        <f t="shared" si="137"/>
        <v>0</v>
      </c>
      <c r="LZU24" s="719">
        <f t="shared" si="137"/>
        <v>0</v>
      </c>
      <c r="LZV24" s="719">
        <f t="shared" si="137"/>
        <v>0</v>
      </c>
      <c r="LZW24" s="719">
        <f t="shared" si="137"/>
        <v>0</v>
      </c>
      <c r="LZX24" s="719">
        <f t="shared" si="137"/>
        <v>0</v>
      </c>
      <c r="LZY24" s="719">
        <f t="shared" si="137"/>
        <v>0</v>
      </c>
      <c r="LZZ24" s="719">
        <f t="shared" si="137"/>
        <v>0</v>
      </c>
      <c r="MAA24" s="719">
        <f t="shared" si="137"/>
        <v>0</v>
      </c>
      <c r="MAB24" s="719">
        <f t="shared" si="137"/>
        <v>0</v>
      </c>
      <c r="MAC24" s="719">
        <f t="shared" si="137"/>
        <v>0</v>
      </c>
      <c r="MAD24" s="719">
        <f t="shared" si="137"/>
        <v>0</v>
      </c>
      <c r="MAE24" s="719">
        <f t="shared" si="137"/>
        <v>0</v>
      </c>
      <c r="MAF24" s="719">
        <f t="shared" si="137"/>
        <v>0</v>
      </c>
      <c r="MAG24" s="719">
        <f t="shared" si="137"/>
        <v>0</v>
      </c>
      <c r="MAH24" s="719">
        <f t="shared" si="137"/>
        <v>0</v>
      </c>
      <c r="MAI24" s="719">
        <f t="shared" si="137"/>
        <v>0</v>
      </c>
      <c r="MAJ24" s="719">
        <f t="shared" si="137"/>
        <v>0</v>
      </c>
      <c r="MAK24" s="719">
        <f t="shared" si="137"/>
        <v>0</v>
      </c>
      <c r="MAL24" s="719">
        <f t="shared" si="137"/>
        <v>0</v>
      </c>
      <c r="MAM24" s="719">
        <f t="shared" si="137"/>
        <v>0</v>
      </c>
      <c r="MAN24" s="719">
        <f t="shared" si="137"/>
        <v>0</v>
      </c>
      <c r="MAO24" s="719">
        <f t="shared" si="137"/>
        <v>0</v>
      </c>
      <c r="MAP24" s="719">
        <f t="shared" si="137"/>
        <v>0</v>
      </c>
      <c r="MAQ24" s="719">
        <f t="shared" si="137"/>
        <v>0</v>
      </c>
      <c r="MAR24" s="719">
        <f t="shared" si="137"/>
        <v>0</v>
      </c>
      <c r="MAS24" s="719">
        <f t="shared" ref="MAS24:MDD24" si="138">MAS22/365</f>
        <v>0</v>
      </c>
      <c r="MAT24" s="719">
        <f t="shared" si="138"/>
        <v>0</v>
      </c>
      <c r="MAU24" s="719">
        <f t="shared" si="138"/>
        <v>0</v>
      </c>
      <c r="MAV24" s="719">
        <f t="shared" si="138"/>
        <v>0</v>
      </c>
      <c r="MAW24" s="719">
        <f t="shared" si="138"/>
        <v>0</v>
      </c>
      <c r="MAX24" s="719">
        <f t="shared" si="138"/>
        <v>0</v>
      </c>
      <c r="MAY24" s="719">
        <f t="shared" si="138"/>
        <v>0</v>
      </c>
      <c r="MAZ24" s="719">
        <f t="shared" si="138"/>
        <v>0</v>
      </c>
      <c r="MBA24" s="719">
        <f t="shared" si="138"/>
        <v>0</v>
      </c>
      <c r="MBB24" s="719">
        <f t="shared" si="138"/>
        <v>0</v>
      </c>
      <c r="MBC24" s="719">
        <f t="shared" si="138"/>
        <v>0</v>
      </c>
      <c r="MBD24" s="719">
        <f t="shared" si="138"/>
        <v>0</v>
      </c>
      <c r="MBE24" s="719">
        <f t="shared" si="138"/>
        <v>0</v>
      </c>
      <c r="MBF24" s="719">
        <f t="shared" si="138"/>
        <v>0</v>
      </c>
      <c r="MBG24" s="719">
        <f t="shared" si="138"/>
        <v>0</v>
      </c>
      <c r="MBH24" s="719">
        <f t="shared" si="138"/>
        <v>0</v>
      </c>
      <c r="MBI24" s="719">
        <f t="shared" si="138"/>
        <v>0</v>
      </c>
      <c r="MBJ24" s="719">
        <f t="shared" si="138"/>
        <v>0</v>
      </c>
      <c r="MBK24" s="719">
        <f t="shared" si="138"/>
        <v>0</v>
      </c>
      <c r="MBL24" s="719">
        <f t="shared" si="138"/>
        <v>0</v>
      </c>
      <c r="MBM24" s="719">
        <f t="shared" si="138"/>
        <v>0</v>
      </c>
      <c r="MBN24" s="719">
        <f t="shared" si="138"/>
        <v>0</v>
      </c>
      <c r="MBO24" s="719">
        <f t="shared" si="138"/>
        <v>0</v>
      </c>
      <c r="MBP24" s="719">
        <f t="shared" si="138"/>
        <v>0</v>
      </c>
      <c r="MBQ24" s="719">
        <f t="shared" si="138"/>
        <v>0</v>
      </c>
      <c r="MBR24" s="719">
        <f t="shared" si="138"/>
        <v>0</v>
      </c>
      <c r="MBS24" s="719">
        <f t="shared" si="138"/>
        <v>0</v>
      </c>
      <c r="MBT24" s="719">
        <f t="shared" si="138"/>
        <v>0</v>
      </c>
      <c r="MBU24" s="719">
        <f t="shared" si="138"/>
        <v>0</v>
      </c>
      <c r="MBV24" s="719">
        <f t="shared" si="138"/>
        <v>0</v>
      </c>
      <c r="MBW24" s="719">
        <f t="shared" si="138"/>
        <v>0</v>
      </c>
      <c r="MBX24" s="719">
        <f t="shared" si="138"/>
        <v>0</v>
      </c>
      <c r="MBY24" s="719">
        <f t="shared" si="138"/>
        <v>0</v>
      </c>
      <c r="MBZ24" s="719">
        <f t="shared" si="138"/>
        <v>0</v>
      </c>
      <c r="MCA24" s="719">
        <f t="shared" si="138"/>
        <v>0</v>
      </c>
      <c r="MCB24" s="719">
        <f t="shared" si="138"/>
        <v>0</v>
      </c>
      <c r="MCC24" s="719">
        <f t="shared" si="138"/>
        <v>0</v>
      </c>
      <c r="MCD24" s="719">
        <f t="shared" si="138"/>
        <v>0</v>
      </c>
      <c r="MCE24" s="719">
        <f t="shared" si="138"/>
        <v>0</v>
      </c>
      <c r="MCF24" s="719">
        <f t="shared" si="138"/>
        <v>0</v>
      </c>
      <c r="MCG24" s="719">
        <f t="shared" si="138"/>
        <v>0</v>
      </c>
      <c r="MCH24" s="719">
        <f t="shared" si="138"/>
        <v>0</v>
      </c>
      <c r="MCI24" s="719">
        <f t="shared" si="138"/>
        <v>0</v>
      </c>
      <c r="MCJ24" s="719">
        <f t="shared" si="138"/>
        <v>0</v>
      </c>
      <c r="MCK24" s="719">
        <f t="shared" si="138"/>
        <v>0</v>
      </c>
      <c r="MCL24" s="719">
        <f t="shared" si="138"/>
        <v>0</v>
      </c>
      <c r="MCM24" s="719">
        <f t="shared" si="138"/>
        <v>0</v>
      </c>
      <c r="MCN24" s="719">
        <f t="shared" si="138"/>
        <v>0</v>
      </c>
      <c r="MCO24" s="719">
        <f t="shared" si="138"/>
        <v>0</v>
      </c>
      <c r="MCP24" s="719">
        <f t="shared" si="138"/>
        <v>0</v>
      </c>
      <c r="MCQ24" s="719">
        <f t="shared" si="138"/>
        <v>0</v>
      </c>
      <c r="MCR24" s="719">
        <f t="shared" si="138"/>
        <v>0</v>
      </c>
      <c r="MCS24" s="719">
        <f t="shared" si="138"/>
        <v>0</v>
      </c>
      <c r="MCT24" s="719">
        <f t="shared" si="138"/>
        <v>0</v>
      </c>
      <c r="MCU24" s="719">
        <f t="shared" si="138"/>
        <v>0</v>
      </c>
      <c r="MCV24" s="719">
        <f t="shared" si="138"/>
        <v>0</v>
      </c>
      <c r="MCW24" s="719">
        <f t="shared" si="138"/>
        <v>0</v>
      </c>
      <c r="MCX24" s="719">
        <f t="shared" si="138"/>
        <v>0</v>
      </c>
      <c r="MCY24" s="719">
        <f t="shared" si="138"/>
        <v>0</v>
      </c>
      <c r="MCZ24" s="719">
        <f t="shared" si="138"/>
        <v>0</v>
      </c>
      <c r="MDA24" s="719">
        <f t="shared" si="138"/>
        <v>0</v>
      </c>
      <c r="MDB24" s="719">
        <f t="shared" si="138"/>
        <v>0</v>
      </c>
      <c r="MDC24" s="719">
        <f t="shared" si="138"/>
        <v>0</v>
      </c>
      <c r="MDD24" s="719">
        <f t="shared" si="138"/>
        <v>0</v>
      </c>
      <c r="MDE24" s="719">
        <f t="shared" ref="MDE24:MFP24" si="139">MDE22/365</f>
        <v>0</v>
      </c>
      <c r="MDF24" s="719">
        <f t="shared" si="139"/>
        <v>0</v>
      </c>
      <c r="MDG24" s="719">
        <f t="shared" si="139"/>
        <v>0</v>
      </c>
      <c r="MDH24" s="719">
        <f t="shared" si="139"/>
        <v>0</v>
      </c>
      <c r="MDI24" s="719">
        <f t="shared" si="139"/>
        <v>0</v>
      </c>
      <c r="MDJ24" s="719">
        <f t="shared" si="139"/>
        <v>0</v>
      </c>
      <c r="MDK24" s="719">
        <f t="shared" si="139"/>
        <v>0</v>
      </c>
      <c r="MDL24" s="719">
        <f t="shared" si="139"/>
        <v>0</v>
      </c>
      <c r="MDM24" s="719">
        <f t="shared" si="139"/>
        <v>0</v>
      </c>
      <c r="MDN24" s="719">
        <f t="shared" si="139"/>
        <v>0</v>
      </c>
      <c r="MDO24" s="719">
        <f t="shared" si="139"/>
        <v>0</v>
      </c>
      <c r="MDP24" s="719">
        <f t="shared" si="139"/>
        <v>0</v>
      </c>
      <c r="MDQ24" s="719">
        <f t="shared" si="139"/>
        <v>0</v>
      </c>
      <c r="MDR24" s="719">
        <f t="shared" si="139"/>
        <v>0</v>
      </c>
      <c r="MDS24" s="719">
        <f t="shared" si="139"/>
        <v>0</v>
      </c>
      <c r="MDT24" s="719">
        <f t="shared" si="139"/>
        <v>0</v>
      </c>
      <c r="MDU24" s="719">
        <f t="shared" si="139"/>
        <v>0</v>
      </c>
      <c r="MDV24" s="719">
        <f t="shared" si="139"/>
        <v>0</v>
      </c>
      <c r="MDW24" s="719">
        <f t="shared" si="139"/>
        <v>0</v>
      </c>
      <c r="MDX24" s="719">
        <f t="shared" si="139"/>
        <v>0</v>
      </c>
      <c r="MDY24" s="719">
        <f t="shared" si="139"/>
        <v>0</v>
      </c>
      <c r="MDZ24" s="719">
        <f t="shared" si="139"/>
        <v>0</v>
      </c>
      <c r="MEA24" s="719">
        <f t="shared" si="139"/>
        <v>0</v>
      </c>
      <c r="MEB24" s="719">
        <f t="shared" si="139"/>
        <v>0</v>
      </c>
      <c r="MEC24" s="719">
        <f t="shared" si="139"/>
        <v>0</v>
      </c>
      <c r="MED24" s="719">
        <f t="shared" si="139"/>
        <v>0</v>
      </c>
      <c r="MEE24" s="719">
        <f t="shared" si="139"/>
        <v>0</v>
      </c>
      <c r="MEF24" s="719">
        <f t="shared" si="139"/>
        <v>0</v>
      </c>
      <c r="MEG24" s="719">
        <f t="shared" si="139"/>
        <v>0</v>
      </c>
      <c r="MEH24" s="719">
        <f t="shared" si="139"/>
        <v>0</v>
      </c>
      <c r="MEI24" s="719">
        <f t="shared" si="139"/>
        <v>0</v>
      </c>
      <c r="MEJ24" s="719">
        <f t="shared" si="139"/>
        <v>0</v>
      </c>
      <c r="MEK24" s="719">
        <f t="shared" si="139"/>
        <v>0</v>
      </c>
      <c r="MEL24" s="719">
        <f t="shared" si="139"/>
        <v>0</v>
      </c>
      <c r="MEM24" s="719">
        <f t="shared" si="139"/>
        <v>0</v>
      </c>
      <c r="MEN24" s="719">
        <f t="shared" si="139"/>
        <v>0</v>
      </c>
      <c r="MEO24" s="719">
        <f t="shared" si="139"/>
        <v>0</v>
      </c>
      <c r="MEP24" s="719">
        <f t="shared" si="139"/>
        <v>0</v>
      </c>
      <c r="MEQ24" s="719">
        <f t="shared" si="139"/>
        <v>0</v>
      </c>
      <c r="MER24" s="719">
        <f t="shared" si="139"/>
        <v>0</v>
      </c>
      <c r="MES24" s="719">
        <f t="shared" si="139"/>
        <v>0</v>
      </c>
      <c r="MET24" s="719">
        <f t="shared" si="139"/>
        <v>0</v>
      </c>
      <c r="MEU24" s="719">
        <f t="shared" si="139"/>
        <v>0</v>
      </c>
      <c r="MEV24" s="719">
        <f t="shared" si="139"/>
        <v>0</v>
      </c>
      <c r="MEW24" s="719">
        <f t="shared" si="139"/>
        <v>0</v>
      </c>
      <c r="MEX24" s="719">
        <f t="shared" si="139"/>
        <v>0</v>
      </c>
      <c r="MEY24" s="719">
        <f t="shared" si="139"/>
        <v>0</v>
      </c>
      <c r="MEZ24" s="719">
        <f t="shared" si="139"/>
        <v>0</v>
      </c>
      <c r="MFA24" s="719">
        <f t="shared" si="139"/>
        <v>0</v>
      </c>
      <c r="MFB24" s="719">
        <f t="shared" si="139"/>
        <v>0</v>
      </c>
      <c r="MFC24" s="719">
        <f t="shared" si="139"/>
        <v>0</v>
      </c>
      <c r="MFD24" s="719">
        <f t="shared" si="139"/>
        <v>0</v>
      </c>
      <c r="MFE24" s="719">
        <f t="shared" si="139"/>
        <v>0</v>
      </c>
      <c r="MFF24" s="719">
        <f t="shared" si="139"/>
        <v>0</v>
      </c>
      <c r="MFG24" s="719">
        <f t="shared" si="139"/>
        <v>0</v>
      </c>
      <c r="MFH24" s="719">
        <f t="shared" si="139"/>
        <v>0</v>
      </c>
      <c r="MFI24" s="719">
        <f t="shared" si="139"/>
        <v>0</v>
      </c>
      <c r="MFJ24" s="719">
        <f t="shared" si="139"/>
        <v>0</v>
      </c>
      <c r="MFK24" s="719">
        <f t="shared" si="139"/>
        <v>0</v>
      </c>
      <c r="MFL24" s="719">
        <f t="shared" si="139"/>
        <v>0</v>
      </c>
      <c r="MFM24" s="719">
        <f t="shared" si="139"/>
        <v>0</v>
      </c>
      <c r="MFN24" s="719">
        <f t="shared" si="139"/>
        <v>0</v>
      </c>
      <c r="MFO24" s="719">
        <f t="shared" si="139"/>
        <v>0</v>
      </c>
      <c r="MFP24" s="719">
        <f t="shared" si="139"/>
        <v>0</v>
      </c>
      <c r="MFQ24" s="719">
        <f t="shared" ref="MFQ24:MIB24" si="140">MFQ22/365</f>
        <v>0</v>
      </c>
      <c r="MFR24" s="719">
        <f t="shared" si="140"/>
        <v>0</v>
      </c>
      <c r="MFS24" s="719">
        <f t="shared" si="140"/>
        <v>0</v>
      </c>
      <c r="MFT24" s="719">
        <f t="shared" si="140"/>
        <v>0</v>
      </c>
      <c r="MFU24" s="719">
        <f t="shared" si="140"/>
        <v>0</v>
      </c>
      <c r="MFV24" s="719">
        <f t="shared" si="140"/>
        <v>0</v>
      </c>
      <c r="MFW24" s="719">
        <f t="shared" si="140"/>
        <v>0</v>
      </c>
      <c r="MFX24" s="719">
        <f t="shared" si="140"/>
        <v>0</v>
      </c>
      <c r="MFY24" s="719">
        <f t="shared" si="140"/>
        <v>0</v>
      </c>
      <c r="MFZ24" s="719">
        <f t="shared" si="140"/>
        <v>0</v>
      </c>
      <c r="MGA24" s="719">
        <f t="shared" si="140"/>
        <v>0</v>
      </c>
      <c r="MGB24" s="719">
        <f t="shared" si="140"/>
        <v>0</v>
      </c>
      <c r="MGC24" s="719">
        <f t="shared" si="140"/>
        <v>0</v>
      </c>
      <c r="MGD24" s="719">
        <f t="shared" si="140"/>
        <v>0</v>
      </c>
      <c r="MGE24" s="719">
        <f t="shared" si="140"/>
        <v>0</v>
      </c>
      <c r="MGF24" s="719">
        <f t="shared" si="140"/>
        <v>0</v>
      </c>
      <c r="MGG24" s="719">
        <f t="shared" si="140"/>
        <v>0</v>
      </c>
      <c r="MGH24" s="719">
        <f t="shared" si="140"/>
        <v>0</v>
      </c>
      <c r="MGI24" s="719">
        <f t="shared" si="140"/>
        <v>0</v>
      </c>
      <c r="MGJ24" s="719">
        <f t="shared" si="140"/>
        <v>0</v>
      </c>
      <c r="MGK24" s="719">
        <f t="shared" si="140"/>
        <v>0</v>
      </c>
      <c r="MGL24" s="719">
        <f t="shared" si="140"/>
        <v>0</v>
      </c>
      <c r="MGM24" s="719">
        <f t="shared" si="140"/>
        <v>0</v>
      </c>
      <c r="MGN24" s="719">
        <f t="shared" si="140"/>
        <v>0</v>
      </c>
      <c r="MGO24" s="719">
        <f t="shared" si="140"/>
        <v>0</v>
      </c>
      <c r="MGP24" s="719">
        <f t="shared" si="140"/>
        <v>0</v>
      </c>
      <c r="MGQ24" s="719">
        <f t="shared" si="140"/>
        <v>0</v>
      </c>
      <c r="MGR24" s="719">
        <f t="shared" si="140"/>
        <v>0</v>
      </c>
      <c r="MGS24" s="719">
        <f t="shared" si="140"/>
        <v>0</v>
      </c>
      <c r="MGT24" s="719">
        <f t="shared" si="140"/>
        <v>0</v>
      </c>
      <c r="MGU24" s="719">
        <f t="shared" si="140"/>
        <v>0</v>
      </c>
      <c r="MGV24" s="719">
        <f t="shared" si="140"/>
        <v>0</v>
      </c>
      <c r="MGW24" s="719">
        <f t="shared" si="140"/>
        <v>0</v>
      </c>
      <c r="MGX24" s="719">
        <f t="shared" si="140"/>
        <v>0</v>
      </c>
      <c r="MGY24" s="719">
        <f t="shared" si="140"/>
        <v>0</v>
      </c>
      <c r="MGZ24" s="719">
        <f t="shared" si="140"/>
        <v>0</v>
      </c>
      <c r="MHA24" s="719">
        <f t="shared" si="140"/>
        <v>0</v>
      </c>
      <c r="MHB24" s="719">
        <f t="shared" si="140"/>
        <v>0</v>
      </c>
      <c r="MHC24" s="719">
        <f t="shared" si="140"/>
        <v>0</v>
      </c>
      <c r="MHD24" s="719">
        <f t="shared" si="140"/>
        <v>0</v>
      </c>
      <c r="MHE24" s="719">
        <f t="shared" si="140"/>
        <v>0</v>
      </c>
      <c r="MHF24" s="719">
        <f t="shared" si="140"/>
        <v>0</v>
      </c>
      <c r="MHG24" s="719">
        <f t="shared" si="140"/>
        <v>0</v>
      </c>
      <c r="MHH24" s="719">
        <f t="shared" si="140"/>
        <v>0</v>
      </c>
      <c r="MHI24" s="719">
        <f t="shared" si="140"/>
        <v>0</v>
      </c>
      <c r="MHJ24" s="719">
        <f t="shared" si="140"/>
        <v>0</v>
      </c>
      <c r="MHK24" s="719">
        <f t="shared" si="140"/>
        <v>0</v>
      </c>
      <c r="MHL24" s="719">
        <f t="shared" si="140"/>
        <v>0</v>
      </c>
      <c r="MHM24" s="719">
        <f t="shared" si="140"/>
        <v>0</v>
      </c>
      <c r="MHN24" s="719">
        <f t="shared" si="140"/>
        <v>0</v>
      </c>
      <c r="MHO24" s="719">
        <f t="shared" si="140"/>
        <v>0</v>
      </c>
      <c r="MHP24" s="719">
        <f t="shared" si="140"/>
        <v>0</v>
      </c>
      <c r="MHQ24" s="719">
        <f t="shared" si="140"/>
        <v>0</v>
      </c>
      <c r="MHR24" s="719">
        <f t="shared" si="140"/>
        <v>0</v>
      </c>
      <c r="MHS24" s="719">
        <f t="shared" si="140"/>
        <v>0</v>
      </c>
      <c r="MHT24" s="719">
        <f t="shared" si="140"/>
        <v>0</v>
      </c>
      <c r="MHU24" s="719">
        <f t="shared" si="140"/>
        <v>0</v>
      </c>
      <c r="MHV24" s="719">
        <f t="shared" si="140"/>
        <v>0</v>
      </c>
      <c r="MHW24" s="719">
        <f t="shared" si="140"/>
        <v>0</v>
      </c>
      <c r="MHX24" s="719">
        <f t="shared" si="140"/>
        <v>0</v>
      </c>
      <c r="MHY24" s="719">
        <f t="shared" si="140"/>
        <v>0</v>
      </c>
      <c r="MHZ24" s="719">
        <f t="shared" si="140"/>
        <v>0</v>
      </c>
      <c r="MIA24" s="719">
        <f t="shared" si="140"/>
        <v>0</v>
      </c>
      <c r="MIB24" s="719">
        <f t="shared" si="140"/>
        <v>0</v>
      </c>
      <c r="MIC24" s="719">
        <f t="shared" ref="MIC24:MKN24" si="141">MIC22/365</f>
        <v>0</v>
      </c>
      <c r="MID24" s="719">
        <f t="shared" si="141"/>
        <v>0</v>
      </c>
      <c r="MIE24" s="719">
        <f t="shared" si="141"/>
        <v>0</v>
      </c>
      <c r="MIF24" s="719">
        <f t="shared" si="141"/>
        <v>0</v>
      </c>
      <c r="MIG24" s="719">
        <f t="shared" si="141"/>
        <v>0</v>
      </c>
      <c r="MIH24" s="719">
        <f t="shared" si="141"/>
        <v>0</v>
      </c>
      <c r="MII24" s="719">
        <f t="shared" si="141"/>
        <v>0</v>
      </c>
      <c r="MIJ24" s="719">
        <f t="shared" si="141"/>
        <v>0</v>
      </c>
      <c r="MIK24" s="719">
        <f t="shared" si="141"/>
        <v>0</v>
      </c>
      <c r="MIL24" s="719">
        <f t="shared" si="141"/>
        <v>0</v>
      </c>
      <c r="MIM24" s="719">
        <f t="shared" si="141"/>
        <v>0</v>
      </c>
      <c r="MIN24" s="719">
        <f t="shared" si="141"/>
        <v>0</v>
      </c>
      <c r="MIO24" s="719">
        <f t="shared" si="141"/>
        <v>0</v>
      </c>
      <c r="MIP24" s="719">
        <f t="shared" si="141"/>
        <v>0</v>
      </c>
      <c r="MIQ24" s="719">
        <f t="shared" si="141"/>
        <v>0</v>
      </c>
      <c r="MIR24" s="719">
        <f t="shared" si="141"/>
        <v>0</v>
      </c>
      <c r="MIS24" s="719">
        <f t="shared" si="141"/>
        <v>0</v>
      </c>
      <c r="MIT24" s="719">
        <f t="shared" si="141"/>
        <v>0</v>
      </c>
      <c r="MIU24" s="719">
        <f t="shared" si="141"/>
        <v>0</v>
      </c>
      <c r="MIV24" s="719">
        <f t="shared" si="141"/>
        <v>0</v>
      </c>
      <c r="MIW24" s="719">
        <f t="shared" si="141"/>
        <v>0</v>
      </c>
      <c r="MIX24" s="719">
        <f t="shared" si="141"/>
        <v>0</v>
      </c>
      <c r="MIY24" s="719">
        <f t="shared" si="141"/>
        <v>0</v>
      </c>
      <c r="MIZ24" s="719">
        <f t="shared" si="141"/>
        <v>0</v>
      </c>
      <c r="MJA24" s="719">
        <f t="shared" si="141"/>
        <v>0</v>
      </c>
      <c r="MJB24" s="719">
        <f t="shared" si="141"/>
        <v>0</v>
      </c>
      <c r="MJC24" s="719">
        <f t="shared" si="141"/>
        <v>0</v>
      </c>
      <c r="MJD24" s="719">
        <f t="shared" si="141"/>
        <v>0</v>
      </c>
      <c r="MJE24" s="719">
        <f t="shared" si="141"/>
        <v>0</v>
      </c>
      <c r="MJF24" s="719">
        <f t="shared" si="141"/>
        <v>0</v>
      </c>
      <c r="MJG24" s="719">
        <f t="shared" si="141"/>
        <v>0</v>
      </c>
      <c r="MJH24" s="719">
        <f t="shared" si="141"/>
        <v>0</v>
      </c>
      <c r="MJI24" s="719">
        <f t="shared" si="141"/>
        <v>0</v>
      </c>
      <c r="MJJ24" s="719">
        <f t="shared" si="141"/>
        <v>0</v>
      </c>
      <c r="MJK24" s="719">
        <f t="shared" si="141"/>
        <v>0</v>
      </c>
      <c r="MJL24" s="719">
        <f t="shared" si="141"/>
        <v>0</v>
      </c>
      <c r="MJM24" s="719">
        <f t="shared" si="141"/>
        <v>0</v>
      </c>
      <c r="MJN24" s="719">
        <f t="shared" si="141"/>
        <v>0</v>
      </c>
      <c r="MJO24" s="719">
        <f t="shared" si="141"/>
        <v>0</v>
      </c>
      <c r="MJP24" s="719">
        <f t="shared" si="141"/>
        <v>0</v>
      </c>
      <c r="MJQ24" s="719">
        <f t="shared" si="141"/>
        <v>0</v>
      </c>
      <c r="MJR24" s="719">
        <f t="shared" si="141"/>
        <v>0</v>
      </c>
      <c r="MJS24" s="719">
        <f t="shared" si="141"/>
        <v>0</v>
      </c>
      <c r="MJT24" s="719">
        <f t="shared" si="141"/>
        <v>0</v>
      </c>
      <c r="MJU24" s="719">
        <f t="shared" si="141"/>
        <v>0</v>
      </c>
      <c r="MJV24" s="719">
        <f t="shared" si="141"/>
        <v>0</v>
      </c>
      <c r="MJW24" s="719">
        <f t="shared" si="141"/>
        <v>0</v>
      </c>
      <c r="MJX24" s="719">
        <f t="shared" si="141"/>
        <v>0</v>
      </c>
      <c r="MJY24" s="719">
        <f t="shared" si="141"/>
        <v>0</v>
      </c>
      <c r="MJZ24" s="719">
        <f t="shared" si="141"/>
        <v>0</v>
      </c>
      <c r="MKA24" s="719">
        <f t="shared" si="141"/>
        <v>0</v>
      </c>
      <c r="MKB24" s="719">
        <f t="shared" si="141"/>
        <v>0</v>
      </c>
      <c r="MKC24" s="719">
        <f t="shared" si="141"/>
        <v>0</v>
      </c>
      <c r="MKD24" s="719">
        <f t="shared" si="141"/>
        <v>0</v>
      </c>
      <c r="MKE24" s="719">
        <f t="shared" si="141"/>
        <v>0</v>
      </c>
      <c r="MKF24" s="719">
        <f t="shared" si="141"/>
        <v>0</v>
      </c>
      <c r="MKG24" s="719">
        <f t="shared" si="141"/>
        <v>0</v>
      </c>
      <c r="MKH24" s="719">
        <f t="shared" si="141"/>
        <v>0</v>
      </c>
      <c r="MKI24" s="719">
        <f t="shared" si="141"/>
        <v>0</v>
      </c>
      <c r="MKJ24" s="719">
        <f t="shared" si="141"/>
        <v>0</v>
      </c>
      <c r="MKK24" s="719">
        <f t="shared" si="141"/>
        <v>0</v>
      </c>
      <c r="MKL24" s="719">
        <f t="shared" si="141"/>
        <v>0</v>
      </c>
      <c r="MKM24" s="719">
        <f t="shared" si="141"/>
        <v>0</v>
      </c>
      <c r="MKN24" s="719">
        <f t="shared" si="141"/>
        <v>0</v>
      </c>
      <c r="MKO24" s="719">
        <f t="shared" ref="MKO24:MMZ24" si="142">MKO22/365</f>
        <v>0</v>
      </c>
      <c r="MKP24" s="719">
        <f t="shared" si="142"/>
        <v>0</v>
      </c>
      <c r="MKQ24" s="719">
        <f t="shared" si="142"/>
        <v>0</v>
      </c>
      <c r="MKR24" s="719">
        <f t="shared" si="142"/>
        <v>0</v>
      </c>
      <c r="MKS24" s="719">
        <f t="shared" si="142"/>
        <v>0</v>
      </c>
      <c r="MKT24" s="719">
        <f t="shared" si="142"/>
        <v>0</v>
      </c>
      <c r="MKU24" s="719">
        <f t="shared" si="142"/>
        <v>0</v>
      </c>
      <c r="MKV24" s="719">
        <f t="shared" si="142"/>
        <v>0</v>
      </c>
      <c r="MKW24" s="719">
        <f t="shared" si="142"/>
        <v>0</v>
      </c>
      <c r="MKX24" s="719">
        <f t="shared" si="142"/>
        <v>0</v>
      </c>
      <c r="MKY24" s="719">
        <f t="shared" si="142"/>
        <v>0</v>
      </c>
      <c r="MKZ24" s="719">
        <f t="shared" si="142"/>
        <v>0</v>
      </c>
      <c r="MLA24" s="719">
        <f t="shared" si="142"/>
        <v>0</v>
      </c>
      <c r="MLB24" s="719">
        <f t="shared" si="142"/>
        <v>0</v>
      </c>
      <c r="MLC24" s="719">
        <f t="shared" si="142"/>
        <v>0</v>
      </c>
      <c r="MLD24" s="719">
        <f t="shared" si="142"/>
        <v>0</v>
      </c>
      <c r="MLE24" s="719">
        <f t="shared" si="142"/>
        <v>0</v>
      </c>
      <c r="MLF24" s="719">
        <f t="shared" si="142"/>
        <v>0</v>
      </c>
      <c r="MLG24" s="719">
        <f t="shared" si="142"/>
        <v>0</v>
      </c>
      <c r="MLH24" s="719">
        <f t="shared" si="142"/>
        <v>0</v>
      </c>
      <c r="MLI24" s="719">
        <f t="shared" si="142"/>
        <v>0</v>
      </c>
      <c r="MLJ24" s="719">
        <f t="shared" si="142"/>
        <v>0</v>
      </c>
      <c r="MLK24" s="719">
        <f t="shared" si="142"/>
        <v>0</v>
      </c>
      <c r="MLL24" s="719">
        <f t="shared" si="142"/>
        <v>0</v>
      </c>
      <c r="MLM24" s="719">
        <f t="shared" si="142"/>
        <v>0</v>
      </c>
      <c r="MLN24" s="719">
        <f t="shared" si="142"/>
        <v>0</v>
      </c>
      <c r="MLO24" s="719">
        <f t="shared" si="142"/>
        <v>0</v>
      </c>
      <c r="MLP24" s="719">
        <f t="shared" si="142"/>
        <v>0</v>
      </c>
      <c r="MLQ24" s="719">
        <f t="shared" si="142"/>
        <v>0</v>
      </c>
      <c r="MLR24" s="719">
        <f t="shared" si="142"/>
        <v>0</v>
      </c>
      <c r="MLS24" s="719">
        <f t="shared" si="142"/>
        <v>0</v>
      </c>
      <c r="MLT24" s="719">
        <f t="shared" si="142"/>
        <v>0</v>
      </c>
      <c r="MLU24" s="719">
        <f t="shared" si="142"/>
        <v>0</v>
      </c>
      <c r="MLV24" s="719">
        <f t="shared" si="142"/>
        <v>0</v>
      </c>
      <c r="MLW24" s="719">
        <f t="shared" si="142"/>
        <v>0</v>
      </c>
      <c r="MLX24" s="719">
        <f t="shared" si="142"/>
        <v>0</v>
      </c>
      <c r="MLY24" s="719">
        <f t="shared" si="142"/>
        <v>0</v>
      </c>
      <c r="MLZ24" s="719">
        <f t="shared" si="142"/>
        <v>0</v>
      </c>
      <c r="MMA24" s="719">
        <f t="shared" si="142"/>
        <v>0</v>
      </c>
      <c r="MMB24" s="719">
        <f t="shared" si="142"/>
        <v>0</v>
      </c>
      <c r="MMC24" s="719">
        <f t="shared" si="142"/>
        <v>0</v>
      </c>
      <c r="MMD24" s="719">
        <f t="shared" si="142"/>
        <v>0</v>
      </c>
      <c r="MME24" s="719">
        <f t="shared" si="142"/>
        <v>0</v>
      </c>
      <c r="MMF24" s="719">
        <f t="shared" si="142"/>
        <v>0</v>
      </c>
      <c r="MMG24" s="719">
        <f t="shared" si="142"/>
        <v>0</v>
      </c>
      <c r="MMH24" s="719">
        <f t="shared" si="142"/>
        <v>0</v>
      </c>
      <c r="MMI24" s="719">
        <f t="shared" si="142"/>
        <v>0</v>
      </c>
      <c r="MMJ24" s="719">
        <f t="shared" si="142"/>
        <v>0</v>
      </c>
      <c r="MMK24" s="719">
        <f t="shared" si="142"/>
        <v>0</v>
      </c>
      <c r="MML24" s="719">
        <f t="shared" si="142"/>
        <v>0</v>
      </c>
      <c r="MMM24" s="719">
        <f t="shared" si="142"/>
        <v>0</v>
      </c>
      <c r="MMN24" s="719">
        <f t="shared" si="142"/>
        <v>0</v>
      </c>
      <c r="MMO24" s="719">
        <f t="shared" si="142"/>
        <v>0</v>
      </c>
      <c r="MMP24" s="719">
        <f t="shared" si="142"/>
        <v>0</v>
      </c>
      <c r="MMQ24" s="719">
        <f t="shared" si="142"/>
        <v>0</v>
      </c>
      <c r="MMR24" s="719">
        <f t="shared" si="142"/>
        <v>0</v>
      </c>
      <c r="MMS24" s="719">
        <f t="shared" si="142"/>
        <v>0</v>
      </c>
      <c r="MMT24" s="719">
        <f t="shared" si="142"/>
        <v>0</v>
      </c>
      <c r="MMU24" s="719">
        <f t="shared" si="142"/>
        <v>0</v>
      </c>
      <c r="MMV24" s="719">
        <f t="shared" si="142"/>
        <v>0</v>
      </c>
      <c r="MMW24" s="719">
        <f t="shared" si="142"/>
        <v>0</v>
      </c>
      <c r="MMX24" s="719">
        <f t="shared" si="142"/>
        <v>0</v>
      </c>
      <c r="MMY24" s="719">
        <f t="shared" si="142"/>
        <v>0</v>
      </c>
      <c r="MMZ24" s="719">
        <f t="shared" si="142"/>
        <v>0</v>
      </c>
      <c r="MNA24" s="719">
        <f t="shared" ref="MNA24:MPL24" si="143">MNA22/365</f>
        <v>0</v>
      </c>
      <c r="MNB24" s="719">
        <f t="shared" si="143"/>
        <v>0</v>
      </c>
      <c r="MNC24" s="719">
        <f t="shared" si="143"/>
        <v>0</v>
      </c>
      <c r="MND24" s="719">
        <f t="shared" si="143"/>
        <v>0</v>
      </c>
      <c r="MNE24" s="719">
        <f t="shared" si="143"/>
        <v>0</v>
      </c>
      <c r="MNF24" s="719">
        <f t="shared" si="143"/>
        <v>0</v>
      </c>
      <c r="MNG24" s="719">
        <f t="shared" si="143"/>
        <v>0</v>
      </c>
      <c r="MNH24" s="719">
        <f t="shared" si="143"/>
        <v>0</v>
      </c>
      <c r="MNI24" s="719">
        <f t="shared" si="143"/>
        <v>0</v>
      </c>
      <c r="MNJ24" s="719">
        <f t="shared" si="143"/>
        <v>0</v>
      </c>
      <c r="MNK24" s="719">
        <f t="shared" si="143"/>
        <v>0</v>
      </c>
      <c r="MNL24" s="719">
        <f t="shared" si="143"/>
        <v>0</v>
      </c>
      <c r="MNM24" s="719">
        <f t="shared" si="143"/>
        <v>0</v>
      </c>
      <c r="MNN24" s="719">
        <f t="shared" si="143"/>
        <v>0</v>
      </c>
      <c r="MNO24" s="719">
        <f t="shared" si="143"/>
        <v>0</v>
      </c>
      <c r="MNP24" s="719">
        <f t="shared" si="143"/>
        <v>0</v>
      </c>
      <c r="MNQ24" s="719">
        <f t="shared" si="143"/>
        <v>0</v>
      </c>
      <c r="MNR24" s="719">
        <f t="shared" si="143"/>
        <v>0</v>
      </c>
      <c r="MNS24" s="719">
        <f t="shared" si="143"/>
        <v>0</v>
      </c>
      <c r="MNT24" s="719">
        <f t="shared" si="143"/>
        <v>0</v>
      </c>
      <c r="MNU24" s="719">
        <f t="shared" si="143"/>
        <v>0</v>
      </c>
      <c r="MNV24" s="719">
        <f t="shared" si="143"/>
        <v>0</v>
      </c>
      <c r="MNW24" s="719">
        <f t="shared" si="143"/>
        <v>0</v>
      </c>
      <c r="MNX24" s="719">
        <f t="shared" si="143"/>
        <v>0</v>
      </c>
      <c r="MNY24" s="719">
        <f t="shared" si="143"/>
        <v>0</v>
      </c>
      <c r="MNZ24" s="719">
        <f t="shared" si="143"/>
        <v>0</v>
      </c>
      <c r="MOA24" s="719">
        <f t="shared" si="143"/>
        <v>0</v>
      </c>
      <c r="MOB24" s="719">
        <f t="shared" si="143"/>
        <v>0</v>
      </c>
      <c r="MOC24" s="719">
        <f t="shared" si="143"/>
        <v>0</v>
      </c>
      <c r="MOD24" s="719">
        <f t="shared" si="143"/>
        <v>0</v>
      </c>
      <c r="MOE24" s="719">
        <f t="shared" si="143"/>
        <v>0</v>
      </c>
      <c r="MOF24" s="719">
        <f t="shared" si="143"/>
        <v>0</v>
      </c>
      <c r="MOG24" s="719">
        <f t="shared" si="143"/>
        <v>0</v>
      </c>
      <c r="MOH24" s="719">
        <f t="shared" si="143"/>
        <v>0</v>
      </c>
      <c r="MOI24" s="719">
        <f t="shared" si="143"/>
        <v>0</v>
      </c>
      <c r="MOJ24" s="719">
        <f t="shared" si="143"/>
        <v>0</v>
      </c>
      <c r="MOK24" s="719">
        <f t="shared" si="143"/>
        <v>0</v>
      </c>
      <c r="MOL24" s="719">
        <f t="shared" si="143"/>
        <v>0</v>
      </c>
      <c r="MOM24" s="719">
        <f t="shared" si="143"/>
        <v>0</v>
      </c>
      <c r="MON24" s="719">
        <f t="shared" si="143"/>
        <v>0</v>
      </c>
      <c r="MOO24" s="719">
        <f t="shared" si="143"/>
        <v>0</v>
      </c>
      <c r="MOP24" s="719">
        <f t="shared" si="143"/>
        <v>0</v>
      </c>
      <c r="MOQ24" s="719">
        <f t="shared" si="143"/>
        <v>0</v>
      </c>
      <c r="MOR24" s="719">
        <f t="shared" si="143"/>
        <v>0</v>
      </c>
      <c r="MOS24" s="719">
        <f t="shared" si="143"/>
        <v>0</v>
      </c>
      <c r="MOT24" s="719">
        <f t="shared" si="143"/>
        <v>0</v>
      </c>
      <c r="MOU24" s="719">
        <f t="shared" si="143"/>
        <v>0</v>
      </c>
      <c r="MOV24" s="719">
        <f t="shared" si="143"/>
        <v>0</v>
      </c>
      <c r="MOW24" s="719">
        <f t="shared" si="143"/>
        <v>0</v>
      </c>
      <c r="MOX24" s="719">
        <f t="shared" si="143"/>
        <v>0</v>
      </c>
      <c r="MOY24" s="719">
        <f t="shared" si="143"/>
        <v>0</v>
      </c>
      <c r="MOZ24" s="719">
        <f t="shared" si="143"/>
        <v>0</v>
      </c>
      <c r="MPA24" s="719">
        <f t="shared" si="143"/>
        <v>0</v>
      </c>
      <c r="MPB24" s="719">
        <f t="shared" si="143"/>
        <v>0</v>
      </c>
      <c r="MPC24" s="719">
        <f t="shared" si="143"/>
        <v>0</v>
      </c>
      <c r="MPD24" s="719">
        <f t="shared" si="143"/>
        <v>0</v>
      </c>
      <c r="MPE24" s="719">
        <f t="shared" si="143"/>
        <v>0</v>
      </c>
      <c r="MPF24" s="719">
        <f t="shared" si="143"/>
        <v>0</v>
      </c>
      <c r="MPG24" s="719">
        <f t="shared" si="143"/>
        <v>0</v>
      </c>
      <c r="MPH24" s="719">
        <f t="shared" si="143"/>
        <v>0</v>
      </c>
      <c r="MPI24" s="719">
        <f t="shared" si="143"/>
        <v>0</v>
      </c>
      <c r="MPJ24" s="719">
        <f t="shared" si="143"/>
        <v>0</v>
      </c>
      <c r="MPK24" s="719">
        <f t="shared" si="143"/>
        <v>0</v>
      </c>
      <c r="MPL24" s="719">
        <f t="shared" si="143"/>
        <v>0</v>
      </c>
      <c r="MPM24" s="719">
        <f t="shared" ref="MPM24:MRX24" si="144">MPM22/365</f>
        <v>0</v>
      </c>
      <c r="MPN24" s="719">
        <f t="shared" si="144"/>
        <v>0</v>
      </c>
      <c r="MPO24" s="719">
        <f t="shared" si="144"/>
        <v>0</v>
      </c>
      <c r="MPP24" s="719">
        <f t="shared" si="144"/>
        <v>0</v>
      </c>
      <c r="MPQ24" s="719">
        <f t="shared" si="144"/>
        <v>0</v>
      </c>
      <c r="MPR24" s="719">
        <f t="shared" si="144"/>
        <v>0</v>
      </c>
      <c r="MPS24" s="719">
        <f t="shared" si="144"/>
        <v>0</v>
      </c>
      <c r="MPT24" s="719">
        <f t="shared" si="144"/>
        <v>0</v>
      </c>
      <c r="MPU24" s="719">
        <f t="shared" si="144"/>
        <v>0</v>
      </c>
      <c r="MPV24" s="719">
        <f t="shared" si="144"/>
        <v>0</v>
      </c>
      <c r="MPW24" s="719">
        <f t="shared" si="144"/>
        <v>0</v>
      </c>
      <c r="MPX24" s="719">
        <f t="shared" si="144"/>
        <v>0</v>
      </c>
      <c r="MPY24" s="719">
        <f t="shared" si="144"/>
        <v>0</v>
      </c>
      <c r="MPZ24" s="719">
        <f t="shared" si="144"/>
        <v>0</v>
      </c>
      <c r="MQA24" s="719">
        <f t="shared" si="144"/>
        <v>0</v>
      </c>
      <c r="MQB24" s="719">
        <f t="shared" si="144"/>
        <v>0</v>
      </c>
      <c r="MQC24" s="719">
        <f t="shared" si="144"/>
        <v>0</v>
      </c>
      <c r="MQD24" s="719">
        <f t="shared" si="144"/>
        <v>0</v>
      </c>
      <c r="MQE24" s="719">
        <f t="shared" si="144"/>
        <v>0</v>
      </c>
      <c r="MQF24" s="719">
        <f t="shared" si="144"/>
        <v>0</v>
      </c>
      <c r="MQG24" s="719">
        <f t="shared" si="144"/>
        <v>0</v>
      </c>
      <c r="MQH24" s="719">
        <f t="shared" si="144"/>
        <v>0</v>
      </c>
      <c r="MQI24" s="719">
        <f t="shared" si="144"/>
        <v>0</v>
      </c>
      <c r="MQJ24" s="719">
        <f t="shared" si="144"/>
        <v>0</v>
      </c>
      <c r="MQK24" s="719">
        <f t="shared" si="144"/>
        <v>0</v>
      </c>
      <c r="MQL24" s="719">
        <f t="shared" si="144"/>
        <v>0</v>
      </c>
      <c r="MQM24" s="719">
        <f t="shared" si="144"/>
        <v>0</v>
      </c>
      <c r="MQN24" s="719">
        <f t="shared" si="144"/>
        <v>0</v>
      </c>
      <c r="MQO24" s="719">
        <f t="shared" si="144"/>
        <v>0</v>
      </c>
      <c r="MQP24" s="719">
        <f t="shared" si="144"/>
        <v>0</v>
      </c>
      <c r="MQQ24" s="719">
        <f t="shared" si="144"/>
        <v>0</v>
      </c>
      <c r="MQR24" s="719">
        <f t="shared" si="144"/>
        <v>0</v>
      </c>
      <c r="MQS24" s="719">
        <f t="shared" si="144"/>
        <v>0</v>
      </c>
      <c r="MQT24" s="719">
        <f t="shared" si="144"/>
        <v>0</v>
      </c>
      <c r="MQU24" s="719">
        <f t="shared" si="144"/>
        <v>0</v>
      </c>
      <c r="MQV24" s="719">
        <f t="shared" si="144"/>
        <v>0</v>
      </c>
      <c r="MQW24" s="719">
        <f t="shared" si="144"/>
        <v>0</v>
      </c>
      <c r="MQX24" s="719">
        <f t="shared" si="144"/>
        <v>0</v>
      </c>
      <c r="MQY24" s="719">
        <f t="shared" si="144"/>
        <v>0</v>
      </c>
      <c r="MQZ24" s="719">
        <f t="shared" si="144"/>
        <v>0</v>
      </c>
      <c r="MRA24" s="719">
        <f t="shared" si="144"/>
        <v>0</v>
      </c>
      <c r="MRB24" s="719">
        <f t="shared" si="144"/>
        <v>0</v>
      </c>
      <c r="MRC24" s="719">
        <f t="shared" si="144"/>
        <v>0</v>
      </c>
      <c r="MRD24" s="719">
        <f t="shared" si="144"/>
        <v>0</v>
      </c>
      <c r="MRE24" s="719">
        <f t="shared" si="144"/>
        <v>0</v>
      </c>
      <c r="MRF24" s="719">
        <f t="shared" si="144"/>
        <v>0</v>
      </c>
      <c r="MRG24" s="719">
        <f t="shared" si="144"/>
        <v>0</v>
      </c>
      <c r="MRH24" s="719">
        <f t="shared" si="144"/>
        <v>0</v>
      </c>
      <c r="MRI24" s="719">
        <f t="shared" si="144"/>
        <v>0</v>
      </c>
      <c r="MRJ24" s="719">
        <f t="shared" si="144"/>
        <v>0</v>
      </c>
      <c r="MRK24" s="719">
        <f t="shared" si="144"/>
        <v>0</v>
      </c>
      <c r="MRL24" s="719">
        <f t="shared" si="144"/>
        <v>0</v>
      </c>
      <c r="MRM24" s="719">
        <f t="shared" si="144"/>
        <v>0</v>
      </c>
      <c r="MRN24" s="719">
        <f t="shared" si="144"/>
        <v>0</v>
      </c>
      <c r="MRO24" s="719">
        <f t="shared" si="144"/>
        <v>0</v>
      </c>
      <c r="MRP24" s="719">
        <f t="shared" si="144"/>
        <v>0</v>
      </c>
      <c r="MRQ24" s="719">
        <f t="shared" si="144"/>
        <v>0</v>
      </c>
      <c r="MRR24" s="719">
        <f t="shared" si="144"/>
        <v>0</v>
      </c>
      <c r="MRS24" s="719">
        <f t="shared" si="144"/>
        <v>0</v>
      </c>
      <c r="MRT24" s="719">
        <f t="shared" si="144"/>
        <v>0</v>
      </c>
      <c r="MRU24" s="719">
        <f t="shared" si="144"/>
        <v>0</v>
      </c>
      <c r="MRV24" s="719">
        <f t="shared" si="144"/>
        <v>0</v>
      </c>
      <c r="MRW24" s="719">
        <f t="shared" si="144"/>
        <v>0</v>
      </c>
      <c r="MRX24" s="719">
        <f t="shared" si="144"/>
        <v>0</v>
      </c>
      <c r="MRY24" s="719">
        <f t="shared" ref="MRY24:MUJ24" si="145">MRY22/365</f>
        <v>0</v>
      </c>
      <c r="MRZ24" s="719">
        <f t="shared" si="145"/>
        <v>0</v>
      </c>
      <c r="MSA24" s="719">
        <f t="shared" si="145"/>
        <v>0</v>
      </c>
      <c r="MSB24" s="719">
        <f t="shared" si="145"/>
        <v>0</v>
      </c>
      <c r="MSC24" s="719">
        <f t="shared" si="145"/>
        <v>0</v>
      </c>
      <c r="MSD24" s="719">
        <f t="shared" si="145"/>
        <v>0</v>
      </c>
      <c r="MSE24" s="719">
        <f t="shared" si="145"/>
        <v>0</v>
      </c>
      <c r="MSF24" s="719">
        <f t="shared" si="145"/>
        <v>0</v>
      </c>
      <c r="MSG24" s="719">
        <f t="shared" si="145"/>
        <v>0</v>
      </c>
      <c r="MSH24" s="719">
        <f t="shared" si="145"/>
        <v>0</v>
      </c>
      <c r="MSI24" s="719">
        <f t="shared" si="145"/>
        <v>0</v>
      </c>
      <c r="MSJ24" s="719">
        <f t="shared" si="145"/>
        <v>0</v>
      </c>
      <c r="MSK24" s="719">
        <f t="shared" si="145"/>
        <v>0</v>
      </c>
      <c r="MSL24" s="719">
        <f t="shared" si="145"/>
        <v>0</v>
      </c>
      <c r="MSM24" s="719">
        <f t="shared" si="145"/>
        <v>0</v>
      </c>
      <c r="MSN24" s="719">
        <f t="shared" si="145"/>
        <v>0</v>
      </c>
      <c r="MSO24" s="719">
        <f t="shared" si="145"/>
        <v>0</v>
      </c>
      <c r="MSP24" s="719">
        <f t="shared" si="145"/>
        <v>0</v>
      </c>
      <c r="MSQ24" s="719">
        <f t="shared" si="145"/>
        <v>0</v>
      </c>
      <c r="MSR24" s="719">
        <f t="shared" si="145"/>
        <v>0</v>
      </c>
      <c r="MSS24" s="719">
        <f t="shared" si="145"/>
        <v>0</v>
      </c>
      <c r="MST24" s="719">
        <f t="shared" si="145"/>
        <v>0</v>
      </c>
      <c r="MSU24" s="719">
        <f t="shared" si="145"/>
        <v>0</v>
      </c>
      <c r="MSV24" s="719">
        <f t="shared" si="145"/>
        <v>0</v>
      </c>
      <c r="MSW24" s="719">
        <f t="shared" si="145"/>
        <v>0</v>
      </c>
      <c r="MSX24" s="719">
        <f t="shared" si="145"/>
        <v>0</v>
      </c>
      <c r="MSY24" s="719">
        <f t="shared" si="145"/>
        <v>0</v>
      </c>
      <c r="MSZ24" s="719">
        <f t="shared" si="145"/>
        <v>0</v>
      </c>
      <c r="MTA24" s="719">
        <f t="shared" si="145"/>
        <v>0</v>
      </c>
      <c r="MTB24" s="719">
        <f t="shared" si="145"/>
        <v>0</v>
      </c>
      <c r="MTC24" s="719">
        <f t="shared" si="145"/>
        <v>0</v>
      </c>
      <c r="MTD24" s="719">
        <f t="shared" si="145"/>
        <v>0</v>
      </c>
      <c r="MTE24" s="719">
        <f t="shared" si="145"/>
        <v>0</v>
      </c>
      <c r="MTF24" s="719">
        <f t="shared" si="145"/>
        <v>0</v>
      </c>
      <c r="MTG24" s="719">
        <f t="shared" si="145"/>
        <v>0</v>
      </c>
      <c r="MTH24" s="719">
        <f t="shared" si="145"/>
        <v>0</v>
      </c>
      <c r="MTI24" s="719">
        <f t="shared" si="145"/>
        <v>0</v>
      </c>
      <c r="MTJ24" s="719">
        <f t="shared" si="145"/>
        <v>0</v>
      </c>
      <c r="MTK24" s="719">
        <f t="shared" si="145"/>
        <v>0</v>
      </c>
      <c r="MTL24" s="719">
        <f t="shared" si="145"/>
        <v>0</v>
      </c>
      <c r="MTM24" s="719">
        <f t="shared" si="145"/>
        <v>0</v>
      </c>
      <c r="MTN24" s="719">
        <f t="shared" si="145"/>
        <v>0</v>
      </c>
      <c r="MTO24" s="719">
        <f t="shared" si="145"/>
        <v>0</v>
      </c>
      <c r="MTP24" s="719">
        <f t="shared" si="145"/>
        <v>0</v>
      </c>
      <c r="MTQ24" s="719">
        <f t="shared" si="145"/>
        <v>0</v>
      </c>
      <c r="MTR24" s="719">
        <f t="shared" si="145"/>
        <v>0</v>
      </c>
      <c r="MTS24" s="719">
        <f t="shared" si="145"/>
        <v>0</v>
      </c>
      <c r="MTT24" s="719">
        <f t="shared" si="145"/>
        <v>0</v>
      </c>
      <c r="MTU24" s="719">
        <f t="shared" si="145"/>
        <v>0</v>
      </c>
      <c r="MTV24" s="719">
        <f t="shared" si="145"/>
        <v>0</v>
      </c>
      <c r="MTW24" s="719">
        <f t="shared" si="145"/>
        <v>0</v>
      </c>
      <c r="MTX24" s="719">
        <f t="shared" si="145"/>
        <v>0</v>
      </c>
      <c r="MTY24" s="719">
        <f t="shared" si="145"/>
        <v>0</v>
      </c>
      <c r="MTZ24" s="719">
        <f t="shared" si="145"/>
        <v>0</v>
      </c>
      <c r="MUA24" s="719">
        <f t="shared" si="145"/>
        <v>0</v>
      </c>
      <c r="MUB24" s="719">
        <f t="shared" si="145"/>
        <v>0</v>
      </c>
      <c r="MUC24" s="719">
        <f t="shared" si="145"/>
        <v>0</v>
      </c>
      <c r="MUD24" s="719">
        <f t="shared" si="145"/>
        <v>0</v>
      </c>
      <c r="MUE24" s="719">
        <f t="shared" si="145"/>
        <v>0</v>
      </c>
      <c r="MUF24" s="719">
        <f t="shared" si="145"/>
        <v>0</v>
      </c>
      <c r="MUG24" s="719">
        <f t="shared" si="145"/>
        <v>0</v>
      </c>
      <c r="MUH24" s="719">
        <f t="shared" si="145"/>
        <v>0</v>
      </c>
      <c r="MUI24" s="719">
        <f t="shared" si="145"/>
        <v>0</v>
      </c>
      <c r="MUJ24" s="719">
        <f t="shared" si="145"/>
        <v>0</v>
      </c>
      <c r="MUK24" s="719">
        <f t="shared" ref="MUK24:MWV24" si="146">MUK22/365</f>
        <v>0</v>
      </c>
      <c r="MUL24" s="719">
        <f t="shared" si="146"/>
        <v>0</v>
      </c>
      <c r="MUM24" s="719">
        <f t="shared" si="146"/>
        <v>0</v>
      </c>
      <c r="MUN24" s="719">
        <f t="shared" si="146"/>
        <v>0</v>
      </c>
      <c r="MUO24" s="719">
        <f t="shared" si="146"/>
        <v>0</v>
      </c>
      <c r="MUP24" s="719">
        <f t="shared" si="146"/>
        <v>0</v>
      </c>
      <c r="MUQ24" s="719">
        <f t="shared" si="146"/>
        <v>0</v>
      </c>
      <c r="MUR24" s="719">
        <f t="shared" si="146"/>
        <v>0</v>
      </c>
      <c r="MUS24" s="719">
        <f t="shared" si="146"/>
        <v>0</v>
      </c>
      <c r="MUT24" s="719">
        <f t="shared" si="146"/>
        <v>0</v>
      </c>
      <c r="MUU24" s="719">
        <f t="shared" si="146"/>
        <v>0</v>
      </c>
      <c r="MUV24" s="719">
        <f t="shared" si="146"/>
        <v>0</v>
      </c>
      <c r="MUW24" s="719">
        <f t="shared" si="146"/>
        <v>0</v>
      </c>
      <c r="MUX24" s="719">
        <f t="shared" si="146"/>
        <v>0</v>
      </c>
      <c r="MUY24" s="719">
        <f t="shared" si="146"/>
        <v>0</v>
      </c>
      <c r="MUZ24" s="719">
        <f t="shared" si="146"/>
        <v>0</v>
      </c>
      <c r="MVA24" s="719">
        <f t="shared" si="146"/>
        <v>0</v>
      </c>
      <c r="MVB24" s="719">
        <f t="shared" si="146"/>
        <v>0</v>
      </c>
      <c r="MVC24" s="719">
        <f t="shared" si="146"/>
        <v>0</v>
      </c>
      <c r="MVD24" s="719">
        <f t="shared" si="146"/>
        <v>0</v>
      </c>
      <c r="MVE24" s="719">
        <f t="shared" si="146"/>
        <v>0</v>
      </c>
      <c r="MVF24" s="719">
        <f t="shared" si="146"/>
        <v>0</v>
      </c>
      <c r="MVG24" s="719">
        <f t="shared" si="146"/>
        <v>0</v>
      </c>
      <c r="MVH24" s="719">
        <f t="shared" si="146"/>
        <v>0</v>
      </c>
      <c r="MVI24" s="719">
        <f t="shared" si="146"/>
        <v>0</v>
      </c>
      <c r="MVJ24" s="719">
        <f t="shared" si="146"/>
        <v>0</v>
      </c>
      <c r="MVK24" s="719">
        <f t="shared" si="146"/>
        <v>0</v>
      </c>
      <c r="MVL24" s="719">
        <f t="shared" si="146"/>
        <v>0</v>
      </c>
      <c r="MVM24" s="719">
        <f t="shared" si="146"/>
        <v>0</v>
      </c>
      <c r="MVN24" s="719">
        <f t="shared" si="146"/>
        <v>0</v>
      </c>
      <c r="MVO24" s="719">
        <f t="shared" si="146"/>
        <v>0</v>
      </c>
      <c r="MVP24" s="719">
        <f t="shared" si="146"/>
        <v>0</v>
      </c>
      <c r="MVQ24" s="719">
        <f t="shared" si="146"/>
        <v>0</v>
      </c>
      <c r="MVR24" s="719">
        <f t="shared" si="146"/>
        <v>0</v>
      </c>
      <c r="MVS24" s="719">
        <f t="shared" si="146"/>
        <v>0</v>
      </c>
      <c r="MVT24" s="719">
        <f t="shared" si="146"/>
        <v>0</v>
      </c>
      <c r="MVU24" s="719">
        <f t="shared" si="146"/>
        <v>0</v>
      </c>
      <c r="MVV24" s="719">
        <f t="shared" si="146"/>
        <v>0</v>
      </c>
      <c r="MVW24" s="719">
        <f t="shared" si="146"/>
        <v>0</v>
      </c>
      <c r="MVX24" s="719">
        <f t="shared" si="146"/>
        <v>0</v>
      </c>
      <c r="MVY24" s="719">
        <f t="shared" si="146"/>
        <v>0</v>
      </c>
      <c r="MVZ24" s="719">
        <f t="shared" si="146"/>
        <v>0</v>
      </c>
      <c r="MWA24" s="719">
        <f t="shared" si="146"/>
        <v>0</v>
      </c>
      <c r="MWB24" s="719">
        <f t="shared" si="146"/>
        <v>0</v>
      </c>
      <c r="MWC24" s="719">
        <f t="shared" si="146"/>
        <v>0</v>
      </c>
      <c r="MWD24" s="719">
        <f t="shared" si="146"/>
        <v>0</v>
      </c>
      <c r="MWE24" s="719">
        <f t="shared" si="146"/>
        <v>0</v>
      </c>
      <c r="MWF24" s="719">
        <f t="shared" si="146"/>
        <v>0</v>
      </c>
      <c r="MWG24" s="719">
        <f t="shared" si="146"/>
        <v>0</v>
      </c>
      <c r="MWH24" s="719">
        <f t="shared" si="146"/>
        <v>0</v>
      </c>
      <c r="MWI24" s="719">
        <f t="shared" si="146"/>
        <v>0</v>
      </c>
      <c r="MWJ24" s="719">
        <f t="shared" si="146"/>
        <v>0</v>
      </c>
      <c r="MWK24" s="719">
        <f t="shared" si="146"/>
        <v>0</v>
      </c>
      <c r="MWL24" s="719">
        <f t="shared" si="146"/>
        <v>0</v>
      </c>
      <c r="MWM24" s="719">
        <f t="shared" si="146"/>
        <v>0</v>
      </c>
      <c r="MWN24" s="719">
        <f t="shared" si="146"/>
        <v>0</v>
      </c>
      <c r="MWO24" s="719">
        <f t="shared" si="146"/>
        <v>0</v>
      </c>
      <c r="MWP24" s="719">
        <f t="shared" si="146"/>
        <v>0</v>
      </c>
      <c r="MWQ24" s="719">
        <f t="shared" si="146"/>
        <v>0</v>
      </c>
      <c r="MWR24" s="719">
        <f t="shared" si="146"/>
        <v>0</v>
      </c>
      <c r="MWS24" s="719">
        <f t="shared" si="146"/>
        <v>0</v>
      </c>
      <c r="MWT24" s="719">
        <f t="shared" si="146"/>
        <v>0</v>
      </c>
      <c r="MWU24" s="719">
        <f t="shared" si="146"/>
        <v>0</v>
      </c>
      <c r="MWV24" s="719">
        <f t="shared" si="146"/>
        <v>0</v>
      </c>
      <c r="MWW24" s="719">
        <f t="shared" ref="MWW24:MZH24" si="147">MWW22/365</f>
        <v>0</v>
      </c>
      <c r="MWX24" s="719">
        <f t="shared" si="147"/>
        <v>0</v>
      </c>
      <c r="MWY24" s="719">
        <f t="shared" si="147"/>
        <v>0</v>
      </c>
      <c r="MWZ24" s="719">
        <f t="shared" si="147"/>
        <v>0</v>
      </c>
      <c r="MXA24" s="719">
        <f t="shared" si="147"/>
        <v>0</v>
      </c>
      <c r="MXB24" s="719">
        <f t="shared" si="147"/>
        <v>0</v>
      </c>
      <c r="MXC24" s="719">
        <f t="shared" si="147"/>
        <v>0</v>
      </c>
      <c r="MXD24" s="719">
        <f t="shared" si="147"/>
        <v>0</v>
      </c>
      <c r="MXE24" s="719">
        <f t="shared" si="147"/>
        <v>0</v>
      </c>
      <c r="MXF24" s="719">
        <f t="shared" si="147"/>
        <v>0</v>
      </c>
      <c r="MXG24" s="719">
        <f t="shared" si="147"/>
        <v>0</v>
      </c>
      <c r="MXH24" s="719">
        <f t="shared" si="147"/>
        <v>0</v>
      </c>
      <c r="MXI24" s="719">
        <f t="shared" si="147"/>
        <v>0</v>
      </c>
      <c r="MXJ24" s="719">
        <f t="shared" si="147"/>
        <v>0</v>
      </c>
      <c r="MXK24" s="719">
        <f t="shared" si="147"/>
        <v>0</v>
      </c>
      <c r="MXL24" s="719">
        <f t="shared" si="147"/>
        <v>0</v>
      </c>
      <c r="MXM24" s="719">
        <f t="shared" si="147"/>
        <v>0</v>
      </c>
      <c r="MXN24" s="719">
        <f t="shared" si="147"/>
        <v>0</v>
      </c>
      <c r="MXO24" s="719">
        <f t="shared" si="147"/>
        <v>0</v>
      </c>
      <c r="MXP24" s="719">
        <f t="shared" si="147"/>
        <v>0</v>
      </c>
      <c r="MXQ24" s="719">
        <f t="shared" si="147"/>
        <v>0</v>
      </c>
      <c r="MXR24" s="719">
        <f t="shared" si="147"/>
        <v>0</v>
      </c>
      <c r="MXS24" s="719">
        <f t="shared" si="147"/>
        <v>0</v>
      </c>
      <c r="MXT24" s="719">
        <f t="shared" si="147"/>
        <v>0</v>
      </c>
      <c r="MXU24" s="719">
        <f t="shared" si="147"/>
        <v>0</v>
      </c>
      <c r="MXV24" s="719">
        <f t="shared" si="147"/>
        <v>0</v>
      </c>
      <c r="MXW24" s="719">
        <f t="shared" si="147"/>
        <v>0</v>
      </c>
      <c r="MXX24" s="719">
        <f t="shared" si="147"/>
        <v>0</v>
      </c>
      <c r="MXY24" s="719">
        <f t="shared" si="147"/>
        <v>0</v>
      </c>
      <c r="MXZ24" s="719">
        <f t="shared" si="147"/>
        <v>0</v>
      </c>
      <c r="MYA24" s="719">
        <f t="shared" si="147"/>
        <v>0</v>
      </c>
      <c r="MYB24" s="719">
        <f t="shared" si="147"/>
        <v>0</v>
      </c>
      <c r="MYC24" s="719">
        <f t="shared" si="147"/>
        <v>0</v>
      </c>
      <c r="MYD24" s="719">
        <f t="shared" si="147"/>
        <v>0</v>
      </c>
      <c r="MYE24" s="719">
        <f t="shared" si="147"/>
        <v>0</v>
      </c>
      <c r="MYF24" s="719">
        <f t="shared" si="147"/>
        <v>0</v>
      </c>
      <c r="MYG24" s="719">
        <f t="shared" si="147"/>
        <v>0</v>
      </c>
      <c r="MYH24" s="719">
        <f t="shared" si="147"/>
        <v>0</v>
      </c>
      <c r="MYI24" s="719">
        <f t="shared" si="147"/>
        <v>0</v>
      </c>
      <c r="MYJ24" s="719">
        <f t="shared" si="147"/>
        <v>0</v>
      </c>
      <c r="MYK24" s="719">
        <f t="shared" si="147"/>
        <v>0</v>
      </c>
      <c r="MYL24" s="719">
        <f t="shared" si="147"/>
        <v>0</v>
      </c>
      <c r="MYM24" s="719">
        <f t="shared" si="147"/>
        <v>0</v>
      </c>
      <c r="MYN24" s="719">
        <f t="shared" si="147"/>
        <v>0</v>
      </c>
      <c r="MYO24" s="719">
        <f t="shared" si="147"/>
        <v>0</v>
      </c>
      <c r="MYP24" s="719">
        <f t="shared" si="147"/>
        <v>0</v>
      </c>
      <c r="MYQ24" s="719">
        <f t="shared" si="147"/>
        <v>0</v>
      </c>
      <c r="MYR24" s="719">
        <f t="shared" si="147"/>
        <v>0</v>
      </c>
      <c r="MYS24" s="719">
        <f t="shared" si="147"/>
        <v>0</v>
      </c>
      <c r="MYT24" s="719">
        <f t="shared" si="147"/>
        <v>0</v>
      </c>
      <c r="MYU24" s="719">
        <f t="shared" si="147"/>
        <v>0</v>
      </c>
      <c r="MYV24" s="719">
        <f t="shared" si="147"/>
        <v>0</v>
      </c>
      <c r="MYW24" s="719">
        <f t="shared" si="147"/>
        <v>0</v>
      </c>
      <c r="MYX24" s="719">
        <f t="shared" si="147"/>
        <v>0</v>
      </c>
      <c r="MYY24" s="719">
        <f t="shared" si="147"/>
        <v>0</v>
      </c>
      <c r="MYZ24" s="719">
        <f t="shared" si="147"/>
        <v>0</v>
      </c>
      <c r="MZA24" s="719">
        <f t="shared" si="147"/>
        <v>0</v>
      </c>
      <c r="MZB24" s="719">
        <f t="shared" si="147"/>
        <v>0</v>
      </c>
      <c r="MZC24" s="719">
        <f t="shared" si="147"/>
        <v>0</v>
      </c>
      <c r="MZD24" s="719">
        <f t="shared" si="147"/>
        <v>0</v>
      </c>
      <c r="MZE24" s="719">
        <f t="shared" si="147"/>
        <v>0</v>
      </c>
      <c r="MZF24" s="719">
        <f t="shared" si="147"/>
        <v>0</v>
      </c>
      <c r="MZG24" s="719">
        <f t="shared" si="147"/>
        <v>0</v>
      </c>
      <c r="MZH24" s="719">
        <f t="shared" si="147"/>
        <v>0</v>
      </c>
      <c r="MZI24" s="719">
        <f t="shared" ref="MZI24:NBT24" si="148">MZI22/365</f>
        <v>0</v>
      </c>
      <c r="MZJ24" s="719">
        <f t="shared" si="148"/>
        <v>0</v>
      </c>
      <c r="MZK24" s="719">
        <f t="shared" si="148"/>
        <v>0</v>
      </c>
      <c r="MZL24" s="719">
        <f t="shared" si="148"/>
        <v>0</v>
      </c>
      <c r="MZM24" s="719">
        <f t="shared" si="148"/>
        <v>0</v>
      </c>
      <c r="MZN24" s="719">
        <f t="shared" si="148"/>
        <v>0</v>
      </c>
      <c r="MZO24" s="719">
        <f t="shared" si="148"/>
        <v>0</v>
      </c>
      <c r="MZP24" s="719">
        <f t="shared" si="148"/>
        <v>0</v>
      </c>
      <c r="MZQ24" s="719">
        <f t="shared" si="148"/>
        <v>0</v>
      </c>
      <c r="MZR24" s="719">
        <f t="shared" si="148"/>
        <v>0</v>
      </c>
      <c r="MZS24" s="719">
        <f t="shared" si="148"/>
        <v>0</v>
      </c>
      <c r="MZT24" s="719">
        <f t="shared" si="148"/>
        <v>0</v>
      </c>
      <c r="MZU24" s="719">
        <f t="shared" si="148"/>
        <v>0</v>
      </c>
      <c r="MZV24" s="719">
        <f t="shared" si="148"/>
        <v>0</v>
      </c>
      <c r="MZW24" s="719">
        <f t="shared" si="148"/>
        <v>0</v>
      </c>
      <c r="MZX24" s="719">
        <f t="shared" si="148"/>
        <v>0</v>
      </c>
      <c r="MZY24" s="719">
        <f t="shared" si="148"/>
        <v>0</v>
      </c>
      <c r="MZZ24" s="719">
        <f t="shared" si="148"/>
        <v>0</v>
      </c>
      <c r="NAA24" s="719">
        <f t="shared" si="148"/>
        <v>0</v>
      </c>
      <c r="NAB24" s="719">
        <f t="shared" si="148"/>
        <v>0</v>
      </c>
      <c r="NAC24" s="719">
        <f t="shared" si="148"/>
        <v>0</v>
      </c>
      <c r="NAD24" s="719">
        <f t="shared" si="148"/>
        <v>0</v>
      </c>
      <c r="NAE24" s="719">
        <f t="shared" si="148"/>
        <v>0</v>
      </c>
      <c r="NAF24" s="719">
        <f t="shared" si="148"/>
        <v>0</v>
      </c>
      <c r="NAG24" s="719">
        <f t="shared" si="148"/>
        <v>0</v>
      </c>
      <c r="NAH24" s="719">
        <f t="shared" si="148"/>
        <v>0</v>
      </c>
      <c r="NAI24" s="719">
        <f t="shared" si="148"/>
        <v>0</v>
      </c>
      <c r="NAJ24" s="719">
        <f t="shared" si="148"/>
        <v>0</v>
      </c>
      <c r="NAK24" s="719">
        <f t="shared" si="148"/>
        <v>0</v>
      </c>
      <c r="NAL24" s="719">
        <f t="shared" si="148"/>
        <v>0</v>
      </c>
      <c r="NAM24" s="719">
        <f t="shared" si="148"/>
        <v>0</v>
      </c>
      <c r="NAN24" s="719">
        <f t="shared" si="148"/>
        <v>0</v>
      </c>
      <c r="NAO24" s="719">
        <f t="shared" si="148"/>
        <v>0</v>
      </c>
      <c r="NAP24" s="719">
        <f t="shared" si="148"/>
        <v>0</v>
      </c>
      <c r="NAQ24" s="719">
        <f t="shared" si="148"/>
        <v>0</v>
      </c>
      <c r="NAR24" s="719">
        <f t="shared" si="148"/>
        <v>0</v>
      </c>
      <c r="NAS24" s="719">
        <f t="shared" si="148"/>
        <v>0</v>
      </c>
      <c r="NAT24" s="719">
        <f t="shared" si="148"/>
        <v>0</v>
      </c>
      <c r="NAU24" s="719">
        <f t="shared" si="148"/>
        <v>0</v>
      </c>
      <c r="NAV24" s="719">
        <f t="shared" si="148"/>
        <v>0</v>
      </c>
      <c r="NAW24" s="719">
        <f t="shared" si="148"/>
        <v>0</v>
      </c>
      <c r="NAX24" s="719">
        <f t="shared" si="148"/>
        <v>0</v>
      </c>
      <c r="NAY24" s="719">
        <f t="shared" si="148"/>
        <v>0</v>
      </c>
      <c r="NAZ24" s="719">
        <f t="shared" si="148"/>
        <v>0</v>
      </c>
      <c r="NBA24" s="719">
        <f t="shared" si="148"/>
        <v>0</v>
      </c>
      <c r="NBB24" s="719">
        <f t="shared" si="148"/>
        <v>0</v>
      </c>
      <c r="NBC24" s="719">
        <f t="shared" si="148"/>
        <v>0</v>
      </c>
      <c r="NBD24" s="719">
        <f t="shared" si="148"/>
        <v>0</v>
      </c>
      <c r="NBE24" s="719">
        <f t="shared" si="148"/>
        <v>0</v>
      </c>
      <c r="NBF24" s="719">
        <f t="shared" si="148"/>
        <v>0</v>
      </c>
      <c r="NBG24" s="719">
        <f t="shared" si="148"/>
        <v>0</v>
      </c>
      <c r="NBH24" s="719">
        <f t="shared" si="148"/>
        <v>0</v>
      </c>
      <c r="NBI24" s="719">
        <f t="shared" si="148"/>
        <v>0</v>
      </c>
      <c r="NBJ24" s="719">
        <f t="shared" si="148"/>
        <v>0</v>
      </c>
      <c r="NBK24" s="719">
        <f t="shared" si="148"/>
        <v>0</v>
      </c>
      <c r="NBL24" s="719">
        <f t="shared" si="148"/>
        <v>0</v>
      </c>
      <c r="NBM24" s="719">
        <f t="shared" si="148"/>
        <v>0</v>
      </c>
      <c r="NBN24" s="719">
        <f t="shared" si="148"/>
        <v>0</v>
      </c>
      <c r="NBO24" s="719">
        <f t="shared" si="148"/>
        <v>0</v>
      </c>
      <c r="NBP24" s="719">
        <f t="shared" si="148"/>
        <v>0</v>
      </c>
      <c r="NBQ24" s="719">
        <f t="shared" si="148"/>
        <v>0</v>
      </c>
      <c r="NBR24" s="719">
        <f t="shared" si="148"/>
        <v>0</v>
      </c>
      <c r="NBS24" s="719">
        <f t="shared" si="148"/>
        <v>0</v>
      </c>
      <c r="NBT24" s="719">
        <f t="shared" si="148"/>
        <v>0</v>
      </c>
      <c r="NBU24" s="719">
        <f t="shared" ref="NBU24:NEF24" si="149">NBU22/365</f>
        <v>0</v>
      </c>
      <c r="NBV24" s="719">
        <f t="shared" si="149"/>
        <v>0</v>
      </c>
      <c r="NBW24" s="719">
        <f t="shared" si="149"/>
        <v>0</v>
      </c>
      <c r="NBX24" s="719">
        <f t="shared" si="149"/>
        <v>0</v>
      </c>
      <c r="NBY24" s="719">
        <f t="shared" si="149"/>
        <v>0</v>
      </c>
      <c r="NBZ24" s="719">
        <f t="shared" si="149"/>
        <v>0</v>
      </c>
      <c r="NCA24" s="719">
        <f t="shared" si="149"/>
        <v>0</v>
      </c>
      <c r="NCB24" s="719">
        <f t="shared" si="149"/>
        <v>0</v>
      </c>
      <c r="NCC24" s="719">
        <f t="shared" si="149"/>
        <v>0</v>
      </c>
      <c r="NCD24" s="719">
        <f t="shared" si="149"/>
        <v>0</v>
      </c>
      <c r="NCE24" s="719">
        <f t="shared" si="149"/>
        <v>0</v>
      </c>
      <c r="NCF24" s="719">
        <f t="shared" si="149"/>
        <v>0</v>
      </c>
      <c r="NCG24" s="719">
        <f t="shared" si="149"/>
        <v>0</v>
      </c>
      <c r="NCH24" s="719">
        <f t="shared" si="149"/>
        <v>0</v>
      </c>
      <c r="NCI24" s="719">
        <f t="shared" si="149"/>
        <v>0</v>
      </c>
      <c r="NCJ24" s="719">
        <f t="shared" si="149"/>
        <v>0</v>
      </c>
      <c r="NCK24" s="719">
        <f t="shared" si="149"/>
        <v>0</v>
      </c>
      <c r="NCL24" s="719">
        <f t="shared" si="149"/>
        <v>0</v>
      </c>
      <c r="NCM24" s="719">
        <f t="shared" si="149"/>
        <v>0</v>
      </c>
      <c r="NCN24" s="719">
        <f t="shared" si="149"/>
        <v>0</v>
      </c>
      <c r="NCO24" s="719">
        <f t="shared" si="149"/>
        <v>0</v>
      </c>
      <c r="NCP24" s="719">
        <f t="shared" si="149"/>
        <v>0</v>
      </c>
      <c r="NCQ24" s="719">
        <f t="shared" si="149"/>
        <v>0</v>
      </c>
      <c r="NCR24" s="719">
        <f t="shared" si="149"/>
        <v>0</v>
      </c>
      <c r="NCS24" s="719">
        <f t="shared" si="149"/>
        <v>0</v>
      </c>
      <c r="NCT24" s="719">
        <f t="shared" si="149"/>
        <v>0</v>
      </c>
      <c r="NCU24" s="719">
        <f t="shared" si="149"/>
        <v>0</v>
      </c>
      <c r="NCV24" s="719">
        <f t="shared" si="149"/>
        <v>0</v>
      </c>
      <c r="NCW24" s="719">
        <f t="shared" si="149"/>
        <v>0</v>
      </c>
      <c r="NCX24" s="719">
        <f t="shared" si="149"/>
        <v>0</v>
      </c>
      <c r="NCY24" s="719">
        <f t="shared" si="149"/>
        <v>0</v>
      </c>
      <c r="NCZ24" s="719">
        <f t="shared" si="149"/>
        <v>0</v>
      </c>
      <c r="NDA24" s="719">
        <f t="shared" si="149"/>
        <v>0</v>
      </c>
      <c r="NDB24" s="719">
        <f t="shared" si="149"/>
        <v>0</v>
      </c>
      <c r="NDC24" s="719">
        <f t="shared" si="149"/>
        <v>0</v>
      </c>
      <c r="NDD24" s="719">
        <f t="shared" si="149"/>
        <v>0</v>
      </c>
      <c r="NDE24" s="719">
        <f t="shared" si="149"/>
        <v>0</v>
      </c>
      <c r="NDF24" s="719">
        <f t="shared" si="149"/>
        <v>0</v>
      </c>
      <c r="NDG24" s="719">
        <f t="shared" si="149"/>
        <v>0</v>
      </c>
      <c r="NDH24" s="719">
        <f t="shared" si="149"/>
        <v>0</v>
      </c>
      <c r="NDI24" s="719">
        <f t="shared" si="149"/>
        <v>0</v>
      </c>
      <c r="NDJ24" s="719">
        <f t="shared" si="149"/>
        <v>0</v>
      </c>
      <c r="NDK24" s="719">
        <f t="shared" si="149"/>
        <v>0</v>
      </c>
      <c r="NDL24" s="719">
        <f t="shared" si="149"/>
        <v>0</v>
      </c>
      <c r="NDM24" s="719">
        <f t="shared" si="149"/>
        <v>0</v>
      </c>
      <c r="NDN24" s="719">
        <f t="shared" si="149"/>
        <v>0</v>
      </c>
      <c r="NDO24" s="719">
        <f t="shared" si="149"/>
        <v>0</v>
      </c>
      <c r="NDP24" s="719">
        <f t="shared" si="149"/>
        <v>0</v>
      </c>
      <c r="NDQ24" s="719">
        <f t="shared" si="149"/>
        <v>0</v>
      </c>
      <c r="NDR24" s="719">
        <f t="shared" si="149"/>
        <v>0</v>
      </c>
      <c r="NDS24" s="719">
        <f t="shared" si="149"/>
        <v>0</v>
      </c>
      <c r="NDT24" s="719">
        <f t="shared" si="149"/>
        <v>0</v>
      </c>
      <c r="NDU24" s="719">
        <f t="shared" si="149"/>
        <v>0</v>
      </c>
      <c r="NDV24" s="719">
        <f t="shared" si="149"/>
        <v>0</v>
      </c>
      <c r="NDW24" s="719">
        <f t="shared" si="149"/>
        <v>0</v>
      </c>
      <c r="NDX24" s="719">
        <f t="shared" si="149"/>
        <v>0</v>
      </c>
      <c r="NDY24" s="719">
        <f t="shared" si="149"/>
        <v>0</v>
      </c>
      <c r="NDZ24" s="719">
        <f t="shared" si="149"/>
        <v>0</v>
      </c>
      <c r="NEA24" s="719">
        <f t="shared" si="149"/>
        <v>0</v>
      </c>
      <c r="NEB24" s="719">
        <f t="shared" si="149"/>
        <v>0</v>
      </c>
      <c r="NEC24" s="719">
        <f t="shared" si="149"/>
        <v>0</v>
      </c>
      <c r="NED24" s="719">
        <f t="shared" si="149"/>
        <v>0</v>
      </c>
      <c r="NEE24" s="719">
        <f t="shared" si="149"/>
        <v>0</v>
      </c>
      <c r="NEF24" s="719">
        <f t="shared" si="149"/>
        <v>0</v>
      </c>
      <c r="NEG24" s="719">
        <f t="shared" ref="NEG24:NGR24" si="150">NEG22/365</f>
        <v>0</v>
      </c>
      <c r="NEH24" s="719">
        <f t="shared" si="150"/>
        <v>0</v>
      </c>
      <c r="NEI24" s="719">
        <f t="shared" si="150"/>
        <v>0</v>
      </c>
      <c r="NEJ24" s="719">
        <f t="shared" si="150"/>
        <v>0</v>
      </c>
      <c r="NEK24" s="719">
        <f t="shared" si="150"/>
        <v>0</v>
      </c>
      <c r="NEL24" s="719">
        <f t="shared" si="150"/>
        <v>0</v>
      </c>
      <c r="NEM24" s="719">
        <f t="shared" si="150"/>
        <v>0</v>
      </c>
      <c r="NEN24" s="719">
        <f t="shared" si="150"/>
        <v>0</v>
      </c>
      <c r="NEO24" s="719">
        <f t="shared" si="150"/>
        <v>0</v>
      </c>
      <c r="NEP24" s="719">
        <f t="shared" si="150"/>
        <v>0</v>
      </c>
      <c r="NEQ24" s="719">
        <f t="shared" si="150"/>
        <v>0</v>
      </c>
      <c r="NER24" s="719">
        <f t="shared" si="150"/>
        <v>0</v>
      </c>
      <c r="NES24" s="719">
        <f t="shared" si="150"/>
        <v>0</v>
      </c>
      <c r="NET24" s="719">
        <f t="shared" si="150"/>
        <v>0</v>
      </c>
      <c r="NEU24" s="719">
        <f t="shared" si="150"/>
        <v>0</v>
      </c>
      <c r="NEV24" s="719">
        <f t="shared" si="150"/>
        <v>0</v>
      </c>
      <c r="NEW24" s="719">
        <f t="shared" si="150"/>
        <v>0</v>
      </c>
      <c r="NEX24" s="719">
        <f t="shared" si="150"/>
        <v>0</v>
      </c>
      <c r="NEY24" s="719">
        <f t="shared" si="150"/>
        <v>0</v>
      </c>
      <c r="NEZ24" s="719">
        <f t="shared" si="150"/>
        <v>0</v>
      </c>
      <c r="NFA24" s="719">
        <f t="shared" si="150"/>
        <v>0</v>
      </c>
      <c r="NFB24" s="719">
        <f t="shared" si="150"/>
        <v>0</v>
      </c>
      <c r="NFC24" s="719">
        <f t="shared" si="150"/>
        <v>0</v>
      </c>
      <c r="NFD24" s="719">
        <f t="shared" si="150"/>
        <v>0</v>
      </c>
      <c r="NFE24" s="719">
        <f t="shared" si="150"/>
        <v>0</v>
      </c>
      <c r="NFF24" s="719">
        <f t="shared" si="150"/>
        <v>0</v>
      </c>
      <c r="NFG24" s="719">
        <f t="shared" si="150"/>
        <v>0</v>
      </c>
      <c r="NFH24" s="719">
        <f t="shared" si="150"/>
        <v>0</v>
      </c>
      <c r="NFI24" s="719">
        <f t="shared" si="150"/>
        <v>0</v>
      </c>
      <c r="NFJ24" s="719">
        <f t="shared" si="150"/>
        <v>0</v>
      </c>
      <c r="NFK24" s="719">
        <f t="shared" si="150"/>
        <v>0</v>
      </c>
      <c r="NFL24" s="719">
        <f t="shared" si="150"/>
        <v>0</v>
      </c>
      <c r="NFM24" s="719">
        <f t="shared" si="150"/>
        <v>0</v>
      </c>
      <c r="NFN24" s="719">
        <f t="shared" si="150"/>
        <v>0</v>
      </c>
      <c r="NFO24" s="719">
        <f t="shared" si="150"/>
        <v>0</v>
      </c>
      <c r="NFP24" s="719">
        <f t="shared" si="150"/>
        <v>0</v>
      </c>
      <c r="NFQ24" s="719">
        <f t="shared" si="150"/>
        <v>0</v>
      </c>
      <c r="NFR24" s="719">
        <f t="shared" si="150"/>
        <v>0</v>
      </c>
      <c r="NFS24" s="719">
        <f t="shared" si="150"/>
        <v>0</v>
      </c>
      <c r="NFT24" s="719">
        <f t="shared" si="150"/>
        <v>0</v>
      </c>
      <c r="NFU24" s="719">
        <f t="shared" si="150"/>
        <v>0</v>
      </c>
      <c r="NFV24" s="719">
        <f t="shared" si="150"/>
        <v>0</v>
      </c>
      <c r="NFW24" s="719">
        <f t="shared" si="150"/>
        <v>0</v>
      </c>
      <c r="NFX24" s="719">
        <f t="shared" si="150"/>
        <v>0</v>
      </c>
      <c r="NFY24" s="719">
        <f t="shared" si="150"/>
        <v>0</v>
      </c>
      <c r="NFZ24" s="719">
        <f t="shared" si="150"/>
        <v>0</v>
      </c>
      <c r="NGA24" s="719">
        <f t="shared" si="150"/>
        <v>0</v>
      </c>
      <c r="NGB24" s="719">
        <f t="shared" si="150"/>
        <v>0</v>
      </c>
      <c r="NGC24" s="719">
        <f t="shared" si="150"/>
        <v>0</v>
      </c>
      <c r="NGD24" s="719">
        <f t="shared" si="150"/>
        <v>0</v>
      </c>
      <c r="NGE24" s="719">
        <f t="shared" si="150"/>
        <v>0</v>
      </c>
      <c r="NGF24" s="719">
        <f t="shared" si="150"/>
        <v>0</v>
      </c>
      <c r="NGG24" s="719">
        <f t="shared" si="150"/>
        <v>0</v>
      </c>
      <c r="NGH24" s="719">
        <f t="shared" si="150"/>
        <v>0</v>
      </c>
      <c r="NGI24" s="719">
        <f t="shared" si="150"/>
        <v>0</v>
      </c>
      <c r="NGJ24" s="719">
        <f t="shared" si="150"/>
        <v>0</v>
      </c>
      <c r="NGK24" s="719">
        <f t="shared" si="150"/>
        <v>0</v>
      </c>
      <c r="NGL24" s="719">
        <f t="shared" si="150"/>
        <v>0</v>
      </c>
      <c r="NGM24" s="719">
        <f t="shared" si="150"/>
        <v>0</v>
      </c>
      <c r="NGN24" s="719">
        <f t="shared" si="150"/>
        <v>0</v>
      </c>
      <c r="NGO24" s="719">
        <f t="shared" si="150"/>
        <v>0</v>
      </c>
      <c r="NGP24" s="719">
        <f t="shared" si="150"/>
        <v>0</v>
      </c>
      <c r="NGQ24" s="719">
        <f t="shared" si="150"/>
        <v>0</v>
      </c>
      <c r="NGR24" s="719">
        <f t="shared" si="150"/>
        <v>0</v>
      </c>
      <c r="NGS24" s="719">
        <f t="shared" ref="NGS24:NJD24" si="151">NGS22/365</f>
        <v>0</v>
      </c>
      <c r="NGT24" s="719">
        <f t="shared" si="151"/>
        <v>0</v>
      </c>
      <c r="NGU24" s="719">
        <f t="shared" si="151"/>
        <v>0</v>
      </c>
      <c r="NGV24" s="719">
        <f t="shared" si="151"/>
        <v>0</v>
      </c>
      <c r="NGW24" s="719">
        <f t="shared" si="151"/>
        <v>0</v>
      </c>
      <c r="NGX24" s="719">
        <f t="shared" si="151"/>
        <v>0</v>
      </c>
      <c r="NGY24" s="719">
        <f t="shared" si="151"/>
        <v>0</v>
      </c>
      <c r="NGZ24" s="719">
        <f t="shared" si="151"/>
        <v>0</v>
      </c>
      <c r="NHA24" s="719">
        <f t="shared" si="151"/>
        <v>0</v>
      </c>
      <c r="NHB24" s="719">
        <f t="shared" si="151"/>
        <v>0</v>
      </c>
      <c r="NHC24" s="719">
        <f t="shared" si="151"/>
        <v>0</v>
      </c>
      <c r="NHD24" s="719">
        <f t="shared" si="151"/>
        <v>0</v>
      </c>
      <c r="NHE24" s="719">
        <f t="shared" si="151"/>
        <v>0</v>
      </c>
      <c r="NHF24" s="719">
        <f t="shared" si="151"/>
        <v>0</v>
      </c>
      <c r="NHG24" s="719">
        <f t="shared" si="151"/>
        <v>0</v>
      </c>
      <c r="NHH24" s="719">
        <f t="shared" si="151"/>
        <v>0</v>
      </c>
      <c r="NHI24" s="719">
        <f t="shared" si="151"/>
        <v>0</v>
      </c>
      <c r="NHJ24" s="719">
        <f t="shared" si="151"/>
        <v>0</v>
      </c>
      <c r="NHK24" s="719">
        <f t="shared" si="151"/>
        <v>0</v>
      </c>
      <c r="NHL24" s="719">
        <f t="shared" si="151"/>
        <v>0</v>
      </c>
      <c r="NHM24" s="719">
        <f t="shared" si="151"/>
        <v>0</v>
      </c>
      <c r="NHN24" s="719">
        <f t="shared" si="151"/>
        <v>0</v>
      </c>
      <c r="NHO24" s="719">
        <f t="shared" si="151"/>
        <v>0</v>
      </c>
      <c r="NHP24" s="719">
        <f t="shared" si="151"/>
        <v>0</v>
      </c>
      <c r="NHQ24" s="719">
        <f t="shared" si="151"/>
        <v>0</v>
      </c>
      <c r="NHR24" s="719">
        <f t="shared" si="151"/>
        <v>0</v>
      </c>
      <c r="NHS24" s="719">
        <f t="shared" si="151"/>
        <v>0</v>
      </c>
      <c r="NHT24" s="719">
        <f t="shared" si="151"/>
        <v>0</v>
      </c>
      <c r="NHU24" s="719">
        <f t="shared" si="151"/>
        <v>0</v>
      </c>
      <c r="NHV24" s="719">
        <f t="shared" si="151"/>
        <v>0</v>
      </c>
      <c r="NHW24" s="719">
        <f t="shared" si="151"/>
        <v>0</v>
      </c>
      <c r="NHX24" s="719">
        <f t="shared" si="151"/>
        <v>0</v>
      </c>
      <c r="NHY24" s="719">
        <f t="shared" si="151"/>
        <v>0</v>
      </c>
      <c r="NHZ24" s="719">
        <f t="shared" si="151"/>
        <v>0</v>
      </c>
      <c r="NIA24" s="719">
        <f t="shared" si="151"/>
        <v>0</v>
      </c>
      <c r="NIB24" s="719">
        <f t="shared" si="151"/>
        <v>0</v>
      </c>
      <c r="NIC24" s="719">
        <f t="shared" si="151"/>
        <v>0</v>
      </c>
      <c r="NID24" s="719">
        <f t="shared" si="151"/>
        <v>0</v>
      </c>
      <c r="NIE24" s="719">
        <f t="shared" si="151"/>
        <v>0</v>
      </c>
      <c r="NIF24" s="719">
        <f t="shared" si="151"/>
        <v>0</v>
      </c>
      <c r="NIG24" s="719">
        <f t="shared" si="151"/>
        <v>0</v>
      </c>
      <c r="NIH24" s="719">
        <f t="shared" si="151"/>
        <v>0</v>
      </c>
      <c r="NII24" s="719">
        <f t="shared" si="151"/>
        <v>0</v>
      </c>
      <c r="NIJ24" s="719">
        <f t="shared" si="151"/>
        <v>0</v>
      </c>
      <c r="NIK24" s="719">
        <f t="shared" si="151"/>
        <v>0</v>
      </c>
      <c r="NIL24" s="719">
        <f t="shared" si="151"/>
        <v>0</v>
      </c>
      <c r="NIM24" s="719">
        <f t="shared" si="151"/>
        <v>0</v>
      </c>
      <c r="NIN24" s="719">
        <f t="shared" si="151"/>
        <v>0</v>
      </c>
      <c r="NIO24" s="719">
        <f t="shared" si="151"/>
        <v>0</v>
      </c>
      <c r="NIP24" s="719">
        <f t="shared" si="151"/>
        <v>0</v>
      </c>
      <c r="NIQ24" s="719">
        <f t="shared" si="151"/>
        <v>0</v>
      </c>
      <c r="NIR24" s="719">
        <f t="shared" si="151"/>
        <v>0</v>
      </c>
      <c r="NIS24" s="719">
        <f t="shared" si="151"/>
        <v>0</v>
      </c>
      <c r="NIT24" s="719">
        <f t="shared" si="151"/>
        <v>0</v>
      </c>
      <c r="NIU24" s="719">
        <f t="shared" si="151"/>
        <v>0</v>
      </c>
      <c r="NIV24" s="719">
        <f t="shared" si="151"/>
        <v>0</v>
      </c>
      <c r="NIW24" s="719">
        <f t="shared" si="151"/>
        <v>0</v>
      </c>
      <c r="NIX24" s="719">
        <f t="shared" si="151"/>
        <v>0</v>
      </c>
      <c r="NIY24" s="719">
        <f t="shared" si="151"/>
        <v>0</v>
      </c>
      <c r="NIZ24" s="719">
        <f t="shared" si="151"/>
        <v>0</v>
      </c>
      <c r="NJA24" s="719">
        <f t="shared" si="151"/>
        <v>0</v>
      </c>
      <c r="NJB24" s="719">
        <f t="shared" si="151"/>
        <v>0</v>
      </c>
      <c r="NJC24" s="719">
        <f t="shared" si="151"/>
        <v>0</v>
      </c>
      <c r="NJD24" s="719">
        <f t="shared" si="151"/>
        <v>0</v>
      </c>
      <c r="NJE24" s="719">
        <f t="shared" ref="NJE24:NLP24" si="152">NJE22/365</f>
        <v>0</v>
      </c>
      <c r="NJF24" s="719">
        <f t="shared" si="152"/>
        <v>0</v>
      </c>
      <c r="NJG24" s="719">
        <f t="shared" si="152"/>
        <v>0</v>
      </c>
      <c r="NJH24" s="719">
        <f t="shared" si="152"/>
        <v>0</v>
      </c>
      <c r="NJI24" s="719">
        <f t="shared" si="152"/>
        <v>0</v>
      </c>
      <c r="NJJ24" s="719">
        <f t="shared" si="152"/>
        <v>0</v>
      </c>
      <c r="NJK24" s="719">
        <f t="shared" si="152"/>
        <v>0</v>
      </c>
      <c r="NJL24" s="719">
        <f t="shared" si="152"/>
        <v>0</v>
      </c>
      <c r="NJM24" s="719">
        <f t="shared" si="152"/>
        <v>0</v>
      </c>
      <c r="NJN24" s="719">
        <f t="shared" si="152"/>
        <v>0</v>
      </c>
      <c r="NJO24" s="719">
        <f t="shared" si="152"/>
        <v>0</v>
      </c>
      <c r="NJP24" s="719">
        <f t="shared" si="152"/>
        <v>0</v>
      </c>
      <c r="NJQ24" s="719">
        <f t="shared" si="152"/>
        <v>0</v>
      </c>
      <c r="NJR24" s="719">
        <f t="shared" si="152"/>
        <v>0</v>
      </c>
      <c r="NJS24" s="719">
        <f t="shared" si="152"/>
        <v>0</v>
      </c>
      <c r="NJT24" s="719">
        <f t="shared" si="152"/>
        <v>0</v>
      </c>
      <c r="NJU24" s="719">
        <f t="shared" si="152"/>
        <v>0</v>
      </c>
      <c r="NJV24" s="719">
        <f t="shared" si="152"/>
        <v>0</v>
      </c>
      <c r="NJW24" s="719">
        <f t="shared" si="152"/>
        <v>0</v>
      </c>
      <c r="NJX24" s="719">
        <f t="shared" si="152"/>
        <v>0</v>
      </c>
      <c r="NJY24" s="719">
        <f t="shared" si="152"/>
        <v>0</v>
      </c>
      <c r="NJZ24" s="719">
        <f t="shared" si="152"/>
        <v>0</v>
      </c>
      <c r="NKA24" s="719">
        <f t="shared" si="152"/>
        <v>0</v>
      </c>
      <c r="NKB24" s="719">
        <f t="shared" si="152"/>
        <v>0</v>
      </c>
      <c r="NKC24" s="719">
        <f t="shared" si="152"/>
        <v>0</v>
      </c>
      <c r="NKD24" s="719">
        <f t="shared" si="152"/>
        <v>0</v>
      </c>
      <c r="NKE24" s="719">
        <f t="shared" si="152"/>
        <v>0</v>
      </c>
      <c r="NKF24" s="719">
        <f t="shared" si="152"/>
        <v>0</v>
      </c>
      <c r="NKG24" s="719">
        <f t="shared" si="152"/>
        <v>0</v>
      </c>
      <c r="NKH24" s="719">
        <f t="shared" si="152"/>
        <v>0</v>
      </c>
      <c r="NKI24" s="719">
        <f t="shared" si="152"/>
        <v>0</v>
      </c>
      <c r="NKJ24" s="719">
        <f t="shared" si="152"/>
        <v>0</v>
      </c>
      <c r="NKK24" s="719">
        <f t="shared" si="152"/>
        <v>0</v>
      </c>
      <c r="NKL24" s="719">
        <f t="shared" si="152"/>
        <v>0</v>
      </c>
      <c r="NKM24" s="719">
        <f t="shared" si="152"/>
        <v>0</v>
      </c>
      <c r="NKN24" s="719">
        <f t="shared" si="152"/>
        <v>0</v>
      </c>
      <c r="NKO24" s="719">
        <f t="shared" si="152"/>
        <v>0</v>
      </c>
      <c r="NKP24" s="719">
        <f t="shared" si="152"/>
        <v>0</v>
      </c>
      <c r="NKQ24" s="719">
        <f t="shared" si="152"/>
        <v>0</v>
      </c>
      <c r="NKR24" s="719">
        <f t="shared" si="152"/>
        <v>0</v>
      </c>
      <c r="NKS24" s="719">
        <f t="shared" si="152"/>
        <v>0</v>
      </c>
      <c r="NKT24" s="719">
        <f t="shared" si="152"/>
        <v>0</v>
      </c>
      <c r="NKU24" s="719">
        <f t="shared" si="152"/>
        <v>0</v>
      </c>
      <c r="NKV24" s="719">
        <f t="shared" si="152"/>
        <v>0</v>
      </c>
      <c r="NKW24" s="719">
        <f t="shared" si="152"/>
        <v>0</v>
      </c>
      <c r="NKX24" s="719">
        <f t="shared" si="152"/>
        <v>0</v>
      </c>
      <c r="NKY24" s="719">
        <f t="shared" si="152"/>
        <v>0</v>
      </c>
      <c r="NKZ24" s="719">
        <f t="shared" si="152"/>
        <v>0</v>
      </c>
      <c r="NLA24" s="719">
        <f t="shared" si="152"/>
        <v>0</v>
      </c>
      <c r="NLB24" s="719">
        <f t="shared" si="152"/>
        <v>0</v>
      </c>
      <c r="NLC24" s="719">
        <f t="shared" si="152"/>
        <v>0</v>
      </c>
      <c r="NLD24" s="719">
        <f t="shared" si="152"/>
        <v>0</v>
      </c>
      <c r="NLE24" s="719">
        <f t="shared" si="152"/>
        <v>0</v>
      </c>
      <c r="NLF24" s="719">
        <f t="shared" si="152"/>
        <v>0</v>
      </c>
      <c r="NLG24" s="719">
        <f t="shared" si="152"/>
        <v>0</v>
      </c>
      <c r="NLH24" s="719">
        <f t="shared" si="152"/>
        <v>0</v>
      </c>
      <c r="NLI24" s="719">
        <f t="shared" si="152"/>
        <v>0</v>
      </c>
      <c r="NLJ24" s="719">
        <f t="shared" si="152"/>
        <v>0</v>
      </c>
      <c r="NLK24" s="719">
        <f t="shared" si="152"/>
        <v>0</v>
      </c>
      <c r="NLL24" s="719">
        <f t="shared" si="152"/>
        <v>0</v>
      </c>
      <c r="NLM24" s="719">
        <f t="shared" si="152"/>
        <v>0</v>
      </c>
      <c r="NLN24" s="719">
        <f t="shared" si="152"/>
        <v>0</v>
      </c>
      <c r="NLO24" s="719">
        <f t="shared" si="152"/>
        <v>0</v>
      </c>
      <c r="NLP24" s="719">
        <f t="shared" si="152"/>
        <v>0</v>
      </c>
      <c r="NLQ24" s="719">
        <f t="shared" ref="NLQ24:NOB24" si="153">NLQ22/365</f>
        <v>0</v>
      </c>
      <c r="NLR24" s="719">
        <f t="shared" si="153"/>
        <v>0</v>
      </c>
      <c r="NLS24" s="719">
        <f t="shared" si="153"/>
        <v>0</v>
      </c>
      <c r="NLT24" s="719">
        <f t="shared" si="153"/>
        <v>0</v>
      </c>
      <c r="NLU24" s="719">
        <f t="shared" si="153"/>
        <v>0</v>
      </c>
      <c r="NLV24" s="719">
        <f t="shared" si="153"/>
        <v>0</v>
      </c>
      <c r="NLW24" s="719">
        <f t="shared" si="153"/>
        <v>0</v>
      </c>
      <c r="NLX24" s="719">
        <f t="shared" si="153"/>
        <v>0</v>
      </c>
      <c r="NLY24" s="719">
        <f t="shared" si="153"/>
        <v>0</v>
      </c>
      <c r="NLZ24" s="719">
        <f t="shared" si="153"/>
        <v>0</v>
      </c>
      <c r="NMA24" s="719">
        <f t="shared" si="153"/>
        <v>0</v>
      </c>
      <c r="NMB24" s="719">
        <f t="shared" si="153"/>
        <v>0</v>
      </c>
      <c r="NMC24" s="719">
        <f t="shared" si="153"/>
        <v>0</v>
      </c>
      <c r="NMD24" s="719">
        <f t="shared" si="153"/>
        <v>0</v>
      </c>
      <c r="NME24" s="719">
        <f t="shared" si="153"/>
        <v>0</v>
      </c>
      <c r="NMF24" s="719">
        <f t="shared" si="153"/>
        <v>0</v>
      </c>
      <c r="NMG24" s="719">
        <f t="shared" si="153"/>
        <v>0</v>
      </c>
      <c r="NMH24" s="719">
        <f t="shared" si="153"/>
        <v>0</v>
      </c>
      <c r="NMI24" s="719">
        <f t="shared" si="153"/>
        <v>0</v>
      </c>
      <c r="NMJ24" s="719">
        <f t="shared" si="153"/>
        <v>0</v>
      </c>
      <c r="NMK24" s="719">
        <f t="shared" si="153"/>
        <v>0</v>
      </c>
      <c r="NML24" s="719">
        <f t="shared" si="153"/>
        <v>0</v>
      </c>
      <c r="NMM24" s="719">
        <f t="shared" si="153"/>
        <v>0</v>
      </c>
      <c r="NMN24" s="719">
        <f t="shared" si="153"/>
        <v>0</v>
      </c>
      <c r="NMO24" s="719">
        <f t="shared" si="153"/>
        <v>0</v>
      </c>
      <c r="NMP24" s="719">
        <f t="shared" si="153"/>
        <v>0</v>
      </c>
      <c r="NMQ24" s="719">
        <f t="shared" si="153"/>
        <v>0</v>
      </c>
      <c r="NMR24" s="719">
        <f t="shared" si="153"/>
        <v>0</v>
      </c>
      <c r="NMS24" s="719">
        <f t="shared" si="153"/>
        <v>0</v>
      </c>
      <c r="NMT24" s="719">
        <f t="shared" si="153"/>
        <v>0</v>
      </c>
      <c r="NMU24" s="719">
        <f t="shared" si="153"/>
        <v>0</v>
      </c>
      <c r="NMV24" s="719">
        <f t="shared" si="153"/>
        <v>0</v>
      </c>
      <c r="NMW24" s="719">
        <f t="shared" si="153"/>
        <v>0</v>
      </c>
      <c r="NMX24" s="719">
        <f t="shared" si="153"/>
        <v>0</v>
      </c>
      <c r="NMY24" s="719">
        <f t="shared" si="153"/>
        <v>0</v>
      </c>
      <c r="NMZ24" s="719">
        <f t="shared" si="153"/>
        <v>0</v>
      </c>
      <c r="NNA24" s="719">
        <f t="shared" si="153"/>
        <v>0</v>
      </c>
      <c r="NNB24" s="719">
        <f t="shared" si="153"/>
        <v>0</v>
      </c>
      <c r="NNC24" s="719">
        <f t="shared" si="153"/>
        <v>0</v>
      </c>
      <c r="NND24" s="719">
        <f t="shared" si="153"/>
        <v>0</v>
      </c>
      <c r="NNE24" s="719">
        <f t="shared" si="153"/>
        <v>0</v>
      </c>
      <c r="NNF24" s="719">
        <f t="shared" si="153"/>
        <v>0</v>
      </c>
      <c r="NNG24" s="719">
        <f t="shared" si="153"/>
        <v>0</v>
      </c>
      <c r="NNH24" s="719">
        <f t="shared" si="153"/>
        <v>0</v>
      </c>
      <c r="NNI24" s="719">
        <f t="shared" si="153"/>
        <v>0</v>
      </c>
      <c r="NNJ24" s="719">
        <f t="shared" si="153"/>
        <v>0</v>
      </c>
      <c r="NNK24" s="719">
        <f t="shared" si="153"/>
        <v>0</v>
      </c>
      <c r="NNL24" s="719">
        <f t="shared" si="153"/>
        <v>0</v>
      </c>
      <c r="NNM24" s="719">
        <f t="shared" si="153"/>
        <v>0</v>
      </c>
      <c r="NNN24" s="719">
        <f t="shared" si="153"/>
        <v>0</v>
      </c>
      <c r="NNO24" s="719">
        <f t="shared" si="153"/>
        <v>0</v>
      </c>
      <c r="NNP24" s="719">
        <f t="shared" si="153"/>
        <v>0</v>
      </c>
      <c r="NNQ24" s="719">
        <f t="shared" si="153"/>
        <v>0</v>
      </c>
      <c r="NNR24" s="719">
        <f t="shared" si="153"/>
        <v>0</v>
      </c>
      <c r="NNS24" s="719">
        <f t="shared" si="153"/>
        <v>0</v>
      </c>
      <c r="NNT24" s="719">
        <f t="shared" si="153"/>
        <v>0</v>
      </c>
      <c r="NNU24" s="719">
        <f t="shared" si="153"/>
        <v>0</v>
      </c>
      <c r="NNV24" s="719">
        <f t="shared" si="153"/>
        <v>0</v>
      </c>
      <c r="NNW24" s="719">
        <f t="shared" si="153"/>
        <v>0</v>
      </c>
      <c r="NNX24" s="719">
        <f t="shared" si="153"/>
        <v>0</v>
      </c>
      <c r="NNY24" s="719">
        <f t="shared" si="153"/>
        <v>0</v>
      </c>
      <c r="NNZ24" s="719">
        <f t="shared" si="153"/>
        <v>0</v>
      </c>
      <c r="NOA24" s="719">
        <f t="shared" si="153"/>
        <v>0</v>
      </c>
      <c r="NOB24" s="719">
        <f t="shared" si="153"/>
        <v>0</v>
      </c>
      <c r="NOC24" s="719">
        <f t="shared" ref="NOC24:NQN24" si="154">NOC22/365</f>
        <v>0</v>
      </c>
      <c r="NOD24" s="719">
        <f t="shared" si="154"/>
        <v>0</v>
      </c>
      <c r="NOE24" s="719">
        <f t="shared" si="154"/>
        <v>0</v>
      </c>
      <c r="NOF24" s="719">
        <f t="shared" si="154"/>
        <v>0</v>
      </c>
      <c r="NOG24" s="719">
        <f t="shared" si="154"/>
        <v>0</v>
      </c>
      <c r="NOH24" s="719">
        <f t="shared" si="154"/>
        <v>0</v>
      </c>
      <c r="NOI24" s="719">
        <f t="shared" si="154"/>
        <v>0</v>
      </c>
      <c r="NOJ24" s="719">
        <f t="shared" si="154"/>
        <v>0</v>
      </c>
      <c r="NOK24" s="719">
        <f t="shared" si="154"/>
        <v>0</v>
      </c>
      <c r="NOL24" s="719">
        <f t="shared" si="154"/>
        <v>0</v>
      </c>
      <c r="NOM24" s="719">
        <f t="shared" si="154"/>
        <v>0</v>
      </c>
      <c r="NON24" s="719">
        <f t="shared" si="154"/>
        <v>0</v>
      </c>
      <c r="NOO24" s="719">
        <f t="shared" si="154"/>
        <v>0</v>
      </c>
      <c r="NOP24" s="719">
        <f t="shared" si="154"/>
        <v>0</v>
      </c>
      <c r="NOQ24" s="719">
        <f t="shared" si="154"/>
        <v>0</v>
      </c>
      <c r="NOR24" s="719">
        <f t="shared" si="154"/>
        <v>0</v>
      </c>
      <c r="NOS24" s="719">
        <f t="shared" si="154"/>
        <v>0</v>
      </c>
      <c r="NOT24" s="719">
        <f t="shared" si="154"/>
        <v>0</v>
      </c>
      <c r="NOU24" s="719">
        <f t="shared" si="154"/>
        <v>0</v>
      </c>
      <c r="NOV24" s="719">
        <f t="shared" si="154"/>
        <v>0</v>
      </c>
      <c r="NOW24" s="719">
        <f t="shared" si="154"/>
        <v>0</v>
      </c>
      <c r="NOX24" s="719">
        <f t="shared" si="154"/>
        <v>0</v>
      </c>
      <c r="NOY24" s="719">
        <f t="shared" si="154"/>
        <v>0</v>
      </c>
      <c r="NOZ24" s="719">
        <f t="shared" si="154"/>
        <v>0</v>
      </c>
      <c r="NPA24" s="719">
        <f t="shared" si="154"/>
        <v>0</v>
      </c>
      <c r="NPB24" s="719">
        <f t="shared" si="154"/>
        <v>0</v>
      </c>
      <c r="NPC24" s="719">
        <f t="shared" si="154"/>
        <v>0</v>
      </c>
      <c r="NPD24" s="719">
        <f t="shared" si="154"/>
        <v>0</v>
      </c>
      <c r="NPE24" s="719">
        <f t="shared" si="154"/>
        <v>0</v>
      </c>
      <c r="NPF24" s="719">
        <f t="shared" si="154"/>
        <v>0</v>
      </c>
      <c r="NPG24" s="719">
        <f t="shared" si="154"/>
        <v>0</v>
      </c>
      <c r="NPH24" s="719">
        <f t="shared" si="154"/>
        <v>0</v>
      </c>
      <c r="NPI24" s="719">
        <f t="shared" si="154"/>
        <v>0</v>
      </c>
      <c r="NPJ24" s="719">
        <f t="shared" si="154"/>
        <v>0</v>
      </c>
      <c r="NPK24" s="719">
        <f t="shared" si="154"/>
        <v>0</v>
      </c>
      <c r="NPL24" s="719">
        <f t="shared" si="154"/>
        <v>0</v>
      </c>
      <c r="NPM24" s="719">
        <f t="shared" si="154"/>
        <v>0</v>
      </c>
      <c r="NPN24" s="719">
        <f t="shared" si="154"/>
        <v>0</v>
      </c>
      <c r="NPO24" s="719">
        <f t="shared" si="154"/>
        <v>0</v>
      </c>
      <c r="NPP24" s="719">
        <f t="shared" si="154"/>
        <v>0</v>
      </c>
      <c r="NPQ24" s="719">
        <f t="shared" si="154"/>
        <v>0</v>
      </c>
      <c r="NPR24" s="719">
        <f t="shared" si="154"/>
        <v>0</v>
      </c>
      <c r="NPS24" s="719">
        <f t="shared" si="154"/>
        <v>0</v>
      </c>
      <c r="NPT24" s="719">
        <f t="shared" si="154"/>
        <v>0</v>
      </c>
      <c r="NPU24" s="719">
        <f t="shared" si="154"/>
        <v>0</v>
      </c>
      <c r="NPV24" s="719">
        <f t="shared" si="154"/>
        <v>0</v>
      </c>
      <c r="NPW24" s="719">
        <f t="shared" si="154"/>
        <v>0</v>
      </c>
      <c r="NPX24" s="719">
        <f t="shared" si="154"/>
        <v>0</v>
      </c>
      <c r="NPY24" s="719">
        <f t="shared" si="154"/>
        <v>0</v>
      </c>
      <c r="NPZ24" s="719">
        <f t="shared" si="154"/>
        <v>0</v>
      </c>
      <c r="NQA24" s="719">
        <f t="shared" si="154"/>
        <v>0</v>
      </c>
      <c r="NQB24" s="719">
        <f t="shared" si="154"/>
        <v>0</v>
      </c>
      <c r="NQC24" s="719">
        <f t="shared" si="154"/>
        <v>0</v>
      </c>
      <c r="NQD24" s="719">
        <f t="shared" si="154"/>
        <v>0</v>
      </c>
      <c r="NQE24" s="719">
        <f t="shared" si="154"/>
        <v>0</v>
      </c>
      <c r="NQF24" s="719">
        <f t="shared" si="154"/>
        <v>0</v>
      </c>
      <c r="NQG24" s="719">
        <f t="shared" si="154"/>
        <v>0</v>
      </c>
      <c r="NQH24" s="719">
        <f t="shared" si="154"/>
        <v>0</v>
      </c>
      <c r="NQI24" s="719">
        <f t="shared" si="154"/>
        <v>0</v>
      </c>
      <c r="NQJ24" s="719">
        <f t="shared" si="154"/>
        <v>0</v>
      </c>
      <c r="NQK24" s="719">
        <f t="shared" si="154"/>
        <v>0</v>
      </c>
      <c r="NQL24" s="719">
        <f t="shared" si="154"/>
        <v>0</v>
      </c>
      <c r="NQM24" s="719">
        <f t="shared" si="154"/>
        <v>0</v>
      </c>
      <c r="NQN24" s="719">
        <f t="shared" si="154"/>
        <v>0</v>
      </c>
      <c r="NQO24" s="719">
        <f t="shared" ref="NQO24:NSZ24" si="155">NQO22/365</f>
        <v>0</v>
      </c>
      <c r="NQP24" s="719">
        <f t="shared" si="155"/>
        <v>0</v>
      </c>
      <c r="NQQ24" s="719">
        <f t="shared" si="155"/>
        <v>0</v>
      </c>
      <c r="NQR24" s="719">
        <f t="shared" si="155"/>
        <v>0</v>
      </c>
      <c r="NQS24" s="719">
        <f t="shared" si="155"/>
        <v>0</v>
      </c>
      <c r="NQT24" s="719">
        <f t="shared" si="155"/>
        <v>0</v>
      </c>
      <c r="NQU24" s="719">
        <f t="shared" si="155"/>
        <v>0</v>
      </c>
      <c r="NQV24" s="719">
        <f t="shared" si="155"/>
        <v>0</v>
      </c>
      <c r="NQW24" s="719">
        <f t="shared" si="155"/>
        <v>0</v>
      </c>
      <c r="NQX24" s="719">
        <f t="shared" si="155"/>
        <v>0</v>
      </c>
      <c r="NQY24" s="719">
        <f t="shared" si="155"/>
        <v>0</v>
      </c>
      <c r="NQZ24" s="719">
        <f t="shared" si="155"/>
        <v>0</v>
      </c>
      <c r="NRA24" s="719">
        <f t="shared" si="155"/>
        <v>0</v>
      </c>
      <c r="NRB24" s="719">
        <f t="shared" si="155"/>
        <v>0</v>
      </c>
      <c r="NRC24" s="719">
        <f t="shared" si="155"/>
        <v>0</v>
      </c>
      <c r="NRD24" s="719">
        <f t="shared" si="155"/>
        <v>0</v>
      </c>
      <c r="NRE24" s="719">
        <f t="shared" si="155"/>
        <v>0</v>
      </c>
      <c r="NRF24" s="719">
        <f t="shared" si="155"/>
        <v>0</v>
      </c>
      <c r="NRG24" s="719">
        <f t="shared" si="155"/>
        <v>0</v>
      </c>
      <c r="NRH24" s="719">
        <f t="shared" si="155"/>
        <v>0</v>
      </c>
      <c r="NRI24" s="719">
        <f t="shared" si="155"/>
        <v>0</v>
      </c>
      <c r="NRJ24" s="719">
        <f t="shared" si="155"/>
        <v>0</v>
      </c>
      <c r="NRK24" s="719">
        <f t="shared" si="155"/>
        <v>0</v>
      </c>
      <c r="NRL24" s="719">
        <f t="shared" si="155"/>
        <v>0</v>
      </c>
      <c r="NRM24" s="719">
        <f t="shared" si="155"/>
        <v>0</v>
      </c>
      <c r="NRN24" s="719">
        <f t="shared" si="155"/>
        <v>0</v>
      </c>
      <c r="NRO24" s="719">
        <f t="shared" si="155"/>
        <v>0</v>
      </c>
      <c r="NRP24" s="719">
        <f t="shared" si="155"/>
        <v>0</v>
      </c>
      <c r="NRQ24" s="719">
        <f t="shared" si="155"/>
        <v>0</v>
      </c>
      <c r="NRR24" s="719">
        <f t="shared" si="155"/>
        <v>0</v>
      </c>
      <c r="NRS24" s="719">
        <f t="shared" si="155"/>
        <v>0</v>
      </c>
      <c r="NRT24" s="719">
        <f t="shared" si="155"/>
        <v>0</v>
      </c>
      <c r="NRU24" s="719">
        <f t="shared" si="155"/>
        <v>0</v>
      </c>
      <c r="NRV24" s="719">
        <f t="shared" si="155"/>
        <v>0</v>
      </c>
      <c r="NRW24" s="719">
        <f t="shared" si="155"/>
        <v>0</v>
      </c>
      <c r="NRX24" s="719">
        <f t="shared" si="155"/>
        <v>0</v>
      </c>
      <c r="NRY24" s="719">
        <f t="shared" si="155"/>
        <v>0</v>
      </c>
      <c r="NRZ24" s="719">
        <f t="shared" si="155"/>
        <v>0</v>
      </c>
      <c r="NSA24" s="719">
        <f t="shared" si="155"/>
        <v>0</v>
      </c>
      <c r="NSB24" s="719">
        <f t="shared" si="155"/>
        <v>0</v>
      </c>
      <c r="NSC24" s="719">
        <f t="shared" si="155"/>
        <v>0</v>
      </c>
      <c r="NSD24" s="719">
        <f t="shared" si="155"/>
        <v>0</v>
      </c>
      <c r="NSE24" s="719">
        <f t="shared" si="155"/>
        <v>0</v>
      </c>
      <c r="NSF24" s="719">
        <f t="shared" si="155"/>
        <v>0</v>
      </c>
      <c r="NSG24" s="719">
        <f t="shared" si="155"/>
        <v>0</v>
      </c>
      <c r="NSH24" s="719">
        <f t="shared" si="155"/>
        <v>0</v>
      </c>
      <c r="NSI24" s="719">
        <f t="shared" si="155"/>
        <v>0</v>
      </c>
      <c r="NSJ24" s="719">
        <f t="shared" si="155"/>
        <v>0</v>
      </c>
      <c r="NSK24" s="719">
        <f t="shared" si="155"/>
        <v>0</v>
      </c>
      <c r="NSL24" s="719">
        <f t="shared" si="155"/>
        <v>0</v>
      </c>
      <c r="NSM24" s="719">
        <f t="shared" si="155"/>
        <v>0</v>
      </c>
      <c r="NSN24" s="719">
        <f t="shared" si="155"/>
        <v>0</v>
      </c>
      <c r="NSO24" s="719">
        <f t="shared" si="155"/>
        <v>0</v>
      </c>
      <c r="NSP24" s="719">
        <f t="shared" si="155"/>
        <v>0</v>
      </c>
      <c r="NSQ24" s="719">
        <f t="shared" si="155"/>
        <v>0</v>
      </c>
      <c r="NSR24" s="719">
        <f t="shared" si="155"/>
        <v>0</v>
      </c>
      <c r="NSS24" s="719">
        <f t="shared" si="155"/>
        <v>0</v>
      </c>
      <c r="NST24" s="719">
        <f t="shared" si="155"/>
        <v>0</v>
      </c>
      <c r="NSU24" s="719">
        <f t="shared" si="155"/>
        <v>0</v>
      </c>
      <c r="NSV24" s="719">
        <f t="shared" si="155"/>
        <v>0</v>
      </c>
      <c r="NSW24" s="719">
        <f t="shared" si="155"/>
        <v>0</v>
      </c>
      <c r="NSX24" s="719">
        <f t="shared" si="155"/>
        <v>0</v>
      </c>
      <c r="NSY24" s="719">
        <f t="shared" si="155"/>
        <v>0</v>
      </c>
      <c r="NSZ24" s="719">
        <f t="shared" si="155"/>
        <v>0</v>
      </c>
      <c r="NTA24" s="719">
        <f t="shared" ref="NTA24:NVL24" si="156">NTA22/365</f>
        <v>0</v>
      </c>
      <c r="NTB24" s="719">
        <f t="shared" si="156"/>
        <v>0</v>
      </c>
      <c r="NTC24" s="719">
        <f t="shared" si="156"/>
        <v>0</v>
      </c>
      <c r="NTD24" s="719">
        <f t="shared" si="156"/>
        <v>0</v>
      </c>
      <c r="NTE24" s="719">
        <f t="shared" si="156"/>
        <v>0</v>
      </c>
      <c r="NTF24" s="719">
        <f t="shared" si="156"/>
        <v>0</v>
      </c>
      <c r="NTG24" s="719">
        <f t="shared" si="156"/>
        <v>0</v>
      </c>
      <c r="NTH24" s="719">
        <f t="shared" si="156"/>
        <v>0</v>
      </c>
      <c r="NTI24" s="719">
        <f t="shared" si="156"/>
        <v>0</v>
      </c>
      <c r="NTJ24" s="719">
        <f t="shared" si="156"/>
        <v>0</v>
      </c>
      <c r="NTK24" s="719">
        <f t="shared" si="156"/>
        <v>0</v>
      </c>
      <c r="NTL24" s="719">
        <f t="shared" si="156"/>
        <v>0</v>
      </c>
      <c r="NTM24" s="719">
        <f t="shared" si="156"/>
        <v>0</v>
      </c>
      <c r="NTN24" s="719">
        <f t="shared" si="156"/>
        <v>0</v>
      </c>
      <c r="NTO24" s="719">
        <f t="shared" si="156"/>
        <v>0</v>
      </c>
      <c r="NTP24" s="719">
        <f t="shared" si="156"/>
        <v>0</v>
      </c>
      <c r="NTQ24" s="719">
        <f t="shared" si="156"/>
        <v>0</v>
      </c>
      <c r="NTR24" s="719">
        <f t="shared" si="156"/>
        <v>0</v>
      </c>
      <c r="NTS24" s="719">
        <f t="shared" si="156"/>
        <v>0</v>
      </c>
      <c r="NTT24" s="719">
        <f t="shared" si="156"/>
        <v>0</v>
      </c>
      <c r="NTU24" s="719">
        <f t="shared" si="156"/>
        <v>0</v>
      </c>
      <c r="NTV24" s="719">
        <f t="shared" si="156"/>
        <v>0</v>
      </c>
      <c r="NTW24" s="719">
        <f t="shared" si="156"/>
        <v>0</v>
      </c>
      <c r="NTX24" s="719">
        <f t="shared" si="156"/>
        <v>0</v>
      </c>
      <c r="NTY24" s="719">
        <f t="shared" si="156"/>
        <v>0</v>
      </c>
      <c r="NTZ24" s="719">
        <f t="shared" si="156"/>
        <v>0</v>
      </c>
      <c r="NUA24" s="719">
        <f t="shared" si="156"/>
        <v>0</v>
      </c>
      <c r="NUB24" s="719">
        <f t="shared" si="156"/>
        <v>0</v>
      </c>
      <c r="NUC24" s="719">
        <f t="shared" si="156"/>
        <v>0</v>
      </c>
      <c r="NUD24" s="719">
        <f t="shared" si="156"/>
        <v>0</v>
      </c>
      <c r="NUE24" s="719">
        <f t="shared" si="156"/>
        <v>0</v>
      </c>
      <c r="NUF24" s="719">
        <f t="shared" si="156"/>
        <v>0</v>
      </c>
      <c r="NUG24" s="719">
        <f t="shared" si="156"/>
        <v>0</v>
      </c>
      <c r="NUH24" s="719">
        <f t="shared" si="156"/>
        <v>0</v>
      </c>
      <c r="NUI24" s="719">
        <f t="shared" si="156"/>
        <v>0</v>
      </c>
      <c r="NUJ24" s="719">
        <f t="shared" si="156"/>
        <v>0</v>
      </c>
      <c r="NUK24" s="719">
        <f t="shared" si="156"/>
        <v>0</v>
      </c>
      <c r="NUL24" s="719">
        <f t="shared" si="156"/>
        <v>0</v>
      </c>
      <c r="NUM24" s="719">
        <f t="shared" si="156"/>
        <v>0</v>
      </c>
      <c r="NUN24" s="719">
        <f t="shared" si="156"/>
        <v>0</v>
      </c>
      <c r="NUO24" s="719">
        <f t="shared" si="156"/>
        <v>0</v>
      </c>
      <c r="NUP24" s="719">
        <f t="shared" si="156"/>
        <v>0</v>
      </c>
      <c r="NUQ24" s="719">
        <f t="shared" si="156"/>
        <v>0</v>
      </c>
      <c r="NUR24" s="719">
        <f t="shared" si="156"/>
        <v>0</v>
      </c>
      <c r="NUS24" s="719">
        <f t="shared" si="156"/>
        <v>0</v>
      </c>
      <c r="NUT24" s="719">
        <f t="shared" si="156"/>
        <v>0</v>
      </c>
      <c r="NUU24" s="719">
        <f t="shared" si="156"/>
        <v>0</v>
      </c>
      <c r="NUV24" s="719">
        <f t="shared" si="156"/>
        <v>0</v>
      </c>
      <c r="NUW24" s="719">
        <f t="shared" si="156"/>
        <v>0</v>
      </c>
      <c r="NUX24" s="719">
        <f t="shared" si="156"/>
        <v>0</v>
      </c>
      <c r="NUY24" s="719">
        <f t="shared" si="156"/>
        <v>0</v>
      </c>
      <c r="NUZ24" s="719">
        <f t="shared" si="156"/>
        <v>0</v>
      </c>
      <c r="NVA24" s="719">
        <f t="shared" si="156"/>
        <v>0</v>
      </c>
      <c r="NVB24" s="719">
        <f t="shared" si="156"/>
        <v>0</v>
      </c>
      <c r="NVC24" s="719">
        <f t="shared" si="156"/>
        <v>0</v>
      </c>
      <c r="NVD24" s="719">
        <f t="shared" si="156"/>
        <v>0</v>
      </c>
      <c r="NVE24" s="719">
        <f t="shared" si="156"/>
        <v>0</v>
      </c>
      <c r="NVF24" s="719">
        <f t="shared" si="156"/>
        <v>0</v>
      </c>
      <c r="NVG24" s="719">
        <f t="shared" si="156"/>
        <v>0</v>
      </c>
      <c r="NVH24" s="719">
        <f t="shared" si="156"/>
        <v>0</v>
      </c>
      <c r="NVI24" s="719">
        <f t="shared" si="156"/>
        <v>0</v>
      </c>
      <c r="NVJ24" s="719">
        <f t="shared" si="156"/>
        <v>0</v>
      </c>
      <c r="NVK24" s="719">
        <f t="shared" si="156"/>
        <v>0</v>
      </c>
      <c r="NVL24" s="719">
        <f t="shared" si="156"/>
        <v>0</v>
      </c>
      <c r="NVM24" s="719">
        <f t="shared" ref="NVM24:NXX24" si="157">NVM22/365</f>
        <v>0</v>
      </c>
      <c r="NVN24" s="719">
        <f t="shared" si="157"/>
        <v>0</v>
      </c>
      <c r="NVO24" s="719">
        <f t="shared" si="157"/>
        <v>0</v>
      </c>
      <c r="NVP24" s="719">
        <f t="shared" si="157"/>
        <v>0</v>
      </c>
      <c r="NVQ24" s="719">
        <f t="shared" si="157"/>
        <v>0</v>
      </c>
      <c r="NVR24" s="719">
        <f t="shared" si="157"/>
        <v>0</v>
      </c>
      <c r="NVS24" s="719">
        <f t="shared" si="157"/>
        <v>0</v>
      </c>
      <c r="NVT24" s="719">
        <f t="shared" si="157"/>
        <v>0</v>
      </c>
      <c r="NVU24" s="719">
        <f t="shared" si="157"/>
        <v>0</v>
      </c>
      <c r="NVV24" s="719">
        <f t="shared" si="157"/>
        <v>0</v>
      </c>
      <c r="NVW24" s="719">
        <f t="shared" si="157"/>
        <v>0</v>
      </c>
      <c r="NVX24" s="719">
        <f t="shared" si="157"/>
        <v>0</v>
      </c>
      <c r="NVY24" s="719">
        <f t="shared" si="157"/>
        <v>0</v>
      </c>
      <c r="NVZ24" s="719">
        <f t="shared" si="157"/>
        <v>0</v>
      </c>
      <c r="NWA24" s="719">
        <f t="shared" si="157"/>
        <v>0</v>
      </c>
      <c r="NWB24" s="719">
        <f t="shared" si="157"/>
        <v>0</v>
      </c>
      <c r="NWC24" s="719">
        <f t="shared" si="157"/>
        <v>0</v>
      </c>
      <c r="NWD24" s="719">
        <f t="shared" si="157"/>
        <v>0</v>
      </c>
      <c r="NWE24" s="719">
        <f t="shared" si="157"/>
        <v>0</v>
      </c>
      <c r="NWF24" s="719">
        <f t="shared" si="157"/>
        <v>0</v>
      </c>
      <c r="NWG24" s="719">
        <f t="shared" si="157"/>
        <v>0</v>
      </c>
      <c r="NWH24" s="719">
        <f t="shared" si="157"/>
        <v>0</v>
      </c>
      <c r="NWI24" s="719">
        <f t="shared" si="157"/>
        <v>0</v>
      </c>
      <c r="NWJ24" s="719">
        <f t="shared" si="157"/>
        <v>0</v>
      </c>
      <c r="NWK24" s="719">
        <f t="shared" si="157"/>
        <v>0</v>
      </c>
      <c r="NWL24" s="719">
        <f t="shared" si="157"/>
        <v>0</v>
      </c>
      <c r="NWM24" s="719">
        <f t="shared" si="157"/>
        <v>0</v>
      </c>
      <c r="NWN24" s="719">
        <f t="shared" si="157"/>
        <v>0</v>
      </c>
      <c r="NWO24" s="719">
        <f t="shared" si="157"/>
        <v>0</v>
      </c>
      <c r="NWP24" s="719">
        <f t="shared" si="157"/>
        <v>0</v>
      </c>
      <c r="NWQ24" s="719">
        <f t="shared" si="157"/>
        <v>0</v>
      </c>
      <c r="NWR24" s="719">
        <f t="shared" si="157"/>
        <v>0</v>
      </c>
      <c r="NWS24" s="719">
        <f t="shared" si="157"/>
        <v>0</v>
      </c>
      <c r="NWT24" s="719">
        <f t="shared" si="157"/>
        <v>0</v>
      </c>
      <c r="NWU24" s="719">
        <f t="shared" si="157"/>
        <v>0</v>
      </c>
      <c r="NWV24" s="719">
        <f t="shared" si="157"/>
        <v>0</v>
      </c>
      <c r="NWW24" s="719">
        <f t="shared" si="157"/>
        <v>0</v>
      </c>
      <c r="NWX24" s="719">
        <f t="shared" si="157"/>
        <v>0</v>
      </c>
      <c r="NWY24" s="719">
        <f t="shared" si="157"/>
        <v>0</v>
      </c>
      <c r="NWZ24" s="719">
        <f t="shared" si="157"/>
        <v>0</v>
      </c>
      <c r="NXA24" s="719">
        <f t="shared" si="157"/>
        <v>0</v>
      </c>
      <c r="NXB24" s="719">
        <f t="shared" si="157"/>
        <v>0</v>
      </c>
      <c r="NXC24" s="719">
        <f t="shared" si="157"/>
        <v>0</v>
      </c>
      <c r="NXD24" s="719">
        <f t="shared" si="157"/>
        <v>0</v>
      </c>
      <c r="NXE24" s="719">
        <f t="shared" si="157"/>
        <v>0</v>
      </c>
      <c r="NXF24" s="719">
        <f t="shared" si="157"/>
        <v>0</v>
      </c>
      <c r="NXG24" s="719">
        <f t="shared" si="157"/>
        <v>0</v>
      </c>
      <c r="NXH24" s="719">
        <f t="shared" si="157"/>
        <v>0</v>
      </c>
      <c r="NXI24" s="719">
        <f t="shared" si="157"/>
        <v>0</v>
      </c>
      <c r="NXJ24" s="719">
        <f t="shared" si="157"/>
        <v>0</v>
      </c>
      <c r="NXK24" s="719">
        <f t="shared" si="157"/>
        <v>0</v>
      </c>
      <c r="NXL24" s="719">
        <f t="shared" si="157"/>
        <v>0</v>
      </c>
      <c r="NXM24" s="719">
        <f t="shared" si="157"/>
        <v>0</v>
      </c>
      <c r="NXN24" s="719">
        <f t="shared" si="157"/>
        <v>0</v>
      </c>
      <c r="NXO24" s="719">
        <f t="shared" si="157"/>
        <v>0</v>
      </c>
      <c r="NXP24" s="719">
        <f t="shared" si="157"/>
        <v>0</v>
      </c>
      <c r="NXQ24" s="719">
        <f t="shared" si="157"/>
        <v>0</v>
      </c>
      <c r="NXR24" s="719">
        <f t="shared" si="157"/>
        <v>0</v>
      </c>
      <c r="NXS24" s="719">
        <f t="shared" si="157"/>
        <v>0</v>
      </c>
      <c r="NXT24" s="719">
        <f t="shared" si="157"/>
        <v>0</v>
      </c>
      <c r="NXU24" s="719">
        <f t="shared" si="157"/>
        <v>0</v>
      </c>
      <c r="NXV24" s="719">
        <f t="shared" si="157"/>
        <v>0</v>
      </c>
      <c r="NXW24" s="719">
        <f t="shared" si="157"/>
        <v>0</v>
      </c>
      <c r="NXX24" s="719">
        <f t="shared" si="157"/>
        <v>0</v>
      </c>
      <c r="NXY24" s="719">
        <f t="shared" ref="NXY24:OAJ24" si="158">NXY22/365</f>
        <v>0</v>
      </c>
      <c r="NXZ24" s="719">
        <f t="shared" si="158"/>
        <v>0</v>
      </c>
      <c r="NYA24" s="719">
        <f t="shared" si="158"/>
        <v>0</v>
      </c>
      <c r="NYB24" s="719">
        <f t="shared" si="158"/>
        <v>0</v>
      </c>
      <c r="NYC24" s="719">
        <f t="shared" si="158"/>
        <v>0</v>
      </c>
      <c r="NYD24" s="719">
        <f t="shared" si="158"/>
        <v>0</v>
      </c>
      <c r="NYE24" s="719">
        <f t="shared" si="158"/>
        <v>0</v>
      </c>
      <c r="NYF24" s="719">
        <f t="shared" si="158"/>
        <v>0</v>
      </c>
      <c r="NYG24" s="719">
        <f t="shared" si="158"/>
        <v>0</v>
      </c>
      <c r="NYH24" s="719">
        <f t="shared" si="158"/>
        <v>0</v>
      </c>
      <c r="NYI24" s="719">
        <f t="shared" si="158"/>
        <v>0</v>
      </c>
      <c r="NYJ24" s="719">
        <f t="shared" si="158"/>
        <v>0</v>
      </c>
      <c r="NYK24" s="719">
        <f t="shared" si="158"/>
        <v>0</v>
      </c>
      <c r="NYL24" s="719">
        <f t="shared" si="158"/>
        <v>0</v>
      </c>
      <c r="NYM24" s="719">
        <f t="shared" si="158"/>
        <v>0</v>
      </c>
      <c r="NYN24" s="719">
        <f t="shared" si="158"/>
        <v>0</v>
      </c>
      <c r="NYO24" s="719">
        <f t="shared" si="158"/>
        <v>0</v>
      </c>
      <c r="NYP24" s="719">
        <f t="shared" si="158"/>
        <v>0</v>
      </c>
      <c r="NYQ24" s="719">
        <f t="shared" si="158"/>
        <v>0</v>
      </c>
      <c r="NYR24" s="719">
        <f t="shared" si="158"/>
        <v>0</v>
      </c>
      <c r="NYS24" s="719">
        <f t="shared" si="158"/>
        <v>0</v>
      </c>
      <c r="NYT24" s="719">
        <f t="shared" si="158"/>
        <v>0</v>
      </c>
      <c r="NYU24" s="719">
        <f t="shared" si="158"/>
        <v>0</v>
      </c>
      <c r="NYV24" s="719">
        <f t="shared" si="158"/>
        <v>0</v>
      </c>
      <c r="NYW24" s="719">
        <f t="shared" si="158"/>
        <v>0</v>
      </c>
      <c r="NYX24" s="719">
        <f t="shared" si="158"/>
        <v>0</v>
      </c>
      <c r="NYY24" s="719">
        <f t="shared" si="158"/>
        <v>0</v>
      </c>
      <c r="NYZ24" s="719">
        <f t="shared" si="158"/>
        <v>0</v>
      </c>
      <c r="NZA24" s="719">
        <f t="shared" si="158"/>
        <v>0</v>
      </c>
      <c r="NZB24" s="719">
        <f t="shared" si="158"/>
        <v>0</v>
      </c>
      <c r="NZC24" s="719">
        <f t="shared" si="158"/>
        <v>0</v>
      </c>
      <c r="NZD24" s="719">
        <f t="shared" si="158"/>
        <v>0</v>
      </c>
      <c r="NZE24" s="719">
        <f t="shared" si="158"/>
        <v>0</v>
      </c>
      <c r="NZF24" s="719">
        <f t="shared" si="158"/>
        <v>0</v>
      </c>
      <c r="NZG24" s="719">
        <f t="shared" si="158"/>
        <v>0</v>
      </c>
      <c r="NZH24" s="719">
        <f t="shared" si="158"/>
        <v>0</v>
      </c>
      <c r="NZI24" s="719">
        <f t="shared" si="158"/>
        <v>0</v>
      </c>
      <c r="NZJ24" s="719">
        <f t="shared" si="158"/>
        <v>0</v>
      </c>
      <c r="NZK24" s="719">
        <f t="shared" si="158"/>
        <v>0</v>
      </c>
      <c r="NZL24" s="719">
        <f t="shared" si="158"/>
        <v>0</v>
      </c>
      <c r="NZM24" s="719">
        <f t="shared" si="158"/>
        <v>0</v>
      </c>
      <c r="NZN24" s="719">
        <f t="shared" si="158"/>
        <v>0</v>
      </c>
      <c r="NZO24" s="719">
        <f t="shared" si="158"/>
        <v>0</v>
      </c>
      <c r="NZP24" s="719">
        <f t="shared" si="158"/>
        <v>0</v>
      </c>
      <c r="NZQ24" s="719">
        <f t="shared" si="158"/>
        <v>0</v>
      </c>
      <c r="NZR24" s="719">
        <f t="shared" si="158"/>
        <v>0</v>
      </c>
      <c r="NZS24" s="719">
        <f t="shared" si="158"/>
        <v>0</v>
      </c>
      <c r="NZT24" s="719">
        <f t="shared" si="158"/>
        <v>0</v>
      </c>
      <c r="NZU24" s="719">
        <f t="shared" si="158"/>
        <v>0</v>
      </c>
      <c r="NZV24" s="719">
        <f t="shared" si="158"/>
        <v>0</v>
      </c>
      <c r="NZW24" s="719">
        <f t="shared" si="158"/>
        <v>0</v>
      </c>
      <c r="NZX24" s="719">
        <f t="shared" si="158"/>
        <v>0</v>
      </c>
      <c r="NZY24" s="719">
        <f t="shared" si="158"/>
        <v>0</v>
      </c>
      <c r="NZZ24" s="719">
        <f t="shared" si="158"/>
        <v>0</v>
      </c>
      <c r="OAA24" s="719">
        <f t="shared" si="158"/>
        <v>0</v>
      </c>
      <c r="OAB24" s="719">
        <f t="shared" si="158"/>
        <v>0</v>
      </c>
      <c r="OAC24" s="719">
        <f t="shared" si="158"/>
        <v>0</v>
      </c>
      <c r="OAD24" s="719">
        <f t="shared" si="158"/>
        <v>0</v>
      </c>
      <c r="OAE24" s="719">
        <f t="shared" si="158"/>
        <v>0</v>
      </c>
      <c r="OAF24" s="719">
        <f t="shared" si="158"/>
        <v>0</v>
      </c>
      <c r="OAG24" s="719">
        <f t="shared" si="158"/>
        <v>0</v>
      </c>
      <c r="OAH24" s="719">
        <f t="shared" si="158"/>
        <v>0</v>
      </c>
      <c r="OAI24" s="719">
        <f t="shared" si="158"/>
        <v>0</v>
      </c>
      <c r="OAJ24" s="719">
        <f t="shared" si="158"/>
        <v>0</v>
      </c>
      <c r="OAK24" s="719">
        <f t="shared" ref="OAK24:OCV24" si="159">OAK22/365</f>
        <v>0</v>
      </c>
      <c r="OAL24" s="719">
        <f t="shared" si="159"/>
        <v>0</v>
      </c>
      <c r="OAM24" s="719">
        <f t="shared" si="159"/>
        <v>0</v>
      </c>
      <c r="OAN24" s="719">
        <f t="shared" si="159"/>
        <v>0</v>
      </c>
      <c r="OAO24" s="719">
        <f t="shared" si="159"/>
        <v>0</v>
      </c>
      <c r="OAP24" s="719">
        <f t="shared" si="159"/>
        <v>0</v>
      </c>
      <c r="OAQ24" s="719">
        <f t="shared" si="159"/>
        <v>0</v>
      </c>
      <c r="OAR24" s="719">
        <f t="shared" si="159"/>
        <v>0</v>
      </c>
      <c r="OAS24" s="719">
        <f t="shared" si="159"/>
        <v>0</v>
      </c>
      <c r="OAT24" s="719">
        <f t="shared" si="159"/>
        <v>0</v>
      </c>
      <c r="OAU24" s="719">
        <f t="shared" si="159"/>
        <v>0</v>
      </c>
      <c r="OAV24" s="719">
        <f t="shared" si="159"/>
        <v>0</v>
      </c>
      <c r="OAW24" s="719">
        <f t="shared" si="159"/>
        <v>0</v>
      </c>
      <c r="OAX24" s="719">
        <f t="shared" si="159"/>
        <v>0</v>
      </c>
      <c r="OAY24" s="719">
        <f t="shared" si="159"/>
        <v>0</v>
      </c>
      <c r="OAZ24" s="719">
        <f t="shared" si="159"/>
        <v>0</v>
      </c>
      <c r="OBA24" s="719">
        <f t="shared" si="159"/>
        <v>0</v>
      </c>
      <c r="OBB24" s="719">
        <f t="shared" si="159"/>
        <v>0</v>
      </c>
      <c r="OBC24" s="719">
        <f t="shared" si="159"/>
        <v>0</v>
      </c>
      <c r="OBD24" s="719">
        <f t="shared" si="159"/>
        <v>0</v>
      </c>
      <c r="OBE24" s="719">
        <f t="shared" si="159"/>
        <v>0</v>
      </c>
      <c r="OBF24" s="719">
        <f t="shared" si="159"/>
        <v>0</v>
      </c>
      <c r="OBG24" s="719">
        <f t="shared" si="159"/>
        <v>0</v>
      </c>
      <c r="OBH24" s="719">
        <f t="shared" si="159"/>
        <v>0</v>
      </c>
      <c r="OBI24" s="719">
        <f t="shared" si="159"/>
        <v>0</v>
      </c>
      <c r="OBJ24" s="719">
        <f t="shared" si="159"/>
        <v>0</v>
      </c>
      <c r="OBK24" s="719">
        <f t="shared" si="159"/>
        <v>0</v>
      </c>
      <c r="OBL24" s="719">
        <f t="shared" si="159"/>
        <v>0</v>
      </c>
      <c r="OBM24" s="719">
        <f t="shared" si="159"/>
        <v>0</v>
      </c>
      <c r="OBN24" s="719">
        <f t="shared" si="159"/>
        <v>0</v>
      </c>
      <c r="OBO24" s="719">
        <f t="shared" si="159"/>
        <v>0</v>
      </c>
      <c r="OBP24" s="719">
        <f t="shared" si="159"/>
        <v>0</v>
      </c>
      <c r="OBQ24" s="719">
        <f t="shared" si="159"/>
        <v>0</v>
      </c>
      <c r="OBR24" s="719">
        <f t="shared" si="159"/>
        <v>0</v>
      </c>
      <c r="OBS24" s="719">
        <f t="shared" si="159"/>
        <v>0</v>
      </c>
      <c r="OBT24" s="719">
        <f t="shared" si="159"/>
        <v>0</v>
      </c>
      <c r="OBU24" s="719">
        <f t="shared" si="159"/>
        <v>0</v>
      </c>
      <c r="OBV24" s="719">
        <f t="shared" si="159"/>
        <v>0</v>
      </c>
      <c r="OBW24" s="719">
        <f t="shared" si="159"/>
        <v>0</v>
      </c>
      <c r="OBX24" s="719">
        <f t="shared" si="159"/>
        <v>0</v>
      </c>
      <c r="OBY24" s="719">
        <f t="shared" si="159"/>
        <v>0</v>
      </c>
      <c r="OBZ24" s="719">
        <f t="shared" si="159"/>
        <v>0</v>
      </c>
      <c r="OCA24" s="719">
        <f t="shared" si="159"/>
        <v>0</v>
      </c>
      <c r="OCB24" s="719">
        <f t="shared" si="159"/>
        <v>0</v>
      </c>
      <c r="OCC24" s="719">
        <f t="shared" si="159"/>
        <v>0</v>
      </c>
      <c r="OCD24" s="719">
        <f t="shared" si="159"/>
        <v>0</v>
      </c>
      <c r="OCE24" s="719">
        <f t="shared" si="159"/>
        <v>0</v>
      </c>
      <c r="OCF24" s="719">
        <f t="shared" si="159"/>
        <v>0</v>
      </c>
      <c r="OCG24" s="719">
        <f t="shared" si="159"/>
        <v>0</v>
      </c>
      <c r="OCH24" s="719">
        <f t="shared" si="159"/>
        <v>0</v>
      </c>
      <c r="OCI24" s="719">
        <f t="shared" si="159"/>
        <v>0</v>
      </c>
      <c r="OCJ24" s="719">
        <f t="shared" si="159"/>
        <v>0</v>
      </c>
      <c r="OCK24" s="719">
        <f t="shared" si="159"/>
        <v>0</v>
      </c>
      <c r="OCL24" s="719">
        <f t="shared" si="159"/>
        <v>0</v>
      </c>
      <c r="OCM24" s="719">
        <f t="shared" si="159"/>
        <v>0</v>
      </c>
      <c r="OCN24" s="719">
        <f t="shared" si="159"/>
        <v>0</v>
      </c>
      <c r="OCO24" s="719">
        <f t="shared" si="159"/>
        <v>0</v>
      </c>
      <c r="OCP24" s="719">
        <f t="shared" si="159"/>
        <v>0</v>
      </c>
      <c r="OCQ24" s="719">
        <f t="shared" si="159"/>
        <v>0</v>
      </c>
      <c r="OCR24" s="719">
        <f t="shared" si="159"/>
        <v>0</v>
      </c>
      <c r="OCS24" s="719">
        <f t="shared" si="159"/>
        <v>0</v>
      </c>
      <c r="OCT24" s="719">
        <f t="shared" si="159"/>
        <v>0</v>
      </c>
      <c r="OCU24" s="719">
        <f t="shared" si="159"/>
        <v>0</v>
      </c>
      <c r="OCV24" s="719">
        <f t="shared" si="159"/>
        <v>0</v>
      </c>
      <c r="OCW24" s="719">
        <f t="shared" ref="OCW24:OFH24" si="160">OCW22/365</f>
        <v>0</v>
      </c>
      <c r="OCX24" s="719">
        <f t="shared" si="160"/>
        <v>0</v>
      </c>
      <c r="OCY24" s="719">
        <f t="shared" si="160"/>
        <v>0</v>
      </c>
      <c r="OCZ24" s="719">
        <f t="shared" si="160"/>
        <v>0</v>
      </c>
      <c r="ODA24" s="719">
        <f t="shared" si="160"/>
        <v>0</v>
      </c>
      <c r="ODB24" s="719">
        <f t="shared" si="160"/>
        <v>0</v>
      </c>
      <c r="ODC24" s="719">
        <f t="shared" si="160"/>
        <v>0</v>
      </c>
      <c r="ODD24" s="719">
        <f t="shared" si="160"/>
        <v>0</v>
      </c>
      <c r="ODE24" s="719">
        <f t="shared" si="160"/>
        <v>0</v>
      </c>
      <c r="ODF24" s="719">
        <f t="shared" si="160"/>
        <v>0</v>
      </c>
      <c r="ODG24" s="719">
        <f t="shared" si="160"/>
        <v>0</v>
      </c>
      <c r="ODH24" s="719">
        <f t="shared" si="160"/>
        <v>0</v>
      </c>
      <c r="ODI24" s="719">
        <f t="shared" si="160"/>
        <v>0</v>
      </c>
      <c r="ODJ24" s="719">
        <f t="shared" si="160"/>
        <v>0</v>
      </c>
      <c r="ODK24" s="719">
        <f t="shared" si="160"/>
        <v>0</v>
      </c>
      <c r="ODL24" s="719">
        <f t="shared" si="160"/>
        <v>0</v>
      </c>
      <c r="ODM24" s="719">
        <f t="shared" si="160"/>
        <v>0</v>
      </c>
      <c r="ODN24" s="719">
        <f t="shared" si="160"/>
        <v>0</v>
      </c>
      <c r="ODO24" s="719">
        <f t="shared" si="160"/>
        <v>0</v>
      </c>
      <c r="ODP24" s="719">
        <f t="shared" si="160"/>
        <v>0</v>
      </c>
      <c r="ODQ24" s="719">
        <f t="shared" si="160"/>
        <v>0</v>
      </c>
      <c r="ODR24" s="719">
        <f t="shared" si="160"/>
        <v>0</v>
      </c>
      <c r="ODS24" s="719">
        <f t="shared" si="160"/>
        <v>0</v>
      </c>
      <c r="ODT24" s="719">
        <f t="shared" si="160"/>
        <v>0</v>
      </c>
      <c r="ODU24" s="719">
        <f t="shared" si="160"/>
        <v>0</v>
      </c>
      <c r="ODV24" s="719">
        <f t="shared" si="160"/>
        <v>0</v>
      </c>
      <c r="ODW24" s="719">
        <f t="shared" si="160"/>
        <v>0</v>
      </c>
      <c r="ODX24" s="719">
        <f t="shared" si="160"/>
        <v>0</v>
      </c>
      <c r="ODY24" s="719">
        <f t="shared" si="160"/>
        <v>0</v>
      </c>
      <c r="ODZ24" s="719">
        <f t="shared" si="160"/>
        <v>0</v>
      </c>
      <c r="OEA24" s="719">
        <f t="shared" si="160"/>
        <v>0</v>
      </c>
      <c r="OEB24" s="719">
        <f t="shared" si="160"/>
        <v>0</v>
      </c>
      <c r="OEC24" s="719">
        <f t="shared" si="160"/>
        <v>0</v>
      </c>
      <c r="OED24" s="719">
        <f t="shared" si="160"/>
        <v>0</v>
      </c>
      <c r="OEE24" s="719">
        <f t="shared" si="160"/>
        <v>0</v>
      </c>
      <c r="OEF24" s="719">
        <f t="shared" si="160"/>
        <v>0</v>
      </c>
      <c r="OEG24" s="719">
        <f t="shared" si="160"/>
        <v>0</v>
      </c>
      <c r="OEH24" s="719">
        <f t="shared" si="160"/>
        <v>0</v>
      </c>
      <c r="OEI24" s="719">
        <f t="shared" si="160"/>
        <v>0</v>
      </c>
      <c r="OEJ24" s="719">
        <f t="shared" si="160"/>
        <v>0</v>
      </c>
      <c r="OEK24" s="719">
        <f t="shared" si="160"/>
        <v>0</v>
      </c>
      <c r="OEL24" s="719">
        <f t="shared" si="160"/>
        <v>0</v>
      </c>
      <c r="OEM24" s="719">
        <f t="shared" si="160"/>
        <v>0</v>
      </c>
      <c r="OEN24" s="719">
        <f t="shared" si="160"/>
        <v>0</v>
      </c>
      <c r="OEO24" s="719">
        <f t="shared" si="160"/>
        <v>0</v>
      </c>
      <c r="OEP24" s="719">
        <f t="shared" si="160"/>
        <v>0</v>
      </c>
      <c r="OEQ24" s="719">
        <f t="shared" si="160"/>
        <v>0</v>
      </c>
      <c r="OER24" s="719">
        <f t="shared" si="160"/>
        <v>0</v>
      </c>
      <c r="OES24" s="719">
        <f t="shared" si="160"/>
        <v>0</v>
      </c>
      <c r="OET24" s="719">
        <f t="shared" si="160"/>
        <v>0</v>
      </c>
      <c r="OEU24" s="719">
        <f t="shared" si="160"/>
        <v>0</v>
      </c>
      <c r="OEV24" s="719">
        <f t="shared" si="160"/>
        <v>0</v>
      </c>
      <c r="OEW24" s="719">
        <f t="shared" si="160"/>
        <v>0</v>
      </c>
      <c r="OEX24" s="719">
        <f t="shared" si="160"/>
        <v>0</v>
      </c>
      <c r="OEY24" s="719">
        <f t="shared" si="160"/>
        <v>0</v>
      </c>
      <c r="OEZ24" s="719">
        <f t="shared" si="160"/>
        <v>0</v>
      </c>
      <c r="OFA24" s="719">
        <f t="shared" si="160"/>
        <v>0</v>
      </c>
      <c r="OFB24" s="719">
        <f t="shared" si="160"/>
        <v>0</v>
      </c>
      <c r="OFC24" s="719">
        <f t="shared" si="160"/>
        <v>0</v>
      </c>
      <c r="OFD24" s="719">
        <f t="shared" si="160"/>
        <v>0</v>
      </c>
      <c r="OFE24" s="719">
        <f t="shared" si="160"/>
        <v>0</v>
      </c>
      <c r="OFF24" s="719">
        <f t="shared" si="160"/>
        <v>0</v>
      </c>
      <c r="OFG24" s="719">
        <f t="shared" si="160"/>
        <v>0</v>
      </c>
      <c r="OFH24" s="719">
        <f t="shared" si="160"/>
        <v>0</v>
      </c>
      <c r="OFI24" s="719">
        <f t="shared" ref="OFI24:OHT24" si="161">OFI22/365</f>
        <v>0</v>
      </c>
      <c r="OFJ24" s="719">
        <f t="shared" si="161"/>
        <v>0</v>
      </c>
      <c r="OFK24" s="719">
        <f t="shared" si="161"/>
        <v>0</v>
      </c>
      <c r="OFL24" s="719">
        <f t="shared" si="161"/>
        <v>0</v>
      </c>
      <c r="OFM24" s="719">
        <f t="shared" si="161"/>
        <v>0</v>
      </c>
      <c r="OFN24" s="719">
        <f t="shared" si="161"/>
        <v>0</v>
      </c>
      <c r="OFO24" s="719">
        <f t="shared" si="161"/>
        <v>0</v>
      </c>
      <c r="OFP24" s="719">
        <f t="shared" si="161"/>
        <v>0</v>
      </c>
      <c r="OFQ24" s="719">
        <f t="shared" si="161"/>
        <v>0</v>
      </c>
      <c r="OFR24" s="719">
        <f t="shared" si="161"/>
        <v>0</v>
      </c>
      <c r="OFS24" s="719">
        <f t="shared" si="161"/>
        <v>0</v>
      </c>
      <c r="OFT24" s="719">
        <f t="shared" si="161"/>
        <v>0</v>
      </c>
      <c r="OFU24" s="719">
        <f t="shared" si="161"/>
        <v>0</v>
      </c>
      <c r="OFV24" s="719">
        <f t="shared" si="161"/>
        <v>0</v>
      </c>
      <c r="OFW24" s="719">
        <f t="shared" si="161"/>
        <v>0</v>
      </c>
      <c r="OFX24" s="719">
        <f t="shared" si="161"/>
        <v>0</v>
      </c>
      <c r="OFY24" s="719">
        <f t="shared" si="161"/>
        <v>0</v>
      </c>
      <c r="OFZ24" s="719">
        <f t="shared" si="161"/>
        <v>0</v>
      </c>
      <c r="OGA24" s="719">
        <f t="shared" si="161"/>
        <v>0</v>
      </c>
      <c r="OGB24" s="719">
        <f t="shared" si="161"/>
        <v>0</v>
      </c>
      <c r="OGC24" s="719">
        <f t="shared" si="161"/>
        <v>0</v>
      </c>
      <c r="OGD24" s="719">
        <f t="shared" si="161"/>
        <v>0</v>
      </c>
      <c r="OGE24" s="719">
        <f t="shared" si="161"/>
        <v>0</v>
      </c>
      <c r="OGF24" s="719">
        <f t="shared" si="161"/>
        <v>0</v>
      </c>
      <c r="OGG24" s="719">
        <f t="shared" si="161"/>
        <v>0</v>
      </c>
      <c r="OGH24" s="719">
        <f t="shared" si="161"/>
        <v>0</v>
      </c>
      <c r="OGI24" s="719">
        <f t="shared" si="161"/>
        <v>0</v>
      </c>
      <c r="OGJ24" s="719">
        <f t="shared" si="161"/>
        <v>0</v>
      </c>
      <c r="OGK24" s="719">
        <f t="shared" si="161"/>
        <v>0</v>
      </c>
      <c r="OGL24" s="719">
        <f t="shared" si="161"/>
        <v>0</v>
      </c>
      <c r="OGM24" s="719">
        <f t="shared" si="161"/>
        <v>0</v>
      </c>
      <c r="OGN24" s="719">
        <f t="shared" si="161"/>
        <v>0</v>
      </c>
      <c r="OGO24" s="719">
        <f t="shared" si="161"/>
        <v>0</v>
      </c>
      <c r="OGP24" s="719">
        <f t="shared" si="161"/>
        <v>0</v>
      </c>
      <c r="OGQ24" s="719">
        <f t="shared" si="161"/>
        <v>0</v>
      </c>
      <c r="OGR24" s="719">
        <f t="shared" si="161"/>
        <v>0</v>
      </c>
      <c r="OGS24" s="719">
        <f t="shared" si="161"/>
        <v>0</v>
      </c>
      <c r="OGT24" s="719">
        <f t="shared" si="161"/>
        <v>0</v>
      </c>
      <c r="OGU24" s="719">
        <f t="shared" si="161"/>
        <v>0</v>
      </c>
      <c r="OGV24" s="719">
        <f t="shared" si="161"/>
        <v>0</v>
      </c>
      <c r="OGW24" s="719">
        <f t="shared" si="161"/>
        <v>0</v>
      </c>
      <c r="OGX24" s="719">
        <f t="shared" si="161"/>
        <v>0</v>
      </c>
      <c r="OGY24" s="719">
        <f t="shared" si="161"/>
        <v>0</v>
      </c>
      <c r="OGZ24" s="719">
        <f t="shared" si="161"/>
        <v>0</v>
      </c>
      <c r="OHA24" s="719">
        <f t="shared" si="161"/>
        <v>0</v>
      </c>
      <c r="OHB24" s="719">
        <f t="shared" si="161"/>
        <v>0</v>
      </c>
      <c r="OHC24" s="719">
        <f t="shared" si="161"/>
        <v>0</v>
      </c>
      <c r="OHD24" s="719">
        <f t="shared" si="161"/>
        <v>0</v>
      </c>
      <c r="OHE24" s="719">
        <f t="shared" si="161"/>
        <v>0</v>
      </c>
      <c r="OHF24" s="719">
        <f t="shared" si="161"/>
        <v>0</v>
      </c>
      <c r="OHG24" s="719">
        <f t="shared" si="161"/>
        <v>0</v>
      </c>
      <c r="OHH24" s="719">
        <f t="shared" si="161"/>
        <v>0</v>
      </c>
      <c r="OHI24" s="719">
        <f t="shared" si="161"/>
        <v>0</v>
      </c>
      <c r="OHJ24" s="719">
        <f t="shared" si="161"/>
        <v>0</v>
      </c>
      <c r="OHK24" s="719">
        <f t="shared" si="161"/>
        <v>0</v>
      </c>
      <c r="OHL24" s="719">
        <f t="shared" si="161"/>
        <v>0</v>
      </c>
      <c r="OHM24" s="719">
        <f t="shared" si="161"/>
        <v>0</v>
      </c>
      <c r="OHN24" s="719">
        <f t="shared" si="161"/>
        <v>0</v>
      </c>
      <c r="OHO24" s="719">
        <f t="shared" si="161"/>
        <v>0</v>
      </c>
      <c r="OHP24" s="719">
        <f t="shared" si="161"/>
        <v>0</v>
      </c>
      <c r="OHQ24" s="719">
        <f t="shared" si="161"/>
        <v>0</v>
      </c>
      <c r="OHR24" s="719">
        <f t="shared" si="161"/>
        <v>0</v>
      </c>
      <c r="OHS24" s="719">
        <f t="shared" si="161"/>
        <v>0</v>
      </c>
      <c r="OHT24" s="719">
        <f t="shared" si="161"/>
        <v>0</v>
      </c>
      <c r="OHU24" s="719">
        <f t="shared" ref="OHU24:OKF24" si="162">OHU22/365</f>
        <v>0</v>
      </c>
      <c r="OHV24" s="719">
        <f t="shared" si="162"/>
        <v>0</v>
      </c>
      <c r="OHW24" s="719">
        <f t="shared" si="162"/>
        <v>0</v>
      </c>
      <c r="OHX24" s="719">
        <f t="shared" si="162"/>
        <v>0</v>
      </c>
      <c r="OHY24" s="719">
        <f t="shared" si="162"/>
        <v>0</v>
      </c>
      <c r="OHZ24" s="719">
        <f t="shared" si="162"/>
        <v>0</v>
      </c>
      <c r="OIA24" s="719">
        <f t="shared" si="162"/>
        <v>0</v>
      </c>
      <c r="OIB24" s="719">
        <f t="shared" si="162"/>
        <v>0</v>
      </c>
      <c r="OIC24" s="719">
        <f t="shared" si="162"/>
        <v>0</v>
      </c>
      <c r="OID24" s="719">
        <f t="shared" si="162"/>
        <v>0</v>
      </c>
      <c r="OIE24" s="719">
        <f t="shared" si="162"/>
        <v>0</v>
      </c>
      <c r="OIF24" s="719">
        <f t="shared" si="162"/>
        <v>0</v>
      </c>
      <c r="OIG24" s="719">
        <f t="shared" si="162"/>
        <v>0</v>
      </c>
      <c r="OIH24" s="719">
        <f t="shared" si="162"/>
        <v>0</v>
      </c>
      <c r="OII24" s="719">
        <f t="shared" si="162"/>
        <v>0</v>
      </c>
      <c r="OIJ24" s="719">
        <f t="shared" si="162"/>
        <v>0</v>
      </c>
      <c r="OIK24" s="719">
        <f t="shared" si="162"/>
        <v>0</v>
      </c>
      <c r="OIL24" s="719">
        <f t="shared" si="162"/>
        <v>0</v>
      </c>
      <c r="OIM24" s="719">
        <f t="shared" si="162"/>
        <v>0</v>
      </c>
      <c r="OIN24" s="719">
        <f t="shared" si="162"/>
        <v>0</v>
      </c>
      <c r="OIO24" s="719">
        <f t="shared" si="162"/>
        <v>0</v>
      </c>
      <c r="OIP24" s="719">
        <f t="shared" si="162"/>
        <v>0</v>
      </c>
      <c r="OIQ24" s="719">
        <f t="shared" si="162"/>
        <v>0</v>
      </c>
      <c r="OIR24" s="719">
        <f t="shared" si="162"/>
        <v>0</v>
      </c>
      <c r="OIS24" s="719">
        <f t="shared" si="162"/>
        <v>0</v>
      </c>
      <c r="OIT24" s="719">
        <f t="shared" si="162"/>
        <v>0</v>
      </c>
      <c r="OIU24" s="719">
        <f t="shared" si="162"/>
        <v>0</v>
      </c>
      <c r="OIV24" s="719">
        <f t="shared" si="162"/>
        <v>0</v>
      </c>
      <c r="OIW24" s="719">
        <f t="shared" si="162"/>
        <v>0</v>
      </c>
      <c r="OIX24" s="719">
        <f t="shared" si="162"/>
        <v>0</v>
      </c>
      <c r="OIY24" s="719">
        <f t="shared" si="162"/>
        <v>0</v>
      </c>
      <c r="OIZ24" s="719">
        <f t="shared" si="162"/>
        <v>0</v>
      </c>
      <c r="OJA24" s="719">
        <f t="shared" si="162"/>
        <v>0</v>
      </c>
      <c r="OJB24" s="719">
        <f t="shared" si="162"/>
        <v>0</v>
      </c>
      <c r="OJC24" s="719">
        <f t="shared" si="162"/>
        <v>0</v>
      </c>
      <c r="OJD24" s="719">
        <f t="shared" si="162"/>
        <v>0</v>
      </c>
      <c r="OJE24" s="719">
        <f t="shared" si="162"/>
        <v>0</v>
      </c>
      <c r="OJF24" s="719">
        <f t="shared" si="162"/>
        <v>0</v>
      </c>
      <c r="OJG24" s="719">
        <f t="shared" si="162"/>
        <v>0</v>
      </c>
      <c r="OJH24" s="719">
        <f t="shared" si="162"/>
        <v>0</v>
      </c>
      <c r="OJI24" s="719">
        <f t="shared" si="162"/>
        <v>0</v>
      </c>
      <c r="OJJ24" s="719">
        <f t="shared" si="162"/>
        <v>0</v>
      </c>
      <c r="OJK24" s="719">
        <f t="shared" si="162"/>
        <v>0</v>
      </c>
      <c r="OJL24" s="719">
        <f t="shared" si="162"/>
        <v>0</v>
      </c>
      <c r="OJM24" s="719">
        <f t="shared" si="162"/>
        <v>0</v>
      </c>
      <c r="OJN24" s="719">
        <f t="shared" si="162"/>
        <v>0</v>
      </c>
      <c r="OJO24" s="719">
        <f t="shared" si="162"/>
        <v>0</v>
      </c>
      <c r="OJP24" s="719">
        <f t="shared" si="162"/>
        <v>0</v>
      </c>
      <c r="OJQ24" s="719">
        <f t="shared" si="162"/>
        <v>0</v>
      </c>
      <c r="OJR24" s="719">
        <f t="shared" si="162"/>
        <v>0</v>
      </c>
      <c r="OJS24" s="719">
        <f t="shared" si="162"/>
        <v>0</v>
      </c>
      <c r="OJT24" s="719">
        <f t="shared" si="162"/>
        <v>0</v>
      </c>
      <c r="OJU24" s="719">
        <f t="shared" si="162"/>
        <v>0</v>
      </c>
      <c r="OJV24" s="719">
        <f t="shared" si="162"/>
        <v>0</v>
      </c>
      <c r="OJW24" s="719">
        <f t="shared" si="162"/>
        <v>0</v>
      </c>
      <c r="OJX24" s="719">
        <f t="shared" si="162"/>
        <v>0</v>
      </c>
      <c r="OJY24" s="719">
        <f t="shared" si="162"/>
        <v>0</v>
      </c>
      <c r="OJZ24" s="719">
        <f t="shared" si="162"/>
        <v>0</v>
      </c>
      <c r="OKA24" s="719">
        <f t="shared" si="162"/>
        <v>0</v>
      </c>
      <c r="OKB24" s="719">
        <f t="shared" si="162"/>
        <v>0</v>
      </c>
      <c r="OKC24" s="719">
        <f t="shared" si="162"/>
        <v>0</v>
      </c>
      <c r="OKD24" s="719">
        <f t="shared" si="162"/>
        <v>0</v>
      </c>
      <c r="OKE24" s="719">
        <f t="shared" si="162"/>
        <v>0</v>
      </c>
      <c r="OKF24" s="719">
        <f t="shared" si="162"/>
        <v>0</v>
      </c>
      <c r="OKG24" s="719">
        <f t="shared" ref="OKG24:OMR24" si="163">OKG22/365</f>
        <v>0</v>
      </c>
      <c r="OKH24" s="719">
        <f t="shared" si="163"/>
        <v>0</v>
      </c>
      <c r="OKI24" s="719">
        <f t="shared" si="163"/>
        <v>0</v>
      </c>
      <c r="OKJ24" s="719">
        <f t="shared" si="163"/>
        <v>0</v>
      </c>
      <c r="OKK24" s="719">
        <f t="shared" si="163"/>
        <v>0</v>
      </c>
      <c r="OKL24" s="719">
        <f t="shared" si="163"/>
        <v>0</v>
      </c>
      <c r="OKM24" s="719">
        <f t="shared" si="163"/>
        <v>0</v>
      </c>
      <c r="OKN24" s="719">
        <f t="shared" si="163"/>
        <v>0</v>
      </c>
      <c r="OKO24" s="719">
        <f t="shared" si="163"/>
        <v>0</v>
      </c>
      <c r="OKP24" s="719">
        <f t="shared" si="163"/>
        <v>0</v>
      </c>
      <c r="OKQ24" s="719">
        <f t="shared" si="163"/>
        <v>0</v>
      </c>
      <c r="OKR24" s="719">
        <f t="shared" si="163"/>
        <v>0</v>
      </c>
      <c r="OKS24" s="719">
        <f t="shared" si="163"/>
        <v>0</v>
      </c>
      <c r="OKT24" s="719">
        <f t="shared" si="163"/>
        <v>0</v>
      </c>
      <c r="OKU24" s="719">
        <f t="shared" si="163"/>
        <v>0</v>
      </c>
      <c r="OKV24" s="719">
        <f t="shared" si="163"/>
        <v>0</v>
      </c>
      <c r="OKW24" s="719">
        <f t="shared" si="163"/>
        <v>0</v>
      </c>
      <c r="OKX24" s="719">
        <f t="shared" si="163"/>
        <v>0</v>
      </c>
      <c r="OKY24" s="719">
        <f t="shared" si="163"/>
        <v>0</v>
      </c>
      <c r="OKZ24" s="719">
        <f t="shared" si="163"/>
        <v>0</v>
      </c>
      <c r="OLA24" s="719">
        <f t="shared" si="163"/>
        <v>0</v>
      </c>
      <c r="OLB24" s="719">
        <f t="shared" si="163"/>
        <v>0</v>
      </c>
      <c r="OLC24" s="719">
        <f t="shared" si="163"/>
        <v>0</v>
      </c>
      <c r="OLD24" s="719">
        <f t="shared" si="163"/>
        <v>0</v>
      </c>
      <c r="OLE24" s="719">
        <f t="shared" si="163"/>
        <v>0</v>
      </c>
      <c r="OLF24" s="719">
        <f t="shared" si="163"/>
        <v>0</v>
      </c>
      <c r="OLG24" s="719">
        <f t="shared" si="163"/>
        <v>0</v>
      </c>
      <c r="OLH24" s="719">
        <f t="shared" si="163"/>
        <v>0</v>
      </c>
      <c r="OLI24" s="719">
        <f t="shared" si="163"/>
        <v>0</v>
      </c>
      <c r="OLJ24" s="719">
        <f t="shared" si="163"/>
        <v>0</v>
      </c>
      <c r="OLK24" s="719">
        <f t="shared" si="163"/>
        <v>0</v>
      </c>
      <c r="OLL24" s="719">
        <f t="shared" si="163"/>
        <v>0</v>
      </c>
      <c r="OLM24" s="719">
        <f t="shared" si="163"/>
        <v>0</v>
      </c>
      <c r="OLN24" s="719">
        <f t="shared" si="163"/>
        <v>0</v>
      </c>
      <c r="OLO24" s="719">
        <f t="shared" si="163"/>
        <v>0</v>
      </c>
      <c r="OLP24" s="719">
        <f t="shared" si="163"/>
        <v>0</v>
      </c>
      <c r="OLQ24" s="719">
        <f t="shared" si="163"/>
        <v>0</v>
      </c>
      <c r="OLR24" s="719">
        <f t="shared" si="163"/>
        <v>0</v>
      </c>
      <c r="OLS24" s="719">
        <f t="shared" si="163"/>
        <v>0</v>
      </c>
      <c r="OLT24" s="719">
        <f t="shared" si="163"/>
        <v>0</v>
      </c>
      <c r="OLU24" s="719">
        <f t="shared" si="163"/>
        <v>0</v>
      </c>
      <c r="OLV24" s="719">
        <f t="shared" si="163"/>
        <v>0</v>
      </c>
      <c r="OLW24" s="719">
        <f t="shared" si="163"/>
        <v>0</v>
      </c>
      <c r="OLX24" s="719">
        <f t="shared" si="163"/>
        <v>0</v>
      </c>
      <c r="OLY24" s="719">
        <f t="shared" si="163"/>
        <v>0</v>
      </c>
      <c r="OLZ24" s="719">
        <f t="shared" si="163"/>
        <v>0</v>
      </c>
      <c r="OMA24" s="719">
        <f t="shared" si="163"/>
        <v>0</v>
      </c>
      <c r="OMB24" s="719">
        <f t="shared" si="163"/>
        <v>0</v>
      </c>
      <c r="OMC24" s="719">
        <f t="shared" si="163"/>
        <v>0</v>
      </c>
      <c r="OMD24" s="719">
        <f t="shared" si="163"/>
        <v>0</v>
      </c>
      <c r="OME24" s="719">
        <f t="shared" si="163"/>
        <v>0</v>
      </c>
      <c r="OMF24" s="719">
        <f t="shared" si="163"/>
        <v>0</v>
      </c>
      <c r="OMG24" s="719">
        <f t="shared" si="163"/>
        <v>0</v>
      </c>
      <c r="OMH24" s="719">
        <f t="shared" si="163"/>
        <v>0</v>
      </c>
      <c r="OMI24" s="719">
        <f t="shared" si="163"/>
        <v>0</v>
      </c>
      <c r="OMJ24" s="719">
        <f t="shared" si="163"/>
        <v>0</v>
      </c>
      <c r="OMK24" s="719">
        <f t="shared" si="163"/>
        <v>0</v>
      </c>
      <c r="OML24" s="719">
        <f t="shared" si="163"/>
        <v>0</v>
      </c>
      <c r="OMM24" s="719">
        <f t="shared" si="163"/>
        <v>0</v>
      </c>
      <c r="OMN24" s="719">
        <f t="shared" si="163"/>
        <v>0</v>
      </c>
      <c r="OMO24" s="719">
        <f t="shared" si="163"/>
        <v>0</v>
      </c>
      <c r="OMP24" s="719">
        <f t="shared" si="163"/>
        <v>0</v>
      </c>
      <c r="OMQ24" s="719">
        <f t="shared" si="163"/>
        <v>0</v>
      </c>
      <c r="OMR24" s="719">
        <f t="shared" si="163"/>
        <v>0</v>
      </c>
      <c r="OMS24" s="719">
        <f t="shared" ref="OMS24:OPD24" si="164">OMS22/365</f>
        <v>0</v>
      </c>
      <c r="OMT24" s="719">
        <f t="shared" si="164"/>
        <v>0</v>
      </c>
      <c r="OMU24" s="719">
        <f t="shared" si="164"/>
        <v>0</v>
      </c>
      <c r="OMV24" s="719">
        <f t="shared" si="164"/>
        <v>0</v>
      </c>
      <c r="OMW24" s="719">
        <f t="shared" si="164"/>
        <v>0</v>
      </c>
      <c r="OMX24" s="719">
        <f t="shared" si="164"/>
        <v>0</v>
      </c>
      <c r="OMY24" s="719">
        <f t="shared" si="164"/>
        <v>0</v>
      </c>
      <c r="OMZ24" s="719">
        <f t="shared" si="164"/>
        <v>0</v>
      </c>
      <c r="ONA24" s="719">
        <f t="shared" si="164"/>
        <v>0</v>
      </c>
      <c r="ONB24" s="719">
        <f t="shared" si="164"/>
        <v>0</v>
      </c>
      <c r="ONC24" s="719">
        <f t="shared" si="164"/>
        <v>0</v>
      </c>
      <c r="OND24" s="719">
        <f t="shared" si="164"/>
        <v>0</v>
      </c>
      <c r="ONE24" s="719">
        <f t="shared" si="164"/>
        <v>0</v>
      </c>
      <c r="ONF24" s="719">
        <f t="shared" si="164"/>
        <v>0</v>
      </c>
      <c r="ONG24" s="719">
        <f t="shared" si="164"/>
        <v>0</v>
      </c>
      <c r="ONH24" s="719">
        <f t="shared" si="164"/>
        <v>0</v>
      </c>
      <c r="ONI24" s="719">
        <f t="shared" si="164"/>
        <v>0</v>
      </c>
      <c r="ONJ24" s="719">
        <f t="shared" si="164"/>
        <v>0</v>
      </c>
      <c r="ONK24" s="719">
        <f t="shared" si="164"/>
        <v>0</v>
      </c>
      <c r="ONL24" s="719">
        <f t="shared" si="164"/>
        <v>0</v>
      </c>
      <c r="ONM24" s="719">
        <f t="shared" si="164"/>
        <v>0</v>
      </c>
      <c r="ONN24" s="719">
        <f t="shared" si="164"/>
        <v>0</v>
      </c>
      <c r="ONO24" s="719">
        <f t="shared" si="164"/>
        <v>0</v>
      </c>
      <c r="ONP24" s="719">
        <f t="shared" si="164"/>
        <v>0</v>
      </c>
      <c r="ONQ24" s="719">
        <f t="shared" si="164"/>
        <v>0</v>
      </c>
      <c r="ONR24" s="719">
        <f t="shared" si="164"/>
        <v>0</v>
      </c>
      <c r="ONS24" s="719">
        <f t="shared" si="164"/>
        <v>0</v>
      </c>
      <c r="ONT24" s="719">
        <f t="shared" si="164"/>
        <v>0</v>
      </c>
      <c r="ONU24" s="719">
        <f t="shared" si="164"/>
        <v>0</v>
      </c>
      <c r="ONV24" s="719">
        <f t="shared" si="164"/>
        <v>0</v>
      </c>
      <c r="ONW24" s="719">
        <f t="shared" si="164"/>
        <v>0</v>
      </c>
      <c r="ONX24" s="719">
        <f t="shared" si="164"/>
        <v>0</v>
      </c>
      <c r="ONY24" s="719">
        <f t="shared" si="164"/>
        <v>0</v>
      </c>
      <c r="ONZ24" s="719">
        <f t="shared" si="164"/>
        <v>0</v>
      </c>
      <c r="OOA24" s="719">
        <f t="shared" si="164"/>
        <v>0</v>
      </c>
      <c r="OOB24" s="719">
        <f t="shared" si="164"/>
        <v>0</v>
      </c>
      <c r="OOC24" s="719">
        <f t="shared" si="164"/>
        <v>0</v>
      </c>
      <c r="OOD24" s="719">
        <f t="shared" si="164"/>
        <v>0</v>
      </c>
      <c r="OOE24" s="719">
        <f t="shared" si="164"/>
        <v>0</v>
      </c>
      <c r="OOF24" s="719">
        <f t="shared" si="164"/>
        <v>0</v>
      </c>
      <c r="OOG24" s="719">
        <f t="shared" si="164"/>
        <v>0</v>
      </c>
      <c r="OOH24" s="719">
        <f t="shared" si="164"/>
        <v>0</v>
      </c>
      <c r="OOI24" s="719">
        <f t="shared" si="164"/>
        <v>0</v>
      </c>
      <c r="OOJ24" s="719">
        <f t="shared" si="164"/>
        <v>0</v>
      </c>
      <c r="OOK24" s="719">
        <f t="shared" si="164"/>
        <v>0</v>
      </c>
      <c r="OOL24" s="719">
        <f t="shared" si="164"/>
        <v>0</v>
      </c>
      <c r="OOM24" s="719">
        <f t="shared" si="164"/>
        <v>0</v>
      </c>
      <c r="OON24" s="719">
        <f t="shared" si="164"/>
        <v>0</v>
      </c>
      <c r="OOO24" s="719">
        <f t="shared" si="164"/>
        <v>0</v>
      </c>
      <c r="OOP24" s="719">
        <f t="shared" si="164"/>
        <v>0</v>
      </c>
      <c r="OOQ24" s="719">
        <f t="shared" si="164"/>
        <v>0</v>
      </c>
      <c r="OOR24" s="719">
        <f t="shared" si="164"/>
        <v>0</v>
      </c>
      <c r="OOS24" s="719">
        <f t="shared" si="164"/>
        <v>0</v>
      </c>
      <c r="OOT24" s="719">
        <f t="shared" si="164"/>
        <v>0</v>
      </c>
      <c r="OOU24" s="719">
        <f t="shared" si="164"/>
        <v>0</v>
      </c>
      <c r="OOV24" s="719">
        <f t="shared" si="164"/>
        <v>0</v>
      </c>
      <c r="OOW24" s="719">
        <f t="shared" si="164"/>
        <v>0</v>
      </c>
      <c r="OOX24" s="719">
        <f t="shared" si="164"/>
        <v>0</v>
      </c>
      <c r="OOY24" s="719">
        <f t="shared" si="164"/>
        <v>0</v>
      </c>
      <c r="OOZ24" s="719">
        <f t="shared" si="164"/>
        <v>0</v>
      </c>
      <c r="OPA24" s="719">
        <f t="shared" si="164"/>
        <v>0</v>
      </c>
      <c r="OPB24" s="719">
        <f t="shared" si="164"/>
        <v>0</v>
      </c>
      <c r="OPC24" s="719">
        <f t="shared" si="164"/>
        <v>0</v>
      </c>
      <c r="OPD24" s="719">
        <f t="shared" si="164"/>
        <v>0</v>
      </c>
      <c r="OPE24" s="719">
        <f t="shared" ref="OPE24:ORP24" si="165">OPE22/365</f>
        <v>0</v>
      </c>
      <c r="OPF24" s="719">
        <f t="shared" si="165"/>
        <v>0</v>
      </c>
      <c r="OPG24" s="719">
        <f t="shared" si="165"/>
        <v>0</v>
      </c>
      <c r="OPH24" s="719">
        <f t="shared" si="165"/>
        <v>0</v>
      </c>
      <c r="OPI24" s="719">
        <f t="shared" si="165"/>
        <v>0</v>
      </c>
      <c r="OPJ24" s="719">
        <f t="shared" si="165"/>
        <v>0</v>
      </c>
      <c r="OPK24" s="719">
        <f t="shared" si="165"/>
        <v>0</v>
      </c>
      <c r="OPL24" s="719">
        <f t="shared" si="165"/>
        <v>0</v>
      </c>
      <c r="OPM24" s="719">
        <f t="shared" si="165"/>
        <v>0</v>
      </c>
      <c r="OPN24" s="719">
        <f t="shared" si="165"/>
        <v>0</v>
      </c>
      <c r="OPO24" s="719">
        <f t="shared" si="165"/>
        <v>0</v>
      </c>
      <c r="OPP24" s="719">
        <f t="shared" si="165"/>
        <v>0</v>
      </c>
      <c r="OPQ24" s="719">
        <f t="shared" si="165"/>
        <v>0</v>
      </c>
      <c r="OPR24" s="719">
        <f t="shared" si="165"/>
        <v>0</v>
      </c>
      <c r="OPS24" s="719">
        <f t="shared" si="165"/>
        <v>0</v>
      </c>
      <c r="OPT24" s="719">
        <f t="shared" si="165"/>
        <v>0</v>
      </c>
      <c r="OPU24" s="719">
        <f t="shared" si="165"/>
        <v>0</v>
      </c>
      <c r="OPV24" s="719">
        <f t="shared" si="165"/>
        <v>0</v>
      </c>
      <c r="OPW24" s="719">
        <f t="shared" si="165"/>
        <v>0</v>
      </c>
      <c r="OPX24" s="719">
        <f t="shared" si="165"/>
        <v>0</v>
      </c>
      <c r="OPY24" s="719">
        <f t="shared" si="165"/>
        <v>0</v>
      </c>
      <c r="OPZ24" s="719">
        <f t="shared" si="165"/>
        <v>0</v>
      </c>
      <c r="OQA24" s="719">
        <f t="shared" si="165"/>
        <v>0</v>
      </c>
      <c r="OQB24" s="719">
        <f t="shared" si="165"/>
        <v>0</v>
      </c>
      <c r="OQC24" s="719">
        <f t="shared" si="165"/>
        <v>0</v>
      </c>
      <c r="OQD24" s="719">
        <f t="shared" si="165"/>
        <v>0</v>
      </c>
      <c r="OQE24" s="719">
        <f t="shared" si="165"/>
        <v>0</v>
      </c>
      <c r="OQF24" s="719">
        <f t="shared" si="165"/>
        <v>0</v>
      </c>
      <c r="OQG24" s="719">
        <f t="shared" si="165"/>
        <v>0</v>
      </c>
      <c r="OQH24" s="719">
        <f t="shared" si="165"/>
        <v>0</v>
      </c>
      <c r="OQI24" s="719">
        <f t="shared" si="165"/>
        <v>0</v>
      </c>
      <c r="OQJ24" s="719">
        <f t="shared" si="165"/>
        <v>0</v>
      </c>
      <c r="OQK24" s="719">
        <f t="shared" si="165"/>
        <v>0</v>
      </c>
      <c r="OQL24" s="719">
        <f t="shared" si="165"/>
        <v>0</v>
      </c>
      <c r="OQM24" s="719">
        <f t="shared" si="165"/>
        <v>0</v>
      </c>
      <c r="OQN24" s="719">
        <f t="shared" si="165"/>
        <v>0</v>
      </c>
      <c r="OQO24" s="719">
        <f t="shared" si="165"/>
        <v>0</v>
      </c>
      <c r="OQP24" s="719">
        <f t="shared" si="165"/>
        <v>0</v>
      </c>
      <c r="OQQ24" s="719">
        <f t="shared" si="165"/>
        <v>0</v>
      </c>
      <c r="OQR24" s="719">
        <f t="shared" si="165"/>
        <v>0</v>
      </c>
      <c r="OQS24" s="719">
        <f t="shared" si="165"/>
        <v>0</v>
      </c>
      <c r="OQT24" s="719">
        <f t="shared" si="165"/>
        <v>0</v>
      </c>
      <c r="OQU24" s="719">
        <f t="shared" si="165"/>
        <v>0</v>
      </c>
      <c r="OQV24" s="719">
        <f t="shared" si="165"/>
        <v>0</v>
      </c>
      <c r="OQW24" s="719">
        <f t="shared" si="165"/>
        <v>0</v>
      </c>
      <c r="OQX24" s="719">
        <f t="shared" si="165"/>
        <v>0</v>
      </c>
      <c r="OQY24" s="719">
        <f t="shared" si="165"/>
        <v>0</v>
      </c>
      <c r="OQZ24" s="719">
        <f t="shared" si="165"/>
        <v>0</v>
      </c>
      <c r="ORA24" s="719">
        <f t="shared" si="165"/>
        <v>0</v>
      </c>
      <c r="ORB24" s="719">
        <f t="shared" si="165"/>
        <v>0</v>
      </c>
      <c r="ORC24" s="719">
        <f t="shared" si="165"/>
        <v>0</v>
      </c>
      <c r="ORD24" s="719">
        <f t="shared" si="165"/>
        <v>0</v>
      </c>
      <c r="ORE24" s="719">
        <f t="shared" si="165"/>
        <v>0</v>
      </c>
      <c r="ORF24" s="719">
        <f t="shared" si="165"/>
        <v>0</v>
      </c>
      <c r="ORG24" s="719">
        <f t="shared" si="165"/>
        <v>0</v>
      </c>
      <c r="ORH24" s="719">
        <f t="shared" si="165"/>
        <v>0</v>
      </c>
      <c r="ORI24" s="719">
        <f t="shared" si="165"/>
        <v>0</v>
      </c>
      <c r="ORJ24" s="719">
        <f t="shared" si="165"/>
        <v>0</v>
      </c>
      <c r="ORK24" s="719">
        <f t="shared" si="165"/>
        <v>0</v>
      </c>
      <c r="ORL24" s="719">
        <f t="shared" si="165"/>
        <v>0</v>
      </c>
      <c r="ORM24" s="719">
        <f t="shared" si="165"/>
        <v>0</v>
      </c>
      <c r="ORN24" s="719">
        <f t="shared" si="165"/>
        <v>0</v>
      </c>
      <c r="ORO24" s="719">
        <f t="shared" si="165"/>
        <v>0</v>
      </c>
      <c r="ORP24" s="719">
        <f t="shared" si="165"/>
        <v>0</v>
      </c>
      <c r="ORQ24" s="719">
        <f t="shared" ref="ORQ24:OUB24" si="166">ORQ22/365</f>
        <v>0</v>
      </c>
      <c r="ORR24" s="719">
        <f t="shared" si="166"/>
        <v>0</v>
      </c>
      <c r="ORS24" s="719">
        <f t="shared" si="166"/>
        <v>0</v>
      </c>
      <c r="ORT24" s="719">
        <f t="shared" si="166"/>
        <v>0</v>
      </c>
      <c r="ORU24" s="719">
        <f t="shared" si="166"/>
        <v>0</v>
      </c>
      <c r="ORV24" s="719">
        <f t="shared" si="166"/>
        <v>0</v>
      </c>
      <c r="ORW24" s="719">
        <f t="shared" si="166"/>
        <v>0</v>
      </c>
      <c r="ORX24" s="719">
        <f t="shared" si="166"/>
        <v>0</v>
      </c>
      <c r="ORY24" s="719">
        <f t="shared" si="166"/>
        <v>0</v>
      </c>
      <c r="ORZ24" s="719">
        <f t="shared" si="166"/>
        <v>0</v>
      </c>
      <c r="OSA24" s="719">
        <f t="shared" si="166"/>
        <v>0</v>
      </c>
      <c r="OSB24" s="719">
        <f t="shared" si="166"/>
        <v>0</v>
      </c>
      <c r="OSC24" s="719">
        <f t="shared" si="166"/>
        <v>0</v>
      </c>
      <c r="OSD24" s="719">
        <f t="shared" si="166"/>
        <v>0</v>
      </c>
      <c r="OSE24" s="719">
        <f t="shared" si="166"/>
        <v>0</v>
      </c>
      <c r="OSF24" s="719">
        <f t="shared" si="166"/>
        <v>0</v>
      </c>
      <c r="OSG24" s="719">
        <f t="shared" si="166"/>
        <v>0</v>
      </c>
      <c r="OSH24" s="719">
        <f t="shared" si="166"/>
        <v>0</v>
      </c>
      <c r="OSI24" s="719">
        <f t="shared" si="166"/>
        <v>0</v>
      </c>
      <c r="OSJ24" s="719">
        <f t="shared" si="166"/>
        <v>0</v>
      </c>
      <c r="OSK24" s="719">
        <f t="shared" si="166"/>
        <v>0</v>
      </c>
      <c r="OSL24" s="719">
        <f t="shared" si="166"/>
        <v>0</v>
      </c>
      <c r="OSM24" s="719">
        <f t="shared" si="166"/>
        <v>0</v>
      </c>
      <c r="OSN24" s="719">
        <f t="shared" si="166"/>
        <v>0</v>
      </c>
      <c r="OSO24" s="719">
        <f t="shared" si="166"/>
        <v>0</v>
      </c>
      <c r="OSP24" s="719">
        <f t="shared" si="166"/>
        <v>0</v>
      </c>
      <c r="OSQ24" s="719">
        <f t="shared" si="166"/>
        <v>0</v>
      </c>
      <c r="OSR24" s="719">
        <f t="shared" si="166"/>
        <v>0</v>
      </c>
      <c r="OSS24" s="719">
        <f t="shared" si="166"/>
        <v>0</v>
      </c>
      <c r="OST24" s="719">
        <f t="shared" si="166"/>
        <v>0</v>
      </c>
      <c r="OSU24" s="719">
        <f t="shared" si="166"/>
        <v>0</v>
      </c>
      <c r="OSV24" s="719">
        <f t="shared" si="166"/>
        <v>0</v>
      </c>
      <c r="OSW24" s="719">
        <f t="shared" si="166"/>
        <v>0</v>
      </c>
      <c r="OSX24" s="719">
        <f t="shared" si="166"/>
        <v>0</v>
      </c>
      <c r="OSY24" s="719">
        <f t="shared" si="166"/>
        <v>0</v>
      </c>
      <c r="OSZ24" s="719">
        <f t="shared" si="166"/>
        <v>0</v>
      </c>
      <c r="OTA24" s="719">
        <f t="shared" si="166"/>
        <v>0</v>
      </c>
      <c r="OTB24" s="719">
        <f t="shared" si="166"/>
        <v>0</v>
      </c>
      <c r="OTC24" s="719">
        <f t="shared" si="166"/>
        <v>0</v>
      </c>
      <c r="OTD24" s="719">
        <f t="shared" si="166"/>
        <v>0</v>
      </c>
      <c r="OTE24" s="719">
        <f t="shared" si="166"/>
        <v>0</v>
      </c>
      <c r="OTF24" s="719">
        <f t="shared" si="166"/>
        <v>0</v>
      </c>
      <c r="OTG24" s="719">
        <f t="shared" si="166"/>
        <v>0</v>
      </c>
      <c r="OTH24" s="719">
        <f t="shared" si="166"/>
        <v>0</v>
      </c>
      <c r="OTI24" s="719">
        <f t="shared" si="166"/>
        <v>0</v>
      </c>
      <c r="OTJ24" s="719">
        <f t="shared" si="166"/>
        <v>0</v>
      </c>
      <c r="OTK24" s="719">
        <f t="shared" si="166"/>
        <v>0</v>
      </c>
      <c r="OTL24" s="719">
        <f t="shared" si="166"/>
        <v>0</v>
      </c>
      <c r="OTM24" s="719">
        <f t="shared" si="166"/>
        <v>0</v>
      </c>
      <c r="OTN24" s="719">
        <f t="shared" si="166"/>
        <v>0</v>
      </c>
      <c r="OTO24" s="719">
        <f t="shared" si="166"/>
        <v>0</v>
      </c>
      <c r="OTP24" s="719">
        <f t="shared" si="166"/>
        <v>0</v>
      </c>
      <c r="OTQ24" s="719">
        <f t="shared" si="166"/>
        <v>0</v>
      </c>
      <c r="OTR24" s="719">
        <f t="shared" si="166"/>
        <v>0</v>
      </c>
      <c r="OTS24" s="719">
        <f t="shared" si="166"/>
        <v>0</v>
      </c>
      <c r="OTT24" s="719">
        <f t="shared" si="166"/>
        <v>0</v>
      </c>
      <c r="OTU24" s="719">
        <f t="shared" si="166"/>
        <v>0</v>
      </c>
      <c r="OTV24" s="719">
        <f t="shared" si="166"/>
        <v>0</v>
      </c>
      <c r="OTW24" s="719">
        <f t="shared" si="166"/>
        <v>0</v>
      </c>
      <c r="OTX24" s="719">
        <f t="shared" si="166"/>
        <v>0</v>
      </c>
      <c r="OTY24" s="719">
        <f t="shared" si="166"/>
        <v>0</v>
      </c>
      <c r="OTZ24" s="719">
        <f t="shared" si="166"/>
        <v>0</v>
      </c>
      <c r="OUA24" s="719">
        <f t="shared" si="166"/>
        <v>0</v>
      </c>
      <c r="OUB24" s="719">
        <f t="shared" si="166"/>
        <v>0</v>
      </c>
      <c r="OUC24" s="719">
        <f t="shared" ref="OUC24:OWN24" si="167">OUC22/365</f>
        <v>0</v>
      </c>
      <c r="OUD24" s="719">
        <f t="shared" si="167"/>
        <v>0</v>
      </c>
      <c r="OUE24" s="719">
        <f t="shared" si="167"/>
        <v>0</v>
      </c>
      <c r="OUF24" s="719">
        <f t="shared" si="167"/>
        <v>0</v>
      </c>
      <c r="OUG24" s="719">
        <f t="shared" si="167"/>
        <v>0</v>
      </c>
      <c r="OUH24" s="719">
        <f t="shared" si="167"/>
        <v>0</v>
      </c>
      <c r="OUI24" s="719">
        <f t="shared" si="167"/>
        <v>0</v>
      </c>
      <c r="OUJ24" s="719">
        <f t="shared" si="167"/>
        <v>0</v>
      </c>
      <c r="OUK24" s="719">
        <f t="shared" si="167"/>
        <v>0</v>
      </c>
      <c r="OUL24" s="719">
        <f t="shared" si="167"/>
        <v>0</v>
      </c>
      <c r="OUM24" s="719">
        <f t="shared" si="167"/>
        <v>0</v>
      </c>
      <c r="OUN24" s="719">
        <f t="shared" si="167"/>
        <v>0</v>
      </c>
      <c r="OUO24" s="719">
        <f t="shared" si="167"/>
        <v>0</v>
      </c>
      <c r="OUP24" s="719">
        <f t="shared" si="167"/>
        <v>0</v>
      </c>
      <c r="OUQ24" s="719">
        <f t="shared" si="167"/>
        <v>0</v>
      </c>
      <c r="OUR24" s="719">
        <f t="shared" si="167"/>
        <v>0</v>
      </c>
      <c r="OUS24" s="719">
        <f t="shared" si="167"/>
        <v>0</v>
      </c>
      <c r="OUT24" s="719">
        <f t="shared" si="167"/>
        <v>0</v>
      </c>
      <c r="OUU24" s="719">
        <f t="shared" si="167"/>
        <v>0</v>
      </c>
      <c r="OUV24" s="719">
        <f t="shared" si="167"/>
        <v>0</v>
      </c>
      <c r="OUW24" s="719">
        <f t="shared" si="167"/>
        <v>0</v>
      </c>
      <c r="OUX24" s="719">
        <f t="shared" si="167"/>
        <v>0</v>
      </c>
      <c r="OUY24" s="719">
        <f t="shared" si="167"/>
        <v>0</v>
      </c>
      <c r="OUZ24" s="719">
        <f t="shared" si="167"/>
        <v>0</v>
      </c>
      <c r="OVA24" s="719">
        <f t="shared" si="167"/>
        <v>0</v>
      </c>
      <c r="OVB24" s="719">
        <f t="shared" si="167"/>
        <v>0</v>
      </c>
      <c r="OVC24" s="719">
        <f t="shared" si="167"/>
        <v>0</v>
      </c>
      <c r="OVD24" s="719">
        <f t="shared" si="167"/>
        <v>0</v>
      </c>
      <c r="OVE24" s="719">
        <f t="shared" si="167"/>
        <v>0</v>
      </c>
      <c r="OVF24" s="719">
        <f t="shared" si="167"/>
        <v>0</v>
      </c>
      <c r="OVG24" s="719">
        <f t="shared" si="167"/>
        <v>0</v>
      </c>
      <c r="OVH24" s="719">
        <f t="shared" si="167"/>
        <v>0</v>
      </c>
      <c r="OVI24" s="719">
        <f t="shared" si="167"/>
        <v>0</v>
      </c>
      <c r="OVJ24" s="719">
        <f t="shared" si="167"/>
        <v>0</v>
      </c>
      <c r="OVK24" s="719">
        <f t="shared" si="167"/>
        <v>0</v>
      </c>
      <c r="OVL24" s="719">
        <f t="shared" si="167"/>
        <v>0</v>
      </c>
      <c r="OVM24" s="719">
        <f t="shared" si="167"/>
        <v>0</v>
      </c>
      <c r="OVN24" s="719">
        <f t="shared" si="167"/>
        <v>0</v>
      </c>
      <c r="OVO24" s="719">
        <f t="shared" si="167"/>
        <v>0</v>
      </c>
      <c r="OVP24" s="719">
        <f t="shared" si="167"/>
        <v>0</v>
      </c>
      <c r="OVQ24" s="719">
        <f t="shared" si="167"/>
        <v>0</v>
      </c>
      <c r="OVR24" s="719">
        <f t="shared" si="167"/>
        <v>0</v>
      </c>
      <c r="OVS24" s="719">
        <f t="shared" si="167"/>
        <v>0</v>
      </c>
      <c r="OVT24" s="719">
        <f t="shared" si="167"/>
        <v>0</v>
      </c>
      <c r="OVU24" s="719">
        <f t="shared" si="167"/>
        <v>0</v>
      </c>
      <c r="OVV24" s="719">
        <f t="shared" si="167"/>
        <v>0</v>
      </c>
      <c r="OVW24" s="719">
        <f t="shared" si="167"/>
        <v>0</v>
      </c>
      <c r="OVX24" s="719">
        <f t="shared" si="167"/>
        <v>0</v>
      </c>
      <c r="OVY24" s="719">
        <f t="shared" si="167"/>
        <v>0</v>
      </c>
      <c r="OVZ24" s="719">
        <f t="shared" si="167"/>
        <v>0</v>
      </c>
      <c r="OWA24" s="719">
        <f t="shared" si="167"/>
        <v>0</v>
      </c>
      <c r="OWB24" s="719">
        <f t="shared" si="167"/>
        <v>0</v>
      </c>
      <c r="OWC24" s="719">
        <f t="shared" si="167"/>
        <v>0</v>
      </c>
      <c r="OWD24" s="719">
        <f t="shared" si="167"/>
        <v>0</v>
      </c>
      <c r="OWE24" s="719">
        <f t="shared" si="167"/>
        <v>0</v>
      </c>
      <c r="OWF24" s="719">
        <f t="shared" si="167"/>
        <v>0</v>
      </c>
      <c r="OWG24" s="719">
        <f t="shared" si="167"/>
        <v>0</v>
      </c>
      <c r="OWH24" s="719">
        <f t="shared" si="167"/>
        <v>0</v>
      </c>
      <c r="OWI24" s="719">
        <f t="shared" si="167"/>
        <v>0</v>
      </c>
      <c r="OWJ24" s="719">
        <f t="shared" si="167"/>
        <v>0</v>
      </c>
      <c r="OWK24" s="719">
        <f t="shared" si="167"/>
        <v>0</v>
      </c>
      <c r="OWL24" s="719">
        <f t="shared" si="167"/>
        <v>0</v>
      </c>
      <c r="OWM24" s="719">
        <f t="shared" si="167"/>
        <v>0</v>
      </c>
      <c r="OWN24" s="719">
        <f t="shared" si="167"/>
        <v>0</v>
      </c>
      <c r="OWO24" s="719">
        <f t="shared" ref="OWO24:OYZ24" si="168">OWO22/365</f>
        <v>0</v>
      </c>
      <c r="OWP24" s="719">
        <f t="shared" si="168"/>
        <v>0</v>
      </c>
      <c r="OWQ24" s="719">
        <f t="shared" si="168"/>
        <v>0</v>
      </c>
      <c r="OWR24" s="719">
        <f t="shared" si="168"/>
        <v>0</v>
      </c>
      <c r="OWS24" s="719">
        <f t="shared" si="168"/>
        <v>0</v>
      </c>
      <c r="OWT24" s="719">
        <f t="shared" si="168"/>
        <v>0</v>
      </c>
      <c r="OWU24" s="719">
        <f t="shared" si="168"/>
        <v>0</v>
      </c>
      <c r="OWV24" s="719">
        <f t="shared" si="168"/>
        <v>0</v>
      </c>
      <c r="OWW24" s="719">
        <f t="shared" si="168"/>
        <v>0</v>
      </c>
      <c r="OWX24" s="719">
        <f t="shared" si="168"/>
        <v>0</v>
      </c>
      <c r="OWY24" s="719">
        <f t="shared" si="168"/>
        <v>0</v>
      </c>
      <c r="OWZ24" s="719">
        <f t="shared" si="168"/>
        <v>0</v>
      </c>
      <c r="OXA24" s="719">
        <f t="shared" si="168"/>
        <v>0</v>
      </c>
      <c r="OXB24" s="719">
        <f t="shared" si="168"/>
        <v>0</v>
      </c>
      <c r="OXC24" s="719">
        <f t="shared" si="168"/>
        <v>0</v>
      </c>
      <c r="OXD24" s="719">
        <f t="shared" si="168"/>
        <v>0</v>
      </c>
      <c r="OXE24" s="719">
        <f t="shared" si="168"/>
        <v>0</v>
      </c>
      <c r="OXF24" s="719">
        <f t="shared" si="168"/>
        <v>0</v>
      </c>
      <c r="OXG24" s="719">
        <f t="shared" si="168"/>
        <v>0</v>
      </c>
      <c r="OXH24" s="719">
        <f t="shared" si="168"/>
        <v>0</v>
      </c>
      <c r="OXI24" s="719">
        <f t="shared" si="168"/>
        <v>0</v>
      </c>
      <c r="OXJ24" s="719">
        <f t="shared" si="168"/>
        <v>0</v>
      </c>
      <c r="OXK24" s="719">
        <f t="shared" si="168"/>
        <v>0</v>
      </c>
      <c r="OXL24" s="719">
        <f t="shared" si="168"/>
        <v>0</v>
      </c>
      <c r="OXM24" s="719">
        <f t="shared" si="168"/>
        <v>0</v>
      </c>
      <c r="OXN24" s="719">
        <f t="shared" si="168"/>
        <v>0</v>
      </c>
      <c r="OXO24" s="719">
        <f t="shared" si="168"/>
        <v>0</v>
      </c>
      <c r="OXP24" s="719">
        <f t="shared" si="168"/>
        <v>0</v>
      </c>
      <c r="OXQ24" s="719">
        <f t="shared" si="168"/>
        <v>0</v>
      </c>
      <c r="OXR24" s="719">
        <f t="shared" si="168"/>
        <v>0</v>
      </c>
      <c r="OXS24" s="719">
        <f t="shared" si="168"/>
        <v>0</v>
      </c>
      <c r="OXT24" s="719">
        <f t="shared" si="168"/>
        <v>0</v>
      </c>
      <c r="OXU24" s="719">
        <f t="shared" si="168"/>
        <v>0</v>
      </c>
      <c r="OXV24" s="719">
        <f t="shared" si="168"/>
        <v>0</v>
      </c>
      <c r="OXW24" s="719">
        <f t="shared" si="168"/>
        <v>0</v>
      </c>
      <c r="OXX24" s="719">
        <f t="shared" si="168"/>
        <v>0</v>
      </c>
      <c r="OXY24" s="719">
        <f t="shared" si="168"/>
        <v>0</v>
      </c>
      <c r="OXZ24" s="719">
        <f t="shared" si="168"/>
        <v>0</v>
      </c>
      <c r="OYA24" s="719">
        <f t="shared" si="168"/>
        <v>0</v>
      </c>
      <c r="OYB24" s="719">
        <f t="shared" si="168"/>
        <v>0</v>
      </c>
      <c r="OYC24" s="719">
        <f t="shared" si="168"/>
        <v>0</v>
      </c>
      <c r="OYD24" s="719">
        <f t="shared" si="168"/>
        <v>0</v>
      </c>
      <c r="OYE24" s="719">
        <f t="shared" si="168"/>
        <v>0</v>
      </c>
      <c r="OYF24" s="719">
        <f t="shared" si="168"/>
        <v>0</v>
      </c>
      <c r="OYG24" s="719">
        <f t="shared" si="168"/>
        <v>0</v>
      </c>
      <c r="OYH24" s="719">
        <f t="shared" si="168"/>
        <v>0</v>
      </c>
      <c r="OYI24" s="719">
        <f t="shared" si="168"/>
        <v>0</v>
      </c>
      <c r="OYJ24" s="719">
        <f t="shared" si="168"/>
        <v>0</v>
      </c>
      <c r="OYK24" s="719">
        <f t="shared" si="168"/>
        <v>0</v>
      </c>
      <c r="OYL24" s="719">
        <f t="shared" si="168"/>
        <v>0</v>
      </c>
      <c r="OYM24" s="719">
        <f t="shared" si="168"/>
        <v>0</v>
      </c>
      <c r="OYN24" s="719">
        <f t="shared" si="168"/>
        <v>0</v>
      </c>
      <c r="OYO24" s="719">
        <f t="shared" si="168"/>
        <v>0</v>
      </c>
      <c r="OYP24" s="719">
        <f t="shared" si="168"/>
        <v>0</v>
      </c>
      <c r="OYQ24" s="719">
        <f t="shared" si="168"/>
        <v>0</v>
      </c>
      <c r="OYR24" s="719">
        <f t="shared" si="168"/>
        <v>0</v>
      </c>
      <c r="OYS24" s="719">
        <f t="shared" si="168"/>
        <v>0</v>
      </c>
      <c r="OYT24" s="719">
        <f t="shared" si="168"/>
        <v>0</v>
      </c>
      <c r="OYU24" s="719">
        <f t="shared" si="168"/>
        <v>0</v>
      </c>
      <c r="OYV24" s="719">
        <f t="shared" si="168"/>
        <v>0</v>
      </c>
      <c r="OYW24" s="719">
        <f t="shared" si="168"/>
        <v>0</v>
      </c>
      <c r="OYX24" s="719">
        <f t="shared" si="168"/>
        <v>0</v>
      </c>
      <c r="OYY24" s="719">
        <f t="shared" si="168"/>
        <v>0</v>
      </c>
      <c r="OYZ24" s="719">
        <f t="shared" si="168"/>
        <v>0</v>
      </c>
      <c r="OZA24" s="719">
        <f t="shared" ref="OZA24:PBL24" si="169">OZA22/365</f>
        <v>0</v>
      </c>
      <c r="OZB24" s="719">
        <f t="shared" si="169"/>
        <v>0</v>
      </c>
      <c r="OZC24" s="719">
        <f t="shared" si="169"/>
        <v>0</v>
      </c>
      <c r="OZD24" s="719">
        <f t="shared" si="169"/>
        <v>0</v>
      </c>
      <c r="OZE24" s="719">
        <f t="shared" si="169"/>
        <v>0</v>
      </c>
      <c r="OZF24" s="719">
        <f t="shared" si="169"/>
        <v>0</v>
      </c>
      <c r="OZG24" s="719">
        <f t="shared" si="169"/>
        <v>0</v>
      </c>
      <c r="OZH24" s="719">
        <f t="shared" si="169"/>
        <v>0</v>
      </c>
      <c r="OZI24" s="719">
        <f t="shared" si="169"/>
        <v>0</v>
      </c>
      <c r="OZJ24" s="719">
        <f t="shared" si="169"/>
        <v>0</v>
      </c>
      <c r="OZK24" s="719">
        <f t="shared" si="169"/>
        <v>0</v>
      </c>
      <c r="OZL24" s="719">
        <f t="shared" si="169"/>
        <v>0</v>
      </c>
      <c r="OZM24" s="719">
        <f t="shared" si="169"/>
        <v>0</v>
      </c>
      <c r="OZN24" s="719">
        <f t="shared" si="169"/>
        <v>0</v>
      </c>
      <c r="OZO24" s="719">
        <f t="shared" si="169"/>
        <v>0</v>
      </c>
      <c r="OZP24" s="719">
        <f t="shared" si="169"/>
        <v>0</v>
      </c>
      <c r="OZQ24" s="719">
        <f t="shared" si="169"/>
        <v>0</v>
      </c>
      <c r="OZR24" s="719">
        <f t="shared" si="169"/>
        <v>0</v>
      </c>
      <c r="OZS24" s="719">
        <f t="shared" si="169"/>
        <v>0</v>
      </c>
      <c r="OZT24" s="719">
        <f t="shared" si="169"/>
        <v>0</v>
      </c>
      <c r="OZU24" s="719">
        <f t="shared" si="169"/>
        <v>0</v>
      </c>
      <c r="OZV24" s="719">
        <f t="shared" si="169"/>
        <v>0</v>
      </c>
      <c r="OZW24" s="719">
        <f t="shared" si="169"/>
        <v>0</v>
      </c>
      <c r="OZX24" s="719">
        <f t="shared" si="169"/>
        <v>0</v>
      </c>
      <c r="OZY24" s="719">
        <f t="shared" si="169"/>
        <v>0</v>
      </c>
      <c r="OZZ24" s="719">
        <f t="shared" si="169"/>
        <v>0</v>
      </c>
      <c r="PAA24" s="719">
        <f t="shared" si="169"/>
        <v>0</v>
      </c>
      <c r="PAB24" s="719">
        <f t="shared" si="169"/>
        <v>0</v>
      </c>
      <c r="PAC24" s="719">
        <f t="shared" si="169"/>
        <v>0</v>
      </c>
      <c r="PAD24" s="719">
        <f t="shared" si="169"/>
        <v>0</v>
      </c>
      <c r="PAE24" s="719">
        <f t="shared" si="169"/>
        <v>0</v>
      </c>
      <c r="PAF24" s="719">
        <f t="shared" si="169"/>
        <v>0</v>
      </c>
      <c r="PAG24" s="719">
        <f t="shared" si="169"/>
        <v>0</v>
      </c>
      <c r="PAH24" s="719">
        <f t="shared" si="169"/>
        <v>0</v>
      </c>
      <c r="PAI24" s="719">
        <f t="shared" si="169"/>
        <v>0</v>
      </c>
      <c r="PAJ24" s="719">
        <f t="shared" si="169"/>
        <v>0</v>
      </c>
      <c r="PAK24" s="719">
        <f t="shared" si="169"/>
        <v>0</v>
      </c>
      <c r="PAL24" s="719">
        <f t="shared" si="169"/>
        <v>0</v>
      </c>
      <c r="PAM24" s="719">
        <f t="shared" si="169"/>
        <v>0</v>
      </c>
      <c r="PAN24" s="719">
        <f t="shared" si="169"/>
        <v>0</v>
      </c>
      <c r="PAO24" s="719">
        <f t="shared" si="169"/>
        <v>0</v>
      </c>
      <c r="PAP24" s="719">
        <f t="shared" si="169"/>
        <v>0</v>
      </c>
      <c r="PAQ24" s="719">
        <f t="shared" si="169"/>
        <v>0</v>
      </c>
      <c r="PAR24" s="719">
        <f t="shared" si="169"/>
        <v>0</v>
      </c>
      <c r="PAS24" s="719">
        <f t="shared" si="169"/>
        <v>0</v>
      </c>
      <c r="PAT24" s="719">
        <f t="shared" si="169"/>
        <v>0</v>
      </c>
      <c r="PAU24" s="719">
        <f t="shared" si="169"/>
        <v>0</v>
      </c>
      <c r="PAV24" s="719">
        <f t="shared" si="169"/>
        <v>0</v>
      </c>
      <c r="PAW24" s="719">
        <f t="shared" si="169"/>
        <v>0</v>
      </c>
      <c r="PAX24" s="719">
        <f t="shared" si="169"/>
        <v>0</v>
      </c>
      <c r="PAY24" s="719">
        <f t="shared" si="169"/>
        <v>0</v>
      </c>
      <c r="PAZ24" s="719">
        <f t="shared" si="169"/>
        <v>0</v>
      </c>
      <c r="PBA24" s="719">
        <f t="shared" si="169"/>
        <v>0</v>
      </c>
      <c r="PBB24" s="719">
        <f t="shared" si="169"/>
        <v>0</v>
      </c>
      <c r="PBC24" s="719">
        <f t="shared" si="169"/>
        <v>0</v>
      </c>
      <c r="PBD24" s="719">
        <f t="shared" si="169"/>
        <v>0</v>
      </c>
      <c r="PBE24" s="719">
        <f t="shared" si="169"/>
        <v>0</v>
      </c>
      <c r="PBF24" s="719">
        <f t="shared" si="169"/>
        <v>0</v>
      </c>
      <c r="PBG24" s="719">
        <f t="shared" si="169"/>
        <v>0</v>
      </c>
      <c r="PBH24" s="719">
        <f t="shared" si="169"/>
        <v>0</v>
      </c>
      <c r="PBI24" s="719">
        <f t="shared" si="169"/>
        <v>0</v>
      </c>
      <c r="PBJ24" s="719">
        <f t="shared" si="169"/>
        <v>0</v>
      </c>
      <c r="PBK24" s="719">
        <f t="shared" si="169"/>
        <v>0</v>
      </c>
      <c r="PBL24" s="719">
        <f t="shared" si="169"/>
        <v>0</v>
      </c>
      <c r="PBM24" s="719">
        <f t="shared" ref="PBM24:PDX24" si="170">PBM22/365</f>
        <v>0</v>
      </c>
      <c r="PBN24" s="719">
        <f t="shared" si="170"/>
        <v>0</v>
      </c>
      <c r="PBO24" s="719">
        <f t="shared" si="170"/>
        <v>0</v>
      </c>
      <c r="PBP24" s="719">
        <f t="shared" si="170"/>
        <v>0</v>
      </c>
      <c r="PBQ24" s="719">
        <f t="shared" si="170"/>
        <v>0</v>
      </c>
      <c r="PBR24" s="719">
        <f t="shared" si="170"/>
        <v>0</v>
      </c>
      <c r="PBS24" s="719">
        <f t="shared" si="170"/>
        <v>0</v>
      </c>
      <c r="PBT24" s="719">
        <f t="shared" si="170"/>
        <v>0</v>
      </c>
      <c r="PBU24" s="719">
        <f t="shared" si="170"/>
        <v>0</v>
      </c>
      <c r="PBV24" s="719">
        <f t="shared" si="170"/>
        <v>0</v>
      </c>
      <c r="PBW24" s="719">
        <f t="shared" si="170"/>
        <v>0</v>
      </c>
      <c r="PBX24" s="719">
        <f t="shared" si="170"/>
        <v>0</v>
      </c>
      <c r="PBY24" s="719">
        <f t="shared" si="170"/>
        <v>0</v>
      </c>
      <c r="PBZ24" s="719">
        <f t="shared" si="170"/>
        <v>0</v>
      </c>
      <c r="PCA24" s="719">
        <f t="shared" si="170"/>
        <v>0</v>
      </c>
      <c r="PCB24" s="719">
        <f t="shared" si="170"/>
        <v>0</v>
      </c>
      <c r="PCC24" s="719">
        <f t="shared" si="170"/>
        <v>0</v>
      </c>
      <c r="PCD24" s="719">
        <f t="shared" si="170"/>
        <v>0</v>
      </c>
      <c r="PCE24" s="719">
        <f t="shared" si="170"/>
        <v>0</v>
      </c>
      <c r="PCF24" s="719">
        <f t="shared" si="170"/>
        <v>0</v>
      </c>
      <c r="PCG24" s="719">
        <f t="shared" si="170"/>
        <v>0</v>
      </c>
      <c r="PCH24" s="719">
        <f t="shared" si="170"/>
        <v>0</v>
      </c>
      <c r="PCI24" s="719">
        <f t="shared" si="170"/>
        <v>0</v>
      </c>
      <c r="PCJ24" s="719">
        <f t="shared" si="170"/>
        <v>0</v>
      </c>
      <c r="PCK24" s="719">
        <f t="shared" si="170"/>
        <v>0</v>
      </c>
      <c r="PCL24" s="719">
        <f t="shared" si="170"/>
        <v>0</v>
      </c>
      <c r="PCM24" s="719">
        <f t="shared" si="170"/>
        <v>0</v>
      </c>
      <c r="PCN24" s="719">
        <f t="shared" si="170"/>
        <v>0</v>
      </c>
      <c r="PCO24" s="719">
        <f t="shared" si="170"/>
        <v>0</v>
      </c>
      <c r="PCP24" s="719">
        <f t="shared" si="170"/>
        <v>0</v>
      </c>
      <c r="PCQ24" s="719">
        <f t="shared" si="170"/>
        <v>0</v>
      </c>
      <c r="PCR24" s="719">
        <f t="shared" si="170"/>
        <v>0</v>
      </c>
      <c r="PCS24" s="719">
        <f t="shared" si="170"/>
        <v>0</v>
      </c>
      <c r="PCT24" s="719">
        <f t="shared" si="170"/>
        <v>0</v>
      </c>
      <c r="PCU24" s="719">
        <f t="shared" si="170"/>
        <v>0</v>
      </c>
      <c r="PCV24" s="719">
        <f t="shared" si="170"/>
        <v>0</v>
      </c>
      <c r="PCW24" s="719">
        <f t="shared" si="170"/>
        <v>0</v>
      </c>
      <c r="PCX24" s="719">
        <f t="shared" si="170"/>
        <v>0</v>
      </c>
      <c r="PCY24" s="719">
        <f t="shared" si="170"/>
        <v>0</v>
      </c>
      <c r="PCZ24" s="719">
        <f t="shared" si="170"/>
        <v>0</v>
      </c>
      <c r="PDA24" s="719">
        <f t="shared" si="170"/>
        <v>0</v>
      </c>
      <c r="PDB24" s="719">
        <f t="shared" si="170"/>
        <v>0</v>
      </c>
      <c r="PDC24" s="719">
        <f t="shared" si="170"/>
        <v>0</v>
      </c>
      <c r="PDD24" s="719">
        <f t="shared" si="170"/>
        <v>0</v>
      </c>
      <c r="PDE24" s="719">
        <f t="shared" si="170"/>
        <v>0</v>
      </c>
      <c r="PDF24" s="719">
        <f t="shared" si="170"/>
        <v>0</v>
      </c>
      <c r="PDG24" s="719">
        <f t="shared" si="170"/>
        <v>0</v>
      </c>
      <c r="PDH24" s="719">
        <f t="shared" si="170"/>
        <v>0</v>
      </c>
      <c r="PDI24" s="719">
        <f t="shared" si="170"/>
        <v>0</v>
      </c>
      <c r="PDJ24" s="719">
        <f t="shared" si="170"/>
        <v>0</v>
      </c>
      <c r="PDK24" s="719">
        <f t="shared" si="170"/>
        <v>0</v>
      </c>
      <c r="PDL24" s="719">
        <f t="shared" si="170"/>
        <v>0</v>
      </c>
      <c r="PDM24" s="719">
        <f t="shared" si="170"/>
        <v>0</v>
      </c>
      <c r="PDN24" s="719">
        <f t="shared" si="170"/>
        <v>0</v>
      </c>
      <c r="PDO24" s="719">
        <f t="shared" si="170"/>
        <v>0</v>
      </c>
      <c r="PDP24" s="719">
        <f t="shared" si="170"/>
        <v>0</v>
      </c>
      <c r="PDQ24" s="719">
        <f t="shared" si="170"/>
        <v>0</v>
      </c>
      <c r="PDR24" s="719">
        <f t="shared" si="170"/>
        <v>0</v>
      </c>
      <c r="PDS24" s="719">
        <f t="shared" si="170"/>
        <v>0</v>
      </c>
      <c r="PDT24" s="719">
        <f t="shared" si="170"/>
        <v>0</v>
      </c>
      <c r="PDU24" s="719">
        <f t="shared" si="170"/>
        <v>0</v>
      </c>
      <c r="PDV24" s="719">
        <f t="shared" si="170"/>
        <v>0</v>
      </c>
      <c r="PDW24" s="719">
        <f t="shared" si="170"/>
        <v>0</v>
      </c>
      <c r="PDX24" s="719">
        <f t="shared" si="170"/>
        <v>0</v>
      </c>
      <c r="PDY24" s="719">
        <f t="shared" ref="PDY24:PGJ24" si="171">PDY22/365</f>
        <v>0</v>
      </c>
      <c r="PDZ24" s="719">
        <f t="shared" si="171"/>
        <v>0</v>
      </c>
      <c r="PEA24" s="719">
        <f t="shared" si="171"/>
        <v>0</v>
      </c>
      <c r="PEB24" s="719">
        <f t="shared" si="171"/>
        <v>0</v>
      </c>
      <c r="PEC24" s="719">
        <f t="shared" si="171"/>
        <v>0</v>
      </c>
      <c r="PED24" s="719">
        <f t="shared" si="171"/>
        <v>0</v>
      </c>
      <c r="PEE24" s="719">
        <f t="shared" si="171"/>
        <v>0</v>
      </c>
      <c r="PEF24" s="719">
        <f t="shared" si="171"/>
        <v>0</v>
      </c>
      <c r="PEG24" s="719">
        <f t="shared" si="171"/>
        <v>0</v>
      </c>
      <c r="PEH24" s="719">
        <f t="shared" si="171"/>
        <v>0</v>
      </c>
      <c r="PEI24" s="719">
        <f t="shared" si="171"/>
        <v>0</v>
      </c>
      <c r="PEJ24" s="719">
        <f t="shared" si="171"/>
        <v>0</v>
      </c>
      <c r="PEK24" s="719">
        <f t="shared" si="171"/>
        <v>0</v>
      </c>
      <c r="PEL24" s="719">
        <f t="shared" si="171"/>
        <v>0</v>
      </c>
      <c r="PEM24" s="719">
        <f t="shared" si="171"/>
        <v>0</v>
      </c>
      <c r="PEN24" s="719">
        <f t="shared" si="171"/>
        <v>0</v>
      </c>
      <c r="PEO24" s="719">
        <f t="shared" si="171"/>
        <v>0</v>
      </c>
      <c r="PEP24" s="719">
        <f t="shared" si="171"/>
        <v>0</v>
      </c>
      <c r="PEQ24" s="719">
        <f t="shared" si="171"/>
        <v>0</v>
      </c>
      <c r="PER24" s="719">
        <f t="shared" si="171"/>
        <v>0</v>
      </c>
      <c r="PES24" s="719">
        <f t="shared" si="171"/>
        <v>0</v>
      </c>
      <c r="PET24" s="719">
        <f t="shared" si="171"/>
        <v>0</v>
      </c>
      <c r="PEU24" s="719">
        <f t="shared" si="171"/>
        <v>0</v>
      </c>
      <c r="PEV24" s="719">
        <f t="shared" si="171"/>
        <v>0</v>
      </c>
      <c r="PEW24" s="719">
        <f t="shared" si="171"/>
        <v>0</v>
      </c>
      <c r="PEX24" s="719">
        <f t="shared" si="171"/>
        <v>0</v>
      </c>
      <c r="PEY24" s="719">
        <f t="shared" si="171"/>
        <v>0</v>
      </c>
      <c r="PEZ24" s="719">
        <f t="shared" si="171"/>
        <v>0</v>
      </c>
      <c r="PFA24" s="719">
        <f t="shared" si="171"/>
        <v>0</v>
      </c>
      <c r="PFB24" s="719">
        <f t="shared" si="171"/>
        <v>0</v>
      </c>
      <c r="PFC24" s="719">
        <f t="shared" si="171"/>
        <v>0</v>
      </c>
      <c r="PFD24" s="719">
        <f t="shared" si="171"/>
        <v>0</v>
      </c>
      <c r="PFE24" s="719">
        <f t="shared" si="171"/>
        <v>0</v>
      </c>
      <c r="PFF24" s="719">
        <f t="shared" si="171"/>
        <v>0</v>
      </c>
      <c r="PFG24" s="719">
        <f t="shared" si="171"/>
        <v>0</v>
      </c>
      <c r="PFH24" s="719">
        <f t="shared" si="171"/>
        <v>0</v>
      </c>
      <c r="PFI24" s="719">
        <f t="shared" si="171"/>
        <v>0</v>
      </c>
      <c r="PFJ24" s="719">
        <f t="shared" si="171"/>
        <v>0</v>
      </c>
      <c r="PFK24" s="719">
        <f t="shared" si="171"/>
        <v>0</v>
      </c>
      <c r="PFL24" s="719">
        <f t="shared" si="171"/>
        <v>0</v>
      </c>
      <c r="PFM24" s="719">
        <f t="shared" si="171"/>
        <v>0</v>
      </c>
      <c r="PFN24" s="719">
        <f t="shared" si="171"/>
        <v>0</v>
      </c>
      <c r="PFO24" s="719">
        <f t="shared" si="171"/>
        <v>0</v>
      </c>
      <c r="PFP24" s="719">
        <f t="shared" si="171"/>
        <v>0</v>
      </c>
      <c r="PFQ24" s="719">
        <f t="shared" si="171"/>
        <v>0</v>
      </c>
      <c r="PFR24" s="719">
        <f t="shared" si="171"/>
        <v>0</v>
      </c>
      <c r="PFS24" s="719">
        <f t="shared" si="171"/>
        <v>0</v>
      </c>
      <c r="PFT24" s="719">
        <f t="shared" si="171"/>
        <v>0</v>
      </c>
      <c r="PFU24" s="719">
        <f t="shared" si="171"/>
        <v>0</v>
      </c>
      <c r="PFV24" s="719">
        <f t="shared" si="171"/>
        <v>0</v>
      </c>
      <c r="PFW24" s="719">
        <f t="shared" si="171"/>
        <v>0</v>
      </c>
      <c r="PFX24" s="719">
        <f t="shared" si="171"/>
        <v>0</v>
      </c>
      <c r="PFY24" s="719">
        <f t="shared" si="171"/>
        <v>0</v>
      </c>
      <c r="PFZ24" s="719">
        <f t="shared" si="171"/>
        <v>0</v>
      </c>
      <c r="PGA24" s="719">
        <f t="shared" si="171"/>
        <v>0</v>
      </c>
      <c r="PGB24" s="719">
        <f t="shared" si="171"/>
        <v>0</v>
      </c>
      <c r="PGC24" s="719">
        <f t="shared" si="171"/>
        <v>0</v>
      </c>
      <c r="PGD24" s="719">
        <f t="shared" si="171"/>
        <v>0</v>
      </c>
      <c r="PGE24" s="719">
        <f t="shared" si="171"/>
        <v>0</v>
      </c>
      <c r="PGF24" s="719">
        <f t="shared" si="171"/>
        <v>0</v>
      </c>
      <c r="PGG24" s="719">
        <f t="shared" si="171"/>
        <v>0</v>
      </c>
      <c r="PGH24" s="719">
        <f t="shared" si="171"/>
        <v>0</v>
      </c>
      <c r="PGI24" s="719">
        <f t="shared" si="171"/>
        <v>0</v>
      </c>
      <c r="PGJ24" s="719">
        <f t="shared" si="171"/>
        <v>0</v>
      </c>
      <c r="PGK24" s="719">
        <f t="shared" ref="PGK24:PIV24" si="172">PGK22/365</f>
        <v>0</v>
      </c>
      <c r="PGL24" s="719">
        <f t="shared" si="172"/>
        <v>0</v>
      </c>
      <c r="PGM24" s="719">
        <f t="shared" si="172"/>
        <v>0</v>
      </c>
      <c r="PGN24" s="719">
        <f t="shared" si="172"/>
        <v>0</v>
      </c>
      <c r="PGO24" s="719">
        <f t="shared" si="172"/>
        <v>0</v>
      </c>
      <c r="PGP24" s="719">
        <f t="shared" si="172"/>
        <v>0</v>
      </c>
      <c r="PGQ24" s="719">
        <f t="shared" si="172"/>
        <v>0</v>
      </c>
      <c r="PGR24" s="719">
        <f t="shared" si="172"/>
        <v>0</v>
      </c>
      <c r="PGS24" s="719">
        <f t="shared" si="172"/>
        <v>0</v>
      </c>
      <c r="PGT24" s="719">
        <f t="shared" si="172"/>
        <v>0</v>
      </c>
      <c r="PGU24" s="719">
        <f t="shared" si="172"/>
        <v>0</v>
      </c>
      <c r="PGV24" s="719">
        <f t="shared" si="172"/>
        <v>0</v>
      </c>
      <c r="PGW24" s="719">
        <f t="shared" si="172"/>
        <v>0</v>
      </c>
      <c r="PGX24" s="719">
        <f t="shared" si="172"/>
        <v>0</v>
      </c>
      <c r="PGY24" s="719">
        <f t="shared" si="172"/>
        <v>0</v>
      </c>
      <c r="PGZ24" s="719">
        <f t="shared" si="172"/>
        <v>0</v>
      </c>
      <c r="PHA24" s="719">
        <f t="shared" si="172"/>
        <v>0</v>
      </c>
      <c r="PHB24" s="719">
        <f t="shared" si="172"/>
        <v>0</v>
      </c>
      <c r="PHC24" s="719">
        <f t="shared" si="172"/>
        <v>0</v>
      </c>
      <c r="PHD24" s="719">
        <f t="shared" si="172"/>
        <v>0</v>
      </c>
      <c r="PHE24" s="719">
        <f t="shared" si="172"/>
        <v>0</v>
      </c>
      <c r="PHF24" s="719">
        <f t="shared" si="172"/>
        <v>0</v>
      </c>
      <c r="PHG24" s="719">
        <f t="shared" si="172"/>
        <v>0</v>
      </c>
      <c r="PHH24" s="719">
        <f t="shared" si="172"/>
        <v>0</v>
      </c>
      <c r="PHI24" s="719">
        <f t="shared" si="172"/>
        <v>0</v>
      </c>
      <c r="PHJ24" s="719">
        <f t="shared" si="172"/>
        <v>0</v>
      </c>
      <c r="PHK24" s="719">
        <f t="shared" si="172"/>
        <v>0</v>
      </c>
      <c r="PHL24" s="719">
        <f t="shared" si="172"/>
        <v>0</v>
      </c>
      <c r="PHM24" s="719">
        <f t="shared" si="172"/>
        <v>0</v>
      </c>
      <c r="PHN24" s="719">
        <f t="shared" si="172"/>
        <v>0</v>
      </c>
      <c r="PHO24" s="719">
        <f t="shared" si="172"/>
        <v>0</v>
      </c>
      <c r="PHP24" s="719">
        <f t="shared" si="172"/>
        <v>0</v>
      </c>
      <c r="PHQ24" s="719">
        <f t="shared" si="172"/>
        <v>0</v>
      </c>
      <c r="PHR24" s="719">
        <f t="shared" si="172"/>
        <v>0</v>
      </c>
      <c r="PHS24" s="719">
        <f t="shared" si="172"/>
        <v>0</v>
      </c>
      <c r="PHT24" s="719">
        <f t="shared" si="172"/>
        <v>0</v>
      </c>
      <c r="PHU24" s="719">
        <f t="shared" si="172"/>
        <v>0</v>
      </c>
      <c r="PHV24" s="719">
        <f t="shared" si="172"/>
        <v>0</v>
      </c>
      <c r="PHW24" s="719">
        <f t="shared" si="172"/>
        <v>0</v>
      </c>
      <c r="PHX24" s="719">
        <f t="shared" si="172"/>
        <v>0</v>
      </c>
      <c r="PHY24" s="719">
        <f t="shared" si="172"/>
        <v>0</v>
      </c>
      <c r="PHZ24" s="719">
        <f t="shared" si="172"/>
        <v>0</v>
      </c>
      <c r="PIA24" s="719">
        <f t="shared" si="172"/>
        <v>0</v>
      </c>
      <c r="PIB24" s="719">
        <f t="shared" si="172"/>
        <v>0</v>
      </c>
      <c r="PIC24" s="719">
        <f t="shared" si="172"/>
        <v>0</v>
      </c>
      <c r="PID24" s="719">
        <f t="shared" si="172"/>
        <v>0</v>
      </c>
      <c r="PIE24" s="719">
        <f t="shared" si="172"/>
        <v>0</v>
      </c>
      <c r="PIF24" s="719">
        <f t="shared" si="172"/>
        <v>0</v>
      </c>
      <c r="PIG24" s="719">
        <f t="shared" si="172"/>
        <v>0</v>
      </c>
      <c r="PIH24" s="719">
        <f t="shared" si="172"/>
        <v>0</v>
      </c>
      <c r="PII24" s="719">
        <f t="shared" si="172"/>
        <v>0</v>
      </c>
      <c r="PIJ24" s="719">
        <f t="shared" si="172"/>
        <v>0</v>
      </c>
      <c r="PIK24" s="719">
        <f t="shared" si="172"/>
        <v>0</v>
      </c>
      <c r="PIL24" s="719">
        <f t="shared" si="172"/>
        <v>0</v>
      </c>
      <c r="PIM24" s="719">
        <f t="shared" si="172"/>
        <v>0</v>
      </c>
      <c r="PIN24" s="719">
        <f t="shared" si="172"/>
        <v>0</v>
      </c>
      <c r="PIO24" s="719">
        <f t="shared" si="172"/>
        <v>0</v>
      </c>
      <c r="PIP24" s="719">
        <f t="shared" si="172"/>
        <v>0</v>
      </c>
      <c r="PIQ24" s="719">
        <f t="shared" si="172"/>
        <v>0</v>
      </c>
      <c r="PIR24" s="719">
        <f t="shared" si="172"/>
        <v>0</v>
      </c>
      <c r="PIS24" s="719">
        <f t="shared" si="172"/>
        <v>0</v>
      </c>
      <c r="PIT24" s="719">
        <f t="shared" si="172"/>
        <v>0</v>
      </c>
      <c r="PIU24" s="719">
        <f t="shared" si="172"/>
        <v>0</v>
      </c>
      <c r="PIV24" s="719">
        <f t="shared" si="172"/>
        <v>0</v>
      </c>
      <c r="PIW24" s="719">
        <f t="shared" ref="PIW24:PLH24" si="173">PIW22/365</f>
        <v>0</v>
      </c>
      <c r="PIX24" s="719">
        <f t="shared" si="173"/>
        <v>0</v>
      </c>
      <c r="PIY24" s="719">
        <f t="shared" si="173"/>
        <v>0</v>
      </c>
      <c r="PIZ24" s="719">
        <f t="shared" si="173"/>
        <v>0</v>
      </c>
      <c r="PJA24" s="719">
        <f t="shared" si="173"/>
        <v>0</v>
      </c>
      <c r="PJB24" s="719">
        <f t="shared" si="173"/>
        <v>0</v>
      </c>
      <c r="PJC24" s="719">
        <f t="shared" si="173"/>
        <v>0</v>
      </c>
      <c r="PJD24" s="719">
        <f t="shared" si="173"/>
        <v>0</v>
      </c>
      <c r="PJE24" s="719">
        <f t="shared" si="173"/>
        <v>0</v>
      </c>
      <c r="PJF24" s="719">
        <f t="shared" si="173"/>
        <v>0</v>
      </c>
      <c r="PJG24" s="719">
        <f t="shared" si="173"/>
        <v>0</v>
      </c>
      <c r="PJH24" s="719">
        <f t="shared" si="173"/>
        <v>0</v>
      </c>
      <c r="PJI24" s="719">
        <f t="shared" si="173"/>
        <v>0</v>
      </c>
      <c r="PJJ24" s="719">
        <f t="shared" si="173"/>
        <v>0</v>
      </c>
      <c r="PJK24" s="719">
        <f t="shared" si="173"/>
        <v>0</v>
      </c>
      <c r="PJL24" s="719">
        <f t="shared" si="173"/>
        <v>0</v>
      </c>
      <c r="PJM24" s="719">
        <f t="shared" si="173"/>
        <v>0</v>
      </c>
      <c r="PJN24" s="719">
        <f t="shared" si="173"/>
        <v>0</v>
      </c>
      <c r="PJO24" s="719">
        <f t="shared" si="173"/>
        <v>0</v>
      </c>
      <c r="PJP24" s="719">
        <f t="shared" si="173"/>
        <v>0</v>
      </c>
      <c r="PJQ24" s="719">
        <f t="shared" si="173"/>
        <v>0</v>
      </c>
      <c r="PJR24" s="719">
        <f t="shared" si="173"/>
        <v>0</v>
      </c>
      <c r="PJS24" s="719">
        <f t="shared" si="173"/>
        <v>0</v>
      </c>
      <c r="PJT24" s="719">
        <f t="shared" si="173"/>
        <v>0</v>
      </c>
      <c r="PJU24" s="719">
        <f t="shared" si="173"/>
        <v>0</v>
      </c>
      <c r="PJV24" s="719">
        <f t="shared" si="173"/>
        <v>0</v>
      </c>
      <c r="PJW24" s="719">
        <f t="shared" si="173"/>
        <v>0</v>
      </c>
      <c r="PJX24" s="719">
        <f t="shared" si="173"/>
        <v>0</v>
      </c>
      <c r="PJY24" s="719">
        <f t="shared" si="173"/>
        <v>0</v>
      </c>
      <c r="PJZ24" s="719">
        <f t="shared" si="173"/>
        <v>0</v>
      </c>
      <c r="PKA24" s="719">
        <f t="shared" si="173"/>
        <v>0</v>
      </c>
      <c r="PKB24" s="719">
        <f t="shared" si="173"/>
        <v>0</v>
      </c>
      <c r="PKC24" s="719">
        <f t="shared" si="173"/>
        <v>0</v>
      </c>
      <c r="PKD24" s="719">
        <f t="shared" si="173"/>
        <v>0</v>
      </c>
      <c r="PKE24" s="719">
        <f t="shared" si="173"/>
        <v>0</v>
      </c>
      <c r="PKF24" s="719">
        <f t="shared" si="173"/>
        <v>0</v>
      </c>
      <c r="PKG24" s="719">
        <f t="shared" si="173"/>
        <v>0</v>
      </c>
      <c r="PKH24" s="719">
        <f t="shared" si="173"/>
        <v>0</v>
      </c>
      <c r="PKI24" s="719">
        <f t="shared" si="173"/>
        <v>0</v>
      </c>
      <c r="PKJ24" s="719">
        <f t="shared" si="173"/>
        <v>0</v>
      </c>
      <c r="PKK24" s="719">
        <f t="shared" si="173"/>
        <v>0</v>
      </c>
      <c r="PKL24" s="719">
        <f t="shared" si="173"/>
        <v>0</v>
      </c>
      <c r="PKM24" s="719">
        <f t="shared" si="173"/>
        <v>0</v>
      </c>
      <c r="PKN24" s="719">
        <f t="shared" si="173"/>
        <v>0</v>
      </c>
      <c r="PKO24" s="719">
        <f t="shared" si="173"/>
        <v>0</v>
      </c>
      <c r="PKP24" s="719">
        <f t="shared" si="173"/>
        <v>0</v>
      </c>
      <c r="PKQ24" s="719">
        <f t="shared" si="173"/>
        <v>0</v>
      </c>
      <c r="PKR24" s="719">
        <f t="shared" si="173"/>
        <v>0</v>
      </c>
      <c r="PKS24" s="719">
        <f t="shared" si="173"/>
        <v>0</v>
      </c>
      <c r="PKT24" s="719">
        <f t="shared" si="173"/>
        <v>0</v>
      </c>
      <c r="PKU24" s="719">
        <f t="shared" si="173"/>
        <v>0</v>
      </c>
      <c r="PKV24" s="719">
        <f t="shared" si="173"/>
        <v>0</v>
      </c>
      <c r="PKW24" s="719">
        <f t="shared" si="173"/>
        <v>0</v>
      </c>
      <c r="PKX24" s="719">
        <f t="shared" si="173"/>
        <v>0</v>
      </c>
      <c r="PKY24" s="719">
        <f t="shared" si="173"/>
        <v>0</v>
      </c>
      <c r="PKZ24" s="719">
        <f t="shared" si="173"/>
        <v>0</v>
      </c>
      <c r="PLA24" s="719">
        <f t="shared" si="173"/>
        <v>0</v>
      </c>
      <c r="PLB24" s="719">
        <f t="shared" si="173"/>
        <v>0</v>
      </c>
      <c r="PLC24" s="719">
        <f t="shared" si="173"/>
        <v>0</v>
      </c>
      <c r="PLD24" s="719">
        <f t="shared" si="173"/>
        <v>0</v>
      </c>
      <c r="PLE24" s="719">
        <f t="shared" si="173"/>
        <v>0</v>
      </c>
      <c r="PLF24" s="719">
        <f t="shared" si="173"/>
        <v>0</v>
      </c>
      <c r="PLG24" s="719">
        <f t="shared" si="173"/>
        <v>0</v>
      </c>
      <c r="PLH24" s="719">
        <f t="shared" si="173"/>
        <v>0</v>
      </c>
      <c r="PLI24" s="719">
        <f t="shared" ref="PLI24:PNT24" si="174">PLI22/365</f>
        <v>0</v>
      </c>
      <c r="PLJ24" s="719">
        <f t="shared" si="174"/>
        <v>0</v>
      </c>
      <c r="PLK24" s="719">
        <f t="shared" si="174"/>
        <v>0</v>
      </c>
      <c r="PLL24" s="719">
        <f t="shared" si="174"/>
        <v>0</v>
      </c>
      <c r="PLM24" s="719">
        <f t="shared" si="174"/>
        <v>0</v>
      </c>
      <c r="PLN24" s="719">
        <f t="shared" si="174"/>
        <v>0</v>
      </c>
      <c r="PLO24" s="719">
        <f t="shared" si="174"/>
        <v>0</v>
      </c>
      <c r="PLP24" s="719">
        <f t="shared" si="174"/>
        <v>0</v>
      </c>
      <c r="PLQ24" s="719">
        <f t="shared" si="174"/>
        <v>0</v>
      </c>
      <c r="PLR24" s="719">
        <f t="shared" si="174"/>
        <v>0</v>
      </c>
      <c r="PLS24" s="719">
        <f t="shared" si="174"/>
        <v>0</v>
      </c>
      <c r="PLT24" s="719">
        <f t="shared" si="174"/>
        <v>0</v>
      </c>
      <c r="PLU24" s="719">
        <f t="shared" si="174"/>
        <v>0</v>
      </c>
      <c r="PLV24" s="719">
        <f t="shared" si="174"/>
        <v>0</v>
      </c>
      <c r="PLW24" s="719">
        <f t="shared" si="174"/>
        <v>0</v>
      </c>
      <c r="PLX24" s="719">
        <f t="shared" si="174"/>
        <v>0</v>
      </c>
      <c r="PLY24" s="719">
        <f t="shared" si="174"/>
        <v>0</v>
      </c>
      <c r="PLZ24" s="719">
        <f t="shared" si="174"/>
        <v>0</v>
      </c>
      <c r="PMA24" s="719">
        <f t="shared" si="174"/>
        <v>0</v>
      </c>
      <c r="PMB24" s="719">
        <f t="shared" si="174"/>
        <v>0</v>
      </c>
      <c r="PMC24" s="719">
        <f t="shared" si="174"/>
        <v>0</v>
      </c>
      <c r="PMD24" s="719">
        <f t="shared" si="174"/>
        <v>0</v>
      </c>
      <c r="PME24" s="719">
        <f t="shared" si="174"/>
        <v>0</v>
      </c>
      <c r="PMF24" s="719">
        <f t="shared" si="174"/>
        <v>0</v>
      </c>
      <c r="PMG24" s="719">
        <f t="shared" si="174"/>
        <v>0</v>
      </c>
      <c r="PMH24" s="719">
        <f t="shared" si="174"/>
        <v>0</v>
      </c>
      <c r="PMI24" s="719">
        <f t="shared" si="174"/>
        <v>0</v>
      </c>
      <c r="PMJ24" s="719">
        <f t="shared" si="174"/>
        <v>0</v>
      </c>
      <c r="PMK24" s="719">
        <f t="shared" si="174"/>
        <v>0</v>
      </c>
      <c r="PML24" s="719">
        <f t="shared" si="174"/>
        <v>0</v>
      </c>
      <c r="PMM24" s="719">
        <f t="shared" si="174"/>
        <v>0</v>
      </c>
      <c r="PMN24" s="719">
        <f t="shared" si="174"/>
        <v>0</v>
      </c>
      <c r="PMO24" s="719">
        <f t="shared" si="174"/>
        <v>0</v>
      </c>
      <c r="PMP24" s="719">
        <f t="shared" si="174"/>
        <v>0</v>
      </c>
      <c r="PMQ24" s="719">
        <f t="shared" si="174"/>
        <v>0</v>
      </c>
      <c r="PMR24" s="719">
        <f t="shared" si="174"/>
        <v>0</v>
      </c>
      <c r="PMS24" s="719">
        <f t="shared" si="174"/>
        <v>0</v>
      </c>
      <c r="PMT24" s="719">
        <f t="shared" si="174"/>
        <v>0</v>
      </c>
      <c r="PMU24" s="719">
        <f t="shared" si="174"/>
        <v>0</v>
      </c>
      <c r="PMV24" s="719">
        <f t="shared" si="174"/>
        <v>0</v>
      </c>
      <c r="PMW24" s="719">
        <f t="shared" si="174"/>
        <v>0</v>
      </c>
      <c r="PMX24" s="719">
        <f t="shared" si="174"/>
        <v>0</v>
      </c>
      <c r="PMY24" s="719">
        <f t="shared" si="174"/>
        <v>0</v>
      </c>
      <c r="PMZ24" s="719">
        <f t="shared" si="174"/>
        <v>0</v>
      </c>
      <c r="PNA24" s="719">
        <f t="shared" si="174"/>
        <v>0</v>
      </c>
      <c r="PNB24" s="719">
        <f t="shared" si="174"/>
        <v>0</v>
      </c>
      <c r="PNC24" s="719">
        <f t="shared" si="174"/>
        <v>0</v>
      </c>
      <c r="PND24" s="719">
        <f t="shared" si="174"/>
        <v>0</v>
      </c>
      <c r="PNE24" s="719">
        <f t="shared" si="174"/>
        <v>0</v>
      </c>
      <c r="PNF24" s="719">
        <f t="shared" si="174"/>
        <v>0</v>
      </c>
      <c r="PNG24" s="719">
        <f t="shared" si="174"/>
        <v>0</v>
      </c>
      <c r="PNH24" s="719">
        <f t="shared" si="174"/>
        <v>0</v>
      </c>
      <c r="PNI24" s="719">
        <f t="shared" si="174"/>
        <v>0</v>
      </c>
      <c r="PNJ24" s="719">
        <f t="shared" si="174"/>
        <v>0</v>
      </c>
      <c r="PNK24" s="719">
        <f t="shared" si="174"/>
        <v>0</v>
      </c>
      <c r="PNL24" s="719">
        <f t="shared" si="174"/>
        <v>0</v>
      </c>
      <c r="PNM24" s="719">
        <f t="shared" si="174"/>
        <v>0</v>
      </c>
      <c r="PNN24" s="719">
        <f t="shared" si="174"/>
        <v>0</v>
      </c>
      <c r="PNO24" s="719">
        <f t="shared" si="174"/>
        <v>0</v>
      </c>
      <c r="PNP24" s="719">
        <f t="shared" si="174"/>
        <v>0</v>
      </c>
      <c r="PNQ24" s="719">
        <f t="shared" si="174"/>
        <v>0</v>
      </c>
      <c r="PNR24" s="719">
        <f t="shared" si="174"/>
        <v>0</v>
      </c>
      <c r="PNS24" s="719">
        <f t="shared" si="174"/>
        <v>0</v>
      </c>
      <c r="PNT24" s="719">
        <f t="shared" si="174"/>
        <v>0</v>
      </c>
      <c r="PNU24" s="719">
        <f t="shared" ref="PNU24:PQF24" si="175">PNU22/365</f>
        <v>0</v>
      </c>
      <c r="PNV24" s="719">
        <f t="shared" si="175"/>
        <v>0</v>
      </c>
      <c r="PNW24" s="719">
        <f t="shared" si="175"/>
        <v>0</v>
      </c>
      <c r="PNX24" s="719">
        <f t="shared" si="175"/>
        <v>0</v>
      </c>
      <c r="PNY24" s="719">
        <f t="shared" si="175"/>
        <v>0</v>
      </c>
      <c r="PNZ24" s="719">
        <f t="shared" si="175"/>
        <v>0</v>
      </c>
      <c r="POA24" s="719">
        <f t="shared" si="175"/>
        <v>0</v>
      </c>
      <c r="POB24" s="719">
        <f t="shared" si="175"/>
        <v>0</v>
      </c>
      <c r="POC24" s="719">
        <f t="shared" si="175"/>
        <v>0</v>
      </c>
      <c r="POD24" s="719">
        <f t="shared" si="175"/>
        <v>0</v>
      </c>
      <c r="POE24" s="719">
        <f t="shared" si="175"/>
        <v>0</v>
      </c>
      <c r="POF24" s="719">
        <f t="shared" si="175"/>
        <v>0</v>
      </c>
      <c r="POG24" s="719">
        <f t="shared" si="175"/>
        <v>0</v>
      </c>
      <c r="POH24" s="719">
        <f t="shared" si="175"/>
        <v>0</v>
      </c>
      <c r="POI24" s="719">
        <f t="shared" si="175"/>
        <v>0</v>
      </c>
      <c r="POJ24" s="719">
        <f t="shared" si="175"/>
        <v>0</v>
      </c>
      <c r="POK24" s="719">
        <f t="shared" si="175"/>
        <v>0</v>
      </c>
      <c r="POL24" s="719">
        <f t="shared" si="175"/>
        <v>0</v>
      </c>
      <c r="POM24" s="719">
        <f t="shared" si="175"/>
        <v>0</v>
      </c>
      <c r="PON24" s="719">
        <f t="shared" si="175"/>
        <v>0</v>
      </c>
      <c r="POO24" s="719">
        <f t="shared" si="175"/>
        <v>0</v>
      </c>
      <c r="POP24" s="719">
        <f t="shared" si="175"/>
        <v>0</v>
      </c>
      <c r="POQ24" s="719">
        <f t="shared" si="175"/>
        <v>0</v>
      </c>
      <c r="POR24" s="719">
        <f t="shared" si="175"/>
        <v>0</v>
      </c>
      <c r="POS24" s="719">
        <f t="shared" si="175"/>
        <v>0</v>
      </c>
      <c r="POT24" s="719">
        <f t="shared" si="175"/>
        <v>0</v>
      </c>
      <c r="POU24" s="719">
        <f t="shared" si="175"/>
        <v>0</v>
      </c>
      <c r="POV24" s="719">
        <f t="shared" si="175"/>
        <v>0</v>
      </c>
      <c r="POW24" s="719">
        <f t="shared" si="175"/>
        <v>0</v>
      </c>
      <c r="POX24" s="719">
        <f t="shared" si="175"/>
        <v>0</v>
      </c>
      <c r="POY24" s="719">
        <f t="shared" si="175"/>
        <v>0</v>
      </c>
      <c r="POZ24" s="719">
        <f t="shared" si="175"/>
        <v>0</v>
      </c>
      <c r="PPA24" s="719">
        <f t="shared" si="175"/>
        <v>0</v>
      </c>
      <c r="PPB24" s="719">
        <f t="shared" si="175"/>
        <v>0</v>
      </c>
      <c r="PPC24" s="719">
        <f t="shared" si="175"/>
        <v>0</v>
      </c>
      <c r="PPD24" s="719">
        <f t="shared" si="175"/>
        <v>0</v>
      </c>
      <c r="PPE24" s="719">
        <f t="shared" si="175"/>
        <v>0</v>
      </c>
      <c r="PPF24" s="719">
        <f t="shared" si="175"/>
        <v>0</v>
      </c>
      <c r="PPG24" s="719">
        <f t="shared" si="175"/>
        <v>0</v>
      </c>
      <c r="PPH24" s="719">
        <f t="shared" si="175"/>
        <v>0</v>
      </c>
      <c r="PPI24" s="719">
        <f t="shared" si="175"/>
        <v>0</v>
      </c>
      <c r="PPJ24" s="719">
        <f t="shared" si="175"/>
        <v>0</v>
      </c>
      <c r="PPK24" s="719">
        <f t="shared" si="175"/>
        <v>0</v>
      </c>
      <c r="PPL24" s="719">
        <f t="shared" si="175"/>
        <v>0</v>
      </c>
      <c r="PPM24" s="719">
        <f t="shared" si="175"/>
        <v>0</v>
      </c>
      <c r="PPN24" s="719">
        <f t="shared" si="175"/>
        <v>0</v>
      </c>
      <c r="PPO24" s="719">
        <f t="shared" si="175"/>
        <v>0</v>
      </c>
      <c r="PPP24" s="719">
        <f t="shared" si="175"/>
        <v>0</v>
      </c>
      <c r="PPQ24" s="719">
        <f t="shared" si="175"/>
        <v>0</v>
      </c>
      <c r="PPR24" s="719">
        <f t="shared" si="175"/>
        <v>0</v>
      </c>
      <c r="PPS24" s="719">
        <f t="shared" si="175"/>
        <v>0</v>
      </c>
      <c r="PPT24" s="719">
        <f t="shared" si="175"/>
        <v>0</v>
      </c>
      <c r="PPU24" s="719">
        <f t="shared" si="175"/>
        <v>0</v>
      </c>
      <c r="PPV24" s="719">
        <f t="shared" si="175"/>
        <v>0</v>
      </c>
      <c r="PPW24" s="719">
        <f t="shared" si="175"/>
        <v>0</v>
      </c>
      <c r="PPX24" s="719">
        <f t="shared" si="175"/>
        <v>0</v>
      </c>
      <c r="PPY24" s="719">
        <f t="shared" si="175"/>
        <v>0</v>
      </c>
      <c r="PPZ24" s="719">
        <f t="shared" si="175"/>
        <v>0</v>
      </c>
      <c r="PQA24" s="719">
        <f t="shared" si="175"/>
        <v>0</v>
      </c>
      <c r="PQB24" s="719">
        <f t="shared" si="175"/>
        <v>0</v>
      </c>
      <c r="PQC24" s="719">
        <f t="shared" si="175"/>
        <v>0</v>
      </c>
      <c r="PQD24" s="719">
        <f t="shared" si="175"/>
        <v>0</v>
      </c>
      <c r="PQE24" s="719">
        <f t="shared" si="175"/>
        <v>0</v>
      </c>
      <c r="PQF24" s="719">
        <f t="shared" si="175"/>
        <v>0</v>
      </c>
      <c r="PQG24" s="719">
        <f t="shared" ref="PQG24:PSR24" si="176">PQG22/365</f>
        <v>0</v>
      </c>
      <c r="PQH24" s="719">
        <f t="shared" si="176"/>
        <v>0</v>
      </c>
      <c r="PQI24" s="719">
        <f t="shared" si="176"/>
        <v>0</v>
      </c>
      <c r="PQJ24" s="719">
        <f t="shared" si="176"/>
        <v>0</v>
      </c>
      <c r="PQK24" s="719">
        <f t="shared" si="176"/>
        <v>0</v>
      </c>
      <c r="PQL24" s="719">
        <f t="shared" si="176"/>
        <v>0</v>
      </c>
      <c r="PQM24" s="719">
        <f t="shared" si="176"/>
        <v>0</v>
      </c>
      <c r="PQN24" s="719">
        <f t="shared" si="176"/>
        <v>0</v>
      </c>
      <c r="PQO24" s="719">
        <f t="shared" si="176"/>
        <v>0</v>
      </c>
      <c r="PQP24" s="719">
        <f t="shared" si="176"/>
        <v>0</v>
      </c>
      <c r="PQQ24" s="719">
        <f t="shared" si="176"/>
        <v>0</v>
      </c>
      <c r="PQR24" s="719">
        <f t="shared" si="176"/>
        <v>0</v>
      </c>
      <c r="PQS24" s="719">
        <f t="shared" si="176"/>
        <v>0</v>
      </c>
      <c r="PQT24" s="719">
        <f t="shared" si="176"/>
        <v>0</v>
      </c>
      <c r="PQU24" s="719">
        <f t="shared" si="176"/>
        <v>0</v>
      </c>
      <c r="PQV24" s="719">
        <f t="shared" si="176"/>
        <v>0</v>
      </c>
      <c r="PQW24" s="719">
        <f t="shared" si="176"/>
        <v>0</v>
      </c>
      <c r="PQX24" s="719">
        <f t="shared" si="176"/>
        <v>0</v>
      </c>
      <c r="PQY24" s="719">
        <f t="shared" si="176"/>
        <v>0</v>
      </c>
      <c r="PQZ24" s="719">
        <f t="shared" si="176"/>
        <v>0</v>
      </c>
      <c r="PRA24" s="719">
        <f t="shared" si="176"/>
        <v>0</v>
      </c>
      <c r="PRB24" s="719">
        <f t="shared" si="176"/>
        <v>0</v>
      </c>
      <c r="PRC24" s="719">
        <f t="shared" si="176"/>
        <v>0</v>
      </c>
      <c r="PRD24" s="719">
        <f t="shared" si="176"/>
        <v>0</v>
      </c>
      <c r="PRE24" s="719">
        <f t="shared" si="176"/>
        <v>0</v>
      </c>
      <c r="PRF24" s="719">
        <f t="shared" si="176"/>
        <v>0</v>
      </c>
      <c r="PRG24" s="719">
        <f t="shared" si="176"/>
        <v>0</v>
      </c>
      <c r="PRH24" s="719">
        <f t="shared" si="176"/>
        <v>0</v>
      </c>
      <c r="PRI24" s="719">
        <f t="shared" si="176"/>
        <v>0</v>
      </c>
      <c r="PRJ24" s="719">
        <f t="shared" si="176"/>
        <v>0</v>
      </c>
      <c r="PRK24" s="719">
        <f t="shared" si="176"/>
        <v>0</v>
      </c>
      <c r="PRL24" s="719">
        <f t="shared" si="176"/>
        <v>0</v>
      </c>
      <c r="PRM24" s="719">
        <f t="shared" si="176"/>
        <v>0</v>
      </c>
      <c r="PRN24" s="719">
        <f t="shared" si="176"/>
        <v>0</v>
      </c>
      <c r="PRO24" s="719">
        <f t="shared" si="176"/>
        <v>0</v>
      </c>
      <c r="PRP24" s="719">
        <f t="shared" si="176"/>
        <v>0</v>
      </c>
      <c r="PRQ24" s="719">
        <f t="shared" si="176"/>
        <v>0</v>
      </c>
      <c r="PRR24" s="719">
        <f t="shared" si="176"/>
        <v>0</v>
      </c>
      <c r="PRS24" s="719">
        <f t="shared" si="176"/>
        <v>0</v>
      </c>
      <c r="PRT24" s="719">
        <f t="shared" si="176"/>
        <v>0</v>
      </c>
      <c r="PRU24" s="719">
        <f t="shared" si="176"/>
        <v>0</v>
      </c>
      <c r="PRV24" s="719">
        <f t="shared" si="176"/>
        <v>0</v>
      </c>
      <c r="PRW24" s="719">
        <f t="shared" si="176"/>
        <v>0</v>
      </c>
      <c r="PRX24" s="719">
        <f t="shared" si="176"/>
        <v>0</v>
      </c>
      <c r="PRY24" s="719">
        <f t="shared" si="176"/>
        <v>0</v>
      </c>
      <c r="PRZ24" s="719">
        <f t="shared" si="176"/>
        <v>0</v>
      </c>
      <c r="PSA24" s="719">
        <f t="shared" si="176"/>
        <v>0</v>
      </c>
      <c r="PSB24" s="719">
        <f t="shared" si="176"/>
        <v>0</v>
      </c>
      <c r="PSC24" s="719">
        <f t="shared" si="176"/>
        <v>0</v>
      </c>
      <c r="PSD24" s="719">
        <f t="shared" si="176"/>
        <v>0</v>
      </c>
      <c r="PSE24" s="719">
        <f t="shared" si="176"/>
        <v>0</v>
      </c>
      <c r="PSF24" s="719">
        <f t="shared" si="176"/>
        <v>0</v>
      </c>
      <c r="PSG24" s="719">
        <f t="shared" si="176"/>
        <v>0</v>
      </c>
      <c r="PSH24" s="719">
        <f t="shared" si="176"/>
        <v>0</v>
      </c>
      <c r="PSI24" s="719">
        <f t="shared" si="176"/>
        <v>0</v>
      </c>
      <c r="PSJ24" s="719">
        <f t="shared" si="176"/>
        <v>0</v>
      </c>
      <c r="PSK24" s="719">
        <f t="shared" si="176"/>
        <v>0</v>
      </c>
      <c r="PSL24" s="719">
        <f t="shared" si="176"/>
        <v>0</v>
      </c>
      <c r="PSM24" s="719">
        <f t="shared" si="176"/>
        <v>0</v>
      </c>
      <c r="PSN24" s="719">
        <f t="shared" si="176"/>
        <v>0</v>
      </c>
      <c r="PSO24" s="719">
        <f t="shared" si="176"/>
        <v>0</v>
      </c>
      <c r="PSP24" s="719">
        <f t="shared" si="176"/>
        <v>0</v>
      </c>
      <c r="PSQ24" s="719">
        <f t="shared" si="176"/>
        <v>0</v>
      </c>
      <c r="PSR24" s="719">
        <f t="shared" si="176"/>
        <v>0</v>
      </c>
      <c r="PSS24" s="719">
        <f t="shared" ref="PSS24:PVD24" si="177">PSS22/365</f>
        <v>0</v>
      </c>
      <c r="PST24" s="719">
        <f t="shared" si="177"/>
        <v>0</v>
      </c>
      <c r="PSU24" s="719">
        <f t="shared" si="177"/>
        <v>0</v>
      </c>
      <c r="PSV24" s="719">
        <f t="shared" si="177"/>
        <v>0</v>
      </c>
      <c r="PSW24" s="719">
        <f t="shared" si="177"/>
        <v>0</v>
      </c>
      <c r="PSX24" s="719">
        <f t="shared" si="177"/>
        <v>0</v>
      </c>
      <c r="PSY24" s="719">
        <f t="shared" si="177"/>
        <v>0</v>
      </c>
      <c r="PSZ24" s="719">
        <f t="shared" si="177"/>
        <v>0</v>
      </c>
      <c r="PTA24" s="719">
        <f t="shared" si="177"/>
        <v>0</v>
      </c>
      <c r="PTB24" s="719">
        <f t="shared" si="177"/>
        <v>0</v>
      </c>
      <c r="PTC24" s="719">
        <f t="shared" si="177"/>
        <v>0</v>
      </c>
      <c r="PTD24" s="719">
        <f t="shared" si="177"/>
        <v>0</v>
      </c>
      <c r="PTE24" s="719">
        <f t="shared" si="177"/>
        <v>0</v>
      </c>
      <c r="PTF24" s="719">
        <f t="shared" si="177"/>
        <v>0</v>
      </c>
      <c r="PTG24" s="719">
        <f t="shared" si="177"/>
        <v>0</v>
      </c>
      <c r="PTH24" s="719">
        <f t="shared" si="177"/>
        <v>0</v>
      </c>
      <c r="PTI24" s="719">
        <f t="shared" si="177"/>
        <v>0</v>
      </c>
      <c r="PTJ24" s="719">
        <f t="shared" si="177"/>
        <v>0</v>
      </c>
      <c r="PTK24" s="719">
        <f t="shared" si="177"/>
        <v>0</v>
      </c>
      <c r="PTL24" s="719">
        <f t="shared" si="177"/>
        <v>0</v>
      </c>
      <c r="PTM24" s="719">
        <f t="shared" si="177"/>
        <v>0</v>
      </c>
      <c r="PTN24" s="719">
        <f t="shared" si="177"/>
        <v>0</v>
      </c>
      <c r="PTO24" s="719">
        <f t="shared" si="177"/>
        <v>0</v>
      </c>
      <c r="PTP24" s="719">
        <f t="shared" si="177"/>
        <v>0</v>
      </c>
      <c r="PTQ24" s="719">
        <f t="shared" si="177"/>
        <v>0</v>
      </c>
      <c r="PTR24" s="719">
        <f t="shared" si="177"/>
        <v>0</v>
      </c>
      <c r="PTS24" s="719">
        <f t="shared" si="177"/>
        <v>0</v>
      </c>
      <c r="PTT24" s="719">
        <f t="shared" si="177"/>
        <v>0</v>
      </c>
      <c r="PTU24" s="719">
        <f t="shared" si="177"/>
        <v>0</v>
      </c>
      <c r="PTV24" s="719">
        <f t="shared" si="177"/>
        <v>0</v>
      </c>
      <c r="PTW24" s="719">
        <f t="shared" si="177"/>
        <v>0</v>
      </c>
      <c r="PTX24" s="719">
        <f t="shared" si="177"/>
        <v>0</v>
      </c>
      <c r="PTY24" s="719">
        <f t="shared" si="177"/>
        <v>0</v>
      </c>
      <c r="PTZ24" s="719">
        <f t="shared" si="177"/>
        <v>0</v>
      </c>
      <c r="PUA24" s="719">
        <f t="shared" si="177"/>
        <v>0</v>
      </c>
      <c r="PUB24" s="719">
        <f t="shared" si="177"/>
        <v>0</v>
      </c>
      <c r="PUC24" s="719">
        <f t="shared" si="177"/>
        <v>0</v>
      </c>
      <c r="PUD24" s="719">
        <f t="shared" si="177"/>
        <v>0</v>
      </c>
      <c r="PUE24" s="719">
        <f t="shared" si="177"/>
        <v>0</v>
      </c>
      <c r="PUF24" s="719">
        <f t="shared" si="177"/>
        <v>0</v>
      </c>
      <c r="PUG24" s="719">
        <f t="shared" si="177"/>
        <v>0</v>
      </c>
      <c r="PUH24" s="719">
        <f t="shared" si="177"/>
        <v>0</v>
      </c>
      <c r="PUI24" s="719">
        <f t="shared" si="177"/>
        <v>0</v>
      </c>
      <c r="PUJ24" s="719">
        <f t="shared" si="177"/>
        <v>0</v>
      </c>
      <c r="PUK24" s="719">
        <f t="shared" si="177"/>
        <v>0</v>
      </c>
      <c r="PUL24" s="719">
        <f t="shared" si="177"/>
        <v>0</v>
      </c>
      <c r="PUM24" s="719">
        <f t="shared" si="177"/>
        <v>0</v>
      </c>
      <c r="PUN24" s="719">
        <f t="shared" si="177"/>
        <v>0</v>
      </c>
      <c r="PUO24" s="719">
        <f t="shared" si="177"/>
        <v>0</v>
      </c>
      <c r="PUP24" s="719">
        <f t="shared" si="177"/>
        <v>0</v>
      </c>
      <c r="PUQ24" s="719">
        <f t="shared" si="177"/>
        <v>0</v>
      </c>
      <c r="PUR24" s="719">
        <f t="shared" si="177"/>
        <v>0</v>
      </c>
      <c r="PUS24" s="719">
        <f t="shared" si="177"/>
        <v>0</v>
      </c>
      <c r="PUT24" s="719">
        <f t="shared" si="177"/>
        <v>0</v>
      </c>
      <c r="PUU24" s="719">
        <f t="shared" si="177"/>
        <v>0</v>
      </c>
      <c r="PUV24" s="719">
        <f t="shared" si="177"/>
        <v>0</v>
      </c>
      <c r="PUW24" s="719">
        <f t="shared" si="177"/>
        <v>0</v>
      </c>
      <c r="PUX24" s="719">
        <f t="shared" si="177"/>
        <v>0</v>
      </c>
      <c r="PUY24" s="719">
        <f t="shared" si="177"/>
        <v>0</v>
      </c>
      <c r="PUZ24" s="719">
        <f t="shared" si="177"/>
        <v>0</v>
      </c>
      <c r="PVA24" s="719">
        <f t="shared" si="177"/>
        <v>0</v>
      </c>
      <c r="PVB24" s="719">
        <f t="shared" si="177"/>
        <v>0</v>
      </c>
      <c r="PVC24" s="719">
        <f t="shared" si="177"/>
        <v>0</v>
      </c>
      <c r="PVD24" s="719">
        <f t="shared" si="177"/>
        <v>0</v>
      </c>
      <c r="PVE24" s="719">
        <f t="shared" ref="PVE24:PXP24" si="178">PVE22/365</f>
        <v>0</v>
      </c>
      <c r="PVF24" s="719">
        <f t="shared" si="178"/>
        <v>0</v>
      </c>
      <c r="PVG24" s="719">
        <f t="shared" si="178"/>
        <v>0</v>
      </c>
      <c r="PVH24" s="719">
        <f t="shared" si="178"/>
        <v>0</v>
      </c>
      <c r="PVI24" s="719">
        <f t="shared" si="178"/>
        <v>0</v>
      </c>
      <c r="PVJ24" s="719">
        <f t="shared" si="178"/>
        <v>0</v>
      </c>
      <c r="PVK24" s="719">
        <f t="shared" si="178"/>
        <v>0</v>
      </c>
      <c r="PVL24" s="719">
        <f t="shared" si="178"/>
        <v>0</v>
      </c>
      <c r="PVM24" s="719">
        <f t="shared" si="178"/>
        <v>0</v>
      </c>
      <c r="PVN24" s="719">
        <f t="shared" si="178"/>
        <v>0</v>
      </c>
      <c r="PVO24" s="719">
        <f t="shared" si="178"/>
        <v>0</v>
      </c>
      <c r="PVP24" s="719">
        <f t="shared" si="178"/>
        <v>0</v>
      </c>
      <c r="PVQ24" s="719">
        <f t="shared" si="178"/>
        <v>0</v>
      </c>
      <c r="PVR24" s="719">
        <f t="shared" si="178"/>
        <v>0</v>
      </c>
      <c r="PVS24" s="719">
        <f t="shared" si="178"/>
        <v>0</v>
      </c>
      <c r="PVT24" s="719">
        <f t="shared" si="178"/>
        <v>0</v>
      </c>
      <c r="PVU24" s="719">
        <f t="shared" si="178"/>
        <v>0</v>
      </c>
      <c r="PVV24" s="719">
        <f t="shared" si="178"/>
        <v>0</v>
      </c>
      <c r="PVW24" s="719">
        <f t="shared" si="178"/>
        <v>0</v>
      </c>
      <c r="PVX24" s="719">
        <f t="shared" si="178"/>
        <v>0</v>
      </c>
      <c r="PVY24" s="719">
        <f t="shared" si="178"/>
        <v>0</v>
      </c>
      <c r="PVZ24" s="719">
        <f t="shared" si="178"/>
        <v>0</v>
      </c>
      <c r="PWA24" s="719">
        <f t="shared" si="178"/>
        <v>0</v>
      </c>
      <c r="PWB24" s="719">
        <f t="shared" si="178"/>
        <v>0</v>
      </c>
      <c r="PWC24" s="719">
        <f t="shared" si="178"/>
        <v>0</v>
      </c>
      <c r="PWD24" s="719">
        <f t="shared" si="178"/>
        <v>0</v>
      </c>
      <c r="PWE24" s="719">
        <f t="shared" si="178"/>
        <v>0</v>
      </c>
      <c r="PWF24" s="719">
        <f t="shared" si="178"/>
        <v>0</v>
      </c>
      <c r="PWG24" s="719">
        <f t="shared" si="178"/>
        <v>0</v>
      </c>
      <c r="PWH24" s="719">
        <f t="shared" si="178"/>
        <v>0</v>
      </c>
      <c r="PWI24" s="719">
        <f t="shared" si="178"/>
        <v>0</v>
      </c>
      <c r="PWJ24" s="719">
        <f t="shared" si="178"/>
        <v>0</v>
      </c>
      <c r="PWK24" s="719">
        <f t="shared" si="178"/>
        <v>0</v>
      </c>
      <c r="PWL24" s="719">
        <f t="shared" si="178"/>
        <v>0</v>
      </c>
      <c r="PWM24" s="719">
        <f t="shared" si="178"/>
        <v>0</v>
      </c>
      <c r="PWN24" s="719">
        <f t="shared" si="178"/>
        <v>0</v>
      </c>
      <c r="PWO24" s="719">
        <f t="shared" si="178"/>
        <v>0</v>
      </c>
      <c r="PWP24" s="719">
        <f t="shared" si="178"/>
        <v>0</v>
      </c>
      <c r="PWQ24" s="719">
        <f t="shared" si="178"/>
        <v>0</v>
      </c>
      <c r="PWR24" s="719">
        <f t="shared" si="178"/>
        <v>0</v>
      </c>
      <c r="PWS24" s="719">
        <f t="shared" si="178"/>
        <v>0</v>
      </c>
      <c r="PWT24" s="719">
        <f t="shared" si="178"/>
        <v>0</v>
      </c>
      <c r="PWU24" s="719">
        <f t="shared" si="178"/>
        <v>0</v>
      </c>
      <c r="PWV24" s="719">
        <f t="shared" si="178"/>
        <v>0</v>
      </c>
      <c r="PWW24" s="719">
        <f t="shared" si="178"/>
        <v>0</v>
      </c>
      <c r="PWX24" s="719">
        <f t="shared" si="178"/>
        <v>0</v>
      </c>
      <c r="PWY24" s="719">
        <f t="shared" si="178"/>
        <v>0</v>
      </c>
      <c r="PWZ24" s="719">
        <f t="shared" si="178"/>
        <v>0</v>
      </c>
      <c r="PXA24" s="719">
        <f t="shared" si="178"/>
        <v>0</v>
      </c>
      <c r="PXB24" s="719">
        <f t="shared" si="178"/>
        <v>0</v>
      </c>
      <c r="PXC24" s="719">
        <f t="shared" si="178"/>
        <v>0</v>
      </c>
      <c r="PXD24" s="719">
        <f t="shared" si="178"/>
        <v>0</v>
      </c>
      <c r="PXE24" s="719">
        <f t="shared" si="178"/>
        <v>0</v>
      </c>
      <c r="PXF24" s="719">
        <f t="shared" si="178"/>
        <v>0</v>
      </c>
      <c r="PXG24" s="719">
        <f t="shared" si="178"/>
        <v>0</v>
      </c>
      <c r="PXH24" s="719">
        <f t="shared" si="178"/>
        <v>0</v>
      </c>
      <c r="PXI24" s="719">
        <f t="shared" si="178"/>
        <v>0</v>
      </c>
      <c r="PXJ24" s="719">
        <f t="shared" si="178"/>
        <v>0</v>
      </c>
      <c r="PXK24" s="719">
        <f t="shared" si="178"/>
        <v>0</v>
      </c>
      <c r="PXL24" s="719">
        <f t="shared" si="178"/>
        <v>0</v>
      </c>
      <c r="PXM24" s="719">
        <f t="shared" si="178"/>
        <v>0</v>
      </c>
      <c r="PXN24" s="719">
        <f t="shared" si="178"/>
        <v>0</v>
      </c>
      <c r="PXO24" s="719">
        <f t="shared" si="178"/>
        <v>0</v>
      </c>
      <c r="PXP24" s="719">
        <f t="shared" si="178"/>
        <v>0</v>
      </c>
      <c r="PXQ24" s="719">
        <f t="shared" ref="PXQ24:QAB24" si="179">PXQ22/365</f>
        <v>0</v>
      </c>
      <c r="PXR24" s="719">
        <f t="shared" si="179"/>
        <v>0</v>
      </c>
      <c r="PXS24" s="719">
        <f t="shared" si="179"/>
        <v>0</v>
      </c>
      <c r="PXT24" s="719">
        <f t="shared" si="179"/>
        <v>0</v>
      </c>
      <c r="PXU24" s="719">
        <f t="shared" si="179"/>
        <v>0</v>
      </c>
      <c r="PXV24" s="719">
        <f t="shared" si="179"/>
        <v>0</v>
      </c>
      <c r="PXW24" s="719">
        <f t="shared" si="179"/>
        <v>0</v>
      </c>
      <c r="PXX24" s="719">
        <f t="shared" si="179"/>
        <v>0</v>
      </c>
      <c r="PXY24" s="719">
        <f t="shared" si="179"/>
        <v>0</v>
      </c>
      <c r="PXZ24" s="719">
        <f t="shared" si="179"/>
        <v>0</v>
      </c>
      <c r="PYA24" s="719">
        <f t="shared" si="179"/>
        <v>0</v>
      </c>
      <c r="PYB24" s="719">
        <f t="shared" si="179"/>
        <v>0</v>
      </c>
      <c r="PYC24" s="719">
        <f t="shared" si="179"/>
        <v>0</v>
      </c>
      <c r="PYD24" s="719">
        <f t="shared" si="179"/>
        <v>0</v>
      </c>
      <c r="PYE24" s="719">
        <f t="shared" si="179"/>
        <v>0</v>
      </c>
      <c r="PYF24" s="719">
        <f t="shared" si="179"/>
        <v>0</v>
      </c>
      <c r="PYG24" s="719">
        <f t="shared" si="179"/>
        <v>0</v>
      </c>
      <c r="PYH24" s="719">
        <f t="shared" si="179"/>
        <v>0</v>
      </c>
      <c r="PYI24" s="719">
        <f t="shared" si="179"/>
        <v>0</v>
      </c>
      <c r="PYJ24" s="719">
        <f t="shared" si="179"/>
        <v>0</v>
      </c>
      <c r="PYK24" s="719">
        <f t="shared" si="179"/>
        <v>0</v>
      </c>
      <c r="PYL24" s="719">
        <f t="shared" si="179"/>
        <v>0</v>
      </c>
      <c r="PYM24" s="719">
        <f t="shared" si="179"/>
        <v>0</v>
      </c>
      <c r="PYN24" s="719">
        <f t="shared" si="179"/>
        <v>0</v>
      </c>
      <c r="PYO24" s="719">
        <f t="shared" si="179"/>
        <v>0</v>
      </c>
      <c r="PYP24" s="719">
        <f t="shared" si="179"/>
        <v>0</v>
      </c>
      <c r="PYQ24" s="719">
        <f t="shared" si="179"/>
        <v>0</v>
      </c>
      <c r="PYR24" s="719">
        <f t="shared" si="179"/>
        <v>0</v>
      </c>
      <c r="PYS24" s="719">
        <f t="shared" si="179"/>
        <v>0</v>
      </c>
      <c r="PYT24" s="719">
        <f t="shared" si="179"/>
        <v>0</v>
      </c>
      <c r="PYU24" s="719">
        <f t="shared" si="179"/>
        <v>0</v>
      </c>
      <c r="PYV24" s="719">
        <f t="shared" si="179"/>
        <v>0</v>
      </c>
      <c r="PYW24" s="719">
        <f t="shared" si="179"/>
        <v>0</v>
      </c>
      <c r="PYX24" s="719">
        <f t="shared" si="179"/>
        <v>0</v>
      </c>
      <c r="PYY24" s="719">
        <f t="shared" si="179"/>
        <v>0</v>
      </c>
      <c r="PYZ24" s="719">
        <f t="shared" si="179"/>
        <v>0</v>
      </c>
      <c r="PZA24" s="719">
        <f t="shared" si="179"/>
        <v>0</v>
      </c>
      <c r="PZB24" s="719">
        <f t="shared" si="179"/>
        <v>0</v>
      </c>
      <c r="PZC24" s="719">
        <f t="shared" si="179"/>
        <v>0</v>
      </c>
      <c r="PZD24" s="719">
        <f t="shared" si="179"/>
        <v>0</v>
      </c>
      <c r="PZE24" s="719">
        <f t="shared" si="179"/>
        <v>0</v>
      </c>
      <c r="PZF24" s="719">
        <f t="shared" si="179"/>
        <v>0</v>
      </c>
      <c r="PZG24" s="719">
        <f t="shared" si="179"/>
        <v>0</v>
      </c>
      <c r="PZH24" s="719">
        <f t="shared" si="179"/>
        <v>0</v>
      </c>
      <c r="PZI24" s="719">
        <f t="shared" si="179"/>
        <v>0</v>
      </c>
      <c r="PZJ24" s="719">
        <f t="shared" si="179"/>
        <v>0</v>
      </c>
      <c r="PZK24" s="719">
        <f t="shared" si="179"/>
        <v>0</v>
      </c>
      <c r="PZL24" s="719">
        <f t="shared" si="179"/>
        <v>0</v>
      </c>
      <c r="PZM24" s="719">
        <f t="shared" si="179"/>
        <v>0</v>
      </c>
      <c r="PZN24" s="719">
        <f t="shared" si="179"/>
        <v>0</v>
      </c>
      <c r="PZO24" s="719">
        <f t="shared" si="179"/>
        <v>0</v>
      </c>
      <c r="PZP24" s="719">
        <f t="shared" si="179"/>
        <v>0</v>
      </c>
      <c r="PZQ24" s="719">
        <f t="shared" si="179"/>
        <v>0</v>
      </c>
      <c r="PZR24" s="719">
        <f t="shared" si="179"/>
        <v>0</v>
      </c>
      <c r="PZS24" s="719">
        <f t="shared" si="179"/>
        <v>0</v>
      </c>
      <c r="PZT24" s="719">
        <f t="shared" si="179"/>
        <v>0</v>
      </c>
      <c r="PZU24" s="719">
        <f t="shared" si="179"/>
        <v>0</v>
      </c>
      <c r="PZV24" s="719">
        <f t="shared" si="179"/>
        <v>0</v>
      </c>
      <c r="PZW24" s="719">
        <f t="shared" si="179"/>
        <v>0</v>
      </c>
      <c r="PZX24" s="719">
        <f t="shared" si="179"/>
        <v>0</v>
      </c>
      <c r="PZY24" s="719">
        <f t="shared" si="179"/>
        <v>0</v>
      </c>
      <c r="PZZ24" s="719">
        <f t="shared" si="179"/>
        <v>0</v>
      </c>
      <c r="QAA24" s="719">
        <f t="shared" si="179"/>
        <v>0</v>
      </c>
      <c r="QAB24" s="719">
        <f t="shared" si="179"/>
        <v>0</v>
      </c>
      <c r="QAC24" s="719">
        <f t="shared" ref="QAC24:QCN24" si="180">QAC22/365</f>
        <v>0</v>
      </c>
      <c r="QAD24" s="719">
        <f t="shared" si="180"/>
        <v>0</v>
      </c>
      <c r="QAE24" s="719">
        <f t="shared" si="180"/>
        <v>0</v>
      </c>
      <c r="QAF24" s="719">
        <f t="shared" si="180"/>
        <v>0</v>
      </c>
      <c r="QAG24" s="719">
        <f t="shared" si="180"/>
        <v>0</v>
      </c>
      <c r="QAH24" s="719">
        <f t="shared" si="180"/>
        <v>0</v>
      </c>
      <c r="QAI24" s="719">
        <f t="shared" si="180"/>
        <v>0</v>
      </c>
      <c r="QAJ24" s="719">
        <f t="shared" si="180"/>
        <v>0</v>
      </c>
      <c r="QAK24" s="719">
        <f t="shared" si="180"/>
        <v>0</v>
      </c>
      <c r="QAL24" s="719">
        <f t="shared" si="180"/>
        <v>0</v>
      </c>
      <c r="QAM24" s="719">
        <f t="shared" si="180"/>
        <v>0</v>
      </c>
      <c r="QAN24" s="719">
        <f t="shared" si="180"/>
        <v>0</v>
      </c>
      <c r="QAO24" s="719">
        <f t="shared" si="180"/>
        <v>0</v>
      </c>
      <c r="QAP24" s="719">
        <f t="shared" si="180"/>
        <v>0</v>
      </c>
      <c r="QAQ24" s="719">
        <f t="shared" si="180"/>
        <v>0</v>
      </c>
      <c r="QAR24" s="719">
        <f t="shared" si="180"/>
        <v>0</v>
      </c>
      <c r="QAS24" s="719">
        <f t="shared" si="180"/>
        <v>0</v>
      </c>
      <c r="QAT24" s="719">
        <f t="shared" si="180"/>
        <v>0</v>
      </c>
      <c r="QAU24" s="719">
        <f t="shared" si="180"/>
        <v>0</v>
      </c>
      <c r="QAV24" s="719">
        <f t="shared" si="180"/>
        <v>0</v>
      </c>
      <c r="QAW24" s="719">
        <f t="shared" si="180"/>
        <v>0</v>
      </c>
      <c r="QAX24" s="719">
        <f t="shared" si="180"/>
        <v>0</v>
      </c>
      <c r="QAY24" s="719">
        <f t="shared" si="180"/>
        <v>0</v>
      </c>
      <c r="QAZ24" s="719">
        <f t="shared" si="180"/>
        <v>0</v>
      </c>
      <c r="QBA24" s="719">
        <f t="shared" si="180"/>
        <v>0</v>
      </c>
      <c r="QBB24" s="719">
        <f t="shared" si="180"/>
        <v>0</v>
      </c>
      <c r="QBC24" s="719">
        <f t="shared" si="180"/>
        <v>0</v>
      </c>
      <c r="QBD24" s="719">
        <f t="shared" si="180"/>
        <v>0</v>
      </c>
      <c r="QBE24" s="719">
        <f t="shared" si="180"/>
        <v>0</v>
      </c>
      <c r="QBF24" s="719">
        <f t="shared" si="180"/>
        <v>0</v>
      </c>
      <c r="QBG24" s="719">
        <f t="shared" si="180"/>
        <v>0</v>
      </c>
      <c r="QBH24" s="719">
        <f t="shared" si="180"/>
        <v>0</v>
      </c>
      <c r="QBI24" s="719">
        <f t="shared" si="180"/>
        <v>0</v>
      </c>
      <c r="QBJ24" s="719">
        <f t="shared" si="180"/>
        <v>0</v>
      </c>
      <c r="QBK24" s="719">
        <f t="shared" si="180"/>
        <v>0</v>
      </c>
      <c r="QBL24" s="719">
        <f t="shared" si="180"/>
        <v>0</v>
      </c>
      <c r="QBM24" s="719">
        <f t="shared" si="180"/>
        <v>0</v>
      </c>
      <c r="QBN24" s="719">
        <f t="shared" si="180"/>
        <v>0</v>
      </c>
      <c r="QBO24" s="719">
        <f t="shared" si="180"/>
        <v>0</v>
      </c>
      <c r="QBP24" s="719">
        <f t="shared" si="180"/>
        <v>0</v>
      </c>
      <c r="QBQ24" s="719">
        <f t="shared" si="180"/>
        <v>0</v>
      </c>
      <c r="QBR24" s="719">
        <f t="shared" si="180"/>
        <v>0</v>
      </c>
      <c r="QBS24" s="719">
        <f t="shared" si="180"/>
        <v>0</v>
      </c>
      <c r="QBT24" s="719">
        <f t="shared" si="180"/>
        <v>0</v>
      </c>
      <c r="QBU24" s="719">
        <f t="shared" si="180"/>
        <v>0</v>
      </c>
      <c r="QBV24" s="719">
        <f t="shared" si="180"/>
        <v>0</v>
      </c>
      <c r="QBW24" s="719">
        <f t="shared" si="180"/>
        <v>0</v>
      </c>
      <c r="QBX24" s="719">
        <f t="shared" si="180"/>
        <v>0</v>
      </c>
      <c r="QBY24" s="719">
        <f t="shared" si="180"/>
        <v>0</v>
      </c>
      <c r="QBZ24" s="719">
        <f t="shared" si="180"/>
        <v>0</v>
      </c>
      <c r="QCA24" s="719">
        <f t="shared" si="180"/>
        <v>0</v>
      </c>
      <c r="QCB24" s="719">
        <f t="shared" si="180"/>
        <v>0</v>
      </c>
      <c r="QCC24" s="719">
        <f t="shared" si="180"/>
        <v>0</v>
      </c>
      <c r="QCD24" s="719">
        <f t="shared" si="180"/>
        <v>0</v>
      </c>
      <c r="QCE24" s="719">
        <f t="shared" si="180"/>
        <v>0</v>
      </c>
      <c r="QCF24" s="719">
        <f t="shared" si="180"/>
        <v>0</v>
      </c>
      <c r="QCG24" s="719">
        <f t="shared" si="180"/>
        <v>0</v>
      </c>
      <c r="QCH24" s="719">
        <f t="shared" si="180"/>
        <v>0</v>
      </c>
      <c r="QCI24" s="719">
        <f t="shared" si="180"/>
        <v>0</v>
      </c>
      <c r="QCJ24" s="719">
        <f t="shared" si="180"/>
        <v>0</v>
      </c>
      <c r="QCK24" s="719">
        <f t="shared" si="180"/>
        <v>0</v>
      </c>
      <c r="QCL24" s="719">
        <f t="shared" si="180"/>
        <v>0</v>
      </c>
      <c r="QCM24" s="719">
        <f t="shared" si="180"/>
        <v>0</v>
      </c>
      <c r="QCN24" s="719">
        <f t="shared" si="180"/>
        <v>0</v>
      </c>
      <c r="QCO24" s="719">
        <f t="shared" ref="QCO24:QEZ24" si="181">QCO22/365</f>
        <v>0</v>
      </c>
      <c r="QCP24" s="719">
        <f t="shared" si="181"/>
        <v>0</v>
      </c>
      <c r="QCQ24" s="719">
        <f t="shared" si="181"/>
        <v>0</v>
      </c>
      <c r="QCR24" s="719">
        <f t="shared" si="181"/>
        <v>0</v>
      </c>
      <c r="QCS24" s="719">
        <f t="shared" si="181"/>
        <v>0</v>
      </c>
      <c r="QCT24" s="719">
        <f t="shared" si="181"/>
        <v>0</v>
      </c>
      <c r="QCU24" s="719">
        <f t="shared" si="181"/>
        <v>0</v>
      </c>
      <c r="QCV24" s="719">
        <f t="shared" si="181"/>
        <v>0</v>
      </c>
      <c r="QCW24" s="719">
        <f t="shared" si="181"/>
        <v>0</v>
      </c>
      <c r="QCX24" s="719">
        <f t="shared" si="181"/>
        <v>0</v>
      </c>
      <c r="QCY24" s="719">
        <f t="shared" si="181"/>
        <v>0</v>
      </c>
      <c r="QCZ24" s="719">
        <f t="shared" si="181"/>
        <v>0</v>
      </c>
      <c r="QDA24" s="719">
        <f t="shared" si="181"/>
        <v>0</v>
      </c>
      <c r="QDB24" s="719">
        <f t="shared" si="181"/>
        <v>0</v>
      </c>
      <c r="QDC24" s="719">
        <f t="shared" si="181"/>
        <v>0</v>
      </c>
      <c r="QDD24" s="719">
        <f t="shared" si="181"/>
        <v>0</v>
      </c>
      <c r="QDE24" s="719">
        <f t="shared" si="181"/>
        <v>0</v>
      </c>
      <c r="QDF24" s="719">
        <f t="shared" si="181"/>
        <v>0</v>
      </c>
      <c r="QDG24" s="719">
        <f t="shared" si="181"/>
        <v>0</v>
      </c>
      <c r="QDH24" s="719">
        <f t="shared" si="181"/>
        <v>0</v>
      </c>
      <c r="QDI24" s="719">
        <f t="shared" si="181"/>
        <v>0</v>
      </c>
      <c r="QDJ24" s="719">
        <f t="shared" si="181"/>
        <v>0</v>
      </c>
      <c r="QDK24" s="719">
        <f t="shared" si="181"/>
        <v>0</v>
      </c>
      <c r="QDL24" s="719">
        <f t="shared" si="181"/>
        <v>0</v>
      </c>
      <c r="QDM24" s="719">
        <f t="shared" si="181"/>
        <v>0</v>
      </c>
      <c r="QDN24" s="719">
        <f t="shared" si="181"/>
        <v>0</v>
      </c>
      <c r="QDO24" s="719">
        <f t="shared" si="181"/>
        <v>0</v>
      </c>
      <c r="QDP24" s="719">
        <f t="shared" si="181"/>
        <v>0</v>
      </c>
      <c r="QDQ24" s="719">
        <f t="shared" si="181"/>
        <v>0</v>
      </c>
      <c r="QDR24" s="719">
        <f t="shared" si="181"/>
        <v>0</v>
      </c>
      <c r="QDS24" s="719">
        <f t="shared" si="181"/>
        <v>0</v>
      </c>
      <c r="QDT24" s="719">
        <f t="shared" si="181"/>
        <v>0</v>
      </c>
      <c r="QDU24" s="719">
        <f t="shared" si="181"/>
        <v>0</v>
      </c>
      <c r="QDV24" s="719">
        <f t="shared" si="181"/>
        <v>0</v>
      </c>
      <c r="QDW24" s="719">
        <f t="shared" si="181"/>
        <v>0</v>
      </c>
      <c r="QDX24" s="719">
        <f t="shared" si="181"/>
        <v>0</v>
      </c>
      <c r="QDY24" s="719">
        <f t="shared" si="181"/>
        <v>0</v>
      </c>
      <c r="QDZ24" s="719">
        <f t="shared" si="181"/>
        <v>0</v>
      </c>
      <c r="QEA24" s="719">
        <f t="shared" si="181"/>
        <v>0</v>
      </c>
      <c r="QEB24" s="719">
        <f t="shared" si="181"/>
        <v>0</v>
      </c>
      <c r="QEC24" s="719">
        <f t="shared" si="181"/>
        <v>0</v>
      </c>
      <c r="QED24" s="719">
        <f t="shared" si="181"/>
        <v>0</v>
      </c>
      <c r="QEE24" s="719">
        <f t="shared" si="181"/>
        <v>0</v>
      </c>
      <c r="QEF24" s="719">
        <f t="shared" si="181"/>
        <v>0</v>
      </c>
      <c r="QEG24" s="719">
        <f t="shared" si="181"/>
        <v>0</v>
      </c>
      <c r="QEH24" s="719">
        <f t="shared" si="181"/>
        <v>0</v>
      </c>
      <c r="QEI24" s="719">
        <f t="shared" si="181"/>
        <v>0</v>
      </c>
      <c r="QEJ24" s="719">
        <f t="shared" si="181"/>
        <v>0</v>
      </c>
      <c r="QEK24" s="719">
        <f t="shared" si="181"/>
        <v>0</v>
      </c>
      <c r="QEL24" s="719">
        <f t="shared" si="181"/>
        <v>0</v>
      </c>
      <c r="QEM24" s="719">
        <f t="shared" si="181"/>
        <v>0</v>
      </c>
      <c r="QEN24" s="719">
        <f t="shared" si="181"/>
        <v>0</v>
      </c>
      <c r="QEO24" s="719">
        <f t="shared" si="181"/>
        <v>0</v>
      </c>
      <c r="QEP24" s="719">
        <f t="shared" si="181"/>
        <v>0</v>
      </c>
      <c r="QEQ24" s="719">
        <f t="shared" si="181"/>
        <v>0</v>
      </c>
      <c r="QER24" s="719">
        <f t="shared" si="181"/>
        <v>0</v>
      </c>
      <c r="QES24" s="719">
        <f t="shared" si="181"/>
        <v>0</v>
      </c>
      <c r="QET24" s="719">
        <f t="shared" si="181"/>
        <v>0</v>
      </c>
      <c r="QEU24" s="719">
        <f t="shared" si="181"/>
        <v>0</v>
      </c>
      <c r="QEV24" s="719">
        <f t="shared" si="181"/>
        <v>0</v>
      </c>
      <c r="QEW24" s="719">
        <f t="shared" si="181"/>
        <v>0</v>
      </c>
      <c r="QEX24" s="719">
        <f t="shared" si="181"/>
        <v>0</v>
      </c>
      <c r="QEY24" s="719">
        <f t="shared" si="181"/>
        <v>0</v>
      </c>
      <c r="QEZ24" s="719">
        <f t="shared" si="181"/>
        <v>0</v>
      </c>
      <c r="QFA24" s="719">
        <f t="shared" ref="QFA24:QHL24" si="182">QFA22/365</f>
        <v>0</v>
      </c>
      <c r="QFB24" s="719">
        <f t="shared" si="182"/>
        <v>0</v>
      </c>
      <c r="QFC24" s="719">
        <f t="shared" si="182"/>
        <v>0</v>
      </c>
      <c r="QFD24" s="719">
        <f t="shared" si="182"/>
        <v>0</v>
      </c>
      <c r="QFE24" s="719">
        <f t="shared" si="182"/>
        <v>0</v>
      </c>
      <c r="QFF24" s="719">
        <f t="shared" si="182"/>
        <v>0</v>
      </c>
      <c r="QFG24" s="719">
        <f t="shared" si="182"/>
        <v>0</v>
      </c>
      <c r="QFH24" s="719">
        <f t="shared" si="182"/>
        <v>0</v>
      </c>
      <c r="QFI24" s="719">
        <f t="shared" si="182"/>
        <v>0</v>
      </c>
      <c r="QFJ24" s="719">
        <f t="shared" si="182"/>
        <v>0</v>
      </c>
      <c r="QFK24" s="719">
        <f t="shared" si="182"/>
        <v>0</v>
      </c>
      <c r="QFL24" s="719">
        <f t="shared" si="182"/>
        <v>0</v>
      </c>
      <c r="QFM24" s="719">
        <f t="shared" si="182"/>
        <v>0</v>
      </c>
      <c r="QFN24" s="719">
        <f t="shared" si="182"/>
        <v>0</v>
      </c>
      <c r="QFO24" s="719">
        <f t="shared" si="182"/>
        <v>0</v>
      </c>
      <c r="QFP24" s="719">
        <f t="shared" si="182"/>
        <v>0</v>
      </c>
      <c r="QFQ24" s="719">
        <f t="shared" si="182"/>
        <v>0</v>
      </c>
      <c r="QFR24" s="719">
        <f t="shared" si="182"/>
        <v>0</v>
      </c>
      <c r="QFS24" s="719">
        <f t="shared" si="182"/>
        <v>0</v>
      </c>
      <c r="QFT24" s="719">
        <f t="shared" si="182"/>
        <v>0</v>
      </c>
      <c r="QFU24" s="719">
        <f t="shared" si="182"/>
        <v>0</v>
      </c>
      <c r="QFV24" s="719">
        <f t="shared" si="182"/>
        <v>0</v>
      </c>
      <c r="QFW24" s="719">
        <f t="shared" si="182"/>
        <v>0</v>
      </c>
      <c r="QFX24" s="719">
        <f t="shared" si="182"/>
        <v>0</v>
      </c>
      <c r="QFY24" s="719">
        <f t="shared" si="182"/>
        <v>0</v>
      </c>
      <c r="QFZ24" s="719">
        <f t="shared" si="182"/>
        <v>0</v>
      </c>
      <c r="QGA24" s="719">
        <f t="shared" si="182"/>
        <v>0</v>
      </c>
      <c r="QGB24" s="719">
        <f t="shared" si="182"/>
        <v>0</v>
      </c>
      <c r="QGC24" s="719">
        <f t="shared" si="182"/>
        <v>0</v>
      </c>
      <c r="QGD24" s="719">
        <f t="shared" si="182"/>
        <v>0</v>
      </c>
      <c r="QGE24" s="719">
        <f t="shared" si="182"/>
        <v>0</v>
      </c>
      <c r="QGF24" s="719">
        <f t="shared" si="182"/>
        <v>0</v>
      </c>
      <c r="QGG24" s="719">
        <f t="shared" si="182"/>
        <v>0</v>
      </c>
      <c r="QGH24" s="719">
        <f t="shared" si="182"/>
        <v>0</v>
      </c>
      <c r="QGI24" s="719">
        <f t="shared" si="182"/>
        <v>0</v>
      </c>
      <c r="QGJ24" s="719">
        <f t="shared" si="182"/>
        <v>0</v>
      </c>
      <c r="QGK24" s="719">
        <f t="shared" si="182"/>
        <v>0</v>
      </c>
      <c r="QGL24" s="719">
        <f t="shared" si="182"/>
        <v>0</v>
      </c>
      <c r="QGM24" s="719">
        <f t="shared" si="182"/>
        <v>0</v>
      </c>
      <c r="QGN24" s="719">
        <f t="shared" si="182"/>
        <v>0</v>
      </c>
      <c r="QGO24" s="719">
        <f t="shared" si="182"/>
        <v>0</v>
      </c>
      <c r="QGP24" s="719">
        <f t="shared" si="182"/>
        <v>0</v>
      </c>
      <c r="QGQ24" s="719">
        <f t="shared" si="182"/>
        <v>0</v>
      </c>
      <c r="QGR24" s="719">
        <f t="shared" si="182"/>
        <v>0</v>
      </c>
      <c r="QGS24" s="719">
        <f t="shared" si="182"/>
        <v>0</v>
      </c>
      <c r="QGT24" s="719">
        <f t="shared" si="182"/>
        <v>0</v>
      </c>
      <c r="QGU24" s="719">
        <f t="shared" si="182"/>
        <v>0</v>
      </c>
      <c r="QGV24" s="719">
        <f t="shared" si="182"/>
        <v>0</v>
      </c>
      <c r="QGW24" s="719">
        <f t="shared" si="182"/>
        <v>0</v>
      </c>
      <c r="QGX24" s="719">
        <f t="shared" si="182"/>
        <v>0</v>
      </c>
      <c r="QGY24" s="719">
        <f t="shared" si="182"/>
        <v>0</v>
      </c>
      <c r="QGZ24" s="719">
        <f t="shared" si="182"/>
        <v>0</v>
      </c>
      <c r="QHA24" s="719">
        <f t="shared" si="182"/>
        <v>0</v>
      </c>
      <c r="QHB24" s="719">
        <f t="shared" si="182"/>
        <v>0</v>
      </c>
      <c r="QHC24" s="719">
        <f t="shared" si="182"/>
        <v>0</v>
      </c>
      <c r="QHD24" s="719">
        <f t="shared" si="182"/>
        <v>0</v>
      </c>
      <c r="QHE24" s="719">
        <f t="shared" si="182"/>
        <v>0</v>
      </c>
      <c r="QHF24" s="719">
        <f t="shared" si="182"/>
        <v>0</v>
      </c>
      <c r="QHG24" s="719">
        <f t="shared" si="182"/>
        <v>0</v>
      </c>
      <c r="QHH24" s="719">
        <f t="shared" si="182"/>
        <v>0</v>
      </c>
      <c r="QHI24" s="719">
        <f t="shared" si="182"/>
        <v>0</v>
      </c>
      <c r="QHJ24" s="719">
        <f t="shared" si="182"/>
        <v>0</v>
      </c>
      <c r="QHK24" s="719">
        <f t="shared" si="182"/>
        <v>0</v>
      </c>
      <c r="QHL24" s="719">
        <f t="shared" si="182"/>
        <v>0</v>
      </c>
      <c r="QHM24" s="719">
        <f t="shared" ref="QHM24:QJX24" si="183">QHM22/365</f>
        <v>0</v>
      </c>
      <c r="QHN24" s="719">
        <f t="shared" si="183"/>
        <v>0</v>
      </c>
      <c r="QHO24" s="719">
        <f t="shared" si="183"/>
        <v>0</v>
      </c>
      <c r="QHP24" s="719">
        <f t="shared" si="183"/>
        <v>0</v>
      </c>
      <c r="QHQ24" s="719">
        <f t="shared" si="183"/>
        <v>0</v>
      </c>
      <c r="QHR24" s="719">
        <f t="shared" si="183"/>
        <v>0</v>
      </c>
      <c r="QHS24" s="719">
        <f t="shared" si="183"/>
        <v>0</v>
      </c>
      <c r="QHT24" s="719">
        <f t="shared" si="183"/>
        <v>0</v>
      </c>
      <c r="QHU24" s="719">
        <f t="shared" si="183"/>
        <v>0</v>
      </c>
      <c r="QHV24" s="719">
        <f t="shared" si="183"/>
        <v>0</v>
      </c>
      <c r="QHW24" s="719">
        <f t="shared" si="183"/>
        <v>0</v>
      </c>
      <c r="QHX24" s="719">
        <f t="shared" si="183"/>
        <v>0</v>
      </c>
      <c r="QHY24" s="719">
        <f t="shared" si="183"/>
        <v>0</v>
      </c>
      <c r="QHZ24" s="719">
        <f t="shared" si="183"/>
        <v>0</v>
      </c>
      <c r="QIA24" s="719">
        <f t="shared" si="183"/>
        <v>0</v>
      </c>
      <c r="QIB24" s="719">
        <f t="shared" si="183"/>
        <v>0</v>
      </c>
      <c r="QIC24" s="719">
        <f t="shared" si="183"/>
        <v>0</v>
      </c>
      <c r="QID24" s="719">
        <f t="shared" si="183"/>
        <v>0</v>
      </c>
      <c r="QIE24" s="719">
        <f t="shared" si="183"/>
        <v>0</v>
      </c>
      <c r="QIF24" s="719">
        <f t="shared" si="183"/>
        <v>0</v>
      </c>
      <c r="QIG24" s="719">
        <f t="shared" si="183"/>
        <v>0</v>
      </c>
      <c r="QIH24" s="719">
        <f t="shared" si="183"/>
        <v>0</v>
      </c>
      <c r="QII24" s="719">
        <f t="shared" si="183"/>
        <v>0</v>
      </c>
      <c r="QIJ24" s="719">
        <f t="shared" si="183"/>
        <v>0</v>
      </c>
      <c r="QIK24" s="719">
        <f t="shared" si="183"/>
        <v>0</v>
      </c>
      <c r="QIL24" s="719">
        <f t="shared" si="183"/>
        <v>0</v>
      </c>
      <c r="QIM24" s="719">
        <f t="shared" si="183"/>
        <v>0</v>
      </c>
      <c r="QIN24" s="719">
        <f t="shared" si="183"/>
        <v>0</v>
      </c>
      <c r="QIO24" s="719">
        <f t="shared" si="183"/>
        <v>0</v>
      </c>
      <c r="QIP24" s="719">
        <f t="shared" si="183"/>
        <v>0</v>
      </c>
      <c r="QIQ24" s="719">
        <f t="shared" si="183"/>
        <v>0</v>
      </c>
      <c r="QIR24" s="719">
        <f t="shared" si="183"/>
        <v>0</v>
      </c>
      <c r="QIS24" s="719">
        <f t="shared" si="183"/>
        <v>0</v>
      </c>
      <c r="QIT24" s="719">
        <f t="shared" si="183"/>
        <v>0</v>
      </c>
      <c r="QIU24" s="719">
        <f t="shared" si="183"/>
        <v>0</v>
      </c>
      <c r="QIV24" s="719">
        <f t="shared" si="183"/>
        <v>0</v>
      </c>
      <c r="QIW24" s="719">
        <f t="shared" si="183"/>
        <v>0</v>
      </c>
      <c r="QIX24" s="719">
        <f t="shared" si="183"/>
        <v>0</v>
      </c>
      <c r="QIY24" s="719">
        <f t="shared" si="183"/>
        <v>0</v>
      </c>
      <c r="QIZ24" s="719">
        <f t="shared" si="183"/>
        <v>0</v>
      </c>
      <c r="QJA24" s="719">
        <f t="shared" si="183"/>
        <v>0</v>
      </c>
      <c r="QJB24" s="719">
        <f t="shared" si="183"/>
        <v>0</v>
      </c>
      <c r="QJC24" s="719">
        <f t="shared" si="183"/>
        <v>0</v>
      </c>
      <c r="QJD24" s="719">
        <f t="shared" si="183"/>
        <v>0</v>
      </c>
      <c r="QJE24" s="719">
        <f t="shared" si="183"/>
        <v>0</v>
      </c>
      <c r="QJF24" s="719">
        <f t="shared" si="183"/>
        <v>0</v>
      </c>
      <c r="QJG24" s="719">
        <f t="shared" si="183"/>
        <v>0</v>
      </c>
      <c r="QJH24" s="719">
        <f t="shared" si="183"/>
        <v>0</v>
      </c>
      <c r="QJI24" s="719">
        <f t="shared" si="183"/>
        <v>0</v>
      </c>
      <c r="QJJ24" s="719">
        <f t="shared" si="183"/>
        <v>0</v>
      </c>
      <c r="QJK24" s="719">
        <f t="shared" si="183"/>
        <v>0</v>
      </c>
      <c r="QJL24" s="719">
        <f t="shared" si="183"/>
        <v>0</v>
      </c>
      <c r="QJM24" s="719">
        <f t="shared" si="183"/>
        <v>0</v>
      </c>
      <c r="QJN24" s="719">
        <f t="shared" si="183"/>
        <v>0</v>
      </c>
      <c r="QJO24" s="719">
        <f t="shared" si="183"/>
        <v>0</v>
      </c>
      <c r="QJP24" s="719">
        <f t="shared" si="183"/>
        <v>0</v>
      </c>
      <c r="QJQ24" s="719">
        <f t="shared" si="183"/>
        <v>0</v>
      </c>
      <c r="QJR24" s="719">
        <f t="shared" si="183"/>
        <v>0</v>
      </c>
      <c r="QJS24" s="719">
        <f t="shared" si="183"/>
        <v>0</v>
      </c>
      <c r="QJT24" s="719">
        <f t="shared" si="183"/>
        <v>0</v>
      </c>
      <c r="QJU24" s="719">
        <f t="shared" si="183"/>
        <v>0</v>
      </c>
      <c r="QJV24" s="719">
        <f t="shared" si="183"/>
        <v>0</v>
      </c>
      <c r="QJW24" s="719">
        <f t="shared" si="183"/>
        <v>0</v>
      </c>
      <c r="QJX24" s="719">
        <f t="shared" si="183"/>
        <v>0</v>
      </c>
      <c r="QJY24" s="719">
        <f t="shared" ref="QJY24:QMJ24" si="184">QJY22/365</f>
        <v>0</v>
      </c>
      <c r="QJZ24" s="719">
        <f t="shared" si="184"/>
        <v>0</v>
      </c>
      <c r="QKA24" s="719">
        <f t="shared" si="184"/>
        <v>0</v>
      </c>
      <c r="QKB24" s="719">
        <f t="shared" si="184"/>
        <v>0</v>
      </c>
      <c r="QKC24" s="719">
        <f t="shared" si="184"/>
        <v>0</v>
      </c>
      <c r="QKD24" s="719">
        <f t="shared" si="184"/>
        <v>0</v>
      </c>
      <c r="QKE24" s="719">
        <f t="shared" si="184"/>
        <v>0</v>
      </c>
      <c r="QKF24" s="719">
        <f t="shared" si="184"/>
        <v>0</v>
      </c>
      <c r="QKG24" s="719">
        <f t="shared" si="184"/>
        <v>0</v>
      </c>
      <c r="QKH24" s="719">
        <f t="shared" si="184"/>
        <v>0</v>
      </c>
      <c r="QKI24" s="719">
        <f t="shared" si="184"/>
        <v>0</v>
      </c>
      <c r="QKJ24" s="719">
        <f t="shared" si="184"/>
        <v>0</v>
      </c>
      <c r="QKK24" s="719">
        <f t="shared" si="184"/>
        <v>0</v>
      </c>
      <c r="QKL24" s="719">
        <f t="shared" si="184"/>
        <v>0</v>
      </c>
      <c r="QKM24" s="719">
        <f t="shared" si="184"/>
        <v>0</v>
      </c>
      <c r="QKN24" s="719">
        <f t="shared" si="184"/>
        <v>0</v>
      </c>
      <c r="QKO24" s="719">
        <f t="shared" si="184"/>
        <v>0</v>
      </c>
      <c r="QKP24" s="719">
        <f t="shared" si="184"/>
        <v>0</v>
      </c>
      <c r="QKQ24" s="719">
        <f t="shared" si="184"/>
        <v>0</v>
      </c>
      <c r="QKR24" s="719">
        <f t="shared" si="184"/>
        <v>0</v>
      </c>
      <c r="QKS24" s="719">
        <f t="shared" si="184"/>
        <v>0</v>
      </c>
      <c r="QKT24" s="719">
        <f t="shared" si="184"/>
        <v>0</v>
      </c>
      <c r="QKU24" s="719">
        <f t="shared" si="184"/>
        <v>0</v>
      </c>
      <c r="QKV24" s="719">
        <f t="shared" si="184"/>
        <v>0</v>
      </c>
      <c r="QKW24" s="719">
        <f t="shared" si="184"/>
        <v>0</v>
      </c>
      <c r="QKX24" s="719">
        <f t="shared" si="184"/>
        <v>0</v>
      </c>
      <c r="QKY24" s="719">
        <f t="shared" si="184"/>
        <v>0</v>
      </c>
      <c r="QKZ24" s="719">
        <f t="shared" si="184"/>
        <v>0</v>
      </c>
      <c r="QLA24" s="719">
        <f t="shared" si="184"/>
        <v>0</v>
      </c>
      <c r="QLB24" s="719">
        <f t="shared" si="184"/>
        <v>0</v>
      </c>
      <c r="QLC24" s="719">
        <f t="shared" si="184"/>
        <v>0</v>
      </c>
      <c r="QLD24" s="719">
        <f t="shared" si="184"/>
        <v>0</v>
      </c>
      <c r="QLE24" s="719">
        <f t="shared" si="184"/>
        <v>0</v>
      </c>
      <c r="QLF24" s="719">
        <f t="shared" si="184"/>
        <v>0</v>
      </c>
      <c r="QLG24" s="719">
        <f t="shared" si="184"/>
        <v>0</v>
      </c>
      <c r="QLH24" s="719">
        <f t="shared" si="184"/>
        <v>0</v>
      </c>
      <c r="QLI24" s="719">
        <f t="shared" si="184"/>
        <v>0</v>
      </c>
      <c r="QLJ24" s="719">
        <f t="shared" si="184"/>
        <v>0</v>
      </c>
      <c r="QLK24" s="719">
        <f t="shared" si="184"/>
        <v>0</v>
      </c>
      <c r="QLL24" s="719">
        <f t="shared" si="184"/>
        <v>0</v>
      </c>
      <c r="QLM24" s="719">
        <f t="shared" si="184"/>
        <v>0</v>
      </c>
      <c r="QLN24" s="719">
        <f t="shared" si="184"/>
        <v>0</v>
      </c>
      <c r="QLO24" s="719">
        <f t="shared" si="184"/>
        <v>0</v>
      </c>
      <c r="QLP24" s="719">
        <f t="shared" si="184"/>
        <v>0</v>
      </c>
      <c r="QLQ24" s="719">
        <f t="shared" si="184"/>
        <v>0</v>
      </c>
      <c r="QLR24" s="719">
        <f t="shared" si="184"/>
        <v>0</v>
      </c>
      <c r="QLS24" s="719">
        <f t="shared" si="184"/>
        <v>0</v>
      </c>
      <c r="QLT24" s="719">
        <f t="shared" si="184"/>
        <v>0</v>
      </c>
      <c r="QLU24" s="719">
        <f t="shared" si="184"/>
        <v>0</v>
      </c>
      <c r="QLV24" s="719">
        <f t="shared" si="184"/>
        <v>0</v>
      </c>
      <c r="QLW24" s="719">
        <f t="shared" si="184"/>
        <v>0</v>
      </c>
      <c r="QLX24" s="719">
        <f t="shared" si="184"/>
        <v>0</v>
      </c>
      <c r="QLY24" s="719">
        <f t="shared" si="184"/>
        <v>0</v>
      </c>
      <c r="QLZ24" s="719">
        <f t="shared" si="184"/>
        <v>0</v>
      </c>
      <c r="QMA24" s="719">
        <f t="shared" si="184"/>
        <v>0</v>
      </c>
      <c r="QMB24" s="719">
        <f t="shared" si="184"/>
        <v>0</v>
      </c>
      <c r="QMC24" s="719">
        <f t="shared" si="184"/>
        <v>0</v>
      </c>
      <c r="QMD24" s="719">
        <f t="shared" si="184"/>
        <v>0</v>
      </c>
      <c r="QME24" s="719">
        <f t="shared" si="184"/>
        <v>0</v>
      </c>
      <c r="QMF24" s="719">
        <f t="shared" si="184"/>
        <v>0</v>
      </c>
      <c r="QMG24" s="719">
        <f t="shared" si="184"/>
        <v>0</v>
      </c>
      <c r="QMH24" s="719">
        <f t="shared" si="184"/>
        <v>0</v>
      </c>
      <c r="QMI24" s="719">
        <f t="shared" si="184"/>
        <v>0</v>
      </c>
      <c r="QMJ24" s="719">
        <f t="shared" si="184"/>
        <v>0</v>
      </c>
      <c r="QMK24" s="719">
        <f t="shared" ref="QMK24:QOV24" si="185">QMK22/365</f>
        <v>0</v>
      </c>
      <c r="QML24" s="719">
        <f t="shared" si="185"/>
        <v>0</v>
      </c>
      <c r="QMM24" s="719">
        <f t="shared" si="185"/>
        <v>0</v>
      </c>
      <c r="QMN24" s="719">
        <f t="shared" si="185"/>
        <v>0</v>
      </c>
      <c r="QMO24" s="719">
        <f t="shared" si="185"/>
        <v>0</v>
      </c>
      <c r="QMP24" s="719">
        <f t="shared" si="185"/>
        <v>0</v>
      </c>
      <c r="QMQ24" s="719">
        <f t="shared" si="185"/>
        <v>0</v>
      </c>
      <c r="QMR24" s="719">
        <f t="shared" si="185"/>
        <v>0</v>
      </c>
      <c r="QMS24" s="719">
        <f t="shared" si="185"/>
        <v>0</v>
      </c>
      <c r="QMT24" s="719">
        <f t="shared" si="185"/>
        <v>0</v>
      </c>
      <c r="QMU24" s="719">
        <f t="shared" si="185"/>
        <v>0</v>
      </c>
      <c r="QMV24" s="719">
        <f t="shared" si="185"/>
        <v>0</v>
      </c>
      <c r="QMW24" s="719">
        <f t="shared" si="185"/>
        <v>0</v>
      </c>
      <c r="QMX24" s="719">
        <f t="shared" si="185"/>
        <v>0</v>
      </c>
      <c r="QMY24" s="719">
        <f t="shared" si="185"/>
        <v>0</v>
      </c>
      <c r="QMZ24" s="719">
        <f t="shared" si="185"/>
        <v>0</v>
      </c>
      <c r="QNA24" s="719">
        <f t="shared" si="185"/>
        <v>0</v>
      </c>
      <c r="QNB24" s="719">
        <f t="shared" si="185"/>
        <v>0</v>
      </c>
      <c r="QNC24" s="719">
        <f t="shared" si="185"/>
        <v>0</v>
      </c>
      <c r="QND24" s="719">
        <f t="shared" si="185"/>
        <v>0</v>
      </c>
      <c r="QNE24" s="719">
        <f t="shared" si="185"/>
        <v>0</v>
      </c>
      <c r="QNF24" s="719">
        <f t="shared" si="185"/>
        <v>0</v>
      </c>
      <c r="QNG24" s="719">
        <f t="shared" si="185"/>
        <v>0</v>
      </c>
      <c r="QNH24" s="719">
        <f t="shared" si="185"/>
        <v>0</v>
      </c>
      <c r="QNI24" s="719">
        <f t="shared" si="185"/>
        <v>0</v>
      </c>
      <c r="QNJ24" s="719">
        <f t="shared" si="185"/>
        <v>0</v>
      </c>
      <c r="QNK24" s="719">
        <f t="shared" si="185"/>
        <v>0</v>
      </c>
      <c r="QNL24" s="719">
        <f t="shared" si="185"/>
        <v>0</v>
      </c>
      <c r="QNM24" s="719">
        <f t="shared" si="185"/>
        <v>0</v>
      </c>
      <c r="QNN24" s="719">
        <f t="shared" si="185"/>
        <v>0</v>
      </c>
      <c r="QNO24" s="719">
        <f t="shared" si="185"/>
        <v>0</v>
      </c>
      <c r="QNP24" s="719">
        <f t="shared" si="185"/>
        <v>0</v>
      </c>
      <c r="QNQ24" s="719">
        <f t="shared" si="185"/>
        <v>0</v>
      </c>
      <c r="QNR24" s="719">
        <f t="shared" si="185"/>
        <v>0</v>
      </c>
      <c r="QNS24" s="719">
        <f t="shared" si="185"/>
        <v>0</v>
      </c>
      <c r="QNT24" s="719">
        <f t="shared" si="185"/>
        <v>0</v>
      </c>
      <c r="QNU24" s="719">
        <f t="shared" si="185"/>
        <v>0</v>
      </c>
      <c r="QNV24" s="719">
        <f t="shared" si="185"/>
        <v>0</v>
      </c>
      <c r="QNW24" s="719">
        <f t="shared" si="185"/>
        <v>0</v>
      </c>
      <c r="QNX24" s="719">
        <f t="shared" si="185"/>
        <v>0</v>
      </c>
      <c r="QNY24" s="719">
        <f t="shared" si="185"/>
        <v>0</v>
      </c>
      <c r="QNZ24" s="719">
        <f t="shared" si="185"/>
        <v>0</v>
      </c>
      <c r="QOA24" s="719">
        <f t="shared" si="185"/>
        <v>0</v>
      </c>
      <c r="QOB24" s="719">
        <f t="shared" si="185"/>
        <v>0</v>
      </c>
      <c r="QOC24" s="719">
        <f t="shared" si="185"/>
        <v>0</v>
      </c>
      <c r="QOD24" s="719">
        <f t="shared" si="185"/>
        <v>0</v>
      </c>
      <c r="QOE24" s="719">
        <f t="shared" si="185"/>
        <v>0</v>
      </c>
      <c r="QOF24" s="719">
        <f t="shared" si="185"/>
        <v>0</v>
      </c>
      <c r="QOG24" s="719">
        <f t="shared" si="185"/>
        <v>0</v>
      </c>
      <c r="QOH24" s="719">
        <f t="shared" si="185"/>
        <v>0</v>
      </c>
      <c r="QOI24" s="719">
        <f t="shared" si="185"/>
        <v>0</v>
      </c>
      <c r="QOJ24" s="719">
        <f t="shared" si="185"/>
        <v>0</v>
      </c>
      <c r="QOK24" s="719">
        <f t="shared" si="185"/>
        <v>0</v>
      </c>
      <c r="QOL24" s="719">
        <f t="shared" si="185"/>
        <v>0</v>
      </c>
      <c r="QOM24" s="719">
        <f t="shared" si="185"/>
        <v>0</v>
      </c>
      <c r="QON24" s="719">
        <f t="shared" si="185"/>
        <v>0</v>
      </c>
      <c r="QOO24" s="719">
        <f t="shared" si="185"/>
        <v>0</v>
      </c>
      <c r="QOP24" s="719">
        <f t="shared" si="185"/>
        <v>0</v>
      </c>
      <c r="QOQ24" s="719">
        <f t="shared" si="185"/>
        <v>0</v>
      </c>
      <c r="QOR24" s="719">
        <f t="shared" si="185"/>
        <v>0</v>
      </c>
      <c r="QOS24" s="719">
        <f t="shared" si="185"/>
        <v>0</v>
      </c>
      <c r="QOT24" s="719">
        <f t="shared" si="185"/>
        <v>0</v>
      </c>
      <c r="QOU24" s="719">
        <f t="shared" si="185"/>
        <v>0</v>
      </c>
      <c r="QOV24" s="719">
        <f t="shared" si="185"/>
        <v>0</v>
      </c>
      <c r="QOW24" s="719">
        <f t="shared" ref="QOW24:QRH24" si="186">QOW22/365</f>
        <v>0</v>
      </c>
      <c r="QOX24" s="719">
        <f t="shared" si="186"/>
        <v>0</v>
      </c>
      <c r="QOY24" s="719">
        <f t="shared" si="186"/>
        <v>0</v>
      </c>
      <c r="QOZ24" s="719">
        <f t="shared" si="186"/>
        <v>0</v>
      </c>
      <c r="QPA24" s="719">
        <f t="shared" si="186"/>
        <v>0</v>
      </c>
      <c r="QPB24" s="719">
        <f t="shared" si="186"/>
        <v>0</v>
      </c>
      <c r="QPC24" s="719">
        <f t="shared" si="186"/>
        <v>0</v>
      </c>
      <c r="QPD24" s="719">
        <f t="shared" si="186"/>
        <v>0</v>
      </c>
      <c r="QPE24" s="719">
        <f t="shared" si="186"/>
        <v>0</v>
      </c>
      <c r="QPF24" s="719">
        <f t="shared" si="186"/>
        <v>0</v>
      </c>
      <c r="QPG24" s="719">
        <f t="shared" si="186"/>
        <v>0</v>
      </c>
      <c r="QPH24" s="719">
        <f t="shared" si="186"/>
        <v>0</v>
      </c>
      <c r="QPI24" s="719">
        <f t="shared" si="186"/>
        <v>0</v>
      </c>
      <c r="QPJ24" s="719">
        <f t="shared" si="186"/>
        <v>0</v>
      </c>
      <c r="QPK24" s="719">
        <f t="shared" si="186"/>
        <v>0</v>
      </c>
      <c r="QPL24" s="719">
        <f t="shared" si="186"/>
        <v>0</v>
      </c>
      <c r="QPM24" s="719">
        <f t="shared" si="186"/>
        <v>0</v>
      </c>
      <c r="QPN24" s="719">
        <f t="shared" si="186"/>
        <v>0</v>
      </c>
      <c r="QPO24" s="719">
        <f t="shared" si="186"/>
        <v>0</v>
      </c>
      <c r="QPP24" s="719">
        <f t="shared" si="186"/>
        <v>0</v>
      </c>
      <c r="QPQ24" s="719">
        <f t="shared" si="186"/>
        <v>0</v>
      </c>
      <c r="QPR24" s="719">
        <f t="shared" si="186"/>
        <v>0</v>
      </c>
      <c r="QPS24" s="719">
        <f t="shared" si="186"/>
        <v>0</v>
      </c>
      <c r="QPT24" s="719">
        <f t="shared" si="186"/>
        <v>0</v>
      </c>
      <c r="QPU24" s="719">
        <f t="shared" si="186"/>
        <v>0</v>
      </c>
      <c r="QPV24" s="719">
        <f t="shared" si="186"/>
        <v>0</v>
      </c>
      <c r="QPW24" s="719">
        <f t="shared" si="186"/>
        <v>0</v>
      </c>
      <c r="QPX24" s="719">
        <f t="shared" si="186"/>
        <v>0</v>
      </c>
      <c r="QPY24" s="719">
        <f t="shared" si="186"/>
        <v>0</v>
      </c>
      <c r="QPZ24" s="719">
        <f t="shared" si="186"/>
        <v>0</v>
      </c>
      <c r="QQA24" s="719">
        <f t="shared" si="186"/>
        <v>0</v>
      </c>
      <c r="QQB24" s="719">
        <f t="shared" si="186"/>
        <v>0</v>
      </c>
      <c r="QQC24" s="719">
        <f t="shared" si="186"/>
        <v>0</v>
      </c>
      <c r="QQD24" s="719">
        <f t="shared" si="186"/>
        <v>0</v>
      </c>
      <c r="QQE24" s="719">
        <f t="shared" si="186"/>
        <v>0</v>
      </c>
      <c r="QQF24" s="719">
        <f t="shared" si="186"/>
        <v>0</v>
      </c>
      <c r="QQG24" s="719">
        <f t="shared" si="186"/>
        <v>0</v>
      </c>
      <c r="QQH24" s="719">
        <f t="shared" si="186"/>
        <v>0</v>
      </c>
      <c r="QQI24" s="719">
        <f t="shared" si="186"/>
        <v>0</v>
      </c>
      <c r="QQJ24" s="719">
        <f t="shared" si="186"/>
        <v>0</v>
      </c>
      <c r="QQK24" s="719">
        <f t="shared" si="186"/>
        <v>0</v>
      </c>
      <c r="QQL24" s="719">
        <f t="shared" si="186"/>
        <v>0</v>
      </c>
      <c r="QQM24" s="719">
        <f t="shared" si="186"/>
        <v>0</v>
      </c>
      <c r="QQN24" s="719">
        <f t="shared" si="186"/>
        <v>0</v>
      </c>
      <c r="QQO24" s="719">
        <f t="shared" si="186"/>
        <v>0</v>
      </c>
      <c r="QQP24" s="719">
        <f t="shared" si="186"/>
        <v>0</v>
      </c>
      <c r="QQQ24" s="719">
        <f t="shared" si="186"/>
        <v>0</v>
      </c>
      <c r="QQR24" s="719">
        <f t="shared" si="186"/>
        <v>0</v>
      </c>
      <c r="QQS24" s="719">
        <f t="shared" si="186"/>
        <v>0</v>
      </c>
      <c r="QQT24" s="719">
        <f t="shared" si="186"/>
        <v>0</v>
      </c>
      <c r="QQU24" s="719">
        <f t="shared" si="186"/>
        <v>0</v>
      </c>
      <c r="QQV24" s="719">
        <f t="shared" si="186"/>
        <v>0</v>
      </c>
      <c r="QQW24" s="719">
        <f t="shared" si="186"/>
        <v>0</v>
      </c>
      <c r="QQX24" s="719">
        <f t="shared" si="186"/>
        <v>0</v>
      </c>
      <c r="QQY24" s="719">
        <f t="shared" si="186"/>
        <v>0</v>
      </c>
      <c r="QQZ24" s="719">
        <f t="shared" si="186"/>
        <v>0</v>
      </c>
      <c r="QRA24" s="719">
        <f t="shared" si="186"/>
        <v>0</v>
      </c>
      <c r="QRB24" s="719">
        <f t="shared" si="186"/>
        <v>0</v>
      </c>
      <c r="QRC24" s="719">
        <f t="shared" si="186"/>
        <v>0</v>
      </c>
      <c r="QRD24" s="719">
        <f t="shared" si="186"/>
        <v>0</v>
      </c>
      <c r="QRE24" s="719">
        <f t="shared" si="186"/>
        <v>0</v>
      </c>
      <c r="QRF24" s="719">
        <f t="shared" si="186"/>
        <v>0</v>
      </c>
      <c r="QRG24" s="719">
        <f t="shared" si="186"/>
        <v>0</v>
      </c>
      <c r="QRH24" s="719">
        <f t="shared" si="186"/>
        <v>0</v>
      </c>
      <c r="QRI24" s="719">
        <f t="shared" ref="QRI24:QTT24" si="187">QRI22/365</f>
        <v>0</v>
      </c>
      <c r="QRJ24" s="719">
        <f t="shared" si="187"/>
        <v>0</v>
      </c>
      <c r="QRK24" s="719">
        <f t="shared" si="187"/>
        <v>0</v>
      </c>
      <c r="QRL24" s="719">
        <f t="shared" si="187"/>
        <v>0</v>
      </c>
      <c r="QRM24" s="719">
        <f t="shared" si="187"/>
        <v>0</v>
      </c>
      <c r="QRN24" s="719">
        <f t="shared" si="187"/>
        <v>0</v>
      </c>
      <c r="QRO24" s="719">
        <f t="shared" si="187"/>
        <v>0</v>
      </c>
      <c r="QRP24" s="719">
        <f t="shared" si="187"/>
        <v>0</v>
      </c>
      <c r="QRQ24" s="719">
        <f t="shared" si="187"/>
        <v>0</v>
      </c>
      <c r="QRR24" s="719">
        <f t="shared" si="187"/>
        <v>0</v>
      </c>
      <c r="QRS24" s="719">
        <f t="shared" si="187"/>
        <v>0</v>
      </c>
      <c r="QRT24" s="719">
        <f t="shared" si="187"/>
        <v>0</v>
      </c>
      <c r="QRU24" s="719">
        <f t="shared" si="187"/>
        <v>0</v>
      </c>
      <c r="QRV24" s="719">
        <f t="shared" si="187"/>
        <v>0</v>
      </c>
      <c r="QRW24" s="719">
        <f t="shared" si="187"/>
        <v>0</v>
      </c>
      <c r="QRX24" s="719">
        <f t="shared" si="187"/>
        <v>0</v>
      </c>
      <c r="QRY24" s="719">
        <f t="shared" si="187"/>
        <v>0</v>
      </c>
      <c r="QRZ24" s="719">
        <f t="shared" si="187"/>
        <v>0</v>
      </c>
      <c r="QSA24" s="719">
        <f t="shared" si="187"/>
        <v>0</v>
      </c>
      <c r="QSB24" s="719">
        <f t="shared" si="187"/>
        <v>0</v>
      </c>
      <c r="QSC24" s="719">
        <f t="shared" si="187"/>
        <v>0</v>
      </c>
      <c r="QSD24" s="719">
        <f t="shared" si="187"/>
        <v>0</v>
      </c>
      <c r="QSE24" s="719">
        <f t="shared" si="187"/>
        <v>0</v>
      </c>
      <c r="QSF24" s="719">
        <f t="shared" si="187"/>
        <v>0</v>
      </c>
      <c r="QSG24" s="719">
        <f t="shared" si="187"/>
        <v>0</v>
      </c>
      <c r="QSH24" s="719">
        <f t="shared" si="187"/>
        <v>0</v>
      </c>
      <c r="QSI24" s="719">
        <f t="shared" si="187"/>
        <v>0</v>
      </c>
      <c r="QSJ24" s="719">
        <f t="shared" si="187"/>
        <v>0</v>
      </c>
      <c r="QSK24" s="719">
        <f t="shared" si="187"/>
        <v>0</v>
      </c>
      <c r="QSL24" s="719">
        <f t="shared" si="187"/>
        <v>0</v>
      </c>
      <c r="QSM24" s="719">
        <f t="shared" si="187"/>
        <v>0</v>
      </c>
      <c r="QSN24" s="719">
        <f t="shared" si="187"/>
        <v>0</v>
      </c>
      <c r="QSO24" s="719">
        <f t="shared" si="187"/>
        <v>0</v>
      </c>
      <c r="QSP24" s="719">
        <f t="shared" si="187"/>
        <v>0</v>
      </c>
      <c r="QSQ24" s="719">
        <f t="shared" si="187"/>
        <v>0</v>
      </c>
      <c r="QSR24" s="719">
        <f t="shared" si="187"/>
        <v>0</v>
      </c>
      <c r="QSS24" s="719">
        <f t="shared" si="187"/>
        <v>0</v>
      </c>
      <c r="QST24" s="719">
        <f t="shared" si="187"/>
        <v>0</v>
      </c>
      <c r="QSU24" s="719">
        <f t="shared" si="187"/>
        <v>0</v>
      </c>
      <c r="QSV24" s="719">
        <f t="shared" si="187"/>
        <v>0</v>
      </c>
      <c r="QSW24" s="719">
        <f t="shared" si="187"/>
        <v>0</v>
      </c>
      <c r="QSX24" s="719">
        <f t="shared" si="187"/>
        <v>0</v>
      </c>
      <c r="QSY24" s="719">
        <f t="shared" si="187"/>
        <v>0</v>
      </c>
      <c r="QSZ24" s="719">
        <f t="shared" si="187"/>
        <v>0</v>
      </c>
      <c r="QTA24" s="719">
        <f t="shared" si="187"/>
        <v>0</v>
      </c>
      <c r="QTB24" s="719">
        <f t="shared" si="187"/>
        <v>0</v>
      </c>
      <c r="QTC24" s="719">
        <f t="shared" si="187"/>
        <v>0</v>
      </c>
      <c r="QTD24" s="719">
        <f t="shared" si="187"/>
        <v>0</v>
      </c>
      <c r="QTE24" s="719">
        <f t="shared" si="187"/>
        <v>0</v>
      </c>
      <c r="QTF24" s="719">
        <f t="shared" si="187"/>
        <v>0</v>
      </c>
      <c r="QTG24" s="719">
        <f t="shared" si="187"/>
        <v>0</v>
      </c>
      <c r="QTH24" s="719">
        <f t="shared" si="187"/>
        <v>0</v>
      </c>
      <c r="QTI24" s="719">
        <f t="shared" si="187"/>
        <v>0</v>
      </c>
      <c r="QTJ24" s="719">
        <f t="shared" si="187"/>
        <v>0</v>
      </c>
      <c r="QTK24" s="719">
        <f t="shared" si="187"/>
        <v>0</v>
      </c>
      <c r="QTL24" s="719">
        <f t="shared" si="187"/>
        <v>0</v>
      </c>
      <c r="QTM24" s="719">
        <f t="shared" si="187"/>
        <v>0</v>
      </c>
      <c r="QTN24" s="719">
        <f t="shared" si="187"/>
        <v>0</v>
      </c>
      <c r="QTO24" s="719">
        <f t="shared" si="187"/>
        <v>0</v>
      </c>
      <c r="QTP24" s="719">
        <f t="shared" si="187"/>
        <v>0</v>
      </c>
      <c r="QTQ24" s="719">
        <f t="shared" si="187"/>
        <v>0</v>
      </c>
      <c r="QTR24" s="719">
        <f t="shared" si="187"/>
        <v>0</v>
      </c>
      <c r="QTS24" s="719">
        <f t="shared" si="187"/>
        <v>0</v>
      </c>
      <c r="QTT24" s="719">
        <f t="shared" si="187"/>
        <v>0</v>
      </c>
      <c r="QTU24" s="719">
        <f t="shared" ref="QTU24:QWF24" si="188">QTU22/365</f>
        <v>0</v>
      </c>
      <c r="QTV24" s="719">
        <f t="shared" si="188"/>
        <v>0</v>
      </c>
      <c r="QTW24" s="719">
        <f t="shared" si="188"/>
        <v>0</v>
      </c>
      <c r="QTX24" s="719">
        <f t="shared" si="188"/>
        <v>0</v>
      </c>
      <c r="QTY24" s="719">
        <f t="shared" si="188"/>
        <v>0</v>
      </c>
      <c r="QTZ24" s="719">
        <f t="shared" si="188"/>
        <v>0</v>
      </c>
      <c r="QUA24" s="719">
        <f t="shared" si="188"/>
        <v>0</v>
      </c>
      <c r="QUB24" s="719">
        <f t="shared" si="188"/>
        <v>0</v>
      </c>
      <c r="QUC24" s="719">
        <f t="shared" si="188"/>
        <v>0</v>
      </c>
      <c r="QUD24" s="719">
        <f t="shared" si="188"/>
        <v>0</v>
      </c>
      <c r="QUE24" s="719">
        <f t="shared" si="188"/>
        <v>0</v>
      </c>
      <c r="QUF24" s="719">
        <f t="shared" si="188"/>
        <v>0</v>
      </c>
      <c r="QUG24" s="719">
        <f t="shared" si="188"/>
        <v>0</v>
      </c>
      <c r="QUH24" s="719">
        <f t="shared" si="188"/>
        <v>0</v>
      </c>
      <c r="QUI24" s="719">
        <f t="shared" si="188"/>
        <v>0</v>
      </c>
      <c r="QUJ24" s="719">
        <f t="shared" si="188"/>
        <v>0</v>
      </c>
      <c r="QUK24" s="719">
        <f t="shared" si="188"/>
        <v>0</v>
      </c>
      <c r="QUL24" s="719">
        <f t="shared" si="188"/>
        <v>0</v>
      </c>
      <c r="QUM24" s="719">
        <f t="shared" si="188"/>
        <v>0</v>
      </c>
      <c r="QUN24" s="719">
        <f t="shared" si="188"/>
        <v>0</v>
      </c>
      <c r="QUO24" s="719">
        <f t="shared" si="188"/>
        <v>0</v>
      </c>
      <c r="QUP24" s="719">
        <f t="shared" si="188"/>
        <v>0</v>
      </c>
      <c r="QUQ24" s="719">
        <f t="shared" si="188"/>
        <v>0</v>
      </c>
      <c r="QUR24" s="719">
        <f t="shared" si="188"/>
        <v>0</v>
      </c>
      <c r="QUS24" s="719">
        <f t="shared" si="188"/>
        <v>0</v>
      </c>
      <c r="QUT24" s="719">
        <f t="shared" si="188"/>
        <v>0</v>
      </c>
      <c r="QUU24" s="719">
        <f t="shared" si="188"/>
        <v>0</v>
      </c>
      <c r="QUV24" s="719">
        <f t="shared" si="188"/>
        <v>0</v>
      </c>
      <c r="QUW24" s="719">
        <f t="shared" si="188"/>
        <v>0</v>
      </c>
      <c r="QUX24" s="719">
        <f t="shared" si="188"/>
        <v>0</v>
      </c>
      <c r="QUY24" s="719">
        <f t="shared" si="188"/>
        <v>0</v>
      </c>
      <c r="QUZ24" s="719">
        <f t="shared" si="188"/>
        <v>0</v>
      </c>
      <c r="QVA24" s="719">
        <f t="shared" si="188"/>
        <v>0</v>
      </c>
      <c r="QVB24" s="719">
        <f t="shared" si="188"/>
        <v>0</v>
      </c>
      <c r="QVC24" s="719">
        <f t="shared" si="188"/>
        <v>0</v>
      </c>
      <c r="QVD24" s="719">
        <f t="shared" si="188"/>
        <v>0</v>
      </c>
      <c r="QVE24" s="719">
        <f t="shared" si="188"/>
        <v>0</v>
      </c>
      <c r="QVF24" s="719">
        <f t="shared" si="188"/>
        <v>0</v>
      </c>
      <c r="QVG24" s="719">
        <f t="shared" si="188"/>
        <v>0</v>
      </c>
      <c r="QVH24" s="719">
        <f t="shared" si="188"/>
        <v>0</v>
      </c>
      <c r="QVI24" s="719">
        <f t="shared" si="188"/>
        <v>0</v>
      </c>
      <c r="QVJ24" s="719">
        <f t="shared" si="188"/>
        <v>0</v>
      </c>
      <c r="QVK24" s="719">
        <f t="shared" si="188"/>
        <v>0</v>
      </c>
      <c r="QVL24" s="719">
        <f t="shared" si="188"/>
        <v>0</v>
      </c>
      <c r="QVM24" s="719">
        <f t="shared" si="188"/>
        <v>0</v>
      </c>
      <c r="QVN24" s="719">
        <f t="shared" si="188"/>
        <v>0</v>
      </c>
      <c r="QVO24" s="719">
        <f t="shared" si="188"/>
        <v>0</v>
      </c>
      <c r="QVP24" s="719">
        <f t="shared" si="188"/>
        <v>0</v>
      </c>
      <c r="QVQ24" s="719">
        <f t="shared" si="188"/>
        <v>0</v>
      </c>
      <c r="QVR24" s="719">
        <f t="shared" si="188"/>
        <v>0</v>
      </c>
      <c r="QVS24" s="719">
        <f t="shared" si="188"/>
        <v>0</v>
      </c>
      <c r="QVT24" s="719">
        <f t="shared" si="188"/>
        <v>0</v>
      </c>
      <c r="QVU24" s="719">
        <f t="shared" si="188"/>
        <v>0</v>
      </c>
      <c r="QVV24" s="719">
        <f t="shared" si="188"/>
        <v>0</v>
      </c>
      <c r="QVW24" s="719">
        <f t="shared" si="188"/>
        <v>0</v>
      </c>
      <c r="QVX24" s="719">
        <f t="shared" si="188"/>
        <v>0</v>
      </c>
      <c r="QVY24" s="719">
        <f t="shared" si="188"/>
        <v>0</v>
      </c>
      <c r="QVZ24" s="719">
        <f t="shared" si="188"/>
        <v>0</v>
      </c>
      <c r="QWA24" s="719">
        <f t="shared" si="188"/>
        <v>0</v>
      </c>
      <c r="QWB24" s="719">
        <f t="shared" si="188"/>
        <v>0</v>
      </c>
      <c r="QWC24" s="719">
        <f t="shared" si="188"/>
        <v>0</v>
      </c>
      <c r="QWD24" s="719">
        <f t="shared" si="188"/>
        <v>0</v>
      </c>
      <c r="QWE24" s="719">
        <f t="shared" si="188"/>
        <v>0</v>
      </c>
      <c r="QWF24" s="719">
        <f t="shared" si="188"/>
        <v>0</v>
      </c>
      <c r="QWG24" s="719">
        <f t="shared" ref="QWG24:QYR24" si="189">QWG22/365</f>
        <v>0</v>
      </c>
      <c r="QWH24" s="719">
        <f t="shared" si="189"/>
        <v>0</v>
      </c>
      <c r="QWI24" s="719">
        <f t="shared" si="189"/>
        <v>0</v>
      </c>
      <c r="QWJ24" s="719">
        <f t="shared" si="189"/>
        <v>0</v>
      </c>
      <c r="QWK24" s="719">
        <f t="shared" si="189"/>
        <v>0</v>
      </c>
      <c r="QWL24" s="719">
        <f t="shared" si="189"/>
        <v>0</v>
      </c>
      <c r="QWM24" s="719">
        <f t="shared" si="189"/>
        <v>0</v>
      </c>
      <c r="QWN24" s="719">
        <f t="shared" si="189"/>
        <v>0</v>
      </c>
      <c r="QWO24" s="719">
        <f t="shared" si="189"/>
        <v>0</v>
      </c>
      <c r="QWP24" s="719">
        <f t="shared" si="189"/>
        <v>0</v>
      </c>
      <c r="QWQ24" s="719">
        <f t="shared" si="189"/>
        <v>0</v>
      </c>
      <c r="QWR24" s="719">
        <f t="shared" si="189"/>
        <v>0</v>
      </c>
      <c r="QWS24" s="719">
        <f t="shared" si="189"/>
        <v>0</v>
      </c>
      <c r="QWT24" s="719">
        <f t="shared" si="189"/>
        <v>0</v>
      </c>
      <c r="QWU24" s="719">
        <f t="shared" si="189"/>
        <v>0</v>
      </c>
      <c r="QWV24" s="719">
        <f t="shared" si="189"/>
        <v>0</v>
      </c>
      <c r="QWW24" s="719">
        <f t="shared" si="189"/>
        <v>0</v>
      </c>
      <c r="QWX24" s="719">
        <f t="shared" si="189"/>
        <v>0</v>
      </c>
      <c r="QWY24" s="719">
        <f t="shared" si="189"/>
        <v>0</v>
      </c>
      <c r="QWZ24" s="719">
        <f t="shared" si="189"/>
        <v>0</v>
      </c>
      <c r="QXA24" s="719">
        <f t="shared" si="189"/>
        <v>0</v>
      </c>
      <c r="QXB24" s="719">
        <f t="shared" si="189"/>
        <v>0</v>
      </c>
      <c r="QXC24" s="719">
        <f t="shared" si="189"/>
        <v>0</v>
      </c>
      <c r="QXD24" s="719">
        <f t="shared" si="189"/>
        <v>0</v>
      </c>
      <c r="QXE24" s="719">
        <f t="shared" si="189"/>
        <v>0</v>
      </c>
      <c r="QXF24" s="719">
        <f t="shared" si="189"/>
        <v>0</v>
      </c>
      <c r="QXG24" s="719">
        <f t="shared" si="189"/>
        <v>0</v>
      </c>
      <c r="QXH24" s="719">
        <f t="shared" si="189"/>
        <v>0</v>
      </c>
      <c r="QXI24" s="719">
        <f t="shared" si="189"/>
        <v>0</v>
      </c>
      <c r="QXJ24" s="719">
        <f t="shared" si="189"/>
        <v>0</v>
      </c>
      <c r="QXK24" s="719">
        <f t="shared" si="189"/>
        <v>0</v>
      </c>
      <c r="QXL24" s="719">
        <f t="shared" si="189"/>
        <v>0</v>
      </c>
      <c r="QXM24" s="719">
        <f t="shared" si="189"/>
        <v>0</v>
      </c>
      <c r="QXN24" s="719">
        <f t="shared" si="189"/>
        <v>0</v>
      </c>
      <c r="QXO24" s="719">
        <f t="shared" si="189"/>
        <v>0</v>
      </c>
      <c r="QXP24" s="719">
        <f t="shared" si="189"/>
        <v>0</v>
      </c>
      <c r="QXQ24" s="719">
        <f t="shared" si="189"/>
        <v>0</v>
      </c>
      <c r="QXR24" s="719">
        <f t="shared" si="189"/>
        <v>0</v>
      </c>
      <c r="QXS24" s="719">
        <f t="shared" si="189"/>
        <v>0</v>
      </c>
      <c r="QXT24" s="719">
        <f t="shared" si="189"/>
        <v>0</v>
      </c>
      <c r="QXU24" s="719">
        <f t="shared" si="189"/>
        <v>0</v>
      </c>
      <c r="QXV24" s="719">
        <f t="shared" si="189"/>
        <v>0</v>
      </c>
      <c r="QXW24" s="719">
        <f t="shared" si="189"/>
        <v>0</v>
      </c>
      <c r="QXX24" s="719">
        <f t="shared" si="189"/>
        <v>0</v>
      </c>
      <c r="QXY24" s="719">
        <f t="shared" si="189"/>
        <v>0</v>
      </c>
      <c r="QXZ24" s="719">
        <f t="shared" si="189"/>
        <v>0</v>
      </c>
      <c r="QYA24" s="719">
        <f t="shared" si="189"/>
        <v>0</v>
      </c>
      <c r="QYB24" s="719">
        <f t="shared" si="189"/>
        <v>0</v>
      </c>
      <c r="QYC24" s="719">
        <f t="shared" si="189"/>
        <v>0</v>
      </c>
      <c r="QYD24" s="719">
        <f t="shared" si="189"/>
        <v>0</v>
      </c>
      <c r="QYE24" s="719">
        <f t="shared" si="189"/>
        <v>0</v>
      </c>
      <c r="QYF24" s="719">
        <f t="shared" si="189"/>
        <v>0</v>
      </c>
      <c r="QYG24" s="719">
        <f t="shared" si="189"/>
        <v>0</v>
      </c>
      <c r="QYH24" s="719">
        <f t="shared" si="189"/>
        <v>0</v>
      </c>
      <c r="QYI24" s="719">
        <f t="shared" si="189"/>
        <v>0</v>
      </c>
      <c r="QYJ24" s="719">
        <f t="shared" si="189"/>
        <v>0</v>
      </c>
      <c r="QYK24" s="719">
        <f t="shared" si="189"/>
        <v>0</v>
      </c>
      <c r="QYL24" s="719">
        <f t="shared" si="189"/>
        <v>0</v>
      </c>
      <c r="QYM24" s="719">
        <f t="shared" si="189"/>
        <v>0</v>
      </c>
      <c r="QYN24" s="719">
        <f t="shared" si="189"/>
        <v>0</v>
      </c>
      <c r="QYO24" s="719">
        <f t="shared" si="189"/>
        <v>0</v>
      </c>
      <c r="QYP24" s="719">
        <f t="shared" si="189"/>
        <v>0</v>
      </c>
      <c r="QYQ24" s="719">
        <f t="shared" si="189"/>
        <v>0</v>
      </c>
      <c r="QYR24" s="719">
        <f t="shared" si="189"/>
        <v>0</v>
      </c>
      <c r="QYS24" s="719">
        <f t="shared" ref="QYS24:RBD24" si="190">QYS22/365</f>
        <v>0</v>
      </c>
      <c r="QYT24" s="719">
        <f t="shared" si="190"/>
        <v>0</v>
      </c>
      <c r="QYU24" s="719">
        <f t="shared" si="190"/>
        <v>0</v>
      </c>
      <c r="QYV24" s="719">
        <f t="shared" si="190"/>
        <v>0</v>
      </c>
      <c r="QYW24" s="719">
        <f t="shared" si="190"/>
        <v>0</v>
      </c>
      <c r="QYX24" s="719">
        <f t="shared" si="190"/>
        <v>0</v>
      </c>
      <c r="QYY24" s="719">
        <f t="shared" si="190"/>
        <v>0</v>
      </c>
      <c r="QYZ24" s="719">
        <f t="shared" si="190"/>
        <v>0</v>
      </c>
      <c r="QZA24" s="719">
        <f t="shared" si="190"/>
        <v>0</v>
      </c>
      <c r="QZB24" s="719">
        <f t="shared" si="190"/>
        <v>0</v>
      </c>
      <c r="QZC24" s="719">
        <f t="shared" si="190"/>
        <v>0</v>
      </c>
      <c r="QZD24" s="719">
        <f t="shared" si="190"/>
        <v>0</v>
      </c>
      <c r="QZE24" s="719">
        <f t="shared" si="190"/>
        <v>0</v>
      </c>
      <c r="QZF24" s="719">
        <f t="shared" si="190"/>
        <v>0</v>
      </c>
      <c r="QZG24" s="719">
        <f t="shared" si="190"/>
        <v>0</v>
      </c>
      <c r="QZH24" s="719">
        <f t="shared" si="190"/>
        <v>0</v>
      </c>
      <c r="QZI24" s="719">
        <f t="shared" si="190"/>
        <v>0</v>
      </c>
      <c r="QZJ24" s="719">
        <f t="shared" si="190"/>
        <v>0</v>
      </c>
      <c r="QZK24" s="719">
        <f t="shared" si="190"/>
        <v>0</v>
      </c>
      <c r="QZL24" s="719">
        <f t="shared" si="190"/>
        <v>0</v>
      </c>
      <c r="QZM24" s="719">
        <f t="shared" si="190"/>
        <v>0</v>
      </c>
      <c r="QZN24" s="719">
        <f t="shared" si="190"/>
        <v>0</v>
      </c>
      <c r="QZO24" s="719">
        <f t="shared" si="190"/>
        <v>0</v>
      </c>
      <c r="QZP24" s="719">
        <f t="shared" si="190"/>
        <v>0</v>
      </c>
      <c r="QZQ24" s="719">
        <f t="shared" si="190"/>
        <v>0</v>
      </c>
      <c r="QZR24" s="719">
        <f t="shared" si="190"/>
        <v>0</v>
      </c>
      <c r="QZS24" s="719">
        <f t="shared" si="190"/>
        <v>0</v>
      </c>
      <c r="QZT24" s="719">
        <f t="shared" si="190"/>
        <v>0</v>
      </c>
      <c r="QZU24" s="719">
        <f t="shared" si="190"/>
        <v>0</v>
      </c>
      <c r="QZV24" s="719">
        <f t="shared" si="190"/>
        <v>0</v>
      </c>
      <c r="QZW24" s="719">
        <f t="shared" si="190"/>
        <v>0</v>
      </c>
      <c r="QZX24" s="719">
        <f t="shared" si="190"/>
        <v>0</v>
      </c>
      <c r="QZY24" s="719">
        <f t="shared" si="190"/>
        <v>0</v>
      </c>
      <c r="QZZ24" s="719">
        <f t="shared" si="190"/>
        <v>0</v>
      </c>
      <c r="RAA24" s="719">
        <f t="shared" si="190"/>
        <v>0</v>
      </c>
      <c r="RAB24" s="719">
        <f t="shared" si="190"/>
        <v>0</v>
      </c>
      <c r="RAC24" s="719">
        <f t="shared" si="190"/>
        <v>0</v>
      </c>
      <c r="RAD24" s="719">
        <f t="shared" si="190"/>
        <v>0</v>
      </c>
      <c r="RAE24" s="719">
        <f t="shared" si="190"/>
        <v>0</v>
      </c>
      <c r="RAF24" s="719">
        <f t="shared" si="190"/>
        <v>0</v>
      </c>
      <c r="RAG24" s="719">
        <f t="shared" si="190"/>
        <v>0</v>
      </c>
      <c r="RAH24" s="719">
        <f t="shared" si="190"/>
        <v>0</v>
      </c>
      <c r="RAI24" s="719">
        <f t="shared" si="190"/>
        <v>0</v>
      </c>
      <c r="RAJ24" s="719">
        <f t="shared" si="190"/>
        <v>0</v>
      </c>
      <c r="RAK24" s="719">
        <f t="shared" si="190"/>
        <v>0</v>
      </c>
      <c r="RAL24" s="719">
        <f t="shared" si="190"/>
        <v>0</v>
      </c>
      <c r="RAM24" s="719">
        <f t="shared" si="190"/>
        <v>0</v>
      </c>
      <c r="RAN24" s="719">
        <f t="shared" si="190"/>
        <v>0</v>
      </c>
      <c r="RAO24" s="719">
        <f t="shared" si="190"/>
        <v>0</v>
      </c>
      <c r="RAP24" s="719">
        <f t="shared" si="190"/>
        <v>0</v>
      </c>
      <c r="RAQ24" s="719">
        <f t="shared" si="190"/>
        <v>0</v>
      </c>
      <c r="RAR24" s="719">
        <f t="shared" si="190"/>
        <v>0</v>
      </c>
      <c r="RAS24" s="719">
        <f t="shared" si="190"/>
        <v>0</v>
      </c>
      <c r="RAT24" s="719">
        <f t="shared" si="190"/>
        <v>0</v>
      </c>
      <c r="RAU24" s="719">
        <f t="shared" si="190"/>
        <v>0</v>
      </c>
      <c r="RAV24" s="719">
        <f t="shared" si="190"/>
        <v>0</v>
      </c>
      <c r="RAW24" s="719">
        <f t="shared" si="190"/>
        <v>0</v>
      </c>
      <c r="RAX24" s="719">
        <f t="shared" si="190"/>
        <v>0</v>
      </c>
      <c r="RAY24" s="719">
        <f t="shared" si="190"/>
        <v>0</v>
      </c>
      <c r="RAZ24" s="719">
        <f t="shared" si="190"/>
        <v>0</v>
      </c>
      <c r="RBA24" s="719">
        <f t="shared" si="190"/>
        <v>0</v>
      </c>
      <c r="RBB24" s="719">
        <f t="shared" si="190"/>
        <v>0</v>
      </c>
      <c r="RBC24" s="719">
        <f t="shared" si="190"/>
        <v>0</v>
      </c>
      <c r="RBD24" s="719">
        <f t="shared" si="190"/>
        <v>0</v>
      </c>
      <c r="RBE24" s="719">
        <f t="shared" ref="RBE24:RDP24" si="191">RBE22/365</f>
        <v>0</v>
      </c>
      <c r="RBF24" s="719">
        <f t="shared" si="191"/>
        <v>0</v>
      </c>
      <c r="RBG24" s="719">
        <f t="shared" si="191"/>
        <v>0</v>
      </c>
      <c r="RBH24" s="719">
        <f t="shared" si="191"/>
        <v>0</v>
      </c>
      <c r="RBI24" s="719">
        <f t="shared" si="191"/>
        <v>0</v>
      </c>
      <c r="RBJ24" s="719">
        <f t="shared" si="191"/>
        <v>0</v>
      </c>
      <c r="RBK24" s="719">
        <f t="shared" si="191"/>
        <v>0</v>
      </c>
      <c r="RBL24" s="719">
        <f t="shared" si="191"/>
        <v>0</v>
      </c>
      <c r="RBM24" s="719">
        <f t="shared" si="191"/>
        <v>0</v>
      </c>
      <c r="RBN24" s="719">
        <f t="shared" si="191"/>
        <v>0</v>
      </c>
      <c r="RBO24" s="719">
        <f t="shared" si="191"/>
        <v>0</v>
      </c>
      <c r="RBP24" s="719">
        <f t="shared" si="191"/>
        <v>0</v>
      </c>
      <c r="RBQ24" s="719">
        <f t="shared" si="191"/>
        <v>0</v>
      </c>
      <c r="RBR24" s="719">
        <f t="shared" si="191"/>
        <v>0</v>
      </c>
      <c r="RBS24" s="719">
        <f t="shared" si="191"/>
        <v>0</v>
      </c>
      <c r="RBT24" s="719">
        <f t="shared" si="191"/>
        <v>0</v>
      </c>
      <c r="RBU24" s="719">
        <f t="shared" si="191"/>
        <v>0</v>
      </c>
      <c r="RBV24" s="719">
        <f t="shared" si="191"/>
        <v>0</v>
      </c>
      <c r="RBW24" s="719">
        <f t="shared" si="191"/>
        <v>0</v>
      </c>
      <c r="RBX24" s="719">
        <f t="shared" si="191"/>
        <v>0</v>
      </c>
      <c r="RBY24" s="719">
        <f t="shared" si="191"/>
        <v>0</v>
      </c>
      <c r="RBZ24" s="719">
        <f t="shared" si="191"/>
        <v>0</v>
      </c>
      <c r="RCA24" s="719">
        <f t="shared" si="191"/>
        <v>0</v>
      </c>
      <c r="RCB24" s="719">
        <f t="shared" si="191"/>
        <v>0</v>
      </c>
      <c r="RCC24" s="719">
        <f t="shared" si="191"/>
        <v>0</v>
      </c>
      <c r="RCD24" s="719">
        <f t="shared" si="191"/>
        <v>0</v>
      </c>
      <c r="RCE24" s="719">
        <f t="shared" si="191"/>
        <v>0</v>
      </c>
      <c r="RCF24" s="719">
        <f t="shared" si="191"/>
        <v>0</v>
      </c>
      <c r="RCG24" s="719">
        <f t="shared" si="191"/>
        <v>0</v>
      </c>
      <c r="RCH24" s="719">
        <f t="shared" si="191"/>
        <v>0</v>
      </c>
      <c r="RCI24" s="719">
        <f t="shared" si="191"/>
        <v>0</v>
      </c>
      <c r="RCJ24" s="719">
        <f t="shared" si="191"/>
        <v>0</v>
      </c>
      <c r="RCK24" s="719">
        <f t="shared" si="191"/>
        <v>0</v>
      </c>
      <c r="RCL24" s="719">
        <f t="shared" si="191"/>
        <v>0</v>
      </c>
      <c r="RCM24" s="719">
        <f t="shared" si="191"/>
        <v>0</v>
      </c>
      <c r="RCN24" s="719">
        <f t="shared" si="191"/>
        <v>0</v>
      </c>
      <c r="RCO24" s="719">
        <f t="shared" si="191"/>
        <v>0</v>
      </c>
      <c r="RCP24" s="719">
        <f t="shared" si="191"/>
        <v>0</v>
      </c>
      <c r="RCQ24" s="719">
        <f t="shared" si="191"/>
        <v>0</v>
      </c>
      <c r="RCR24" s="719">
        <f t="shared" si="191"/>
        <v>0</v>
      </c>
      <c r="RCS24" s="719">
        <f t="shared" si="191"/>
        <v>0</v>
      </c>
      <c r="RCT24" s="719">
        <f t="shared" si="191"/>
        <v>0</v>
      </c>
      <c r="RCU24" s="719">
        <f t="shared" si="191"/>
        <v>0</v>
      </c>
      <c r="RCV24" s="719">
        <f t="shared" si="191"/>
        <v>0</v>
      </c>
      <c r="RCW24" s="719">
        <f t="shared" si="191"/>
        <v>0</v>
      </c>
      <c r="RCX24" s="719">
        <f t="shared" si="191"/>
        <v>0</v>
      </c>
      <c r="RCY24" s="719">
        <f t="shared" si="191"/>
        <v>0</v>
      </c>
      <c r="RCZ24" s="719">
        <f t="shared" si="191"/>
        <v>0</v>
      </c>
      <c r="RDA24" s="719">
        <f t="shared" si="191"/>
        <v>0</v>
      </c>
      <c r="RDB24" s="719">
        <f t="shared" si="191"/>
        <v>0</v>
      </c>
      <c r="RDC24" s="719">
        <f t="shared" si="191"/>
        <v>0</v>
      </c>
      <c r="RDD24" s="719">
        <f t="shared" si="191"/>
        <v>0</v>
      </c>
      <c r="RDE24" s="719">
        <f t="shared" si="191"/>
        <v>0</v>
      </c>
      <c r="RDF24" s="719">
        <f t="shared" si="191"/>
        <v>0</v>
      </c>
      <c r="RDG24" s="719">
        <f t="shared" si="191"/>
        <v>0</v>
      </c>
      <c r="RDH24" s="719">
        <f t="shared" si="191"/>
        <v>0</v>
      </c>
      <c r="RDI24" s="719">
        <f t="shared" si="191"/>
        <v>0</v>
      </c>
      <c r="RDJ24" s="719">
        <f t="shared" si="191"/>
        <v>0</v>
      </c>
      <c r="RDK24" s="719">
        <f t="shared" si="191"/>
        <v>0</v>
      </c>
      <c r="RDL24" s="719">
        <f t="shared" si="191"/>
        <v>0</v>
      </c>
      <c r="RDM24" s="719">
        <f t="shared" si="191"/>
        <v>0</v>
      </c>
      <c r="RDN24" s="719">
        <f t="shared" si="191"/>
        <v>0</v>
      </c>
      <c r="RDO24" s="719">
        <f t="shared" si="191"/>
        <v>0</v>
      </c>
      <c r="RDP24" s="719">
        <f t="shared" si="191"/>
        <v>0</v>
      </c>
      <c r="RDQ24" s="719">
        <f t="shared" ref="RDQ24:RGB24" si="192">RDQ22/365</f>
        <v>0</v>
      </c>
      <c r="RDR24" s="719">
        <f t="shared" si="192"/>
        <v>0</v>
      </c>
      <c r="RDS24" s="719">
        <f t="shared" si="192"/>
        <v>0</v>
      </c>
      <c r="RDT24" s="719">
        <f t="shared" si="192"/>
        <v>0</v>
      </c>
      <c r="RDU24" s="719">
        <f t="shared" si="192"/>
        <v>0</v>
      </c>
      <c r="RDV24" s="719">
        <f t="shared" si="192"/>
        <v>0</v>
      </c>
      <c r="RDW24" s="719">
        <f t="shared" si="192"/>
        <v>0</v>
      </c>
      <c r="RDX24" s="719">
        <f t="shared" si="192"/>
        <v>0</v>
      </c>
      <c r="RDY24" s="719">
        <f t="shared" si="192"/>
        <v>0</v>
      </c>
      <c r="RDZ24" s="719">
        <f t="shared" si="192"/>
        <v>0</v>
      </c>
      <c r="REA24" s="719">
        <f t="shared" si="192"/>
        <v>0</v>
      </c>
      <c r="REB24" s="719">
        <f t="shared" si="192"/>
        <v>0</v>
      </c>
      <c r="REC24" s="719">
        <f t="shared" si="192"/>
        <v>0</v>
      </c>
      <c r="RED24" s="719">
        <f t="shared" si="192"/>
        <v>0</v>
      </c>
      <c r="REE24" s="719">
        <f t="shared" si="192"/>
        <v>0</v>
      </c>
      <c r="REF24" s="719">
        <f t="shared" si="192"/>
        <v>0</v>
      </c>
      <c r="REG24" s="719">
        <f t="shared" si="192"/>
        <v>0</v>
      </c>
      <c r="REH24" s="719">
        <f t="shared" si="192"/>
        <v>0</v>
      </c>
      <c r="REI24" s="719">
        <f t="shared" si="192"/>
        <v>0</v>
      </c>
      <c r="REJ24" s="719">
        <f t="shared" si="192"/>
        <v>0</v>
      </c>
      <c r="REK24" s="719">
        <f t="shared" si="192"/>
        <v>0</v>
      </c>
      <c r="REL24" s="719">
        <f t="shared" si="192"/>
        <v>0</v>
      </c>
      <c r="REM24" s="719">
        <f t="shared" si="192"/>
        <v>0</v>
      </c>
      <c r="REN24" s="719">
        <f t="shared" si="192"/>
        <v>0</v>
      </c>
      <c r="REO24" s="719">
        <f t="shared" si="192"/>
        <v>0</v>
      </c>
      <c r="REP24" s="719">
        <f t="shared" si="192"/>
        <v>0</v>
      </c>
      <c r="REQ24" s="719">
        <f t="shared" si="192"/>
        <v>0</v>
      </c>
      <c r="RER24" s="719">
        <f t="shared" si="192"/>
        <v>0</v>
      </c>
      <c r="RES24" s="719">
        <f t="shared" si="192"/>
        <v>0</v>
      </c>
      <c r="RET24" s="719">
        <f t="shared" si="192"/>
        <v>0</v>
      </c>
      <c r="REU24" s="719">
        <f t="shared" si="192"/>
        <v>0</v>
      </c>
      <c r="REV24" s="719">
        <f t="shared" si="192"/>
        <v>0</v>
      </c>
      <c r="REW24" s="719">
        <f t="shared" si="192"/>
        <v>0</v>
      </c>
      <c r="REX24" s="719">
        <f t="shared" si="192"/>
        <v>0</v>
      </c>
      <c r="REY24" s="719">
        <f t="shared" si="192"/>
        <v>0</v>
      </c>
      <c r="REZ24" s="719">
        <f t="shared" si="192"/>
        <v>0</v>
      </c>
      <c r="RFA24" s="719">
        <f t="shared" si="192"/>
        <v>0</v>
      </c>
      <c r="RFB24" s="719">
        <f t="shared" si="192"/>
        <v>0</v>
      </c>
      <c r="RFC24" s="719">
        <f t="shared" si="192"/>
        <v>0</v>
      </c>
      <c r="RFD24" s="719">
        <f t="shared" si="192"/>
        <v>0</v>
      </c>
      <c r="RFE24" s="719">
        <f t="shared" si="192"/>
        <v>0</v>
      </c>
      <c r="RFF24" s="719">
        <f t="shared" si="192"/>
        <v>0</v>
      </c>
      <c r="RFG24" s="719">
        <f t="shared" si="192"/>
        <v>0</v>
      </c>
      <c r="RFH24" s="719">
        <f t="shared" si="192"/>
        <v>0</v>
      </c>
      <c r="RFI24" s="719">
        <f t="shared" si="192"/>
        <v>0</v>
      </c>
      <c r="RFJ24" s="719">
        <f t="shared" si="192"/>
        <v>0</v>
      </c>
      <c r="RFK24" s="719">
        <f t="shared" si="192"/>
        <v>0</v>
      </c>
      <c r="RFL24" s="719">
        <f t="shared" si="192"/>
        <v>0</v>
      </c>
      <c r="RFM24" s="719">
        <f t="shared" si="192"/>
        <v>0</v>
      </c>
      <c r="RFN24" s="719">
        <f t="shared" si="192"/>
        <v>0</v>
      </c>
      <c r="RFO24" s="719">
        <f t="shared" si="192"/>
        <v>0</v>
      </c>
      <c r="RFP24" s="719">
        <f t="shared" si="192"/>
        <v>0</v>
      </c>
      <c r="RFQ24" s="719">
        <f t="shared" si="192"/>
        <v>0</v>
      </c>
      <c r="RFR24" s="719">
        <f t="shared" si="192"/>
        <v>0</v>
      </c>
      <c r="RFS24" s="719">
        <f t="shared" si="192"/>
        <v>0</v>
      </c>
      <c r="RFT24" s="719">
        <f t="shared" si="192"/>
        <v>0</v>
      </c>
      <c r="RFU24" s="719">
        <f t="shared" si="192"/>
        <v>0</v>
      </c>
      <c r="RFV24" s="719">
        <f t="shared" si="192"/>
        <v>0</v>
      </c>
      <c r="RFW24" s="719">
        <f t="shared" si="192"/>
        <v>0</v>
      </c>
      <c r="RFX24" s="719">
        <f t="shared" si="192"/>
        <v>0</v>
      </c>
      <c r="RFY24" s="719">
        <f t="shared" si="192"/>
        <v>0</v>
      </c>
      <c r="RFZ24" s="719">
        <f t="shared" si="192"/>
        <v>0</v>
      </c>
      <c r="RGA24" s="719">
        <f t="shared" si="192"/>
        <v>0</v>
      </c>
      <c r="RGB24" s="719">
        <f t="shared" si="192"/>
        <v>0</v>
      </c>
      <c r="RGC24" s="719">
        <f t="shared" ref="RGC24:RIN24" si="193">RGC22/365</f>
        <v>0</v>
      </c>
      <c r="RGD24" s="719">
        <f t="shared" si="193"/>
        <v>0</v>
      </c>
      <c r="RGE24" s="719">
        <f t="shared" si="193"/>
        <v>0</v>
      </c>
      <c r="RGF24" s="719">
        <f t="shared" si="193"/>
        <v>0</v>
      </c>
      <c r="RGG24" s="719">
        <f t="shared" si="193"/>
        <v>0</v>
      </c>
      <c r="RGH24" s="719">
        <f t="shared" si="193"/>
        <v>0</v>
      </c>
      <c r="RGI24" s="719">
        <f t="shared" si="193"/>
        <v>0</v>
      </c>
      <c r="RGJ24" s="719">
        <f t="shared" si="193"/>
        <v>0</v>
      </c>
      <c r="RGK24" s="719">
        <f t="shared" si="193"/>
        <v>0</v>
      </c>
      <c r="RGL24" s="719">
        <f t="shared" si="193"/>
        <v>0</v>
      </c>
      <c r="RGM24" s="719">
        <f t="shared" si="193"/>
        <v>0</v>
      </c>
      <c r="RGN24" s="719">
        <f t="shared" si="193"/>
        <v>0</v>
      </c>
      <c r="RGO24" s="719">
        <f t="shared" si="193"/>
        <v>0</v>
      </c>
      <c r="RGP24" s="719">
        <f t="shared" si="193"/>
        <v>0</v>
      </c>
      <c r="RGQ24" s="719">
        <f t="shared" si="193"/>
        <v>0</v>
      </c>
      <c r="RGR24" s="719">
        <f t="shared" si="193"/>
        <v>0</v>
      </c>
      <c r="RGS24" s="719">
        <f t="shared" si="193"/>
        <v>0</v>
      </c>
      <c r="RGT24" s="719">
        <f t="shared" si="193"/>
        <v>0</v>
      </c>
      <c r="RGU24" s="719">
        <f t="shared" si="193"/>
        <v>0</v>
      </c>
      <c r="RGV24" s="719">
        <f t="shared" si="193"/>
        <v>0</v>
      </c>
      <c r="RGW24" s="719">
        <f t="shared" si="193"/>
        <v>0</v>
      </c>
      <c r="RGX24" s="719">
        <f t="shared" si="193"/>
        <v>0</v>
      </c>
      <c r="RGY24" s="719">
        <f t="shared" si="193"/>
        <v>0</v>
      </c>
      <c r="RGZ24" s="719">
        <f t="shared" si="193"/>
        <v>0</v>
      </c>
      <c r="RHA24" s="719">
        <f t="shared" si="193"/>
        <v>0</v>
      </c>
      <c r="RHB24" s="719">
        <f t="shared" si="193"/>
        <v>0</v>
      </c>
      <c r="RHC24" s="719">
        <f t="shared" si="193"/>
        <v>0</v>
      </c>
      <c r="RHD24" s="719">
        <f t="shared" si="193"/>
        <v>0</v>
      </c>
      <c r="RHE24" s="719">
        <f t="shared" si="193"/>
        <v>0</v>
      </c>
      <c r="RHF24" s="719">
        <f t="shared" si="193"/>
        <v>0</v>
      </c>
      <c r="RHG24" s="719">
        <f t="shared" si="193"/>
        <v>0</v>
      </c>
      <c r="RHH24" s="719">
        <f t="shared" si="193"/>
        <v>0</v>
      </c>
      <c r="RHI24" s="719">
        <f t="shared" si="193"/>
        <v>0</v>
      </c>
      <c r="RHJ24" s="719">
        <f t="shared" si="193"/>
        <v>0</v>
      </c>
      <c r="RHK24" s="719">
        <f t="shared" si="193"/>
        <v>0</v>
      </c>
      <c r="RHL24" s="719">
        <f t="shared" si="193"/>
        <v>0</v>
      </c>
      <c r="RHM24" s="719">
        <f t="shared" si="193"/>
        <v>0</v>
      </c>
      <c r="RHN24" s="719">
        <f t="shared" si="193"/>
        <v>0</v>
      </c>
      <c r="RHO24" s="719">
        <f t="shared" si="193"/>
        <v>0</v>
      </c>
      <c r="RHP24" s="719">
        <f t="shared" si="193"/>
        <v>0</v>
      </c>
      <c r="RHQ24" s="719">
        <f t="shared" si="193"/>
        <v>0</v>
      </c>
      <c r="RHR24" s="719">
        <f t="shared" si="193"/>
        <v>0</v>
      </c>
      <c r="RHS24" s="719">
        <f t="shared" si="193"/>
        <v>0</v>
      </c>
      <c r="RHT24" s="719">
        <f t="shared" si="193"/>
        <v>0</v>
      </c>
      <c r="RHU24" s="719">
        <f t="shared" si="193"/>
        <v>0</v>
      </c>
      <c r="RHV24" s="719">
        <f t="shared" si="193"/>
        <v>0</v>
      </c>
      <c r="RHW24" s="719">
        <f t="shared" si="193"/>
        <v>0</v>
      </c>
      <c r="RHX24" s="719">
        <f t="shared" si="193"/>
        <v>0</v>
      </c>
      <c r="RHY24" s="719">
        <f t="shared" si="193"/>
        <v>0</v>
      </c>
      <c r="RHZ24" s="719">
        <f t="shared" si="193"/>
        <v>0</v>
      </c>
      <c r="RIA24" s="719">
        <f t="shared" si="193"/>
        <v>0</v>
      </c>
      <c r="RIB24" s="719">
        <f t="shared" si="193"/>
        <v>0</v>
      </c>
      <c r="RIC24" s="719">
        <f t="shared" si="193"/>
        <v>0</v>
      </c>
      <c r="RID24" s="719">
        <f t="shared" si="193"/>
        <v>0</v>
      </c>
      <c r="RIE24" s="719">
        <f t="shared" si="193"/>
        <v>0</v>
      </c>
      <c r="RIF24" s="719">
        <f t="shared" si="193"/>
        <v>0</v>
      </c>
      <c r="RIG24" s="719">
        <f t="shared" si="193"/>
        <v>0</v>
      </c>
      <c r="RIH24" s="719">
        <f t="shared" si="193"/>
        <v>0</v>
      </c>
      <c r="RII24" s="719">
        <f t="shared" si="193"/>
        <v>0</v>
      </c>
      <c r="RIJ24" s="719">
        <f t="shared" si="193"/>
        <v>0</v>
      </c>
      <c r="RIK24" s="719">
        <f t="shared" si="193"/>
        <v>0</v>
      </c>
      <c r="RIL24" s="719">
        <f t="shared" si="193"/>
        <v>0</v>
      </c>
      <c r="RIM24" s="719">
        <f t="shared" si="193"/>
        <v>0</v>
      </c>
      <c r="RIN24" s="719">
        <f t="shared" si="193"/>
        <v>0</v>
      </c>
      <c r="RIO24" s="719">
        <f t="shared" ref="RIO24:RKZ24" si="194">RIO22/365</f>
        <v>0</v>
      </c>
      <c r="RIP24" s="719">
        <f t="shared" si="194"/>
        <v>0</v>
      </c>
      <c r="RIQ24" s="719">
        <f t="shared" si="194"/>
        <v>0</v>
      </c>
      <c r="RIR24" s="719">
        <f t="shared" si="194"/>
        <v>0</v>
      </c>
      <c r="RIS24" s="719">
        <f t="shared" si="194"/>
        <v>0</v>
      </c>
      <c r="RIT24" s="719">
        <f t="shared" si="194"/>
        <v>0</v>
      </c>
      <c r="RIU24" s="719">
        <f t="shared" si="194"/>
        <v>0</v>
      </c>
      <c r="RIV24" s="719">
        <f t="shared" si="194"/>
        <v>0</v>
      </c>
      <c r="RIW24" s="719">
        <f t="shared" si="194"/>
        <v>0</v>
      </c>
      <c r="RIX24" s="719">
        <f t="shared" si="194"/>
        <v>0</v>
      </c>
      <c r="RIY24" s="719">
        <f t="shared" si="194"/>
        <v>0</v>
      </c>
      <c r="RIZ24" s="719">
        <f t="shared" si="194"/>
        <v>0</v>
      </c>
      <c r="RJA24" s="719">
        <f t="shared" si="194"/>
        <v>0</v>
      </c>
      <c r="RJB24" s="719">
        <f t="shared" si="194"/>
        <v>0</v>
      </c>
      <c r="RJC24" s="719">
        <f t="shared" si="194"/>
        <v>0</v>
      </c>
      <c r="RJD24" s="719">
        <f t="shared" si="194"/>
        <v>0</v>
      </c>
      <c r="RJE24" s="719">
        <f t="shared" si="194"/>
        <v>0</v>
      </c>
      <c r="RJF24" s="719">
        <f t="shared" si="194"/>
        <v>0</v>
      </c>
      <c r="RJG24" s="719">
        <f t="shared" si="194"/>
        <v>0</v>
      </c>
      <c r="RJH24" s="719">
        <f t="shared" si="194"/>
        <v>0</v>
      </c>
      <c r="RJI24" s="719">
        <f t="shared" si="194"/>
        <v>0</v>
      </c>
      <c r="RJJ24" s="719">
        <f t="shared" si="194"/>
        <v>0</v>
      </c>
      <c r="RJK24" s="719">
        <f t="shared" si="194"/>
        <v>0</v>
      </c>
      <c r="RJL24" s="719">
        <f t="shared" si="194"/>
        <v>0</v>
      </c>
      <c r="RJM24" s="719">
        <f t="shared" si="194"/>
        <v>0</v>
      </c>
      <c r="RJN24" s="719">
        <f t="shared" si="194"/>
        <v>0</v>
      </c>
      <c r="RJO24" s="719">
        <f t="shared" si="194"/>
        <v>0</v>
      </c>
      <c r="RJP24" s="719">
        <f t="shared" si="194"/>
        <v>0</v>
      </c>
      <c r="RJQ24" s="719">
        <f t="shared" si="194"/>
        <v>0</v>
      </c>
      <c r="RJR24" s="719">
        <f t="shared" si="194"/>
        <v>0</v>
      </c>
      <c r="RJS24" s="719">
        <f t="shared" si="194"/>
        <v>0</v>
      </c>
      <c r="RJT24" s="719">
        <f t="shared" si="194"/>
        <v>0</v>
      </c>
      <c r="RJU24" s="719">
        <f t="shared" si="194"/>
        <v>0</v>
      </c>
      <c r="RJV24" s="719">
        <f t="shared" si="194"/>
        <v>0</v>
      </c>
      <c r="RJW24" s="719">
        <f t="shared" si="194"/>
        <v>0</v>
      </c>
      <c r="RJX24" s="719">
        <f t="shared" si="194"/>
        <v>0</v>
      </c>
      <c r="RJY24" s="719">
        <f t="shared" si="194"/>
        <v>0</v>
      </c>
      <c r="RJZ24" s="719">
        <f t="shared" si="194"/>
        <v>0</v>
      </c>
      <c r="RKA24" s="719">
        <f t="shared" si="194"/>
        <v>0</v>
      </c>
      <c r="RKB24" s="719">
        <f t="shared" si="194"/>
        <v>0</v>
      </c>
      <c r="RKC24" s="719">
        <f t="shared" si="194"/>
        <v>0</v>
      </c>
      <c r="RKD24" s="719">
        <f t="shared" si="194"/>
        <v>0</v>
      </c>
      <c r="RKE24" s="719">
        <f t="shared" si="194"/>
        <v>0</v>
      </c>
      <c r="RKF24" s="719">
        <f t="shared" si="194"/>
        <v>0</v>
      </c>
      <c r="RKG24" s="719">
        <f t="shared" si="194"/>
        <v>0</v>
      </c>
      <c r="RKH24" s="719">
        <f t="shared" si="194"/>
        <v>0</v>
      </c>
      <c r="RKI24" s="719">
        <f t="shared" si="194"/>
        <v>0</v>
      </c>
      <c r="RKJ24" s="719">
        <f t="shared" si="194"/>
        <v>0</v>
      </c>
      <c r="RKK24" s="719">
        <f t="shared" si="194"/>
        <v>0</v>
      </c>
      <c r="RKL24" s="719">
        <f t="shared" si="194"/>
        <v>0</v>
      </c>
      <c r="RKM24" s="719">
        <f t="shared" si="194"/>
        <v>0</v>
      </c>
      <c r="RKN24" s="719">
        <f t="shared" si="194"/>
        <v>0</v>
      </c>
      <c r="RKO24" s="719">
        <f t="shared" si="194"/>
        <v>0</v>
      </c>
      <c r="RKP24" s="719">
        <f t="shared" si="194"/>
        <v>0</v>
      </c>
      <c r="RKQ24" s="719">
        <f t="shared" si="194"/>
        <v>0</v>
      </c>
      <c r="RKR24" s="719">
        <f t="shared" si="194"/>
        <v>0</v>
      </c>
      <c r="RKS24" s="719">
        <f t="shared" si="194"/>
        <v>0</v>
      </c>
      <c r="RKT24" s="719">
        <f t="shared" si="194"/>
        <v>0</v>
      </c>
      <c r="RKU24" s="719">
        <f t="shared" si="194"/>
        <v>0</v>
      </c>
      <c r="RKV24" s="719">
        <f t="shared" si="194"/>
        <v>0</v>
      </c>
      <c r="RKW24" s="719">
        <f t="shared" si="194"/>
        <v>0</v>
      </c>
      <c r="RKX24" s="719">
        <f t="shared" si="194"/>
        <v>0</v>
      </c>
      <c r="RKY24" s="719">
        <f t="shared" si="194"/>
        <v>0</v>
      </c>
      <c r="RKZ24" s="719">
        <f t="shared" si="194"/>
        <v>0</v>
      </c>
      <c r="RLA24" s="719">
        <f t="shared" ref="RLA24:RNL24" si="195">RLA22/365</f>
        <v>0</v>
      </c>
      <c r="RLB24" s="719">
        <f t="shared" si="195"/>
        <v>0</v>
      </c>
      <c r="RLC24" s="719">
        <f t="shared" si="195"/>
        <v>0</v>
      </c>
      <c r="RLD24" s="719">
        <f t="shared" si="195"/>
        <v>0</v>
      </c>
      <c r="RLE24" s="719">
        <f t="shared" si="195"/>
        <v>0</v>
      </c>
      <c r="RLF24" s="719">
        <f t="shared" si="195"/>
        <v>0</v>
      </c>
      <c r="RLG24" s="719">
        <f t="shared" si="195"/>
        <v>0</v>
      </c>
      <c r="RLH24" s="719">
        <f t="shared" si="195"/>
        <v>0</v>
      </c>
      <c r="RLI24" s="719">
        <f t="shared" si="195"/>
        <v>0</v>
      </c>
      <c r="RLJ24" s="719">
        <f t="shared" si="195"/>
        <v>0</v>
      </c>
      <c r="RLK24" s="719">
        <f t="shared" si="195"/>
        <v>0</v>
      </c>
      <c r="RLL24" s="719">
        <f t="shared" si="195"/>
        <v>0</v>
      </c>
      <c r="RLM24" s="719">
        <f t="shared" si="195"/>
        <v>0</v>
      </c>
      <c r="RLN24" s="719">
        <f t="shared" si="195"/>
        <v>0</v>
      </c>
      <c r="RLO24" s="719">
        <f t="shared" si="195"/>
        <v>0</v>
      </c>
      <c r="RLP24" s="719">
        <f t="shared" si="195"/>
        <v>0</v>
      </c>
      <c r="RLQ24" s="719">
        <f t="shared" si="195"/>
        <v>0</v>
      </c>
      <c r="RLR24" s="719">
        <f t="shared" si="195"/>
        <v>0</v>
      </c>
      <c r="RLS24" s="719">
        <f t="shared" si="195"/>
        <v>0</v>
      </c>
      <c r="RLT24" s="719">
        <f t="shared" si="195"/>
        <v>0</v>
      </c>
      <c r="RLU24" s="719">
        <f t="shared" si="195"/>
        <v>0</v>
      </c>
      <c r="RLV24" s="719">
        <f t="shared" si="195"/>
        <v>0</v>
      </c>
      <c r="RLW24" s="719">
        <f t="shared" si="195"/>
        <v>0</v>
      </c>
      <c r="RLX24" s="719">
        <f t="shared" si="195"/>
        <v>0</v>
      </c>
      <c r="RLY24" s="719">
        <f t="shared" si="195"/>
        <v>0</v>
      </c>
      <c r="RLZ24" s="719">
        <f t="shared" si="195"/>
        <v>0</v>
      </c>
      <c r="RMA24" s="719">
        <f t="shared" si="195"/>
        <v>0</v>
      </c>
      <c r="RMB24" s="719">
        <f t="shared" si="195"/>
        <v>0</v>
      </c>
      <c r="RMC24" s="719">
        <f t="shared" si="195"/>
        <v>0</v>
      </c>
      <c r="RMD24" s="719">
        <f t="shared" si="195"/>
        <v>0</v>
      </c>
      <c r="RME24" s="719">
        <f t="shared" si="195"/>
        <v>0</v>
      </c>
      <c r="RMF24" s="719">
        <f t="shared" si="195"/>
        <v>0</v>
      </c>
      <c r="RMG24" s="719">
        <f t="shared" si="195"/>
        <v>0</v>
      </c>
      <c r="RMH24" s="719">
        <f t="shared" si="195"/>
        <v>0</v>
      </c>
      <c r="RMI24" s="719">
        <f t="shared" si="195"/>
        <v>0</v>
      </c>
      <c r="RMJ24" s="719">
        <f t="shared" si="195"/>
        <v>0</v>
      </c>
      <c r="RMK24" s="719">
        <f t="shared" si="195"/>
        <v>0</v>
      </c>
      <c r="RML24" s="719">
        <f t="shared" si="195"/>
        <v>0</v>
      </c>
      <c r="RMM24" s="719">
        <f t="shared" si="195"/>
        <v>0</v>
      </c>
      <c r="RMN24" s="719">
        <f t="shared" si="195"/>
        <v>0</v>
      </c>
      <c r="RMO24" s="719">
        <f t="shared" si="195"/>
        <v>0</v>
      </c>
      <c r="RMP24" s="719">
        <f t="shared" si="195"/>
        <v>0</v>
      </c>
      <c r="RMQ24" s="719">
        <f t="shared" si="195"/>
        <v>0</v>
      </c>
      <c r="RMR24" s="719">
        <f t="shared" si="195"/>
        <v>0</v>
      </c>
      <c r="RMS24" s="719">
        <f t="shared" si="195"/>
        <v>0</v>
      </c>
      <c r="RMT24" s="719">
        <f t="shared" si="195"/>
        <v>0</v>
      </c>
      <c r="RMU24" s="719">
        <f t="shared" si="195"/>
        <v>0</v>
      </c>
      <c r="RMV24" s="719">
        <f t="shared" si="195"/>
        <v>0</v>
      </c>
      <c r="RMW24" s="719">
        <f t="shared" si="195"/>
        <v>0</v>
      </c>
      <c r="RMX24" s="719">
        <f t="shared" si="195"/>
        <v>0</v>
      </c>
      <c r="RMY24" s="719">
        <f t="shared" si="195"/>
        <v>0</v>
      </c>
      <c r="RMZ24" s="719">
        <f t="shared" si="195"/>
        <v>0</v>
      </c>
      <c r="RNA24" s="719">
        <f t="shared" si="195"/>
        <v>0</v>
      </c>
      <c r="RNB24" s="719">
        <f t="shared" si="195"/>
        <v>0</v>
      </c>
      <c r="RNC24" s="719">
        <f t="shared" si="195"/>
        <v>0</v>
      </c>
      <c r="RND24" s="719">
        <f t="shared" si="195"/>
        <v>0</v>
      </c>
      <c r="RNE24" s="719">
        <f t="shared" si="195"/>
        <v>0</v>
      </c>
      <c r="RNF24" s="719">
        <f t="shared" si="195"/>
        <v>0</v>
      </c>
      <c r="RNG24" s="719">
        <f t="shared" si="195"/>
        <v>0</v>
      </c>
      <c r="RNH24" s="719">
        <f t="shared" si="195"/>
        <v>0</v>
      </c>
      <c r="RNI24" s="719">
        <f t="shared" si="195"/>
        <v>0</v>
      </c>
      <c r="RNJ24" s="719">
        <f t="shared" si="195"/>
        <v>0</v>
      </c>
      <c r="RNK24" s="719">
        <f t="shared" si="195"/>
        <v>0</v>
      </c>
      <c r="RNL24" s="719">
        <f t="shared" si="195"/>
        <v>0</v>
      </c>
      <c r="RNM24" s="719">
        <f t="shared" ref="RNM24:RPX24" si="196">RNM22/365</f>
        <v>0</v>
      </c>
      <c r="RNN24" s="719">
        <f t="shared" si="196"/>
        <v>0</v>
      </c>
      <c r="RNO24" s="719">
        <f t="shared" si="196"/>
        <v>0</v>
      </c>
      <c r="RNP24" s="719">
        <f t="shared" si="196"/>
        <v>0</v>
      </c>
      <c r="RNQ24" s="719">
        <f t="shared" si="196"/>
        <v>0</v>
      </c>
      <c r="RNR24" s="719">
        <f t="shared" si="196"/>
        <v>0</v>
      </c>
      <c r="RNS24" s="719">
        <f t="shared" si="196"/>
        <v>0</v>
      </c>
      <c r="RNT24" s="719">
        <f t="shared" si="196"/>
        <v>0</v>
      </c>
      <c r="RNU24" s="719">
        <f t="shared" si="196"/>
        <v>0</v>
      </c>
      <c r="RNV24" s="719">
        <f t="shared" si="196"/>
        <v>0</v>
      </c>
      <c r="RNW24" s="719">
        <f t="shared" si="196"/>
        <v>0</v>
      </c>
      <c r="RNX24" s="719">
        <f t="shared" si="196"/>
        <v>0</v>
      </c>
      <c r="RNY24" s="719">
        <f t="shared" si="196"/>
        <v>0</v>
      </c>
      <c r="RNZ24" s="719">
        <f t="shared" si="196"/>
        <v>0</v>
      </c>
      <c r="ROA24" s="719">
        <f t="shared" si="196"/>
        <v>0</v>
      </c>
      <c r="ROB24" s="719">
        <f t="shared" si="196"/>
        <v>0</v>
      </c>
      <c r="ROC24" s="719">
        <f t="shared" si="196"/>
        <v>0</v>
      </c>
      <c r="ROD24" s="719">
        <f t="shared" si="196"/>
        <v>0</v>
      </c>
      <c r="ROE24" s="719">
        <f t="shared" si="196"/>
        <v>0</v>
      </c>
      <c r="ROF24" s="719">
        <f t="shared" si="196"/>
        <v>0</v>
      </c>
      <c r="ROG24" s="719">
        <f t="shared" si="196"/>
        <v>0</v>
      </c>
      <c r="ROH24" s="719">
        <f t="shared" si="196"/>
        <v>0</v>
      </c>
      <c r="ROI24" s="719">
        <f t="shared" si="196"/>
        <v>0</v>
      </c>
      <c r="ROJ24" s="719">
        <f t="shared" si="196"/>
        <v>0</v>
      </c>
      <c r="ROK24" s="719">
        <f t="shared" si="196"/>
        <v>0</v>
      </c>
      <c r="ROL24" s="719">
        <f t="shared" si="196"/>
        <v>0</v>
      </c>
      <c r="ROM24" s="719">
        <f t="shared" si="196"/>
        <v>0</v>
      </c>
      <c r="RON24" s="719">
        <f t="shared" si="196"/>
        <v>0</v>
      </c>
      <c r="ROO24" s="719">
        <f t="shared" si="196"/>
        <v>0</v>
      </c>
      <c r="ROP24" s="719">
        <f t="shared" si="196"/>
        <v>0</v>
      </c>
      <c r="ROQ24" s="719">
        <f t="shared" si="196"/>
        <v>0</v>
      </c>
      <c r="ROR24" s="719">
        <f t="shared" si="196"/>
        <v>0</v>
      </c>
      <c r="ROS24" s="719">
        <f t="shared" si="196"/>
        <v>0</v>
      </c>
      <c r="ROT24" s="719">
        <f t="shared" si="196"/>
        <v>0</v>
      </c>
      <c r="ROU24" s="719">
        <f t="shared" si="196"/>
        <v>0</v>
      </c>
      <c r="ROV24" s="719">
        <f t="shared" si="196"/>
        <v>0</v>
      </c>
      <c r="ROW24" s="719">
        <f t="shared" si="196"/>
        <v>0</v>
      </c>
      <c r="ROX24" s="719">
        <f t="shared" si="196"/>
        <v>0</v>
      </c>
      <c r="ROY24" s="719">
        <f t="shared" si="196"/>
        <v>0</v>
      </c>
      <c r="ROZ24" s="719">
        <f t="shared" si="196"/>
        <v>0</v>
      </c>
      <c r="RPA24" s="719">
        <f t="shared" si="196"/>
        <v>0</v>
      </c>
      <c r="RPB24" s="719">
        <f t="shared" si="196"/>
        <v>0</v>
      </c>
      <c r="RPC24" s="719">
        <f t="shared" si="196"/>
        <v>0</v>
      </c>
      <c r="RPD24" s="719">
        <f t="shared" si="196"/>
        <v>0</v>
      </c>
      <c r="RPE24" s="719">
        <f t="shared" si="196"/>
        <v>0</v>
      </c>
      <c r="RPF24" s="719">
        <f t="shared" si="196"/>
        <v>0</v>
      </c>
      <c r="RPG24" s="719">
        <f t="shared" si="196"/>
        <v>0</v>
      </c>
      <c r="RPH24" s="719">
        <f t="shared" si="196"/>
        <v>0</v>
      </c>
      <c r="RPI24" s="719">
        <f t="shared" si="196"/>
        <v>0</v>
      </c>
      <c r="RPJ24" s="719">
        <f t="shared" si="196"/>
        <v>0</v>
      </c>
      <c r="RPK24" s="719">
        <f t="shared" si="196"/>
        <v>0</v>
      </c>
      <c r="RPL24" s="719">
        <f t="shared" si="196"/>
        <v>0</v>
      </c>
      <c r="RPM24" s="719">
        <f t="shared" si="196"/>
        <v>0</v>
      </c>
      <c r="RPN24" s="719">
        <f t="shared" si="196"/>
        <v>0</v>
      </c>
      <c r="RPO24" s="719">
        <f t="shared" si="196"/>
        <v>0</v>
      </c>
      <c r="RPP24" s="719">
        <f t="shared" si="196"/>
        <v>0</v>
      </c>
      <c r="RPQ24" s="719">
        <f t="shared" si="196"/>
        <v>0</v>
      </c>
      <c r="RPR24" s="719">
        <f t="shared" si="196"/>
        <v>0</v>
      </c>
      <c r="RPS24" s="719">
        <f t="shared" si="196"/>
        <v>0</v>
      </c>
      <c r="RPT24" s="719">
        <f t="shared" si="196"/>
        <v>0</v>
      </c>
      <c r="RPU24" s="719">
        <f t="shared" si="196"/>
        <v>0</v>
      </c>
      <c r="RPV24" s="719">
        <f t="shared" si="196"/>
        <v>0</v>
      </c>
      <c r="RPW24" s="719">
        <f t="shared" si="196"/>
        <v>0</v>
      </c>
      <c r="RPX24" s="719">
        <f t="shared" si="196"/>
        <v>0</v>
      </c>
      <c r="RPY24" s="719">
        <f t="shared" ref="RPY24:RSJ24" si="197">RPY22/365</f>
        <v>0</v>
      </c>
      <c r="RPZ24" s="719">
        <f t="shared" si="197"/>
        <v>0</v>
      </c>
      <c r="RQA24" s="719">
        <f t="shared" si="197"/>
        <v>0</v>
      </c>
      <c r="RQB24" s="719">
        <f t="shared" si="197"/>
        <v>0</v>
      </c>
      <c r="RQC24" s="719">
        <f t="shared" si="197"/>
        <v>0</v>
      </c>
      <c r="RQD24" s="719">
        <f t="shared" si="197"/>
        <v>0</v>
      </c>
      <c r="RQE24" s="719">
        <f t="shared" si="197"/>
        <v>0</v>
      </c>
      <c r="RQF24" s="719">
        <f t="shared" si="197"/>
        <v>0</v>
      </c>
      <c r="RQG24" s="719">
        <f t="shared" si="197"/>
        <v>0</v>
      </c>
      <c r="RQH24" s="719">
        <f t="shared" si="197"/>
        <v>0</v>
      </c>
      <c r="RQI24" s="719">
        <f t="shared" si="197"/>
        <v>0</v>
      </c>
      <c r="RQJ24" s="719">
        <f t="shared" si="197"/>
        <v>0</v>
      </c>
      <c r="RQK24" s="719">
        <f t="shared" si="197"/>
        <v>0</v>
      </c>
      <c r="RQL24" s="719">
        <f t="shared" si="197"/>
        <v>0</v>
      </c>
      <c r="RQM24" s="719">
        <f t="shared" si="197"/>
        <v>0</v>
      </c>
      <c r="RQN24" s="719">
        <f t="shared" si="197"/>
        <v>0</v>
      </c>
      <c r="RQO24" s="719">
        <f t="shared" si="197"/>
        <v>0</v>
      </c>
      <c r="RQP24" s="719">
        <f t="shared" si="197"/>
        <v>0</v>
      </c>
      <c r="RQQ24" s="719">
        <f t="shared" si="197"/>
        <v>0</v>
      </c>
      <c r="RQR24" s="719">
        <f t="shared" si="197"/>
        <v>0</v>
      </c>
      <c r="RQS24" s="719">
        <f t="shared" si="197"/>
        <v>0</v>
      </c>
      <c r="RQT24" s="719">
        <f t="shared" si="197"/>
        <v>0</v>
      </c>
      <c r="RQU24" s="719">
        <f t="shared" si="197"/>
        <v>0</v>
      </c>
      <c r="RQV24" s="719">
        <f t="shared" si="197"/>
        <v>0</v>
      </c>
      <c r="RQW24" s="719">
        <f t="shared" si="197"/>
        <v>0</v>
      </c>
      <c r="RQX24" s="719">
        <f t="shared" si="197"/>
        <v>0</v>
      </c>
      <c r="RQY24" s="719">
        <f t="shared" si="197"/>
        <v>0</v>
      </c>
      <c r="RQZ24" s="719">
        <f t="shared" si="197"/>
        <v>0</v>
      </c>
      <c r="RRA24" s="719">
        <f t="shared" si="197"/>
        <v>0</v>
      </c>
      <c r="RRB24" s="719">
        <f t="shared" si="197"/>
        <v>0</v>
      </c>
      <c r="RRC24" s="719">
        <f t="shared" si="197"/>
        <v>0</v>
      </c>
      <c r="RRD24" s="719">
        <f t="shared" si="197"/>
        <v>0</v>
      </c>
      <c r="RRE24" s="719">
        <f t="shared" si="197"/>
        <v>0</v>
      </c>
      <c r="RRF24" s="719">
        <f t="shared" si="197"/>
        <v>0</v>
      </c>
      <c r="RRG24" s="719">
        <f t="shared" si="197"/>
        <v>0</v>
      </c>
      <c r="RRH24" s="719">
        <f t="shared" si="197"/>
        <v>0</v>
      </c>
      <c r="RRI24" s="719">
        <f t="shared" si="197"/>
        <v>0</v>
      </c>
      <c r="RRJ24" s="719">
        <f t="shared" si="197"/>
        <v>0</v>
      </c>
      <c r="RRK24" s="719">
        <f t="shared" si="197"/>
        <v>0</v>
      </c>
      <c r="RRL24" s="719">
        <f t="shared" si="197"/>
        <v>0</v>
      </c>
      <c r="RRM24" s="719">
        <f t="shared" si="197"/>
        <v>0</v>
      </c>
      <c r="RRN24" s="719">
        <f t="shared" si="197"/>
        <v>0</v>
      </c>
      <c r="RRO24" s="719">
        <f t="shared" si="197"/>
        <v>0</v>
      </c>
      <c r="RRP24" s="719">
        <f t="shared" si="197"/>
        <v>0</v>
      </c>
      <c r="RRQ24" s="719">
        <f t="shared" si="197"/>
        <v>0</v>
      </c>
      <c r="RRR24" s="719">
        <f t="shared" si="197"/>
        <v>0</v>
      </c>
      <c r="RRS24" s="719">
        <f t="shared" si="197"/>
        <v>0</v>
      </c>
      <c r="RRT24" s="719">
        <f t="shared" si="197"/>
        <v>0</v>
      </c>
      <c r="RRU24" s="719">
        <f t="shared" si="197"/>
        <v>0</v>
      </c>
      <c r="RRV24" s="719">
        <f t="shared" si="197"/>
        <v>0</v>
      </c>
      <c r="RRW24" s="719">
        <f t="shared" si="197"/>
        <v>0</v>
      </c>
      <c r="RRX24" s="719">
        <f t="shared" si="197"/>
        <v>0</v>
      </c>
      <c r="RRY24" s="719">
        <f t="shared" si="197"/>
        <v>0</v>
      </c>
      <c r="RRZ24" s="719">
        <f t="shared" si="197"/>
        <v>0</v>
      </c>
      <c r="RSA24" s="719">
        <f t="shared" si="197"/>
        <v>0</v>
      </c>
      <c r="RSB24" s="719">
        <f t="shared" si="197"/>
        <v>0</v>
      </c>
      <c r="RSC24" s="719">
        <f t="shared" si="197"/>
        <v>0</v>
      </c>
      <c r="RSD24" s="719">
        <f t="shared" si="197"/>
        <v>0</v>
      </c>
      <c r="RSE24" s="719">
        <f t="shared" si="197"/>
        <v>0</v>
      </c>
      <c r="RSF24" s="719">
        <f t="shared" si="197"/>
        <v>0</v>
      </c>
      <c r="RSG24" s="719">
        <f t="shared" si="197"/>
        <v>0</v>
      </c>
      <c r="RSH24" s="719">
        <f t="shared" si="197"/>
        <v>0</v>
      </c>
      <c r="RSI24" s="719">
        <f t="shared" si="197"/>
        <v>0</v>
      </c>
      <c r="RSJ24" s="719">
        <f t="shared" si="197"/>
        <v>0</v>
      </c>
      <c r="RSK24" s="719">
        <f t="shared" ref="RSK24:RUV24" si="198">RSK22/365</f>
        <v>0</v>
      </c>
      <c r="RSL24" s="719">
        <f t="shared" si="198"/>
        <v>0</v>
      </c>
      <c r="RSM24" s="719">
        <f t="shared" si="198"/>
        <v>0</v>
      </c>
      <c r="RSN24" s="719">
        <f t="shared" si="198"/>
        <v>0</v>
      </c>
      <c r="RSO24" s="719">
        <f t="shared" si="198"/>
        <v>0</v>
      </c>
      <c r="RSP24" s="719">
        <f t="shared" si="198"/>
        <v>0</v>
      </c>
      <c r="RSQ24" s="719">
        <f t="shared" si="198"/>
        <v>0</v>
      </c>
      <c r="RSR24" s="719">
        <f t="shared" si="198"/>
        <v>0</v>
      </c>
      <c r="RSS24" s="719">
        <f t="shared" si="198"/>
        <v>0</v>
      </c>
      <c r="RST24" s="719">
        <f t="shared" si="198"/>
        <v>0</v>
      </c>
      <c r="RSU24" s="719">
        <f t="shared" si="198"/>
        <v>0</v>
      </c>
      <c r="RSV24" s="719">
        <f t="shared" si="198"/>
        <v>0</v>
      </c>
      <c r="RSW24" s="719">
        <f t="shared" si="198"/>
        <v>0</v>
      </c>
      <c r="RSX24" s="719">
        <f t="shared" si="198"/>
        <v>0</v>
      </c>
      <c r="RSY24" s="719">
        <f t="shared" si="198"/>
        <v>0</v>
      </c>
      <c r="RSZ24" s="719">
        <f t="shared" si="198"/>
        <v>0</v>
      </c>
      <c r="RTA24" s="719">
        <f t="shared" si="198"/>
        <v>0</v>
      </c>
      <c r="RTB24" s="719">
        <f t="shared" si="198"/>
        <v>0</v>
      </c>
      <c r="RTC24" s="719">
        <f t="shared" si="198"/>
        <v>0</v>
      </c>
      <c r="RTD24" s="719">
        <f t="shared" si="198"/>
        <v>0</v>
      </c>
      <c r="RTE24" s="719">
        <f t="shared" si="198"/>
        <v>0</v>
      </c>
      <c r="RTF24" s="719">
        <f t="shared" si="198"/>
        <v>0</v>
      </c>
      <c r="RTG24" s="719">
        <f t="shared" si="198"/>
        <v>0</v>
      </c>
      <c r="RTH24" s="719">
        <f t="shared" si="198"/>
        <v>0</v>
      </c>
      <c r="RTI24" s="719">
        <f t="shared" si="198"/>
        <v>0</v>
      </c>
      <c r="RTJ24" s="719">
        <f t="shared" si="198"/>
        <v>0</v>
      </c>
      <c r="RTK24" s="719">
        <f t="shared" si="198"/>
        <v>0</v>
      </c>
      <c r="RTL24" s="719">
        <f t="shared" si="198"/>
        <v>0</v>
      </c>
      <c r="RTM24" s="719">
        <f t="shared" si="198"/>
        <v>0</v>
      </c>
      <c r="RTN24" s="719">
        <f t="shared" si="198"/>
        <v>0</v>
      </c>
      <c r="RTO24" s="719">
        <f t="shared" si="198"/>
        <v>0</v>
      </c>
      <c r="RTP24" s="719">
        <f t="shared" si="198"/>
        <v>0</v>
      </c>
      <c r="RTQ24" s="719">
        <f t="shared" si="198"/>
        <v>0</v>
      </c>
      <c r="RTR24" s="719">
        <f t="shared" si="198"/>
        <v>0</v>
      </c>
      <c r="RTS24" s="719">
        <f t="shared" si="198"/>
        <v>0</v>
      </c>
      <c r="RTT24" s="719">
        <f t="shared" si="198"/>
        <v>0</v>
      </c>
      <c r="RTU24" s="719">
        <f t="shared" si="198"/>
        <v>0</v>
      </c>
      <c r="RTV24" s="719">
        <f t="shared" si="198"/>
        <v>0</v>
      </c>
      <c r="RTW24" s="719">
        <f t="shared" si="198"/>
        <v>0</v>
      </c>
      <c r="RTX24" s="719">
        <f t="shared" si="198"/>
        <v>0</v>
      </c>
      <c r="RTY24" s="719">
        <f t="shared" si="198"/>
        <v>0</v>
      </c>
      <c r="RTZ24" s="719">
        <f t="shared" si="198"/>
        <v>0</v>
      </c>
      <c r="RUA24" s="719">
        <f t="shared" si="198"/>
        <v>0</v>
      </c>
      <c r="RUB24" s="719">
        <f t="shared" si="198"/>
        <v>0</v>
      </c>
      <c r="RUC24" s="719">
        <f t="shared" si="198"/>
        <v>0</v>
      </c>
      <c r="RUD24" s="719">
        <f t="shared" si="198"/>
        <v>0</v>
      </c>
      <c r="RUE24" s="719">
        <f t="shared" si="198"/>
        <v>0</v>
      </c>
      <c r="RUF24" s="719">
        <f t="shared" si="198"/>
        <v>0</v>
      </c>
      <c r="RUG24" s="719">
        <f t="shared" si="198"/>
        <v>0</v>
      </c>
      <c r="RUH24" s="719">
        <f t="shared" si="198"/>
        <v>0</v>
      </c>
      <c r="RUI24" s="719">
        <f t="shared" si="198"/>
        <v>0</v>
      </c>
      <c r="RUJ24" s="719">
        <f t="shared" si="198"/>
        <v>0</v>
      </c>
      <c r="RUK24" s="719">
        <f t="shared" si="198"/>
        <v>0</v>
      </c>
      <c r="RUL24" s="719">
        <f t="shared" si="198"/>
        <v>0</v>
      </c>
      <c r="RUM24" s="719">
        <f t="shared" si="198"/>
        <v>0</v>
      </c>
      <c r="RUN24" s="719">
        <f t="shared" si="198"/>
        <v>0</v>
      </c>
      <c r="RUO24" s="719">
        <f t="shared" si="198"/>
        <v>0</v>
      </c>
      <c r="RUP24" s="719">
        <f t="shared" si="198"/>
        <v>0</v>
      </c>
      <c r="RUQ24" s="719">
        <f t="shared" si="198"/>
        <v>0</v>
      </c>
      <c r="RUR24" s="719">
        <f t="shared" si="198"/>
        <v>0</v>
      </c>
      <c r="RUS24" s="719">
        <f t="shared" si="198"/>
        <v>0</v>
      </c>
      <c r="RUT24" s="719">
        <f t="shared" si="198"/>
        <v>0</v>
      </c>
      <c r="RUU24" s="719">
        <f t="shared" si="198"/>
        <v>0</v>
      </c>
      <c r="RUV24" s="719">
        <f t="shared" si="198"/>
        <v>0</v>
      </c>
      <c r="RUW24" s="719">
        <f t="shared" ref="RUW24:RXH24" si="199">RUW22/365</f>
        <v>0</v>
      </c>
      <c r="RUX24" s="719">
        <f t="shared" si="199"/>
        <v>0</v>
      </c>
      <c r="RUY24" s="719">
        <f t="shared" si="199"/>
        <v>0</v>
      </c>
      <c r="RUZ24" s="719">
        <f t="shared" si="199"/>
        <v>0</v>
      </c>
      <c r="RVA24" s="719">
        <f t="shared" si="199"/>
        <v>0</v>
      </c>
      <c r="RVB24" s="719">
        <f t="shared" si="199"/>
        <v>0</v>
      </c>
      <c r="RVC24" s="719">
        <f t="shared" si="199"/>
        <v>0</v>
      </c>
      <c r="RVD24" s="719">
        <f t="shared" si="199"/>
        <v>0</v>
      </c>
      <c r="RVE24" s="719">
        <f t="shared" si="199"/>
        <v>0</v>
      </c>
      <c r="RVF24" s="719">
        <f t="shared" si="199"/>
        <v>0</v>
      </c>
      <c r="RVG24" s="719">
        <f t="shared" si="199"/>
        <v>0</v>
      </c>
      <c r="RVH24" s="719">
        <f t="shared" si="199"/>
        <v>0</v>
      </c>
      <c r="RVI24" s="719">
        <f t="shared" si="199"/>
        <v>0</v>
      </c>
      <c r="RVJ24" s="719">
        <f t="shared" si="199"/>
        <v>0</v>
      </c>
      <c r="RVK24" s="719">
        <f t="shared" si="199"/>
        <v>0</v>
      </c>
      <c r="RVL24" s="719">
        <f t="shared" si="199"/>
        <v>0</v>
      </c>
      <c r="RVM24" s="719">
        <f t="shared" si="199"/>
        <v>0</v>
      </c>
      <c r="RVN24" s="719">
        <f t="shared" si="199"/>
        <v>0</v>
      </c>
      <c r="RVO24" s="719">
        <f t="shared" si="199"/>
        <v>0</v>
      </c>
      <c r="RVP24" s="719">
        <f t="shared" si="199"/>
        <v>0</v>
      </c>
      <c r="RVQ24" s="719">
        <f t="shared" si="199"/>
        <v>0</v>
      </c>
      <c r="RVR24" s="719">
        <f t="shared" si="199"/>
        <v>0</v>
      </c>
      <c r="RVS24" s="719">
        <f t="shared" si="199"/>
        <v>0</v>
      </c>
      <c r="RVT24" s="719">
        <f t="shared" si="199"/>
        <v>0</v>
      </c>
      <c r="RVU24" s="719">
        <f t="shared" si="199"/>
        <v>0</v>
      </c>
      <c r="RVV24" s="719">
        <f t="shared" si="199"/>
        <v>0</v>
      </c>
      <c r="RVW24" s="719">
        <f t="shared" si="199"/>
        <v>0</v>
      </c>
      <c r="RVX24" s="719">
        <f t="shared" si="199"/>
        <v>0</v>
      </c>
      <c r="RVY24" s="719">
        <f t="shared" si="199"/>
        <v>0</v>
      </c>
      <c r="RVZ24" s="719">
        <f t="shared" si="199"/>
        <v>0</v>
      </c>
      <c r="RWA24" s="719">
        <f t="shared" si="199"/>
        <v>0</v>
      </c>
      <c r="RWB24" s="719">
        <f t="shared" si="199"/>
        <v>0</v>
      </c>
      <c r="RWC24" s="719">
        <f t="shared" si="199"/>
        <v>0</v>
      </c>
      <c r="RWD24" s="719">
        <f t="shared" si="199"/>
        <v>0</v>
      </c>
      <c r="RWE24" s="719">
        <f t="shared" si="199"/>
        <v>0</v>
      </c>
      <c r="RWF24" s="719">
        <f t="shared" si="199"/>
        <v>0</v>
      </c>
      <c r="RWG24" s="719">
        <f t="shared" si="199"/>
        <v>0</v>
      </c>
      <c r="RWH24" s="719">
        <f t="shared" si="199"/>
        <v>0</v>
      </c>
      <c r="RWI24" s="719">
        <f t="shared" si="199"/>
        <v>0</v>
      </c>
      <c r="RWJ24" s="719">
        <f t="shared" si="199"/>
        <v>0</v>
      </c>
      <c r="RWK24" s="719">
        <f t="shared" si="199"/>
        <v>0</v>
      </c>
      <c r="RWL24" s="719">
        <f t="shared" si="199"/>
        <v>0</v>
      </c>
      <c r="RWM24" s="719">
        <f t="shared" si="199"/>
        <v>0</v>
      </c>
      <c r="RWN24" s="719">
        <f t="shared" si="199"/>
        <v>0</v>
      </c>
      <c r="RWO24" s="719">
        <f t="shared" si="199"/>
        <v>0</v>
      </c>
      <c r="RWP24" s="719">
        <f t="shared" si="199"/>
        <v>0</v>
      </c>
      <c r="RWQ24" s="719">
        <f t="shared" si="199"/>
        <v>0</v>
      </c>
      <c r="RWR24" s="719">
        <f t="shared" si="199"/>
        <v>0</v>
      </c>
      <c r="RWS24" s="719">
        <f t="shared" si="199"/>
        <v>0</v>
      </c>
      <c r="RWT24" s="719">
        <f t="shared" si="199"/>
        <v>0</v>
      </c>
      <c r="RWU24" s="719">
        <f t="shared" si="199"/>
        <v>0</v>
      </c>
      <c r="RWV24" s="719">
        <f t="shared" si="199"/>
        <v>0</v>
      </c>
      <c r="RWW24" s="719">
        <f t="shared" si="199"/>
        <v>0</v>
      </c>
      <c r="RWX24" s="719">
        <f t="shared" si="199"/>
        <v>0</v>
      </c>
      <c r="RWY24" s="719">
        <f t="shared" si="199"/>
        <v>0</v>
      </c>
      <c r="RWZ24" s="719">
        <f t="shared" si="199"/>
        <v>0</v>
      </c>
      <c r="RXA24" s="719">
        <f t="shared" si="199"/>
        <v>0</v>
      </c>
      <c r="RXB24" s="719">
        <f t="shared" si="199"/>
        <v>0</v>
      </c>
      <c r="RXC24" s="719">
        <f t="shared" si="199"/>
        <v>0</v>
      </c>
      <c r="RXD24" s="719">
        <f t="shared" si="199"/>
        <v>0</v>
      </c>
      <c r="RXE24" s="719">
        <f t="shared" si="199"/>
        <v>0</v>
      </c>
      <c r="RXF24" s="719">
        <f t="shared" si="199"/>
        <v>0</v>
      </c>
      <c r="RXG24" s="719">
        <f t="shared" si="199"/>
        <v>0</v>
      </c>
      <c r="RXH24" s="719">
        <f t="shared" si="199"/>
        <v>0</v>
      </c>
      <c r="RXI24" s="719">
        <f t="shared" ref="RXI24:RZT24" si="200">RXI22/365</f>
        <v>0</v>
      </c>
      <c r="RXJ24" s="719">
        <f t="shared" si="200"/>
        <v>0</v>
      </c>
      <c r="RXK24" s="719">
        <f t="shared" si="200"/>
        <v>0</v>
      </c>
      <c r="RXL24" s="719">
        <f t="shared" si="200"/>
        <v>0</v>
      </c>
      <c r="RXM24" s="719">
        <f t="shared" si="200"/>
        <v>0</v>
      </c>
      <c r="RXN24" s="719">
        <f t="shared" si="200"/>
        <v>0</v>
      </c>
      <c r="RXO24" s="719">
        <f t="shared" si="200"/>
        <v>0</v>
      </c>
      <c r="RXP24" s="719">
        <f t="shared" si="200"/>
        <v>0</v>
      </c>
      <c r="RXQ24" s="719">
        <f t="shared" si="200"/>
        <v>0</v>
      </c>
      <c r="RXR24" s="719">
        <f t="shared" si="200"/>
        <v>0</v>
      </c>
      <c r="RXS24" s="719">
        <f t="shared" si="200"/>
        <v>0</v>
      </c>
      <c r="RXT24" s="719">
        <f t="shared" si="200"/>
        <v>0</v>
      </c>
      <c r="RXU24" s="719">
        <f t="shared" si="200"/>
        <v>0</v>
      </c>
      <c r="RXV24" s="719">
        <f t="shared" si="200"/>
        <v>0</v>
      </c>
      <c r="RXW24" s="719">
        <f t="shared" si="200"/>
        <v>0</v>
      </c>
      <c r="RXX24" s="719">
        <f t="shared" si="200"/>
        <v>0</v>
      </c>
      <c r="RXY24" s="719">
        <f t="shared" si="200"/>
        <v>0</v>
      </c>
      <c r="RXZ24" s="719">
        <f t="shared" si="200"/>
        <v>0</v>
      </c>
      <c r="RYA24" s="719">
        <f t="shared" si="200"/>
        <v>0</v>
      </c>
      <c r="RYB24" s="719">
        <f t="shared" si="200"/>
        <v>0</v>
      </c>
      <c r="RYC24" s="719">
        <f t="shared" si="200"/>
        <v>0</v>
      </c>
      <c r="RYD24" s="719">
        <f t="shared" si="200"/>
        <v>0</v>
      </c>
      <c r="RYE24" s="719">
        <f t="shared" si="200"/>
        <v>0</v>
      </c>
      <c r="RYF24" s="719">
        <f t="shared" si="200"/>
        <v>0</v>
      </c>
      <c r="RYG24" s="719">
        <f t="shared" si="200"/>
        <v>0</v>
      </c>
      <c r="RYH24" s="719">
        <f t="shared" si="200"/>
        <v>0</v>
      </c>
      <c r="RYI24" s="719">
        <f t="shared" si="200"/>
        <v>0</v>
      </c>
      <c r="RYJ24" s="719">
        <f t="shared" si="200"/>
        <v>0</v>
      </c>
      <c r="RYK24" s="719">
        <f t="shared" si="200"/>
        <v>0</v>
      </c>
      <c r="RYL24" s="719">
        <f t="shared" si="200"/>
        <v>0</v>
      </c>
      <c r="RYM24" s="719">
        <f t="shared" si="200"/>
        <v>0</v>
      </c>
      <c r="RYN24" s="719">
        <f t="shared" si="200"/>
        <v>0</v>
      </c>
      <c r="RYO24" s="719">
        <f t="shared" si="200"/>
        <v>0</v>
      </c>
      <c r="RYP24" s="719">
        <f t="shared" si="200"/>
        <v>0</v>
      </c>
      <c r="RYQ24" s="719">
        <f t="shared" si="200"/>
        <v>0</v>
      </c>
      <c r="RYR24" s="719">
        <f t="shared" si="200"/>
        <v>0</v>
      </c>
      <c r="RYS24" s="719">
        <f t="shared" si="200"/>
        <v>0</v>
      </c>
      <c r="RYT24" s="719">
        <f t="shared" si="200"/>
        <v>0</v>
      </c>
      <c r="RYU24" s="719">
        <f t="shared" si="200"/>
        <v>0</v>
      </c>
      <c r="RYV24" s="719">
        <f t="shared" si="200"/>
        <v>0</v>
      </c>
      <c r="RYW24" s="719">
        <f t="shared" si="200"/>
        <v>0</v>
      </c>
      <c r="RYX24" s="719">
        <f t="shared" si="200"/>
        <v>0</v>
      </c>
      <c r="RYY24" s="719">
        <f t="shared" si="200"/>
        <v>0</v>
      </c>
      <c r="RYZ24" s="719">
        <f t="shared" si="200"/>
        <v>0</v>
      </c>
      <c r="RZA24" s="719">
        <f t="shared" si="200"/>
        <v>0</v>
      </c>
      <c r="RZB24" s="719">
        <f t="shared" si="200"/>
        <v>0</v>
      </c>
      <c r="RZC24" s="719">
        <f t="shared" si="200"/>
        <v>0</v>
      </c>
      <c r="RZD24" s="719">
        <f t="shared" si="200"/>
        <v>0</v>
      </c>
      <c r="RZE24" s="719">
        <f t="shared" si="200"/>
        <v>0</v>
      </c>
      <c r="RZF24" s="719">
        <f t="shared" si="200"/>
        <v>0</v>
      </c>
      <c r="RZG24" s="719">
        <f t="shared" si="200"/>
        <v>0</v>
      </c>
      <c r="RZH24" s="719">
        <f t="shared" si="200"/>
        <v>0</v>
      </c>
      <c r="RZI24" s="719">
        <f t="shared" si="200"/>
        <v>0</v>
      </c>
      <c r="RZJ24" s="719">
        <f t="shared" si="200"/>
        <v>0</v>
      </c>
      <c r="RZK24" s="719">
        <f t="shared" si="200"/>
        <v>0</v>
      </c>
      <c r="RZL24" s="719">
        <f t="shared" si="200"/>
        <v>0</v>
      </c>
      <c r="RZM24" s="719">
        <f t="shared" si="200"/>
        <v>0</v>
      </c>
      <c r="RZN24" s="719">
        <f t="shared" si="200"/>
        <v>0</v>
      </c>
      <c r="RZO24" s="719">
        <f t="shared" si="200"/>
        <v>0</v>
      </c>
      <c r="RZP24" s="719">
        <f t="shared" si="200"/>
        <v>0</v>
      </c>
      <c r="RZQ24" s="719">
        <f t="shared" si="200"/>
        <v>0</v>
      </c>
      <c r="RZR24" s="719">
        <f t="shared" si="200"/>
        <v>0</v>
      </c>
      <c r="RZS24" s="719">
        <f t="shared" si="200"/>
        <v>0</v>
      </c>
      <c r="RZT24" s="719">
        <f t="shared" si="200"/>
        <v>0</v>
      </c>
      <c r="RZU24" s="719">
        <f t="shared" ref="RZU24:SCF24" si="201">RZU22/365</f>
        <v>0</v>
      </c>
      <c r="RZV24" s="719">
        <f t="shared" si="201"/>
        <v>0</v>
      </c>
      <c r="RZW24" s="719">
        <f t="shared" si="201"/>
        <v>0</v>
      </c>
      <c r="RZX24" s="719">
        <f t="shared" si="201"/>
        <v>0</v>
      </c>
      <c r="RZY24" s="719">
        <f t="shared" si="201"/>
        <v>0</v>
      </c>
      <c r="RZZ24" s="719">
        <f t="shared" si="201"/>
        <v>0</v>
      </c>
      <c r="SAA24" s="719">
        <f t="shared" si="201"/>
        <v>0</v>
      </c>
      <c r="SAB24" s="719">
        <f t="shared" si="201"/>
        <v>0</v>
      </c>
      <c r="SAC24" s="719">
        <f t="shared" si="201"/>
        <v>0</v>
      </c>
      <c r="SAD24" s="719">
        <f t="shared" si="201"/>
        <v>0</v>
      </c>
      <c r="SAE24" s="719">
        <f t="shared" si="201"/>
        <v>0</v>
      </c>
      <c r="SAF24" s="719">
        <f t="shared" si="201"/>
        <v>0</v>
      </c>
      <c r="SAG24" s="719">
        <f t="shared" si="201"/>
        <v>0</v>
      </c>
      <c r="SAH24" s="719">
        <f t="shared" si="201"/>
        <v>0</v>
      </c>
      <c r="SAI24" s="719">
        <f t="shared" si="201"/>
        <v>0</v>
      </c>
      <c r="SAJ24" s="719">
        <f t="shared" si="201"/>
        <v>0</v>
      </c>
      <c r="SAK24" s="719">
        <f t="shared" si="201"/>
        <v>0</v>
      </c>
      <c r="SAL24" s="719">
        <f t="shared" si="201"/>
        <v>0</v>
      </c>
      <c r="SAM24" s="719">
        <f t="shared" si="201"/>
        <v>0</v>
      </c>
      <c r="SAN24" s="719">
        <f t="shared" si="201"/>
        <v>0</v>
      </c>
      <c r="SAO24" s="719">
        <f t="shared" si="201"/>
        <v>0</v>
      </c>
      <c r="SAP24" s="719">
        <f t="shared" si="201"/>
        <v>0</v>
      </c>
      <c r="SAQ24" s="719">
        <f t="shared" si="201"/>
        <v>0</v>
      </c>
      <c r="SAR24" s="719">
        <f t="shared" si="201"/>
        <v>0</v>
      </c>
      <c r="SAS24" s="719">
        <f t="shared" si="201"/>
        <v>0</v>
      </c>
      <c r="SAT24" s="719">
        <f t="shared" si="201"/>
        <v>0</v>
      </c>
      <c r="SAU24" s="719">
        <f t="shared" si="201"/>
        <v>0</v>
      </c>
      <c r="SAV24" s="719">
        <f t="shared" si="201"/>
        <v>0</v>
      </c>
      <c r="SAW24" s="719">
        <f t="shared" si="201"/>
        <v>0</v>
      </c>
      <c r="SAX24" s="719">
        <f t="shared" si="201"/>
        <v>0</v>
      </c>
      <c r="SAY24" s="719">
        <f t="shared" si="201"/>
        <v>0</v>
      </c>
      <c r="SAZ24" s="719">
        <f t="shared" si="201"/>
        <v>0</v>
      </c>
      <c r="SBA24" s="719">
        <f t="shared" si="201"/>
        <v>0</v>
      </c>
      <c r="SBB24" s="719">
        <f t="shared" si="201"/>
        <v>0</v>
      </c>
      <c r="SBC24" s="719">
        <f t="shared" si="201"/>
        <v>0</v>
      </c>
      <c r="SBD24" s="719">
        <f t="shared" si="201"/>
        <v>0</v>
      </c>
      <c r="SBE24" s="719">
        <f t="shared" si="201"/>
        <v>0</v>
      </c>
      <c r="SBF24" s="719">
        <f t="shared" si="201"/>
        <v>0</v>
      </c>
      <c r="SBG24" s="719">
        <f t="shared" si="201"/>
        <v>0</v>
      </c>
      <c r="SBH24" s="719">
        <f t="shared" si="201"/>
        <v>0</v>
      </c>
      <c r="SBI24" s="719">
        <f t="shared" si="201"/>
        <v>0</v>
      </c>
      <c r="SBJ24" s="719">
        <f t="shared" si="201"/>
        <v>0</v>
      </c>
      <c r="SBK24" s="719">
        <f t="shared" si="201"/>
        <v>0</v>
      </c>
      <c r="SBL24" s="719">
        <f t="shared" si="201"/>
        <v>0</v>
      </c>
      <c r="SBM24" s="719">
        <f t="shared" si="201"/>
        <v>0</v>
      </c>
      <c r="SBN24" s="719">
        <f t="shared" si="201"/>
        <v>0</v>
      </c>
      <c r="SBO24" s="719">
        <f t="shared" si="201"/>
        <v>0</v>
      </c>
      <c r="SBP24" s="719">
        <f t="shared" si="201"/>
        <v>0</v>
      </c>
      <c r="SBQ24" s="719">
        <f t="shared" si="201"/>
        <v>0</v>
      </c>
      <c r="SBR24" s="719">
        <f t="shared" si="201"/>
        <v>0</v>
      </c>
      <c r="SBS24" s="719">
        <f t="shared" si="201"/>
        <v>0</v>
      </c>
      <c r="SBT24" s="719">
        <f t="shared" si="201"/>
        <v>0</v>
      </c>
      <c r="SBU24" s="719">
        <f t="shared" si="201"/>
        <v>0</v>
      </c>
      <c r="SBV24" s="719">
        <f t="shared" si="201"/>
        <v>0</v>
      </c>
      <c r="SBW24" s="719">
        <f t="shared" si="201"/>
        <v>0</v>
      </c>
      <c r="SBX24" s="719">
        <f t="shared" si="201"/>
        <v>0</v>
      </c>
      <c r="SBY24" s="719">
        <f t="shared" si="201"/>
        <v>0</v>
      </c>
      <c r="SBZ24" s="719">
        <f t="shared" si="201"/>
        <v>0</v>
      </c>
      <c r="SCA24" s="719">
        <f t="shared" si="201"/>
        <v>0</v>
      </c>
      <c r="SCB24" s="719">
        <f t="shared" si="201"/>
        <v>0</v>
      </c>
      <c r="SCC24" s="719">
        <f t="shared" si="201"/>
        <v>0</v>
      </c>
      <c r="SCD24" s="719">
        <f t="shared" si="201"/>
        <v>0</v>
      </c>
      <c r="SCE24" s="719">
        <f t="shared" si="201"/>
        <v>0</v>
      </c>
      <c r="SCF24" s="719">
        <f t="shared" si="201"/>
        <v>0</v>
      </c>
      <c r="SCG24" s="719">
        <f t="shared" ref="SCG24:SER24" si="202">SCG22/365</f>
        <v>0</v>
      </c>
      <c r="SCH24" s="719">
        <f t="shared" si="202"/>
        <v>0</v>
      </c>
      <c r="SCI24" s="719">
        <f t="shared" si="202"/>
        <v>0</v>
      </c>
      <c r="SCJ24" s="719">
        <f t="shared" si="202"/>
        <v>0</v>
      </c>
      <c r="SCK24" s="719">
        <f t="shared" si="202"/>
        <v>0</v>
      </c>
      <c r="SCL24" s="719">
        <f t="shared" si="202"/>
        <v>0</v>
      </c>
      <c r="SCM24" s="719">
        <f t="shared" si="202"/>
        <v>0</v>
      </c>
      <c r="SCN24" s="719">
        <f t="shared" si="202"/>
        <v>0</v>
      </c>
      <c r="SCO24" s="719">
        <f t="shared" si="202"/>
        <v>0</v>
      </c>
      <c r="SCP24" s="719">
        <f t="shared" si="202"/>
        <v>0</v>
      </c>
      <c r="SCQ24" s="719">
        <f t="shared" si="202"/>
        <v>0</v>
      </c>
      <c r="SCR24" s="719">
        <f t="shared" si="202"/>
        <v>0</v>
      </c>
      <c r="SCS24" s="719">
        <f t="shared" si="202"/>
        <v>0</v>
      </c>
      <c r="SCT24" s="719">
        <f t="shared" si="202"/>
        <v>0</v>
      </c>
      <c r="SCU24" s="719">
        <f t="shared" si="202"/>
        <v>0</v>
      </c>
      <c r="SCV24" s="719">
        <f t="shared" si="202"/>
        <v>0</v>
      </c>
      <c r="SCW24" s="719">
        <f t="shared" si="202"/>
        <v>0</v>
      </c>
      <c r="SCX24" s="719">
        <f t="shared" si="202"/>
        <v>0</v>
      </c>
      <c r="SCY24" s="719">
        <f t="shared" si="202"/>
        <v>0</v>
      </c>
      <c r="SCZ24" s="719">
        <f t="shared" si="202"/>
        <v>0</v>
      </c>
      <c r="SDA24" s="719">
        <f t="shared" si="202"/>
        <v>0</v>
      </c>
      <c r="SDB24" s="719">
        <f t="shared" si="202"/>
        <v>0</v>
      </c>
      <c r="SDC24" s="719">
        <f t="shared" si="202"/>
        <v>0</v>
      </c>
      <c r="SDD24" s="719">
        <f t="shared" si="202"/>
        <v>0</v>
      </c>
      <c r="SDE24" s="719">
        <f t="shared" si="202"/>
        <v>0</v>
      </c>
      <c r="SDF24" s="719">
        <f t="shared" si="202"/>
        <v>0</v>
      </c>
      <c r="SDG24" s="719">
        <f t="shared" si="202"/>
        <v>0</v>
      </c>
      <c r="SDH24" s="719">
        <f t="shared" si="202"/>
        <v>0</v>
      </c>
      <c r="SDI24" s="719">
        <f t="shared" si="202"/>
        <v>0</v>
      </c>
      <c r="SDJ24" s="719">
        <f t="shared" si="202"/>
        <v>0</v>
      </c>
      <c r="SDK24" s="719">
        <f t="shared" si="202"/>
        <v>0</v>
      </c>
      <c r="SDL24" s="719">
        <f t="shared" si="202"/>
        <v>0</v>
      </c>
      <c r="SDM24" s="719">
        <f t="shared" si="202"/>
        <v>0</v>
      </c>
      <c r="SDN24" s="719">
        <f t="shared" si="202"/>
        <v>0</v>
      </c>
      <c r="SDO24" s="719">
        <f t="shared" si="202"/>
        <v>0</v>
      </c>
      <c r="SDP24" s="719">
        <f t="shared" si="202"/>
        <v>0</v>
      </c>
      <c r="SDQ24" s="719">
        <f t="shared" si="202"/>
        <v>0</v>
      </c>
      <c r="SDR24" s="719">
        <f t="shared" si="202"/>
        <v>0</v>
      </c>
      <c r="SDS24" s="719">
        <f t="shared" si="202"/>
        <v>0</v>
      </c>
      <c r="SDT24" s="719">
        <f t="shared" si="202"/>
        <v>0</v>
      </c>
      <c r="SDU24" s="719">
        <f t="shared" si="202"/>
        <v>0</v>
      </c>
      <c r="SDV24" s="719">
        <f t="shared" si="202"/>
        <v>0</v>
      </c>
      <c r="SDW24" s="719">
        <f t="shared" si="202"/>
        <v>0</v>
      </c>
      <c r="SDX24" s="719">
        <f t="shared" si="202"/>
        <v>0</v>
      </c>
      <c r="SDY24" s="719">
        <f t="shared" si="202"/>
        <v>0</v>
      </c>
      <c r="SDZ24" s="719">
        <f t="shared" si="202"/>
        <v>0</v>
      </c>
      <c r="SEA24" s="719">
        <f t="shared" si="202"/>
        <v>0</v>
      </c>
      <c r="SEB24" s="719">
        <f t="shared" si="202"/>
        <v>0</v>
      </c>
      <c r="SEC24" s="719">
        <f t="shared" si="202"/>
        <v>0</v>
      </c>
      <c r="SED24" s="719">
        <f t="shared" si="202"/>
        <v>0</v>
      </c>
      <c r="SEE24" s="719">
        <f t="shared" si="202"/>
        <v>0</v>
      </c>
      <c r="SEF24" s="719">
        <f t="shared" si="202"/>
        <v>0</v>
      </c>
      <c r="SEG24" s="719">
        <f t="shared" si="202"/>
        <v>0</v>
      </c>
      <c r="SEH24" s="719">
        <f t="shared" si="202"/>
        <v>0</v>
      </c>
      <c r="SEI24" s="719">
        <f t="shared" si="202"/>
        <v>0</v>
      </c>
      <c r="SEJ24" s="719">
        <f t="shared" si="202"/>
        <v>0</v>
      </c>
      <c r="SEK24" s="719">
        <f t="shared" si="202"/>
        <v>0</v>
      </c>
      <c r="SEL24" s="719">
        <f t="shared" si="202"/>
        <v>0</v>
      </c>
      <c r="SEM24" s="719">
        <f t="shared" si="202"/>
        <v>0</v>
      </c>
      <c r="SEN24" s="719">
        <f t="shared" si="202"/>
        <v>0</v>
      </c>
      <c r="SEO24" s="719">
        <f t="shared" si="202"/>
        <v>0</v>
      </c>
      <c r="SEP24" s="719">
        <f t="shared" si="202"/>
        <v>0</v>
      </c>
      <c r="SEQ24" s="719">
        <f t="shared" si="202"/>
        <v>0</v>
      </c>
      <c r="SER24" s="719">
        <f t="shared" si="202"/>
        <v>0</v>
      </c>
      <c r="SES24" s="719">
        <f t="shared" ref="SES24:SHD24" si="203">SES22/365</f>
        <v>0</v>
      </c>
      <c r="SET24" s="719">
        <f t="shared" si="203"/>
        <v>0</v>
      </c>
      <c r="SEU24" s="719">
        <f t="shared" si="203"/>
        <v>0</v>
      </c>
      <c r="SEV24" s="719">
        <f t="shared" si="203"/>
        <v>0</v>
      </c>
      <c r="SEW24" s="719">
        <f t="shared" si="203"/>
        <v>0</v>
      </c>
      <c r="SEX24" s="719">
        <f t="shared" si="203"/>
        <v>0</v>
      </c>
      <c r="SEY24" s="719">
        <f t="shared" si="203"/>
        <v>0</v>
      </c>
      <c r="SEZ24" s="719">
        <f t="shared" si="203"/>
        <v>0</v>
      </c>
      <c r="SFA24" s="719">
        <f t="shared" si="203"/>
        <v>0</v>
      </c>
      <c r="SFB24" s="719">
        <f t="shared" si="203"/>
        <v>0</v>
      </c>
      <c r="SFC24" s="719">
        <f t="shared" si="203"/>
        <v>0</v>
      </c>
      <c r="SFD24" s="719">
        <f t="shared" si="203"/>
        <v>0</v>
      </c>
      <c r="SFE24" s="719">
        <f t="shared" si="203"/>
        <v>0</v>
      </c>
      <c r="SFF24" s="719">
        <f t="shared" si="203"/>
        <v>0</v>
      </c>
      <c r="SFG24" s="719">
        <f t="shared" si="203"/>
        <v>0</v>
      </c>
      <c r="SFH24" s="719">
        <f t="shared" si="203"/>
        <v>0</v>
      </c>
      <c r="SFI24" s="719">
        <f t="shared" si="203"/>
        <v>0</v>
      </c>
      <c r="SFJ24" s="719">
        <f t="shared" si="203"/>
        <v>0</v>
      </c>
      <c r="SFK24" s="719">
        <f t="shared" si="203"/>
        <v>0</v>
      </c>
      <c r="SFL24" s="719">
        <f t="shared" si="203"/>
        <v>0</v>
      </c>
      <c r="SFM24" s="719">
        <f t="shared" si="203"/>
        <v>0</v>
      </c>
      <c r="SFN24" s="719">
        <f t="shared" si="203"/>
        <v>0</v>
      </c>
      <c r="SFO24" s="719">
        <f t="shared" si="203"/>
        <v>0</v>
      </c>
      <c r="SFP24" s="719">
        <f t="shared" si="203"/>
        <v>0</v>
      </c>
      <c r="SFQ24" s="719">
        <f t="shared" si="203"/>
        <v>0</v>
      </c>
      <c r="SFR24" s="719">
        <f t="shared" si="203"/>
        <v>0</v>
      </c>
      <c r="SFS24" s="719">
        <f t="shared" si="203"/>
        <v>0</v>
      </c>
      <c r="SFT24" s="719">
        <f t="shared" si="203"/>
        <v>0</v>
      </c>
      <c r="SFU24" s="719">
        <f t="shared" si="203"/>
        <v>0</v>
      </c>
      <c r="SFV24" s="719">
        <f t="shared" si="203"/>
        <v>0</v>
      </c>
      <c r="SFW24" s="719">
        <f t="shared" si="203"/>
        <v>0</v>
      </c>
      <c r="SFX24" s="719">
        <f t="shared" si="203"/>
        <v>0</v>
      </c>
      <c r="SFY24" s="719">
        <f t="shared" si="203"/>
        <v>0</v>
      </c>
      <c r="SFZ24" s="719">
        <f t="shared" si="203"/>
        <v>0</v>
      </c>
      <c r="SGA24" s="719">
        <f t="shared" si="203"/>
        <v>0</v>
      </c>
      <c r="SGB24" s="719">
        <f t="shared" si="203"/>
        <v>0</v>
      </c>
      <c r="SGC24" s="719">
        <f t="shared" si="203"/>
        <v>0</v>
      </c>
      <c r="SGD24" s="719">
        <f t="shared" si="203"/>
        <v>0</v>
      </c>
      <c r="SGE24" s="719">
        <f t="shared" si="203"/>
        <v>0</v>
      </c>
      <c r="SGF24" s="719">
        <f t="shared" si="203"/>
        <v>0</v>
      </c>
      <c r="SGG24" s="719">
        <f t="shared" si="203"/>
        <v>0</v>
      </c>
      <c r="SGH24" s="719">
        <f t="shared" si="203"/>
        <v>0</v>
      </c>
      <c r="SGI24" s="719">
        <f t="shared" si="203"/>
        <v>0</v>
      </c>
      <c r="SGJ24" s="719">
        <f t="shared" si="203"/>
        <v>0</v>
      </c>
      <c r="SGK24" s="719">
        <f t="shared" si="203"/>
        <v>0</v>
      </c>
      <c r="SGL24" s="719">
        <f t="shared" si="203"/>
        <v>0</v>
      </c>
      <c r="SGM24" s="719">
        <f t="shared" si="203"/>
        <v>0</v>
      </c>
      <c r="SGN24" s="719">
        <f t="shared" si="203"/>
        <v>0</v>
      </c>
      <c r="SGO24" s="719">
        <f t="shared" si="203"/>
        <v>0</v>
      </c>
      <c r="SGP24" s="719">
        <f t="shared" si="203"/>
        <v>0</v>
      </c>
      <c r="SGQ24" s="719">
        <f t="shared" si="203"/>
        <v>0</v>
      </c>
      <c r="SGR24" s="719">
        <f t="shared" si="203"/>
        <v>0</v>
      </c>
      <c r="SGS24" s="719">
        <f t="shared" si="203"/>
        <v>0</v>
      </c>
      <c r="SGT24" s="719">
        <f t="shared" si="203"/>
        <v>0</v>
      </c>
      <c r="SGU24" s="719">
        <f t="shared" si="203"/>
        <v>0</v>
      </c>
      <c r="SGV24" s="719">
        <f t="shared" si="203"/>
        <v>0</v>
      </c>
      <c r="SGW24" s="719">
        <f t="shared" si="203"/>
        <v>0</v>
      </c>
      <c r="SGX24" s="719">
        <f t="shared" si="203"/>
        <v>0</v>
      </c>
      <c r="SGY24" s="719">
        <f t="shared" si="203"/>
        <v>0</v>
      </c>
      <c r="SGZ24" s="719">
        <f t="shared" si="203"/>
        <v>0</v>
      </c>
      <c r="SHA24" s="719">
        <f t="shared" si="203"/>
        <v>0</v>
      </c>
      <c r="SHB24" s="719">
        <f t="shared" si="203"/>
        <v>0</v>
      </c>
      <c r="SHC24" s="719">
        <f t="shared" si="203"/>
        <v>0</v>
      </c>
      <c r="SHD24" s="719">
        <f t="shared" si="203"/>
        <v>0</v>
      </c>
      <c r="SHE24" s="719">
        <f t="shared" ref="SHE24:SJP24" si="204">SHE22/365</f>
        <v>0</v>
      </c>
      <c r="SHF24" s="719">
        <f t="shared" si="204"/>
        <v>0</v>
      </c>
      <c r="SHG24" s="719">
        <f t="shared" si="204"/>
        <v>0</v>
      </c>
      <c r="SHH24" s="719">
        <f t="shared" si="204"/>
        <v>0</v>
      </c>
      <c r="SHI24" s="719">
        <f t="shared" si="204"/>
        <v>0</v>
      </c>
      <c r="SHJ24" s="719">
        <f t="shared" si="204"/>
        <v>0</v>
      </c>
      <c r="SHK24" s="719">
        <f t="shared" si="204"/>
        <v>0</v>
      </c>
      <c r="SHL24" s="719">
        <f t="shared" si="204"/>
        <v>0</v>
      </c>
      <c r="SHM24" s="719">
        <f t="shared" si="204"/>
        <v>0</v>
      </c>
      <c r="SHN24" s="719">
        <f t="shared" si="204"/>
        <v>0</v>
      </c>
      <c r="SHO24" s="719">
        <f t="shared" si="204"/>
        <v>0</v>
      </c>
      <c r="SHP24" s="719">
        <f t="shared" si="204"/>
        <v>0</v>
      </c>
      <c r="SHQ24" s="719">
        <f t="shared" si="204"/>
        <v>0</v>
      </c>
      <c r="SHR24" s="719">
        <f t="shared" si="204"/>
        <v>0</v>
      </c>
      <c r="SHS24" s="719">
        <f t="shared" si="204"/>
        <v>0</v>
      </c>
      <c r="SHT24" s="719">
        <f t="shared" si="204"/>
        <v>0</v>
      </c>
      <c r="SHU24" s="719">
        <f t="shared" si="204"/>
        <v>0</v>
      </c>
      <c r="SHV24" s="719">
        <f t="shared" si="204"/>
        <v>0</v>
      </c>
      <c r="SHW24" s="719">
        <f t="shared" si="204"/>
        <v>0</v>
      </c>
      <c r="SHX24" s="719">
        <f t="shared" si="204"/>
        <v>0</v>
      </c>
      <c r="SHY24" s="719">
        <f t="shared" si="204"/>
        <v>0</v>
      </c>
      <c r="SHZ24" s="719">
        <f t="shared" si="204"/>
        <v>0</v>
      </c>
      <c r="SIA24" s="719">
        <f t="shared" si="204"/>
        <v>0</v>
      </c>
      <c r="SIB24" s="719">
        <f t="shared" si="204"/>
        <v>0</v>
      </c>
      <c r="SIC24" s="719">
        <f t="shared" si="204"/>
        <v>0</v>
      </c>
      <c r="SID24" s="719">
        <f t="shared" si="204"/>
        <v>0</v>
      </c>
      <c r="SIE24" s="719">
        <f t="shared" si="204"/>
        <v>0</v>
      </c>
      <c r="SIF24" s="719">
        <f t="shared" si="204"/>
        <v>0</v>
      </c>
      <c r="SIG24" s="719">
        <f t="shared" si="204"/>
        <v>0</v>
      </c>
      <c r="SIH24" s="719">
        <f t="shared" si="204"/>
        <v>0</v>
      </c>
      <c r="SII24" s="719">
        <f t="shared" si="204"/>
        <v>0</v>
      </c>
      <c r="SIJ24" s="719">
        <f t="shared" si="204"/>
        <v>0</v>
      </c>
      <c r="SIK24" s="719">
        <f t="shared" si="204"/>
        <v>0</v>
      </c>
      <c r="SIL24" s="719">
        <f t="shared" si="204"/>
        <v>0</v>
      </c>
      <c r="SIM24" s="719">
        <f t="shared" si="204"/>
        <v>0</v>
      </c>
      <c r="SIN24" s="719">
        <f t="shared" si="204"/>
        <v>0</v>
      </c>
      <c r="SIO24" s="719">
        <f t="shared" si="204"/>
        <v>0</v>
      </c>
      <c r="SIP24" s="719">
        <f t="shared" si="204"/>
        <v>0</v>
      </c>
      <c r="SIQ24" s="719">
        <f t="shared" si="204"/>
        <v>0</v>
      </c>
      <c r="SIR24" s="719">
        <f t="shared" si="204"/>
        <v>0</v>
      </c>
      <c r="SIS24" s="719">
        <f t="shared" si="204"/>
        <v>0</v>
      </c>
      <c r="SIT24" s="719">
        <f t="shared" si="204"/>
        <v>0</v>
      </c>
      <c r="SIU24" s="719">
        <f t="shared" si="204"/>
        <v>0</v>
      </c>
      <c r="SIV24" s="719">
        <f t="shared" si="204"/>
        <v>0</v>
      </c>
      <c r="SIW24" s="719">
        <f t="shared" si="204"/>
        <v>0</v>
      </c>
      <c r="SIX24" s="719">
        <f t="shared" si="204"/>
        <v>0</v>
      </c>
      <c r="SIY24" s="719">
        <f t="shared" si="204"/>
        <v>0</v>
      </c>
      <c r="SIZ24" s="719">
        <f t="shared" si="204"/>
        <v>0</v>
      </c>
      <c r="SJA24" s="719">
        <f t="shared" si="204"/>
        <v>0</v>
      </c>
      <c r="SJB24" s="719">
        <f t="shared" si="204"/>
        <v>0</v>
      </c>
      <c r="SJC24" s="719">
        <f t="shared" si="204"/>
        <v>0</v>
      </c>
      <c r="SJD24" s="719">
        <f t="shared" si="204"/>
        <v>0</v>
      </c>
      <c r="SJE24" s="719">
        <f t="shared" si="204"/>
        <v>0</v>
      </c>
      <c r="SJF24" s="719">
        <f t="shared" si="204"/>
        <v>0</v>
      </c>
      <c r="SJG24" s="719">
        <f t="shared" si="204"/>
        <v>0</v>
      </c>
      <c r="SJH24" s="719">
        <f t="shared" si="204"/>
        <v>0</v>
      </c>
      <c r="SJI24" s="719">
        <f t="shared" si="204"/>
        <v>0</v>
      </c>
      <c r="SJJ24" s="719">
        <f t="shared" si="204"/>
        <v>0</v>
      </c>
      <c r="SJK24" s="719">
        <f t="shared" si="204"/>
        <v>0</v>
      </c>
      <c r="SJL24" s="719">
        <f t="shared" si="204"/>
        <v>0</v>
      </c>
      <c r="SJM24" s="719">
        <f t="shared" si="204"/>
        <v>0</v>
      </c>
      <c r="SJN24" s="719">
        <f t="shared" si="204"/>
        <v>0</v>
      </c>
      <c r="SJO24" s="719">
        <f t="shared" si="204"/>
        <v>0</v>
      </c>
      <c r="SJP24" s="719">
        <f t="shared" si="204"/>
        <v>0</v>
      </c>
      <c r="SJQ24" s="719">
        <f t="shared" ref="SJQ24:SMB24" si="205">SJQ22/365</f>
        <v>0</v>
      </c>
      <c r="SJR24" s="719">
        <f t="shared" si="205"/>
        <v>0</v>
      </c>
      <c r="SJS24" s="719">
        <f t="shared" si="205"/>
        <v>0</v>
      </c>
      <c r="SJT24" s="719">
        <f t="shared" si="205"/>
        <v>0</v>
      </c>
      <c r="SJU24" s="719">
        <f t="shared" si="205"/>
        <v>0</v>
      </c>
      <c r="SJV24" s="719">
        <f t="shared" si="205"/>
        <v>0</v>
      </c>
      <c r="SJW24" s="719">
        <f t="shared" si="205"/>
        <v>0</v>
      </c>
      <c r="SJX24" s="719">
        <f t="shared" si="205"/>
        <v>0</v>
      </c>
      <c r="SJY24" s="719">
        <f t="shared" si="205"/>
        <v>0</v>
      </c>
      <c r="SJZ24" s="719">
        <f t="shared" si="205"/>
        <v>0</v>
      </c>
      <c r="SKA24" s="719">
        <f t="shared" si="205"/>
        <v>0</v>
      </c>
      <c r="SKB24" s="719">
        <f t="shared" si="205"/>
        <v>0</v>
      </c>
      <c r="SKC24" s="719">
        <f t="shared" si="205"/>
        <v>0</v>
      </c>
      <c r="SKD24" s="719">
        <f t="shared" si="205"/>
        <v>0</v>
      </c>
      <c r="SKE24" s="719">
        <f t="shared" si="205"/>
        <v>0</v>
      </c>
      <c r="SKF24" s="719">
        <f t="shared" si="205"/>
        <v>0</v>
      </c>
      <c r="SKG24" s="719">
        <f t="shared" si="205"/>
        <v>0</v>
      </c>
      <c r="SKH24" s="719">
        <f t="shared" si="205"/>
        <v>0</v>
      </c>
      <c r="SKI24" s="719">
        <f t="shared" si="205"/>
        <v>0</v>
      </c>
      <c r="SKJ24" s="719">
        <f t="shared" si="205"/>
        <v>0</v>
      </c>
      <c r="SKK24" s="719">
        <f t="shared" si="205"/>
        <v>0</v>
      </c>
      <c r="SKL24" s="719">
        <f t="shared" si="205"/>
        <v>0</v>
      </c>
      <c r="SKM24" s="719">
        <f t="shared" si="205"/>
        <v>0</v>
      </c>
      <c r="SKN24" s="719">
        <f t="shared" si="205"/>
        <v>0</v>
      </c>
      <c r="SKO24" s="719">
        <f t="shared" si="205"/>
        <v>0</v>
      </c>
      <c r="SKP24" s="719">
        <f t="shared" si="205"/>
        <v>0</v>
      </c>
      <c r="SKQ24" s="719">
        <f t="shared" si="205"/>
        <v>0</v>
      </c>
      <c r="SKR24" s="719">
        <f t="shared" si="205"/>
        <v>0</v>
      </c>
      <c r="SKS24" s="719">
        <f t="shared" si="205"/>
        <v>0</v>
      </c>
      <c r="SKT24" s="719">
        <f t="shared" si="205"/>
        <v>0</v>
      </c>
      <c r="SKU24" s="719">
        <f t="shared" si="205"/>
        <v>0</v>
      </c>
      <c r="SKV24" s="719">
        <f t="shared" si="205"/>
        <v>0</v>
      </c>
      <c r="SKW24" s="719">
        <f t="shared" si="205"/>
        <v>0</v>
      </c>
      <c r="SKX24" s="719">
        <f t="shared" si="205"/>
        <v>0</v>
      </c>
      <c r="SKY24" s="719">
        <f t="shared" si="205"/>
        <v>0</v>
      </c>
      <c r="SKZ24" s="719">
        <f t="shared" si="205"/>
        <v>0</v>
      </c>
      <c r="SLA24" s="719">
        <f t="shared" si="205"/>
        <v>0</v>
      </c>
      <c r="SLB24" s="719">
        <f t="shared" si="205"/>
        <v>0</v>
      </c>
      <c r="SLC24" s="719">
        <f t="shared" si="205"/>
        <v>0</v>
      </c>
      <c r="SLD24" s="719">
        <f t="shared" si="205"/>
        <v>0</v>
      </c>
      <c r="SLE24" s="719">
        <f t="shared" si="205"/>
        <v>0</v>
      </c>
      <c r="SLF24" s="719">
        <f t="shared" si="205"/>
        <v>0</v>
      </c>
      <c r="SLG24" s="719">
        <f t="shared" si="205"/>
        <v>0</v>
      </c>
      <c r="SLH24" s="719">
        <f t="shared" si="205"/>
        <v>0</v>
      </c>
      <c r="SLI24" s="719">
        <f t="shared" si="205"/>
        <v>0</v>
      </c>
      <c r="SLJ24" s="719">
        <f t="shared" si="205"/>
        <v>0</v>
      </c>
      <c r="SLK24" s="719">
        <f t="shared" si="205"/>
        <v>0</v>
      </c>
      <c r="SLL24" s="719">
        <f t="shared" si="205"/>
        <v>0</v>
      </c>
      <c r="SLM24" s="719">
        <f t="shared" si="205"/>
        <v>0</v>
      </c>
      <c r="SLN24" s="719">
        <f t="shared" si="205"/>
        <v>0</v>
      </c>
      <c r="SLO24" s="719">
        <f t="shared" si="205"/>
        <v>0</v>
      </c>
      <c r="SLP24" s="719">
        <f t="shared" si="205"/>
        <v>0</v>
      </c>
      <c r="SLQ24" s="719">
        <f t="shared" si="205"/>
        <v>0</v>
      </c>
      <c r="SLR24" s="719">
        <f t="shared" si="205"/>
        <v>0</v>
      </c>
      <c r="SLS24" s="719">
        <f t="shared" si="205"/>
        <v>0</v>
      </c>
      <c r="SLT24" s="719">
        <f t="shared" si="205"/>
        <v>0</v>
      </c>
      <c r="SLU24" s="719">
        <f t="shared" si="205"/>
        <v>0</v>
      </c>
      <c r="SLV24" s="719">
        <f t="shared" si="205"/>
        <v>0</v>
      </c>
      <c r="SLW24" s="719">
        <f t="shared" si="205"/>
        <v>0</v>
      </c>
      <c r="SLX24" s="719">
        <f t="shared" si="205"/>
        <v>0</v>
      </c>
      <c r="SLY24" s="719">
        <f t="shared" si="205"/>
        <v>0</v>
      </c>
      <c r="SLZ24" s="719">
        <f t="shared" si="205"/>
        <v>0</v>
      </c>
      <c r="SMA24" s="719">
        <f t="shared" si="205"/>
        <v>0</v>
      </c>
      <c r="SMB24" s="719">
        <f t="shared" si="205"/>
        <v>0</v>
      </c>
      <c r="SMC24" s="719">
        <f t="shared" ref="SMC24:SON24" si="206">SMC22/365</f>
        <v>0</v>
      </c>
      <c r="SMD24" s="719">
        <f t="shared" si="206"/>
        <v>0</v>
      </c>
      <c r="SME24" s="719">
        <f t="shared" si="206"/>
        <v>0</v>
      </c>
      <c r="SMF24" s="719">
        <f t="shared" si="206"/>
        <v>0</v>
      </c>
      <c r="SMG24" s="719">
        <f t="shared" si="206"/>
        <v>0</v>
      </c>
      <c r="SMH24" s="719">
        <f t="shared" si="206"/>
        <v>0</v>
      </c>
      <c r="SMI24" s="719">
        <f t="shared" si="206"/>
        <v>0</v>
      </c>
      <c r="SMJ24" s="719">
        <f t="shared" si="206"/>
        <v>0</v>
      </c>
      <c r="SMK24" s="719">
        <f t="shared" si="206"/>
        <v>0</v>
      </c>
      <c r="SML24" s="719">
        <f t="shared" si="206"/>
        <v>0</v>
      </c>
      <c r="SMM24" s="719">
        <f t="shared" si="206"/>
        <v>0</v>
      </c>
      <c r="SMN24" s="719">
        <f t="shared" si="206"/>
        <v>0</v>
      </c>
      <c r="SMO24" s="719">
        <f t="shared" si="206"/>
        <v>0</v>
      </c>
      <c r="SMP24" s="719">
        <f t="shared" si="206"/>
        <v>0</v>
      </c>
      <c r="SMQ24" s="719">
        <f t="shared" si="206"/>
        <v>0</v>
      </c>
      <c r="SMR24" s="719">
        <f t="shared" si="206"/>
        <v>0</v>
      </c>
      <c r="SMS24" s="719">
        <f t="shared" si="206"/>
        <v>0</v>
      </c>
      <c r="SMT24" s="719">
        <f t="shared" si="206"/>
        <v>0</v>
      </c>
      <c r="SMU24" s="719">
        <f t="shared" si="206"/>
        <v>0</v>
      </c>
      <c r="SMV24" s="719">
        <f t="shared" si="206"/>
        <v>0</v>
      </c>
      <c r="SMW24" s="719">
        <f t="shared" si="206"/>
        <v>0</v>
      </c>
      <c r="SMX24" s="719">
        <f t="shared" si="206"/>
        <v>0</v>
      </c>
      <c r="SMY24" s="719">
        <f t="shared" si="206"/>
        <v>0</v>
      </c>
      <c r="SMZ24" s="719">
        <f t="shared" si="206"/>
        <v>0</v>
      </c>
      <c r="SNA24" s="719">
        <f t="shared" si="206"/>
        <v>0</v>
      </c>
      <c r="SNB24" s="719">
        <f t="shared" si="206"/>
        <v>0</v>
      </c>
      <c r="SNC24" s="719">
        <f t="shared" si="206"/>
        <v>0</v>
      </c>
      <c r="SND24" s="719">
        <f t="shared" si="206"/>
        <v>0</v>
      </c>
      <c r="SNE24" s="719">
        <f t="shared" si="206"/>
        <v>0</v>
      </c>
      <c r="SNF24" s="719">
        <f t="shared" si="206"/>
        <v>0</v>
      </c>
      <c r="SNG24" s="719">
        <f t="shared" si="206"/>
        <v>0</v>
      </c>
      <c r="SNH24" s="719">
        <f t="shared" si="206"/>
        <v>0</v>
      </c>
      <c r="SNI24" s="719">
        <f t="shared" si="206"/>
        <v>0</v>
      </c>
      <c r="SNJ24" s="719">
        <f t="shared" si="206"/>
        <v>0</v>
      </c>
      <c r="SNK24" s="719">
        <f t="shared" si="206"/>
        <v>0</v>
      </c>
      <c r="SNL24" s="719">
        <f t="shared" si="206"/>
        <v>0</v>
      </c>
      <c r="SNM24" s="719">
        <f t="shared" si="206"/>
        <v>0</v>
      </c>
      <c r="SNN24" s="719">
        <f t="shared" si="206"/>
        <v>0</v>
      </c>
      <c r="SNO24" s="719">
        <f t="shared" si="206"/>
        <v>0</v>
      </c>
      <c r="SNP24" s="719">
        <f t="shared" si="206"/>
        <v>0</v>
      </c>
      <c r="SNQ24" s="719">
        <f t="shared" si="206"/>
        <v>0</v>
      </c>
      <c r="SNR24" s="719">
        <f t="shared" si="206"/>
        <v>0</v>
      </c>
      <c r="SNS24" s="719">
        <f t="shared" si="206"/>
        <v>0</v>
      </c>
      <c r="SNT24" s="719">
        <f t="shared" si="206"/>
        <v>0</v>
      </c>
      <c r="SNU24" s="719">
        <f t="shared" si="206"/>
        <v>0</v>
      </c>
      <c r="SNV24" s="719">
        <f t="shared" si="206"/>
        <v>0</v>
      </c>
      <c r="SNW24" s="719">
        <f t="shared" si="206"/>
        <v>0</v>
      </c>
      <c r="SNX24" s="719">
        <f t="shared" si="206"/>
        <v>0</v>
      </c>
      <c r="SNY24" s="719">
        <f t="shared" si="206"/>
        <v>0</v>
      </c>
      <c r="SNZ24" s="719">
        <f t="shared" si="206"/>
        <v>0</v>
      </c>
      <c r="SOA24" s="719">
        <f t="shared" si="206"/>
        <v>0</v>
      </c>
      <c r="SOB24" s="719">
        <f t="shared" si="206"/>
        <v>0</v>
      </c>
      <c r="SOC24" s="719">
        <f t="shared" si="206"/>
        <v>0</v>
      </c>
      <c r="SOD24" s="719">
        <f t="shared" si="206"/>
        <v>0</v>
      </c>
      <c r="SOE24" s="719">
        <f t="shared" si="206"/>
        <v>0</v>
      </c>
      <c r="SOF24" s="719">
        <f t="shared" si="206"/>
        <v>0</v>
      </c>
      <c r="SOG24" s="719">
        <f t="shared" si="206"/>
        <v>0</v>
      </c>
      <c r="SOH24" s="719">
        <f t="shared" si="206"/>
        <v>0</v>
      </c>
      <c r="SOI24" s="719">
        <f t="shared" si="206"/>
        <v>0</v>
      </c>
      <c r="SOJ24" s="719">
        <f t="shared" si="206"/>
        <v>0</v>
      </c>
      <c r="SOK24" s="719">
        <f t="shared" si="206"/>
        <v>0</v>
      </c>
      <c r="SOL24" s="719">
        <f t="shared" si="206"/>
        <v>0</v>
      </c>
      <c r="SOM24" s="719">
        <f t="shared" si="206"/>
        <v>0</v>
      </c>
      <c r="SON24" s="719">
        <f t="shared" si="206"/>
        <v>0</v>
      </c>
      <c r="SOO24" s="719">
        <f t="shared" ref="SOO24:SQZ24" si="207">SOO22/365</f>
        <v>0</v>
      </c>
      <c r="SOP24" s="719">
        <f t="shared" si="207"/>
        <v>0</v>
      </c>
      <c r="SOQ24" s="719">
        <f t="shared" si="207"/>
        <v>0</v>
      </c>
      <c r="SOR24" s="719">
        <f t="shared" si="207"/>
        <v>0</v>
      </c>
      <c r="SOS24" s="719">
        <f t="shared" si="207"/>
        <v>0</v>
      </c>
      <c r="SOT24" s="719">
        <f t="shared" si="207"/>
        <v>0</v>
      </c>
      <c r="SOU24" s="719">
        <f t="shared" si="207"/>
        <v>0</v>
      </c>
      <c r="SOV24" s="719">
        <f t="shared" si="207"/>
        <v>0</v>
      </c>
      <c r="SOW24" s="719">
        <f t="shared" si="207"/>
        <v>0</v>
      </c>
      <c r="SOX24" s="719">
        <f t="shared" si="207"/>
        <v>0</v>
      </c>
      <c r="SOY24" s="719">
        <f t="shared" si="207"/>
        <v>0</v>
      </c>
      <c r="SOZ24" s="719">
        <f t="shared" si="207"/>
        <v>0</v>
      </c>
      <c r="SPA24" s="719">
        <f t="shared" si="207"/>
        <v>0</v>
      </c>
      <c r="SPB24" s="719">
        <f t="shared" si="207"/>
        <v>0</v>
      </c>
      <c r="SPC24" s="719">
        <f t="shared" si="207"/>
        <v>0</v>
      </c>
      <c r="SPD24" s="719">
        <f t="shared" si="207"/>
        <v>0</v>
      </c>
      <c r="SPE24" s="719">
        <f t="shared" si="207"/>
        <v>0</v>
      </c>
      <c r="SPF24" s="719">
        <f t="shared" si="207"/>
        <v>0</v>
      </c>
      <c r="SPG24" s="719">
        <f t="shared" si="207"/>
        <v>0</v>
      </c>
      <c r="SPH24" s="719">
        <f t="shared" si="207"/>
        <v>0</v>
      </c>
      <c r="SPI24" s="719">
        <f t="shared" si="207"/>
        <v>0</v>
      </c>
      <c r="SPJ24" s="719">
        <f t="shared" si="207"/>
        <v>0</v>
      </c>
      <c r="SPK24" s="719">
        <f t="shared" si="207"/>
        <v>0</v>
      </c>
      <c r="SPL24" s="719">
        <f t="shared" si="207"/>
        <v>0</v>
      </c>
      <c r="SPM24" s="719">
        <f t="shared" si="207"/>
        <v>0</v>
      </c>
      <c r="SPN24" s="719">
        <f t="shared" si="207"/>
        <v>0</v>
      </c>
      <c r="SPO24" s="719">
        <f t="shared" si="207"/>
        <v>0</v>
      </c>
      <c r="SPP24" s="719">
        <f t="shared" si="207"/>
        <v>0</v>
      </c>
      <c r="SPQ24" s="719">
        <f t="shared" si="207"/>
        <v>0</v>
      </c>
      <c r="SPR24" s="719">
        <f t="shared" si="207"/>
        <v>0</v>
      </c>
      <c r="SPS24" s="719">
        <f t="shared" si="207"/>
        <v>0</v>
      </c>
      <c r="SPT24" s="719">
        <f t="shared" si="207"/>
        <v>0</v>
      </c>
      <c r="SPU24" s="719">
        <f t="shared" si="207"/>
        <v>0</v>
      </c>
      <c r="SPV24" s="719">
        <f t="shared" si="207"/>
        <v>0</v>
      </c>
      <c r="SPW24" s="719">
        <f t="shared" si="207"/>
        <v>0</v>
      </c>
      <c r="SPX24" s="719">
        <f t="shared" si="207"/>
        <v>0</v>
      </c>
      <c r="SPY24" s="719">
        <f t="shared" si="207"/>
        <v>0</v>
      </c>
      <c r="SPZ24" s="719">
        <f t="shared" si="207"/>
        <v>0</v>
      </c>
      <c r="SQA24" s="719">
        <f t="shared" si="207"/>
        <v>0</v>
      </c>
      <c r="SQB24" s="719">
        <f t="shared" si="207"/>
        <v>0</v>
      </c>
      <c r="SQC24" s="719">
        <f t="shared" si="207"/>
        <v>0</v>
      </c>
      <c r="SQD24" s="719">
        <f t="shared" si="207"/>
        <v>0</v>
      </c>
      <c r="SQE24" s="719">
        <f t="shared" si="207"/>
        <v>0</v>
      </c>
      <c r="SQF24" s="719">
        <f t="shared" si="207"/>
        <v>0</v>
      </c>
      <c r="SQG24" s="719">
        <f t="shared" si="207"/>
        <v>0</v>
      </c>
      <c r="SQH24" s="719">
        <f t="shared" si="207"/>
        <v>0</v>
      </c>
      <c r="SQI24" s="719">
        <f t="shared" si="207"/>
        <v>0</v>
      </c>
      <c r="SQJ24" s="719">
        <f t="shared" si="207"/>
        <v>0</v>
      </c>
      <c r="SQK24" s="719">
        <f t="shared" si="207"/>
        <v>0</v>
      </c>
      <c r="SQL24" s="719">
        <f t="shared" si="207"/>
        <v>0</v>
      </c>
      <c r="SQM24" s="719">
        <f t="shared" si="207"/>
        <v>0</v>
      </c>
      <c r="SQN24" s="719">
        <f t="shared" si="207"/>
        <v>0</v>
      </c>
      <c r="SQO24" s="719">
        <f t="shared" si="207"/>
        <v>0</v>
      </c>
      <c r="SQP24" s="719">
        <f t="shared" si="207"/>
        <v>0</v>
      </c>
      <c r="SQQ24" s="719">
        <f t="shared" si="207"/>
        <v>0</v>
      </c>
      <c r="SQR24" s="719">
        <f t="shared" si="207"/>
        <v>0</v>
      </c>
      <c r="SQS24" s="719">
        <f t="shared" si="207"/>
        <v>0</v>
      </c>
      <c r="SQT24" s="719">
        <f t="shared" si="207"/>
        <v>0</v>
      </c>
      <c r="SQU24" s="719">
        <f t="shared" si="207"/>
        <v>0</v>
      </c>
      <c r="SQV24" s="719">
        <f t="shared" si="207"/>
        <v>0</v>
      </c>
      <c r="SQW24" s="719">
        <f t="shared" si="207"/>
        <v>0</v>
      </c>
      <c r="SQX24" s="719">
        <f t="shared" si="207"/>
        <v>0</v>
      </c>
      <c r="SQY24" s="719">
        <f t="shared" si="207"/>
        <v>0</v>
      </c>
      <c r="SQZ24" s="719">
        <f t="shared" si="207"/>
        <v>0</v>
      </c>
      <c r="SRA24" s="719">
        <f t="shared" ref="SRA24:STL24" si="208">SRA22/365</f>
        <v>0</v>
      </c>
      <c r="SRB24" s="719">
        <f t="shared" si="208"/>
        <v>0</v>
      </c>
      <c r="SRC24" s="719">
        <f t="shared" si="208"/>
        <v>0</v>
      </c>
      <c r="SRD24" s="719">
        <f t="shared" si="208"/>
        <v>0</v>
      </c>
      <c r="SRE24" s="719">
        <f t="shared" si="208"/>
        <v>0</v>
      </c>
      <c r="SRF24" s="719">
        <f t="shared" si="208"/>
        <v>0</v>
      </c>
      <c r="SRG24" s="719">
        <f t="shared" si="208"/>
        <v>0</v>
      </c>
      <c r="SRH24" s="719">
        <f t="shared" si="208"/>
        <v>0</v>
      </c>
      <c r="SRI24" s="719">
        <f t="shared" si="208"/>
        <v>0</v>
      </c>
      <c r="SRJ24" s="719">
        <f t="shared" si="208"/>
        <v>0</v>
      </c>
      <c r="SRK24" s="719">
        <f t="shared" si="208"/>
        <v>0</v>
      </c>
      <c r="SRL24" s="719">
        <f t="shared" si="208"/>
        <v>0</v>
      </c>
      <c r="SRM24" s="719">
        <f t="shared" si="208"/>
        <v>0</v>
      </c>
      <c r="SRN24" s="719">
        <f t="shared" si="208"/>
        <v>0</v>
      </c>
      <c r="SRO24" s="719">
        <f t="shared" si="208"/>
        <v>0</v>
      </c>
      <c r="SRP24" s="719">
        <f t="shared" si="208"/>
        <v>0</v>
      </c>
      <c r="SRQ24" s="719">
        <f t="shared" si="208"/>
        <v>0</v>
      </c>
      <c r="SRR24" s="719">
        <f t="shared" si="208"/>
        <v>0</v>
      </c>
      <c r="SRS24" s="719">
        <f t="shared" si="208"/>
        <v>0</v>
      </c>
      <c r="SRT24" s="719">
        <f t="shared" si="208"/>
        <v>0</v>
      </c>
      <c r="SRU24" s="719">
        <f t="shared" si="208"/>
        <v>0</v>
      </c>
      <c r="SRV24" s="719">
        <f t="shared" si="208"/>
        <v>0</v>
      </c>
      <c r="SRW24" s="719">
        <f t="shared" si="208"/>
        <v>0</v>
      </c>
      <c r="SRX24" s="719">
        <f t="shared" si="208"/>
        <v>0</v>
      </c>
      <c r="SRY24" s="719">
        <f t="shared" si="208"/>
        <v>0</v>
      </c>
      <c r="SRZ24" s="719">
        <f t="shared" si="208"/>
        <v>0</v>
      </c>
      <c r="SSA24" s="719">
        <f t="shared" si="208"/>
        <v>0</v>
      </c>
      <c r="SSB24" s="719">
        <f t="shared" si="208"/>
        <v>0</v>
      </c>
      <c r="SSC24" s="719">
        <f t="shared" si="208"/>
        <v>0</v>
      </c>
      <c r="SSD24" s="719">
        <f t="shared" si="208"/>
        <v>0</v>
      </c>
      <c r="SSE24" s="719">
        <f t="shared" si="208"/>
        <v>0</v>
      </c>
      <c r="SSF24" s="719">
        <f t="shared" si="208"/>
        <v>0</v>
      </c>
      <c r="SSG24" s="719">
        <f t="shared" si="208"/>
        <v>0</v>
      </c>
      <c r="SSH24" s="719">
        <f t="shared" si="208"/>
        <v>0</v>
      </c>
      <c r="SSI24" s="719">
        <f t="shared" si="208"/>
        <v>0</v>
      </c>
      <c r="SSJ24" s="719">
        <f t="shared" si="208"/>
        <v>0</v>
      </c>
      <c r="SSK24" s="719">
        <f t="shared" si="208"/>
        <v>0</v>
      </c>
      <c r="SSL24" s="719">
        <f t="shared" si="208"/>
        <v>0</v>
      </c>
      <c r="SSM24" s="719">
        <f t="shared" si="208"/>
        <v>0</v>
      </c>
      <c r="SSN24" s="719">
        <f t="shared" si="208"/>
        <v>0</v>
      </c>
      <c r="SSO24" s="719">
        <f t="shared" si="208"/>
        <v>0</v>
      </c>
      <c r="SSP24" s="719">
        <f t="shared" si="208"/>
        <v>0</v>
      </c>
      <c r="SSQ24" s="719">
        <f t="shared" si="208"/>
        <v>0</v>
      </c>
      <c r="SSR24" s="719">
        <f t="shared" si="208"/>
        <v>0</v>
      </c>
      <c r="SSS24" s="719">
        <f t="shared" si="208"/>
        <v>0</v>
      </c>
      <c r="SST24" s="719">
        <f t="shared" si="208"/>
        <v>0</v>
      </c>
      <c r="SSU24" s="719">
        <f t="shared" si="208"/>
        <v>0</v>
      </c>
      <c r="SSV24" s="719">
        <f t="shared" si="208"/>
        <v>0</v>
      </c>
      <c r="SSW24" s="719">
        <f t="shared" si="208"/>
        <v>0</v>
      </c>
      <c r="SSX24" s="719">
        <f t="shared" si="208"/>
        <v>0</v>
      </c>
      <c r="SSY24" s="719">
        <f t="shared" si="208"/>
        <v>0</v>
      </c>
      <c r="SSZ24" s="719">
        <f t="shared" si="208"/>
        <v>0</v>
      </c>
      <c r="STA24" s="719">
        <f t="shared" si="208"/>
        <v>0</v>
      </c>
      <c r="STB24" s="719">
        <f t="shared" si="208"/>
        <v>0</v>
      </c>
      <c r="STC24" s="719">
        <f t="shared" si="208"/>
        <v>0</v>
      </c>
      <c r="STD24" s="719">
        <f t="shared" si="208"/>
        <v>0</v>
      </c>
      <c r="STE24" s="719">
        <f t="shared" si="208"/>
        <v>0</v>
      </c>
      <c r="STF24" s="719">
        <f t="shared" si="208"/>
        <v>0</v>
      </c>
      <c r="STG24" s="719">
        <f t="shared" si="208"/>
        <v>0</v>
      </c>
      <c r="STH24" s="719">
        <f t="shared" si="208"/>
        <v>0</v>
      </c>
      <c r="STI24" s="719">
        <f t="shared" si="208"/>
        <v>0</v>
      </c>
      <c r="STJ24" s="719">
        <f t="shared" si="208"/>
        <v>0</v>
      </c>
      <c r="STK24" s="719">
        <f t="shared" si="208"/>
        <v>0</v>
      </c>
      <c r="STL24" s="719">
        <f t="shared" si="208"/>
        <v>0</v>
      </c>
      <c r="STM24" s="719">
        <f t="shared" ref="STM24:SVX24" si="209">STM22/365</f>
        <v>0</v>
      </c>
      <c r="STN24" s="719">
        <f t="shared" si="209"/>
        <v>0</v>
      </c>
      <c r="STO24" s="719">
        <f t="shared" si="209"/>
        <v>0</v>
      </c>
      <c r="STP24" s="719">
        <f t="shared" si="209"/>
        <v>0</v>
      </c>
      <c r="STQ24" s="719">
        <f t="shared" si="209"/>
        <v>0</v>
      </c>
      <c r="STR24" s="719">
        <f t="shared" si="209"/>
        <v>0</v>
      </c>
      <c r="STS24" s="719">
        <f t="shared" si="209"/>
        <v>0</v>
      </c>
      <c r="STT24" s="719">
        <f t="shared" si="209"/>
        <v>0</v>
      </c>
      <c r="STU24" s="719">
        <f t="shared" si="209"/>
        <v>0</v>
      </c>
      <c r="STV24" s="719">
        <f t="shared" si="209"/>
        <v>0</v>
      </c>
      <c r="STW24" s="719">
        <f t="shared" si="209"/>
        <v>0</v>
      </c>
      <c r="STX24" s="719">
        <f t="shared" si="209"/>
        <v>0</v>
      </c>
      <c r="STY24" s="719">
        <f t="shared" si="209"/>
        <v>0</v>
      </c>
      <c r="STZ24" s="719">
        <f t="shared" si="209"/>
        <v>0</v>
      </c>
      <c r="SUA24" s="719">
        <f t="shared" si="209"/>
        <v>0</v>
      </c>
      <c r="SUB24" s="719">
        <f t="shared" si="209"/>
        <v>0</v>
      </c>
      <c r="SUC24" s="719">
        <f t="shared" si="209"/>
        <v>0</v>
      </c>
      <c r="SUD24" s="719">
        <f t="shared" si="209"/>
        <v>0</v>
      </c>
      <c r="SUE24" s="719">
        <f t="shared" si="209"/>
        <v>0</v>
      </c>
      <c r="SUF24" s="719">
        <f t="shared" si="209"/>
        <v>0</v>
      </c>
      <c r="SUG24" s="719">
        <f t="shared" si="209"/>
        <v>0</v>
      </c>
      <c r="SUH24" s="719">
        <f t="shared" si="209"/>
        <v>0</v>
      </c>
      <c r="SUI24" s="719">
        <f t="shared" si="209"/>
        <v>0</v>
      </c>
      <c r="SUJ24" s="719">
        <f t="shared" si="209"/>
        <v>0</v>
      </c>
      <c r="SUK24" s="719">
        <f t="shared" si="209"/>
        <v>0</v>
      </c>
      <c r="SUL24" s="719">
        <f t="shared" si="209"/>
        <v>0</v>
      </c>
      <c r="SUM24" s="719">
        <f t="shared" si="209"/>
        <v>0</v>
      </c>
      <c r="SUN24" s="719">
        <f t="shared" si="209"/>
        <v>0</v>
      </c>
      <c r="SUO24" s="719">
        <f t="shared" si="209"/>
        <v>0</v>
      </c>
      <c r="SUP24" s="719">
        <f t="shared" si="209"/>
        <v>0</v>
      </c>
      <c r="SUQ24" s="719">
        <f t="shared" si="209"/>
        <v>0</v>
      </c>
      <c r="SUR24" s="719">
        <f t="shared" si="209"/>
        <v>0</v>
      </c>
      <c r="SUS24" s="719">
        <f t="shared" si="209"/>
        <v>0</v>
      </c>
      <c r="SUT24" s="719">
        <f t="shared" si="209"/>
        <v>0</v>
      </c>
      <c r="SUU24" s="719">
        <f t="shared" si="209"/>
        <v>0</v>
      </c>
      <c r="SUV24" s="719">
        <f t="shared" si="209"/>
        <v>0</v>
      </c>
      <c r="SUW24" s="719">
        <f t="shared" si="209"/>
        <v>0</v>
      </c>
      <c r="SUX24" s="719">
        <f t="shared" si="209"/>
        <v>0</v>
      </c>
      <c r="SUY24" s="719">
        <f t="shared" si="209"/>
        <v>0</v>
      </c>
      <c r="SUZ24" s="719">
        <f t="shared" si="209"/>
        <v>0</v>
      </c>
      <c r="SVA24" s="719">
        <f t="shared" si="209"/>
        <v>0</v>
      </c>
      <c r="SVB24" s="719">
        <f t="shared" si="209"/>
        <v>0</v>
      </c>
      <c r="SVC24" s="719">
        <f t="shared" si="209"/>
        <v>0</v>
      </c>
      <c r="SVD24" s="719">
        <f t="shared" si="209"/>
        <v>0</v>
      </c>
      <c r="SVE24" s="719">
        <f t="shared" si="209"/>
        <v>0</v>
      </c>
      <c r="SVF24" s="719">
        <f t="shared" si="209"/>
        <v>0</v>
      </c>
      <c r="SVG24" s="719">
        <f t="shared" si="209"/>
        <v>0</v>
      </c>
      <c r="SVH24" s="719">
        <f t="shared" si="209"/>
        <v>0</v>
      </c>
      <c r="SVI24" s="719">
        <f t="shared" si="209"/>
        <v>0</v>
      </c>
      <c r="SVJ24" s="719">
        <f t="shared" si="209"/>
        <v>0</v>
      </c>
      <c r="SVK24" s="719">
        <f t="shared" si="209"/>
        <v>0</v>
      </c>
      <c r="SVL24" s="719">
        <f t="shared" si="209"/>
        <v>0</v>
      </c>
      <c r="SVM24" s="719">
        <f t="shared" si="209"/>
        <v>0</v>
      </c>
      <c r="SVN24" s="719">
        <f t="shared" si="209"/>
        <v>0</v>
      </c>
      <c r="SVO24" s="719">
        <f t="shared" si="209"/>
        <v>0</v>
      </c>
      <c r="SVP24" s="719">
        <f t="shared" si="209"/>
        <v>0</v>
      </c>
      <c r="SVQ24" s="719">
        <f t="shared" si="209"/>
        <v>0</v>
      </c>
      <c r="SVR24" s="719">
        <f t="shared" si="209"/>
        <v>0</v>
      </c>
      <c r="SVS24" s="719">
        <f t="shared" si="209"/>
        <v>0</v>
      </c>
      <c r="SVT24" s="719">
        <f t="shared" si="209"/>
        <v>0</v>
      </c>
      <c r="SVU24" s="719">
        <f t="shared" si="209"/>
        <v>0</v>
      </c>
      <c r="SVV24" s="719">
        <f t="shared" si="209"/>
        <v>0</v>
      </c>
      <c r="SVW24" s="719">
        <f t="shared" si="209"/>
        <v>0</v>
      </c>
      <c r="SVX24" s="719">
        <f t="shared" si="209"/>
        <v>0</v>
      </c>
      <c r="SVY24" s="719">
        <f t="shared" ref="SVY24:SYJ24" si="210">SVY22/365</f>
        <v>0</v>
      </c>
      <c r="SVZ24" s="719">
        <f t="shared" si="210"/>
        <v>0</v>
      </c>
      <c r="SWA24" s="719">
        <f t="shared" si="210"/>
        <v>0</v>
      </c>
      <c r="SWB24" s="719">
        <f t="shared" si="210"/>
        <v>0</v>
      </c>
      <c r="SWC24" s="719">
        <f t="shared" si="210"/>
        <v>0</v>
      </c>
      <c r="SWD24" s="719">
        <f t="shared" si="210"/>
        <v>0</v>
      </c>
      <c r="SWE24" s="719">
        <f t="shared" si="210"/>
        <v>0</v>
      </c>
      <c r="SWF24" s="719">
        <f t="shared" si="210"/>
        <v>0</v>
      </c>
      <c r="SWG24" s="719">
        <f t="shared" si="210"/>
        <v>0</v>
      </c>
      <c r="SWH24" s="719">
        <f t="shared" si="210"/>
        <v>0</v>
      </c>
      <c r="SWI24" s="719">
        <f t="shared" si="210"/>
        <v>0</v>
      </c>
      <c r="SWJ24" s="719">
        <f t="shared" si="210"/>
        <v>0</v>
      </c>
      <c r="SWK24" s="719">
        <f t="shared" si="210"/>
        <v>0</v>
      </c>
      <c r="SWL24" s="719">
        <f t="shared" si="210"/>
        <v>0</v>
      </c>
      <c r="SWM24" s="719">
        <f t="shared" si="210"/>
        <v>0</v>
      </c>
      <c r="SWN24" s="719">
        <f t="shared" si="210"/>
        <v>0</v>
      </c>
      <c r="SWO24" s="719">
        <f t="shared" si="210"/>
        <v>0</v>
      </c>
      <c r="SWP24" s="719">
        <f t="shared" si="210"/>
        <v>0</v>
      </c>
      <c r="SWQ24" s="719">
        <f t="shared" si="210"/>
        <v>0</v>
      </c>
      <c r="SWR24" s="719">
        <f t="shared" si="210"/>
        <v>0</v>
      </c>
      <c r="SWS24" s="719">
        <f t="shared" si="210"/>
        <v>0</v>
      </c>
      <c r="SWT24" s="719">
        <f t="shared" si="210"/>
        <v>0</v>
      </c>
      <c r="SWU24" s="719">
        <f t="shared" si="210"/>
        <v>0</v>
      </c>
      <c r="SWV24" s="719">
        <f t="shared" si="210"/>
        <v>0</v>
      </c>
      <c r="SWW24" s="719">
        <f t="shared" si="210"/>
        <v>0</v>
      </c>
      <c r="SWX24" s="719">
        <f t="shared" si="210"/>
        <v>0</v>
      </c>
      <c r="SWY24" s="719">
        <f t="shared" si="210"/>
        <v>0</v>
      </c>
      <c r="SWZ24" s="719">
        <f t="shared" si="210"/>
        <v>0</v>
      </c>
      <c r="SXA24" s="719">
        <f t="shared" si="210"/>
        <v>0</v>
      </c>
      <c r="SXB24" s="719">
        <f t="shared" si="210"/>
        <v>0</v>
      </c>
      <c r="SXC24" s="719">
        <f t="shared" si="210"/>
        <v>0</v>
      </c>
      <c r="SXD24" s="719">
        <f t="shared" si="210"/>
        <v>0</v>
      </c>
      <c r="SXE24" s="719">
        <f t="shared" si="210"/>
        <v>0</v>
      </c>
      <c r="SXF24" s="719">
        <f t="shared" si="210"/>
        <v>0</v>
      </c>
      <c r="SXG24" s="719">
        <f t="shared" si="210"/>
        <v>0</v>
      </c>
      <c r="SXH24" s="719">
        <f t="shared" si="210"/>
        <v>0</v>
      </c>
      <c r="SXI24" s="719">
        <f t="shared" si="210"/>
        <v>0</v>
      </c>
      <c r="SXJ24" s="719">
        <f t="shared" si="210"/>
        <v>0</v>
      </c>
      <c r="SXK24" s="719">
        <f t="shared" si="210"/>
        <v>0</v>
      </c>
      <c r="SXL24" s="719">
        <f t="shared" si="210"/>
        <v>0</v>
      </c>
      <c r="SXM24" s="719">
        <f t="shared" si="210"/>
        <v>0</v>
      </c>
      <c r="SXN24" s="719">
        <f t="shared" si="210"/>
        <v>0</v>
      </c>
      <c r="SXO24" s="719">
        <f t="shared" si="210"/>
        <v>0</v>
      </c>
      <c r="SXP24" s="719">
        <f t="shared" si="210"/>
        <v>0</v>
      </c>
      <c r="SXQ24" s="719">
        <f t="shared" si="210"/>
        <v>0</v>
      </c>
      <c r="SXR24" s="719">
        <f t="shared" si="210"/>
        <v>0</v>
      </c>
      <c r="SXS24" s="719">
        <f t="shared" si="210"/>
        <v>0</v>
      </c>
      <c r="SXT24" s="719">
        <f t="shared" si="210"/>
        <v>0</v>
      </c>
      <c r="SXU24" s="719">
        <f t="shared" si="210"/>
        <v>0</v>
      </c>
      <c r="SXV24" s="719">
        <f t="shared" si="210"/>
        <v>0</v>
      </c>
      <c r="SXW24" s="719">
        <f t="shared" si="210"/>
        <v>0</v>
      </c>
      <c r="SXX24" s="719">
        <f t="shared" si="210"/>
        <v>0</v>
      </c>
      <c r="SXY24" s="719">
        <f t="shared" si="210"/>
        <v>0</v>
      </c>
      <c r="SXZ24" s="719">
        <f t="shared" si="210"/>
        <v>0</v>
      </c>
      <c r="SYA24" s="719">
        <f t="shared" si="210"/>
        <v>0</v>
      </c>
      <c r="SYB24" s="719">
        <f t="shared" si="210"/>
        <v>0</v>
      </c>
      <c r="SYC24" s="719">
        <f t="shared" si="210"/>
        <v>0</v>
      </c>
      <c r="SYD24" s="719">
        <f t="shared" si="210"/>
        <v>0</v>
      </c>
      <c r="SYE24" s="719">
        <f t="shared" si="210"/>
        <v>0</v>
      </c>
      <c r="SYF24" s="719">
        <f t="shared" si="210"/>
        <v>0</v>
      </c>
      <c r="SYG24" s="719">
        <f t="shared" si="210"/>
        <v>0</v>
      </c>
      <c r="SYH24" s="719">
        <f t="shared" si="210"/>
        <v>0</v>
      </c>
      <c r="SYI24" s="719">
        <f t="shared" si="210"/>
        <v>0</v>
      </c>
      <c r="SYJ24" s="719">
        <f t="shared" si="210"/>
        <v>0</v>
      </c>
      <c r="SYK24" s="719">
        <f t="shared" ref="SYK24:TAV24" si="211">SYK22/365</f>
        <v>0</v>
      </c>
      <c r="SYL24" s="719">
        <f t="shared" si="211"/>
        <v>0</v>
      </c>
      <c r="SYM24" s="719">
        <f t="shared" si="211"/>
        <v>0</v>
      </c>
      <c r="SYN24" s="719">
        <f t="shared" si="211"/>
        <v>0</v>
      </c>
      <c r="SYO24" s="719">
        <f t="shared" si="211"/>
        <v>0</v>
      </c>
      <c r="SYP24" s="719">
        <f t="shared" si="211"/>
        <v>0</v>
      </c>
      <c r="SYQ24" s="719">
        <f t="shared" si="211"/>
        <v>0</v>
      </c>
      <c r="SYR24" s="719">
        <f t="shared" si="211"/>
        <v>0</v>
      </c>
      <c r="SYS24" s="719">
        <f t="shared" si="211"/>
        <v>0</v>
      </c>
      <c r="SYT24" s="719">
        <f t="shared" si="211"/>
        <v>0</v>
      </c>
      <c r="SYU24" s="719">
        <f t="shared" si="211"/>
        <v>0</v>
      </c>
      <c r="SYV24" s="719">
        <f t="shared" si="211"/>
        <v>0</v>
      </c>
      <c r="SYW24" s="719">
        <f t="shared" si="211"/>
        <v>0</v>
      </c>
      <c r="SYX24" s="719">
        <f t="shared" si="211"/>
        <v>0</v>
      </c>
      <c r="SYY24" s="719">
        <f t="shared" si="211"/>
        <v>0</v>
      </c>
      <c r="SYZ24" s="719">
        <f t="shared" si="211"/>
        <v>0</v>
      </c>
      <c r="SZA24" s="719">
        <f t="shared" si="211"/>
        <v>0</v>
      </c>
      <c r="SZB24" s="719">
        <f t="shared" si="211"/>
        <v>0</v>
      </c>
      <c r="SZC24" s="719">
        <f t="shared" si="211"/>
        <v>0</v>
      </c>
      <c r="SZD24" s="719">
        <f t="shared" si="211"/>
        <v>0</v>
      </c>
      <c r="SZE24" s="719">
        <f t="shared" si="211"/>
        <v>0</v>
      </c>
      <c r="SZF24" s="719">
        <f t="shared" si="211"/>
        <v>0</v>
      </c>
      <c r="SZG24" s="719">
        <f t="shared" si="211"/>
        <v>0</v>
      </c>
      <c r="SZH24" s="719">
        <f t="shared" si="211"/>
        <v>0</v>
      </c>
      <c r="SZI24" s="719">
        <f t="shared" si="211"/>
        <v>0</v>
      </c>
      <c r="SZJ24" s="719">
        <f t="shared" si="211"/>
        <v>0</v>
      </c>
      <c r="SZK24" s="719">
        <f t="shared" si="211"/>
        <v>0</v>
      </c>
      <c r="SZL24" s="719">
        <f t="shared" si="211"/>
        <v>0</v>
      </c>
      <c r="SZM24" s="719">
        <f t="shared" si="211"/>
        <v>0</v>
      </c>
      <c r="SZN24" s="719">
        <f t="shared" si="211"/>
        <v>0</v>
      </c>
      <c r="SZO24" s="719">
        <f t="shared" si="211"/>
        <v>0</v>
      </c>
      <c r="SZP24" s="719">
        <f t="shared" si="211"/>
        <v>0</v>
      </c>
      <c r="SZQ24" s="719">
        <f t="shared" si="211"/>
        <v>0</v>
      </c>
      <c r="SZR24" s="719">
        <f t="shared" si="211"/>
        <v>0</v>
      </c>
      <c r="SZS24" s="719">
        <f t="shared" si="211"/>
        <v>0</v>
      </c>
      <c r="SZT24" s="719">
        <f t="shared" si="211"/>
        <v>0</v>
      </c>
      <c r="SZU24" s="719">
        <f t="shared" si="211"/>
        <v>0</v>
      </c>
      <c r="SZV24" s="719">
        <f t="shared" si="211"/>
        <v>0</v>
      </c>
      <c r="SZW24" s="719">
        <f t="shared" si="211"/>
        <v>0</v>
      </c>
      <c r="SZX24" s="719">
        <f t="shared" si="211"/>
        <v>0</v>
      </c>
      <c r="SZY24" s="719">
        <f t="shared" si="211"/>
        <v>0</v>
      </c>
      <c r="SZZ24" s="719">
        <f t="shared" si="211"/>
        <v>0</v>
      </c>
      <c r="TAA24" s="719">
        <f t="shared" si="211"/>
        <v>0</v>
      </c>
      <c r="TAB24" s="719">
        <f t="shared" si="211"/>
        <v>0</v>
      </c>
      <c r="TAC24" s="719">
        <f t="shared" si="211"/>
        <v>0</v>
      </c>
      <c r="TAD24" s="719">
        <f t="shared" si="211"/>
        <v>0</v>
      </c>
      <c r="TAE24" s="719">
        <f t="shared" si="211"/>
        <v>0</v>
      </c>
      <c r="TAF24" s="719">
        <f t="shared" si="211"/>
        <v>0</v>
      </c>
      <c r="TAG24" s="719">
        <f t="shared" si="211"/>
        <v>0</v>
      </c>
      <c r="TAH24" s="719">
        <f t="shared" si="211"/>
        <v>0</v>
      </c>
      <c r="TAI24" s="719">
        <f t="shared" si="211"/>
        <v>0</v>
      </c>
      <c r="TAJ24" s="719">
        <f t="shared" si="211"/>
        <v>0</v>
      </c>
      <c r="TAK24" s="719">
        <f t="shared" si="211"/>
        <v>0</v>
      </c>
      <c r="TAL24" s="719">
        <f t="shared" si="211"/>
        <v>0</v>
      </c>
      <c r="TAM24" s="719">
        <f t="shared" si="211"/>
        <v>0</v>
      </c>
      <c r="TAN24" s="719">
        <f t="shared" si="211"/>
        <v>0</v>
      </c>
      <c r="TAO24" s="719">
        <f t="shared" si="211"/>
        <v>0</v>
      </c>
      <c r="TAP24" s="719">
        <f t="shared" si="211"/>
        <v>0</v>
      </c>
      <c r="TAQ24" s="719">
        <f t="shared" si="211"/>
        <v>0</v>
      </c>
      <c r="TAR24" s="719">
        <f t="shared" si="211"/>
        <v>0</v>
      </c>
      <c r="TAS24" s="719">
        <f t="shared" si="211"/>
        <v>0</v>
      </c>
      <c r="TAT24" s="719">
        <f t="shared" si="211"/>
        <v>0</v>
      </c>
      <c r="TAU24" s="719">
        <f t="shared" si="211"/>
        <v>0</v>
      </c>
      <c r="TAV24" s="719">
        <f t="shared" si="211"/>
        <v>0</v>
      </c>
      <c r="TAW24" s="719">
        <f t="shared" ref="TAW24:TDH24" si="212">TAW22/365</f>
        <v>0</v>
      </c>
      <c r="TAX24" s="719">
        <f t="shared" si="212"/>
        <v>0</v>
      </c>
      <c r="TAY24" s="719">
        <f t="shared" si="212"/>
        <v>0</v>
      </c>
      <c r="TAZ24" s="719">
        <f t="shared" si="212"/>
        <v>0</v>
      </c>
      <c r="TBA24" s="719">
        <f t="shared" si="212"/>
        <v>0</v>
      </c>
      <c r="TBB24" s="719">
        <f t="shared" si="212"/>
        <v>0</v>
      </c>
      <c r="TBC24" s="719">
        <f t="shared" si="212"/>
        <v>0</v>
      </c>
      <c r="TBD24" s="719">
        <f t="shared" si="212"/>
        <v>0</v>
      </c>
      <c r="TBE24" s="719">
        <f t="shared" si="212"/>
        <v>0</v>
      </c>
      <c r="TBF24" s="719">
        <f t="shared" si="212"/>
        <v>0</v>
      </c>
      <c r="TBG24" s="719">
        <f t="shared" si="212"/>
        <v>0</v>
      </c>
      <c r="TBH24" s="719">
        <f t="shared" si="212"/>
        <v>0</v>
      </c>
      <c r="TBI24" s="719">
        <f t="shared" si="212"/>
        <v>0</v>
      </c>
      <c r="TBJ24" s="719">
        <f t="shared" si="212"/>
        <v>0</v>
      </c>
      <c r="TBK24" s="719">
        <f t="shared" si="212"/>
        <v>0</v>
      </c>
      <c r="TBL24" s="719">
        <f t="shared" si="212"/>
        <v>0</v>
      </c>
      <c r="TBM24" s="719">
        <f t="shared" si="212"/>
        <v>0</v>
      </c>
      <c r="TBN24" s="719">
        <f t="shared" si="212"/>
        <v>0</v>
      </c>
      <c r="TBO24" s="719">
        <f t="shared" si="212"/>
        <v>0</v>
      </c>
      <c r="TBP24" s="719">
        <f t="shared" si="212"/>
        <v>0</v>
      </c>
      <c r="TBQ24" s="719">
        <f t="shared" si="212"/>
        <v>0</v>
      </c>
      <c r="TBR24" s="719">
        <f t="shared" si="212"/>
        <v>0</v>
      </c>
      <c r="TBS24" s="719">
        <f t="shared" si="212"/>
        <v>0</v>
      </c>
      <c r="TBT24" s="719">
        <f t="shared" si="212"/>
        <v>0</v>
      </c>
      <c r="TBU24" s="719">
        <f t="shared" si="212"/>
        <v>0</v>
      </c>
      <c r="TBV24" s="719">
        <f t="shared" si="212"/>
        <v>0</v>
      </c>
      <c r="TBW24" s="719">
        <f t="shared" si="212"/>
        <v>0</v>
      </c>
      <c r="TBX24" s="719">
        <f t="shared" si="212"/>
        <v>0</v>
      </c>
      <c r="TBY24" s="719">
        <f t="shared" si="212"/>
        <v>0</v>
      </c>
      <c r="TBZ24" s="719">
        <f t="shared" si="212"/>
        <v>0</v>
      </c>
      <c r="TCA24" s="719">
        <f t="shared" si="212"/>
        <v>0</v>
      </c>
      <c r="TCB24" s="719">
        <f t="shared" si="212"/>
        <v>0</v>
      </c>
      <c r="TCC24" s="719">
        <f t="shared" si="212"/>
        <v>0</v>
      </c>
      <c r="TCD24" s="719">
        <f t="shared" si="212"/>
        <v>0</v>
      </c>
      <c r="TCE24" s="719">
        <f t="shared" si="212"/>
        <v>0</v>
      </c>
      <c r="TCF24" s="719">
        <f t="shared" si="212"/>
        <v>0</v>
      </c>
      <c r="TCG24" s="719">
        <f t="shared" si="212"/>
        <v>0</v>
      </c>
      <c r="TCH24" s="719">
        <f t="shared" si="212"/>
        <v>0</v>
      </c>
      <c r="TCI24" s="719">
        <f t="shared" si="212"/>
        <v>0</v>
      </c>
      <c r="TCJ24" s="719">
        <f t="shared" si="212"/>
        <v>0</v>
      </c>
      <c r="TCK24" s="719">
        <f t="shared" si="212"/>
        <v>0</v>
      </c>
      <c r="TCL24" s="719">
        <f t="shared" si="212"/>
        <v>0</v>
      </c>
      <c r="TCM24" s="719">
        <f t="shared" si="212"/>
        <v>0</v>
      </c>
      <c r="TCN24" s="719">
        <f t="shared" si="212"/>
        <v>0</v>
      </c>
      <c r="TCO24" s="719">
        <f t="shared" si="212"/>
        <v>0</v>
      </c>
      <c r="TCP24" s="719">
        <f t="shared" si="212"/>
        <v>0</v>
      </c>
      <c r="TCQ24" s="719">
        <f t="shared" si="212"/>
        <v>0</v>
      </c>
      <c r="TCR24" s="719">
        <f t="shared" si="212"/>
        <v>0</v>
      </c>
      <c r="TCS24" s="719">
        <f t="shared" si="212"/>
        <v>0</v>
      </c>
      <c r="TCT24" s="719">
        <f t="shared" si="212"/>
        <v>0</v>
      </c>
      <c r="TCU24" s="719">
        <f t="shared" si="212"/>
        <v>0</v>
      </c>
      <c r="TCV24" s="719">
        <f t="shared" si="212"/>
        <v>0</v>
      </c>
      <c r="TCW24" s="719">
        <f t="shared" si="212"/>
        <v>0</v>
      </c>
      <c r="TCX24" s="719">
        <f t="shared" si="212"/>
        <v>0</v>
      </c>
      <c r="TCY24" s="719">
        <f t="shared" si="212"/>
        <v>0</v>
      </c>
      <c r="TCZ24" s="719">
        <f t="shared" si="212"/>
        <v>0</v>
      </c>
      <c r="TDA24" s="719">
        <f t="shared" si="212"/>
        <v>0</v>
      </c>
      <c r="TDB24" s="719">
        <f t="shared" si="212"/>
        <v>0</v>
      </c>
      <c r="TDC24" s="719">
        <f t="shared" si="212"/>
        <v>0</v>
      </c>
      <c r="TDD24" s="719">
        <f t="shared" si="212"/>
        <v>0</v>
      </c>
      <c r="TDE24" s="719">
        <f t="shared" si="212"/>
        <v>0</v>
      </c>
      <c r="TDF24" s="719">
        <f t="shared" si="212"/>
        <v>0</v>
      </c>
      <c r="TDG24" s="719">
        <f t="shared" si="212"/>
        <v>0</v>
      </c>
      <c r="TDH24" s="719">
        <f t="shared" si="212"/>
        <v>0</v>
      </c>
      <c r="TDI24" s="719">
        <f t="shared" ref="TDI24:TFT24" si="213">TDI22/365</f>
        <v>0</v>
      </c>
      <c r="TDJ24" s="719">
        <f t="shared" si="213"/>
        <v>0</v>
      </c>
      <c r="TDK24" s="719">
        <f t="shared" si="213"/>
        <v>0</v>
      </c>
      <c r="TDL24" s="719">
        <f t="shared" si="213"/>
        <v>0</v>
      </c>
      <c r="TDM24" s="719">
        <f t="shared" si="213"/>
        <v>0</v>
      </c>
      <c r="TDN24" s="719">
        <f t="shared" si="213"/>
        <v>0</v>
      </c>
      <c r="TDO24" s="719">
        <f t="shared" si="213"/>
        <v>0</v>
      </c>
      <c r="TDP24" s="719">
        <f t="shared" si="213"/>
        <v>0</v>
      </c>
      <c r="TDQ24" s="719">
        <f t="shared" si="213"/>
        <v>0</v>
      </c>
      <c r="TDR24" s="719">
        <f t="shared" si="213"/>
        <v>0</v>
      </c>
      <c r="TDS24" s="719">
        <f t="shared" si="213"/>
        <v>0</v>
      </c>
      <c r="TDT24" s="719">
        <f t="shared" si="213"/>
        <v>0</v>
      </c>
      <c r="TDU24" s="719">
        <f t="shared" si="213"/>
        <v>0</v>
      </c>
      <c r="TDV24" s="719">
        <f t="shared" si="213"/>
        <v>0</v>
      </c>
      <c r="TDW24" s="719">
        <f t="shared" si="213"/>
        <v>0</v>
      </c>
      <c r="TDX24" s="719">
        <f t="shared" si="213"/>
        <v>0</v>
      </c>
      <c r="TDY24" s="719">
        <f t="shared" si="213"/>
        <v>0</v>
      </c>
      <c r="TDZ24" s="719">
        <f t="shared" si="213"/>
        <v>0</v>
      </c>
      <c r="TEA24" s="719">
        <f t="shared" si="213"/>
        <v>0</v>
      </c>
      <c r="TEB24" s="719">
        <f t="shared" si="213"/>
        <v>0</v>
      </c>
      <c r="TEC24" s="719">
        <f t="shared" si="213"/>
        <v>0</v>
      </c>
      <c r="TED24" s="719">
        <f t="shared" si="213"/>
        <v>0</v>
      </c>
      <c r="TEE24" s="719">
        <f t="shared" si="213"/>
        <v>0</v>
      </c>
      <c r="TEF24" s="719">
        <f t="shared" si="213"/>
        <v>0</v>
      </c>
      <c r="TEG24" s="719">
        <f t="shared" si="213"/>
        <v>0</v>
      </c>
      <c r="TEH24" s="719">
        <f t="shared" si="213"/>
        <v>0</v>
      </c>
      <c r="TEI24" s="719">
        <f t="shared" si="213"/>
        <v>0</v>
      </c>
      <c r="TEJ24" s="719">
        <f t="shared" si="213"/>
        <v>0</v>
      </c>
      <c r="TEK24" s="719">
        <f t="shared" si="213"/>
        <v>0</v>
      </c>
      <c r="TEL24" s="719">
        <f t="shared" si="213"/>
        <v>0</v>
      </c>
      <c r="TEM24" s="719">
        <f t="shared" si="213"/>
        <v>0</v>
      </c>
      <c r="TEN24" s="719">
        <f t="shared" si="213"/>
        <v>0</v>
      </c>
      <c r="TEO24" s="719">
        <f t="shared" si="213"/>
        <v>0</v>
      </c>
      <c r="TEP24" s="719">
        <f t="shared" si="213"/>
        <v>0</v>
      </c>
      <c r="TEQ24" s="719">
        <f t="shared" si="213"/>
        <v>0</v>
      </c>
      <c r="TER24" s="719">
        <f t="shared" si="213"/>
        <v>0</v>
      </c>
      <c r="TES24" s="719">
        <f t="shared" si="213"/>
        <v>0</v>
      </c>
      <c r="TET24" s="719">
        <f t="shared" si="213"/>
        <v>0</v>
      </c>
      <c r="TEU24" s="719">
        <f t="shared" si="213"/>
        <v>0</v>
      </c>
      <c r="TEV24" s="719">
        <f t="shared" si="213"/>
        <v>0</v>
      </c>
      <c r="TEW24" s="719">
        <f t="shared" si="213"/>
        <v>0</v>
      </c>
      <c r="TEX24" s="719">
        <f t="shared" si="213"/>
        <v>0</v>
      </c>
      <c r="TEY24" s="719">
        <f t="shared" si="213"/>
        <v>0</v>
      </c>
      <c r="TEZ24" s="719">
        <f t="shared" si="213"/>
        <v>0</v>
      </c>
      <c r="TFA24" s="719">
        <f t="shared" si="213"/>
        <v>0</v>
      </c>
      <c r="TFB24" s="719">
        <f t="shared" si="213"/>
        <v>0</v>
      </c>
      <c r="TFC24" s="719">
        <f t="shared" si="213"/>
        <v>0</v>
      </c>
      <c r="TFD24" s="719">
        <f t="shared" si="213"/>
        <v>0</v>
      </c>
      <c r="TFE24" s="719">
        <f t="shared" si="213"/>
        <v>0</v>
      </c>
      <c r="TFF24" s="719">
        <f t="shared" si="213"/>
        <v>0</v>
      </c>
      <c r="TFG24" s="719">
        <f t="shared" si="213"/>
        <v>0</v>
      </c>
      <c r="TFH24" s="719">
        <f t="shared" si="213"/>
        <v>0</v>
      </c>
      <c r="TFI24" s="719">
        <f t="shared" si="213"/>
        <v>0</v>
      </c>
      <c r="TFJ24" s="719">
        <f t="shared" si="213"/>
        <v>0</v>
      </c>
      <c r="TFK24" s="719">
        <f t="shared" si="213"/>
        <v>0</v>
      </c>
      <c r="TFL24" s="719">
        <f t="shared" si="213"/>
        <v>0</v>
      </c>
      <c r="TFM24" s="719">
        <f t="shared" si="213"/>
        <v>0</v>
      </c>
      <c r="TFN24" s="719">
        <f t="shared" si="213"/>
        <v>0</v>
      </c>
      <c r="TFO24" s="719">
        <f t="shared" si="213"/>
        <v>0</v>
      </c>
      <c r="TFP24" s="719">
        <f t="shared" si="213"/>
        <v>0</v>
      </c>
      <c r="TFQ24" s="719">
        <f t="shared" si="213"/>
        <v>0</v>
      </c>
      <c r="TFR24" s="719">
        <f t="shared" si="213"/>
        <v>0</v>
      </c>
      <c r="TFS24" s="719">
        <f t="shared" si="213"/>
        <v>0</v>
      </c>
      <c r="TFT24" s="719">
        <f t="shared" si="213"/>
        <v>0</v>
      </c>
      <c r="TFU24" s="719">
        <f t="shared" ref="TFU24:TIF24" si="214">TFU22/365</f>
        <v>0</v>
      </c>
      <c r="TFV24" s="719">
        <f t="shared" si="214"/>
        <v>0</v>
      </c>
      <c r="TFW24" s="719">
        <f t="shared" si="214"/>
        <v>0</v>
      </c>
      <c r="TFX24" s="719">
        <f t="shared" si="214"/>
        <v>0</v>
      </c>
      <c r="TFY24" s="719">
        <f t="shared" si="214"/>
        <v>0</v>
      </c>
      <c r="TFZ24" s="719">
        <f t="shared" si="214"/>
        <v>0</v>
      </c>
      <c r="TGA24" s="719">
        <f t="shared" si="214"/>
        <v>0</v>
      </c>
      <c r="TGB24" s="719">
        <f t="shared" si="214"/>
        <v>0</v>
      </c>
      <c r="TGC24" s="719">
        <f t="shared" si="214"/>
        <v>0</v>
      </c>
      <c r="TGD24" s="719">
        <f t="shared" si="214"/>
        <v>0</v>
      </c>
      <c r="TGE24" s="719">
        <f t="shared" si="214"/>
        <v>0</v>
      </c>
      <c r="TGF24" s="719">
        <f t="shared" si="214"/>
        <v>0</v>
      </c>
      <c r="TGG24" s="719">
        <f t="shared" si="214"/>
        <v>0</v>
      </c>
      <c r="TGH24" s="719">
        <f t="shared" si="214"/>
        <v>0</v>
      </c>
      <c r="TGI24" s="719">
        <f t="shared" si="214"/>
        <v>0</v>
      </c>
      <c r="TGJ24" s="719">
        <f t="shared" si="214"/>
        <v>0</v>
      </c>
      <c r="TGK24" s="719">
        <f t="shared" si="214"/>
        <v>0</v>
      </c>
      <c r="TGL24" s="719">
        <f t="shared" si="214"/>
        <v>0</v>
      </c>
      <c r="TGM24" s="719">
        <f t="shared" si="214"/>
        <v>0</v>
      </c>
      <c r="TGN24" s="719">
        <f t="shared" si="214"/>
        <v>0</v>
      </c>
      <c r="TGO24" s="719">
        <f t="shared" si="214"/>
        <v>0</v>
      </c>
      <c r="TGP24" s="719">
        <f t="shared" si="214"/>
        <v>0</v>
      </c>
      <c r="TGQ24" s="719">
        <f t="shared" si="214"/>
        <v>0</v>
      </c>
      <c r="TGR24" s="719">
        <f t="shared" si="214"/>
        <v>0</v>
      </c>
      <c r="TGS24" s="719">
        <f t="shared" si="214"/>
        <v>0</v>
      </c>
      <c r="TGT24" s="719">
        <f t="shared" si="214"/>
        <v>0</v>
      </c>
      <c r="TGU24" s="719">
        <f t="shared" si="214"/>
        <v>0</v>
      </c>
      <c r="TGV24" s="719">
        <f t="shared" si="214"/>
        <v>0</v>
      </c>
      <c r="TGW24" s="719">
        <f t="shared" si="214"/>
        <v>0</v>
      </c>
      <c r="TGX24" s="719">
        <f t="shared" si="214"/>
        <v>0</v>
      </c>
      <c r="TGY24" s="719">
        <f t="shared" si="214"/>
        <v>0</v>
      </c>
      <c r="TGZ24" s="719">
        <f t="shared" si="214"/>
        <v>0</v>
      </c>
      <c r="THA24" s="719">
        <f t="shared" si="214"/>
        <v>0</v>
      </c>
      <c r="THB24" s="719">
        <f t="shared" si="214"/>
        <v>0</v>
      </c>
      <c r="THC24" s="719">
        <f t="shared" si="214"/>
        <v>0</v>
      </c>
      <c r="THD24" s="719">
        <f t="shared" si="214"/>
        <v>0</v>
      </c>
      <c r="THE24" s="719">
        <f t="shared" si="214"/>
        <v>0</v>
      </c>
      <c r="THF24" s="719">
        <f t="shared" si="214"/>
        <v>0</v>
      </c>
      <c r="THG24" s="719">
        <f t="shared" si="214"/>
        <v>0</v>
      </c>
      <c r="THH24" s="719">
        <f t="shared" si="214"/>
        <v>0</v>
      </c>
      <c r="THI24" s="719">
        <f t="shared" si="214"/>
        <v>0</v>
      </c>
      <c r="THJ24" s="719">
        <f t="shared" si="214"/>
        <v>0</v>
      </c>
      <c r="THK24" s="719">
        <f t="shared" si="214"/>
        <v>0</v>
      </c>
      <c r="THL24" s="719">
        <f t="shared" si="214"/>
        <v>0</v>
      </c>
      <c r="THM24" s="719">
        <f t="shared" si="214"/>
        <v>0</v>
      </c>
      <c r="THN24" s="719">
        <f t="shared" si="214"/>
        <v>0</v>
      </c>
      <c r="THO24" s="719">
        <f t="shared" si="214"/>
        <v>0</v>
      </c>
      <c r="THP24" s="719">
        <f t="shared" si="214"/>
        <v>0</v>
      </c>
      <c r="THQ24" s="719">
        <f t="shared" si="214"/>
        <v>0</v>
      </c>
      <c r="THR24" s="719">
        <f t="shared" si="214"/>
        <v>0</v>
      </c>
      <c r="THS24" s="719">
        <f t="shared" si="214"/>
        <v>0</v>
      </c>
      <c r="THT24" s="719">
        <f t="shared" si="214"/>
        <v>0</v>
      </c>
      <c r="THU24" s="719">
        <f t="shared" si="214"/>
        <v>0</v>
      </c>
      <c r="THV24" s="719">
        <f t="shared" si="214"/>
        <v>0</v>
      </c>
      <c r="THW24" s="719">
        <f t="shared" si="214"/>
        <v>0</v>
      </c>
      <c r="THX24" s="719">
        <f t="shared" si="214"/>
        <v>0</v>
      </c>
      <c r="THY24" s="719">
        <f t="shared" si="214"/>
        <v>0</v>
      </c>
      <c r="THZ24" s="719">
        <f t="shared" si="214"/>
        <v>0</v>
      </c>
      <c r="TIA24" s="719">
        <f t="shared" si="214"/>
        <v>0</v>
      </c>
      <c r="TIB24" s="719">
        <f t="shared" si="214"/>
        <v>0</v>
      </c>
      <c r="TIC24" s="719">
        <f t="shared" si="214"/>
        <v>0</v>
      </c>
      <c r="TID24" s="719">
        <f t="shared" si="214"/>
        <v>0</v>
      </c>
      <c r="TIE24" s="719">
        <f t="shared" si="214"/>
        <v>0</v>
      </c>
      <c r="TIF24" s="719">
        <f t="shared" si="214"/>
        <v>0</v>
      </c>
      <c r="TIG24" s="719">
        <f t="shared" ref="TIG24:TKR24" si="215">TIG22/365</f>
        <v>0</v>
      </c>
      <c r="TIH24" s="719">
        <f t="shared" si="215"/>
        <v>0</v>
      </c>
      <c r="TII24" s="719">
        <f t="shared" si="215"/>
        <v>0</v>
      </c>
      <c r="TIJ24" s="719">
        <f t="shared" si="215"/>
        <v>0</v>
      </c>
      <c r="TIK24" s="719">
        <f t="shared" si="215"/>
        <v>0</v>
      </c>
      <c r="TIL24" s="719">
        <f t="shared" si="215"/>
        <v>0</v>
      </c>
      <c r="TIM24" s="719">
        <f t="shared" si="215"/>
        <v>0</v>
      </c>
      <c r="TIN24" s="719">
        <f t="shared" si="215"/>
        <v>0</v>
      </c>
      <c r="TIO24" s="719">
        <f t="shared" si="215"/>
        <v>0</v>
      </c>
      <c r="TIP24" s="719">
        <f t="shared" si="215"/>
        <v>0</v>
      </c>
      <c r="TIQ24" s="719">
        <f t="shared" si="215"/>
        <v>0</v>
      </c>
      <c r="TIR24" s="719">
        <f t="shared" si="215"/>
        <v>0</v>
      </c>
      <c r="TIS24" s="719">
        <f t="shared" si="215"/>
        <v>0</v>
      </c>
      <c r="TIT24" s="719">
        <f t="shared" si="215"/>
        <v>0</v>
      </c>
      <c r="TIU24" s="719">
        <f t="shared" si="215"/>
        <v>0</v>
      </c>
      <c r="TIV24" s="719">
        <f t="shared" si="215"/>
        <v>0</v>
      </c>
      <c r="TIW24" s="719">
        <f t="shared" si="215"/>
        <v>0</v>
      </c>
      <c r="TIX24" s="719">
        <f t="shared" si="215"/>
        <v>0</v>
      </c>
      <c r="TIY24" s="719">
        <f t="shared" si="215"/>
        <v>0</v>
      </c>
      <c r="TIZ24" s="719">
        <f t="shared" si="215"/>
        <v>0</v>
      </c>
      <c r="TJA24" s="719">
        <f t="shared" si="215"/>
        <v>0</v>
      </c>
      <c r="TJB24" s="719">
        <f t="shared" si="215"/>
        <v>0</v>
      </c>
      <c r="TJC24" s="719">
        <f t="shared" si="215"/>
        <v>0</v>
      </c>
      <c r="TJD24" s="719">
        <f t="shared" si="215"/>
        <v>0</v>
      </c>
      <c r="TJE24" s="719">
        <f t="shared" si="215"/>
        <v>0</v>
      </c>
      <c r="TJF24" s="719">
        <f t="shared" si="215"/>
        <v>0</v>
      </c>
      <c r="TJG24" s="719">
        <f t="shared" si="215"/>
        <v>0</v>
      </c>
      <c r="TJH24" s="719">
        <f t="shared" si="215"/>
        <v>0</v>
      </c>
      <c r="TJI24" s="719">
        <f t="shared" si="215"/>
        <v>0</v>
      </c>
      <c r="TJJ24" s="719">
        <f t="shared" si="215"/>
        <v>0</v>
      </c>
      <c r="TJK24" s="719">
        <f t="shared" si="215"/>
        <v>0</v>
      </c>
      <c r="TJL24" s="719">
        <f t="shared" si="215"/>
        <v>0</v>
      </c>
      <c r="TJM24" s="719">
        <f t="shared" si="215"/>
        <v>0</v>
      </c>
      <c r="TJN24" s="719">
        <f t="shared" si="215"/>
        <v>0</v>
      </c>
      <c r="TJO24" s="719">
        <f t="shared" si="215"/>
        <v>0</v>
      </c>
      <c r="TJP24" s="719">
        <f t="shared" si="215"/>
        <v>0</v>
      </c>
      <c r="TJQ24" s="719">
        <f t="shared" si="215"/>
        <v>0</v>
      </c>
      <c r="TJR24" s="719">
        <f t="shared" si="215"/>
        <v>0</v>
      </c>
      <c r="TJS24" s="719">
        <f t="shared" si="215"/>
        <v>0</v>
      </c>
      <c r="TJT24" s="719">
        <f t="shared" si="215"/>
        <v>0</v>
      </c>
      <c r="TJU24" s="719">
        <f t="shared" si="215"/>
        <v>0</v>
      </c>
      <c r="TJV24" s="719">
        <f t="shared" si="215"/>
        <v>0</v>
      </c>
      <c r="TJW24" s="719">
        <f t="shared" si="215"/>
        <v>0</v>
      </c>
      <c r="TJX24" s="719">
        <f t="shared" si="215"/>
        <v>0</v>
      </c>
      <c r="TJY24" s="719">
        <f t="shared" si="215"/>
        <v>0</v>
      </c>
      <c r="TJZ24" s="719">
        <f t="shared" si="215"/>
        <v>0</v>
      </c>
      <c r="TKA24" s="719">
        <f t="shared" si="215"/>
        <v>0</v>
      </c>
      <c r="TKB24" s="719">
        <f t="shared" si="215"/>
        <v>0</v>
      </c>
      <c r="TKC24" s="719">
        <f t="shared" si="215"/>
        <v>0</v>
      </c>
      <c r="TKD24" s="719">
        <f t="shared" si="215"/>
        <v>0</v>
      </c>
      <c r="TKE24" s="719">
        <f t="shared" si="215"/>
        <v>0</v>
      </c>
      <c r="TKF24" s="719">
        <f t="shared" si="215"/>
        <v>0</v>
      </c>
      <c r="TKG24" s="719">
        <f t="shared" si="215"/>
        <v>0</v>
      </c>
      <c r="TKH24" s="719">
        <f t="shared" si="215"/>
        <v>0</v>
      </c>
      <c r="TKI24" s="719">
        <f t="shared" si="215"/>
        <v>0</v>
      </c>
      <c r="TKJ24" s="719">
        <f t="shared" si="215"/>
        <v>0</v>
      </c>
      <c r="TKK24" s="719">
        <f t="shared" si="215"/>
        <v>0</v>
      </c>
      <c r="TKL24" s="719">
        <f t="shared" si="215"/>
        <v>0</v>
      </c>
      <c r="TKM24" s="719">
        <f t="shared" si="215"/>
        <v>0</v>
      </c>
      <c r="TKN24" s="719">
        <f t="shared" si="215"/>
        <v>0</v>
      </c>
      <c r="TKO24" s="719">
        <f t="shared" si="215"/>
        <v>0</v>
      </c>
      <c r="TKP24" s="719">
        <f t="shared" si="215"/>
        <v>0</v>
      </c>
      <c r="TKQ24" s="719">
        <f t="shared" si="215"/>
        <v>0</v>
      </c>
      <c r="TKR24" s="719">
        <f t="shared" si="215"/>
        <v>0</v>
      </c>
      <c r="TKS24" s="719">
        <f t="shared" ref="TKS24:TND24" si="216">TKS22/365</f>
        <v>0</v>
      </c>
      <c r="TKT24" s="719">
        <f t="shared" si="216"/>
        <v>0</v>
      </c>
      <c r="TKU24" s="719">
        <f t="shared" si="216"/>
        <v>0</v>
      </c>
      <c r="TKV24" s="719">
        <f t="shared" si="216"/>
        <v>0</v>
      </c>
      <c r="TKW24" s="719">
        <f t="shared" si="216"/>
        <v>0</v>
      </c>
      <c r="TKX24" s="719">
        <f t="shared" si="216"/>
        <v>0</v>
      </c>
      <c r="TKY24" s="719">
        <f t="shared" si="216"/>
        <v>0</v>
      </c>
      <c r="TKZ24" s="719">
        <f t="shared" si="216"/>
        <v>0</v>
      </c>
      <c r="TLA24" s="719">
        <f t="shared" si="216"/>
        <v>0</v>
      </c>
      <c r="TLB24" s="719">
        <f t="shared" si="216"/>
        <v>0</v>
      </c>
      <c r="TLC24" s="719">
        <f t="shared" si="216"/>
        <v>0</v>
      </c>
      <c r="TLD24" s="719">
        <f t="shared" si="216"/>
        <v>0</v>
      </c>
      <c r="TLE24" s="719">
        <f t="shared" si="216"/>
        <v>0</v>
      </c>
      <c r="TLF24" s="719">
        <f t="shared" si="216"/>
        <v>0</v>
      </c>
      <c r="TLG24" s="719">
        <f t="shared" si="216"/>
        <v>0</v>
      </c>
      <c r="TLH24" s="719">
        <f t="shared" si="216"/>
        <v>0</v>
      </c>
      <c r="TLI24" s="719">
        <f t="shared" si="216"/>
        <v>0</v>
      </c>
      <c r="TLJ24" s="719">
        <f t="shared" si="216"/>
        <v>0</v>
      </c>
      <c r="TLK24" s="719">
        <f t="shared" si="216"/>
        <v>0</v>
      </c>
      <c r="TLL24" s="719">
        <f t="shared" si="216"/>
        <v>0</v>
      </c>
      <c r="TLM24" s="719">
        <f t="shared" si="216"/>
        <v>0</v>
      </c>
      <c r="TLN24" s="719">
        <f t="shared" si="216"/>
        <v>0</v>
      </c>
      <c r="TLO24" s="719">
        <f t="shared" si="216"/>
        <v>0</v>
      </c>
      <c r="TLP24" s="719">
        <f t="shared" si="216"/>
        <v>0</v>
      </c>
      <c r="TLQ24" s="719">
        <f t="shared" si="216"/>
        <v>0</v>
      </c>
      <c r="TLR24" s="719">
        <f t="shared" si="216"/>
        <v>0</v>
      </c>
      <c r="TLS24" s="719">
        <f t="shared" si="216"/>
        <v>0</v>
      </c>
      <c r="TLT24" s="719">
        <f t="shared" si="216"/>
        <v>0</v>
      </c>
      <c r="TLU24" s="719">
        <f t="shared" si="216"/>
        <v>0</v>
      </c>
      <c r="TLV24" s="719">
        <f t="shared" si="216"/>
        <v>0</v>
      </c>
      <c r="TLW24" s="719">
        <f t="shared" si="216"/>
        <v>0</v>
      </c>
      <c r="TLX24" s="719">
        <f t="shared" si="216"/>
        <v>0</v>
      </c>
      <c r="TLY24" s="719">
        <f t="shared" si="216"/>
        <v>0</v>
      </c>
      <c r="TLZ24" s="719">
        <f t="shared" si="216"/>
        <v>0</v>
      </c>
      <c r="TMA24" s="719">
        <f t="shared" si="216"/>
        <v>0</v>
      </c>
      <c r="TMB24" s="719">
        <f t="shared" si="216"/>
        <v>0</v>
      </c>
      <c r="TMC24" s="719">
        <f t="shared" si="216"/>
        <v>0</v>
      </c>
      <c r="TMD24" s="719">
        <f t="shared" si="216"/>
        <v>0</v>
      </c>
      <c r="TME24" s="719">
        <f t="shared" si="216"/>
        <v>0</v>
      </c>
      <c r="TMF24" s="719">
        <f t="shared" si="216"/>
        <v>0</v>
      </c>
      <c r="TMG24" s="719">
        <f t="shared" si="216"/>
        <v>0</v>
      </c>
      <c r="TMH24" s="719">
        <f t="shared" si="216"/>
        <v>0</v>
      </c>
      <c r="TMI24" s="719">
        <f t="shared" si="216"/>
        <v>0</v>
      </c>
      <c r="TMJ24" s="719">
        <f t="shared" si="216"/>
        <v>0</v>
      </c>
      <c r="TMK24" s="719">
        <f t="shared" si="216"/>
        <v>0</v>
      </c>
      <c r="TML24" s="719">
        <f t="shared" si="216"/>
        <v>0</v>
      </c>
      <c r="TMM24" s="719">
        <f t="shared" si="216"/>
        <v>0</v>
      </c>
      <c r="TMN24" s="719">
        <f t="shared" si="216"/>
        <v>0</v>
      </c>
      <c r="TMO24" s="719">
        <f t="shared" si="216"/>
        <v>0</v>
      </c>
      <c r="TMP24" s="719">
        <f t="shared" si="216"/>
        <v>0</v>
      </c>
      <c r="TMQ24" s="719">
        <f t="shared" si="216"/>
        <v>0</v>
      </c>
      <c r="TMR24" s="719">
        <f t="shared" si="216"/>
        <v>0</v>
      </c>
      <c r="TMS24" s="719">
        <f t="shared" si="216"/>
        <v>0</v>
      </c>
      <c r="TMT24" s="719">
        <f t="shared" si="216"/>
        <v>0</v>
      </c>
      <c r="TMU24" s="719">
        <f t="shared" si="216"/>
        <v>0</v>
      </c>
      <c r="TMV24" s="719">
        <f t="shared" si="216"/>
        <v>0</v>
      </c>
      <c r="TMW24" s="719">
        <f t="shared" si="216"/>
        <v>0</v>
      </c>
      <c r="TMX24" s="719">
        <f t="shared" si="216"/>
        <v>0</v>
      </c>
      <c r="TMY24" s="719">
        <f t="shared" si="216"/>
        <v>0</v>
      </c>
      <c r="TMZ24" s="719">
        <f t="shared" si="216"/>
        <v>0</v>
      </c>
      <c r="TNA24" s="719">
        <f t="shared" si="216"/>
        <v>0</v>
      </c>
      <c r="TNB24" s="719">
        <f t="shared" si="216"/>
        <v>0</v>
      </c>
      <c r="TNC24" s="719">
        <f t="shared" si="216"/>
        <v>0</v>
      </c>
      <c r="TND24" s="719">
        <f t="shared" si="216"/>
        <v>0</v>
      </c>
      <c r="TNE24" s="719">
        <f t="shared" ref="TNE24:TPP24" si="217">TNE22/365</f>
        <v>0</v>
      </c>
      <c r="TNF24" s="719">
        <f t="shared" si="217"/>
        <v>0</v>
      </c>
      <c r="TNG24" s="719">
        <f t="shared" si="217"/>
        <v>0</v>
      </c>
      <c r="TNH24" s="719">
        <f t="shared" si="217"/>
        <v>0</v>
      </c>
      <c r="TNI24" s="719">
        <f t="shared" si="217"/>
        <v>0</v>
      </c>
      <c r="TNJ24" s="719">
        <f t="shared" si="217"/>
        <v>0</v>
      </c>
      <c r="TNK24" s="719">
        <f t="shared" si="217"/>
        <v>0</v>
      </c>
      <c r="TNL24" s="719">
        <f t="shared" si="217"/>
        <v>0</v>
      </c>
      <c r="TNM24" s="719">
        <f t="shared" si="217"/>
        <v>0</v>
      </c>
      <c r="TNN24" s="719">
        <f t="shared" si="217"/>
        <v>0</v>
      </c>
      <c r="TNO24" s="719">
        <f t="shared" si="217"/>
        <v>0</v>
      </c>
      <c r="TNP24" s="719">
        <f t="shared" si="217"/>
        <v>0</v>
      </c>
      <c r="TNQ24" s="719">
        <f t="shared" si="217"/>
        <v>0</v>
      </c>
      <c r="TNR24" s="719">
        <f t="shared" si="217"/>
        <v>0</v>
      </c>
      <c r="TNS24" s="719">
        <f t="shared" si="217"/>
        <v>0</v>
      </c>
      <c r="TNT24" s="719">
        <f t="shared" si="217"/>
        <v>0</v>
      </c>
      <c r="TNU24" s="719">
        <f t="shared" si="217"/>
        <v>0</v>
      </c>
      <c r="TNV24" s="719">
        <f t="shared" si="217"/>
        <v>0</v>
      </c>
      <c r="TNW24" s="719">
        <f t="shared" si="217"/>
        <v>0</v>
      </c>
      <c r="TNX24" s="719">
        <f t="shared" si="217"/>
        <v>0</v>
      </c>
      <c r="TNY24" s="719">
        <f t="shared" si="217"/>
        <v>0</v>
      </c>
      <c r="TNZ24" s="719">
        <f t="shared" si="217"/>
        <v>0</v>
      </c>
      <c r="TOA24" s="719">
        <f t="shared" si="217"/>
        <v>0</v>
      </c>
      <c r="TOB24" s="719">
        <f t="shared" si="217"/>
        <v>0</v>
      </c>
      <c r="TOC24" s="719">
        <f t="shared" si="217"/>
        <v>0</v>
      </c>
      <c r="TOD24" s="719">
        <f t="shared" si="217"/>
        <v>0</v>
      </c>
      <c r="TOE24" s="719">
        <f t="shared" si="217"/>
        <v>0</v>
      </c>
      <c r="TOF24" s="719">
        <f t="shared" si="217"/>
        <v>0</v>
      </c>
      <c r="TOG24" s="719">
        <f t="shared" si="217"/>
        <v>0</v>
      </c>
      <c r="TOH24" s="719">
        <f t="shared" si="217"/>
        <v>0</v>
      </c>
      <c r="TOI24" s="719">
        <f t="shared" si="217"/>
        <v>0</v>
      </c>
      <c r="TOJ24" s="719">
        <f t="shared" si="217"/>
        <v>0</v>
      </c>
      <c r="TOK24" s="719">
        <f t="shared" si="217"/>
        <v>0</v>
      </c>
      <c r="TOL24" s="719">
        <f t="shared" si="217"/>
        <v>0</v>
      </c>
      <c r="TOM24" s="719">
        <f t="shared" si="217"/>
        <v>0</v>
      </c>
      <c r="TON24" s="719">
        <f t="shared" si="217"/>
        <v>0</v>
      </c>
      <c r="TOO24" s="719">
        <f t="shared" si="217"/>
        <v>0</v>
      </c>
      <c r="TOP24" s="719">
        <f t="shared" si="217"/>
        <v>0</v>
      </c>
      <c r="TOQ24" s="719">
        <f t="shared" si="217"/>
        <v>0</v>
      </c>
      <c r="TOR24" s="719">
        <f t="shared" si="217"/>
        <v>0</v>
      </c>
      <c r="TOS24" s="719">
        <f t="shared" si="217"/>
        <v>0</v>
      </c>
      <c r="TOT24" s="719">
        <f t="shared" si="217"/>
        <v>0</v>
      </c>
      <c r="TOU24" s="719">
        <f t="shared" si="217"/>
        <v>0</v>
      </c>
      <c r="TOV24" s="719">
        <f t="shared" si="217"/>
        <v>0</v>
      </c>
      <c r="TOW24" s="719">
        <f t="shared" si="217"/>
        <v>0</v>
      </c>
      <c r="TOX24" s="719">
        <f t="shared" si="217"/>
        <v>0</v>
      </c>
      <c r="TOY24" s="719">
        <f t="shared" si="217"/>
        <v>0</v>
      </c>
      <c r="TOZ24" s="719">
        <f t="shared" si="217"/>
        <v>0</v>
      </c>
      <c r="TPA24" s="719">
        <f t="shared" si="217"/>
        <v>0</v>
      </c>
      <c r="TPB24" s="719">
        <f t="shared" si="217"/>
        <v>0</v>
      </c>
      <c r="TPC24" s="719">
        <f t="shared" si="217"/>
        <v>0</v>
      </c>
      <c r="TPD24" s="719">
        <f t="shared" si="217"/>
        <v>0</v>
      </c>
      <c r="TPE24" s="719">
        <f t="shared" si="217"/>
        <v>0</v>
      </c>
      <c r="TPF24" s="719">
        <f t="shared" si="217"/>
        <v>0</v>
      </c>
      <c r="TPG24" s="719">
        <f t="shared" si="217"/>
        <v>0</v>
      </c>
      <c r="TPH24" s="719">
        <f t="shared" si="217"/>
        <v>0</v>
      </c>
      <c r="TPI24" s="719">
        <f t="shared" si="217"/>
        <v>0</v>
      </c>
      <c r="TPJ24" s="719">
        <f t="shared" si="217"/>
        <v>0</v>
      </c>
      <c r="TPK24" s="719">
        <f t="shared" si="217"/>
        <v>0</v>
      </c>
      <c r="TPL24" s="719">
        <f t="shared" si="217"/>
        <v>0</v>
      </c>
      <c r="TPM24" s="719">
        <f t="shared" si="217"/>
        <v>0</v>
      </c>
      <c r="TPN24" s="719">
        <f t="shared" si="217"/>
        <v>0</v>
      </c>
      <c r="TPO24" s="719">
        <f t="shared" si="217"/>
        <v>0</v>
      </c>
      <c r="TPP24" s="719">
        <f t="shared" si="217"/>
        <v>0</v>
      </c>
      <c r="TPQ24" s="719">
        <f t="shared" ref="TPQ24:TSB24" si="218">TPQ22/365</f>
        <v>0</v>
      </c>
      <c r="TPR24" s="719">
        <f t="shared" si="218"/>
        <v>0</v>
      </c>
      <c r="TPS24" s="719">
        <f t="shared" si="218"/>
        <v>0</v>
      </c>
      <c r="TPT24" s="719">
        <f t="shared" si="218"/>
        <v>0</v>
      </c>
      <c r="TPU24" s="719">
        <f t="shared" si="218"/>
        <v>0</v>
      </c>
      <c r="TPV24" s="719">
        <f t="shared" si="218"/>
        <v>0</v>
      </c>
      <c r="TPW24" s="719">
        <f t="shared" si="218"/>
        <v>0</v>
      </c>
      <c r="TPX24" s="719">
        <f t="shared" si="218"/>
        <v>0</v>
      </c>
      <c r="TPY24" s="719">
        <f t="shared" si="218"/>
        <v>0</v>
      </c>
      <c r="TPZ24" s="719">
        <f t="shared" si="218"/>
        <v>0</v>
      </c>
      <c r="TQA24" s="719">
        <f t="shared" si="218"/>
        <v>0</v>
      </c>
      <c r="TQB24" s="719">
        <f t="shared" si="218"/>
        <v>0</v>
      </c>
      <c r="TQC24" s="719">
        <f t="shared" si="218"/>
        <v>0</v>
      </c>
      <c r="TQD24" s="719">
        <f t="shared" si="218"/>
        <v>0</v>
      </c>
      <c r="TQE24" s="719">
        <f t="shared" si="218"/>
        <v>0</v>
      </c>
      <c r="TQF24" s="719">
        <f t="shared" si="218"/>
        <v>0</v>
      </c>
      <c r="TQG24" s="719">
        <f t="shared" si="218"/>
        <v>0</v>
      </c>
      <c r="TQH24" s="719">
        <f t="shared" si="218"/>
        <v>0</v>
      </c>
      <c r="TQI24" s="719">
        <f t="shared" si="218"/>
        <v>0</v>
      </c>
      <c r="TQJ24" s="719">
        <f t="shared" si="218"/>
        <v>0</v>
      </c>
      <c r="TQK24" s="719">
        <f t="shared" si="218"/>
        <v>0</v>
      </c>
      <c r="TQL24" s="719">
        <f t="shared" si="218"/>
        <v>0</v>
      </c>
      <c r="TQM24" s="719">
        <f t="shared" si="218"/>
        <v>0</v>
      </c>
      <c r="TQN24" s="719">
        <f t="shared" si="218"/>
        <v>0</v>
      </c>
      <c r="TQO24" s="719">
        <f t="shared" si="218"/>
        <v>0</v>
      </c>
      <c r="TQP24" s="719">
        <f t="shared" si="218"/>
        <v>0</v>
      </c>
      <c r="TQQ24" s="719">
        <f t="shared" si="218"/>
        <v>0</v>
      </c>
      <c r="TQR24" s="719">
        <f t="shared" si="218"/>
        <v>0</v>
      </c>
      <c r="TQS24" s="719">
        <f t="shared" si="218"/>
        <v>0</v>
      </c>
      <c r="TQT24" s="719">
        <f t="shared" si="218"/>
        <v>0</v>
      </c>
      <c r="TQU24" s="719">
        <f t="shared" si="218"/>
        <v>0</v>
      </c>
      <c r="TQV24" s="719">
        <f t="shared" si="218"/>
        <v>0</v>
      </c>
      <c r="TQW24" s="719">
        <f t="shared" si="218"/>
        <v>0</v>
      </c>
      <c r="TQX24" s="719">
        <f t="shared" si="218"/>
        <v>0</v>
      </c>
      <c r="TQY24" s="719">
        <f t="shared" si="218"/>
        <v>0</v>
      </c>
      <c r="TQZ24" s="719">
        <f t="shared" si="218"/>
        <v>0</v>
      </c>
      <c r="TRA24" s="719">
        <f t="shared" si="218"/>
        <v>0</v>
      </c>
      <c r="TRB24" s="719">
        <f t="shared" si="218"/>
        <v>0</v>
      </c>
      <c r="TRC24" s="719">
        <f t="shared" si="218"/>
        <v>0</v>
      </c>
      <c r="TRD24" s="719">
        <f t="shared" si="218"/>
        <v>0</v>
      </c>
      <c r="TRE24" s="719">
        <f t="shared" si="218"/>
        <v>0</v>
      </c>
      <c r="TRF24" s="719">
        <f t="shared" si="218"/>
        <v>0</v>
      </c>
      <c r="TRG24" s="719">
        <f t="shared" si="218"/>
        <v>0</v>
      </c>
      <c r="TRH24" s="719">
        <f t="shared" si="218"/>
        <v>0</v>
      </c>
      <c r="TRI24" s="719">
        <f t="shared" si="218"/>
        <v>0</v>
      </c>
      <c r="TRJ24" s="719">
        <f t="shared" si="218"/>
        <v>0</v>
      </c>
      <c r="TRK24" s="719">
        <f t="shared" si="218"/>
        <v>0</v>
      </c>
      <c r="TRL24" s="719">
        <f t="shared" si="218"/>
        <v>0</v>
      </c>
      <c r="TRM24" s="719">
        <f t="shared" si="218"/>
        <v>0</v>
      </c>
      <c r="TRN24" s="719">
        <f t="shared" si="218"/>
        <v>0</v>
      </c>
      <c r="TRO24" s="719">
        <f t="shared" si="218"/>
        <v>0</v>
      </c>
      <c r="TRP24" s="719">
        <f t="shared" si="218"/>
        <v>0</v>
      </c>
      <c r="TRQ24" s="719">
        <f t="shared" si="218"/>
        <v>0</v>
      </c>
      <c r="TRR24" s="719">
        <f t="shared" si="218"/>
        <v>0</v>
      </c>
      <c r="TRS24" s="719">
        <f t="shared" si="218"/>
        <v>0</v>
      </c>
      <c r="TRT24" s="719">
        <f t="shared" si="218"/>
        <v>0</v>
      </c>
      <c r="TRU24" s="719">
        <f t="shared" si="218"/>
        <v>0</v>
      </c>
      <c r="TRV24" s="719">
        <f t="shared" si="218"/>
        <v>0</v>
      </c>
      <c r="TRW24" s="719">
        <f t="shared" si="218"/>
        <v>0</v>
      </c>
      <c r="TRX24" s="719">
        <f t="shared" si="218"/>
        <v>0</v>
      </c>
      <c r="TRY24" s="719">
        <f t="shared" si="218"/>
        <v>0</v>
      </c>
      <c r="TRZ24" s="719">
        <f t="shared" si="218"/>
        <v>0</v>
      </c>
      <c r="TSA24" s="719">
        <f t="shared" si="218"/>
        <v>0</v>
      </c>
      <c r="TSB24" s="719">
        <f t="shared" si="218"/>
        <v>0</v>
      </c>
      <c r="TSC24" s="719">
        <f t="shared" ref="TSC24:TUN24" si="219">TSC22/365</f>
        <v>0</v>
      </c>
      <c r="TSD24" s="719">
        <f t="shared" si="219"/>
        <v>0</v>
      </c>
      <c r="TSE24" s="719">
        <f t="shared" si="219"/>
        <v>0</v>
      </c>
      <c r="TSF24" s="719">
        <f t="shared" si="219"/>
        <v>0</v>
      </c>
      <c r="TSG24" s="719">
        <f t="shared" si="219"/>
        <v>0</v>
      </c>
      <c r="TSH24" s="719">
        <f t="shared" si="219"/>
        <v>0</v>
      </c>
      <c r="TSI24" s="719">
        <f t="shared" si="219"/>
        <v>0</v>
      </c>
      <c r="TSJ24" s="719">
        <f t="shared" si="219"/>
        <v>0</v>
      </c>
      <c r="TSK24" s="719">
        <f t="shared" si="219"/>
        <v>0</v>
      </c>
      <c r="TSL24" s="719">
        <f t="shared" si="219"/>
        <v>0</v>
      </c>
      <c r="TSM24" s="719">
        <f t="shared" si="219"/>
        <v>0</v>
      </c>
      <c r="TSN24" s="719">
        <f t="shared" si="219"/>
        <v>0</v>
      </c>
      <c r="TSO24" s="719">
        <f t="shared" si="219"/>
        <v>0</v>
      </c>
      <c r="TSP24" s="719">
        <f t="shared" si="219"/>
        <v>0</v>
      </c>
      <c r="TSQ24" s="719">
        <f t="shared" si="219"/>
        <v>0</v>
      </c>
      <c r="TSR24" s="719">
        <f t="shared" si="219"/>
        <v>0</v>
      </c>
      <c r="TSS24" s="719">
        <f t="shared" si="219"/>
        <v>0</v>
      </c>
      <c r="TST24" s="719">
        <f t="shared" si="219"/>
        <v>0</v>
      </c>
      <c r="TSU24" s="719">
        <f t="shared" si="219"/>
        <v>0</v>
      </c>
      <c r="TSV24" s="719">
        <f t="shared" si="219"/>
        <v>0</v>
      </c>
      <c r="TSW24" s="719">
        <f t="shared" si="219"/>
        <v>0</v>
      </c>
      <c r="TSX24" s="719">
        <f t="shared" si="219"/>
        <v>0</v>
      </c>
      <c r="TSY24" s="719">
        <f t="shared" si="219"/>
        <v>0</v>
      </c>
      <c r="TSZ24" s="719">
        <f t="shared" si="219"/>
        <v>0</v>
      </c>
      <c r="TTA24" s="719">
        <f t="shared" si="219"/>
        <v>0</v>
      </c>
      <c r="TTB24" s="719">
        <f t="shared" si="219"/>
        <v>0</v>
      </c>
      <c r="TTC24" s="719">
        <f t="shared" si="219"/>
        <v>0</v>
      </c>
      <c r="TTD24" s="719">
        <f t="shared" si="219"/>
        <v>0</v>
      </c>
      <c r="TTE24" s="719">
        <f t="shared" si="219"/>
        <v>0</v>
      </c>
      <c r="TTF24" s="719">
        <f t="shared" si="219"/>
        <v>0</v>
      </c>
      <c r="TTG24" s="719">
        <f t="shared" si="219"/>
        <v>0</v>
      </c>
      <c r="TTH24" s="719">
        <f t="shared" si="219"/>
        <v>0</v>
      </c>
      <c r="TTI24" s="719">
        <f t="shared" si="219"/>
        <v>0</v>
      </c>
      <c r="TTJ24" s="719">
        <f t="shared" si="219"/>
        <v>0</v>
      </c>
      <c r="TTK24" s="719">
        <f t="shared" si="219"/>
        <v>0</v>
      </c>
      <c r="TTL24" s="719">
        <f t="shared" si="219"/>
        <v>0</v>
      </c>
      <c r="TTM24" s="719">
        <f t="shared" si="219"/>
        <v>0</v>
      </c>
      <c r="TTN24" s="719">
        <f t="shared" si="219"/>
        <v>0</v>
      </c>
      <c r="TTO24" s="719">
        <f t="shared" si="219"/>
        <v>0</v>
      </c>
      <c r="TTP24" s="719">
        <f t="shared" si="219"/>
        <v>0</v>
      </c>
      <c r="TTQ24" s="719">
        <f t="shared" si="219"/>
        <v>0</v>
      </c>
      <c r="TTR24" s="719">
        <f t="shared" si="219"/>
        <v>0</v>
      </c>
      <c r="TTS24" s="719">
        <f t="shared" si="219"/>
        <v>0</v>
      </c>
      <c r="TTT24" s="719">
        <f t="shared" si="219"/>
        <v>0</v>
      </c>
      <c r="TTU24" s="719">
        <f t="shared" si="219"/>
        <v>0</v>
      </c>
      <c r="TTV24" s="719">
        <f t="shared" si="219"/>
        <v>0</v>
      </c>
      <c r="TTW24" s="719">
        <f t="shared" si="219"/>
        <v>0</v>
      </c>
      <c r="TTX24" s="719">
        <f t="shared" si="219"/>
        <v>0</v>
      </c>
      <c r="TTY24" s="719">
        <f t="shared" si="219"/>
        <v>0</v>
      </c>
      <c r="TTZ24" s="719">
        <f t="shared" si="219"/>
        <v>0</v>
      </c>
      <c r="TUA24" s="719">
        <f t="shared" si="219"/>
        <v>0</v>
      </c>
      <c r="TUB24" s="719">
        <f t="shared" si="219"/>
        <v>0</v>
      </c>
      <c r="TUC24" s="719">
        <f t="shared" si="219"/>
        <v>0</v>
      </c>
      <c r="TUD24" s="719">
        <f t="shared" si="219"/>
        <v>0</v>
      </c>
      <c r="TUE24" s="719">
        <f t="shared" si="219"/>
        <v>0</v>
      </c>
      <c r="TUF24" s="719">
        <f t="shared" si="219"/>
        <v>0</v>
      </c>
      <c r="TUG24" s="719">
        <f t="shared" si="219"/>
        <v>0</v>
      </c>
      <c r="TUH24" s="719">
        <f t="shared" si="219"/>
        <v>0</v>
      </c>
      <c r="TUI24" s="719">
        <f t="shared" si="219"/>
        <v>0</v>
      </c>
      <c r="TUJ24" s="719">
        <f t="shared" si="219"/>
        <v>0</v>
      </c>
      <c r="TUK24" s="719">
        <f t="shared" si="219"/>
        <v>0</v>
      </c>
      <c r="TUL24" s="719">
        <f t="shared" si="219"/>
        <v>0</v>
      </c>
      <c r="TUM24" s="719">
        <f t="shared" si="219"/>
        <v>0</v>
      </c>
      <c r="TUN24" s="719">
        <f t="shared" si="219"/>
        <v>0</v>
      </c>
      <c r="TUO24" s="719">
        <f t="shared" ref="TUO24:TWZ24" si="220">TUO22/365</f>
        <v>0</v>
      </c>
      <c r="TUP24" s="719">
        <f t="shared" si="220"/>
        <v>0</v>
      </c>
      <c r="TUQ24" s="719">
        <f t="shared" si="220"/>
        <v>0</v>
      </c>
      <c r="TUR24" s="719">
        <f t="shared" si="220"/>
        <v>0</v>
      </c>
      <c r="TUS24" s="719">
        <f t="shared" si="220"/>
        <v>0</v>
      </c>
      <c r="TUT24" s="719">
        <f t="shared" si="220"/>
        <v>0</v>
      </c>
      <c r="TUU24" s="719">
        <f t="shared" si="220"/>
        <v>0</v>
      </c>
      <c r="TUV24" s="719">
        <f t="shared" si="220"/>
        <v>0</v>
      </c>
      <c r="TUW24" s="719">
        <f t="shared" si="220"/>
        <v>0</v>
      </c>
      <c r="TUX24" s="719">
        <f t="shared" si="220"/>
        <v>0</v>
      </c>
      <c r="TUY24" s="719">
        <f t="shared" si="220"/>
        <v>0</v>
      </c>
      <c r="TUZ24" s="719">
        <f t="shared" si="220"/>
        <v>0</v>
      </c>
      <c r="TVA24" s="719">
        <f t="shared" si="220"/>
        <v>0</v>
      </c>
      <c r="TVB24" s="719">
        <f t="shared" si="220"/>
        <v>0</v>
      </c>
      <c r="TVC24" s="719">
        <f t="shared" si="220"/>
        <v>0</v>
      </c>
      <c r="TVD24" s="719">
        <f t="shared" si="220"/>
        <v>0</v>
      </c>
      <c r="TVE24" s="719">
        <f t="shared" si="220"/>
        <v>0</v>
      </c>
      <c r="TVF24" s="719">
        <f t="shared" si="220"/>
        <v>0</v>
      </c>
      <c r="TVG24" s="719">
        <f t="shared" si="220"/>
        <v>0</v>
      </c>
      <c r="TVH24" s="719">
        <f t="shared" si="220"/>
        <v>0</v>
      </c>
      <c r="TVI24" s="719">
        <f t="shared" si="220"/>
        <v>0</v>
      </c>
      <c r="TVJ24" s="719">
        <f t="shared" si="220"/>
        <v>0</v>
      </c>
      <c r="TVK24" s="719">
        <f t="shared" si="220"/>
        <v>0</v>
      </c>
      <c r="TVL24" s="719">
        <f t="shared" si="220"/>
        <v>0</v>
      </c>
      <c r="TVM24" s="719">
        <f t="shared" si="220"/>
        <v>0</v>
      </c>
      <c r="TVN24" s="719">
        <f t="shared" si="220"/>
        <v>0</v>
      </c>
      <c r="TVO24" s="719">
        <f t="shared" si="220"/>
        <v>0</v>
      </c>
      <c r="TVP24" s="719">
        <f t="shared" si="220"/>
        <v>0</v>
      </c>
      <c r="TVQ24" s="719">
        <f t="shared" si="220"/>
        <v>0</v>
      </c>
      <c r="TVR24" s="719">
        <f t="shared" si="220"/>
        <v>0</v>
      </c>
      <c r="TVS24" s="719">
        <f t="shared" si="220"/>
        <v>0</v>
      </c>
      <c r="TVT24" s="719">
        <f t="shared" si="220"/>
        <v>0</v>
      </c>
      <c r="TVU24" s="719">
        <f t="shared" si="220"/>
        <v>0</v>
      </c>
      <c r="TVV24" s="719">
        <f t="shared" si="220"/>
        <v>0</v>
      </c>
      <c r="TVW24" s="719">
        <f t="shared" si="220"/>
        <v>0</v>
      </c>
      <c r="TVX24" s="719">
        <f t="shared" si="220"/>
        <v>0</v>
      </c>
      <c r="TVY24" s="719">
        <f t="shared" si="220"/>
        <v>0</v>
      </c>
      <c r="TVZ24" s="719">
        <f t="shared" si="220"/>
        <v>0</v>
      </c>
      <c r="TWA24" s="719">
        <f t="shared" si="220"/>
        <v>0</v>
      </c>
      <c r="TWB24" s="719">
        <f t="shared" si="220"/>
        <v>0</v>
      </c>
      <c r="TWC24" s="719">
        <f t="shared" si="220"/>
        <v>0</v>
      </c>
      <c r="TWD24" s="719">
        <f t="shared" si="220"/>
        <v>0</v>
      </c>
      <c r="TWE24" s="719">
        <f t="shared" si="220"/>
        <v>0</v>
      </c>
      <c r="TWF24" s="719">
        <f t="shared" si="220"/>
        <v>0</v>
      </c>
      <c r="TWG24" s="719">
        <f t="shared" si="220"/>
        <v>0</v>
      </c>
      <c r="TWH24" s="719">
        <f t="shared" si="220"/>
        <v>0</v>
      </c>
      <c r="TWI24" s="719">
        <f t="shared" si="220"/>
        <v>0</v>
      </c>
      <c r="TWJ24" s="719">
        <f t="shared" si="220"/>
        <v>0</v>
      </c>
      <c r="TWK24" s="719">
        <f t="shared" si="220"/>
        <v>0</v>
      </c>
      <c r="TWL24" s="719">
        <f t="shared" si="220"/>
        <v>0</v>
      </c>
      <c r="TWM24" s="719">
        <f t="shared" si="220"/>
        <v>0</v>
      </c>
      <c r="TWN24" s="719">
        <f t="shared" si="220"/>
        <v>0</v>
      </c>
      <c r="TWO24" s="719">
        <f t="shared" si="220"/>
        <v>0</v>
      </c>
      <c r="TWP24" s="719">
        <f t="shared" si="220"/>
        <v>0</v>
      </c>
      <c r="TWQ24" s="719">
        <f t="shared" si="220"/>
        <v>0</v>
      </c>
      <c r="TWR24" s="719">
        <f t="shared" si="220"/>
        <v>0</v>
      </c>
      <c r="TWS24" s="719">
        <f t="shared" si="220"/>
        <v>0</v>
      </c>
      <c r="TWT24" s="719">
        <f t="shared" si="220"/>
        <v>0</v>
      </c>
      <c r="TWU24" s="719">
        <f t="shared" si="220"/>
        <v>0</v>
      </c>
      <c r="TWV24" s="719">
        <f t="shared" si="220"/>
        <v>0</v>
      </c>
      <c r="TWW24" s="719">
        <f t="shared" si="220"/>
        <v>0</v>
      </c>
      <c r="TWX24" s="719">
        <f t="shared" si="220"/>
        <v>0</v>
      </c>
      <c r="TWY24" s="719">
        <f t="shared" si="220"/>
        <v>0</v>
      </c>
      <c r="TWZ24" s="719">
        <f t="shared" si="220"/>
        <v>0</v>
      </c>
      <c r="TXA24" s="719">
        <f t="shared" ref="TXA24:TZL24" si="221">TXA22/365</f>
        <v>0</v>
      </c>
      <c r="TXB24" s="719">
        <f t="shared" si="221"/>
        <v>0</v>
      </c>
      <c r="TXC24" s="719">
        <f t="shared" si="221"/>
        <v>0</v>
      </c>
      <c r="TXD24" s="719">
        <f t="shared" si="221"/>
        <v>0</v>
      </c>
      <c r="TXE24" s="719">
        <f t="shared" si="221"/>
        <v>0</v>
      </c>
      <c r="TXF24" s="719">
        <f t="shared" si="221"/>
        <v>0</v>
      </c>
      <c r="TXG24" s="719">
        <f t="shared" si="221"/>
        <v>0</v>
      </c>
      <c r="TXH24" s="719">
        <f t="shared" si="221"/>
        <v>0</v>
      </c>
      <c r="TXI24" s="719">
        <f t="shared" si="221"/>
        <v>0</v>
      </c>
      <c r="TXJ24" s="719">
        <f t="shared" si="221"/>
        <v>0</v>
      </c>
      <c r="TXK24" s="719">
        <f t="shared" si="221"/>
        <v>0</v>
      </c>
      <c r="TXL24" s="719">
        <f t="shared" si="221"/>
        <v>0</v>
      </c>
      <c r="TXM24" s="719">
        <f t="shared" si="221"/>
        <v>0</v>
      </c>
      <c r="TXN24" s="719">
        <f t="shared" si="221"/>
        <v>0</v>
      </c>
      <c r="TXO24" s="719">
        <f t="shared" si="221"/>
        <v>0</v>
      </c>
      <c r="TXP24" s="719">
        <f t="shared" si="221"/>
        <v>0</v>
      </c>
      <c r="TXQ24" s="719">
        <f t="shared" si="221"/>
        <v>0</v>
      </c>
      <c r="TXR24" s="719">
        <f t="shared" si="221"/>
        <v>0</v>
      </c>
      <c r="TXS24" s="719">
        <f t="shared" si="221"/>
        <v>0</v>
      </c>
      <c r="TXT24" s="719">
        <f t="shared" si="221"/>
        <v>0</v>
      </c>
      <c r="TXU24" s="719">
        <f t="shared" si="221"/>
        <v>0</v>
      </c>
      <c r="TXV24" s="719">
        <f t="shared" si="221"/>
        <v>0</v>
      </c>
      <c r="TXW24" s="719">
        <f t="shared" si="221"/>
        <v>0</v>
      </c>
      <c r="TXX24" s="719">
        <f t="shared" si="221"/>
        <v>0</v>
      </c>
      <c r="TXY24" s="719">
        <f t="shared" si="221"/>
        <v>0</v>
      </c>
      <c r="TXZ24" s="719">
        <f t="shared" si="221"/>
        <v>0</v>
      </c>
      <c r="TYA24" s="719">
        <f t="shared" si="221"/>
        <v>0</v>
      </c>
      <c r="TYB24" s="719">
        <f t="shared" si="221"/>
        <v>0</v>
      </c>
      <c r="TYC24" s="719">
        <f t="shared" si="221"/>
        <v>0</v>
      </c>
      <c r="TYD24" s="719">
        <f t="shared" si="221"/>
        <v>0</v>
      </c>
      <c r="TYE24" s="719">
        <f t="shared" si="221"/>
        <v>0</v>
      </c>
      <c r="TYF24" s="719">
        <f t="shared" si="221"/>
        <v>0</v>
      </c>
      <c r="TYG24" s="719">
        <f t="shared" si="221"/>
        <v>0</v>
      </c>
      <c r="TYH24" s="719">
        <f t="shared" si="221"/>
        <v>0</v>
      </c>
      <c r="TYI24" s="719">
        <f t="shared" si="221"/>
        <v>0</v>
      </c>
      <c r="TYJ24" s="719">
        <f t="shared" si="221"/>
        <v>0</v>
      </c>
      <c r="TYK24" s="719">
        <f t="shared" si="221"/>
        <v>0</v>
      </c>
      <c r="TYL24" s="719">
        <f t="shared" si="221"/>
        <v>0</v>
      </c>
      <c r="TYM24" s="719">
        <f t="shared" si="221"/>
        <v>0</v>
      </c>
      <c r="TYN24" s="719">
        <f t="shared" si="221"/>
        <v>0</v>
      </c>
      <c r="TYO24" s="719">
        <f t="shared" si="221"/>
        <v>0</v>
      </c>
      <c r="TYP24" s="719">
        <f t="shared" si="221"/>
        <v>0</v>
      </c>
      <c r="TYQ24" s="719">
        <f t="shared" si="221"/>
        <v>0</v>
      </c>
      <c r="TYR24" s="719">
        <f t="shared" si="221"/>
        <v>0</v>
      </c>
      <c r="TYS24" s="719">
        <f t="shared" si="221"/>
        <v>0</v>
      </c>
      <c r="TYT24" s="719">
        <f t="shared" si="221"/>
        <v>0</v>
      </c>
      <c r="TYU24" s="719">
        <f t="shared" si="221"/>
        <v>0</v>
      </c>
      <c r="TYV24" s="719">
        <f t="shared" si="221"/>
        <v>0</v>
      </c>
      <c r="TYW24" s="719">
        <f t="shared" si="221"/>
        <v>0</v>
      </c>
      <c r="TYX24" s="719">
        <f t="shared" si="221"/>
        <v>0</v>
      </c>
      <c r="TYY24" s="719">
        <f t="shared" si="221"/>
        <v>0</v>
      </c>
      <c r="TYZ24" s="719">
        <f t="shared" si="221"/>
        <v>0</v>
      </c>
      <c r="TZA24" s="719">
        <f t="shared" si="221"/>
        <v>0</v>
      </c>
      <c r="TZB24" s="719">
        <f t="shared" si="221"/>
        <v>0</v>
      </c>
      <c r="TZC24" s="719">
        <f t="shared" si="221"/>
        <v>0</v>
      </c>
      <c r="TZD24" s="719">
        <f t="shared" si="221"/>
        <v>0</v>
      </c>
      <c r="TZE24" s="719">
        <f t="shared" si="221"/>
        <v>0</v>
      </c>
      <c r="TZF24" s="719">
        <f t="shared" si="221"/>
        <v>0</v>
      </c>
      <c r="TZG24" s="719">
        <f t="shared" si="221"/>
        <v>0</v>
      </c>
      <c r="TZH24" s="719">
        <f t="shared" si="221"/>
        <v>0</v>
      </c>
      <c r="TZI24" s="719">
        <f t="shared" si="221"/>
        <v>0</v>
      </c>
      <c r="TZJ24" s="719">
        <f t="shared" si="221"/>
        <v>0</v>
      </c>
      <c r="TZK24" s="719">
        <f t="shared" si="221"/>
        <v>0</v>
      </c>
      <c r="TZL24" s="719">
        <f t="shared" si="221"/>
        <v>0</v>
      </c>
      <c r="TZM24" s="719">
        <f t="shared" ref="TZM24:UBX24" si="222">TZM22/365</f>
        <v>0</v>
      </c>
      <c r="TZN24" s="719">
        <f t="shared" si="222"/>
        <v>0</v>
      </c>
      <c r="TZO24" s="719">
        <f t="shared" si="222"/>
        <v>0</v>
      </c>
      <c r="TZP24" s="719">
        <f t="shared" si="222"/>
        <v>0</v>
      </c>
      <c r="TZQ24" s="719">
        <f t="shared" si="222"/>
        <v>0</v>
      </c>
      <c r="TZR24" s="719">
        <f t="shared" si="222"/>
        <v>0</v>
      </c>
      <c r="TZS24" s="719">
        <f t="shared" si="222"/>
        <v>0</v>
      </c>
      <c r="TZT24" s="719">
        <f t="shared" si="222"/>
        <v>0</v>
      </c>
      <c r="TZU24" s="719">
        <f t="shared" si="222"/>
        <v>0</v>
      </c>
      <c r="TZV24" s="719">
        <f t="shared" si="222"/>
        <v>0</v>
      </c>
      <c r="TZW24" s="719">
        <f t="shared" si="222"/>
        <v>0</v>
      </c>
      <c r="TZX24" s="719">
        <f t="shared" si="222"/>
        <v>0</v>
      </c>
      <c r="TZY24" s="719">
        <f t="shared" si="222"/>
        <v>0</v>
      </c>
      <c r="TZZ24" s="719">
        <f t="shared" si="222"/>
        <v>0</v>
      </c>
      <c r="UAA24" s="719">
        <f t="shared" si="222"/>
        <v>0</v>
      </c>
      <c r="UAB24" s="719">
        <f t="shared" si="222"/>
        <v>0</v>
      </c>
      <c r="UAC24" s="719">
        <f t="shared" si="222"/>
        <v>0</v>
      </c>
      <c r="UAD24" s="719">
        <f t="shared" si="222"/>
        <v>0</v>
      </c>
      <c r="UAE24" s="719">
        <f t="shared" si="222"/>
        <v>0</v>
      </c>
      <c r="UAF24" s="719">
        <f t="shared" si="222"/>
        <v>0</v>
      </c>
      <c r="UAG24" s="719">
        <f t="shared" si="222"/>
        <v>0</v>
      </c>
      <c r="UAH24" s="719">
        <f t="shared" si="222"/>
        <v>0</v>
      </c>
      <c r="UAI24" s="719">
        <f t="shared" si="222"/>
        <v>0</v>
      </c>
      <c r="UAJ24" s="719">
        <f t="shared" si="222"/>
        <v>0</v>
      </c>
      <c r="UAK24" s="719">
        <f t="shared" si="222"/>
        <v>0</v>
      </c>
      <c r="UAL24" s="719">
        <f t="shared" si="222"/>
        <v>0</v>
      </c>
      <c r="UAM24" s="719">
        <f t="shared" si="222"/>
        <v>0</v>
      </c>
      <c r="UAN24" s="719">
        <f t="shared" si="222"/>
        <v>0</v>
      </c>
      <c r="UAO24" s="719">
        <f t="shared" si="222"/>
        <v>0</v>
      </c>
      <c r="UAP24" s="719">
        <f t="shared" si="222"/>
        <v>0</v>
      </c>
      <c r="UAQ24" s="719">
        <f t="shared" si="222"/>
        <v>0</v>
      </c>
      <c r="UAR24" s="719">
        <f t="shared" si="222"/>
        <v>0</v>
      </c>
      <c r="UAS24" s="719">
        <f t="shared" si="222"/>
        <v>0</v>
      </c>
      <c r="UAT24" s="719">
        <f t="shared" si="222"/>
        <v>0</v>
      </c>
      <c r="UAU24" s="719">
        <f t="shared" si="222"/>
        <v>0</v>
      </c>
      <c r="UAV24" s="719">
        <f t="shared" si="222"/>
        <v>0</v>
      </c>
      <c r="UAW24" s="719">
        <f t="shared" si="222"/>
        <v>0</v>
      </c>
      <c r="UAX24" s="719">
        <f t="shared" si="222"/>
        <v>0</v>
      </c>
      <c r="UAY24" s="719">
        <f t="shared" si="222"/>
        <v>0</v>
      </c>
      <c r="UAZ24" s="719">
        <f t="shared" si="222"/>
        <v>0</v>
      </c>
      <c r="UBA24" s="719">
        <f t="shared" si="222"/>
        <v>0</v>
      </c>
      <c r="UBB24" s="719">
        <f t="shared" si="222"/>
        <v>0</v>
      </c>
      <c r="UBC24" s="719">
        <f t="shared" si="222"/>
        <v>0</v>
      </c>
      <c r="UBD24" s="719">
        <f t="shared" si="222"/>
        <v>0</v>
      </c>
      <c r="UBE24" s="719">
        <f t="shared" si="222"/>
        <v>0</v>
      </c>
      <c r="UBF24" s="719">
        <f t="shared" si="222"/>
        <v>0</v>
      </c>
      <c r="UBG24" s="719">
        <f t="shared" si="222"/>
        <v>0</v>
      </c>
      <c r="UBH24" s="719">
        <f t="shared" si="222"/>
        <v>0</v>
      </c>
      <c r="UBI24" s="719">
        <f t="shared" si="222"/>
        <v>0</v>
      </c>
      <c r="UBJ24" s="719">
        <f t="shared" si="222"/>
        <v>0</v>
      </c>
      <c r="UBK24" s="719">
        <f t="shared" si="222"/>
        <v>0</v>
      </c>
      <c r="UBL24" s="719">
        <f t="shared" si="222"/>
        <v>0</v>
      </c>
      <c r="UBM24" s="719">
        <f t="shared" si="222"/>
        <v>0</v>
      </c>
      <c r="UBN24" s="719">
        <f t="shared" si="222"/>
        <v>0</v>
      </c>
      <c r="UBO24" s="719">
        <f t="shared" si="222"/>
        <v>0</v>
      </c>
      <c r="UBP24" s="719">
        <f t="shared" si="222"/>
        <v>0</v>
      </c>
      <c r="UBQ24" s="719">
        <f t="shared" si="222"/>
        <v>0</v>
      </c>
      <c r="UBR24" s="719">
        <f t="shared" si="222"/>
        <v>0</v>
      </c>
      <c r="UBS24" s="719">
        <f t="shared" si="222"/>
        <v>0</v>
      </c>
      <c r="UBT24" s="719">
        <f t="shared" si="222"/>
        <v>0</v>
      </c>
      <c r="UBU24" s="719">
        <f t="shared" si="222"/>
        <v>0</v>
      </c>
      <c r="UBV24" s="719">
        <f t="shared" si="222"/>
        <v>0</v>
      </c>
      <c r="UBW24" s="719">
        <f t="shared" si="222"/>
        <v>0</v>
      </c>
      <c r="UBX24" s="719">
        <f t="shared" si="222"/>
        <v>0</v>
      </c>
      <c r="UBY24" s="719">
        <f t="shared" ref="UBY24:UEJ24" si="223">UBY22/365</f>
        <v>0</v>
      </c>
      <c r="UBZ24" s="719">
        <f t="shared" si="223"/>
        <v>0</v>
      </c>
      <c r="UCA24" s="719">
        <f t="shared" si="223"/>
        <v>0</v>
      </c>
      <c r="UCB24" s="719">
        <f t="shared" si="223"/>
        <v>0</v>
      </c>
      <c r="UCC24" s="719">
        <f t="shared" si="223"/>
        <v>0</v>
      </c>
      <c r="UCD24" s="719">
        <f t="shared" si="223"/>
        <v>0</v>
      </c>
      <c r="UCE24" s="719">
        <f t="shared" si="223"/>
        <v>0</v>
      </c>
      <c r="UCF24" s="719">
        <f t="shared" si="223"/>
        <v>0</v>
      </c>
      <c r="UCG24" s="719">
        <f t="shared" si="223"/>
        <v>0</v>
      </c>
      <c r="UCH24" s="719">
        <f t="shared" si="223"/>
        <v>0</v>
      </c>
      <c r="UCI24" s="719">
        <f t="shared" si="223"/>
        <v>0</v>
      </c>
      <c r="UCJ24" s="719">
        <f t="shared" si="223"/>
        <v>0</v>
      </c>
      <c r="UCK24" s="719">
        <f t="shared" si="223"/>
        <v>0</v>
      </c>
      <c r="UCL24" s="719">
        <f t="shared" si="223"/>
        <v>0</v>
      </c>
      <c r="UCM24" s="719">
        <f t="shared" si="223"/>
        <v>0</v>
      </c>
      <c r="UCN24" s="719">
        <f t="shared" si="223"/>
        <v>0</v>
      </c>
      <c r="UCO24" s="719">
        <f t="shared" si="223"/>
        <v>0</v>
      </c>
      <c r="UCP24" s="719">
        <f t="shared" si="223"/>
        <v>0</v>
      </c>
      <c r="UCQ24" s="719">
        <f t="shared" si="223"/>
        <v>0</v>
      </c>
      <c r="UCR24" s="719">
        <f t="shared" si="223"/>
        <v>0</v>
      </c>
      <c r="UCS24" s="719">
        <f t="shared" si="223"/>
        <v>0</v>
      </c>
      <c r="UCT24" s="719">
        <f t="shared" si="223"/>
        <v>0</v>
      </c>
      <c r="UCU24" s="719">
        <f t="shared" si="223"/>
        <v>0</v>
      </c>
      <c r="UCV24" s="719">
        <f t="shared" si="223"/>
        <v>0</v>
      </c>
      <c r="UCW24" s="719">
        <f t="shared" si="223"/>
        <v>0</v>
      </c>
      <c r="UCX24" s="719">
        <f t="shared" si="223"/>
        <v>0</v>
      </c>
      <c r="UCY24" s="719">
        <f t="shared" si="223"/>
        <v>0</v>
      </c>
      <c r="UCZ24" s="719">
        <f t="shared" si="223"/>
        <v>0</v>
      </c>
      <c r="UDA24" s="719">
        <f t="shared" si="223"/>
        <v>0</v>
      </c>
      <c r="UDB24" s="719">
        <f t="shared" si="223"/>
        <v>0</v>
      </c>
      <c r="UDC24" s="719">
        <f t="shared" si="223"/>
        <v>0</v>
      </c>
      <c r="UDD24" s="719">
        <f t="shared" si="223"/>
        <v>0</v>
      </c>
      <c r="UDE24" s="719">
        <f t="shared" si="223"/>
        <v>0</v>
      </c>
      <c r="UDF24" s="719">
        <f t="shared" si="223"/>
        <v>0</v>
      </c>
      <c r="UDG24" s="719">
        <f t="shared" si="223"/>
        <v>0</v>
      </c>
      <c r="UDH24" s="719">
        <f t="shared" si="223"/>
        <v>0</v>
      </c>
      <c r="UDI24" s="719">
        <f t="shared" si="223"/>
        <v>0</v>
      </c>
      <c r="UDJ24" s="719">
        <f t="shared" si="223"/>
        <v>0</v>
      </c>
      <c r="UDK24" s="719">
        <f t="shared" si="223"/>
        <v>0</v>
      </c>
      <c r="UDL24" s="719">
        <f t="shared" si="223"/>
        <v>0</v>
      </c>
      <c r="UDM24" s="719">
        <f t="shared" si="223"/>
        <v>0</v>
      </c>
      <c r="UDN24" s="719">
        <f t="shared" si="223"/>
        <v>0</v>
      </c>
      <c r="UDO24" s="719">
        <f t="shared" si="223"/>
        <v>0</v>
      </c>
      <c r="UDP24" s="719">
        <f t="shared" si="223"/>
        <v>0</v>
      </c>
      <c r="UDQ24" s="719">
        <f t="shared" si="223"/>
        <v>0</v>
      </c>
      <c r="UDR24" s="719">
        <f t="shared" si="223"/>
        <v>0</v>
      </c>
      <c r="UDS24" s="719">
        <f t="shared" si="223"/>
        <v>0</v>
      </c>
      <c r="UDT24" s="719">
        <f t="shared" si="223"/>
        <v>0</v>
      </c>
      <c r="UDU24" s="719">
        <f t="shared" si="223"/>
        <v>0</v>
      </c>
      <c r="UDV24" s="719">
        <f t="shared" si="223"/>
        <v>0</v>
      </c>
      <c r="UDW24" s="719">
        <f t="shared" si="223"/>
        <v>0</v>
      </c>
      <c r="UDX24" s="719">
        <f t="shared" si="223"/>
        <v>0</v>
      </c>
      <c r="UDY24" s="719">
        <f t="shared" si="223"/>
        <v>0</v>
      </c>
      <c r="UDZ24" s="719">
        <f t="shared" si="223"/>
        <v>0</v>
      </c>
      <c r="UEA24" s="719">
        <f t="shared" si="223"/>
        <v>0</v>
      </c>
      <c r="UEB24" s="719">
        <f t="shared" si="223"/>
        <v>0</v>
      </c>
      <c r="UEC24" s="719">
        <f t="shared" si="223"/>
        <v>0</v>
      </c>
      <c r="UED24" s="719">
        <f t="shared" si="223"/>
        <v>0</v>
      </c>
      <c r="UEE24" s="719">
        <f t="shared" si="223"/>
        <v>0</v>
      </c>
      <c r="UEF24" s="719">
        <f t="shared" si="223"/>
        <v>0</v>
      </c>
      <c r="UEG24" s="719">
        <f t="shared" si="223"/>
        <v>0</v>
      </c>
      <c r="UEH24" s="719">
        <f t="shared" si="223"/>
        <v>0</v>
      </c>
      <c r="UEI24" s="719">
        <f t="shared" si="223"/>
        <v>0</v>
      </c>
      <c r="UEJ24" s="719">
        <f t="shared" si="223"/>
        <v>0</v>
      </c>
      <c r="UEK24" s="719">
        <f t="shared" ref="UEK24:UGV24" si="224">UEK22/365</f>
        <v>0</v>
      </c>
      <c r="UEL24" s="719">
        <f t="shared" si="224"/>
        <v>0</v>
      </c>
      <c r="UEM24" s="719">
        <f t="shared" si="224"/>
        <v>0</v>
      </c>
      <c r="UEN24" s="719">
        <f t="shared" si="224"/>
        <v>0</v>
      </c>
      <c r="UEO24" s="719">
        <f t="shared" si="224"/>
        <v>0</v>
      </c>
      <c r="UEP24" s="719">
        <f t="shared" si="224"/>
        <v>0</v>
      </c>
      <c r="UEQ24" s="719">
        <f t="shared" si="224"/>
        <v>0</v>
      </c>
      <c r="UER24" s="719">
        <f t="shared" si="224"/>
        <v>0</v>
      </c>
      <c r="UES24" s="719">
        <f t="shared" si="224"/>
        <v>0</v>
      </c>
      <c r="UET24" s="719">
        <f t="shared" si="224"/>
        <v>0</v>
      </c>
      <c r="UEU24" s="719">
        <f t="shared" si="224"/>
        <v>0</v>
      </c>
      <c r="UEV24" s="719">
        <f t="shared" si="224"/>
        <v>0</v>
      </c>
      <c r="UEW24" s="719">
        <f t="shared" si="224"/>
        <v>0</v>
      </c>
      <c r="UEX24" s="719">
        <f t="shared" si="224"/>
        <v>0</v>
      </c>
      <c r="UEY24" s="719">
        <f t="shared" si="224"/>
        <v>0</v>
      </c>
      <c r="UEZ24" s="719">
        <f t="shared" si="224"/>
        <v>0</v>
      </c>
      <c r="UFA24" s="719">
        <f t="shared" si="224"/>
        <v>0</v>
      </c>
      <c r="UFB24" s="719">
        <f t="shared" si="224"/>
        <v>0</v>
      </c>
      <c r="UFC24" s="719">
        <f t="shared" si="224"/>
        <v>0</v>
      </c>
      <c r="UFD24" s="719">
        <f t="shared" si="224"/>
        <v>0</v>
      </c>
      <c r="UFE24" s="719">
        <f t="shared" si="224"/>
        <v>0</v>
      </c>
      <c r="UFF24" s="719">
        <f t="shared" si="224"/>
        <v>0</v>
      </c>
      <c r="UFG24" s="719">
        <f t="shared" si="224"/>
        <v>0</v>
      </c>
      <c r="UFH24" s="719">
        <f t="shared" si="224"/>
        <v>0</v>
      </c>
      <c r="UFI24" s="719">
        <f t="shared" si="224"/>
        <v>0</v>
      </c>
      <c r="UFJ24" s="719">
        <f t="shared" si="224"/>
        <v>0</v>
      </c>
      <c r="UFK24" s="719">
        <f t="shared" si="224"/>
        <v>0</v>
      </c>
      <c r="UFL24" s="719">
        <f t="shared" si="224"/>
        <v>0</v>
      </c>
      <c r="UFM24" s="719">
        <f t="shared" si="224"/>
        <v>0</v>
      </c>
      <c r="UFN24" s="719">
        <f t="shared" si="224"/>
        <v>0</v>
      </c>
      <c r="UFO24" s="719">
        <f t="shared" si="224"/>
        <v>0</v>
      </c>
      <c r="UFP24" s="719">
        <f t="shared" si="224"/>
        <v>0</v>
      </c>
      <c r="UFQ24" s="719">
        <f t="shared" si="224"/>
        <v>0</v>
      </c>
      <c r="UFR24" s="719">
        <f t="shared" si="224"/>
        <v>0</v>
      </c>
      <c r="UFS24" s="719">
        <f t="shared" si="224"/>
        <v>0</v>
      </c>
      <c r="UFT24" s="719">
        <f t="shared" si="224"/>
        <v>0</v>
      </c>
      <c r="UFU24" s="719">
        <f t="shared" si="224"/>
        <v>0</v>
      </c>
      <c r="UFV24" s="719">
        <f t="shared" si="224"/>
        <v>0</v>
      </c>
      <c r="UFW24" s="719">
        <f t="shared" si="224"/>
        <v>0</v>
      </c>
      <c r="UFX24" s="719">
        <f t="shared" si="224"/>
        <v>0</v>
      </c>
      <c r="UFY24" s="719">
        <f t="shared" si="224"/>
        <v>0</v>
      </c>
      <c r="UFZ24" s="719">
        <f t="shared" si="224"/>
        <v>0</v>
      </c>
      <c r="UGA24" s="719">
        <f t="shared" si="224"/>
        <v>0</v>
      </c>
      <c r="UGB24" s="719">
        <f t="shared" si="224"/>
        <v>0</v>
      </c>
      <c r="UGC24" s="719">
        <f t="shared" si="224"/>
        <v>0</v>
      </c>
      <c r="UGD24" s="719">
        <f t="shared" si="224"/>
        <v>0</v>
      </c>
      <c r="UGE24" s="719">
        <f t="shared" si="224"/>
        <v>0</v>
      </c>
      <c r="UGF24" s="719">
        <f t="shared" si="224"/>
        <v>0</v>
      </c>
      <c r="UGG24" s="719">
        <f t="shared" si="224"/>
        <v>0</v>
      </c>
      <c r="UGH24" s="719">
        <f t="shared" si="224"/>
        <v>0</v>
      </c>
      <c r="UGI24" s="719">
        <f t="shared" si="224"/>
        <v>0</v>
      </c>
      <c r="UGJ24" s="719">
        <f t="shared" si="224"/>
        <v>0</v>
      </c>
      <c r="UGK24" s="719">
        <f t="shared" si="224"/>
        <v>0</v>
      </c>
      <c r="UGL24" s="719">
        <f t="shared" si="224"/>
        <v>0</v>
      </c>
      <c r="UGM24" s="719">
        <f t="shared" si="224"/>
        <v>0</v>
      </c>
      <c r="UGN24" s="719">
        <f t="shared" si="224"/>
        <v>0</v>
      </c>
      <c r="UGO24" s="719">
        <f t="shared" si="224"/>
        <v>0</v>
      </c>
      <c r="UGP24" s="719">
        <f t="shared" si="224"/>
        <v>0</v>
      </c>
      <c r="UGQ24" s="719">
        <f t="shared" si="224"/>
        <v>0</v>
      </c>
      <c r="UGR24" s="719">
        <f t="shared" si="224"/>
        <v>0</v>
      </c>
      <c r="UGS24" s="719">
        <f t="shared" si="224"/>
        <v>0</v>
      </c>
      <c r="UGT24" s="719">
        <f t="shared" si="224"/>
        <v>0</v>
      </c>
      <c r="UGU24" s="719">
        <f t="shared" si="224"/>
        <v>0</v>
      </c>
      <c r="UGV24" s="719">
        <f t="shared" si="224"/>
        <v>0</v>
      </c>
      <c r="UGW24" s="719">
        <f t="shared" ref="UGW24:UJH24" si="225">UGW22/365</f>
        <v>0</v>
      </c>
      <c r="UGX24" s="719">
        <f t="shared" si="225"/>
        <v>0</v>
      </c>
      <c r="UGY24" s="719">
        <f t="shared" si="225"/>
        <v>0</v>
      </c>
      <c r="UGZ24" s="719">
        <f t="shared" si="225"/>
        <v>0</v>
      </c>
      <c r="UHA24" s="719">
        <f t="shared" si="225"/>
        <v>0</v>
      </c>
      <c r="UHB24" s="719">
        <f t="shared" si="225"/>
        <v>0</v>
      </c>
      <c r="UHC24" s="719">
        <f t="shared" si="225"/>
        <v>0</v>
      </c>
      <c r="UHD24" s="719">
        <f t="shared" si="225"/>
        <v>0</v>
      </c>
      <c r="UHE24" s="719">
        <f t="shared" si="225"/>
        <v>0</v>
      </c>
      <c r="UHF24" s="719">
        <f t="shared" si="225"/>
        <v>0</v>
      </c>
      <c r="UHG24" s="719">
        <f t="shared" si="225"/>
        <v>0</v>
      </c>
      <c r="UHH24" s="719">
        <f t="shared" si="225"/>
        <v>0</v>
      </c>
      <c r="UHI24" s="719">
        <f t="shared" si="225"/>
        <v>0</v>
      </c>
      <c r="UHJ24" s="719">
        <f t="shared" si="225"/>
        <v>0</v>
      </c>
      <c r="UHK24" s="719">
        <f t="shared" si="225"/>
        <v>0</v>
      </c>
      <c r="UHL24" s="719">
        <f t="shared" si="225"/>
        <v>0</v>
      </c>
      <c r="UHM24" s="719">
        <f t="shared" si="225"/>
        <v>0</v>
      </c>
      <c r="UHN24" s="719">
        <f t="shared" si="225"/>
        <v>0</v>
      </c>
      <c r="UHO24" s="719">
        <f t="shared" si="225"/>
        <v>0</v>
      </c>
      <c r="UHP24" s="719">
        <f t="shared" si="225"/>
        <v>0</v>
      </c>
      <c r="UHQ24" s="719">
        <f t="shared" si="225"/>
        <v>0</v>
      </c>
      <c r="UHR24" s="719">
        <f t="shared" si="225"/>
        <v>0</v>
      </c>
      <c r="UHS24" s="719">
        <f t="shared" si="225"/>
        <v>0</v>
      </c>
      <c r="UHT24" s="719">
        <f t="shared" si="225"/>
        <v>0</v>
      </c>
      <c r="UHU24" s="719">
        <f t="shared" si="225"/>
        <v>0</v>
      </c>
      <c r="UHV24" s="719">
        <f t="shared" si="225"/>
        <v>0</v>
      </c>
      <c r="UHW24" s="719">
        <f t="shared" si="225"/>
        <v>0</v>
      </c>
      <c r="UHX24" s="719">
        <f t="shared" si="225"/>
        <v>0</v>
      </c>
      <c r="UHY24" s="719">
        <f t="shared" si="225"/>
        <v>0</v>
      </c>
      <c r="UHZ24" s="719">
        <f t="shared" si="225"/>
        <v>0</v>
      </c>
      <c r="UIA24" s="719">
        <f t="shared" si="225"/>
        <v>0</v>
      </c>
      <c r="UIB24" s="719">
        <f t="shared" si="225"/>
        <v>0</v>
      </c>
      <c r="UIC24" s="719">
        <f t="shared" si="225"/>
        <v>0</v>
      </c>
      <c r="UID24" s="719">
        <f t="shared" si="225"/>
        <v>0</v>
      </c>
      <c r="UIE24" s="719">
        <f t="shared" si="225"/>
        <v>0</v>
      </c>
      <c r="UIF24" s="719">
        <f t="shared" si="225"/>
        <v>0</v>
      </c>
      <c r="UIG24" s="719">
        <f t="shared" si="225"/>
        <v>0</v>
      </c>
      <c r="UIH24" s="719">
        <f t="shared" si="225"/>
        <v>0</v>
      </c>
      <c r="UII24" s="719">
        <f t="shared" si="225"/>
        <v>0</v>
      </c>
      <c r="UIJ24" s="719">
        <f t="shared" si="225"/>
        <v>0</v>
      </c>
      <c r="UIK24" s="719">
        <f t="shared" si="225"/>
        <v>0</v>
      </c>
      <c r="UIL24" s="719">
        <f t="shared" si="225"/>
        <v>0</v>
      </c>
      <c r="UIM24" s="719">
        <f t="shared" si="225"/>
        <v>0</v>
      </c>
      <c r="UIN24" s="719">
        <f t="shared" si="225"/>
        <v>0</v>
      </c>
      <c r="UIO24" s="719">
        <f t="shared" si="225"/>
        <v>0</v>
      </c>
      <c r="UIP24" s="719">
        <f t="shared" si="225"/>
        <v>0</v>
      </c>
      <c r="UIQ24" s="719">
        <f t="shared" si="225"/>
        <v>0</v>
      </c>
      <c r="UIR24" s="719">
        <f t="shared" si="225"/>
        <v>0</v>
      </c>
      <c r="UIS24" s="719">
        <f t="shared" si="225"/>
        <v>0</v>
      </c>
      <c r="UIT24" s="719">
        <f t="shared" si="225"/>
        <v>0</v>
      </c>
      <c r="UIU24" s="719">
        <f t="shared" si="225"/>
        <v>0</v>
      </c>
      <c r="UIV24" s="719">
        <f t="shared" si="225"/>
        <v>0</v>
      </c>
      <c r="UIW24" s="719">
        <f t="shared" si="225"/>
        <v>0</v>
      </c>
      <c r="UIX24" s="719">
        <f t="shared" si="225"/>
        <v>0</v>
      </c>
      <c r="UIY24" s="719">
        <f t="shared" si="225"/>
        <v>0</v>
      </c>
      <c r="UIZ24" s="719">
        <f t="shared" si="225"/>
        <v>0</v>
      </c>
      <c r="UJA24" s="719">
        <f t="shared" si="225"/>
        <v>0</v>
      </c>
      <c r="UJB24" s="719">
        <f t="shared" si="225"/>
        <v>0</v>
      </c>
      <c r="UJC24" s="719">
        <f t="shared" si="225"/>
        <v>0</v>
      </c>
      <c r="UJD24" s="719">
        <f t="shared" si="225"/>
        <v>0</v>
      </c>
      <c r="UJE24" s="719">
        <f t="shared" si="225"/>
        <v>0</v>
      </c>
      <c r="UJF24" s="719">
        <f t="shared" si="225"/>
        <v>0</v>
      </c>
      <c r="UJG24" s="719">
        <f t="shared" si="225"/>
        <v>0</v>
      </c>
      <c r="UJH24" s="719">
        <f t="shared" si="225"/>
        <v>0</v>
      </c>
      <c r="UJI24" s="719">
        <f t="shared" ref="UJI24:ULT24" si="226">UJI22/365</f>
        <v>0</v>
      </c>
      <c r="UJJ24" s="719">
        <f t="shared" si="226"/>
        <v>0</v>
      </c>
      <c r="UJK24" s="719">
        <f t="shared" si="226"/>
        <v>0</v>
      </c>
      <c r="UJL24" s="719">
        <f t="shared" si="226"/>
        <v>0</v>
      </c>
      <c r="UJM24" s="719">
        <f t="shared" si="226"/>
        <v>0</v>
      </c>
      <c r="UJN24" s="719">
        <f t="shared" si="226"/>
        <v>0</v>
      </c>
      <c r="UJO24" s="719">
        <f t="shared" si="226"/>
        <v>0</v>
      </c>
      <c r="UJP24" s="719">
        <f t="shared" si="226"/>
        <v>0</v>
      </c>
      <c r="UJQ24" s="719">
        <f t="shared" si="226"/>
        <v>0</v>
      </c>
      <c r="UJR24" s="719">
        <f t="shared" si="226"/>
        <v>0</v>
      </c>
      <c r="UJS24" s="719">
        <f t="shared" si="226"/>
        <v>0</v>
      </c>
      <c r="UJT24" s="719">
        <f t="shared" si="226"/>
        <v>0</v>
      </c>
      <c r="UJU24" s="719">
        <f t="shared" si="226"/>
        <v>0</v>
      </c>
      <c r="UJV24" s="719">
        <f t="shared" si="226"/>
        <v>0</v>
      </c>
      <c r="UJW24" s="719">
        <f t="shared" si="226"/>
        <v>0</v>
      </c>
      <c r="UJX24" s="719">
        <f t="shared" si="226"/>
        <v>0</v>
      </c>
      <c r="UJY24" s="719">
        <f t="shared" si="226"/>
        <v>0</v>
      </c>
      <c r="UJZ24" s="719">
        <f t="shared" si="226"/>
        <v>0</v>
      </c>
      <c r="UKA24" s="719">
        <f t="shared" si="226"/>
        <v>0</v>
      </c>
      <c r="UKB24" s="719">
        <f t="shared" si="226"/>
        <v>0</v>
      </c>
      <c r="UKC24" s="719">
        <f t="shared" si="226"/>
        <v>0</v>
      </c>
      <c r="UKD24" s="719">
        <f t="shared" si="226"/>
        <v>0</v>
      </c>
      <c r="UKE24" s="719">
        <f t="shared" si="226"/>
        <v>0</v>
      </c>
      <c r="UKF24" s="719">
        <f t="shared" si="226"/>
        <v>0</v>
      </c>
      <c r="UKG24" s="719">
        <f t="shared" si="226"/>
        <v>0</v>
      </c>
      <c r="UKH24" s="719">
        <f t="shared" si="226"/>
        <v>0</v>
      </c>
      <c r="UKI24" s="719">
        <f t="shared" si="226"/>
        <v>0</v>
      </c>
      <c r="UKJ24" s="719">
        <f t="shared" si="226"/>
        <v>0</v>
      </c>
      <c r="UKK24" s="719">
        <f t="shared" si="226"/>
        <v>0</v>
      </c>
      <c r="UKL24" s="719">
        <f t="shared" si="226"/>
        <v>0</v>
      </c>
      <c r="UKM24" s="719">
        <f t="shared" si="226"/>
        <v>0</v>
      </c>
      <c r="UKN24" s="719">
        <f t="shared" si="226"/>
        <v>0</v>
      </c>
      <c r="UKO24" s="719">
        <f t="shared" si="226"/>
        <v>0</v>
      </c>
      <c r="UKP24" s="719">
        <f t="shared" si="226"/>
        <v>0</v>
      </c>
      <c r="UKQ24" s="719">
        <f t="shared" si="226"/>
        <v>0</v>
      </c>
      <c r="UKR24" s="719">
        <f t="shared" si="226"/>
        <v>0</v>
      </c>
      <c r="UKS24" s="719">
        <f t="shared" si="226"/>
        <v>0</v>
      </c>
      <c r="UKT24" s="719">
        <f t="shared" si="226"/>
        <v>0</v>
      </c>
      <c r="UKU24" s="719">
        <f t="shared" si="226"/>
        <v>0</v>
      </c>
      <c r="UKV24" s="719">
        <f t="shared" si="226"/>
        <v>0</v>
      </c>
      <c r="UKW24" s="719">
        <f t="shared" si="226"/>
        <v>0</v>
      </c>
      <c r="UKX24" s="719">
        <f t="shared" si="226"/>
        <v>0</v>
      </c>
      <c r="UKY24" s="719">
        <f t="shared" si="226"/>
        <v>0</v>
      </c>
      <c r="UKZ24" s="719">
        <f t="shared" si="226"/>
        <v>0</v>
      </c>
      <c r="ULA24" s="719">
        <f t="shared" si="226"/>
        <v>0</v>
      </c>
      <c r="ULB24" s="719">
        <f t="shared" si="226"/>
        <v>0</v>
      </c>
      <c r="ULC24" s="719">
        <f t="shared" si="226"/>
        <v>0</v>
      </c>
      <c r="ULD24" s="719">
        <f t="shared" si="226"/>
        <v>0</v>
      </c>
      <c r="ULE24" s="719">
        <f t="shared" si="226"/>
        <v>0</v>
      </c>
      <c r="ULF24" s="719">
        <f t="shared" si="226"/>
        <v>0</v>
      </c>
      <c r="ULG24" s="719">
        <f t="shared" si="226"/>
        <v>0</v>
      </c>
      <c r="ULH24" s="719">
        <f t="shared" si="226"/>
        <v>0</v>
      </c>
      <c r="ULI24" s="719">
        <f t="shared" si="226"/>
        <v>0</v>
      </c>
      <c r="ULJ24" s="719">
        <f t="shared" si="226"/>
        <v>0</v>
      </c>
      <c r="ULK24" s="719">
        <f t="shared" si="226"/>
        <v>0</v>
      </c>
      <c r="ULL24" s="719">
        <f t="shared" si="226"/>
        <v>0</v>
      </c>
      <c r="ULM24" s="719">
        <f t="shared" si="226"/>
        <v>0</v>
      </c>
      <c r="ULN24" s="719">
        <f t="shared" si="226"/>
        <v>0</v>
      </c>
      <c r="ULO24" s="719">
        <f t="shared" si="226"/>
        <v>0</v>
      </c>
      <c r="ULP24" s="719">
        <f t="shared" si="226"/>
        <v>0</v>
      </c>
      <c r="ULQ24" s="719">
        <f t="shared" si="226"/>
        <v>0</v>
      </c>
      <c r="ULR24" s="719">
        <f t="shared" si="226"/>
        <v>0</v>
      </c>
      <c r="ULS24" s="719">
        <f t="shared" si="226"/>
        <v>0</v>
      </c>
      <c r="ULT24" s="719">
        <f t="shared" si="226"/>
        <v>0</v>
      </c>
      <c r="ULU24" s="719">
        <f t="shared" ref="ULU24:UOF24" si="227">ULU22/365</f>
        <v>0</v>
      </c>
      <c r="ULV24" s="719">
        <f t="shared" si="227"/>
        <v>0</v>
      </c>
      <c r="ULW24" s="719">
        <f t="shared" si="227"/>
        <v>0</v>
      </c>
      <c r="ULX24" s="719">
        <f t="shared" si="227"/>
        <v>0</v>
      </c>
      <c r="ULY24" s="719">
        <f t="shared" si="227"/>
        <v>0</v>
      </c>
      <c r="ULZ24" s="719">
        <f t="shared" si="227"/>
        <v>0</v>
      </c>
      <c r="UMA24" s="719">
        <f t="shared" si="227"/>
        <v>0</v>
      </c>
      <c r="UMB24" s="719">
        <f t="shared" si="227"/>
        <v>0</v>
      </c>
      <c r="UMC24" s="719">
        <f t="shared" si="227"/>
        <v>0</v>
      </c>
      <c r="UMD24" s="719">
        <f t="shared" si="227"/>
        <v>0</v>
      </c>
      <c r="UME24" s="719">
        <f t="shared" si="227"/>
        <v>0</v>
      </c>
      <c r="UMF24" s="719">
        <f t="shared" si="227"/>
        <v>0</v>
      </c>
      <c r="UMG24" s="719">
        <f t="shared" si="227"/>
        <v>0</v>
      </c>
      <c r="UMH24" s="719">
        <f t="shared" si="227"/>
        <v>0</v>
      </c>
      <c r="UMI24" s="719">
        <f t="shared" si="227"/>
        <v>0</v>
      </c>
      <c r="UMJ24" s="719">
        <f t="shared" si="227"/>
        <v>0</v>
      </c>
      <c r="UMK24" s="719">
        <f t="shared" si="227"/>
        <v>0</v>
      </c>
      <c r="UML24" s="719">
        <f t="shared" si="227"/>
        <v>0</v>
      </c>
      <c r="UMM24" s="719">
        <f t="shared" si="227"/>
        <v>0</v>
      </c>
      <c r="UMN24" s="719">
        <f t="shared" si="227"/>
        <v>0</v>
      </c>
      <c r="UMO24" s="719">
        <f t="shared" si="227"/>
        <v>0</v>
      </c>
      <c r="UMP24" s="719">
        <f t="shared" si="227"/>
        <v>0</v>
      </c>
      <c r="UMQ24" s="719">
        <f t="shared" si="227"/>
        <v>0</v>
      </c>
      <c r="UMR24" s="719">
        <f t="shared" si="227"/>
        <v>0</v>
      </c>
      <c r="UMS24" s="719">
        <f t="shared" si="227"/>
        <v>0</v>
      </c>
      <c r="UMT24" s="719">
        <f t="shared" si="227"/>
        <v>0</v>
      </c>
      <c r="UMU24" s="719">
        <f t="shared" si="227"/>
        <v>0</v>
      </c>
      <c r="UMV24" s="719">
        <f t="shared" si="227"/>
        <v>0</v>
      </c>
      <c r="UMW24" s="719">
        <f t="shared" si="227"/>
        <v>0</v>
      </c>
      <c r="UMX24" s="719">
        <f t="shared" si="227"/>
        <v>0</v>
      </c>
      <c r="UMY24" s="719">
        <f t="shared" si="227"/>
        <v>0</v>
      </c>
      <c r="UMZ24" s="719">
        <f t="shared" si="227"/>
        <v>0</v>
      </c>
      <c r="UNA24" s="719">
        <f t="shared" si="227"/>
        <v>0</v>
      </c>
      <c r="UNB24" s="719">
        <f t="shared" si="227"/>
        <v>0</v>
      </c>
      <c r="UNC24" s="719">
        <f t="shared" si="227"/>
        <v>0</v>
      </c>
      <c r="UND24" s="719">
        <f t="shared" si="227"/>
        <v>0</v>
      </c>
      <c r="UNE24" s="719">
        <f t="shared" si="227"/>
        <v>0</v>
      </c>
      <c r="UNF24" s="719">
        <f t="shared" si="227"/>
        <v>0</v>
      </c>
      <c r="UNG24" s="719">
        <f t="shared" si="227"/>
        <v>0</v>
      </c>
      <c r="UNH24" s="719">
        <f t="shared" si="227"/>
        <v>0</v>
      </c>
      <c r="UNI24" s="719">
        <f t="shared" si="227"/>
        <v>0</v>
      </c>
      <c r="UNJ24" s="719">
        <f t="shared" si="227"/>
        <v>0</v>
      </c>
      <c r="UNK24" s="719">
        <f t="shared" si="227"/>
        <v>0</v>
      </c>
      <c r="UNL24" s="719">
        <f t="shared" si="227"/>
        <v>0</v>
      </c>
      <c r="UNM24" s="719">
        <f t="shared" si="227"/>
        <v>0</v>
      </c>
      <c r="UNN24" s="719">
        <f t="shared" si="227"/>
        <v>0</v>
      </c>
      <c r="UNO24" s="719">
        <f t="shared" si="227"/>
        <v>0</v>
      </c>
      <c r="UNP24" s="719">
        <f t="shared" si="227"/>
        <v>0</v>
      </c>
      <c r="UNQ24" s="719">
        <f t="shared" si="227"/>
        <v>0</v>
      </c>
      <c r="UNR24" s="719">
        <f t="shared" si="227"/>
        <v>0</v>
      </c>
      <c r="UNS24" s="719">
        <f t="shared" si="227"/>
        <v>0</v>
      </c>
      <c r="UNT24" s="719">
        <f t="shared" si="227"/>
        <v>0</v>
      </c>
      <c r="UNU24" s="719">
        <f t="shared" si="227"/>
        <v>0</v>
      </c>
      <c r="UNV24" s="719">
        <f t="shared" si="227"/>
        <v>0</v>
      </c>
      <c r="UNW24" s="719">
        <f t="shared" si="227"/>
        <v>0</v>
      </c>
      <c r="UNX24" s="719">
        <f t="shared" si="227"/>
        <v>0</v>
      </c>
      <c r="UNY24" s="719">
        <f t="shared" si="227"/>
        <v>0</v>
      </c>
      <c r="UNZ24" s="719">
        <f t="shared" si="227"/>
        <v>0</v>
      </c>
      <c r="UOA24" s="719">
        <f t="shared" si="227"/>
        <v>0</v>
      </c>
      <c r="UOB24" s="719">
        <f t="shared" si="227"/>
        <v>0</v>
      </c>
      <c r="UOC24" s="719">
        <f t="shared" si="227"/>
        <v>0</v>
      </c>
      <c r="UOD24" s="719">
        <f t="shared" si="227"/>
        <v>0</v>
      </c>
      <c r="UOE24" s="719">
        <f t="shared" si="227"/>
        <v>0</v>
      </c>
      <c r="UOF24" s="719">
        <f t="shared" si="227"/>
        <v>0</v>
      </c>
      <c r="UOG24" s="719">
        <f t="shared" ref="UOG24:UQR24" si="228">UOG22/365</f>
        <v>0</v>
      </c>
      <c r="UOH24" s="719">
        <f t="shared" si="228"/>
        <v>0</v>
      </c>
      <c r="UOI24" s="719">
        <f t="shared" si="228"/>
        <v>0</v>
      </c>
      <c r="UOJ24" s="719">
        <f t="shared" si="228"/>
        <v>0</v>
      </c>
      <c r="UOK24" s="719">
        <f t="shared" si="228"/>
        <v>0</v>
      </c>
      <c r="UOL24" s="719">
        <f t="shared" si="228"/>
        <v>0</v>
      </c>
      <c r="UOM24" s="719">
        <f t="shared" si="228"/>
        <v>0</v>
      </c>
      <c r="UON24" s="719">
        <f t="shared" si="228"/>
        <v>0</v>
      </c>
      <c r="UOO24" s="719">
        <f t="shared" si="228"/>
        <v>0</v>
      </c>
      <c r="UOP24" s="719">
        <f t="shared" si="228"/>
        <v>0</v>
      </c>
      <c r="UOQ24" s="719">
        <f t="shared" si="228"/>
        <v>0</v>
      </c>
      <c r="UOR24" s="719">
        <f t="shared" si="228"/>
        <v>0</v>
      </c>
      <c r="UOS24" s="719">
        <f t="shared" si="228"/>
        <v>0</v>
      </c>
      <c r="UOT24" s="719">
        <f t="shared" si="228"/>
        <v>0</v>
      </c>
      <c r="UOU24" s="719">
        <f t="shared" si="228"/>
        <v>0</v>
      </c>
      <c r="UOV24" s="719">
        <f t="shared" si="228"/>
        <v>0</v>
      </c>
      <c r="UOW24" s="719">
        <f t="shared" si="228"/>
        <v>0</v>
      </c>
      <c r="UOX24" s="719">
        <f t="shared" si="228"/>
        <v>0</v>
      </c>
      <c r="UOY24" s="719">
        <f t="shared" si="228"/>
        <v>0</v>
      </c>
      <c r="UOZ24" s="719">
        <f t="shared" si="228"/>
        <v>0</v>
      </c>
      <c r="UPA24" s="719">
        <f t="shared" si="228"/>
        <v>0</v>
      </c>
      <c r="UPB24" s="719">
        <f t="shared" si="228"/>
        <v>0</v>
      </c>
      <c r="UPC24" s="719">
        <f t="shared" si="228"/>
        <v>0</v>
      </c>
      <c r="UPD24" s="719">
        <f t="shared" si="228"/>
        <v>0</v>
      </c>
      <c r="UPE24" s="719">
        <f t="shared" si="228"/>
        <v>0</v>
      </c>
      <c r="UPF24" s="719">
        <f t="shared" si="228"/>
        <v>0</v>
      </c>
      <c r="UPG24" s="719">
        <f t="shared" si="228"/>
        <v>0</v>
      </c>
      <c r="UPH24" s="719">
        <f t="shared" si="228"/>
        <v>0</v>
      </c>
      <c r="UPI24" s="719">
        <f t="shared" si="228"/>
        <v>0</v>
      </c>
      <c r="UPJ24" s="719">
        <f t="shared" si="228"/>
        <v>0</v>
      </c>
      <c r="UPK24" s="719">
        <f t="shared" si="228"/>
        <v>0</v>
      </c>
      <c r="UPL24" s="719">
        <f t="shared" si="228"/>
        <v>0</v>
      </c>
      <c r="UPM24" s="719">
        <f t="shared" si="228"/>
        <v>0</v>
      </c>
      <c r="UPN24" s="719">
        <f t="shared" si="228"/>
        <v>0</v>
      </c>
      <c r="UPO24" s="719">
        <f t="shared" si="228"/>
        <v>0</v>
      </c>
      <c r="UPP24" s="719">
        <f t="shared" si="228"/>
        <v>0</v>
      </c>
      <c r="UPQ24" s="719">
        <f t="shared" si="228"/>
        <v>0</v>
      </c>
      <c r="UPR24" s="719">
        <f t="shared" si="228"/>
        <v>0</v>
      </c>
      <c r="UPS24" s="719">
        <f t="shared" si="228"/>
        <v>0</v>
      </c>
      <c r="UPT24" s="719">
        <f t="shared" si="228"/>
        <v>0</v>
      </c>
      <c r="UPU24" s="719">
        <f t="shared" si="228"/>
        <v>0</v>
      </c>
      <c r="UPV24" s="719">
        <f t="shared" si="228"/>
        <v>0</v>
      </c>
      <c r="UPW24" s="719">
        <f t="shared" si="228"/>
        <v>0</v>
      </c>
      <c r="UPX24" s="719">
        <f t="shared" si="228"/>
        <v>0</v>
      </c>
      <c r="UPY24" s="719">
        <f t="shared" si="228"/>
        <v>0</v>
      </c>
      <c r="UPZ24" s="719">
        <f t="shared" si="228"/>
        <v>0</v>
      </c>
      <c r="UQA24" s="719">
        <f t="shared" si="228"/>
        <v>0</v>
      </c>
      <c r="UQB24" s="719">
        <f t="shared" si="228"/>
        <v>0</v>
      </c>
      <c r="UQC24" s="719">
        <f t="shared" si="228"/>
        <v>0</v>
      </c>
      <c r="UQD24" s="719">
        <f t="shared" si="228"/>
        <v>0</v>
      </c>
      <c r="UQE24" s="719">
        <f t="shared" si="228"/>
        <v>0</v>
      </c>
      <c r="UQF24" s="719">
        <f t="shared" si="228"/>
        <v>0</v>
      </c>
      <c r="UQG24" s="719">
        <f t="shared" si="228"/>
        <v>0</v>
      </c>
      <c r="UQH24" s="719">
        <f t="shared" si="228"/>
        <v>0</v>
      </c>
      <c r="UQI24" s="719">
        <f t="shared" si="228"/>
        <v>0</v>
      </c>
      <c r="UQJ24" s="719">
        <f t="shared" si="228"/>
        <v>0</v>
      </c>
      <c r="UQK24" s="719">
        <f t="shared" si="228"/>
        <v>0</v>
      </c>
      <c r="UQL24" s="719">
        <f t="shared" si="228"/>
        <v>0</v>
      </c>
      <c r="UQM24" s="719">
        <f t="shared" si="228"/>
        <v>0</v>
      </c>
      <c r="UQN24" s="719">
        <f t="shared" si="228"/>
        <v>0</v>
      </c>
      <c r="UQO24" s="719">
        <f t="shared" si="228"/>
        <v>0</v>
      </c>
      <c r="UQP24" s="719">
        <f t="shared" si="228"/>
        <v>0</v>
      </c>
      <c r="UQQ24" s="719">
        <f t="shared" si="228"/>
        <v>0</v>
      </c>
      <c r="UQR24" s="719">
        <f t="shared" si="228"/>
        <v>0</v>
      </c>
      <c r="UQS24" s="719">
        <f t="shared" ref="UQS24:UTD24" si="229">UQS22/365</f>
        <v>0</v>
      </c>
      <c r="UQT24" s="719">
        <f t="shared" si="229"/>
        <v>0</v>
      </c>
      <c r="UQU24" s="719">
        <f t="shared" si="229"/>
        <v>0</v>
      </c>
      <c r="UQV24" s="719">
        <f t="shared" si="229"/>
        <v>0</v>
      </c>
      <c r="UQW24" s="719">
        <f t="shared" si="229"/>
        <v>0</v>
      </c>
      <c r="UQX24" s="719">
        <f t="shared" si="229"/>
        <v>0</v>
      </c>
      <c r="UQY24" s="719">
        <f t="shared" si="229"/>
        <v>0</v>
      </c>
      <c r="UQZ24" s="719">
        <f t="shared" si="229"/>
        <v>0</v>
      </c>
      <c r="URA24" s="719">
        <f t="shared" si="229"/>
        <v>0</v>
      </c>
      <c r="URB24" s="719">
        <f t="shared" si="229"/>
        <v>0</v>
      </c>
      <c r="URC24" s="719">
        <f t="shared" si="229"/>
        <v>0</v>
      </c>
      <c r="URD24" s="719">
        <f t="shared" si="229"/>
        <v>0</v>
      </c>
      <c r="URE24" s="719">
        <f t="shared" si="229"/>
        <v>0</v>
      </c>
      <c r="URF24" s="719">
        <f t="shared" si="229"/>
        <v>0</v>
      </c>
      <c r="URG24" s="719">
        <f t="shared" si="229"/>
        <v>0</v>
      </c>
      <c r="URH24" s="719">
        <f t="shared" si="229"/>
        <v>0</v>
      </c>
      <c r="URI24" s="719">
        <f t="shared" si="229"/>
        <v>0</v>
      </c>
      <c r="URJ24" s="719">
        <f t="shared" si="229"/>
        <v>0</v>
      </c>
      <c r="URK24" s="719">
        <f t="shared" si="229"/>
        <v>0</v>
      </c>
      <c r="URL24" s="719">
        <f t="shared" si="229"/>
        <v>0</v>
      </c>
      <c r="URM24" s="719">
        <f t="shared" si="229"/>
        <v>0</v>
      </c>
      <c r="URN24" s="719">
        <f t="shared" si="229"/>
        <v>0</v>
      </c>
      <c r="URO24" s="719">
        <f t="shared" si="229"/>
        <v>0</v>
      </c>
      <c r="URP24" s="719">
        <f t="shared" si="229"/>
        <v>0</v>
      </c>
      <c r="URQ24" s="719">
        <f t="shared" si="229"/>
        <v>0</v>
      </c>
      <c r="URR24" s="719">
        <f t="shared" si="229"/>
        <v>0</v>
      </c>
      <c r="URS24" s="719">
        <f t="shared" si="229"/>
        <v>0</v>
      </c>
      <c r="URT24" s="719">
        <f t="shared" si="229"/>
        <v>0</v>
      </c>
      <c r="URU24" s="719">
        <f t="shared" si="229"/>
        <v>0</v>
      </c>
      <c r="URV24" s="719">
        <f t="shared" si="229"/>
        <v>0</v>
      </c>
      <c r="URW24" s="719">
        <f t="shared" si="229"/>
        <v>0</v>
      </c>
      <c r="URX24" s="719">
        <f t="shared" si="229"/>
        <v>0</v>
      </c>
      <c r="URY24" s="719">
        <f t="shared" si="229"/>
        <v>0</v>
      </c>
      <c r="URZ24" s="719">
        <f t="shared" si="229"/>
        <v>0</v>
      </c>
      <c r="USA24" s="719">
        <f t="shared" si="229"/>
        <v>0</v>
      </c>
      <c r="USB24" s="719">
        <f t="shared" si="229"/>
        <v>0</v>
      </c>
      <c r="USC24" s="719">
        <f t="shared" si="229"/>
        <v>0</v>
      </c>
      <c r="USD24" s="719">
        <f t="shared" si="229"/>
        <v>0</v>
      </c>
      <c r="USE24" s="719">
        <f t="shared" si="229"/>
        <v>0</v>
      </c>
      <c r="USF24" s="719">
        <f t="shared" si="229"/>
        <v>0</v>
      </c>
      <c r="USG24" s="719">
        <f t="shared" si="229"/>
        <v>0</v>
      </c>
      <c r="USH24" s="719">
        <f t="shared" si="229"/>
        <v>0</v>
      </c>
      <c r="USI24" s="719">
        <f t="shared" si="229"/>
        <v>0</v>
      </c>
      <c r="USJ24" s="719">
        <f t="shared" si="229"/>
        <v>0</v>
      </c>
      <c r="USK24" s="719">
        <f t="shared" si="229"/>
        <v>0</v>
      </c>
      <c r="USL24" s="719">
        <f t="shared" si="229"/>
        <v>0</v>
      </c>
      <c r="USM24" s="719">
        <f t="shared" si="229"/>
        <v>0</v>
      </c>
      <c r="USN24" s="719">
        <f t="shared" si="229"/>
        <v>0</v>
      </c>
      <c r="USO24" s="719">
        <f t="shared" si="229"/>
        <v>0</v>
      </c>
      <c r="USP24" s="719">
        <f t="shared" si="229"/>
        <v>0</v>
      </c>
      <c r="USQ24" s="719">
        <f t="shared" si="229"/>
        <v>0</v>
      </c>
      <c r="USR24" s="719">
        <f t="shared" si="229"/>
        <v>0</v>
      </c>
      <c r="USS24" s="719">
        <f t="shared" si="229"/>
        <v>0</v>
      </c>
      <c r="UST24" s="719">
        <f t="shared" si="229"/>
        <v>0</v>
      </c>
      <c r="USU24" s="719">
        <f t="shared" si="229"/>
        <v>0</v>
      </c>
      <c r="USV24" s="719">
        <f t="shared" si="229"/>
        <v>0</v>
      </c>
      <c r="USW24" s="719">
        <f t="shared" si="229"/>
        <v>0</v>
      </c>
      <c r="USX24" s="719">
        <f t="shared" si="229"/>
        <v>0</v>
      </c>
      <c r="USY24" s="719">
        <f t="shared" si="229"/>
        <v>0</v>
      </c>
      <c r="USZ24" s="719">
        <f t="shared" si="229"/>
        <v>0</v>
      </c>
      <c r="UTA24" s="719">
        <f t="shared" si="229"/>
        <v>0</v>
      </c>
      <c r="UTB24" s="719">
        <f t="shared" si="229"/>
        <v>0</v>
      </c>
      <c r="UTC24" s="719">
        <f t="shared" si="229"/>
        <v>0</v>
      </c>
      <c r="UTD24" s="719">
        <f t="shared" si="229"/>
        <v>0</v>
      </c>
      <c r="UTE24" s="719">
        <f t="shared" ref="UTE24:UVP24" si="230">UTE22/365</f>
        <v>0</v>
      </c>
      <c r="UTF24" s="719">
        <f t="shared" si="230"/>
        <v>0</v>
      </c>
      <c r="UTG24" s="719">
        <f t="shared" si="230"/>
        <v>0</v>
      </c>
      <c r="UTH24" s="719">
        <f t="shared" si="230"/>
        <v>0</v>
      </c>
      <c r="UTI24" s="719">
        <f t="shared" si="230"/>
        <v>0</v>
      </c>
      <c r="UTJ24" s="719">
        <f t="shared" si="230"/>
        <v>0</v>
      </c>
      <c r="UTK24" s="719">
        <f t="shared" si="230"/>
        <v>0</v>
      </c>
      <c r="UTL24" s="719">
        <f t="shared" si="230"/>
        <v>0</v>
      </c>
      <c r="UTM24" s="719">
        <f t="shared" si="230"/>
        <v>0</v>
      </c>
      <c r="UTN24" s="719">
        <f t="shared" si="230"/>
        <v>0</v>
      </c>
      <c r="UTO24" s="719">
        <f t="shared" si="230"/>
        <v>0</v>
      </c>
      <c r="UTP24" s="719">
        <f t="shared" si="230"/>
        <v>0</v>
      </c>
      <c r="UTQ24" s="719">
        <f t="shared" si="230"/>
        <v>0</v>
      </c>
      <c r="UTR24" s="719">
        <f t="shared" si="230"/>
        <v>0</v>
      </c>
      <c r="UTS24" s="719">
        <f t="shared" si="230"/>
        <v>0</v>
      </c>
      <c r="UTT24" s="719">
        <f t="shared" si="230"/>
        <v>0</v>
      </c>
      <c r="UTU24" s="719">
        <f t="shared" si="230"/>
        <v>0</v>
      </c>
      <c r="UTV24" s="719">
        <f t="shared" si="230"/>
        <v>0</v>
      </c>
      <c r="UTW24" s="719">
        <f t="shared" si="230"/>
        <v>0</v>
      </c>
      <c r="UTX24" s="719">
        <f t="shared" si="230"/>
        <v>0</v>
      </c>
      <c r="UTY24" s="719">
        <f t="shared" si="230"/>
        <v>0</v>
      </c>
      <c r="UTZ24" s="719">
        <f t="shared" si="230"/>
        <v>0</v>
      </c>
      <c r="UUA24" s="719">
        <f t="shared" si="230"/>
        <v>0</v>
      </c>
      <c r="UUB24" s="719">
        <f t="shared" si="230"/>
        <v>0</v>
      </c>
      <c r="UUC24" s="719">
        <f t="shared" si="230"/>
        <v>0</v>
      </c>
      <c r="UUD24" s="719">
        <f t="shared" si="230"/>
        <v>0</v>
      </c>
      <c r="UUE24" s="719">
        <f t="shared" si="230"/>
        <v>0</v>
      </c>
      <c r="UUF24" s="719">
        <f t="shared" si="230"/>
        <v>0</v>
      </c>
      <c r="UUG24" s="719">
        <f t="shared" si="230"/>
        <v>0</v>
      </c>
      <c r="UUH24" s="719">
        <f t="shared" si="230"/>
        <v>0</v>
      </c>
      <c r="UUI24" s="719">
        <f t="shared" si="230"/>
        <v>0</v>
      </c>
      <c r="UUJ24" s="719">
        <f t="shared" si="230"/>
        <v>0</v>
      </c>
      <c r="UUK24" s="719">
        <f t="shared" si="230"/>
        <v>0</v>
      </c>
      <c r="UUL24" s="719">
        <f t="shared" si="230"/>
        <v>0</v>
      </c>
      <c r="UUM24" s="719">
        <f t="shared" si="230"/>
        <v>0</v>
      </c>
      <c r="UUN24" s="719">
        <f t="shared" si="230"/>
        <v>0</v>
      </c>
      <c r="UUO24" s="719">
        <f t="shared" si="230"/>
        <v>0</v>
      </c>
      <c r="UUP24" s="719">
        <f t="shared" si="230"/>
        <v>0</v>
      </c>
      <c r="UUQ24" s="719">
        <f t="shared" si="230"/>
        <v>0</v>
      </c>
      <c r="UUR24" s="719">
        <f t="shared" si="230"/>
        <v>0</v>
      </c>
      <c r="UUS24" s="719">
        <f t="shared" si="230"/>
        <v>0</v>
      </c>
      <c r="UUT24" s="719">
        <f t="shared" si="230"/>
        <v>0</v>
      </c>
      <c r="UUU24" s="719">
        <f t="shared" si="230"/>
        <v>0</v>
      </c>
      <c r="UUV24" s="719">
        <f t="shared" si="230"/>
        <v>0</v>
      </c>
      <c r="UUW24" s="719">
        <f t="shared" si="230"/>
        <v>0</v>
      </c>
      <c r="UUX24" s="719">
        <f t="shared" si="230"/>
        <v>0</v>
      </c>
      <c r="UUY24" s="719">
        <f t="shared" si="230"/>
        <v>0</v>
      </c>
      <c r="UUZ24" s="719">
        <f t="shared" si="230"/>
        <v>0</v>
      </c>
      <c r="UVA24" s="719">
        <f t="shared" si="230"/>
        <v>0</v>
      </c>
      <c r="UVB24" s="719">
        <f t="shared" si="230"/>
        <v>0</v>
      </c>
      <c r="UVC24" s="719">
        <f t="shared" si="230"/>
        <v>0</v>
      </c>
      <c r="UVD24" s="719">
        <f t="shared" si="230"/>
        <v>0</v>
      </c>
      <c r="UVE24" s="719">
        <f t="shared" si="230"/>
        <v>0</v>
      </c>
      <c r="UVF24" s="719">
        <f t="shared" si="230"/>
        <v>0</v>
      </c>
      <c r="UVG24" s="719">
        <f t="shared" si="230"/>
        <v>0</v>
      </c>
      <c r="UVH24" s="719">
        <f t="shared" si="230"/>
        <v>0</v>
      </c>
      <c r="UVI24" s="719">
        <f t="shared" si="230"/>
        <v>0</v>
      </c>
      <c r="UVJ24" s="719">
        <f t="shared" si="230"/>
        <v>0</v>
      </c>
      <c r="UVK24" s="719">
        <f t="shared" si="230"/>
        <v>0</v>
      </c>
      <c r="UVL24" s="719">
        <f t="shared" si="230"/>
        <v>0</v>
      </c>
      <c r="UVM24" s="719">
        <f t="shared" si="230"/>
        <v>0</v>
      </c>
      <c r="UVN24" s="719">
        <f t="shared" si="230"/>
        <v>0</v>
      </c>
      <c r="UVO24" s="719">
        <f t="shared" si="230"/>
        <v>0</v>
      </c>
      <c r="UVP24" s="719">
        <f t="shared" si="230"/>
        <v>0</v>
      </c>
      <c r="UVQ24" s="719">
        <f t="shared" ref="UVQ24:UYB24" si="231">UVQ22/365</f>
        <v>0</v>
      </c>
      <c r="UVR24" s="719">
        <f t="shared" si="231"/>
        <v>0</v>
      </c>
      <c r="UVS24" s="719">
        <f t="shared" si="231"/>
        <v>0</v>
      </c>
      <c r="UVT24" s="719">
        <f t="shared" si="231"/>
        <v>0</v>
      </c>
      <c r="UVU24" s="719">
        <f t="shared" si="231"/>
        <v>0</v>
      </c>
      <c r="UVV24" s="719">
        <f t="shared" si="231"/>
        <v>0</v>
      </c>
      <c r="UVW24" s="719">
        <f t="shared" si="231"/>
        <v>0</v>
      </c>
      <c r="UVX24" s="719">
        <f t="shared" si="231"/>
        <v>0</v>
      </c>
      <c r="UVY24" s="719">
        <f t="shared" si="231"/>
        <v>0</v>
      </c>
      <c r="UVZ24" s="719">
        <f t="shared" si="231"/>
        <v>0</v>
      </c>
      <c r="UWA24" s="719">
        <f t="shared" si="231"/>
        <v>0</v>
      </c>
      <c r="UWB24" s="719">
        <f t="shared" si="231"/>
        <v>0</v>
      </c>
      <c r="UWC24" s="719">
        <f t="shared" si="231"/>
        <v>0</v>
      </c>
      <c r="UWD24" s="719">
        <f t="shared" si="231"/>
        <v>0</v>
      </c>
      <c r="UWE24" s="719">
        <f t="shared" si="231"/>
        <v>0</v>
      </c>
      <c r="UWF24" s="719">
        <f t="shared" si="231"/>
        <v>0</v>
      </c>
      <c r="UWG24" s="719">
        <f t="shared" si="231"/>
        <v>0</v>
      </c>
      <c r="UWH24" s="719">
        <f t="shared" si="231"/>
        <v>0</v>
      </c>
      <c r="UWI24" s="719">
        <f t="shared" si="231"/>
        <v>0</v>
      </c>
      <c r="UWJ24" s="719">
        <f t="shared" si="231"/>
        <v>0</v>
      </c>
      <c r="UWK24" s="719">
        <f t="shared" si="231"/>
        <v>0</v>
      </c>
      <c r="UWL24" s="719">
        <f t="shared" si="231"/>
        <v>0</v>
      </c>
      <c r="UWM24" s="719">
        <f t="shared" si="231"/>
        <v>0</v>
      </c>
      <c r="UWN24" s="719">
        <f t="shared" si="231"/>
        <v>0</v>
      </c>
      <c r="UWO24" s="719">
        <f t="shared" si="231"/>
        <v>0</v>
      </c>
      <c r="UWP24" s="719">
        <f t="shared" si="231"/>
        <v>0</v>
      </c>
      <c r="UWQ24" s="719">
        <f t="shared" si="231"/>
        <v>0</v>
      </c>
      <c r="UWR24" s="719">
        <f t="shared" si="231"/>
        <v>0</v>
      </c>
      <c r="UWS24" s="719">
        <f t="shared" si="231"/>
        <v>0</v>
      </c>
      <c r="UWT24" s="719">
        <f t="shared" si="231"/>
        <v>0</v>
      </c>
      <c r="UWU24" s="719">
        <f t="shared" si="231"/>
        <v>0</v>
      </c>
      <c r="UWV24" s="719">
        <f t="shared" si="231"/>
        <v>0</v>
      </c>
      <c r="UWW24" s="719">
        <f t="shared" si="231"/>
        <v>0</v>
      </c>
      <c r="UWX24" s="719">
        <f t="shared" si="231"/>
        <v>0</v>
      </c>
      <c r="UWY24" s="719">
        <f t="shared" si="231"/>
        <v>0</v>
      </c>
      <c r="UWZ24" s="719">
        <f t="shared" si="231"/>
        <v>0</v>
      </c>
      <c r="UXA24" s="719">
        <f t="shared" si="231"/>
        <v>0</v>
      </c>
      <c r="UXB24" s="719">
        <f t="shared" si="231"/>
        <v>0</v>
      </c>
      <c r="UXC24" s="719">
        <f t="shared" si="231"/>
        <v>0</v>
      </c>
      <c r="UXD24" s="719">
        <f t="shared" si="231"/>
        <v>0</v>
      </c>
      <c r="UXE24" s="719">
        <f t="shared" si="231"/>
        <v>0</v>
      </c>
      <c r="UXF24" s="719">
        <f t="shared" si="231"/>
        <v>0</v>
      </c>
      <c r="UXG24" s="719">
        <f t="shared" si="231"/>
        <v>0</v>
      </c>
      <c r="UXH24" s="719">
        <f t="shared" si="231"/>
        <v>0</v>
      </c>
      <c r="UXI24" s="719">
        <f t="shared" si="231"/>
        <v>0</v>
      </c>
      <c r="UXJ24" s="719">
        <f t="shared" si="231"/>
        <v>0</v>
      </c>
      <c r="UXK24" s="719">
        <f t="shared" si="231"/>
        <v>0</v>
      </c>
      <c r="UXL24" s="719">
        <f t="shared" si="231"/>
        <v>0</v>
      </c>
      <c r="UXM24" s="719">
        <f t="shared" si="231"/>
        <v>0</v>
      </c>
      <c r="UXN24" s="719">
        <f t="shared" si="231"/>
        <v>0</v>
      </c>
      <c r="UXO24" s="719">
        <f t="shared" si="231"/>
        <v>0</v>
      </c>
      <c r="UXP24" s="719">
        <f t="shared" si="231"/>
        <v>0</v>
      </c>
      <c r="UXQ24" s="719">
        <f t="shared" si="231"/>
        <v>0</v>
      </c>
      <c r="UXR24" s="719">
        <f t="shared" si="231"/>
        <v>0</v>
      </c>
      <c r="UXS24" s="719">
        <f t="shared" si="231"/>
        <v>0</v>
      </c>
      <c r="UXT24" s="719">
        <f t="shared" si="231"/>
        <v>0</v>
      </c>
      <c r="UXU24" s="719">
        <f t="shared" si="231"/>
        <v>0</v>
      </c>
      <c r="UXV24" s="719">
        <f t="shared" si="231"/>
        <v>0</v>
      </c>
      <c r="UXW24" s="719">
        <f t="shared" si="231"/>
        <v>0</v>
      </c>
      <c r="UXX24" s="719">
        <f t="shared" si="231"/>
        <v>0</v>
      </c>
      <c r="UXY24" s="719">
        <f t="shared" si="231"/>
        <v>0</v>
      </c>
      <c r="UXZ24" s="719">
        <f t="shared" si="231"/>
        <v>0</v>
      </c>
      <c r="UYA24" s="719">
        <f t="shared" si="231"/>
        <v>0</v>
      </c>
      <c r="UYB24" s="719">
        <f t="shared" si="231"/>
        <v>0</v>
      </c>
      <c r="UYC24" s="719">
        <f t="shared" ref="UYC24:VAN24" si="232">UYC22/365</f>
        <v>0</v>
      </c>
      <c r="UYD24" s="719">
        <f t="shared" si="232"/>
        <v>0</v>
      </c>
      <c r="UYE24" s="719">
        <f t="shared" si="232"/>
        <v>0</v>
      </c>
      <c r="UYF24" s="719">
        <f t="shared" si="232"/>
        <v>0</v>
      </c>
      <c r="UYG24" s="719">
        <f t="shared" si="232"/>
        <v>0</v>
      </c>
      <c r="UYH24" s="719">
        <f t="shared" si="232"/>
        <v>0</v>
      </c>
      <c r="UYI24" s="719">
        <f t="shared" si="232"/>
        <v>0</v>
      </c>
      <c r="UYJ24" s="719">
        <f t="shared" si="232"/>
        <v>0</v>
      </c>
      <c r="UYK24" s="719">
        <f t="shared" si="232"/>
        <v>0</v>
      </c>
      <c r="UYL24" s="719">
        <f t="shared" si="232"/>
        <v>0</v>
      </c>
      <c r="UYM24" s="719">
        <f t="shared" si="232"/>
        <v>0</v>
      </c>
      <c r="UYN24" s="719">
        <f t="shared" si="232"/>
        <v>0</v>
      </c>
      <c r="UYO24" s="719">
        <f t="shared" si="232"/>
        <v>0</v>
      </c>
      <c r="UYP24" s="719">
        <f t="shared" si="232"/>
        <v>0</v>
      </c>
      <c r="UYQ24" s="719">
        <f t="shared" si="232"/>
        <v>0</v>
      </c>
      <c r="UYR24" s="719">
        <f t="shared" si="232"/>
        <v>0</v>
      </c>
      <c r="UYS24" s="719">
        <f t="shared" si="232"/>
        <v>0</v>
      </c>
      <c r="UYT24" s="719">
        <f t="shared" si="232"/>
        <v>0</v>
      </c>
      <c r="UYU24" s="719">
        <f t="shared" si="232"/>
        <v>0</v>
      </c>
      <c r="UYV24" s="719">
        <f t="shared" si="232"/>
        <v>0</v>
      </c>
      <c r="UYW24" s="719">
        <f t="shared" si="232"/>
        <v>0</v>
      </c>
      <c r="UYX24" s="719">
        <f t="shared" si="232"/>
        <v>0</v>
      </c>
      <c r="UYY24" s="719">
        <f t="shared" si="232"/>
        <v>0</v>
      </c>
      <c r="UYZ24" s="719">
        <f t="shared" si="232"/>
        <v>0</v>
      </c>
      <c r="UZA24" s="719">
        <f t="shared" si="232"/>
        <v>0</v>
      </c>
      <c r="UZB24" s="719">
        <f t="shared" si="232"/>
        <v>0</v>
      </c>
      <c r="UZC24" s="719">
        <f t="shared" si="232"/>
        <v>0</v>
      </c>
      <c r="UZD24" s="719">
        <f t="shared" si="232"/>
        <v>0</v>
      </c>
      <c r="UZE24" s="719">
        <f t="shared" si="232"/>
        <v>0</v>
      </c>
      <c r="UZF24" s="719">
        <f t="shared" si="232"/>
        <v>0</v>
      </c>
      <c r="UZG24" s="719">
        <f t="shared" si="232"/>
        <v>0</v>
      </c>
      <c r="UZH24" s="719">
        <f t="shared" si="232"/>
        <v>0</v>
      </c>
      <c r="UZI24" s="719">
        <f t="shared" si="232"/>
        <v>0</v>
      </c>
      <c r="UZJ24" s="719">
        <f t="shared" si="232"/>
        <v>0</v>
      </c>
      <c r="UZK24" s="719">
        <f t="shared" si="232"/>
        <v>0</v>
      </c>
      <c r="UZL24" s="719">
        <f t="shared" si="232"/>
        <v>0</v>
      </c>
      <c r="UZM24" s="719">
        <f t="shared" si="232"/>
        <v>0</v>
      </c>
      <c r="UZN24" s="719">
        <f t="shared" si="232"/>
        <v>0</v>
      </c>
      <c r="UZO24" s="719">
        <f t="shared" si="232"/>
        <v>0</v>
      </c>
      <c r="UZP24" s="719">
        <f t="shared" si="232"/>
        <v>0</v>
      </c>
      <c r="UZQ24" s="719">
        <f t="shared" si="232"/>
        <v>0</v>
      </c>
      <c r="UZR24" s="719">
        <f t="shared" si="232"/>
        <v>0</v>
      </c>
      <c r="UZS24" s="719">
        <f t="shared" si="232"/>
        <v>0</v>
      </c>
      <c r="UZT24" s="719">
        <f t="shared" si="232"/>
        <v>0</v>
      </c>
      <c r="UZU24" s="719">
        <f t="shared" si="232"/>
        <v>0</v>
      </c>
      <c r="UZV24" s="719">
        <f t="shared" si="232"/>
        <v>0</v>
      </c>
      <c r="UZW24" s="719">
        <f t="shared" si="232"/>
        <v>0</v>
      </c>
      <c r="UZX24" s="719">
        <f t="shared" si="232"/>
        <v>0</v>
      </c>
      <c r="UZY24" s="719">
        <f t="shared" si="232"/>
        <v>0</v>
      </c>
      <c r="UZZ24" s="719">
        <f t="shared" si="232"/>
        <v>0</v>
      </c>
      <c r="VAA24" s="719">
        <f t="shared" si="232"/>
        <v>0</v>
      </c>
      <c r="VAB24" s="719">
        <f t="shared" si="232"/>
        <v>0</v>
      </c>
      <c r="VAC24" s="719">
        <f t="shared" si="232"/>
        <v>0</v>
      </c>
      <c r="VAD24" s="719">
        <f t="shared" si="232"/>
        <v>0</v>
      </c>
      <c r="VAE24" s="719">
        <f t="shared" si="232"/>
        <v>0</v>
      </c>
      <c r="VAF24" s="719">
        <f t="shared" si="232"/>
        <v>0</v>
      </c>
      <c r="VAG24" s="719">
        <f t="shared" si="232"/>
        <v>0</v>
      </c>
      <c r="VAH24" s="719">
        <f t="shared" si="232"/>
        <v>0</v>
      </c>
      <c r="VAI24" s="719">
        <f t="shared" si="232"/>
        <v>0</v>
      </c>
      <c r="VAJ24" s="719">
        <f t="shared" si="232"/>
        <v>0</v>
      </c>
      <c r="VAK24" s="719">
        <f t="shared" si="232"/>
        <v>0</v>
      </c>
      <c r="VAL24" s="719">
        <f t="shared" si="232"/>
        <v>0</v>
      </c>
      <c r="VAM24" s="719">
        <f t="shared" si="232"/>
        <v>0</v>
      </c>
      <c r="VAN24" s="719">
        <f t="shared" si="232"/>
        <v>0</v>
      </c>
      <c r="VAO24" s="719">
        <f t="shared" ref="VAO24:VCZ24" si="233">VAO22/365</f>
        <v>0</v>
      </c>
      <c r="VAP24" s="719">
        <f t="shared" si="233"/>
        <v>0</v>
      </c>
      <c r="VAQ24" s="719">
        <f t="shared" si="233"/>
        <v>0</v>
      </c>
      <c r="VAR24" s="719">
        <f t="shared" si="233"/>
        <v>0</v>
      </c>
      <c r="VAS24" s="719">
        <f t="shared" si="233"/>
        <v>0</v>
      </c>
      <c r="VAT24" s="719">
        <f t="shared" si="233"/>
        <v>0</v>
      </c>
      <c r="VAU24" s="719">
        <f t="shared" si="233"/>
        <v>0</v>
      </c>
      <c r="VAV24" s="719">
        <f t="shared" si="233"/>
        <v>0</v>
      </c>
      <c r="VAW24" s="719">
        <f t="shared" si="233"/>
        <v>0</v>
      </c>
      <c r="VAX24" s="719">
        <f t="shared" si="233"/>
        <v>0</v>
      </c>
      <c r="VAY24" s="719">
        <f t="shared" si="233"/>
        <v>0</v>
      </c>
      <c r="VAZ24" s="719">
        <f t="shared" si="233"/>
        <v>0</v>
      </c>
      <c r="VBA24" s="719">
        <f t="shared" si="233"/>
        <v>0</v>
      </c>
      <c r="VBB24" s="719">
        <f t="shared" si="233"/>
        <v>0</v>
      </c>
      <c r="VBC24" s="719">
        <f t="shared" si="233"/>
        <v>0</v>
      </c>
      <c r="VBD24" s="719">
        <f t="shared" si="233"/>
        <v>0</v>
      </c>
      <c r="VBE24" s="719">
        <f t="shared" si="233"/>
        <v>0</v>
      </c>
      <c r="VBF24" s="719">
        <f t="shared" si="233"/>
        <v>0</v>
      </c>
      <c r="VBG24" s="719">
        <f t="shared" si="233"/>
        <v>0</v>
      </c>
      <c r="VBH24" s="719">
        <f t="shared" si="233"/>
        <v>0</v>
      </c>
      <c r="VBI24" s="719">
        <f t="shared" si="233"/>
        <v>0</v>
      </c>
      <c r="VBJ24" s="719">
        <f t="shared" si="233"/>
        <v>0</v>
      </c>
      <c r="VBK24" s="719">
        <f t="shared" si="233"/>
        <v>0</v>
      </c>
      <c r="VBL24" s="719">
        <f t="shared" si="233"/>
        <v>0</v>
      </c>
      <c r="VBM24" s="719">
        <f t="shared" si="233"/>
        <v>0</v>
      </c>
      <c r="VBN24" s="719">
        <f t="shared" si="233"/>
        <v>0</v>
      </c>
      <c r="VBO24" s="719">
        <f t="shared" si="233"/>
        <v>0</v>
      </c>
      <c r="VBP24" s="719">
        <f t="shared" si="233"/>
        <v>0</v>
      </c>
      <c r="VBQ24" s="719">
        <f t="shared" si="233"/>
        <v>0</v>
      </c>
      <c r="VBR24" s="719">
        <f t="shared" si="233"/>
        <v>0</v>
      </c>
      <c r="VBS24" s="719">
        <f t="shared" si="233"/>
        <v>0</v>
      </c>
      <c r="VBT24" s="719">
        <f t="shared" si="233"/>
        <v>0</v>
      </c>
      <c r="VBU24" s="719">
        <f t="shared" si="233"/>
        <v>0</v>
      </c>
      <c r="VBV24" s="719">
        <f t="shared" si="233"/>
        <v>0</v>
      </c>
      <c r="VBW24" s="719">
        <f t="shared" si="233"/>
        <v>0</v>
      </c>
      <c r="VBX24" s="719">
        <f t="shared" si="233"/>
        <v>0</v>
      </c>
      <c r="VBY24" s="719">
        <f t="shared" si="233"/>
        <v>0</v>
      </c>
      <c r="VBZ24" s="719">
        <f t="shared" si="233"/>
        <v>0</v>
      </c>
      <c r="VCA24" s="719">
        <f t="shared" si="233"/>
        <v>0</v>
      </c>
      <c r="VCB24" s="719">
        <f t="shared" si="233"/>
        <v>0</v>
      </c>
      <c r="VCC24" s="719">
        <f t="shared" si="233"/>
        <v>0</v>
      </c>
      <c r="VCD24" s="719">
        <f t="shared" si="233"/>
        <v>0</v>
      </c>
      <c r="VCE24" s="719">
        <f t="shared" si="233"/>
        <v>0</v>
      </c>
      <c r="VCF24" s="719">
        <f t="shared" si="233"/>
        <v>0</v>
      </c>
      <c r="VCG24" s="719">
        <f t="shared" si="233"/>
        <v>0</v>
      </c>
      <c r="VCH24" s="719">
        <f t="shared" si="233"/>
        <v>0</v>
      </c>
      <c r="VCI24" s="719">
        <f t="shared" si="233"/>
        <v>0</v>
      </c>
      <c r="VCJ24" s="719">
        <f t="shared" si="233"/>
        <v>0</v>
      </c>
      <c r="VCK24" s="719">
        <f t="shared" si="233"/>
        <v>0</v>
      </c>
      <c r="VCL24" s="719">
        <f t="shared" si="233"/>
        <v>0</v>
      </c>
      <c r="VCM24" s="719">
        <f t="shared" si="233"/>
        <v>0</v>
      </c>
      <c r="VCN24" s="719">
        <f t="shared" si="233"/>
        <v>0</v>
      </c>
      <c r="VCO24" s="719">
        <f t="shared" si="233"/>
        <v>0</v>
      </c>
      <c r="VCP24" s="719">
        <f t="shared" si="233"/>
        <v>0</v>
      </c>
      <c r="VCQ24" s="719">
        <f t="shared" si="233"/>
        <v>0</v>
      </c>
      <c r="VCR24" s="719">
        <f t="shared" si="233"/>
        <v>0</v>
      </c>
      <c r="VCS24" s="719">
        <f t="shared" si="233"/>
        <v>0</v>
      </c>
      <c r="VCT24" s="719">
        <f t="shared" si="233"/>
        <v>0</v>
      </c>
      <c r="VCU24" s="719">
        <f t="shared" si="233"/>
        <v>0</v>
      </c>
      <c r="VCV24" s="719">
        <f t="shared" si="233"/>
        <v>0</v>
      </c>
      <c r="VCW24" s="719">
        <f t="shared" si="233"/>
        <v>0</v>
      </c>
      <c r="VCX24" s="719">
        <f t="shared" si="233"/>
        <v>0</v>
      </c>
      <c r="VCY24" s="719">
        <f t="shared" si="233"/>
        <v>0</v>
      </c>
      <c r="VCZ24" s="719">
        <f t="shared" si="233"/>
        <v>0</v>
      </c>
      <c r="VDA24" s="719">
        <f t="shared" ref="VDA24:VFL24" si="234">VDA22/365</f>
        <v>0</v>
      </c>
      <c r="VDB24" s="719">
        <f t="shared" si="234"/>
        <v>0</v>
      </c>
      <c r="VDC24" s="719">
        <f t="shared" si="234"/>
        <v>0</v>
      </c>
      <c r="VDD24" s="719">
        <f t="shared" si="234"/>
        <v>0</v>
      </c>
      <c r="VDE24" s="719">
        <f t="shared" si="234"/>
        <v>0</v>
      </c>
      <c r="VDF24" s="719">
        <f t="shared" si="234"/>
        <v>0</v>
      </c>
      <c r="VDG24" s="719">
        <f t="shared" si="234"/>
        <v>0</v>
      </c>
      <c r="VDH24" s="719">
        <f t="shared" si="234"/>
        <v>0</v>
      </c>
      <c r="VDI24" s="719">
        <f t="shared" si="234"/>
        <v>0</v>
      </c>
      <c r="VDJ24" s="719">
        <f t="shared" si="234"/>
        <v>0</v>
      </c>
      <c r="VDK24" s="719">
        <f t="shared" si="234"/>
        <v>0</v>
      </c>
      <c r="VDL24" s="719">
        <f t="shared" si="234"/>
        <v>0</v>
      </c>
      <c r="VDM24" s="719">
        <f t="shared" si="234"/>
        <v>0</v>
      </c>
      <c r="VDN24" s="719">
        <f t="shared" si="234"/>
        <v>0</v>
      </c>
      <c r="VDO24" s="719">
        <f t="shared" si="234"/>
        <v>0</v>
      </c>
      <c r="VDP24" s="719">
        <f t="shared" si="234"/>
        <v>0</v>
      </c>
      <c r="VDQ24" s="719">
        <f t="shared" si="234"/>
        <v>0</v>
      </c>
      <c r="VDR24" s="719">
        <f t="shared" si="234"/>
        <v>0</v>
      </c>
      <c r="VDS24" s="719">
        <f t="shared" si="234"/>
        <v>0</v>
      </c>
      <c r="VDT24" s="719">
        <f t="shared" si="234"/>
        <v>0</v>
      </c>
      <c r="VDU24" s="719">
        <f t="shared" si="234"/>
        <v>0</v>
      </c>
      <c r="VDV24" s="719">
        <f t="shared" si="234"/>
        <v>0</v>
      </c>
      <c r="VDW24" s="719">
        <f t="shared" si="234"/>
        <v>0</v>
      </c>
      <c r="VDX24" s="719">
        <f t="shared" si="234"/>
        <v>0</v>
      </c>
      <c r="VDY24" s="719">
        <f t="shared" si="234"/>
        <v>0</v>
      </c>
      <c r="VDZ24" s="719">
        <f t="shared" si="234"/>
        <v>0</v>
      </c>
      <c r="VEA24" s="719">
        <f t="shared" si="234"/>
        <v>0</v>
      </c>
      <c r="VEB24" s="719">
        <f t="shared" si="234"/>
        <v>0</v>
      </c>
      <c r="VEC24" s="719">
        <f t="shared" si="234"/>
        <v>0</v>
      </c>
      <c r="VED24" s="719">
        <f t="shared" si="234"/>
        <v>0</v>
      </c>
      <c r="VEE24" s="719">
        <f t="shared" si="234"/>
        <v>0</v>
      </c>
      <c r="VEF24" s="719">
        <f t="shared" si="234"/>
        <v>0</v>
      </c>
      <c r="VEG24" s="719">
        <f t="shared" si="234"/>
        <v>0</v>
      </c>
      <c r="VEH24" s="719">
        <f t="shared" si="234"/>
        <v>0</v>
      </c>
      <c r="VEI24" s="719">
        <f t="shared" si="234"/>
        <v>0</v>
      </c>
      <c r="VEJ24" s="719">
        <f t="shared" si="234"/>
        <v>0</v>
      </c>
      <c r="VEK24" s="719">
        <f t="shared" si="234"/>
        <v>0</v>
      </c>
      <c r="VEL24" s="719">
        <f t="shared" si="234"/>
        <v>0</v>
      </c>
      <c r="VEM24" s="719">
        <f t="shared" si="234"/>
        <v>0</v>
      </c>
      <c r="VEN24" s="719">
        <f t="shared" si="234"/>
        <v>0</v>
      </c>
      <c r="VEO24" s="719">
        <f t="shared" si="234"/>
        <v>0</v>
      </c>
      <c r="VEP24" s="719">
        <f t="shared" si="234"/>
        <v>0</v>
      </c>
      <c r="VEQ24" s="719">
        <f t="shared" si="234"/>
        <v>0</v>
      </c>
      <c r="VER24" s="719">
        <f t="shared" si="234"/>
        <v>0</v>
      </c>
      <c r="VES24" s="719">
        <f t="shared" si="234"/>
        <v>0</v>
      </c>
      <c r="VET24" s="719">
        <f t="shared" si="234"/>
        <v>0</v>
      </c>
      <c r="VEU24" s="719">
        <f t="shared" si="234"/>
        <v>0</v>
      </c>
      <c r="VEV24" s="719">
        <f t="shared" si="234"/>
        <v>0</v>
      </c>
      <c r="VEW24" s="719">
        <f t="shared" si="234"/>
        <v>0</v>
      </c>
      <c r="VEX24" s="719">
        <f t="shared" si="234"/>
        <v>0</v>
      </c>
      <c r="VEY24" s="719">
        <f t="shared" si="234"/>
        <v>0</v>
      </c>
      <c r="VEZ24" s="719">
        <f t="shared" si="234"/>
        <v>0</v>
      </c>
      <c r="VFA24" s="719">
        <f t="shared" si="234"/>
        <v>0</v>
      </c>
      <c r="VFB24" s="719">
        <f t="shared" si="234"/>
        <v>0</v>
      </c>
      <c r="VFC24" s="719">
        <f t="shared" si="234"/>
        <v>0</v>
      </c>
      <c r="VFD24" s="719">
        <f t="shared" si="234"/>
        <v>0</v>
      </c>
      <c r="VFE24" s="719">
        <f t="shared" si="234"/>
        <v>0</v>
      </c>
      <c r="VFF24" s="719">
        <f t="shared" si="234"/>
        <v>0</v>
      </c>
      <c r="VFG24" s="719">
        <f t="shared" si="234"/>
        <v>0</v>
      </c>
      <c r="VFH24" s="719">
        <f t="shared" si="234"/>
        <v>0</v>
      </c>
      <c r="VFI24" s="719">
        <f t="shared" si="234"/>
        <v>0</v>
      </c>
      <c r="VFJ24" s="719">
        <f t="shared" si="234"/>
        <v>0</v>
      </c>
      <c r="VFK24" s="719">
        <f t="shared" si="234"/>
        <v>0</v>
      </c>
      <c r="VFL24" s="719">
        <f t="shared" si="234"/>
        <v>0</v>
      </c>
      <c r="VFM24" s="719">
        <f t="shared" ref="VFM24:VHX24" si="235">VFM22/365</f>
        <v>0</v>
      </c>
      <c r="VFN24" s="719">
        <f t="shared" si="235"/>
        <v>0</v>
      </c>
      <c r="VFO24" s="719">
        <f t="shared" si="235"/>
        <v>0</v>
      </c>
      <c r="VFP24" s="719">
        <f t="shared" si="235"/>
        <v>0</v>
      </c>
      <c r="VFQ24" s="719">
        <f t="shared" si="235"/>
        <v>0</v>
      </c>
      <c r="VFR24" s="719">
        <f t="shared" si="235"/>
        <v>0</v>
      </c>
      <c r="VFS24" s="719">
        <f t="shared" si="235"/>
        <v>0</v>
      </c>
      <c r="VFT24" s="719">
        <f t="shared" si="235"/>
        <v>0</v>
      </c>
      <c r="VFU24" s="719">
        <f t="shared" si="235"/>
        <v>0</v>
      </c>
      <c r="VFV24" s="719">
        <f t="shared" si="235"/>
        <v>0</v>
      </c>
      <c r="VFW24" s="719">
        <f t="shared" si="235"/>
        <v>0</v>
      </c>
      <c r="VFX24" s="719">
        <f t="shared" si="235"/>
        <v>0</v>
      </c>
      <c r="VFY24" s="719">
        <f t="shared" si="235"/>
        <v>0</v>
      </c>
      <c r="VFZ24" s="719">
        <f t="shared" si="235"/>
        <v>0</v>
      </c>
      <c r="VGA24" s="719">
        <f t="shared" si="235"/>
        <v>0</v>
      </c>
      <c r="VGB24" s="719">
        <f t="shared" si="235"/>
        <v>0</v>
      </c>
      <c r="VGC24" s="719">
        <f t="shared" si="235"/>
        <v>0</v>
      </c>
      <c r="VGD24" s="719">
        <f t="shared" si="235"/>
        <v>0</v>
      </c>
      <c r="VGE24" s="719">
        <f t="shared" si="235"/>
        <v>0</v>
      </c>
      <c r="VGF24" s="719">
        <f t="shared" si="235"/>
        <v>0</v>
      </c>
      <c r="VGG24" s="719">
        <f t="shared" si="235"/>
        <v>0</v>
      </c>
      <c r="VGH24" s="719">
        <f t="shared" si="235"/>
        <v>0</v>
      </c>
      <c r="VGI24" s="719">
        <f t="shared" si="235"/>
        <v>0</v>
      </c>
      <c r="VGJ24" s="719">
        <f t="shared" si="235"/>
        <v>0</v>
      </c>
      <c r="VGK24" s="719">
        <f t="shared" si="235"/>
        <v>0</v>
      </c>
      <c r="VGL24" s="719">
        <f t="shared" si="235"/>
        <v>0</v>
      </c>
      <c r="VGM24" s="719">
        <f t="shared" si="235"/>
        <v>0</v>
      </c>
      <c r="VGN24" s="719">
        <f t="shared" si="235"/>
        <v>0</v>
      </c>
      <c r="VGO24" s="719">
        <f t="shared" si="235"/>
        <v>0</v>
      </c>
      <c r="VGP24" s="719">
        <f t="shared" si="235"/>
        <v>0</v>
      </c>
      <c r="VGQ24" s="719">
        <f t="shared" si="235"/>
        <v>0</v>
      </c>
      <c r="VGR24" s="719">
        <f t="shared" si="235"/>
        <v>0</v>
      </c>
      <c r="VGS24" s="719">
        <f t="shared" si="235"/>
        <v>0</v>
      </c>
      <c r="VGT24" s="719">
        <f t="shared" si="235"/>
        <v>0</v>
      </c>
      <c r="VGU24" s="719">
        <f t="shared" si="235"/>
        <v>0</v>
      </c>
      <c r="VGV24" s="719">
        <f t="shared" si="235"/>
        <v>0</v>
      </c>
      <c r="VGW24" s="719">
        <f t="shared" si="235"/>
        <v>0</v>
      </c>
      <c r="VGX24" s="719">
        <f t="shared" si="235"/>
        <v>0</v>
      </c>
      <c r="VGY24" s="719">
        <f t="shared" si="235"/>
        <v>0</v>
      </c>
      <c r="VGZ24" s="719">
        <f t="shared" si="235"/>
        <v>0</v>
      </c>
      <c r="VHA24" s="719">
        <f t="shared" si="235"/>
        <v>0</v>
      </c>
      <c r="VHB24" s="719">
        <f t="shared" si="235"/>
        <v>0</v>
      </c>
      <c r="VHC24" s="719">
        <f t="shared" si="235"/>
        <v>0</v>
      </c>
      <c r="VHD24" s="719">
        <f t="shared" si="235"/>
        <v>0</v>
      </c>
      <c r="VHE24" s="719">
        <f t="shared" si="235"/>
        <v>0</v>
      </c>
      <c r="VHF24" s="719">
        <f t="shared" si="235"/>
        <v>0</v>
      </c>
      <c r="VHG24" s="719">
        <f t="shared" si="235"/>
        <v>0</v>
      </c>
      <c r="VHH24" s="719">
        <f t="shared" si="235"/>
        <v>0</v>
      </c>
      <c r="VHI24" s="719">
        <f t="shared" si="235"/>
        <v>0</v>
      </c>
      <c r="VHJ24" s="719">
        <f t="shared" si="235"/>
        <v>0</v>
      </c>
      <c r="VHK24" s="719">
        <f t="shared" si="235"/>
        <v>0</v>
      </c>
      <c r="VHL24" s="719">
        <f t="shared" si="235"/>
        <v>0</v>
      </c>
      <c r="VHM24" s="719">
        <f t="shared" si="235"/>
        <v>0</v>
      </c>
      <c r="VHN24" s="719">
        <f t="shared" si="235"/>
        <v>0</v>
      </c>
      <c r="VHO24" s="719">
        <f t="shared" si="235"/>
        <v>0</v>
      </c>
      <c r="VHP24" s="719">
        <f t="shared" si="235"/>
        <v>0</v>
      </c>
      <c r="VHQ24" s="719">
        <f t="shared" si="235"/>
        <v>0</v>
      </c>
      <c r="VHR24" s="719">
        <f t="shared" si="235"/>
        <v>0</v>
      </c>
      <c r="VHS24" s="719">
        <f t="shared" si="235"/>
        <v>0</v>
      </c>
      <c r="VHT24" s="719">
        <f t="shared" si="235"/>
        <v>0</v>
      </c>
      <c r="VHU24" s="719">
        <f t="shared" si="235"/>
        <v>0</v>
      </c>
      <c r="VHV24" s="719">
        <f t="shared" si="235"/>
        <v>0</v>
      </c>
      <c r="VHW24" s="719">
        <f t="shared" si="235"/>
        <v>0</v>
      </c>
      <c r="VHX24" s="719">
        <f t="shared" si="235"/>
        <v>0</v>
      </c>
      <c r="VHY24" s="719">
        <f t="shared" ref="VHY24:VKJ24" si="236">VHY22/365</f>
        <v>0</v>
      </c>
      <c r="VHZ24" s="719">
        <f t="shared" si="236"/>
        <v>0</v>
      </c>
      <c r="VIA24" s="719">
        <f t="shared" si="236"/>
        <v>0</v>
      </c>
      <c r="VIB24" s="719">
        <f t="shared" si="236"/>
        <v>0</v>
      </c>
      <c r="VIC24" s="719">
        <f t="shared" si="236"/>
        <v>0</v>
      </c>
      <c r="VID24" s="719">
        <f t="shared" si="236"/>
        <v>0</v>
      </c>
      <c r="VIE24" s="719">
        <f t="shared" si="236"/>
        <v>0</v>
      </c>
      <c r="VIF24" s="719">
        <f t="shared" si="236"/>
        <v>0</v>
      </c>
      <c r="VIG24" s="719">
        <f t="shared" si="236"/>
        <v>0</v>
      </c>
      <c r="VIH24" s="719">
        <f t="shared" si="236"/>
        <v>0</v>
      </c>
      <c r="VII24" s="719">
        <f t="shared" si="236"/>
        <v>0</v>
      </c>
      <c r="VIJ24" s="719">
        <f t="shared" si="236"/>
        <v>0</v>
      </c>
      <c r="VIK24" s="719">
        <f t="shared" si="236"/>
        <v>0</v>
      </c>
      <c r="VIL24" s="719">
        <f t="shared" si="236"/>
        <v>0</v>
      </c>
      <c r="VIM24" s="719">
        <f t="shared" si="236"/>
        <v>0</v>
      </c>
      <c r="VIN24" s="719">
        <f t="shared" si="236"/>
        <v>0</v>
      </c>
      <c r="VIO24" s="719">
        <f t="shared" si="236"/>
        <v>0</v>
      </c>
      <c r="VIP24" s="719">
        <f t="shared" si="236"/>
        <v>0</v>
      </c>
      <c r="VIQ24" s="719">
        <f t="shared" si="236"/>
        <v>0</v>
      </c>
      <c r="VIR24" s="719">
        <f t="shared" si="236"/>
        <v>0</v>
      </c>
      <c r="VIS24" s="719">
        <f t="shared" si="236"/>
        <v>0</v>
      </c>
      <c r="VIT24" s="719">
        <f t="shared" si="236"/>
        <v>0</v>
      </c>
      <c r="VIU24" s="719">
        <f t="shared" si="236"/>
        <v>0</v>
      </c>
      <c r="VIV24" s="719">
        <f t="shared" si="236"/>
        <v>0</v>
      </c>
      <c r="VIW24" s="719">
        <f t="shared" si="236"/>
        <v>0</v>
      </c>
      <c r="VIX24" s="719">
        <f t="shared" si="236"/>
        <v>0</v>
      </c>
      <c r="VIY24" s="719">
        <f t="shared" si="236"/>
        <v>0</v>
      </c>
      <c r="VIZ24" s="719">
        <f t="shared" si="236"/>
        <v>0</v>
      </c>
      <c r="VJA24" s="719">
        <f t="shared" si="236"/>
        <v>0</v>
      </c>
      <c r="VJB24" s="719">
        <f t="shared" si="236"/>
        <v>0</v>
      </c>
      <c r="VJC24" s="719">
        <f t="shared" si="236"/>
        <v>0</v>
      </c>
      <c r="VJD24" s="719">
        <f t="shared" si="236"/>
        <v>0</v>
      </c>
      <c r="VJE24" s="719">
        <f t="shared" si="236"/>
        <v>0</v>
      </c>
      <c r="VJF24" s="719">
        <f t="shared" si="236"/>
        <v>0</v>
      </c>
      <c r="VJG24" s="719">
        <f t="shared" si="236"/>
        <v>0</v>
      </c>
      <c r="VJH24" s="719">
        <f t="shared" si="236"/>
        <v>0</v>
      </c>
      <c r="VJI24" s="719">
        <f t="shared" si="236"/>
        <v>0</v>
      </c>
      <c r="VJJ24" s="719">
        <f t="shared" si="236"/>
        <v>0</v>
      </c>
      <c r="VJK24" s="719">
        <f t="shared" si="236"/>
        <v>0</v>
      </c>
      <c r="VJL24" s="719">
        <f t="shared" si="236"/>
        <v>0</v>
      </c>
      <c r="VJM24" s="719">
        <f t="shared" si="236"/>
        <v>0</v>
      </c>
      <c r="VJN24" s="719">
        <f t="shared" si="236"/>
        <v>0</v>
      </c>
      <c r="VJO24" s="719">
        <f t="shared" si="236"/>
        <v>0</v>
      </c>
      <c r="VJP24" s="719">
        <f t="shared" si="236"/>
        <v>0</v>
      </c>
      <c r="VJQ24" s="719">
        <f t="shared" si="236"/>
        <v>0</v>
      </c>
      <c r="VJR24" s="719">
        <f t="shared" si="236"/>
        <v>0</v>
      </c>
      <c r="VJS24" s="719">
        <f t="shared" si="236"/>
        <v>0</v>
      </c>
      <c r="VJT24" s="719">
        <f t="shared" si="236"/>
        <v>0</v>
      </c>
      <c r="VJU24" s="719">
        <f t="shared" si="236"/>
        <v>0</v>
      </c>
      <c r="VJV24" s="719">
        <f t="shared" si="236"/>
        <v>0</v>
      </c>
      <c r="VJW24" s="719">
        <f t="shared" si="236"/>
        <v>0</v>
      </c>
      <c r="VJX24" s="719">
        <f t="shared" si="236"/>
        <v>0</v>
      </c>
      <c r="VJY24" s="719">
        <f t="shared" si="236"/>
        <v>0</v>
      </c>
      <c r="VJZ24" s="719">
        <f t="shared" si="236"/>
        <v>0</v>
      </c>
      <c r="VKA24" s="719">
        <f t="shared" si="236"/>
        <v>0</v>
      </c>
      <c r="VKB24" s="719">
        <f t="shared" si="236"/>
        <v>0</v>
      </c>
      <c r="VKC24" s="719">
        <f t="shared" si="236"/>
        <v>0</v>
      </c>
      <c r="VKD24" s="719">
        <f t="shared" si="236"/>
        <v>0</v>
      </c>
      <c r="VKE24" s="719">
        <f t="shared" si="236"/>
        <v>0</v>
      </c>
      <c r="VKF24" s="719">
        <f t="shared" si="236"/>
        <v>0</v>
      </c>
      <c r="VKG24" s="719">
        <f t="shared" si="236"/>
        <v>0</v>
      </c>
      <c r="VKH24" s="719">
        <f t="shared" si="236"/>
        <v>0</v>
      </c>
      <c r="VKI24" s="719">
        <f t="shared" si="236"/>
        <v>0</v>
      </c>
      <c r="VKJ24" s="719">
        <f t="shared" si="236"/>
        <v>0</v>
      </c>
      <c r="VKK24" s="719">
        <f t="shared" ref="VKK24:VMV24" si="237">VKK22/365</f>
        <v>0</v>
      </c>
      <c r="VKL24" s="719">
        <f t="shared" si="237"/>
        <v>0</v>
      </c>
      <c r="VKM24" s="719">
        <f t="shared" si="237"/>
        <v>0</v>
      </c>
      <c r="VKN24" s="719">
        <f t="shared" si="237"/>
        <v>0</v>
      </c>
      <c r="VKO24" s="719">
        <f t="shared" si="237"/>
        <v>0</v>
      </c>
      <c r="VKP24" s="719">
        <f t="shared" si="237"/>
        <v>0</v>
      </c>
      <c r="VKQ24" s="719">
        <f t="shared" si="237"/>
        <v>0</v>
      </c>
      <c r="VKR24" s="719">
        <f t="shared" si="237"/>
        <v>0</v>
      </c>
      <c r="VKS24" s="719">
        <f t="shared" si="237"/>
        <v>0</v>
      </c>
      <c r="VKT24" s="719">
        <f t="shared" si="237"/>
        <v>0</v>
      </c>
      <c r="VKU24" s="719">
        <f t="shared" si="237"/>
        <v>0</v>
      </c>
      <c r="VKV24" s="719">
        <f t="shared" si="237"/>
        <v>0</v>
      </c>
      <c r="VKW24" s="719">
        <f t="shared" si="237"/>
        <v>0</v>
      </c>
      <c r="VKX24" s="719">
        <f t="shared" si="237"/>
        <v>0</v>
      </c>
      <c r="VKY24" s="719">
        <f t="shared" si="237"/>
        <v>0</v>
      </c>
      <c r="VKZ24" s="719">
        <f t="shared" si="237"/>
        <v>0</v>
      </c>
      <c r="VLA24" s="719">
        <f t="shared" si="237"/>
        <v>0</v>
      </c>
      <c r="VLB24" s="719">
        <f t="shared" si="237"/>
        <v>0</v>
      </c>
      <c r="VLC24" s="719">
        <f t="shared" si="237"/>
        <v>0</v>
      </c>
      <c r="VLD24" s="719">
        <f t="shared" si="237"/>
        <v>0</v>
      </c>
      <c r="VLE24" s="719">
        <f t="shared" si="237"/>
        <v>0</v>
      </c>
      <c r="VLF24" s="719">
        <f t="shared" si="237"/>
        <v>0</v>
      </c>
      <c r="VLG24" s="719">
        <f t="shared" si="237"/>
        <v>0</v>
      </c>
      <c r="VLH24" s="719">
        <f t="shared" si="237"/>
        <v>0</v>
      </c>
      <c r="VLI24" s="719">
        <f t="shared" si="237"/>
        <v>0</v>
      </c>
      <c r="VLJ24" s="719">
        <f t="shared" si="237"/>
        <v>0</v>
      </c>
      <c r="VLK24" s="719">
        <f t="shared" si="237"/>
        <v>0</v>
      </c>
      <c r="VLL24" s="719">
        <f t="shared" si="237"/>
        <v>0</v>
      </c>
      <c r="VLM24" s="719">
        <f t="shared" si="237"/>
        <v>0</v>
      </c>
      <c r="VLN24" s="719">
        <f t="shared" si="237"/>
        <v>0</v>
      </c>
      <c r="VLO24" s="719">
        <f t="shared" si="237"/>
        <v>0</v>
      </c>
      <c r="VLP24" s="719">
        <f t="shared" si="237"/>
        <v>0</v>
      </c>
      <c r="VLQ24" s="719">
        <f t="shared" si="237"/>
        <v>0</v>
      </c>
      <c r="VLR24" s="719">
        <f t="shared" si="237"/>
        <v>0</v>
      </c>
      <c r="VLS24" s="719">
        <f t="shared" si="237"/>
        <v>0</v>
      </c>
      <c r="VLT24" s="719">
        <f t="shared" si="237"/>
        <v>0</v>
      </c>
      <c r="VLU24" s="719">
        <f t="shared" si="237"/>
        <v>0</v>
      </c>
      <c r="VLV24" s="719">
        <f t="shared" si="237"/>
        <v>0</v>
      </c>
      <c r="VLW24" s="719">
        <f t="shared" si="237"/>
        <v>0</v>
      </c>
      <c r="VLX24" s="719">
        <f t="shared" si="237"/>
        <v>0</v>
      </c>
      <c r="VLY24" s="719">
        <f t="shared" si="237"/>
        <v>0</v>
      </c>
      <c r="VLZ24" s="719">
        <f t="shared" si="237"/>
        <v>0</v>
      </c>
      <c r="VMA24" s="719">
        <f t="shared" si="237"/>
        <v>0</v>
      </c>
      <c r="VMB24" s="719">
        <f t="shared" si="237"/>
        <v>0</v>
      </c>
      <c r="VMC24" s="719">
        <f t="shared" si="237"/>
        <v>0</v>
      </c>
      <c r="VMD24" s="719">
        <f t="shared" si="237"/>
        <v>0</v>
      </c>
      <c r="VME24" s="719">
        <f t="shared" si="237"/>
        <v>0</v>
      </c>
      <c r="VMF24" s="719">
        <f t="shared" si="237"/>
        <v>0</v>
      </c>
      <c r="VMG24" s="719">
        <f t="shared" si="237"/>
        <v>0</v>
      </c>
      <c r="VMH24" s="719">
        <f t="shared" si="237"/>
        <v>0</v>
      </c>
      <c r="VMI24" s="719">
        <f t="shared" si="237"/>
        <v>0</v>
      </c>
      <c r="VMJ24" s="719">
        <f t="shared" si="237"/>
        <v>0</v>
      </c>
      <c r="VMK24" s="719">
        <f t="shared" si="237"/>
        <v>0</v>
      </c>
      <c r="VML24" s="719">
        <f t="shared" si="237"/>
        <v>0</v>
      </c>
      <c r="VMM24" s="719">
        <f t="shared" si="237"/>
        <v>0</v>
      </c>
      <c r="VMN24" s="719">
        <f t="shared" si="237"/>
        <v>0</v>
      </c>
      <c r="VMO24" s="719">
        <f t="shared" si="237"/>
        <v>0</v>
      </c>
      <c r="VMP24" s="719">
        <f t="shared" si="237"/>
        <v>0</v>
      </c>
      <c r="VMQ24" s="719">
        <f t="shared" si="237"/>
        <v>0</v>
      </c>
      <c r="VMR24" s="719">
        <f t="shared" si="237"/>
        <v>0</v>
      </c>
      <c r="VMS24" s="719">
        <f t="shared" si="237"/>
        <v>0</v>
      </c>
      <c r="VMT24" s="719">
        <f t="shared" si="237"/>
        <v>0</v>
      </c>
      <c r="VMU24" s="719">
        <f t="shared" si="237"/>
        <v>0</v>
      </c>
      <c r="VMV24" s="719">
        <f t="shared" si="237"/>
        <v>0</v>
      </c>
      <c r="VMW24" s="719">
        <f t="shared" ref="VMW24:VPH24" si="238">VMW22/365</f>
        <v>0</v>
      </c>
      <c r="VMX24" s="719">
        <f t="shared" si="238"/>
        <v>0</v>
      </c>
      <c r="VMY24" s="719">
        <f t="shared" si="238"/>
        <v>0</v>
      </c>
      <c r="VMZ24" s="719">
        <f t="shared" si="238"/>
        <v>0</v>
      </c>
      <c r="VNA24" s="719">
        <f t="shared" si="238"/>
        <v>0</v>
      </c>
      <c r="VNB24" s="719">
        <f t="shared" si="238"/>
        <v>0</v>
      </c>
      <c r="VNC24" s="719">
        <f t="shared" si="238"/>
        <v>0</v>
      </c>
      <c r="VND24" s="719">
        <f t="shared" si="238"/>
        <v>0</v>
      </c>
      <c r="VNE24" s="719">
        <f t="shared" si="238"/>
        <v>0</v>
      </c>
      <c r="VNF24" s="719">
        <f t="shared" si="238"/>
        <v>0</v>
      </c>
      <c r="VNG24" s="719">
        <f t="shared" si="238"/>
        <v>0</v>
      </c>
      <c r="VNH24" s="719">
        <f t="shared" si="238"/>
        <v>0</v>
      </c>
      <c r="VNI24" s="719">
        <f t="shared" si="238"/>
        <v>0</v>
      </c>
      <c r="VNJ24" s="719">
        <f t="shared" si="238"/>
        <v>0</v>
      </c>
      <c r="VNK24" s="719">
        <f t="shared" si="238"/>
        <v>0</v>
      </c>
      <c r="VNL24" s="719">
        <f t="shared" si="238"/>
        <v>0</v>
      </c>
      <c r="VNM24" s="719">
        <f t="shared" si="238"/>
        <v>0</v>
      </c>
      <c r="VNN24" s="719">
        <f t="shared" si="238"/>
        <v>0</v>
      </c>
      <c r="VNO24" s="719">
        <f t="shared" si="238"/>
        <v>0</v>
      </c>
      <c r="VNP24" s="719">
        <f t="shared" si="238"/>
        <v>0</v>
      </c>
      <c r="VNQ24" s="719">
        <f t="shared" si="238"/>
        <v>0</v>
      </c>
      <c r="VNR24" s="719">
        <f t="shared" si="238"/>
        <v>0</v>
      </c>
      <c r="VNS24" s="719">
        <f t="shared" si="238"/>
        <v>0</v>
      </c>
      <c r="VNT24" s="719">
        <f t="shared" si="238"/>
        <v>0</v>
      </c>
      <c r="VNU24" s="719">
        <f t="shared" si="238"/>
        <v>0</v>
      </c>
      <c r="VNV24" s="719">
        <f t="shared" si="238"/>
        <v>0</v>
      </c>
      <c r="VNW24" s="719">
        <f t="shared" si="238"/>
        <v>0</v>
      </c>
      <c r="VNX24" s="719">
        <f t="shared" si="238"/>
        <v>0</v>
      </c>
      <c r="VNY24" s="719">
        <f t="shared" si="238"/>
        <v>0</v>
      </c>
      <c r="VNZ24" s="719">
        <f t="shared" si="238"/>
        <v>0</v>
      </c>
      <c r="VOA24" s="719">
        <f t="shared" si="238"/>
        <v>0</v>
      </c>
      <c r="VOB24" s="719">
        <f t="shared" si="238"/>
        <v>0</v>
      </c>
      <c r="VOC24" s="719">
        <f t="shared" si="238"/>
        <v>0</v>
      </c>
      <c r="VOD24" s="719">
        <f t="shared" si="238"/>
        <v>0</v>
      </c>
      <c r="VOE24" s="719">
        <f t="shared" si="238"/>
        <v>0</v>
      </c>
      <c r="VOF24" s="719">
        <f t="shared" si="238"/>
        <v>0</v>
      </c>
      <c r="VOG24" s="719">
        <f t="shared" si="238"/>
        <v>0</v>
      </c>
      <c r="VOH24" s="719">
        <f t="shared" si="238"/>
        <v>0</v>
      </c>
      <c r="VOI24" s="719">
        <f t="shared" si="238"/>
        <v>0</v>
      </c>
      <c r="VOJ24" s="719">
        <f t="shared" si="238"/>
        <v>0</v>
      </c>
      <c r="VOK24" s="719">
        <f t="shared" si="238"/>
        <v>0</v>
      </c>
      <c r="VOL24" s="719">
        <f t="shared" si="238"/>
        <v>0</v>
      </c>
      <c r="VOM24" s="719">
        <f t="shared" si="238"/>
        <v>0</v>
      </c>
      <c r="VON24" s="719">
        <f t="shared" si="238"/>
        <v>0</v>
      </c>
      <c r="VOO24" s="719">
        <f t="shared" si="238"/>
        <v>0</v>
      </c>
      <c r="VOP24" s="719">
        <f t="shared" si="238"/>
        <v>0</v>
      </c>
      <c r="VOQ24" s="719">
        <f t="shared" si="238"/>
        <v>0</v>
      </c>
      <c r="VOR24" s="719">
        <f t="shared" si="238"/>
        <v>0</v>
      </c>
      <c r="VOS24" s="719">
        <f t="shared" si="238"/>
        <v>0</v>
      </c>
      <c r="VOT24" s="719">
        <f t="shared" si="238"/>
        <v>0</v>
      </c>
      <c r="VOU24" s="719">
        <f t="shared" si="238"/>
        <v>0</v>
      </c>
      <c r="VOV24" s="719">
        <f t="shared" si="238"/>
        <v>0</v>
      </c>
      <c r="VOW24" s="719">
        <f t="shared" si="238"/>
        <v>0</v>
      </c>
      <c r="VOX24" s="719">
        <f t="shared" si="238"/>
        <v>0</v>
      </c>
      <c r="VOY24" s="719">
        <f t="shared" si="238"/>
        <v>0</v>
      </c>
      <c r="VOZ24" s="719">
        <f t="shared" si="238"/>
        <v>0</v>
      </c>
      <c r="VPA24" s="719">
        <f t="shared" si="238"/>
        <v>0</v>
      </c>
      <c r="VPB24" s="719">
        <f t="shared" si="238"/>
        <v>0</v>
      </c>
      <c r="VPC24" s="719">
        <f t="shared" si="238"/>
        <v>0</v>
      </c>
      <c r="VPD24" s="719">
        <f t="shared" si="238"/>
        <v>0</v>
      </c>
      <c r="VPE24" s="719">
        <f t="shared" si="238"/>
        <v>0</v>
      </c>
      <c r="VPF24" s="719">
        <f t="shared" si="238"/>
        <v>0</v>
      </c>
      <c r="VPG24" s="719">
        <f t="shared" si="238"/>
        <v>0</v>
      </c>
      <c r="VPH24" s="719">
        <f t="shared" si="238"/>
        <v>0</v>
      </c>
      <c r="VPI24" s="719">
        <f t="shared" ref="VPI24:VRT24" si="239">VPI22/365</f>
        <v>0</v>
      </c>
      <c r="VPJ24" s="719">
        <f t="shared" si="239"/>
        <v>0</v>
      </c>
      <c r="VPK24" s="719">
        <f t="shared" si="239"/>
        <v>0</v>
      </c>
      <c r="VPL24" s="719">
        <f t="shared" si="239"/>
        <v>0</v>
      </c>
      <c r="VPM24" s="719">
        <f t="shared" si="239"/>
        <v>0</v>
      </c>
      <c r="VPN24" s="719">
        <f t="shared" si="239"/>
        <v>0</v>
      </c>
      <c r="VPO24" s="719">
        <f t="shared" si="239"/>
        <v>0</v>
      </c>
      <c r="VPP24" s="719">
        <f t="shared" si="239"/>
        <v>0</v>
      </c>
      <c r="VPQ24" s="719">
        <f t="shared" si="239"/>
        <v>0</v>
      </c>
      <c r="VPR24" s="719">
        <f t="shared" si="239"/>
        <v>0</v>
      </c>
      <c r="VPS24" s="719">
        <f t="shared" si="239"/>
        <v>0</v>
      </c>
      <c r="VPT24" s="719">
        <f t="shared" si="239"/>
        <v>0</v>
      </c>
      <c r="VPU24" s="719">
        <f t="shared" si="239"/>
        <v>0</v>
      </c>
      <c r="VPV24" s="719">
        <f t="shared" si="239"/>
        <v>0</v>
      </c>
      <c r="VPW24" s="719">
        <f t="shared" si="239"/>
        <v>0</v>
      </c>
      <c r="VPX24" s="719">
        <f t="shared" si="239"/>
        <v>0</v>
      </c>
      <c r="VPY24" s="719">
        <f t="shared" si="239"/>
        <v>0</v>
      </c>
      <c r="VPZ24" s="719">
        <f t="shared" si="239"/>
        <v>0</v>
      </c>
      <c r="VQA24" s="719">
        <f t="shared" si="239"/>
        <v>0</v>
      </c>
      <c r="VQB24" s="719">
        <f t="shared" si="239"/>
        <v>0</v>
      </c>
      <c r="VQC24" s="719">
        <f t="shared" si="239"/>
        <v>0</v>
      </c>
      <c r="VQD24" s="719">
        <f t="shared" si="239"/>
        <v>0</v>
      </c>
      <c r="VQE24" s="719">
        <f t="shared" si="239"/>
        <v>0</v>
      </c>
      <c r="VQF24" s="719">
        <f t="shared" si="239"/>
        <v>0</v>
      </c>
      <c r="VQG24" s="719">
        <f t="shared" si="239"/>
        <v>0</v>
      </c>
      <c r="VQH24" s="719">
        <f t="shared" si="239"/>
        <v>0</v>
      </c>
      <c r="VQI24" s="719">
        <f t="shared" si="239"/>
        <v>0</v>
      </c>
      <c r="VQJ24" s="719">
        <f t="shared" si="239"/>
        <v>0</v>
      </c>
      <c r="VQK24" s="719">
        <f t="shared" si="239"/>
        <v>0</v>
      </c>
      <c r="VQL24" s="719">
        <f t="shared" si="239"/>
        <v>0</v>
      </c>
      <c r="VQM24" s="719">
        <f t="shared" si="239"/>
        <v>0</v>
      </c>
      <c r="VQN24" s="719">
        <f t="shared" si="239"/>
        <v>0</v>
      </c>
      <c r="VQO24" s="719">
        <f t="shared" si="239"/>
        <v>0</v>
      </c>
      <c r="VQP24" s="719">
        <f t="shared" si="239"/>
        <v>0</v>
      </c>
      <c r="VQQ24" s="719">
        <f t="shared" si="239"/>
        <v>0</v>
      </c>
      <c r="VQR24" s="719">
        <f t="shared" si="239"/>
        <v>0</v>
      </c>
      <c r="VQS24" s="719">
        <f t="shared" si="239"/>
        <v>0</v>
      </c>
      <c r="VQT24" s="719">
        <f t="shared" si="239"/>
        <v>0</v>
      </c>
      <c r="VQU24" s="719">
        <f t="shared" si="239"/>
        <v>0</v>
      </c>
      <c r="VQV24" s="719">
        <f t="shared" si="239"/>
        <v>0</v>
      </c>
      <c r="VQW24" s="719">
        <f t="shared" si="239"/>
        <v>0</v>
      </c>
      <c r="VQX24" s="719">
        <f t="shared" si="239"/>
        <v>0</v>
      </c>
      <c r="VQY24" s="719">
        <f t="shared" si="239"/>
        <v>0</v>
      </c>
      <c r="VQZ24" s="719">
        <f t="shared" si="239"/>
        <v>0</v>
      </c>
      <c r="VRA24" s="719">
        <f t="shared" si="239"/>
        <v>0</v>
      </c>
      <c r="VRB24" s="719">
        <f t="shared" si="239"/>
        <v>0</v>
      </c>
      <c r="VRC24" s="719">
        <f t="shared" si="239"/>
        <v>0</v>
      </c>
      <c r="VRD24" s="719">
        <f t="shared" si="239"/>
        <v>0</v>
      </c>
      <c r="VRE24" s="719">
        <f t="shared" si="239"/>
        <v>0</v>
      </c>
      <c r="VRF24" s="719">
        <f t="shared" si="239"/>
        <v>0</v>
      </c>
      <c r="VRG24" s="719">
        <f t="shared" si="239"/>
        <v>0</v>
      </c>
      <c r="VRH24" s="719">
        <f t="shared" si="239"/>
        <v>0</v>
      </c>
      <c r="VRI24" s="719">
        <f t="shared" si="239"/>
        <v>0</v>
      </c>
      <c r="VRJ24" s="719">
        <f t="shared" si="239"/>
        <v>0</v>
      </c>
      <c r="VRK24" s="719">
        <f t="shared" si="239"/>
        <v>0</v>
      </c>
      <c r="VRL24" s="719">
        <f t="shared" si="239"/>
        <v>0</v>
      </c>
      <c r="VRM24" s="719">
        <f t="shared" si="239"/>
        <v>0</v>
      </c>
      <c r="VRN24" s="719">
        <f t="shared" si="239"/>
        <v>0</v>
      </c>
      <c r="VRO24" s="719">
        <f t="shared" si="239"/>
        <v>0</v>
      </c>
      <c r="VRP24" s="719">
        <f t="shared" si="239"/>
        <v>0</v>
      </c>
      <c r="VRQ24" s="719">
        <f t="shared" si="239"/>
        <v>0</v>
      </c>
      <c r="VRR24" s="719">
        <f t="shared" si="239"/>
        <v>0</v>
      </c>
      <c r="VRS24" s="719">
        <f t="shared" si="239"/>
        <v>0</v>
      </c>
      <c r="VRT24" s="719">
        <f t="shared" si="239"/>
        <v>0</v>
      </c>
      <c r="VRU24" s="719">
        <f t="shared" ref="VRU24:VUF24" si="240">VRU22/365</f>
        <v>0</v>
      </c>
      <c r="VRV24" s="719">
        <f t="shared" si="240"/>
        <v>0</v>
      </c>
      <c r="VRW24" s="719">
        <f t="shared" si="240"/>
        <v>0</v>
      </c>
      <c r="VRX24" s="719">
        <f t="shared" si="240"/>
        <v>0</v>
      </c>
      <c r="VRY24" s="719">
        <f t="shared" si="240"/>
        <v>0</v>
      </c>
      <c r="VRZ24" s="719">
        <f t="shared" si="240"/>
        <v>0</v>
      </c>
      <c r="VSA24" s="719">
        <f t="shared" si="240"/>
        <v>0</v>
      </c>
      <c r="VSB24" s="719">
        <f t="shared" si="240"/>
        <v>0</v>
      </c>
      <c r="VSC24" s="719">
        <f t="shared" si="240"/>
        <v>0</v>
      </c>
      <c r="VSD24" s="719">
        <f t="shared" si="240"/>
        <v>0</v>
      </c>
      <c r="VSE24" s="719">
        <f t="shared" si="240"/>
        <v>0</v>
      </c>
      <c r="VSF24" s="719">
        <f t="shared" si="240"/>
        <v>0</v>
      </c>
      <c r="VSG24" s="719">
        <f t="shared" si="240"/>
        <v>0</v>
      </c>
      <c r="VSH24" s="719">
        <f t="shared" si="240"/>
        <v>0</v>
      </c>
      <c r="VSI24" s="719">
        <f t="shared" si="240"/>
        <v>0</v>
      </c>
      <c r="VSJ24" s="719">
        <f t="shared" si="240"/>
        <v>0</v>
      </c>
      <c r="VSK24" s="719">
        <f t="shared" si="240"/>
        <v>0</v>
      </c>
      <c r="VSL24" s="719">
        <f t="shared" si="240"/>
        <v>0</v>
      </c>
      <c r="VSM24" s="719">
        <f t="shared" si="240"/>
        <v>0</v>
      </c>
      <c r="VSN24" s="719">
        <f t="shared" si="240"/>
        <v>0</v>
      </c>
      <c r="VSO24" s="719">
        <f t="shared" si="240"/>
        <v>0</v>
      </c>
      <c r="VSP24" s="719">
        <f t="shared" si="240"/>
        <v>0</v>
      </c>
      <c r="VSQ24" s="719">
        <f t="shared" si="240"/>
        <v>0</v>
      </c>
      <c r="VSR24" s="719">
        <f t="shared" si="240"/>
        <v>0</v>
      </c>
      <c r="VSS24" s="719">
        <f t="shared" si="240"/>
        <v>0</v>
      </c>
      <c r="VST24" s="719">
        <f t="shared" si="240"/>
        <v>0</v>
      </c>
      <c r="VSU24" s="719">
        <f t="shared" si="240"/>
        <v>0</v>
      </c>
      <c r="VSV24" s="719">
        <f t="shared" si="240"/>
        <v>0</v>
      </c>
      <c r="VSW24" s="719">
        <f t="shared" si="240"/>
        <v>0</v>
      </c>
      <c r="VSX24" s="719">
        <f t="shared" si="240"/>
        <v>0</v>
      </c>
      <c r="VSY24" s="719">
        <f t="shared" si="240"/>
        <v>0</v>
      </c>
      <c r="VSZ24" s="719">
        <f t="shared" si="240"/>
        <v>0</v>
      </c>
      <c r="VTA24" s="719">
        <f t="shared" si="240"/>
        <v>0</v>
      </c>
      <c r="VTB24" s="719">
        <f t="shared" si="240"/>
        <v>0</v>
      </c>
      <c r="VTC24" s="719">
        <f t="shared" si="240"/>
        <v>0</v>
      </c>
      <c r="VTD24" s="719">
        <f t="shared" si="240"/>
        <v>0</v>
      </c>
      <c r="VTE24" s="719">
        <f t="shared" si="240"/>
        <v>0</v>
      </c>
      <c r="VTF24" s="719">
        <f t="shared" si="240"/>
        <v>0</v>
      </c>
      <c r="VTG24" s="719">
        <f t="shared" si="240"/>
        <v>0</v>
      </c>
      <c r="VTH24" s="719">
        <f t="shared" si="240"/>
        <v>0</v>
      </c>
      <c r="VTI24" s="719">
        <f t="shared" si="240"/>
        <v>0</v>
      </c>
      <c r="VTJ24" s="719">
        <f t="shared" si="240"/>
        <v>0</v>
      </c>
      <c r="VTK24" s="719">
        <f t="shared" si="240"/>
        <v>0</v>
      </c>
      <c r="VTL24" s="719">
        <f t="shared" si="240"/>
        <v>0</v>
      </c>
      <c r="VTM24" s="719">
        <f t="shared" si="240"/>
        <v>0</v>
      </c>
      <c r="VTN24" s="719">
        <f t="shared" si="240"/>
        <v>0</v>
      </c>
      <c r="VTO24" s="719">
        <f t="shared" si="240"/>
        <v>0</v>
      </c>
      <c r="VTP24" s="719">
        <f t="shared" si="240"/>
        <v>0</v>
      </c>
      <c r="VTQ24" s="719">
        <f t="shared" si="240"/>
        <v>0</v>
      </c>
      <c r="VTR24" s="719">
        <f t="shared" si="240"/>
        <v>0</v>
      </c>
      <c r="VTS24" s="719">
        <f t="shared" si="240"/>
        <v>0</v>
      </c>
      <c r="VTT24" s="719">
        <f t="shared" si="240"/>
        <v>0</v>
      </c>
      <c r="VTU24" s="719">
        <f t="shared" si="240"/>
        <v>0</v>
      </c>
      <c r="VTV24" s="719">
        <f t="shared" si="240"/>
        <v>0</v>
      </c>
      <c r="VTW24" s="719">
        <f t="shared" si="240"/>
        <v>0</v>
      </c>
      <c r="VTX24" s="719">
        <f t="shared" si="240"/>
        <v>0</v>
      </c>
      <c r="VTY24" s="719">
        <f t="shared" si="240"/>
        <v>0</v>
      </c>
      <c r="VTZ24" s="719">
        <f t="shared" si="240"/>
        <v>0</v>
      </c>
      <c r="VUA24" s="719">
        <f t="shared" si="240"/>
        <v>0</v>
      </c>
      <c r="VUB24" s="719">
        <f t="shared" si="240"/>
        <v>0</v>
      </c>
      <c r="VUC24" s="719">
        <f t="shared" si="240"/>
        <v>0</v>
      </c>
      <c r="VUD24" s="719">
        <f t="shared" si="240"/>
        <v>0</v>
      </c>
      <c r="VUE24" s="719">
        <f t="shared" si="240"/>
        <v>0</v>
      </c>
      <c r="VUF24" s="719">
        <f t="shared" si="240"/>
        <v>0</v>
      </c>
      <c r="VUG24" s="719">
        <f t="shared" ref="VUG24:VWR24" si="241">VUG22/365</f>
        <v>0</v>
      </c>
      <c r="VUH24" s="719">
        <f t="shared" si="241"/>
        <v>0</v>
      </c>
      <c r="VUI24" s="719">
        <f t="shared" si="241"/>
        <v>0</v>
      </c>
      <c r="VUJ24" s="719">
        <f t="shared" si="241"/>
        <v>0</v>
      </c>
      <c r="VUK24" s="719">
        <f t="shared" si="241"/>
        <v>0</v>
      </c>
      <c r="VUL24" s="719">
        <f t="shared" si="241"/>
        <v>0</v>
      </c>
      <c r="VUM24" s="719">
        <f t="shared" si="241"/>
        <v>0</v>
      </c>
      <c r="VUN24" s="719">
        <f t="shared" si="241"/>
        <v>0</v>
      </c>
      <c r="VUO24" s="719">
        <f t="shared" si="241"/>
        <v>0</v>
      </c>
      <c r="VUP24" s="719">
        <f t="shared" si="241"/>
        <v>0</v>
      </c>
      <c r="VUQ24" s="719">
        <f t="shared" si="241"/>
        <v>0</v>
      </c>
      <c r="VUR24" s="719">
        <f t="shared" si="241"/>
        <v>0</v>
      </c>
      <c r="VUS24" s="719">
        <f t="shared" si="241"/>
        <v>0</v>
      </c>
      <c r="VUT24" s="719">
        <f t="shared" si="241"/>
        <v>0</v>
      </c>
      <c r="VUU24" s="719">
        <f t="shared" si="241"/>
        <v>0</v>
      </c>
      <c r="VUV24" s="719">
        <f t="shared" si="241"/>
        <v>0</v>
      </c>
      <c r="VUW24" s="719">
        <f t="shared" si="241"/>
        <v>0</v>
      </c>
      <c r="VUX24" s="719">
        <f t="shared" si="241"/>
        <v>0</v>
      </c>
      <c r="VUY24" s="719">
        <f t="shared" si="241"/>
        <v>0</v>
      </c>
      <c r="VUZ24" s="719">
        <f t="shared" si="241"/>
        <v>0</v>
      </c>
      <c r="VVA24" s="719">
        <f t="shared" si="241"/>
        <v>0</v>
      </c>
      <c r="VVB24" s="719">
        <f t="shared" si="241"/>
        <v>0</v>
      </c>
      <c r="VVC24" s="719">
        <f t="shared" si="241"/>
        <v>0</v>
      </c>
      <c r="VVD24" s="719">
        <f t="shared" si="241"/>
        <v>0</v>
      </c>
      <c r="VVE24" s="719">
        <f t="shared" si="241"/>
        <v>0</v>
      </c>
      <c r="VVF24" s="719">
        <f t="shared" si="241"/>
        <v>0</v>
      </c>
      <c r="VVG24" s="719">
        <f t="shared" si="241"/>
        <v>0</v>
      </c>
      <c r="VVH24" s="719">
        <f t="shared" si="241"/>
        <v>0</v>
      </c>
      <c r="VVI24" s="719">
        <f t="shared" si="241"/>
        <v>0</v>
      </c>
      <c r="VVJ24" s="719">
        <f t="shared" si="241"/>
        <v>0</v>
      </c>
      <c r="VVK24" s="719">
        <f t="shared" si="241"/>
        <v>0</v>
      </c>
      <c r="VVL24" s="719">
        <f t="shared" si="241"/>
        <v>0</v>
      </c>
      <c r="VVM24" s="719">
        <f t="shared" si="241"/>
        <v>0</v>
      </c>
      <c r="VVN24" s="719">
        <f t="shared" si="241"/>
        <v>0</v>
      </c>
      <c r="VVO24" s="719">
        <f t="shared" si="241"/>
        <v>0</v>
      </c>
      <c r="VVP24" s="719">
        <f t="shared" si="241"/>
        <v>0</v>
      </c>
      <c r="VVQ24" s="719">
        <f t="shared" si="241"/>
        <v>0</v>
      </c>
      <c r="VVR24" s="719">
        <f t="shared" si="241"/>
        <v>0</v>
      </c>
      <c r="VVS24" s="719">
        <f t="shared" si="241"/>
        <v>0</v>
      </c>
      <c r="VVT24" s="719">
        <f t="shared" si="241"/>
        <v>0</v>
      </c>
      <c r="VVU24" s="719">
        <f t="shared" si="241"/>
        <v>0</v>
      </c>
      <c r="VVV24" s="719">
        <f t="shared" si="241"/>
        <v>0</v>
      </c>
      <c r="VVW24" s="719">
        <f t="shared" si="241"/>
        <v>0</v>
      </c>
      <c r="VVX24" s="719">
        <f t="shared" si="241"/>
        <v>0</v>
      </c>
      <c r="VVY24" s="719">
        <f t="shared" si="241"/>
        <v>0</v>
      </c>
      <c r="VVZ24" s="719">
        <f t="shared" si="241"/>
        <v>0</v>
      </c>
      <c r="VWA24" s="719">
        <f t="shared" si="241"/>
        <v>0</v>
      </c>
      <c r="VWB24" s="719">
        <f t="shared" si="241"/>
        <v>0</v>
      </c>
      <c r="VWC24" s="719">
        <f t="shared" si="241"/>
        <v>0</v>
      </c>
      <c r="VWD24" s="719">
        <f t="shared" si="241"/>
        <v>0</v>
      </c>
      <c r="VWE24" s="719">
        <f t="shared" si="241"/>
        <v>0</v>
      </c>
      <c r="VWF24" s="719">
        <f t="shared" si="241"/>
        <v>0</v>
      </c>
      <c r="VWG24" s="719">
        <f t="shared" si="241"/>
        <v>0</v>
      </c>
      <c r="VWH24" s="719">
        <f t="shared" si="241"/>
        <v>0</v>
      </c>
      <c r="VWI24" s="719">
        <f t="shared" si="241"/>
        <v>0</v>
      </c>
      <c r="VWJ24" s="719">
        <f t="shared" si="241"/>
        <v>0</v>
      </c>
      <c r="VWK24" s="719">
        <f t="shared" si="241"/>
        <v>0</v>
      </c>
      <c r="VWL24" s="719">
        <f t="shared" si="241"/>
        <v>0</v>
      </c>
      <c r="VWM24" s="719">
        <f t="shared" si="241"/>
        <v>0</v>
      </c>
      <c r="VWN24" s="719">
        <f t="shared" si="241"/>
        <v>0</v>
      </c>
      <c r="VWO24" s="719">
        <f t="shared" si="241"/>
        <v>0</v>
      </c>
      <c r="VWP24" s="719">
        <f t="shared" si="241"/>
        <v>0</v>
      </c>
      <c r="VWQ24" s="719">
        <f t="shared" si="241"/>
        <v>0</v>
      </c>
      <c r="VWR24" s="719">
        <f t="shared" si="241"/>
        <v>0</v>
      </c>
      <c r="VWS24" s="719">
        <f t="shared" ref="VWS24:VZD24" si="242">VWS22/365</f>
        <v>0</v>
      </c>
      <c r="VWT24" s="719">
        <f t="shared" si="242"/>
        <v>0</v>
      </c>
      <c r="VWU24" s="719">
        <f t="shared" si="242"/>
        <v>0</v>
      </c>
      <c r="VWV24" s="719">
        <f t="shared" si="242"/>
        <v>0</v>
      </c>
      <c r="VWW24" s="719">
        <f t="shared" si="242"/>
        <v>0</v>
      </c>
      <c r="VWX24" s="719">
        <f t="shared" si="242"/>
        <v>0</v>
      </c>
      <c r="VWY24" s="719">
        <f t="shared" si="242"/>
        <v>0</v>
      </c>
      <c r="VWZ24" s="719">
        <f t="shared" si="242"/>
        <v>0</v>
      </c>
      <c r="VXA24" s="719">
        <f t="shared" si="242"/>
        <v>0</v>
      </c>
      <c r="VXB24" s="719">
        <f t="shared" si="242"/>
        <v>0</v>
      </c>
      <c r="VXC24" s="719">
        <f t="shared" si="242"/>
        <v>0</v>
      </c>
      <c r="VXD24" s="719">
        <f t="shared" si="242"/>
        <v>0</v>
      </c>
      <c r="VXE24" s="719">
        <f t="shared" si="242"/>
        <v>0</v>
      </c>
      <c r="VXF24" s="719">
        <f t="shared" si="242"/>
        <v>0</v>
      </c>
      <c r="VXG24" s="719">
        <f t="shared" si="242"/>
        <v>0</v>
      </c>
      <c r="VXH24" s="719">
        <f t="shared" si="242"/>
        <v>0</v>
      </c>
      <c r="VXI24" s="719">
        <f t="shared" si="242"/>
        <v>0</v>
      </c>
      <c r="VXJ24" s="719">
        <f t="shared" si="242"/>
        <v>0</v>
      </c>
      <c r="VXK24" s="719">
        <f t="shared" si="242"/>
        <v>0</v>
      </c>
      <c r="VXL24" s="719">
        <f t="shared" si="242"/>
        <v>0</v>
      </c>
      <c r="VXM24" s="719">
        <f t="shared" si="242"/>
        <v>0</v>
      </c>
      <c r="VXN24" s="719">
        <f t="shared" si="242"/>
        <v>0</v>
      </c>
      <c r="VXO24" s="719">
        <f t="shared" si="242"/>
        <v>0</v>
      </c>
      <c r="VXP24" s="719">
        <f t="shared" si="242"/>
        <v>0</v>
      </c>
      <c r="VXQ24" s="719">
        <f t="shared" si="242"/>
        <v>0</v>
      </c>
      <c r="VXR24" s="719">
        <f t="shared" si="242"/>
        <v>0</v>
      </c>
      <c r="VXS24" s="719">
        <f t="shared" si="242"/>
        <v>0</v>
      </c>
      <c r="VXT24" s="719">
        <f t="shared" si="242"/>
        <v>0</v>
      </c>
      <c r="VXU24" s="719">
        <f t="shared" si="242"/>
        <v>0</v>
      </c>
      <c r="VXV24" s="719">
        <f t="shared" si="242"/>
        <v>0</v>
      </c>
      <c r="VXW24" s="719">
        <f t="shared" si="242"/>
        <v>0</v>
      </c>
      <c r="VXX24" s="719">
        <f t="shared" si="242"/>
        <v>0</v>
      </c>
      <c r="VXY24" s="719">
        <f t="shared" si="242"/>
        <v>0</v>
      </c>
      <c r="VXZ24" s="719">
        <f t="shared" si="242"/>
        <v>0</v>
      </c>
      <c r="VYA24" s="719">
        <f t="shared" si="242"/>
        <v>0</v>
      </c>
      <c r="VYB24" s="719">
        <f t="shared" si="242"/>
        <v>0</v>
      </c>
      <c r="VYC24" s="719">
        <f t="shared" si="242"/>
        <v>0</v>
      </c>
      <c r="VYD24" s="719">
        <f t="shared" si="242"/>
        <v>0</v>
      </c>
      <c r="VYE24" s="719">
        <f t="shared" si="242"/>
        <v>0</v>
      </c>
      <c r="VYF24" s="719">
        <f t="shared" si="242"/>
        <v>0</v>
      </c>
      <c r="VYG24" s="719">
        <f t="shared" si="242"/>
        <v>0</v>
      </c>
      <c r="VYH24" s="719">
        <f t="shared" si="242"/>
        <v>0</v>
      </c>
      <c r="VYI24" s="719">
        <f t="shared" si="242"/>
        <v>0</v>
      </c>
      <c r="VYJ24" s="719">
        <f t="shared" si="242"/>
        <v>0</v>
      </c>
      <c r="VYK24" s="719">
        <f t="shared" si="242"/>
        <v>0</v>
      </c>
      <c r="VYL24" s="719">
        <f t="shared" si="242"/>
        <v>0</v>
      </c>
      <c r="VYM24" s="719">
        <f t="shared" si="242"/>
        <v>0</v>
      </c>
      <c r="VYN24" s="719">
        <f t="shared" si="242"/>
        <v>0</v>
      </c>
      <c r="VYO24" s="719">
        <f t="shared" si="242"/>
        <v>0</v>
      </c>
      <c r="VYP24" s="719">
        <f t="shared" si="242"/>
        <v>0</v>
      </c>
      <c r="VYQ24" s="719">
        <f t="shared" si="242"/>
        <v>0</v>
      </c>
      <c r="VYR24" s="719">
        <f t="shared" si="242"/>
        <v>0</v>
      </c>
      <c r="VYS24" s="719">
        <f t="shared" si="242"/>
        <v>0</v>
      </c>
      <c r="VYT24" s="719">
        <f t="shared" si="242"/>
        <v>0</v>
      </c>
      <c r="VYU24" s="719">
        <f t="shared" si="242"/>
        <v>0</v>
      </c>
      <c r="VYV24" s="719">
        <f t="shared" si="242"/>
        <v>0</v>
      </c>
      <c r="VYW24" s="719">
        <f t="shared" si="242"/>
        <v>0</v>
      </c>
      <c r="VYX24" s="719">
        <f t="shared" si="242"/>
        <v>0</v>
      </c>
      <c r="VYY24" s="719">
        <f t="shared" si="242"/>
        <v>0</v>
      </c>
      <c r="VYZ24" s="719">
        <f t="shared" si="242"/>
        <v>0</v>
      </c>
      <c r="VZA24" s="719">
        <f t="shared" si="242"/>
        <v>0</v>
      </c>
      <c r="VZB24" s="719">
        <f t="shared" si="242"/>
        <v>0</v>
      </c>
      <c r="VZC24" s="719">
        <f t="shared" si="242"/>
        <v>0</v>
      </c>
      <c r="VZD24" s="719">
        <f t="shared" si="242"/>
        <v>0</v>
      </c>
      <c r="VZE24" s="719">
        <f t="shared" ref="VZE24:WBP24" si="243">VZE22/365</f>
        <v>0</v>
      </c>
      <c r="VZF24" s="719">
        <f t="shared" si="243"/>
        <v>0</v>
      </c>
      <c r="VZG24" s="719">
        <f t="shared" si="243"/>
        <v>0</v>
      </c>
      <c r="VZH24" s="719">
        <f t="shared" si="243"/>
        <v>0</v>
      </c>
      <c r="VZI24" s="719">
        <f t="shared" si="243"/>
        <v>0</v>
      </c>
      <c r="VZJ24" s="719">
        <f t="shared" si="243"/>
        <v>0</v>
      </c>
      <c r="VZK24" s="719">
        <f t="shared" si="243"/>
        <v>0</v>
      </c>
      <c r="VZL24" s="719">
        <f t="shared" si="243"/>
        <v>0</v>
      </c>
      <c r="VZM24" s="719">
        <f t="shared" si="243"/>
        <v>0</v>
      </c>
      <c r="VZN24" s="719">
        <f t="shared" si="243"/>
        <v>0</v>
      </c>
      <c r="VZO24" s="719">
        <f t="shared" si="243"/>
        <v>0</v>
      </c>
      <c r="VZP24" s="719">
        <f t="shared" si="243"/>
        <v>0</v>
      </c>
      <c r="VZQ24" s="719">
        <f t="shared" si="243"/>
        <v>0</v>
      </c>
      <c r="VZR24" s="719">
        <f t="shared" si="243"/>
        <v>0</v>
      </c>
      <c r="VZS24" s="719">
        <f t="shared" si="243"/>
        <v>0</v>
      </c>
      <c r="VZT24" s="719">
        <f t="shared" si="243"/>
        <v>0</v>
      </c>
      <c r="VZU24" s="719">
        <f t="shared" si="243"/>
        <v>0</v>
      </c>
      <c r="VZV24" s="719">
        <f t="shared" si="243"/>
        <v>0</v>
      </c>
      <c r="VZW24" s="719">
        <f t="shared" si="243"/>
        <v>0</v>
      </c>
      <c r="VZX24" s="719">
        <f t="shared" si="243"/>
        <v>0</v>
      </c>
      <c r="VZY24" s="719">
        <f t="shared" si="243"/>
        <v>0</v>
      </c>
      <c r="VZZ24" s="719">
        <f t="shared" si="243"/>
        <v>0</v>
      </c>
      <c r="WAA24" s="719">
        <f t="shared" si="243"/>
        <v>0</v>
      </c>
      <c r="WAB24" s="719">
        <f t="shared" si="243"/>
        <v>0</v>
      </c>
      <c r="WAC24" s="719">
        <f t="shared" si="243"/>
        <v>0</v>
      </c>
      <c r="WAD24" s="719">
        <f t="shared" si="243"/>
        <v>0</v>
      </c>
      <c r="WAE24" s="719">
        <f t="shared" si="243"/>
        <v>0</v>
      </c>
      <c r="WAF24" s="719">
        <f t="shared" si="243"/>
        <v>0</v>
      </c>
      <c r="WAG24" s="719">
        <f t="shared" si="243"/>
        <v>0</v>
      </c>
      <c r="WAH24" s="719">
        <f t="shared" si="243"/>
        <v>0</v>
      </c>
      <c r="WAI24" s="719">
        <f t="shared" si="243"/>
        <v>0</v>
      </c>
      <c r="WAJ24" s="719">
        <f t="shared" si="243"/>
        <v>0</v>
      </c>
      <c r="WAK24" s="719">
        <f t="shared" si="243"/>
        <v>0</v>
      </c>
      <c r="WAL24" s="719">
        <f t="shared" si="243"/>
        <v>0</v>
      </c>
      <c r="WAM24" s="719">
        <f t="shared" si="243"/>
        <v>0</v>
      </c>
      <c r="WAN24" s="719">
        <f t="shared" si="243"/>
        <v>0</v>
      </c>
      <c r="WAO24" s="719">
        <f t="shared" si="243"/>
        <v>0</v>
      </c>
      <c r="WAP24" s="719">
        <f t="shared" si="243"/>
        <v>0</v>
      </c>
      <c r="WAQ24" s="719">
        <f t="shared" si="243"/>
        <v>0</v>
      </c>
      <c r="WAR24" s="719">
        <f t="shared" si="243"/>
        <v>0</v>
      </c>
      <c r="WAS24" s="719">
        <f t="shared" si="243"/>
        <v>0</v>
      </c>
      <c r="WAT24" s="719">
        <f t="shared" si="243"/>
        <v>0</v>
      </c>
      <c r="WAU24" s="719">
        <f t="shared" si="243"/>
        <v>0</v>
      </c>
      <c r="WAV24" s="719">
        <f t="shared" si="243"/>
        <v>0</v>
      </c>
      <c r="WAW24" s="719">
        <f t="shared" si="243"/>
        <v>0</v>
      </c>
      <c r="WAX24" s="719">
        <f t="shared" si="243"/>
        <v>0</v>
      </c>
      <c r="WAY24" s="719">
        <f t="shared" si="243"/>
        <v>0</v>
      </c>
      <c r="WAZ24" s="719">
        <f t="shared" si="243"/>
        <v>0</v>
      </c>
      <c r="WBA24" s="719">
        <f t="shared" si="243"/>
        <v>0</v>
      </c>
      <c r="WBB24" s="719">
        <f t="shared" si="243"/>
        <v>0</v>
      </c>
      <c r="WBC24" s="719">
        <f t="shared" si="243"/>
        <v>0</v>
      </c>
      <c r="WBD24" s="719">
        <f t="shared" si="243"/>
        <v>0</v>
      </c>
      <c r="WBE24" s="719">
        <f t="shared" si="243"/>
        <v>0</v>
      </c>
      <c r="WBF24" s="719">
        <f t="shared" si="243"/>
        <v>0</v>
      </c>
      <c r="WBG24" s="719">
        <f t="shared" si="243"/>
        <v>0</v>
      </c>
      <c r="WBH24" s="719">
        <f t="shared" si="243"/>
        <v>0</v>
      </c>
      <c r="WBI24" s="719">
        <f t="shared" si="243"/>
        <v>0</v>
      </c>
      <c r="WBJ24" s="719">
        <f t="shared" si="243"/>
        <v>0</v>
      </c>
      <c r="WBK24" s="719">
        <f t="shared" si="243"/>
        <v>0</v>
      </c>
      <c r="WBL24" s="719">
        <f t="shared" si="243"/>
        <v>0</v>
      </c>
      <c r="WBM24" s="719">
        <f t="shared" si="243"/>
        <v>0</v>
      </c>
      <c r="WBN24" s="719">
        <f t="shared" si="243"/>
        <v>0</v>
      </c>
      <c r="WBO24" s="719">
        <f t="shared" si="243"/>
        <v>0</v>
      </c>
      <c r="WBP24" s="719">
        <f t="shared" si="243"/>
        <v>0</v>
      </c>
      <c r="WBQ24" s="719">
        <f t="shared" ref="WBQ24:WEB24" si="244">WBQ22/365</f>
        <v>0</v>
      </c>
      <c r="WBR24" s="719">
        <f t="shared" si="244"/>
        <v>0</v>
      </c>
      <c r="WBS24" s="719">
        <f t="shared" si="244"/>
        <v>0</v>
      </c>
      <c r="WBT24" s="719">
        <f t="shared" si="244"/>
        <v>0</v>
      </c>
      <c r="WBU24" s="719">
        <f t="shared" si="244"/>
        <v>0</v>
      </c>
      <c r="WBV24" s="719">
        <f t="shared" si="244"/>
        <v>0</v>
      </c>
      <c r="WBW24" s="719">
        <f t="shared" si="244"/>
        <v>0</v>
      </c>
      <c r="WBX24" s="719">
        <f t="shared" si="244"/>
        <v>0</v>
      </c>
      <c r="WBY24" s="719">
        <f t="shared" si="244"/>
        <v>0</v>
      </c>
      <c r="WBZ24" s="719">
        <f t="shared" si="244"/>
        <v>0</v>
      </c>
      <c r="WCA24" s="719">
        <f t="shared" si="244"/>
        <v>0</v>
      </c>
      <c r="WCB24" s="719">
        <f t="shared" si="244"/>
        <v>0</v>
      </c>
      <c r="WCC24" s="719">
        <f t="shared" si="244"/>
        <v>0</v>
      </c>
      <c r="WCD24" s="719">
        <f t="shared" si="244"/>
        <v>0</v>
      </c>
      <c r="WCE24" s="719">
        <f t="shared" si="244"/>
        <v>0</v>
      </c>
      <c r="WCF24" s="719">
        <f t="shared" si="244"/>
        <v>0</v>
      </c>
      <c r="WCG24" s="719">
        <f t="shared" si="244"/>
        <v>0</v>
      </c>
      <c r="WCH24" s="719">
        <f t="shared" si="244"/>
        <v>0</v>
      </c>
      <c r="WCI24" s="719">
        <f t="shared" si="244"/>
        <v>0</v>
      </c>
      <c r="WCJ24" s="719">
        <f t="shared" si="244"/>
        <v>0</v>
      </c>
      <c r="WCK24" s="719">
        <f t="shared" si="244"/>
        <v>0</v>
      </c>
      <c r="WCL24" s="719">
        <f t="shared" si="244"/>
        <v>0</v>
      </c>
      <c r="WCM24" s="719">
        <f t="shared" si="244"/>
        <v>0</v>
      </c>
      <c r="WCN24" s="719">
        <f t="shared" si="244"/>
        <v>0</v>
      </c>
      <c r="WCO24" s="719">
        <f t="shared" si="244"/>
        <v>0</v>
      </c>
      <c r="WCP24" s="719">
        <f t="shared" si="244"/>
        <v>0</v>
      </c>
      <c r="WCQ24" s="719">
        <f t="shared" si="244"/>
        <v>0</v>
      </c>
      <c r="WCR24" s="719">
        <f t="shared" si="244"/>
        <v>0</v>
      </c>
      <c r="WCS24" s="719">
        <f t="shared" si="244"/>
        <v>0</v>
      </c>
      <c r="WCT24" s="719">
        <f t="shared" si="244"/>
        <v>0</v>
      </c>
      <c r="WCU24" s="719">
        <f t="shared" si="244"/>
        <v>0</v>
      </c>
      <c r="WCV24" s="719">
        <f t="shared" si="244"/>
        <v>0</v>
      </c>
      <c r="WCW24" s="719">
        <f t="shared" si="244"/>
        <v>0</v>
      </c>
      <c r="WCX24" s="719">
        <f t="shared" si="244"/>
        <v>0</v>
      </c>
      <c r="WCY24" s="719">
        <f t="shared" si="244"/>
        <v>0</v>
      </c>
      <c r="WCZ24" s="719">
        <f t="shared" si="244"/>
        <v>0</v>
      </c>
      <c r="WDA24" s="719">
        <f t="shared" si="244"/>
        <v>0</v>
      </c>
      <c r="WDB24" s="719">
        <f t="shared" si="244"/>
        <v>0</v>
      </c>
      <c r="WDC24" s="719">
        <f t="shared" si="244"/>
        <v>0</v>
      </c>
      <c r="WDD24" s="719">
        <f t="shared" si="244"/>
        <v>0</v>
      </c>
      <c r="WDE24" s="719">
        <f t="shared" si="244"/>
        <v>0</v>
      </c>
      <c r="WDF24" s="719">
        <f t="shared" si="244"/>
        <v>0</v>
      </c>
      <c r="WDG24" s="719">
        <f t="shared" si="244"/>
        <v>0</v>
      </c>
      <c r="WDH24" s="719">
        <f t="shared" si="244"/>
        <v>0</v>
      </c>
      <c r="WDI24" s="719">
        <f t="shared" si="244"/>
        <v>0</v>
      </c>
      <c r="WDJ24" s="719">
        <f t="shared" si="244"/>
        <v>0</v>
      </c>
      <c r="WDK24" s="719">
        <f t="shared" si="244"/>
        <v>0</v>
      </c>
      <c r="WDL24" s="719">
        <f t="shared" si="244"/>
        <v>0</v>
      </c>
      <c r="WDM24" s="719">
        <f t="shared" si="244"/>
        <v>0</v>
      </c>
      <c r="WDN24" s="719">
        <f t="shared" si="244"/>
        <v>0</v>
      </c>
      <c r="WDO24" s="719">
        <f t="shared" si="244"/>
        <v>0</v>
      </c>
      <c r="WDP24" s="719">
        <f t="shared" si="244"/>
        <v>0</v>
      </c>
      <c r="WDQ24" s="719">
        <f t="shared" si="244"/>
        <v>0</v>
      </c>
      <c r="WDR24" s="719">
        <f t="shared" si="244"/>
        <v>0</v>
      </c>
      <c r="WDS24" s="719">
        <f t="shared" si="244"/>
        <v>0</v>
      </c>
      <c r="WDT24" s="719">
        <f t="shared" si="244"/>
        <v>0</v>
      </c>
      <c r="WDU24" s="719">
        <f t="shared" si="244"/>
        <v>0</v>
      </c>
      <c r="WDV24" s="719">
        <f t="shared" si="244"/>
        <v>0</v>
      </c>
      <c r="WDW24" s="719">
        <f t="shared" si="244"/>
        <v>0</v>
      </c>
      <c r="WDX24" s="719">
        <f t="shared" si="244"/>
        <v>0</v>
      </c>
      <c r="WDY24" s="719">
        <f t="shared" si="244"/>
        <v>0</v>
      </c>
      <c r="WDZ24" s="719">
        <f t="shared" si="244"/>
        <v>0</v>
      </c>
      <c r="WEA24" s="719">
        <f t="shared" si="244"/>
        <v>0</v>
      </c>
      <c r="WEB24" s="719">
        <f t="shared" si="244"/>
        <v>0</v>
      </c>
      <c r="WEC24" s="719">
        <f t="shared" ref="WEC24:WGN24" si="245">WEC22/365</f>
        <v>0</v>
      </c>
      <c r="WED24" s="719">
        <f t="shared" si="245"/>
        <v>0</v>
      </c>
      <c r="WEE24" s="719">
        <f t="shared" si="245"/>
        <v>0</v>
      </c>
      <c r="WEF24" s="719">
        <f t="shared" si="245"/>
        <v>0</v>
      </c>
      <c r="WEG24" s="719">
        <f t="shared" si="245"/>
        <v>0</v>
      </c>
      <c r="WEH24" s="719">
        <f t="shared" si="245"/>
        <v>0</v>
      </c>
      <c r="WEI24" s="719">
        <f t="shared" si="245"/>
        <v>0</v>
      </c>
      <c r="WEJ24" s="719">
        <f t="shared" si="245"/>
        <v>0</v>
      </c>
      <c r="WEK24" s="719">
        <f t="shared" si="245"/>
        <v>0</v>
      </c>
      <c r="WEL24" s="719">
        <f t="shared" si="245"/>
        <v>0</v>
      </c>
      <c r="WEM24" s="719">
        <f t="shared" si="245"/>
        <v>0</v>
      </c>
      <c r="WEN24" s="719">
        <f t="shared" si="245"/>
        <v>0</v>
      </c>
      <c r="WEO24" s="719">
        <f t="shared" si="245"/>
        <v>0</v>
      </c>
      <c r="WEP24" s="719">
        <f t="shared" si="245"/>
        <v>0</v>
      </c>
      <c r="WEQ24" s="719">
        <f t="shared" si="245"/>
        <v>0</v>
      </c>
      <c r="WER24" s="719">
        <f t="shared" si="245"/>
        <v>0</v>
      </c>
      <c r="WES24" s="719">
        <f t="shared" si="245"/>
        <v>0</v>
      </c>
      <c r="WET24" s="719">
        <f t="shared" si="245"/>
        <v>0</v>
      </c>
      <c r="WEU24" s="719">
        <f t="shared" si="245"/>
        <v>0</v>
      </c>
      <c r="WEV24" s="719">
        <f t="shared" si="245"/>
        <v>0</v>
      </c>
      <c r="WEW24" s="719">
        <f t="shared" si="245"/>
        <v>0</v>
      </c>
      <c r="WEX24" s="719">
        <f t="shared" si="245"/>
        <v>0</v>
      </c>
      <c r="WEY24" s="719">
        <f t="shared" si="245"/>
        <v>0</v>
      </c>
      <c r="WEZ24" s="719">
        <f t="shared" si="245"/>
        <v>0</v>
      </c>
      <c r="WFA24" s="719">
        <f t="shared" si="245"/>
        <v>0</v>
      </c>
      <c r="WFB24" s="719">
        <f t="shared" si="245"/>
        <v>0</v>
      </c>
      <c r="WFC24" s="719">
        <f t="shared" si="245"/>
        <v>0</v>
      </c>
      <c r="WFD24" s="719">
        <f t="shared" si="245"/>
        <v>0</v>
      </c>
      <c r="WFE24" s="719">
        <f t="shared" si="245"/>
        <v>0</v>
      </c>
      <c r="WFF24" s="719">
        <f t="shared" si="245"/>
        <v>0</v>
      </c>
      <c r="WFG24" s="719">
        <f t="shared" si="245"/>
        <v>0</v>
      </c>
      <c r="WFH24" s="719">
        <f t="shared" si="245"/>
        <v>0</v>
      </c>
      <c r="WFI24" s="719">
        <f t="shared" si="245"/>
        <v>0</v>
      </c>
      <c r="WFJ24" s="719">
        <f t="shared" si="245"/>
        <v>0</v>
      </c>
      <c r="WFK24" s="719">
        <f t="shared" si="245"/>
        <v>0</v>
      </c>
      <c r="WFL24" s="719">
        <f t="shared" si="245"/>
        <v>0</v>
      </c>
      <c r="WFM24" s="719">
        <f t="shared" si="245"/>
        <v>0</v>
      </c>
      <c r="WFN24" s="719">
        <f t="shared" si="245"/>
        <v>0</v>
      </c>
      <c r="WFO24" s="719">
        <f t="shared" si="245"/>
        <v>0</v>
      </c>
      <c r="WFP24" s="719">
        <f t="shared" si="245"/>
        <v>0</v>
      </c>
      <c r="WFQ24" s="719">
        <f t="shared" si="245"/>
        <v>0</v>
      </c>
      <c r="WFR24" s="719">
        <f t="shared" si="245"/>
        <v>0</v>
      </c>
      <c r="WFS24" s="719">
        <f t="shared" si="245"/>
        <v>0</v>
      </c>
      <c r="WFT24" s="719">
        <f t="shared" si="245"/>
        <v>0</v>
      </c>
      <c r="WFU24" s="719">
        <f t="shared" si="245"/>
        <v>0</v>
      </c>
      <c r="WFV24" s="719">
        <f t="shared" si="245"/>
        <v>0</v>
      </c>
      <c r="WFW24" s="719">
        <f t="shared" si="245"/>
        <v>0</v>
      </c>
      <c r="WFX24" s="719">
        <f t="shared" si="245"/>
        <v>0</v>
      </c>
      <c r="WFY24" s="719">
        <f t="shared" si="245"/>
        <v>0</v>
      </c>
      <c r="WFZ24" s="719">
        <f t="shared" si="245"/>
        <v>0</v>
      </c>
      <c r="WGA24" s="719">
        <f t="shared" si="245"/>
        <v>0</v>
      </c>
      <c r="WGB24" s="719">
        <f t="shared" si="245"/>
        <v>0</v>
      </c>
      <c r="WGC24" s="719">
        <f t="shared" si="245"/>
        <v>0</v>
      </c>
      <c r="WGD24" s="719">
        <f t="shared" si="245"/>
        <v>0</v>
      </c>
      <c r="WGE24" s="719">
        <f t="shared" si="245"/>
        <v>0</v>
      </c>
      <c r="WGF24" s="719">
        <f t="shared" si="245"/>
        <v>0</v>
      </c>
      <c r="WGG24" s="719">
        <f t="shared" si="245"/>
        <v>0</v>
      </c>
      <c r="WGH24" s="719">
        <f t="shared" si="245"/>
        <v>0</v>
      </c>
      <c r="WGI24" s="719">
        <f t="shared" si="245"/>
        <v>0</v>
      </c>
      <c r="WGJ24" s="719">
        <f t="shared" si="245"/>
        <v>0</v>
      </c>
      <c r="WGK24" s="719">
        <f t="shared" si="245"/>
        <v>0</v>
      </c>
      <c r="WGL24" s="719">
        <f t="shared" si="245"/>
        <v>0</v>
      </c>
      <c r="WGM24" s="719">
        <f t="shared" si="245"/>
        <v>0</v>
      </c>
      <c r="WGN24" s="719">
        <f t="shared" si="245"/>
        <v>0</v>
      </c>
      <c r="WGO24" s="719">
        <f t="shared" ref="WGO24:WIZ24" si="246">WGO22/365</f>
        <v>0</v>
      </c>
      <c r="WGP24" s="719">
        <f t="shared" si="246"/>
        <v>0</v>
      </c>
      <c r="WGQ24" s="719">
        <f t="shared" si="246"/>
        <v>0</v>
      </c>
      <c r="WGR24" s="719">
        <f t="shared" si="246"/>
        <v>0</v>
      </c>
      <c r="WGS24" s="719">
        <f t="shared" si="246"/>
        <v>0</v>
      </c>
      <c r="WGT24" s="719">
        <f t="shared" si="246"/>
        <v>0</v>
      </c>
      <c r="WGU24" s="719">
        <f t="shared" si="246"/>
        <v>0</v>
      </c>
      <c r="WGV24" s="719">
        <f t="shared" si="246"/>
        <v>0</v>
      </c>
      <c r="WGW24" s="719">
        <f t="shared" si="246"/>
        <v>0</v>
      </c>
      <c r="WGX24" s="719">
        <f t="shared" si="246"/>
        <v>0</v>
      </c>
      <c r="WGY24" s="719">
        <f t="shared" si="246"/>
        <v>0</v>
      </c>
      <c r="WGZ24" s="719">
        <f t="shared" si="246"/>
        <v>0</v>
      </c>
      <c r="WHA24" s="719">
        <f t="shared" si="246"/>
        <v>0</v>
      </c>
      <c r="WHB24" s="719">
        <f t="shared" si="246"/>
        <v>0</v>
      </c>
      <c r="WHC24" s="719">
        <f t="shared" si="246"/>
        <v>0</v>
      </c>
      <c r="WHD24" s="719">
        <f t="shared" si="246"/>
        <v>0</v>
      </c>
      <c r="WHE24" s="719">
        <f t="shared" si="246"/>
        <v>0</v>
      </c>
      <c r="WHF24" s="719">
        <f t="shared" si="246"/>
        <v>0</v>
      </c>
      <c r="WHG24" s="719">
        <f t="shared" si="246"/>
        <v>0</v>
      </c>
      <c r="WHH24" s="719">
        <f t="shared" si="246"/>
        <v>0</v>
      </c>
      <c r="WHI24" s="719">
        <f t="shared" si="246"/>
        <v>0</v>
      </c>
      <c r="WHJ24" s="719">
        <f t="shared" si="246"/>
        <v>0</v>
      </c>
      <c r="WHK24" s="719">
        <f t="shared" si="246"/>
        <v>0</v>
      </c>
      <c r="WHL24" s="719">
        <f t="shared" si="246"/>
        <v>0</v>
      </c>
      <c r="WHM24" s="719">
        <f t="shared" si="246"/>
        <v>0</v>
      </c>
      <c r="WHN24" s="719">
        <f t="shared" si="246"/>
        <v>0</v>
      </c>
      <c r="WHO24" s="719">
        <f t="shared" si="246"/>
        <v>0</v>
      </c>
      <c r="WHP24" s="719">
        <f t="shared" si="246"/>
        <v>0</v>
      </c>
      <c r="WHQ24" s="719">
        <f t="shared" si="246"/>
        <v>0</v>
      </c>
      <c r="WHR24" s="719">
        <f t="shared" si="246"/>
        <v>0</v>
      </c>
      <c r="WHS24" s="719">
        <f t="shared" si="246"/>
        <v>0</v>
      </c>
      <c r="WHT24" s="719">
        <f t="shared" si="246"/>
        <v>0</v>
      </c>
      <c r="WHU24" s="719">
        <f t="shared" si="246"/>
        <v>0</v>
      </c>
      <c r="WHV24" s="719">
        <f t="shared" si="246"/>
        <v>0</v>
      </c>
      <c r="WHW24" s="719">
        <f t="shared" si="246"/>
        <v>0</v>
      </c>
      <c r="WHX24" s="719">
        <f t="shared" si="246"/>
        <v>0</v>
      </c>
      <c r="WHY24" s="719">
        <f t="shared" si="246"/>
        <v>0</v>
      </c>
      <c r="WHZ24" s="719">
        <f t="shared" si="246"/>
        <v>0</v>
      </c>
      <c r="WIA24" s="719">
        <f t="shared" si="246"/>
        <v>0</v>
      </c>
      <c r="WIB24" s="719">
        <f t="shared" si="246"/>
        <v>0</v>
      </c>
      <c r="WIC24" s="719">
        <f t="shared" si="246"/>
        <v>0</v>
      </c>
      <c r="WID24" s="719">
        <f t="shared" si="246"/>
        <v>0</v>
      </c>
      <c r="WIE24" s="719">
        <f t="shared" si="246"/>
        <v>0</v>
      </c>
      <c r="WIF24" s="719">
        <f t="shared" si="246"/>
        <v>0</v>
      </c>
      <c r="WIG24" s="719">
        <f t="shared" si="246"/>
        <v>0</v>
      </c>
      <c r="WIH24" s="719">
        <f t="shared" si="246"/>
        <v>0</v>
      </c>
      <c r="WII24" s="719">
        <f t="shared" si="246"/>
        <v>0</v>
      </c>
      <c r="WIJ24" s="719">
        <f t="shared" si="246"/>
        <v>0</v>
      </c>
      <c r="WIK24" s="719">
        <f t="shared" si="246"/>
        <v>0</v>
      </c>
      <c r="WIL24" s="719">
        <f t="shared" si="246"/>
        <v>0</v>
      </c>
      <c r="WIM24" s="719">
        <f t="shared" si="246"/>
        <v>0</v>
      </c>
      <c r="WIN24" s="719">
        <f t="shared" si="246"/>
        <v>0</v>
      </c>
      <c r="WIO24" s="719">
        <f t="shared" si="246"/>
        <v>0</v>
      </c>
      <c r="WIP24" s="719">
        <f t="shared" si="246"/>
        <v>0</v>
      </c>
      <c r="WIQ24" s="719">
        <f t="shared" si="246"/>
        <v>0</v>
      </c>
      <c r="WIR24" s="719">
        <f t="shared" si="246"/>
        <v>0</v>
      </c>
      <c r="WIS24" s="719">
        <f t="shared" si="246"/>
        <v>0</v>
      </c>
      <c r="WIT24" s="719">
        <f t="shared" si="246"/>
        <v>0</v>
      </c>
      <c r="WIU24" s="719">
        <f t="shared" si="246"/>
        <v>0</v>
      </c>
      <c r="WIV24" s="719">
        <f t="shared" si="246"/>
        <v>0</v>
      </c>
      <c r="WIW24" s="719">
        <f t="shared" si="246"/>
        <v>0</v>
      </c>
      <c r="WIX24" s="719">
        <f t="shared" si="246"/>
        <v>0</v>
      </c>
      <c r="WIY24" s="719">
        <f t="shared" si="246"/>
        <v>0</v>
      </c>
      <c r="WIZ24" s="719">
        <f t="shared" si="246"/>
        <v>0</v>
      </c>
      <c r="WJA24" s="719">
        <f t="shared" ref="WJA24:WLL24" si="247">WJA22/365</f>
        <v>0</v>
      </c>
      <c r="WJB24" s="719">
        <f t="shared" si="247"/>
        <v>0</v>
      </c>
      <c r="WJC24" s="719">
        <f t="shared" si="247"/>
        <v>0</v>
      </c>
      <c r="WJD24" s="719">
        <f t="shared" si="247"/>
        <v>0</v>
      </c>
      <c r="WJE24" s="719">
        <f t="shared" si="247"/>
        <v>0</v>
      </c>
      <c r="WJF24" s="719">
        <f t="shared" si="247"/>
        <v>0</v>
      </c>
      <c r="WJG24" s="719">
        <f t="shared" si="247"/>
        <v>0</v>
      </c>
      <c r="WJH24" s="719">
        <f t="shared" si="247"/>
        <v>0</v>
      </c>
      <c r="WJI24" s="719">
        <f t="shared" si="247"/>
        <v>0</v>
      </c>
      <c r="WJJ24" s="719">
        <f t="shared" si="247"/>
        <v>0</v>
      </c>
      <c r="WJK24" s="719">
        <f t="shared" si="247"/>
        <v>0</v>
      </c>
      <c r="WJL24" s="719">
        <f t="shared" si="247"/>
        <v>0</v>
      </c>
      <c r="WJM24" s="719">
        <f t="shared" si="247"/>
        <v>0</v>
      </c>
      <c r="WJN24" s="719">
        <f t="shared" si="247"/>
        <v>0</v>
      </c>
      <c r="WJO24" s="719">
        <f t="shared" si="247"/>
        <v>0</v>
      </c>
      <c r="WJP24" s="719">
        <f t="shared" si="247"/>
        <v>0</v>
      </c>
      <c r="WJQ24" s="719">
        <f t="shared" si="247"/>
        <v>0</v>
      </c>
      <c r="WJR24" s="719">
        <f t="shared" si="247"/>
        <v>0</v>
      </c>
      <c r="WJS24" s="719">
        <f t="shared" si="247"/>
        <v>0</v>
      </c>
      <c r="WJT24" s="719">
        <f t="shared" si="247"/>
        <v>0</v>
      </c>
      <c r="WJU24" s="719">
        <f t="shared" si="247"/>
        <v>0</v>
      </c>
      <c r="WJV24" s="719">
        <f t="shared" si="247"/>
        <v>0</v>
      </c>
      <c r="WJW24" s="719">
        <f t="shared" si="247"/>
        <v>0</v>
      </c>
      <c r="WJX24" s="719">
        <f t="shared" si="247"/>
        <v>0</v>
      </c>
      <c r="WJY24" s="719">
        <f t="shared" si="247"/>
        <v>0</v>
      </c>
      <c r="WJZ24" s="719">
        <f t="shared" si="247"/>
        <v>0</v>
      </c>
      <c r="WKA24" s="719">
        <f t="shared" si="247"/>
        <v>0</v>
      </c>
      <c r="WKB24" s="719">
        <f t="shared" si="247"/>
        <v>0</v>
      </c>
      <c r="WKC24" s="719">
        <f t="shared" si="247"/>
        <v>0</v>
      </c>
      <c r="WKD24" s="719">
        <f t="shared" si="247"/>
        <v>0</v>
      </c>
      <c r="WKE24" s="719">
        <f t="shared" si="247"/>
        <v>0</v>
      </c>
      <c r="WKF24" s="719">
        <f t="shared" si="247"/>
        <v>0</v>
      </c>
      <c r="WKG24" s="719">
        <f t="shared" si="247"/>
        <v>0</v>
      </c>
      <c r="WKH24" s="719">
        <f t="shared" si="247"/>
        <v>0</v>
      </c>
      <c r="WKI24" s="719">
        <f t="shared" si="247"/>
        <v>0</v>
      </c>
      <c r="WKJ24" s="719">
        <f t="shared" si="247"/>
        <v>0</v>
      </c>
      <c r="WKK24" s="719">
        <f t="shared" si="247"/>
        <v>0</v>
      </c>
      <c r="WKL24" s="719">
        <f t="shared" si="247"/>
        <v>0</v>
      </c>
      <c r="WKM24" s="719">
        <f t="shared" si="247"/>
        <v>0</v>
      </c>
      <c r="WKN24" s="719">
        <f t="shared" si="247"/>
        <v>0</v>
      </c>
      <c r="WKO24" s="719">
        <f t="shared" si="247"/>
        <v>0</v>
      </c>
      <c r="WKP24" s="719">
        <f t="shared" si="247"/>
        <v>0</v>
      </c>
      <c r="WKQ24" s="719">
        <f t="shared" si="247"/>
        <v>0</v>
      </c>
      <c r="WKR24" s="719">
        <f t="shared" si="247"/>
        <v>0</v>
      </c>
      <c r="WKS24" s="719">
        <f t="shared" si="247"/>
        <v>0</v>
      </c>
      <c r="WKT24" s="719">
        <f t="shared" si="247"/>
        <v>0</v>
      </c>
      <c r="WKU24" s="719">
        <f t="shared" si="247"/>
        <v>0</v>
      </c>
      <c r="WKV24" s="719">
        <f t="shared" si="247"/>
        <v>0</v>
      </c>
      <c r="WKW24" s="719">
        <f t="shared" si="247"/>
        <v>0</v>
      </c>
      <c r="WKX24" s="719">
        <f t="shared" si="247"/>
        <v>0</v>
      </c>
      <c r="WKY24" s="719">
        <f t="shared" si="247"/>
        <v>0</v>
      </c>
      <c r="WKZ24" s="719">
        <f t="shared" si="247"/>
        <v>0</v>
      </c>
      <c r="WLA24" s="719">
        <f t="shared" si="247"/>
        <v>0</v>
      </c>
      <c r="WLB24" s="719">
        <f t="shared" si="247"/>
        <v>0</v>
      </c>
      <c r="WLC24" s="719">
        <f t="shared" si="247"/>
        <v>0</v>
      </c>
      <c r="WLD24" s="719">
        <f t="shared" si="247"/>
        <v>0</v>
      </c>
      <c r="WLE24" s="719">
        <f t="shared" si="247"/>
        <v>0</v>
      </c>
      <c r="WLF24" s="719">
        <f t="shared" si="247"/>
        <v>0</v>
      </c>
      <c r="WLG24" s="719">
        <f t="shared" si="247"/>
        <v>0</v>
      </c>
      <c r="WLH24" s="719">
        <f t="shared" si="247"/>
        <v>0</v>
      </c>
      <c r="WLI24" s="719">
        <f t="shared" si="247"/>
        <v>0</v>
      </c>
      <c r="WLJ24" s="719">
        <f t="shared" si="247"/>
        <v>0</v>
      </c>
      <c r="WLK24" s="719">
        <f t="shared" si="247"/>
        <v>0</v>
      </c>
      <c r="WLL24" s="719">
        <f t="shared" si="247"/>
        <v>0</v>
      </c>
      <c r="WLM24" s="719">
        <f t="shared" ref="WLM24:WNX24" si="248">WLM22/365</f>
        <v>0</v>
      </c>
      <c r="WLN24" s="719">
        <f t="shared" si="248"/>
        <v>0</v>
      </c>
      <c r="WLO24" s="719">
        <f t="shared" si="248"/>
        <v>0</v>
      </c>
      <c r="WLP24" s="719">
        <f t="shared" si="248"/>
        <v>0</v>
      </c>
      <c r="WLQ24" s="719">
        <f t="shared" si="248"/>
        <v>0</v>
      </c>
      <c r="WLR24" s="719">
        <f t="shared" si="248"/>
        <v>0</v>
      </c>
      <c r="WLS24" s="719">
        <f t="shared" si="248"/>
        <v>0</v>
      </c>
      <c r="WLT24" s="719">
        <f t="shared" si="248"/>
        <v>0</v>
      </c>
      <c r="WLU24" s="719">
        <f t="shared" si="248"/>
        <v>0</v>
      </c>
      <c r="WLV24" s="719">
        <f t="shared" si="248"/>
        <v>0</v>
      </c>
      <c r="WLW24" s="719">
        <f t="shared" si="248"/>
        <v>0</v>
      </c>
      <c r="WLX24" s="719">
        <f t="shared" si="248"/>
        <v>0</v>
      </c>
      <c r="WLY24" s="719">
        <f t="shared" si="248"/>
        <v>0</v>
      </c>
      <c r="WLZ24" s="719">
        <f t="shared" si="248"/>
        <v>0</v>
      </c>
      <c r="WMA24" s="719">
        <f t="shared" si="248"/>
        <v>0</v>
      </c>
      <c r="WMB24" s="719">
        <f t="shared" si="248"/>
        <v>0</v>
      </c>
      <c r="WMC24" s="719">
        <f t="shared" si="248"/>
        <v>0</v>
      </c>
      <c r="WMD24" s="719">
        <f t="shared" si="248"/>
        <v>0</v>
      </c>
      <c r="WME24" s="719">
        <f t="shared" si="248"/>
        <v>0</v>
      </c>
      <c r="WMF24" s="719">
        <f t="shared" si="248"/>
        <v>0</v>
      </c>
      <c r="WMG24" s="719">
        <f t="shared" si="248"/>
        <v>0</v>
      </c>
      <c r="WMH24" s="719">
        <f t="shared" si="248"/>
        <v>0</v>
      </c>
      <c r="WMI24" s="719">
        <f t="shared" si="248"/>
        <v>0</v>
      </c>
      <c r="WMJ24" s="719">
        <f t="shared" si="248"/>
        <v>0</v>
      </c>
      <c r="WMK24" s="719">
        <f t="shared" si="248"/>
        <v>0</v>
      </c>
      <c r="WML24" s="719">
        <f t="shared" si="248"/>
        <v>0</v>
      </c>
      <c r="WMM24" s="719">
        <f t="shared" si="248"/>
        <v>0</v>
      </c>
      <c r="WMN24" s="719">
        <f t="shared" si="248"/>
        <v>0</v>
      </c>
      <c r="WMO24" s="719">
        <f t="shared" si="248"/>
        <v>0</v>
      </c>
      <c r="WMP24" s="719">
        <f t="shared" si="248"/>
        <v>0</v>
      </c>
      <c r="WMQ24" s="719">
        <f t="shared" si="248"/>
        <v>0</v>
      </c>
      <c r="WMR24" s="719">
        <f t="shared" si="248"/>
        <v>0</v>
      </c>
      <c r="WMS24" s="719">
        <f t="shared" si="248"/>
        <v>0</v>
      </c>
      <c r="WMT24" s="719">
        <f t="shared" si="248"/>
        <v>0</v>
      </c>
      <c r="WMU24" s="719">
        <f t="shared" si="248"/>
        <v>0</v>
      </c>
      <c r="WMV24" s="719">
        <f t="shared" si="248"/>
        <v>0</v>
      </c>
      <c r="WMW24" s="719">
        <f t="shared" si="248"/>
        <v>0</v>
      </c>
      <c r="WMX24" s="719">
        <f t="shared" si="248"/>
        <v>0</v>
      </c>
      <c r="WMY24" s="719">
        <f t="shared" si="248"/>
        <v>0</v>
      </c>
      <c r="WMZ24" s="719">
        <f t="shared" si="248"/>
        <v>0</v>
      </c>
      <c r="WNA24" s="719">
        <f t="shared" si="248"/>
        <v>0</v>
      </c>
      <c r="WNB24" s="719">
        <f t="shared" si="248"/>
        <v>0</v>
      </c>
      <c r="WNC24" s="719">
        <f t="shared" si="248"/>
        <v>0</v>
      </c>
      <c r="WND24" s="719">
        <f t="shared" si="248"/>
        <v>0</v>
      </c>
      <c r="WNE24" s="719">
        <f t="shared" si="248"/>
        <v>0</v>
      </c>
      <c r="WNF24" s="719">
        <f t="shared" si="248"/>
        <v>0</v>
      </c>
      <c r="WNG24" s="719">
        <f t="shared" si="248"/>
        <v>0</v>
      </c>
      <c r="WNH24" s="719">
        <f t="shared" si="248"/>
        <v>0</v>
      </c>
      <c r="WNI24" s="719">
        <f t="shared" si="248"/>
        <v>0</v>
      </c>
      <c r="WNJ24" s="719">
        <f t="shared" si="248"/>
        <v>0</v>
      </c>
      <c r="WNK24" s="719">
        <f t="shared" si="248"/>
        <v>0</v>
      </c>
      <c r="WNL24" s="719">
        <f t="shared" si="248"/>
        <v>0</v>
      </c>
      <c r="WNM24" s="719">
        <f t="shared" si="248"/>
        <v>0</v>
      </c>
      <c r="WNN24" s="719">
        <f t="shared" si="248"/>
        <v>0</v>
      </c>
      <c r="WNO24" s="719">
        <f t="shared" si="248"/>
        <v>0</v>
      </c>
      <c r="WNP24" s="719">
        <f t="shared" si="248"/>
        <v>0</v>
      </c>
      <c r="WNQ24" s="719">
        <f t="shared" si="248"/>
        <v>0</v>
      </c>
      <c r="WNR24" s="719">
        <f t="shared" si="248"/>
        <v>0</v>
      </c>
      <c r="WNS24" s="719">
        <f t="shared" si="248"/>
        <v>0</v>
      </c>
      <c r="WNT24" s="719">
        <f t="shared" si="248"/>
        <v>0</v>
      </c>
      <c r="WNU24" s="719">
        <f t="shared" si="248"/>
        <v>0</v>
      </c>
      <c r="WNV24" s="719">
        <f t="shared" si="248"/>
        <v>0</v>
      </c>
      <c r="WNW24" s="719">
        <f t="shared" si="248"/>
        <v>0</v>
      </c>
      <c r="WNX24" s="719">
        <f t="shared" si="248"/>
        <v>0</v>
      </c>
      <c r="WNY24" s="719">
        <f t="shared" ref="WNY24:WQJ24" si="249">WNY22/365</f>
        <v>0</v>
      </c>
      <c r="WNZ24" s="719">
        <f t="shared" si="249"/>
        <v>0</v>
      </c>
      <c r="WOA24" s="719">
        <f t="shared" si="249"/>
        <v>0</v>
      </c>
      <c r="WOB24" s="719">
        <f t="shared" si="249"/>
        <v>0</v>
      </c>
      <c r="WOC24" s="719">
        <f t="shared" si="249"/>
        <v>0</v>
      </c>
      <c r="WOD24" s="719">
        <f t="shared" si="249"/>
        <v>0</v>
      </c>
      <c r="WOE24" s="719">
        <f t="shared" si="249"/>
        <v>0</v>
      </c>
      <c r="WOF24" s="719">
        <f t="shared" si="249"/>
        <v>0</v>
      </c>
      <c r="WOG24" s="719">
        <f t="shared" si="249"/>
        <v>0</v>
      </c>
      <c r="WOH24" s="719">
        <f t="shared" si="249"/>
        <v>0</v>
      </c>
      <c r="WOI24" s="719">
        <f t="shared" si="249"/>
        <v>0</v>
      </c>
      <c r="WOJ24" s="719">
        <f t="shared" si="249"/>
        <v>0</v>
      </c>
      <c r="WOK24" s="719">
        <f t="shared" si="249"/>
        <v>0</v>
      </c>
      <c r="WOL24" s="719">
        <f t="shared" si="249"/>
        <v>0</v>
      </c>
      <c r="WOM24" s="719">
        <f t="shared" si="249"/>
        <v>0</v>
      </c>
      <c r="WON24" s="719">
        <f t="shared" si="249"/>
        <v>0</v>
      </c>
      <c r="WOO24" s="719">
        <f t="shared" si="249"/>
        <v>0</v>
      </c>
      <c r="WOP24" s="719">
        <f t="shared" si="249"/>
        <v>0</v>
      </c>
      <c r="WOQ24" s="719">
        <f t="shared" si="249"/>
        <v>0</v>
      </c>
      <c r="WOR24" s="719">
        <f t="shared" si="249"/>
        <v>0</v>
      </c>
      <c r="WOS24" s="719">
        <f t="shared" si="249"/>
        <v>0</v>
      </c>
      <c r="WOT24" s="719">
        <f t="shared" si="249"/>
        <v>0</v>
      </c>
      <c r="WOU24" s="719">
        <f t="shared" si="249"/>
        <v>0</v>
      </c>
      <c r="WOV24" s="719">
        <f t="shared" si="249"/>
        <v>0</v>
      </c>
      <c r="WOW24" s="719">
        <f t="shared" si="249"/>
        <v>0</v>
      </c>
      <c r="WOX24" s="719">
        <f t="shared" si="249"/>
        <v>0</v>
      </c>
      <c r="WOY24" s="719">
        <f t="shared" si="249"/>
        <v>0</v>
      </c>
      <c r="WOZ24" s="719">
        <f t="shared" si="249"/>
        <v>0</v>
      </c>
      <c r="WPA24" s="719">
        <f t="shared" si="249"/>
        <v>0</v>
      </c>
      <c r="WPB24" s="719">
        <f t="shared" si="249"/>
        <v>0</v>
      </c>
      <c r="WPC24" s="719">
        <f t="shared" si="249"/>
        <v>0</v>
      </c>
      <c r="WPD24" s="719">
        <f t="shared" si="249"/>
        <v>0</v>
      </c>
      <c r="WPE24" s="719">
        <f t="shared" si="249"/>
        <v>0</v>
      </c>
      <c r="WPF24" s="719">
        <f t="shared" si="249"/>
        <v>0</v>
      </c>
      <c r="WPG24" s="719">
        <f t="shared" si="249"/>
        <v>0</v>
      </c>
      <c r="WPH24" s="719">
        <f t="shared" si="249"/>
        <v>0</v>
      </c>
      <c r="WPI24" s="719">
        <f t="shared" si="249"/>
        <v>0</v>
      </c>
      <c r="WPJ24" s="719">
        <f t="shared" si="249"/>
        <v>0</v>
      </c>
      <c r="WPK24" s="719">
        <f t="shared" si="249"/>
        <v>0</v>
      </c>
      <c r="WPL24" s="719">
        <f t="shared" si="249"/>
        <v>0</v>
      </c>
      <c r="WPM24" s="719">
        <f t="shared" si="249"/>
        <v>0</v>
      </c>
      <c r="WPN24" s="719">
        <f t="shared" si="249"/>
        <v>0</v>
      </c>
      <c r="WPO24" s="719">
        <f t="shared" si="249"/>
        <v>0</v>
      </c>
      <c r="WPP24" s="719">
        <f t="shared" si="249"/>
        <v>0</v>
      </c>
      <c r="WPQ24" s="719">
        <f t="shared" si="249"/>
        <v>0</v>
      </c>
      <c r="WPR24" s="719">
        <f t="shared" si="249"/>
        <v>0</v>
      </c>
      <c r="WPS24" s="719">
        <f t="shared" si="249"/>
        <v>0</v>
      </c>
      <c r="WPT24" s="719">
        <f t="shared" si="249"/>
        <v>0</v>
      </c>
      <c r="WPU24" s="719">
        <f t="shared" si="249"/>
        <v>0</v>
      </c>
      <c r="WPV24" s="719">
        <f t="shared" si="249"/>
        <v>0</v>
      </c>
      <c r="WPW24" s="719">
        <f t="shared" si="249"/>
        <v>0</v>
      </c>
      <c r="WPX24" s="719">
        <f t="shared" si="249"/>
        <v>0</v>
      </c>
      <c r="WPY24" s="719">
        <f t="shared" si="249"/>
        <v>0</v>
      </c>
      <c r="WPZ24" s="719">
        <f t="shared" si="249"/>
        <v>0</v>
      </c>
      <c r="WQA24" s="719">
        <f t="shared" si="249"/>
        <v>0</v>
      </c>
      <c r="WQB24" s="719">
        <f t="shared" si="249"/>
        <v>0</v>
      </c>
      <c r="WQC24" s="719">
        <f t="shared" si="249"/>
        <v>0</v>
      </c>
      <c r="WQD24" s="719">
        <f t="shared" si="249"/>
        <v>0</v>
      </c>
      <c r="WQE24" s="719">
        <f t="shared" si="249"/>
        <v>0</v>
      </c>
      <c r="WQF24" s="719">
        <f t="shared" si="249"/>
        <v>0</v>
      </c>
      <c r="WQG24" s="719">
        <f t="shared" si="249"/>
        <v>0</v>
      </c>
      <c r="WQH24" s="719">
        <f t="shared" si="249"/>
        <v>0</v>
      </c>
      <c r="WQI24" s="719">
        <f t="shared" si="249"/>
        <v>0</v>
      </c>
      <c r="WQJ24" s="719">
        <f t="shared" si="249"/>
        <v>0</v>
      </c>
      <c r="WQK24" s="719">
        <f t="shared" ref="WQK24:WSV24" si="250">WQK22/365</f>
        <v>0</v>
      </c>
      <c r="WQL24" s="719">
        <f t="shared" si="250"/>
        <v>0</v>
      </c>
      <c r="WQM24" s="719">
        <f t="shared" si="250"/>
        <v>0</v>
      </c>
      <c r="WQN24" s="719">
        <f t="shared" si="250"/>
        <v>0</v>
      </c>
      <c r="WQO24" s="719">
        <f t="shared" si="250"/>
        <v>0</v>
      </c>
      <c r="WQP24" s="719">
        <f t="shared" si="250"/>
        <v>0</v>
      </c>
      <c r="WQQ24" s="719">
        <f t="shared" si="250"/>
        <v>0</v>
      </c>
      <c r="WQR24" s="719">
        <f t="shared" si="250"/>
        <v>0</v>
      </c>
      <c r="WQS24" s="719">
        <f t="shared" si="250"/>
        <v>0</v>
      </c>
      <c r="WQT24" s="719">
        <f t="shared" si="250"/>
        <v>0</v>
      </c>
      <c r="WQU24" s="719">
        <f t="shared" si="250"/>
        <v>0</v>
      </c>
      <c r="WQV24" s="719">
        <f t="shared" si="250"/>
        <v>0</v>
      </c>
      <c r="WQW24" s="719">
        <f t="shared" si="250"/>
        <v>0</v>
      </c>
      <c r="WQX24" s="719">
        <f t="shared" si="250"/>
        <v>0</v>
      </c>
      <c r="WQY24" s="719">
        <f t="shared" si="250"/>
        <v>0</v>
      </c>
      <c r="WQZ24" s="719">
        <f t="shared" si="250"/>
        <v>0</v>
      </c>
      <c r="WRA24" s="719">
        <f t="shared" si="250"/>
        <v>0</v>
      </c>
      <c r="WRB24" s="719">
        <f t="shared" si="250"/>
        <v>0</v>
      </c>
      <c r="WRC24" s="719">
        <f t="shared" si="250"/>
        <v>0</v>
      </c>
      <c r="WRD24" s="719">
        <f t="shared" si="250"/>
        <v>0</v>
      </c>
      <c r="WRE24" s="719">
        <f t="shared" si="250"/>
        <v>0</v>
      </c>
      <c r="WRF24" s="719">
        <f t="shared" si="250"/>
        <v>0</v>
      </c>
      <c r="WRG24" s="719">
        <f t="shared" si="250"/>
        <v>0</v>
      </c>
      <c r="WRH24" s="719">
        <f t="shared" si="250"/>
        <v>0</v>
      </c>
      <c r="WRI24" s="719">
        <f t="shared" si="250"/>
        <v>0</v>
      </c>
      <c r="WRJ24" s="719">
        <f t="shared" si="250"/>
        <v>0</v>
      </c>
      <c r="WRK24" s="719">
        <f t="shared" si="250"/>
        <v>0</v>
      </c>
      <c r="WRL24" s="719">
        <f t="shared" si="250"/>
        <v>0</v>
      </c>
      <c r="WRM24" s="719">
        <f t="shared" si="250"/>
        <v>0</v>
      </c>
      <c r="WRN24" s="719">
        <f t="shared" si="250"/>
        <v>0</v>
      </c>
      <c r="WRO24" s="719">
        <f t="shared" si="250"/>
        <v>0</v>
      </c>
      <c r="WRP24" s="719">
        <f t="shared" si="250"/>
        <v>0</v>
      </c>
      <c r="WRQ24" s="719">
        <f t="shared" si="250"/>
        <v>0</v>
      </c>
      <c r="WRR24" s="719">
        <f t="shared" si="250"/>
        <v>0</v>
      </c>
      <c r="WRS24" s="719">
        <f t="shared" si="250"/>
        <v>0</v>
      </c>
      <c r="WRT24" s="719">
        <f t="shared" si="250"/>
        <v>0</v>
      </c>
      <c r="WRU24" s="719">
        <f t="shared" si="250"/>
        <v>0</v>
      </c>
      <c r="WRV24" s="719">
        <f t="shared" si="250"/>
        <v>0</v>
      </c>
      <c r="WRW24" s="719">
        <f t="shared" si="250"/>
        <v>0</v>
      </c>
      <c r="WRX24" s="719">
        <f t="shared" si="250"/>
        <v>0</v>
      </c>
      <c r="WRY24" s="719">
        <f t="shared" si="250"/>
        <v>0</v>
      </c>
      <c r="WRZ24" s="719">
        <f t="shared" si="250"/>
        <v>0</v>
      </c>
      <c r="WSA24" s="719">
        <f t="shared" si="250"/>
        <v>0</v>
      </c>
      <c r="WSB24" s="719">
        <f t="shared" si="250"/>
        <v>0</v>
      </c>
      <c r="WSC24" s="719">
        <f t="shared" si="250"/>
        <v>0</v>
      </c>
      <c r="WSD24" s="719">
        <f t="shared" si="250"/>
        <v>0</v>
      </c>
      <c r="WSE24" s="719">
        <f t="shared" si="250"/>
        <v>0</v>
      </c>
      <c r="WSF24" s="719">
        <f t="shared" si="250"/>
        <v>0</v>
      </c>
      <c r="WSG24" s="719">
        <f t="shared" si="250"/>
        <v>0</v>
      </c>
      <c r="WSH24" s="719">
        <f t="shared" si="250"/>
        <v>0</v>
      </c>
      <c r="WSI24" s="719">
        <f t="shared" si="250"/>
        <v>0</v>
      </c>
      <c r="WSJ24" s="719">
        <f t="shared" si="250"/>
        <v>0</v>
      </c>
      <c r="WSK24" s="719">
        <f t="shared" si="250"/>
        <v>0</v>
      </c>
      <c r="WSL24" s="719">
        <f t="shared" si="250"/>
        <v>0</v>
      </c>
      <c r="WSM24" s="719">
        <f t="shared" si="250"/>
        <v>0</v>
      </c>
      <c r="WSN24" s="719">
        <f t="shared" si="250"/>
        <v>0</v>
      </c>
      <c r="WSO24" s="719">
        <f t="shared" si="250"/>
        <v>0</v>
      </c>
      <c r="WSP24" s="719">
        <f t="shared" si="250"/>
        <v>0</v>
      </c>
      <c r="WSQ24" s="719">
        <f t="shared" si="250"/>
        <v>0</v>
      </c>
      <c r="WSR24" s="719">
        <f t="shared" si="250"/>
        <v>0</v>
      </c>
      <c r="WSS24" s="719">
        <f t="shared" si="250"/>
        <v>0</v>
      </c>
      <c r="WST24" s="719">
        <f t="shared" si="250"/>
        <v>0</v>
      </c>
      <c r="WSU24" s="719">
        <f t="shared" si="250"/>
        <v>0</v>
      </c>
      <c r="WSV24" s="719">
        <f t="shared" si="250"/>
        <v>0</v>
      </c>
      <c r="WSW24" s="719">
        <f t="shared" ref="WSW24:WVH24" si="251">WSW22/365</f>
        <v>0</v>
      </c>
      <c r="WSX24" s="719">
        <f t="shared" si="251"/>
        <v>0</v>
      </c>
      <c r="WSY24" s="719">
        <f t="shared" si="251"/>
        <v>0</v>
      </c>
      <c r="WSZ24" s="719">
        <f t="shared" si="251"/>
        <v>0</v>
      </c>
      <c r="WTA24" s="719">
        <f t="shared" si="251"/>
        <v>0</v>
      </c>
      <c r="WTB24" s="719">
        <f t="shared" si="251"/>
        <v>0</v>
      </c>
      <c r="WTC24" s="719">
        <f t="shared" si="251"/>
        <v>0</v>
      </c>
      <c r="WTD24" s="719">
        <f t="shared" si="251"/>
        <v>0</v>
      </c>
      <c r="WTE24" s="719">
        <f t="shared" si="251"/>
        <v>0</v>
      </c>
      <c r="WTF24" s="719">
        <f t="shared" si="251"/>
        <v>0</v>
      </c>
      <c r="WTG24" s="719">
        <f t="shared" si="251"/>
        <v>0</v>
      </c>
      <c r="WTH24" s="719">
        <f t="shared" si="251"/>
        <v>0</v>
      </c>
      <c r="WTI24" s="719">
        <f t="shared" si="251"/>
        <v>0</v>
      </c>
      <c r="WTJ24" s="719">
        <f t="shared" si="251"/>
        <v>0</v>
      </c>
      <c r="WTK24" s="719">
        <f t="shared" si="251"/>
        <v>0</v>
      </c>
      <c r="WTL24" s="719">
        <f t="shared" si="251"/>
        <v>0</v>
      </c>
      <c r="WTM24" s="719">
        <f t="shared" si="251"/>
        <v>0</v>
      </c>
      <c r="WTN24" s="719">
        <f t="shared" si="251"/>
        <v>0</v>
      </c>
      <c r="WTO24" s="719">
        <f t="shared" si="251"/>
        <v>0</v>
      </c>
      <c r="WTP24" s="719">
        <f t="shared" si="251"/>
        <v>0</v>
      </c>
      <c r="WTQ24" s="719">
        <f t="shared" si="251"/>
        <v>0</v>
      </c>
      <c r="WTR24" s="719">
        <f t="shared" si="251"/>
        <v>0</v>
      </c>
      <c r="WTS24" s="719">
        <f t="shared" si="251"/>
        <v>0</v>
      </c>
      <c r="WTT24" s="719">
        <f t="shared" si="251"/>
        <v>0</v>
      </c>
      <c r="WTU24" s="719">
        <f t="shared" si="251"/>
        <v>0</v>
      </c>
      <c r="WTV24" s="719">
        <f t="shared" si="251"/>
        <v>0</v>
      </c>
      <c r="WTW24" s="719">
        <f t="shared" si="251"/>
        <v>0</v>
      </c>
      <c r="WTX24" s="719">
        <f t="shared" si="251"/>
        <v>0</v>
      </c>
      <c r="WTY24" s="719">
        <f t="shared" si="251"/>
        <v>0</v>
      </c>
      <c r="WTZ24" s="719">
        <f t="shared" si="251"/>
        <v>0</v>
      </c>
      <c r="WUA24" s="719">
        <f t="shared" si="251"/>
        <v>0</v>
      </c>
      <c r="WUB24" s="719">
        <f t="shared" si="251"/>
        <v>0</v>
      </c>
      <c r="WUC24" s="719">
        <f t="shared" si="251"/>
        <v>0</v>
      </c>
      <c r="WUD24" s="719">
        <f t="shared" si="251"/>
        <v>0</v>
      </c>
      <c r="WUE24" s="719">
        <f t="shared" si="251"/>
        <v>0</v>
      </c>
      <c r="WUF24" s="719">
        <f t="shared" si="251"/>
        <v>0</v>
      </c>
      <c r="WUG24" s="719">
        <f t="shared" si="251"/>
        <v>0</v>
      </c>
      <c r="WUH24" s="719">
        <f t="shared" si="251"/>
        <v>0</v>
      </c>
      <c r="WUI24" s="719">
        <f t="shared" si="251"/>
        <v>0</v>
      </c>
      <c r="WUJ24" s="719">
        <f t="shared" si="251"/>
        <v>0</v>
      </c>
      <c r="WUK24" s="719">
        <f t="shared" si="251"/>
        <v>0</v>
      </c>
      <c r="WUL24" s="719">
        <f t="shared" si="251"/>
        <v>0</v>
      </c>
      <c r="WUM24" s="719">
        <f t="shared" si="251"/>
        <v>0</v>
      </c>
      <c r="WUN24" s="719">
        <f t="shared" si="251"/>
        <v>0</v>
      </c>
      <c r="WUO24" s="719">
        <f t="shared" si="251"/>
        <v>0</v>
      </c>
      <c r="WUP24" s="719">
        <f t="shared" si="251"/>
        <v>0</v>
      </c>
      <c r="WUQ24" s="719">
        <f t="shared" si="251"/>
        <v>0</v>
      </c>
      <c r="WUR24" s="719">
        <f t="shared" si="251"/>
        <v>0</v>
      </c>
      <c r="WUS24" s="719">
        <f t="shared" si="251"/>
        <v>0</v>
      </c>
      <c r="WUT24" s="719">
        <f t="shared" si="251"/>
        <v>0</v>
      </c>
      <c r="WUU24" s="719">
        <f t="shared" si="251"/>
        <v>0</v>
      </c>
      <c r="WUV24" s="719">
        <f t="shared" si="251"/>
        <v>0</v>
      </c>
      <c r="WUW24" s="719">
        <f t="shared" si="251"/>
        <v>0</v>
      </c>
      <c r="WUX24" s="719">
        <f t="shared" si="251"/>
        <v>0</v>
      </c>
      <c r="WUY24" s="719">
        <f t="shared" si="251"/>
        <v>0</v>
      </c>
      <c r="WUZ24" s="719">
        <f t="shared" si="251"/>
        <v>0</v>
      </c>
      <c r="WVA24" s="719">
        <f t="shared" si="251"/>
        <v>0</v>
      </c>
      <c r="WVB24" s="719">
        <f t="shared" si="251"/>
        <v>0</v>
      </c>
      <c r="WVC24" s="719">
        <f t="shared" si="251"/>
        <v>0</v>
      </c>
      <c r="WVD24" s="719">
        <f t="shared" si="251"/>
        <v>0</v>
      </c>
      <c r="WVE24" s="719">
        <f t="shared" si="251"/>
        <v>0</v>
      </c>
      <c r="WVF24" s="719">
        <f t="shared" si="251"/>
        <v>0</v>
      </c>
      <c r="WVG24" s="719">
        <f t="shared" si="251"/>
        <v>0</v>
      </c>
      <c r="WVH24" s="719">
        <f t="shared" si="251"/>
        <v>0</v>
      </c>
      <c r="WVI24" s="719">
        <f t="shared" ref="WVI24:WXT24" si="252">WVI22/365</f>
        <v>0</v>
      </c>
      <c r="WVJ24" s="719">
        <f t="shared" si="252"/>
        <v>0</v>
      </c>
      <c r="WVK24" s="719">
        <f t="shared" si="252"/>
        <v>0</v>
      </c>
      <c r="WVL24" s="719">
        <f t="shared" si="252"/>
        <v>0</v>
      </c>
      <c r="WVM24" s="719">
        <f t="shared" si="252"/>
        <v>0</v>
      </c>
      <c r="WVN24" s="719">
        <f t="shared" si="252"/>
        <v>0</v>
      </c>
      <c r="WVO24" s="719">
        <f t="shared" si="252"/>
        <v>0</v>
      </c>
      <c r="WVP24" s="719">
        <f t="shared" si="252"/>
        <v>0</v>
      </c>
      <c r="WVQ24" s="719">
        <f t="shared" si="252"/>
        <v>0</v>
      </c>
      <c r="WVR24" s="719">
        <f t="shared" si="252"/>
        <v>0</v>
      </c>
      <c r="WVS24" s="719">
        <f t="shared" si="252"/>
        <v>0</v>
      </c>
      <c r="WVT24" s="719">
        <f t="shared" si="252"/>
        <v>0</v>
      </c>
      <c r="WVU24" s="719">
        <f t="shared" si="252"/>
        <v>0</v>
      </c>
      <c r="WVV24" s="719">
        <f t="shared" si="252"/>
        <v>0</v>
      </c>
      <c r="WVW24" s="719">
        <f t="shared" si="252"/>
        <v>0</v>
      </c>
      <c r="WVX24" s="719">
        <f t="shared" si="252"/>
        <v>0</v>
      </c>
      <c r="WVY24" s="719">
        <f t="shared" si="252"/>
        <v>0</v>
      </c>
      <c r="WVZ24" s="719">
        <f t="shared" si="252"/>
        <v>0</v>
      </c>
      <c r="WWA24" s="719">
        <f t="shared" si="252"/>
        <v>0</v>
      </c>
      <c r="WWB24" s="719">
        <f t="shared" si="252"/>
        <v>0</v>
      </c>
      <c r="WWC24" s="719">
        <f t="shared" si="252"/>
        <v>0</v>
      </c>
      <c r="WWD24" s="719">
        <f t="shared" si="252"/>
        <v>0</v>
      </c>
      <c r="WWE24" s="719">
        <f t="shared" si="252"/>
        <v>0</v>
      </c>
      <c r="WWF24" s="719">
        <f t="shared" si="252"/>
        <v>0</v>
      </c>
      <c r="WWG24" s="719">
        <f t="shared" si="252"/>
        <v>0</v>
      </c>
      <c r="WWH24" s="719">
        <f t="shared" si="252"/>
        <v>0</v>
      </c>
      <c r="WWI24" s="719">
        <f t="shared" si="252"/>
        <v>0</v>
      </c>
      <c r="WWJ24" s="719">
        <f t="shared" si="252"/>
        <v>0</v>
      </c>
      <c r="WWK24" s="719">
        <f t="shared" si="252"/>
        <v>0</v>
      </c>
      <c r="WWL24" s="719">
        <f t="shared" si="252"/>
        <v>0</v>
      </c>
      <c r="WWM24" s="719">
        <f t="shared" si="252"/>
        <v>0</v>
      </c>
      <c r="WWN24" s="719">
        <f t="shared" si="252"/>
        <v>0</v>
      </c>
      <c r="WWO24" s="719">
        <f t="shared" si="252"/>
        <v>0</v>
      </c>
      <c r="WWP24" s="719">
        <f t="shared" si="252"/>
        <v>0</v>
      </c>
      <c r="WWQ24" s="719">
        <f t="shared" si="252"/>
        <v>0</v>
      </c>
      <c r="WWR24" s="719">
        <f t="shared" si="252"/>
        <v>0</v>
      </c>
      <c r="WWS24" s="719">
        <f t="shared" si="252"/>
        <v>0</v>
      </c>
      <c r="WWT24" s="719">
        <f t="shared" si="252"/>
        <v>0</v>
      </c>
      <c r="WWU24" s="719">
        <f t="shared" si="252"/>
        <v>0</v>
      </c>
      <c r="WWV24" s="719">
        <f t="shared" si="252"/>
        <v>0</v>
      </c>
      <c r="WWW24" s="719">
        <f t="shared" si="252"/>
        <v>0</v>
      </c>
      <c r="WWX24" s="719">
        <f t="shared" si="252"/>
        <v>0</v>
      </c>
      <c r="WWY24" s="719">
        <f t="shared" si="252"/>
        <v>0</v>
      </c>
      <c r="WWZ24" s="719">
        <f t="shared" si="252"/>
        <v>0</v>
      </c>
      <c r="WXA24" s="719">
        <f t="shared" si="252"/>
        <v>0</v>
      </c>
      <c r="WXB24" s="719">
        <f t="shared" si="252"/>
        <v>0</v>
      </c>
      <c r="WXC24" s="719">
        <f t="shared" si="252"/>
        <v>0</v>
      </c>
      <c r="WXD24" s="719">
        <f t="shared" si="252"/>
        <v>0</v>
      </c>
      <c r="WXE24" s="719">
        <f t="shared" si="252"/>
        <v>0</v>
      </c>
      <c r="WXF24" s="719">
        <f t="shared" si="252"/>
        <v>0</v>
      </c>
      <c r="WXG24" s="719">
        <f t="shared" si="252"/>
        <v>0</v>
      </c>
      <c r="WXH24" s="719">
        <f t="shared" si="252"/>
        <v>0</v>
      </c>
      <c r="WXI24" s="719">
        <f t="shared" si="252"/>
        <v>0</v>
      </c>
      <c r="WXJ24" s="719">
        <f t="shared" si="252"/>
        <v>0</v>
      </c>
      <c r="WXK24" s="719">
        <f t="shared" si="252"/>
        <v>0</v>
      </c>
      <c r="WXL24" s="719">
        <f t="shared" si="252"/>
        <v>0</v>
      </c>
      <c r="WXM24" s="719">
        <f t="shared" si="252"/>
        <v>0</v>
      </c>
      <c r="WXN24" s="719">
        <f t="shared" si="252"/>
        <v>0</v>
      </c>
      <c r="WXO24" s="719">
        <f t="shared" si="252"/>
        <v>0</v>
      </c>
      <c r="WXP24" s="719">
        <f t="shared" si="252"/>
        <v>0</v>
      </c>
      <c r="WXQ24" s="719">
        <f t="shared" si="252"/>
        <v>0</v>
      </c>
      <c r="WXR24" s="719">
        <f t="shared" si="252"/>
        <v>0</v>
      </c>
      <c r="WXS24" s="719">
        <f t="shared" si="252"/>
        <v>0</v>
      </c>
      <c r="WXT24" s="719">
        <f t="shared" si="252"/>
        <v>0</v>
      </c>
      <c r="WXU24" s="719">
        <f t="shared" ref="WXU24:XAF24" si="253">WXU22/365</f>
        <v>0</v>
      </c>
      <c r="WXV24" s="719">
        <f t="shared" si="253"/>
        <v>0</v>
      </c>
      <c r="WXW24" s="719">
        <f t="shared" si="253"/>
        <v>0</v>
      </c>
      <c r="WXX24" s="719">
        <f t="shared" si="253"/>
        <v>0</v>
      </c>
      <c r="WXY24" s="719">
        <f t="shared" si="253"/>
        <v>0</v>
      </c>
      <c r="WXZ24" s="719">
        <f t="shared" si="253"/>
        <v>0</v>
      </c>
      <c r="WYA24" s="719">
        <f t="shared" si="253"/>
        <v>0</v>
      </c>
      <c r="WYB24" s="719">
        <f t="shared" si="253"/>
        <v>0</v>
      </c>
      <c r="WYC24" s="719">
        <f t="shared" si="253"/>
        <v>0</v>
      </c>
      <c r="WYD24" s="719">
        <f t="shared" si="253"/>
        <v>0</v>
      </c>
      <c r="WYE24" s="719">
        <f t="shared" si="253"/>
        <v>0</v>
      </c>
      <c r="WYF24" s="719">
        <f t="shared" si="253"/>
        <v>0</v>
      </c>
      <c r="WYG24" s="719">
        <f t="shared" si="253"/>
        <v>0</v>
      </c>
      <c r="WYH24" s="719">
        <f t="shared" si="253"/>
        <v>0</v>
      </c>
      <c r="WYI24" s="719">
        <f t="shared" si="253"/>
        <v>0</v>
      </c>
      <c r="WYJ24" s="719">
        <f t="shared" si="253"/>
        <v>0</v>
      </c>
      <c r="WYK24" s="719">
        <f t="shared" si="253"/>
        <v>0</v>
      </c>
      <c r="WYL24" s="719">
        <f t="shared" si="253"/>
        <v>0</v>
      </c>
      <c r="WYM24" s="719">
        <f t="shared" si="253"/>
        <v>0</v>
      </c>
      <c r="WYN24" s="719">
        <f t="shared" si="253"/>
        <v>0</v>
      </c>
      <c r="WYO24" s="719">
        <f t="shared" si="253"/>
        <v>0</v>
      </c>
      <c r="WYP24" s="719">
        <f t="shared" si="253"/>
        <v>0</v>
      </c>
      <c r="WYQ24" s="719">
        <f t="shared" si="253"/>
        <v>0</v>
      </c>
      <c r="WYR24" s="719">
        <f t="shared" si="253"/>
        <v>0</v>
      </c>
      <c r="WYS24" s="719">
        <f t="shared" si="253"/>
        <v>0</v>
      </c>
      <c r="WYT24" s="719">
        <f t="shared" si="253"/>
        <v>0</v>
      </c>
      <c r="WYU24" s="719">
        <f t="shared" si="253"/>
        <v>0</v>
      </c>
      <c r="WYV24" s="719">
        <f t="shared" si="253"/>
        <v>0</v>
      </c>
      <c r="WYW24" s="719">
        <f t="shared" si="253"/>
        <v>0</v>
      </c>
      <c r="WYX24" s="719">
        <f t="shared" si="253"/>
        <v>0</v>
      </c>
      <c r="WYY24" s="719">
        <f t="shared" si="253"/>
        <v>0</v>
      </c>
      <c r="WYZ24" s="719">
        <f t="shared" si="253"/>
        <v>0</v>
      </c>
      <c r="WZA24" s="719">
        <f t="shared" si="253"/>
        <v>0</v>
      </c>
      <c r="WZB24" s="719">
        <f t="shared" si="253"/>
        <v>0</v>
      </c>
      <c r="WZC24" s="719">
        <f t="shared" si="253"/>
        <v>0</v>
      </c>
      <c r="WZD24" s="719">
        <f t="shared" si="253"/>
        <v>0</v>
      </c>
      <c r="WZE24" s="719">
        <f t="shared" si="253"/>
        <v>0</v>
      </c>
      <c r="WZF24" s="719">
        <f t="shared" si="253"/>
        <v>0</v>
      </c>
      <c r="WZG24" s="719">
        <f t="shared" si="253"/>
        <v>0</v>
      </c>
      <c r="WZH24" s="719">
        <f t="shared" si="253"/>
        <v>0</v>
      </c>
      <c r="WZI24" s="719">
        <f t="shared" si="253"/>
        <v>0</v>
      </c>
      <c r="WZJ24" s="719">
        <f t="shared" si="253"/>
        <v>0</v>
      </c>
      <c r="WZK24" s="719">
        <f t="shared" si="253"/>
        <v>0</v>
      </c>
      <c r="WZL24" s="719">
        <f t="shared" si="253"/>
        <v>0</v>
      </c>
      <c r="WZM24" s="719">
        <f t="shared" si="253"/>
        <v>0</v>
      </c>
      <c r="WZN24" s="719">
        <f t="shared" si="253"/>
        <v>0</v>
      </c>
      <c r="WZO24" s="719">
        <f t="shared" si="253"/>
        <v>0</v>
      </c>
      <c r="WZP24" s="719">
        <f t="shared" si="253"/>
        <v>0</v>
      </c>
      <c r="WZQ24" s="719">
        <f t="shared" si="253"/>
        <v>0</v>
      </c>
      <c r="WZR24" s="719">
        <f t="shared" si="253"/>
        <v>0</v>
      </c>
      <c r="WZS24" s="719">
        <f t="shared" si="253"/>
        <v>0</v>
      </c>
      <c r="WZT24" s="719">
        <f t="shared" si="253"/>
        <v>0</v>
      </c>
      <c r="WZU24" s="719">
        <f t="shared" si="253"/>
        <v>0</v>
      </c>
      <c r="WZV24" s="719">
        <f t="shared" si="253"/>
        <v>0</v>
      </c>
      <c r="WZW24" s="719">
        <f t="shared" si="253"/>
        <v>0</v>
      </c>
      <c r="WZX24" s="719">
        <f t="shared" si="253"/>
        <v>0</v>
      </c>
      <c r="WZY24" s="719">
        <f t="shared" si="253"/>
        <v>0</v>
      </c>
      <c r="WZZ24" s="719">
        <f t="shared" si="253"/>
        <v>0</v>
      </c>
      <c r="XAA24" s="719">
        <f t="shared" si="253"/>
        <v>0</v>
      </c>
      <c r="XAB24" s="719">
        <f t="shared" si="253"/>
        <v>0</v>
      </c>
      <c r="XAC24" s="719">
        <f t="shared" si="253"/>
        <v>0</v>
      </c>
      <c r="XAD24" s="719">
        <f t="shared" si="253"/>
        <v>0</v>
      </c>
      <c r="XAE24" s="719">
        <f t="shared" si="253"/>
        <v>0</v>
      </c>
      <c r="XAF24" s="719">
        <f t="shared" si="253"/>
        <v>0</v>
      </c>
      <c r="XAG24" s="719">
        <f t="shared" ref="XAG24:XCR24" si="254">XAG22/365</f>
        <v>0</v>
      </c>
      <c r="XAH24" s="719">
        <f t="shared" si="254"/>
        <v>0</v>
      </c>
      <c r="XAI24" s="719">
        <f t="shared" si="254"/>
        <v>0</v>
      </c>
      <c r="XAJ24" s="719">
        <f t="shared" si="254"/>
        <v>0</v>
      </c>
      <c r="XAK24" s="719">
        <f t="shared" si="254"/>
        <v>0</v>
      </c>
      <c r="XAL24" s="719">
        <f t="shared" si="254"/>
        <v>0</v>
      </c>
      <c r="XAM24" s="719">
        <f t="shared" si="254"/>
        <v>0</v>
      </c>
      <c r="XAN24" s="719">
        <f t="shared" si="254"/>
        <v>0</v>
      </c>
      <c r="XAO24" s="719">
        <f t="shared" si="254"/>
        <v>0</v>
      </c>
      <c r="XAP24" s="719">
        <f t="shared" si="254"/>
        <v>0</v>
      </c>
      <c r="XAQ24" s="719">
        <f t="shared" si="254"/>
        <v>0</v>
      </c>
      <c r="XAR24" s="719">
        <f t="shared" si="254"/>
        <v>0</v>
      </c>
      <c r="XAS24" s="719">
        <f t="shared" si="254"/>
        <v>0</v>
      </c>
      <c r="XAT24" s="719">
        <f t="shared" si="254"/>
        <v>0</v>
      </c>
      <c r="XAU24" s="719">
        <f t="shared" si="254"/>
        <v>0</v>
      </c>
      <c r="XAV24" s="719">
        <f t="shared" si="254"/>
        <v>0</v>
      </c>
      <c r="XAW24" s="719">
        <f t="shared" si="254"/>
        <v>0</v>
      </c>
      <c r="XAX24" s="719">
        <f t="shared" si="254"/>
        <v>0</v>
      </c>
      <c r="XAY24" s="719">
        <f t="shared" si="254"/>
        <v>0</v>
      </c>
      <c r="XAZ24" s="719">
        <f t="shared" si="254"/>
        <v>0</v>
      </c>
      <c r="XBA24" s="719">
        <f t="shared" si="254"/>
        <v>0</v>
      </c>
      <c r="XBB24" s="719">
        <f t="shared" si="254"/>
        <v>0</v>
      </c>
      <c r="XBC24" s="719">
        <f t="shared" si="254"/>
        <v>0</v>
      </c>
      <c r="XBD24" s="719">
        <f t="shared" si="254"/>
        <v>0</v>
      </c>
      <c r="XBE24" s="719">
        <f t="shared" si="254"/>
        <v>0</v>
      </c>
      <c r="XBF24" s="719">
        <f t="shared" si="254"/>
        <v>0</v>
      </c>
      <c r="XBG24" s="719">
        <f t="shared" si="254"/>
        <v>0</v>
      </c>
      <c r="XBH24" s="719">
        <f t="shared" si="254"/>
        <v>0</v>
      </c>
      <c r="XBI24" s="719">
        <f t="shared" si="254"/>
        <v>0</v>
      </c>
      <c r="XBJ24" s="719">
        <f t="shared" si="254"/>
        <v>0</v>
      </c>
      <c r="XBK24" s="719">
        <f t="shared" si="254"/>
        <v>0</v>
      </c>
      <c r="XBL24" s="719">
        <f t="shared" si="254"/>
        <v>0</v>
      </c>
      <c r="XBM24" s="719">
        <f t="shared" si="254"/>
        <v>0</v>
      </c>
      <c r="XBN24" s="719">
        <f t="shared" si="254"/>
        <v>0</v>
      </c>
      <c r="XBO24" s="719">
        <f t="shared" si="254"/>
        <v>0</v>
      </c>
      <c r="XBP24" s="719">
        <f t="shared" si="254"/>
        <v>0</v>
      </c>
      <c r="XBQ24" s="719">
        <f t="shared" si="254"/>
        <v>0</v>
      </c>
      <c r="XBR24" s="719">
        <f t="shared" si="254"/>
        <v>0</v>
      </c>
      <c r="XBS24" s="719">
        <f t="shared" si="254"/>
        <v>0</v>
      </c>
      <c r="XBT24" s="719">
        <f t="shared" si="254"/>
        <v>0</v>
      </c>
      <c r="XBU24" s="719">
        <f t="shared" si="254"/>
        <v>0</v>
      </c>
      <c r="XBV24" s="719">
        <f t="shared" si="254"/>
        <v>0</v>
      </c>
      <c r="XBW24" s="719">
        <f t="shared" si="254"/>
        <v>0</v>
      </c>
      <c r="XBX24" s="719">
        <f t="shared" si="254"/>
        <v>0</v>
      </c>
      <c r="XBY24" s="719">
        <f t="shared" si="254"/>
        <v>0</v>
      </c>
      <c r="XBZ24" s="719">
        <f t="shared" si="254"/>
        <v>0</v>
      </c>
      <c r="XCA24" s="719">
        <f t="shared" si="254"/>
        <v>0</v>
      </c>
      <c r="XCB24" s="719">
        <f t="shared" si="254"/>
        <v>0</v>
      </c>
      <c r="XCC24" s="719">
        <f t="shared" si="254"/>
        <v>0</v>
      </c>
      <c r="XCD24" s="719">
        <f t="shared" si="254"/>
        <v>0</v>
      </c>
      <c r="XCE24" s="719">
        <f t="shared" si="254"/>
        <v>0</v>
      </c>
      <c r="XCF24" s="719">
        <f t="shared" si="254"/>
        <v>0</v>
      </c>
      <c r="XCG24" s="719">
        <f t="shared" si="254"/>
        <v>0</v>
      </c>
      <c r="XCH24" s="719">
        <f t="shared" si="254"/>
        <v>0</v>
      </c>
      <c r="XCI24" s="719">
        <f t="shared" si="254"/>
        <v>0</v>
      </c>
      <c r="XCJ24" s="719">
        <f t="shared" si="254"/>
        <v>0</v>
      </c>
      <c r="XCK24" s="719">
        <f t="shared" si="254"/>
        <v>0</v>
      </c>
      <c r="XCL24" s="719">
        <f t="shared" si="254"/>
        <v>0</v>
      </c>
      <c r="XCM24" s="719">
        <f t="shared" si="254"/>
        <v>0</v>
      </c>
      <c r="XCN24" s="719">
        <f t="shared" si="254"/>
        <v>0</v>
      </c>
      <c r="XCO24" s="719">
        <f t="shared" si="254"/>
        <v>0</v>
      </c>
      <c r="XCP24" s="719">
        <f t="shared" si="254"/>
        <v>0</v>
      </c>
      <c r="XCQ24" s="719">
        <f t="shared" si="254"/>
        <v>0</v>
      </c>
      <c r="XCR24" s="719">
        <f t="shared" si="254"/>
        <v>0</v>
      </c>
      <c r="XCS24" s="719">
        <f t="shared" ref="XCS24:XFD24" si="255">XCS22/365</f>
        <v>0</v>
      </c>
      <c r="XCT24" s="719">
        <f t="shared" si="255"/>
        <v>0</v>
      </c>
      <c r="XCU24" s="719">
        <f t="shared" si="255"/>
        <v>0</v>
      </c>
      <c r="XCV24" s="719">
        <f t="shared" si="255"/>
        <v>0</v>
      </c>
      <c r="XCW24" s="719">
        <f t="shared" si="255"/>
        <v>0</v>
      </c>
      <c r="XCX24" s="719">
        <f t="shared" si="255"/>
        <v>0</v>
      </c>
      <c r="XCY24" s="719">
        <f t="shared" si="255"/>
        <v>0</v>
      </c>
      <c r="XCZ24" s="719">
        <f t="shared" si="255"/>
        <v>0</v>
      </c>
      <c r="XDA24" s="719">
        <f t="shared" si="255"/>
        <v>0</v>
      </c>
      <c r="XDB24" s="719">
        <f t="shared" si="255"/>
        <v>0</v>
      </c>
      <c r="XDC24" s="719">
        <f t="shared" si="255"/>
        <v>0</v>
      </c>
      <c r="XDD24" s="719">
        <f t="shared" si="255"/>
        <v>0</v>
      </c>
      <c r="XDE24" s="719">
        <f t="shared" si="255"/>
        <v>0</v>
      </c>
      <c r="XDF24" s="719">
        <f t="shared" si="255"/>
        <v>0</v>
      </c>
      <c r="XDG24" s="719">
        <f t="shared" si="255"/>
        <v>0</v>
      </c>
      <c r="XDH24" s="719">
        <f t="shared" si="255"/>
        <v>0</v>
      </c>
      <c r="XDI24" s="719">
        <f t="shared" si="255"/>
        <v>0</v>
      </c>
      <c r="XDJ24" s="719">
        <f t="shared" si="255"/>
        <v>0</v>
      </c>
      <c r="XDK24" s="719">
        <f t="shared" si="255"/>
        <v>0</v>
      </c>
      <c r="XDL24" s="719">
        <f t="shared" si="255"/>
        <v>0</v>
      </c>
      <c r="XDM24" s="719">
        <f t="shared" si="255"/>
        <v>0</v>
      </c>
      <c r="XDN24" s="719">
        <f t="shared" si="255"/>
        <v>0</v>
      </c>
      <c r="XDO24" s="719">
        <f t="shared" si="255"/>
        <v>0</v>
      </c>
      <c r="XDP24" s="719">
        <f t="shared" si="255"/>
        <v>0</v>
      </c>
      <c r="XDQ24" s="719">
        <f t="shared" si="255"/>
        <v>0</v>
      </c>
      <c r="XDR24" s="719">
        <f t="shared" si="255"/>
        <v>0</v>
      </c>
      <c r="XDS24" s="719">
        <f t="shared" si="255"/>
        <v>0</v>
      </c>
      <c r="XDT24" s="719">
        <f t="shared" si="255"/>
        <v>0</v>
      </c>
      <c r="XDU24" s="719">
        <f t="shared" si="255"/>
        <v>0</v>
      </c>
      <c r="XDV24" s="719">
        <f t="shared" si="255"/>
        <v>0</v>
      </c>
      <c r="XDW24" s="719">
        <f t="shared" si="255"/>
        <v>0</v>
      </c>
      <c r="XDX24" s="719">
        <f t="shared" si="255"/>
        <v>0</v>
      </c>
      <c r="XDY24" s="719">
        <f t="shared" si="255"/>
        <v>0</v>
      </c>
      <c r="XDZ24" s="719">
        <f t="shared" si="255"/>
        <v>0</v>
      </c>
      <c r="XEA24" s="719">
        <f t="shared" si="255"/>
        <v>0</v>
      </c>
      <c r="XEB24" s="719">
        <f t="shared" si="255"/>
        <v>0</v>
      </c>
      <c r="XEC24" s="719">
        <f t="shared" si="255"/>
        <v>0</v>
      </c>
      <c r="XED24" s="719">
        <f t="shared" si="255"/>
        <v>0</v>
      </c>
      <c r="XEE24" s="719">
        <f t="shared" si="255"/>
        <v>0</v>
      </c>
      <c r="XEF24" s="719">
        <f t="shared" si="255"/>
        <v>0</v>
      </c>
      <c r="XEG24" s="719">
        <f t="shared" si="255"/>
        <v>0</v>
      </c>
      <c r="XEH24" s="719">
        <f t="shared" si="255"/>
        <v>0</v>
      </c>
      <c r="XEI24" s="719">
        <f t="shared" si="255"/>
        <v>0</v>
      </c>
      <c r="XEJ24" s="719">
        <f t="shared" si="255"/>
        <v>0</v>
      </c>
      <c r="XEK24" s="719">
        <f t="shared" si="255"/>
        <v>0</v>
      </c>
      <c r="XEL24" s="719">
        <f t="shared" si="255"/>
        <v>0</v>
      </c>
      <c r="XEM24" s="719">
        <f t="shared" si="255"/>
        <v>0</v>
      </c>
      <c r="XEN24" s="719">
        <f t="shared" si="255"/>
        <v>0</v>
      </c>
      <c r="XEO24" s="719">
        <f t="shared" si="255"/>
        <v>0</v>
      </c>
      <c r="XEP24" s="719">
        <f t="shared" si="255"/>
        <v>0</v>
      </c>
      <c r="XEQ24" s="719">
        <f t="shared" si="255"/>
        <v>0</v>
      </c>
      <c r="XER24" s="719">
        <f t="shared" si="255"/>
        <v>0</v>
      </c>
      <c r="XES24" s="719">
        <f t="shared" si="255"/>
        <v>0</v>
      </c>
      <c r="XET24" s="719">
        <f t="shared" si="255"/>
        <v>0</v>
      </c>
      <c r="XEU24" s="719">
        <f t="shared" si="255"/>
        <v>0</v>
      </c>
      <c r="XEV24" s="719">
        <f t="shared" si="255"/>
        <v>0</v>
      </c>
      <c r="XEW24" s="719">
        <f t="shared" si="255"/>
        <v>0</v>
      </c>
      <c r="XEX24" s="719">
        <f t="shared" si="255"/>
        <v>0</v>
      </c>
      <c r="XEY24" s="719">
        <f t="shared" si="255"/>
        <v>0</v>
      </c>
      <c r="XEZ24" s="719">
        <f t="shared" si="255"/>
        <v>0</v>
      </c>
      <c r="XFA24" s="719">
        <f t="shared" si="255"/>
        <v>0</v>
      </c>
      <c r="XFB24" s="719">
        <f t="shared" si="255"/>
        <v>0</v>
      </c>
      <c r="XFC24" s="719">
        <f t="shared" si="255"/>
        <v>0</v>
      </c>
      <c r="XFD24" s="719">
        <f t="shared" si="255"/>
        <v>0</v>
      </c>
    </row>
    <row r="25" spans="1:16384" s="705" customFormat="1" x14ac:dyDescent="0.15">
      <c r="A25" s="720"/>
      <c r="B25" s="715"/>
      <c r="C25" s="719">
        <f>C24/365</f>
        <v>5.752341171258891</v>
      </c>
      <c r="D25" s="721" t="s">
        <v>847</v>
      </c>
      <c r="E25" s="722">
        <f>C24/1024</f>
        <v>2.0503950463959915</v>
      </c>
      <c r="F25" s="721" t="s">
        <v>846</v>
      </c>
      <c r="G25" s="715"/>
      <c r="H25" s="715"/>
      <c r="I25" s="715"/>
      <c r="J25" s="715"/>
      <c r="K25" s="715"/>
      <c r="L25" s="715"/>
      <c r="M25" s="715"/>
      <c r="N25" s="715"/>
      <c r="O25" s="715"/>
    </row>
    <row r="26" spans="1:16384" s="705" customFormat="1" ht="15" x14ac:dyDescent="0.15">
      <c r="A26" s="310" t="s">
        <v>830</v>
      </c>
      <c r="B26" s="715"/>
      <c r="C26" s="715"/>
      <c r="D26" s="722"/>
      <c r="E26" s="722"/>
      <c r="F26" s="722"/>
      <c r="G26" s="715"/>
      <c r="H26" s="715"/>
      <c r="I26" s="715"/>
      <c r="J26" s="715"/>
      <c r="K26" s="715"/>
      <c r="L26" s="715"/>
      <c r="M26" s="715"/>
      <c r="N26" s="715"/>
      <c r="O26" s="715"/>
    </row>
    <row r="27" spans="1:16384" s="705" customFormat="1" x14ac:dyDescent="0.15">
      <c r="A27" s="720"/>
      <c r="B27" s="715"/>
      <c r="C27" s="715"/>
      <c r="D27" s="722"/>
      <c r="E27" s="722"/>
      <c r="F27" s="722"/>
      <c r="G27" s="715"/>
      <c r="H27" s="715"/>
      <c r="I27" s="715"/>
      <c r="J27" s="715"/>
      <c r="K27" s="715"/>
      <c r="L27" s="715"/>
      <c r="M27" s="715"/>
      <c r="N27" s="715"/>
      <c r="O27" s="715"/>
    </row>
    <row r="28" spans="1:16384" s="705" customFormat="1" ht="44.25" customHeight="1" x14ac:dyDescent="0.15">
      <c r="A28" s="720"/>
      <c r="B28" s="715"/>
      <c r="C28" s="715"/>
      <c r="D28" s="715"/>
      <c r="E28" s="720"/>
      <c r="F28" s="720"/>
      <c r="G28" s="720"/>
      <c r="H28" s="720"/>
      <c r="I28" s="720"/>
      <c r="J28" s="720"/>
      <c r="K28" s="723"/>
      <c r="L28" s="723"/>
      <c r="M28" s="723"/>
      <c r="N28" s="723"/>
      <c r="O28" s="723"/>
    </row>
    <row r="29" spans="1:16384" ht="16" customHeight="1" x14ac:dyDescent="0.15">
      <c r="A29" s="677" t="s">
        <v>783</v>
      </c>
      <c r="B29" s="706"/>
      <c r="C29" s="706"/>
      <c r="D29" s="706"/>
      <c r="E29" s="704"/>
      <c r="F29" s="704"/>
      <c r="G29" s="704"/>
      <c r="H29" s="704"/>
      <c r="I29" s="704"/>
      <c r="J29" s="704"/>
      <c r="K29" s="704"/>
      <c r="L29" s="704"/>
      <c r="M29" s="704"/>
      <c r="N29" s="704"/>
      <c r="O29" s="704"/>
    </row>
    <row r="30" spans="1:16384" ht="13" customHeight="1" x14ac:dyDescent="0.15">
      <c r="A30" s="706"/>
      <c r="B30" s="704"/>
      <c r="C30" s="704"/>
      <c r="D30" s="704"/>
    </row>
    <row r="31" spans="1:16384" x14ac:dyDescent="0.15">
      <c r="A31" s="653" t="s">
        <v>1227</v>
      </c>
    </row>
    <row r="32" spans="1:16384" x14ac:dyDescent="0.15">
      <c r="Z32" s="678"/>
      <c r="AA32" s="678"/>
    </row>
    <row r="33" spans="1:25" x14ac:dyDescent="0.15">
      <c r="A33" s="1061" t="s">
        <v>161</v>
      </c>
      <c r="B33" s="1064" t="s">
        <v>162</v>
      </c>
      <c r="C33" s="1065"/>
      <c r="D33" s="1065"/>
      <c r="E33" s="1065"/>
      <c r="F33" s="1065"/>
      <c r="G33" s="1065"/>
      <c r="H33" s="1065"/>
      <c r="I33" s="1065"/>
      <c r="J33" s="1065"/>
      <c r="K33" s="1065"/>
      <c r="L33" s="1065"/>
      <c r="M33" s="1066"/>
      <c r="N33" s="1069" t="s">
        <v>163</v>
      </c>
      <c r="O33" s="1070"/>
      <c r="P33" s="1070"/>
      <c r="Q33" s="1070"/>
      <c r="R33" s="1070"/>
      <c r="S33" s="1070"/>
      <c r="T33" s="1070"/>
      <c r="U33" s="1070"/>
      <c r="V33" s="1070"/>
      <c r="W33" s="1070"/>
      <c r="X33" s="1070"/>
      <c r="Y33" s="1071"/>
    </row>
    <row r="34" spans="1:25" ht="15" x14ac:dyDescent="0.15">
      <c r="A34" s="1061"/>
      <c r="B34" s="724" t="s">
        <v>164</v>
      </c>
      <c r="C34" s="724" t="s">
        <v>646</v>
      </c>
      <c r="D34" s="724" t="s">
        <v>760</v>
      </c>
      <c r="E34" s="724" t="s">
        <v>143</v>
      </c>
      <c r="F34" s="724" t="s">
        <v>146</v>
      </c>
      <c r="G34" s="724" t="s">
        <v>158</v>
      </c>
      <c r="H34" s="724" t="s">
        <v>159</v>
      </c>
      <c r="I34" s="724" t="s">
        <v>144</v>
      </c>
      <c r="J34" s="724" t="s">
        <v>147</v>
      </c>
      <c r="K34" s="724" t="s">
        <v>763</v>
      </c>
      <c r="L34" s="724" t="s">
        <v>647</v>
      </c>
      <c r="M34" s="724" t="s">
        <v>784</v>
      </c>
      <c r="N34" s="724" t="s">
        <v>164</v>
      </c>
      <c r="O34" s="724" t="s">
        <v>646</v>
      </c>
      <c r="P34" s="724" t="s">
        <v>760</v>
      </c>
      <c r="Q34" s="724" t="s">
        <v>143</v>
      </c>
      <c r="R34" s="724" t="s">
        <v>146</v>
      </c>
      <c r="S34" s="724" t="s">
        <v>158</v>
      </c>
      <c r="T34" s="724" t="s">
        <v>159</v>
      </c>
      <c r="U34" s="724" t="s">
        <v>144</v>
      </c>
      <c r="V34" s="724" t="s">
        <v>147</v>
      </c>
      <c r="W34" s="724" t="s">
        <v>763</v>
      </c>
      <c r="X34" s="724" t="s">
        <v>647</v>
      </c>
      <c r="Y34" s="724" t="s">
        <v>784</v>
      </c>
    </row>
    <row r="35" spans="1:25" x14ac:dyDescent="0.15">
      <c r="A35" s="683" t="s">
        <v>1186</v>
      </c>
      <c r="B35" s="455">
        <v>664981</v>
      </c>
      <c r="C35" s="455">
        <v>92486</v>
      </c>
      <c r="D35" s="455">
        <v>48190</v>
      </c>
      <c r="E35" s="455">
        <v>1148</v>
      </c>
      <c r="F35" s="455">
        <v>160482</v>
      </c>
      <c r="G35" s="455">
        <v>3178305</v>
      </c>
      <c r="H35" s="455">
        <v>2137671</v>
      </c>
      <c r="I35" s="455">
        <v>5323</v>
      </c>
      <c r="J35" s="455">
        <v>85091</v>
      </c>
      <c r="K35" s="455">
        <v>29</v>
      </c>
      <c r="L35" s="455">
        <v>3109392</v>
      </c>
      <c r="M35" s="455">
        <v>23955</v>
      </c>
      <c r="N35" s="451">
        <v>5934.8721404308453</v>
      </c>
      <c r="O35" s="451">
        <v>23.19108661264179</v>
      </c>
      <c r="P35" s="451">
        <v>1.205099700018758</v>
      </c>
      <c r="Q35" s="451">
        <v>0.212014826014637</v>
      </c>
      <c r="R35" s="451">
        <v>44.310098124668002</v>
      </c>
      <c r="S35" s="451">
        <v>49470.671518641459</v>
      </c>
      <c r="T35" s="451">
        <v>51772.409682502876</v>
      </c>
      <c r="U35" s="451">
        <v>102.39879724103952</v>
      </c>
      <c r="V35" s="451">
        <v>269.02330726664502</v>
      </c>
      <c r="W35" s="451">
        <v>0.23218850791454301</v>
      </c>
      <c r="X35" s="451">
        <v>30542.994963666366</v>
      </c>
      <c r="Y35" s="451">
        <v>0.97065104451030426</v>
      </c>
    </row>
    <row r="36" spans="1:25" x14ac:dyDescent="0.15">
      <c r="A36" s="683" t="s">
        <v>1187</v>
      </c>
      <c r="B36" s="455">
        <v>656819</v>
      </c>
      <c r="C36" s="455">
        <v>76086</v>
      </c>
      <c r="D36" s="455">
        <v>41289</v>
      </c>
      <c r="E36" s="455">
        <v>1180</v>
      </c>
      <c r="F36" s="455">
        <v>218321</v>
      </c>
      <c r="G36" s="455">
        <v>2822047</v>
      </c>
      <c r="H36" s="455">
        <v>2292487</v>
      </c>
      <c r="I36" s="455">
        <v>4367</v>
      </c>
      <c r="J36" s="455">
        <v>82868</v>
      </c>
      <c r="K36" s="455">
        <v>33</v>
      </c>
      <c r="L36" s="455">
        <v>3639371</v>
      </c>
      <c r="M36" s="455">
        <v>18803</v>
      </c>
      <c r="N36" s="451">
        <v>5685.8268351610714</v>
      </c>
      <c r="O36" s="451">
        <v>42.811050912365204</v>
      </c>
      <c r="P36" s="451">
        <v>0.41978050861507599</v>
      </c>
      <c r="Q36" s="451">
        <v>1.836437893100082</v>
      </c>
      <c r="R36" s="451">
        <v>61.004210679791797</v>
      </c>
      <c r="S36" s="451">
        <v>48620.564484013164</v>
      </c>
      <c r="T36" s="451">
        <v>48173.106234644496</v>
      </c>
      <c r="U36" s="451">
        <v>92.45830000098789</v>
      </c>
      <c r="V36" s="451">
        <v>276.20190187450402</v>
      </c>
      <c r="W36" s="451">
        <v>0.28303450066596197</v>
      </c>
      <c r="X36" s="451">
        <v>36035.113965429206</v>
      </c>
      <c r="Y36" s="451">
        <v>2.9741245834156831</v>
      </c>
    </row>
    <row r="37" spans="1:25" x14ac:dyDescent="0.15">
      <c r="A37" s="683" t="s">
        <v>1188</v>
      </c>
      <c r="B37" s="455">
        <v>601930</v>
      </c>
      <c r="C37" s="455">
        <v>88264</v>
      </c>
      <c r="D37" s="455">
        <v>50825</v>
      </c>
      <c r="E37" s="455">
        <v>965</v>
      </c>
      <c r="F37" s="455">
        <v>196287</v>
      </c>
      <c r="G37" s="455">
        <v>2462167</v>
      </c>
      <c r="H37" s="455">
        <v>2096065</v>
      </c>
      <c r="I37" s="455">
        <v>4448</v>
      </c>
      <c r="J37" s="455">
        <v>81471</v>
      </c>
      <c r="K37" s="455">
        <v>40</v>
      </c>
      <c r="L37" s="455">
        <v>2924652</v>
      </c>
      <c r="M37" s="455">
        <v>18756</v>
      </c>
      <c r="N37" s="451">
        <v>5554.5387271623958</v>
      </c>
      <c r="O37" s="451">
        <v>57.361710273660606</v>
      </c>
      <c r="P37" s="451">
        <v>0.51320489495992638</v>
      </c>
      <c r="Q37" s="451">
        <v>0.177268171682953</v>
      </c>
      <c r="R37" s="451">
        <v>54.509526741690898</v>
      </c>
      <c r="S37" s="451">
        <v>44796.588966975789</v>
      </c>
      <c r="T37" s="451">
        <v>44153.255255421536</v>
      </c>
      <c r="U37" s="451">
        <v>83.351110046729346</v>
      </c>
      <c r="V37" s="451">
        <v>279.83065462019198</v>
      </c>
      <c r="W37" s="451">
        <v>0.310392207466065</v>
      </c>
      <c r="X37" s="451">
        <v>40809.804716111925</v>
      </c>
      <c r="Y37" s="451">
        <v>1.6931941322982302</v>
      </c>
    </row>
    <row r="38" spans="1:25" x14ac:dyDescent="0.15">
      <c r="A38" s="683" t="s">
        <v>1189</v>
      </c>
      <c r="B38" s="455">
        <v>347980</v>
      </c>
      <c r="C38" s="455">
        <v>94184</v>
      </c>
      <c r="D38" s="455">
        <v>42364</v>
      </c>
      <c r="E38" s="455">
        <v>1249</v>
      </c>
      <c r="F38" s="455">
        <v>250366</v>
      </c>
      <c r="G38" s="455">
        <v>2797889</v>
      </c>
      <c r="H38" s="455">
        <v>2590777</v>
      </c>
      <c r="I38" s="455">
        <v>4384</v>
      </c>
      <c r="J38" s="455">
        <v>84600</v>
      </c>
      <c r="K38" s="455">
        <v>330</v>
      </c>
      <c r="L38" s="455">
        <v>3122851</v>
      </c>
      <c r="M38" s="455">
        <v>20369</v>
      </c>
      <c r="N38" s="451">
        <v>3778.7609643805749</v>
      </c>
      <c r="O38" s="451">
        <v>53.801404803059896</v>
      </c>
      <c r="P38" s="451">
        <v>0.42921482305973674</v>
      </c>
      <c r="Q38" s="451">
        <v>0.23084394726902199</v>
      </c>
      <c r="R38" s="451">
        <v>69.495352642610598</v>
      </c>
      <c r="S38" s="451">
        <v>47651.549432046682</v>
      </c>
      <c r="T38" s="451">
        <v>54321.00591143679</v>
      </c>
      <c r="U38" s="451">
        <v>87.435252147726672</v>
      </c>
      <c r="V38" s="451">
        <v>278.05017542838999</v>
      </c>
      <c r="W38" s="451">
        <v>0.61979763768613294</v>
      </c>
      <c r="X38" s="451">
        <v>34207.362829891928</v>
      </c>
      <c r="Y38" s="451">
        <v>20.06139128189529</v>
      </c>
    </row>
    <row r="39" spans="1:25" x14ac:dyDescent="0.15">
      <c r="A39" s="683" t="s">
        <v>1190</v>
      </c>
      <c r="B39" s="455">
        <v>583306</v>
      </c>
      <c r="C39" s="455">
        <v>362660</v>
      </c>
      <c r="D39" s="455">
        <v>54781</v>
      </c>
      <c r="E39" s="455">
        <v>1224</v>
      </c>
      <c r="F39" s="455">
        <v>227078</v>
      </c>
      <c r="G39" s="455">
        <v>3009778</v>
      </c>
      <c r="H39" s="455">
        <v>2704815</v>
      </c>
      <c r="I39" s="455">
        <v>4131</v>
      </c>
      <c r="J39" s="455">
        <v>72694</v>
      </c>
      <c r="K39" s="455">
        <v>32</v>
      </c>
      <c r="L39" s="455">
        <v>3814598</v>
      </c>
      <c r="M39" s="455">
        <v>20557</v>
      </c>
      <c r="N39" s="451">
        <v>4994.1101272851174</v>
      </c>
      <c r="O39" s="451">
        <v>111.56370900012539</v>
      </c>
      <c r="P39" s="451">
        <v>2.9121592584997358</v>
      </c>
      <c r="Q39" s="451">
        <v>0.220131593756377</v>
      </c>
      <c r="R39" s="451">
        <v>63.331504055298801</v>
      </c>
      <c r="S39" s="451">
        <v>48536.938210858905</v>
      </c>
      <c r="T39" s="451">
        <v>51288.422392905602</v>
      </c>
      <c r="U39" s="451">
        <v>77.404153341427403</v>
      </c>
      <c r="V39" s="451">
        <v>265.83730745315501</v>
      </c>
      <c r="W39" s="451">
        <v>0.2512596463784571</v>
      </c>
      <c r="X39" s="451">
        <v>33480.109652880477</v>
      </c>
      <c r="Y39" s="451">
        <v>12.235761597752541</v>
      </c>
    </row>
    <row r="40" spans="1:25" x14ac:dyDescent="0.15">
      <c r="A40" s="683" t="s">
        <v>1191</v>
      </c>
      <c r="B40" s="455">
        <v>688091</v>
      </c>
      <c r="C40" s="455">
        <v>97665</v>
      </c>
      <c r="D40" s="455">
        <v>51111</v>
      </c>
      <c r="E40" s="455">
        <v>2372</v>
      </c>
      <c r="F40" s="455">
        <v>254952</v>
      </c>
      <c r="G40" s="455">
        <v>3610095</v>
      </c>
      <c r="H40" s="455">
        <v>2399431</v>
      </c>
      <c r="I40" s="455">
        <v>6374</v>
      </c>
      <c r="J40" s="455">
        <v>100363</v>
      </c>
      <c r="K40" s="455">
        <v>38</v>
      </c>
      <c r="L40" s="455">
        <v>5451907</v>
      </c>
      <c r="M40" s="455">
        <v>18477</v>
      </c>
      <c r="N40" s="451">
        <v>5802.9354228712546</v>
      </c>
      <c r="O40" s="451">
        <v>80.243732482194801</v>
      </c>
      <c r="P40" s="451">
        <v>3.6942092413082652</v>
      </c>
      <c r="Q40" s="451">
        <v>0.44685924705117896</v>
      </c>
      <c r="R40" s="451">
        <v>71.629924177192095</v>
      </c>
      <c r="S40" s="451">
        <v>50895.628911102103</v>
      </c>
      <c r="T40" s="451">
        <v>48630.036591451491</v>
      </c>
      <c r="U40" s="451">
        <v>108.78987106587699</v>
      </c>
      <c r="V40" s="451">
        <v>304.696994142606</v>
      </c>
      <c r="W40" s="451">
        <v>0.27291546668857319</v>
      </c>
      <c r="X40" s="451">
        <v>51632.645174911115</v>
      </c>
      <c r="Y40" s="451">
        <v>14.149593114852816</v>
      </c>
    </row>
    <row r="41" spans="1:25" x14ac:dyDescent="0.15">
      <c r="A41" s="683" t="s">
        <v>1192</v>
      </c>
      <c r="B41" s="455">
        <v>484626</v>
      </c>
      <c r="C41" s="455">
        <v>90519</v>
      </c>
      <c r="D41" s="455">
        <v>44935</v>
      </c>
      <c r="E41" s="455">
        <v>1339</v>
      </c>
      <c r="F41" s="455">
        <v>243035</v>
      </c>
      <c r="G41" s="455">
        <v>2478593</v>
      </c>
      <c r="H41" s="455">
        <v>2313328</v>
      </c>
      <c r="I41" s="455">
        <v>5856</v>
      </c>
      <c r="J41" s="455">
        <v>76156</v>
      </c>
      <c r="K41" s="455">
        <v>34</v>
      </c>
      <c r="L41" s="455">
        <v>2483091</v>
      </c>
      <c r="M41" s="455">
        <v>17423</v>
      </c>
      <c r="N41" s="451">
        <v>4115.6272669602085</v>
      </c>
      <c r="O41" s="451">
        <v>43.38051408343</v>
      </c>
      <c r="P41" s="451">
        <v>0.69227258395403557</v>
      </c>
      <c r="Q41" s="451">
        <v>0.219964976422488</v>
      </c>
      <c r="R41" s="451">
        <v>68.560640404000793</v>
      </c>
      <c r="S41" s="451">
        <v>26745.532197325465</v>
      </c>
      <c r="T41" s="451">
        <v>45839.051536108222</v>
      </c>
      <c r="U41" s="451">
        <v>102.150973464362</v>
      </c>
      <c r="V41" s="451">
        <v>273.275594679638</v>
      </c>
      <c r="W41" s="451">
        <v>0.28356950264424002</v>
      </c>
      <c r="X41" s="451">
        <v>52148.435270087633</v>
      </c>
      <c r="Y41" s="451">
        <v>0.67856995295733125</v>
      </c>
    </row>
    <row r="42" spans="1:25" x14ac:dyDescent="0.15">
      <c r="A42" s="683" t="s">
        <v>1193</v>
      </c>
      <c r="B42" s="455">
        <v>764051</v>
      </c>
      <c r="C42" s="455">
        <v>97452</v>
      </c>
      <c r="D42" s="455">
        <v>3179</v>
      </c>
      <c r="E42" s="455">
        <v>3083</v>
      </c>
      <c r="F42" s="455">
        <v>269944</v>
      </c>
      <c r="G42" s="455">
        <v>3421481</v>
      </c>
      <c r="H42" s="455">
        <v>2730104</v>
      </c>
      <c r="I42" s="455">
        <v>7697</v>
      </c>
      <c r="J42" s="455">
        <v>67404</v>
      </c>
      <c r="K42" s="455">
        <v>33</v>
      </c>
      <c r="L42" s="455">
        <v>2159466</v>
      </c>
      <c r="M42" s="455">
        <v>16952</v>
      </c>
      <c r="N42" s="451">
        <v>6147.5386244161027</v>
      </c>
      <c r="O42" s="451">
        <v>49.735925918444899</v>
      </c>
      <c r="P42" s="451">
        <v>3.1983348540961701E-2</v>
      </c>
      <c r="Q42" s="451">
        <v>0.32259381189942299</v>
      </c>
      <c r="R42" s="451">
        <v>75.669964671134906</v>
      </c>
      <c r="S42" s="451">
        <v>56030.777123869346</v>
      </c>
      <c r="T42" s="451">
        <v>52836.379998810502</v>
      </c>
      <c r="U42" s="451">
        <v>138.25548551883503</v>
      </c>
      <c r="V42" s="451">
        <v>253.84155186172501</v>
      </c>
      <c r="W42" s="451">
        <v>0.24377744458615766</v>
      </c>
      <c r="X42" s="451">
        <v>49805.056139723252</v>
      </c>
      <c r="Y42" s="451">
        <v>3.4261592812836152</v>
      </c>
    </row>
    <row r="43" spans="1:25" x14ac:dyDescent="0.15">
      <c r="A43" s="683" t="s">
        <v>1194</v>
      </c>
      <c r="B43" s="455">
        <v>713030</v>
      </c>
      <c r="C43" s="455">
        <v>266192</v>
      </c>
      <c r="D43" s="455"/>
      <c r="E43" s="455">
        <v>1276</v>
      </c>
      <c r="F43" s="455">
        <v>255066</v>
      </c>
      <c r="G43" s="455">
        <v>3823089</v>
      </c>
      <c r="H43" s="455">
        <v>3113665</v>
      </c>
      <c r="I43" s="455">
        <v>4179</v>
      </c>
      <c r="J43" s="455">
        <v>55230</v>
      </c>
      <c r="K43" s="455">
        <v>31</v>
      </c>
      <c r="L43" s="455">
        <v>2099181</v>
      </c>
      <c r="M43" s="455">
        <v>17702</v>
      </c>
      <c r="N43" s="451">
        <v>5804.5239198347454</v>
      </c>
      <c r="O43" s="451">
        <v>46.190170590765604</v>
      </c>
      <c r="P43" s="451"/>
      <c r="Q43" s="451">
        <v>0.21093181800097199</v>
      </c>
      <c r="R43" s="451">
        <v>71.536602604202898</v>
      </c>
      <c r="S43" s="451">
        <v>61935.286989731634</v>
      </c>
      <c r="T43" s="451">
        <v>56368.083182932649</v>
      </c>
      <c r="U43" s="451">
        <v>86.169880012981494</v>
      </c>
      <c r="V43" s="451">
        <v>241.23991612996861</v>
      </c>
      <c r="W43" s="451">
        <v>0.23405238613486251</v>
      </c>
      <c r="X43" s="451">
        <v>42177.718320902371</v>
      </c>
      <c r="Y43" s="451">
        <v>7.6587126282975042</v>
      </c>
    </row>
    <row r="44" spans="1:25" x14ac:dyDescent="0.15">
      <c r="A44" s="683" t="s">
        <v>1195</v>
      </c>
      <c r="B44" s="455">
        <v>741308</v>
      </c>
      <c r="C44" s="455">
        <v>93515</v>
      </c>
      <c r="D44" s="455"/>
      <c r="E44" s="455">
        <v>1139</v>
      </c>
      <c r="F44" s="455">
        <v>89340</v>
      </c>
      <c r="G44" s="455">
        <v>5855775</v>
      </c>
      <c r="H44" s="455">
        <v>3876114</v>
      </c>
      <c r="I44" s="455">
        <v>6571</v>
      </c>
      <c r="J44" s="455">
        <v>49791</v>
      </c>
      <c r="K44" s="455">
        <v>61</v>
      </c>
      <c r="L44" s="455">
        <v>3658909</v>
      </c>
      <c r="M44" s="455">
        <v>29144</v>
      </c>
      <c r="N44" s="451">
        <v>6001.6188829550465</v>
      </c>
      <c r="O44" s="451">
        <v>41.235444383695601</v>
      </c>
      <c r="P44" s="451"/>
      <c r="Q44" s="451">
        <v>0.195617699995636</v>
      </c>
      <c r="R44" s="451">
        <v>24.666028399951699</v>
      </c>
      <c r="S44" s="451">
        <v>84778.45172902281</v>
      </c>
      <c r="T44" s="451">
        <v>70417.822537248765</v>
      </c>
      <c r="U44" s="451">
        <v>141.53085095435301</v>
      </c>
      <c r="V44" s="451">
        <v>218.3923230553041</v>
      </c>
      <c r="W44" s="451">
        <v>0.415964712388813</v>
      </c>
      <c r="X44" s="451">
        <v>44573.656214605966</v>
      </c>
      <c r="Y44" s="451">
        <v>1.5820210725069028</v>
      </c>
    </row>
    <row r="45" spans="1:25" x14ac:dyDescent="0.15">
      <c r="A45" s="683" t="s">
        <v>1196</v>
      </c>
      <c r="B45" s="455">
        <v>699168</v>
      </c>
      <c r="C45" s="455">
        <v>98194</v>
      </c>
      <c r="D45" s="455"/>
      <c r="E45" s="455">
        <v>1202</v>
      </c>
      <c r="F45" s="455">
        <v>64199</v>
      </c>
      <c r="G45" s="455">
        <v>14286576</v>
      </c>
      <c r="H45" s="455">
        <v>10007606</v>
      </c>
      <c r="I45" s="455">
        <v>6050</v>
      </c>
      <c r="J45" s="455">
        <v>53989</v>
      </c>
      <c r="K45" s="455">
        <v>37</v>
      </c>
      <c r="L45" s="455">
        <v>3197396</v>
      </c>
      <c r="M45" s="455">
        <v>5492</v>
      </c>
      <c r="N45" s="451">
        <v>5962.1176838399697</v>
      </c>
      <c r="O45" s="451">
        <v>35.952682871371401</v>
      </c>
      <c r="P45" s="451"/>
      <c r="Q45" s="451">
        <v>0.22087462898343799</v>
      </c>
      <c r="R45" s="451">
        <v>18.147618420421999</v>
      </c>
      <c r="S45" s="451">
        <v>190137.33699581862</v>
      </c>
      <c r="T45" s="451">
        <v>154318.08134691877</v>
      </c>
      <c r="U45" s="451">
        <v>138.88777767214901</v>
      </c>
      <c r="V45" s="451">
        <v>222.08761826529999</v>
      </c>
      <c r="W45" s="451">
        <v>0.19460618216544301</v>
      </c>
      <c r="X45" s="451">
        <v>36119.881234862667</v>
      </c>
      <c r="Y45" s="451">
        <v>20.454383880831294</v>
      </c>
    </row>
    <row r="46" spans="1:25" x14ac:dyDescent="0.15">
      <c r="A46" s="683" t="s">
        <v>1197</v>
      </c>
      <c r="B46" s="455">
        <v>581950</v>
      </c>
      <c r="C46" s="455">
        <v>102551</v>
      </c>
      <c r="D46" s="455"/>
      <c r="E46" s="455">
        <v>1204</v>
      </c>
      <c r="F46" s="455">
        <v>71658</v>
      </c>
      <c r="G46" s="455">
        <v>8275026</v>
      </c>
      <c r="H46" s="455">
        <v>4053877</v>
      </c>
      <c r="I46" s="455">
        <v>7355</v>
      </c>
      <c r="J46" s="455">
        <v>61960</v>
      </c>
      <c r="K46" s="455">
        <v>29</v>
      </c>
      <c r="L46" s="455">
        <v>4151259</v>
      </c>
      <c r="M46" s="455">
        <v>1103</v>
      </c>
      <c r="N46" s="451">
        <v>5160.7560495520001</v>
      </c>
      <c r="O46" s="451">
        <v>55.890515978448001</v>
      </c>
      <c r="P46" s="451"/>
      <c r="Q46" s="451">
        <v>0.230400242842733</v>
      </c>
      <c r="R46" s="451">
        <v>20.021306741051301</v>
      </c>
      <c r="S46" s="451">
        <v>107108.20031427951</v>
      </c>
      <c r="T46" s="451">
        <v>69979.609331432657</v>
      </c>
      <c r="U46" s="451">
        <v>152.16241810284501</v>
      </c>
      <c r="V46" s="451">
        <v>242.19416265468999</v>
      </c>
      <c r="W46" s="451">
        <v>0.23268182110041294</v>
      </c>
      <c r="X46" s="451">
        <v>62876.329385609104</v>
      </c>
      <c r="Y46" s="451">
        <v>15.162013145163581</v>
      </c>
    </row>
    <row r="47" spans="1:25" x14ac:dyDescent="0.15">
      <c r="A47" s="725" t="s">
        <v>1201</v>
      </c>
      <c r="B47" s="468">
        <f t="shared" ref="B47:Y47" si="256">SUM(B35:B46)</f>
        <v>7527240</v>
      </c>
      <c r="C47" s="468">
        <f t="shared" si="256"/>
        <v>1559768</v>
      </c>
      <c r="D47" s="468">
        <f t="shared" si="256"/>
        <v>336674</v>
      </c>
      <c r="E47" s="468">
        <f t="shared" si="256"/>
        <v>17381</v>
      </c>
      <c r="F47" s="468">
        <f t="shared" si="256"/>
        <v>2300728</v>
      </c>
      <c r="G47" s="468">
        <f t="shared" si="256"/>
        <v>56020821</v>
      </c>
      <c r="H47" s="468">
        <f t="shared" si="256"/>
        <v>40315940</v>
      </c>
      <c r="I47" s="468">
        <f t="shared" si="256"/>
        <v>66735</v>
      </c>
      <c r="J47" s="468">
        <f t="shared" si="256"/>
        <v>871617</v>
      </c>
      <c r="K47" s="468">
        <f t="shared" si="256"/>
        <v>727</v>
      </c>
      <c r="L47" s="468">
        <f t="shared" si="256"/>
        <v>39812073</v>
      </c>
      <c r="M47" s="468">
        <f t="shared" si="256"/>
        <v>208733</v>
      </c>
      <c r="N47" s="479">
        <f t="shared" si="256"/>
        <v>64943.226644849339</v>
      </c>
      <c r="O47" s="479">
        <f t="shared" si="256"/>
        <v>641.35794791020317</v>
      </c>
      <c r="P47" s="479">
        <f t="shared" si="256"/>
        <v>9.8979243589564962</v>
      </c>
      <c r="Q47" s="479">
        <f t="shared" si="256"/>
        <v>4.5239388570189396</v>
      </c>
      <c r="R47" s="479">
        <f t="shared" si="256"/>
        <v>642.88277766201577</v>
      </c>
      <c r="S47" s="479">
        <f t="shared" si="256"/>
        <v>816707.52687368554</v>
      </c>
      <c r="T47" s="479">
        <f t="shared" si="256"/>
        <v>748097.2640018143</v>
      </c>
      <c r="U47" s="479">
        <f t="shared" si="256"/>
        <v>1310.9948695693133</v>
      </c>
      <c r="V47" s="479">
        <f t="shared" si="256"/>
        <v>3124.6715074321178</v>
      </c>
      <c r="W47" s="479">
        <f t="shared" si="256"/>
        <v>3.5742400158196626</v>
      </c>
      <c r="X47" s="479">
        <f t="shared" si="256"/>
        <v>514409.10786868201</v>
      </c>
      <c r="Y47" s="479">
        <f t="shared" si="256"/>
        <v>101.04657571576512</v>
      </c>
    </row>
    <row r="48" spans="1:25" x14ac:dyDescent="0.15">
      <c r="A48" s="726"/>
    </row>
    <row r="49" spans="1:25" s="630" customFormat="1" x14ac:dyDescent="0.15">
      <c r="A49" s="605"/>
      <c r="B49" s="605"/>
      <c r="C49" s="611"/>
      <c r="D49" s="610"/>
      <c r="E49" s="605"/>
      <c r="F49" s="605"/>
      <c r="G49" s="605"/>
      <c r="H49" s="605"/>
      <c r="I49" s="605"/>
      <c r="J49" s="605"/>
      <c r="K49" s="605"/>
      <c r="L49" s="605"/>
      <c r="M49" s="605"/>
      <c r="N49" s="605"/>
      <c r="O49" s="605"/>
      <c r="P49" s="605"/>
      <c r="Q49" s="605"/>
      <c r="R49" s="605"/>
      <c r="S49" s="605"/>
      <c r="T49" s="605"/>
      <c r="U49" s="605"/>
      <c r="V49" s="605"/>
      <c r="W49" s="605"/>
      <c r="X49" s="605"/>
      <c r="Y49" s="605"/>
    </row>
    <row r="50" spans="1:25" ht="51" x14ac:dyDescent="0.15">
      <c r="A50" s="612" t="s">
        <v>154</v>
      </c>
      <c r="B50" s="612" t="s">
        <v>166</v>
      </c>
      <c r="C50" s="727" t="s">
        <v>167</v>
      </c>
      <c r="D50" s="728" t="s">
        <v>168</v>
      </c>
      <c r="E50" s="708" t="s">
        <v>169</v>
      </c>
      <c r="F50" s="708" t="s">
        <v>170</v>
      </c>
      <c r="G50" s="630"/>
      <c r="H50" s="630"/>
      <c r="I50" s="630"/>
      <c r="J50" s="630"/>
      <c r="K50" s="630"/>
      <c r="L50" s="630"/>
      <c r="M50" s="630"/>
      <c r="N50" s="630"/>
      <c r="O50" s="630"/>
      <c r="P50" s="630"/>
      <c r="Q50" s="630"/>
      <c r="R50" s="630"/>
      <c r="S50" s="630"/>
      <c r="T50" s="630"/>
      <c r="U50" s="630"/>
      <c r="V50" s="630"/>
      <c r="W50" s="630"/>
      <c r="X50" s="630"/>
      <c r="Y50" s="630"/>
    </row>
    <row r="51" spans="1:25" ht="16" x14ac:dyDescent="0.2">
      <c r="A51" s="729" t="str">
        <f>B34</f>
        <v>AIRS/AMSU-A</v>
      </c>
      <c r="B51" s="730">
        <v>26</v>
      </c>
      <c r="C51" s="480">
        <v>7527240</v>
      </c>
      <c r="D51" s="481">
        <v>64943.226644849339</v>
      </c>
      <c r="E51" s="480">
        <v>151</v>
      </c>
      <c r="F51" s="480">
        <v>858</v>
      </c>
    </row>
    <row r="52" spans="1:25" ht="16" x14ac:dyDescent="0.2">
      <c r="A52" s="729" t="str">
        <f>C34</f>
        <v>AMSR2</v>
      </c>
      <c r="B52" s="730">
        <v>9</v>
      </c>
      <c r="C52" s="480">
        <v>1559768</v>
      </c>
      <c r="D52" s="481">
        <v>641.35794791020317</v>
      </c>
      <c r="E52" s="480">
        <v>205</v>
      </c>
      <c r="F52" s="480">
        <v>1061</v>
      </c>
      <c r="H52" s="678"/>
      <c r="I52" s="678"/>
    </row>
    <row r="53" spans="1:25" ht="16" x14ac:dyDescent="0.2">
      <c r="A53" s="729" t="str">
        <f>D34</f>
        <v>LIS</v>
      </c>
      <c r="B53" s="730">
        <v>5</v>
      </c>
      <c r="C53" s="480">
        <v>336674</v>
      </c>
      <c r="D53" s="481">
        <v>9.8979243589564962</v>
      </c>
      <c r="E53" s="480">
        <v>96</v>
      </c>
      <c r="F53" s="480">
        <v>800</v>
      </c>
    </row>
    <row r="54" spans="1:25" ht="16" x14ac:dyDescent="0.2">
      <c r="A54" s="730" t="str">
        <f>E34</f>
        <v>MISR</v>
      </c>
      <c r="B54" s="730">
        <v>4</v>
      </c>
      <c r="C54" s="480">
        <v>17381</v>
      </c>
      <c r="D54" s="481">
        <v>4.5239388570189396</v>
      </c>
      <c r="E54" s="480">
        <v>6</v>
      </c>
      <c r="F54" s="480">
        <v>0</v>
      </c>
    </row>
    <row r="55" spans="1:25" ht="16" x14ac:dyDescent="0.2">
      <c r="A55" s="730" t="str">
        <f>F34</f>
        <v>MLS</v>
      </c>
      <c r="B55" s="730">
        <v>21</v>
      </c>
      <c r="C55" s="480">
        <v>2300728</v>
      </c>
      <c r="D55" s="481">
        <v>642.88277766201577</v>
      </c>
      <c r="E55" s="480">
        <v>83</v>
      </c>
      <c r="F55" s="480">
        <v>513</v>
      </c>
    </row>
    <row r="56" spans="1:25" ht="16" x14ac:dyDescent="0.2">
      <c r="A56" s="730" t="str">
        <f>G34</f>
        <v>MODIS - Aqua</v>
      </c>
      <c r="B56" s="730">
        <v>251</v>
      </c>
      <c r="C56" s="480">
        <v>56020821</v>
      </c>
      <c r="D56" s="481">
        <v>816707.52687368565</v>
      </c>
      <c r="E56" s="480">
        <v>990</v>
      </c>
      <c r="F56" s="480">
        <v>406056</v>
      </c>
    </row>
    <row r="57" spans="1:25" ht="16" x14ac:dyDescent="0.2">
      <c r="A57" s="730" t="str">
        <f>H34</f>
        <v>MODIS - Terra</v>
      </c>
      <c r="B57" s="730">
        <v>215</v>
      </c>
      <c r="C57" s="480">
        <v>40315940</v>
      </c>
      <c r="D57" s="481">
        <v>748097.26400181453</v>
      </c>
      <c r="E57" s="480">
        <v>429</v>
      </c>
      <c r="F57" s="480">
        <v>7209</v>
      </c>
    </row>
    <row r="58" spans="1:25" ht="16" x14ac:dyDescent="0.2">
      <c r="A58" s="730" t="str">
        <f>I34</f>
        <v>MOPITT</v>
      </c>
      <c r="B58" s="730">
        <v>2</v>
      </c>
      <c r="C58" s="480">
        <v>66735</v>
      </c>
      <c r="D58" s="481">
        <v>1310.9948695693133</v>
      </c>
      <c r="E58" s="480">
        <v>76</v>
      </c>
      <c r="F58" s="480">
        <v>0</v>
      </c>
    </row>
    <row r="59" spans="1:25" ht="16" x14ac:dyDescent="0.2">
      <c r="A59" s="544" t="str">
        <f>J34</f>
        <v>OMI</v>
      </c>
      <c r="B59" s="730">
        <v>8</v>
      </c>
      <c r="C59" s="480">
        <v>871617</v>
      </c>
      <c r="D59" s="481">
        <v>3124.6715074321178</v>
      </c>
      <c r="E59" s="480">
        <v>176</v>
      </c>
      <c r="F59" s="480">
        <v>0</v>
      </c>
    </row>
    <row r="60" spans="1:25" ht="16" x14ac:dyDescent="0.2">
      <c r="A60" s="544" t="str">
        <f>K34</f>
        <v>OMPS</v>
      </c>
      <c r="B60" s="730">
        <v>4</v>
      </c>
      <c r="C60" s="480">
        <v>727</v>
      </c>
      <c r="D60" s="481">
        <v>3.5742400158196621</v>
      </c>
      <c r="E60" s="480">
        <v>51</v>
      </c>
      <c r="F60" s="480">
        <v>0</v>
      </c>
      <c r="G60" s="731"/>
      <c r="H60" s="678"/>
    </row>
    <row r="61" spans="1:25" ht="16" x14ac:dyDescent="0.2">
      <c r="A61" s="544" t="str">
        <f>L34</f>
        <v>VIIRS</v>
      </c>
      <c r="B61" s="730">
        <v>196</v>
      </c>
      <c r="C61" s="480">
        <v>39812073</v>
      </c>
      <c r="D61" s="481">
        <v>514409.10786868242</v>
      </c>
      <c r="E61" s="480">
        <v>1234</v>
      </c>
      <c r="F61" s="480">
        <v>620411</v>
      </c>
    </row>
    <row r="62" spans="1:25" ht="18" x14ac:dyDescent="0.2">
      <c r="A62" s="544" t="s">
        <v>837</v>
      </c>
      <c r="B62" s="730">
        <v>24</v>
      </c>
      <c r="C62" s="480">
        <v>208733</v>
      </c>
      <c r="D62" s="481">
        <v>101.04657571576512</v>
      </c>
      <c r="E62" s="480">
        <v>17</v>
      </c>
      <c r="F62" s="480">
        <v>744</v>
      </c>
    </row>
    <row r="63" spans="1:25" ht="16" x14ac:dyDescent="0.2">
      <c r="A63" s="732" t="s">
        <v>55</v>
      </c>
      <c r="B63" s="622">
        <f>SUM(B51:B62)</f>
        <v>765</v>
      </c>
      <c r="C63" s="482">
        <f>SUM(C51:C62)</f>
        <v>149038437</v>
      </c>
      <c r="D63" s="483">
        <f>SUM(D51:D62)</f>
        <v>2149996.0751705533</v>
      </c>
      <c r="E63" s="482">
        <f>SUM(E51:E62)</f>
        <v>3514</v>
      </c>
      <c r="F63" s="482">
        <f>SUM(F51:F62)</f>
        <v>1037652</v>
      </c>
    </row>
    <row r="64" spans="1:25" x14ac:dyDescent="0.15">
      <c r="D64" s="610">
        <f>D63/(1024*365)</f>
        <v>5.7523439511198449</v>
      </c>
    </row>
    <row r="65" spans="1:1" x14ac:dyDescent="0.15">
      <c r="A65" s="605" t="s">
        <v>171</v>
      </c>
    </row>
    <row r="66" spans="1:1" x14ac:dyDescent="0.15">
      <c r="A66" s="605" t="s">
        <v>172</v>
      </c>
    </row>
    <row r="67" spans="1:1" x14ac:dyDescent="0.15">
      <c r="A67" s="605" t="s">
        <v>173</v>
      </c>
    </row>
    <row r="68" spans="1:1" x14ac:dyDescent="0.15">
      <c r="A68" s="605" t="s">
        <v>174</v>
      </c>
    </row>
    <row r="69" spans="1:1" ht="15" x14ac:dyDescent="0.15">
      <c r="A69" s="605" t="s">
        <v>175</v>
      </c>
    </row>
    <row r="71" spans="1:1" x14ac:dyDescent="0.15">
      <c r="A71" s="653" t="s">
        <v>831</v>
      </c>
    </row>
    <row r="104" spans="1:1022 1025:2046 2049:3070 3073:4094 4097:5118 5121:6142 6145:7166 7169:8190 8193:9214 9217:10238 10241:11262 11265:12286 12289:13310 13313:14334 14337:15358 15361:16382" x14ac:dyDescent="0.15">
      <c r="Z104" s="610"/>
      <c r="AC104" s="611"/>
      <c r="AD104" s="610"/>
      <c r="AG104" s="611"/>
      <c r="AH104" s="610"/>
      <c r="AK104" s="611"/>
      <c r="AL104" s="610"/>
      <c r="AO104" s="611"/>
      <c r="AP104" s="610"/>
      <c r="AS104" s="611"/>
      <c r="AT104" s="610"/>
      <c r="AW104" s="611"/>
      <c r="AX104" s="610"/>
      <c r="BA104" s="611"/>
      <c r="BB104" s="610"/>
      <c r="BE104" s="611"/>
      <c r="BF104" s="610"/>
      <c r="BI104" s="611"/>
      <c r="BJ104" s="610"/>
      <c r="BM104" s="611"/>
      <c r="BN104" s="610"/>
      <c r="BQ104" s="611"/>
      <c r="BR104" s="610"/>
      <c r="BU104" s="611"/>
      <c r="BV104" s="610"/>
      <c r="BY104" s="611"/>
      <c r="BZ104" s="610"/>
      <c r="CC104" s="611"/>
      <c r="CD104" s="610"/>
      <c r="CG104" s="611"/>
      <c r="CH104" s="610"/>
      <c r="CK104" s="611"/>
      <c r="CL104" s="610"/>
      <c r="CO104" s="611"/>
      <c r="CP104" s="610"/>
      <c r="CS104" s="611"/>
      <c r="CT104" s="610"/>
      <c r="CW104" s="611"/>
      <c r="CX104" s="610"/>
      <c r="DA104" s="611"/>
      <c r="DB104" s="610"/>
      <c r="DE104" s="611"/>
      <c r="DF104" s="610"/>
      <c r="DI104" s="611"/>
      <c r="DJ104" s="610"/>
      <c r="DM104" s="611"/>
      <c r="DN104" s="610"/>
      <c r="DQ104" s="611"/>
      <c r="DR104" s="610"/>
      <c r="DU104" s="611"/>
      <c r="DV104" s="610"/>
      <c r="DY104" s="611"/>
      <c r="DZ104" s="610"/>
      <c r="EC104" s="611"/>
      <c r="ED104" s="610"/>
      <c r="EG104" s="611"/>
      <c r="EH104" s="610"/>
      <c r="EK104" s="611"/>
      <c r="EL104" s="610"/>
      <c r="EO104" s="611"/>
      <c r="EP104" s="610"/>
      <c r="ES104" s="611"/>
      <c r="ET104" s="610"/>
      <c r="EW104" s="611"/>
      <c r="EX104" s="610"/>
      <c r="FA104" s="611"/>
      <c r="FB104" s="610"/>
      <c r="FE104" s="611"/>
      <c r="FF104" s="610"/>
      <c r="FI104" s="611"/>
      <c r="FJ104" s="610"/>
      <c r="FM104" s="611"/>
      <c r="FN104" s="610"/>
      <c r="FQ104" s="611"/>
      <c r="FR104" s="610"/>
      <c r="FU104" s="611"/>
      <c r="FV104" s="610"/>
      <c r="FY104" s="611"/>
      <c r="FZ104" s="610"/>
      <c r="GC104" s="611"/>
      <c r="GD104" s="610"/>
      <c r="GG104" s="611"/>
      <c r="GH104" s="610"/>
      <c r="GK104" s="611"/>
      <c r="GL104" s="610"/>
      <c r="GO104" s="611"/>
      <c r="GP104" s="610"/>
      <c r="GS104" s="611"/>
      <c r="GT104" s="610"/>
      <c r="GW104" s="611"/>
      <c r="GX104" s="610"/>
      <c r="HA104" s="611"/>
      <c r="HB104" s="610"/>
      <c r="HE104" s="611"/>
      <c r="HF104" s="610"/>
      <c r="HI104" s="611"/>
      <c r="HJ104" s="610"/>
      <c r="HM104" s="611"/>
      <c r="HN104" s="610"/>
      <c r="HQ104" s="611"/>
      <c r="HR104" s="610"/>
      <c r="HU104" s="611"/>
      <c r="HV104" s="610"/>
      <c r="HY104" s="611"/>
      <c r="HZ104" s="610"/>
      <c r="IC104" s="611"/>
      <c r="ID104" s="610"/>
      <c r="IG104" s="611"/>
      <c r="IH104" s="610"/>
      <c r="IK104" s="611"/>
      <c r="IL104" s="610"/>
      <c r="IO104" s="611"/>
      <c r="IP104" s="610"/>
      <c r="IS104" s="611"/>
      <c r="IT104" s="610"/>
      <c r="IW104" s="611"/>
      <c r="IX104" s="610"/>
      <c r="JA104" s="611"/>
      <c r="JB104" s="610"/>
      <c r="JE104" s="611"/>
      <c r="JF104" s="610"/>
      <c r="JI104" s="611"/>
      <c r="JJ104" s="610"/>
      <c r="JM104" s="611"/>
      <c r="JN104" s="610"/>
      <c r="JQ104" s="611"/>
      <c r="JR104" s="610"/>
      <c r="JU104" s="611"/>
      <c r="JV104" s="610"/>
      <c r="JY104" s="611"/>
      <c r="JZ104" s="610"/>
      <c r="KC104" s="611"/>
      <c r="KD104" s="610"/>
      <c r="KG104" s="611"/>
      <c r="KH104" s="610"/>
      <c r="KK104" s="611"/>
      <c r="KL104" s="610"/>
      <c r="KO104" s="611"/>
      <c r="KP104" s="610"/>
      <c r="KS104" s="611"/>
      <c r="KT104" s="610"/>
      <c r="KW104" s="611"/>
      <c r="KX104" s="610"/>
      <c r="LA104" s="611"/>
      <c r="LB104" s="610"/>
      <c r="LE104" s="611"/>
      <c r="LF104" s="610"/>
      <c r="LI104" s="611"/>
      <c r="LJ104" s="610"/>
      <c r="LM104" s="611"/>
      <c r="LN104" s="610"/>
      <c r="LQ104" s="611"/>
      <c r="LR104" s="610"/>
      <c r="LU104" s="611"/>
      <c r="LV104" s="610"/>
      <c r="LY104" s="611"/>
      <c r="LZ104" s="610"/>
      <c r="MC104" s="611"/>
      <c r="MD104" s="610"/>
      <c r="MG104" s="611"/>
      <c r="MH104" s="610"/>
      <c r="MK104" s="611"/>
      <c r="ML104" s="610"/>
      <c r="MO104" s="611"/>
      <c r="MP104" s="610"/>
      <c r="MS104" s="611"/>
      <c r="MT104" s="610"/>
      <c r="MW104" s="611"/>
      <c r="MX104" s="610"/>
      <c r="NA104" s="611"/>
      <c r="NB104" s="610"/>
      <c r="NE104" s="611"/>
      <c r="NF104" s="610"/>
      <c r="NI104" s="611"/>
      <c r="NJ104" s="610"/>
      <c r="NM104" s="611"/>
      <c r="NN104" s="610"/>
      <c r="NQ104" s="611"/>
      <c r="NR104" s="610"/>
      <c r="NU104" s="611"/>
      <c r="NV104" s="610"/>
      <c r="NY104" s="611"/>
      <c r="NZ104" s="610"/>
      <c r="OC104" s="611"/>
      <c r="OD104" s="610"/>
      <c r="OG104" s="611"/>
      <c r="OH104" s="610"/>
      <c r="OK104" s="611"/>
      <c r="OL104" s="610"/>
      <c r="OO104" s="611"/>
      <c r="OP104" s="610"/>
      <c r="OS104" s="611"/>
      <c r="OT104" s="610"/>
      <c r="OW104" s="611"/>
      <c r="OX104" s="610"/>
      <c r="PA104" s="611"/>
      <c r="PB104" s="610"/>
      <c r="PE104" s="611"/>
      <c r="PF104" s="610"/>
      <c r="PI104" s="611"/>
      <c r="PJ104" s="610"/>
      <c r="PM104" s="611"/>
      <c r="PN104" s="610"/>
      <c r="PQ104" s="611"/>
      <c r="PR104" s="610"/>
      <c r="PU104" s="611"/>
      <c r="PV104" s="610"/>
      <c r="PY104" s="611"/>
      <c r="PZ104" s="610"/>
      <c r="QC104" s="611"/>
      <c r="QD104" s="610"/>
      <c r="QG104" s="611"/>
      <c r="QH104" s="610"/>
      <c r="QK104" s="611"/>
      <c r="QL104" s="610"/>
      <c r="QO104" s="611"/>
      <c r="QP104" s="610"/>
      <c r="QS104" s="611"/>
      <c r="QT104" s="610"/>
      <c r="QW104" s="611"/>
      <c r="QX104" s="610"/>
      <c r="RA104" s="611"/>
      <c r="RB104" s="610"/>
      <c r="RE104" s="611"/>
      <c r="RF104" s="610"/>
      <c r="RI104" s="611"/>
      <c r="RJ104" s="610"/>
      <c r="RM104" s="611"/>
      <c r="RN104" s="610"/>
      <c r="RQ104" s="611"/>
      <c r="RR104" s="610"/>
      <c r="RU104" s="611"/>
      <c r="RV104" s="610"/>
      <c r="RY104" s="611"/>
      <c r="RZ104" s="610"/>
      <c r="SC104" s="611"/>
      <c r="SD104" s="610"/>
      <c r="SG104" s="611"/>
      <c r="SH104" s="610"/>
      <c r="SK104" s="611"/>
      <c r="SL104" s="610"/>
      <c r="SO104" s="611"/>
      <c r="SP104" s="610"/>
      <c r="SS104" s="611"/>
      <c r="ST104" s="610"/>
      <c r="SW104" s="611"/>
      <c r="SX104" s="610"/>
      <c r="TA104" s="611"/>
      <c r="TB104" s="610"/>
      <c r="TE104" s="611"/>
      <c r="TF104" s="610"/>
      <c r="TI104" s="611"/>
      <c r="TJ104" s="610"/>
      <c r="TM104" s="611"/>
      <c r="TN104" s="610"/>
      <c r="TQ104" s="611"/>
      <c r="TR104" s="610"/>
      <c r="TU104" s="611"/>
      <c r="TV104" s="610"/>
      <c r="TY104" s="611"/>
      <c r="TZ104" s="610"/>
      <c r="UC104" s="611"/>
      <c r="UD104" s="610"/>
      <c r="UG104" s="611"/>
      <c r="UH104" s="610"/>
      <c r="UK104" s="611"/>
      <c r="UL104" s="610"/>
      <c r="UO104" s="611"/>
      <c r="UP104" s="610"/>
      <c r="US104" s="611"/>
      <c r="UT104" s="610"/>
      <c r="UW104" s="611"/>
      <c r="UX104" s="610"/>
      <c r="VA104" s="611"/>
      <c r="VB104" s="610"/>
      <c r="VE104" s="611"/>
      <c r="VF104" s="610"/>
      <c r="VI104" s="611"/>
      <c r="VJ104" s="610"/>
      <c r="VM104" s="611"/>
      <c r="VN104" s="610"/>
      <c r="VQ104" s="611"/>
      <c r="VR104" s="610"/>
      <c r="VU104" s="611"/>
      <c r="VV104" s="610"/>
      <c r="VY104" s="611"/>
      <c r="VZ104" s="610"/>
      <c r="WC104" s="611"/>
      <c r="WD104" s="610"/>
      <c r="WG104" s="611"/>
      <c r="WH104" s="610"/>
      <c r="WK104" s="611"/>
      <c r="WL104" s="610"/>
      <c r="WO104" s="611"/>
      <c r="WP104" s="610"/>
      <c r="WS104" s="611"/>
      <c r="WT104" s="610"/>
      <c r="WW104" s="611"/>
      <c r="WX104" s="610"/>
      <c r="XA104" s="611"/>
      <c r="XB104" s="610"/>
      <c r="XE104" s="611"/>
      <c r="XF104" s="610"/>
      <c r="XI104" s="611"/>
      <c r="XJ104" s="610"/>
      <c r="XM104" s="611"/>
      <c r="XN104" s="610"/>
      <c r="XQ104" s="611"/>
      <c r="XR104" s="610"/>
      <c r="XU104" s="611"/>
      <c r="XV104" s="610"/>
      <c r="XY104" s="611"/>
      <c r="XZ104" s="610"/>
      <c r="YC104" s="611"/>
      <c r="YD104" s="610"/>
      <c r="YG104" s="611"/>
      <c r="YH104" s="610"/>
      <c r="YK104" s="611"/>
      <c r="YL104" s="610"/>
      <c r="YO104" s="611"/>
      <c r="YP104" s="610"/>
      <c r="YS104" s="611"/>
      <c r="YT104" s="610"/>
      <c r="YW104" s="611"/>
      <c r="YX104" s="610"/>
      <c r="ZA104" s="611"/>
      <c r="ZB104" s="610"/>
      <c r="ZE104" s="611"/>
      <c r="ZF104" s="610"/>
      <c r="ZI104" s="611"/>
      <c r="ZJ104" s="610"/>
      <c r="ZM104" s="611"/>
      <c r="ZN104" s="610"/>
      <c r="ZQ104" s="611"/>
      <c r="ZR104" s="610"/>
      <c r="ZU104" s="611"/>
      <c r="ZV104" s="610"/>
      <c r="ZY104" s="611"/>
      <c r="ZZ104" s="610"/>
      <c r="AAC104" s="611"/>
      <c r="AAD104" s="610"/>
      <c r="AAG104" s="611"/>
      <c r="AAH104" s="610"/>
      <c r="AAK104" s="611"/>
      <c r="AAL104" s="610"/>
      <c r="AAO104" s="611"/>
      <c r="AAP104" s="610"/>
      <c r="AAS104" s="611"/>
      <c r="AAT104" s="610"/>
      <c r="AAW104" s="611"/>
      <c r="AAX104" s="610"/>
      <c r="ABA104" s="611"/>
      <c r="ABB104" s="610"/>
      <c r="ABE104" s="611"/>
      <c r="ABF104" s="610"/>
      <c r="ABI104" s="611"/>
      <c r="ABJ104" s="610"/>
      <c r="ABM104" s="611"/>
      <c r="ABN104" s="610"/>
      <c r="ABQ104" s="611"/>
      <c r="ABR104" s="610"/>
      <c r="ABU104" s="611"/>
      <c r="ABV104" s="610"/>
      <c r="ABY104" s="611"/>
      <c r="ABZ104" s="610"/>
      <c r="ACC104" s="611"/>
      <c r="ACD104" s="610"/>
      <c r="ACG104" s="611"/>
      <c r="ACH104" s="610"/>
      <c r="ACK104" s="611"/>
      <c r="ACL104" s="610"/>
      <c r="ACO104" s="611"/>
      <c r="ACP104" s="610"/>
      <c r="ACS104" s="611"/>
      <c r="ACT104" s="610"/>
      <c r="ACW104" s="611"/>
      <c r="ACX104" s="610"/>
      <c r="ADA104" s="611"/>
      <c r="ADB104" s="610"/>
      <c r="ADE104" s="611"/>
      <c r="ADF104" s="610"/>
      <c r="ADI104" s="611"/>
      <c r="ADJ104" s="610"/>
      <c r="ADM104" s="611"/>
      <c r="ADN104" s="610"/>
      <c r="ADQ104" s="611"/>
      <c r="ADR104" s="610"/>
      <c r="ADU104" s="611"/>
      <c r="ADV104" s="610"/>
      <c r="ADY104" s="611"/>
      <c r="ADZ104" s="610"/>
      <c r="AEC104" s="611"/>
      <c r="AED104" s="610"/>
      <c r="AEG104" s="611"/>
      <c r="AEH104" s="610"/>
      <c r="AEK104" s="611"/>
      <c r="AEL104" s="610"/>
      <c r="AEO104" s="611"/>
      <c r="AEP104" s="610"/>
      <c r="AES104" s="611"/>
      <c r="AET104" s="610"/>
      <c r="AEW104" s="611"/>
      <c r="AEX104" s="610"/>
      <c r="AFA104" s="611"/>
      <c r="AFB104" s="610"/>
      <c r="AFE104" s="611"/>
      <c r="AFF104" s="610"/>
      <c r="AFI104" s="611"/>
      <c r="AFJ104" s="610"/>
      <c r="AFM104" s="611"/>
      <c r="AFN104" s="610"/>
      <c r="AFQ104" s="611"/>
      <c r="AFR104" s="610"/>
      <c r="AFU104" s="611"/>
      <c r="AFV104" s="610"/>
      <c r="AFY104" s="611"/>
      <c r="AFZ104" s="610"/>
      <c r="AGC104" s="611"/>
      <c r="AGD104" s="610"/>
      <c r="AGG104" s="611"/>
      <c r="AGH104" s="610"/>
      <c r="AGK104" s="611"/>
      <c r="AGL104" s="610"/>
      <c r="AGO104" s="611"/>
      <c r="AGP104" s="610"/>
      <c r="AGS104" s="611"/>
      <c r="AGT104" s="610"/>
      <c r="AGW104" s="611"/>
      <c r="AGX104" s="610"/>
      <c r="AHA104" s="611"/>
      <c r="AHB104" s="610"/>
      <c r="AHE104" s="611"/>
      <c r="AHF104" s="610"/>
      <c r="AHI104" s="611"/>
      <c r="AHJ104" s="610"/>
      <c r="AHM104" s="611"/>
      <c r="AHN104" s="610"/>
      <c r="AHQ104" s="611"/>
      <c r="AHR104" s="610"/>
      <c r="AHU104" s="611"/>
      <c r="AHV104" s="610"/>
      <c r="AHY104" s="611"/>
      <c r="AHZ104" s="610"/>
      <c r="AIC104" s="611"/>
      <c r="AID104" s="610"/>
      <c r="AIG104" s="611"/>
      <c r="AIH104" s="610"/>
      <c r="AIK104" s="611"/>
      <c r="AIL104" s="610"/>
      <c r="AIO104" s="611"/>
      <c r="AIP104" s="610"/>
      <c r="AIS104" s="611"/>
      <c r="AIT104" s="610"/>
      <c r="AIW104" s="611"/>
      <c r="AIX104" s="610"/>
      <c r="AJA104" s="611"/>
      <c r="AJB104" s="610"/>
      <c r="AJE104" s="611"/>
      <c r="AJF104" s="610"/>
      <c r="AJI104" s="611"/>
      <c r="AJJ104" s="610"/>
      <c r="AJM104" s="611"/>
      <c r="AJN104" s="610"/>
      <c r="AJQ104" s="611"/>
      <c r="AJR104" s="610"/>
      <c r="AJU104" s="611"/>
      <c r="AJV104" s="610"/>
      <c r="AJY104" s="611"/>
      <c r="AJZ104" s="610"/>
      <c r="AKC104" s="611"/>
      <c r="AKD104" s="610"/>
      <c r="AKG104" s="611"/>
      <c r="AKH104" s="610"/>
      <c r="AKK104" s="611"/>
      <c r="AKL104" s="610"/>
      <c r="AKO104" s="611"/>
      <c r="AKP104" s="610"/>
      <c r="AKS104" s="611"/>
      <c r="AKT104" s="610"/>
      <c r="AKW104" s="611"/>
      <c r="AKX104" s="610"/>
      <c r="ALA104" s="611"/>
      <c r="ALB104" s="610"/>
      <c r="ALE104" s="611"/>
      <c r="ALF104" s="610"/>
      <c r="ALI104" s="611"/>
      <c r="ALJ104" s="610"/>
      <c r="ALM104" s="611"/>
      <c r="ALN104" s="610"/>
      <c r="ALQ104" s="611"/>
      <c r="ALR104" s="610"/>
      <c r="ALU104" s="611"/>
      <c r="ALV104" s="610"/>
      <c r="ALY104" s="611"/>
      <c r="ALZ104" s="610"/>
      <c r="AMC104" s="611"/>
      <c r="AMD104" s="610"/>
      <c r="AMG104" s="611"/>
      <c r="AMH104" s="610"/>
      <c r="AMK104" s="611"/>
      <c r="AML104" s="610"/>
      <c r="AMO104" s="611"/>
      <c r="AMP104" s="610"/>
      <c r="AMS104" s="611"/>
      <c r="AMT104" s="610"/>
      <c r="AMW104" s="611"/>
      <c r="AMX104" s="610"/>
      <c r="ANA104" s="611"/>
      <c r="ANB104" s="610"/>
      <c r="ANE104" s="611"/>
      <c r="ANF104" s="610"/>
      <c r="ANI104" s="611"/>
      <c r="ANJ104" s="610"/>
      <c r="ANM104" s="611"/>
      <c r="ANN104" s="610"/>
      <c r="ANQ104" s="611"/>
      <c r="ANR104" s="610"/>
      <c r="ANU104" s="611"/>
      <c r="ANV104" s="610"/>
      <c r="ANY104" s="611"/>
      <c r="ANZ104" s="610"/>
      <c r="AOC104" s="611"/>
      <c r="AOD104" s="610"/>
      <c r="AOG104" s="611"/>
      <c r="AOH104" s="610"/>
      <c r="AOK104" s="611"/>
      <c r="AOL104" s="610"/>
      <c r="AOO104" s="611"/>
      <c r="AOP104" s="610"/>
      <c r="AOS104" s="611"/>
      <c r="AOT104" s="610"/>
      <c r="AOW104" s="611"/>
      <c r="AOX104" s="610"/>
      <c r="APA104" s="611"/>
      <c r="APB104" s="610"/>
      <c r="APE104" s="611"/>
      <c r="APF104" s="610"/>
      <c r="API104" s="611"/>
      <c r="APJ104" s="610"/>
      <c r="APM104" s="611"/>
      <c r="APN104" s="610"/>
      <c r="APQ104" s="611"/>
      <c r="APR104" s="610"/>
      <c r="APU104" s="611"/>
      <c r="APV104" s="610"/>
      <c r="APY104" s="611"/>
      <c r="APZ104" s="610"/>
      <c r="AQC104" s="611"/>
      <c r="AQD104" s="610"/>
      <c r="AQG104" s="611"/>
      <c r="AQH104" s="610"/>
      <c r="AQK104" s="611"/>
      <c r="AQL104" s="610"/>
      <c r="AQO104" s="611"/>
      <c r="AQP104" s="610"/>
      <c r="AQS104" s="611"/>
      <c r="AQT104" s="610"/>
      <c r="AQW104" s="611"/>
      <c r="AQX104" s="610"/>
      <c r="ARA104" s="611"/>
      <c r="ARB104" s="610"/>
      <c r="ARE104" s="611"/>
      <c r="ARF104" s="610"/>
      <c r="ARI104" s="611"/>
      <c r="ARJ104" s="610"/>
      <c r="ARM104" s="611"/>
      <c r="ARN104" s="610"/>
      <c r="ARQ104" s="611"/>
      <c r="ARR104" s="610"/>
      <c r="ARU104" s="611"/>
      <c r="ARV104" s="610"/>
      <c r="ARY104" s="611"/>
      <c r="ARZ104" s="610"/>
      <c r="ASC104" s="611"/>
      <c r="ASD104" s="610"/>
      <c r="ASG104" s="611"/>
      <c r="ASH104" s="610"/>
      <c r="ASK104" s="611"/>
      <c r="ASL104" s="610"/>
      <c r="ASO104" s="611"/>
      <c r="ASP104" s="610"/>
      <c r="ASS104" s="611"/>
      <c r="AST104" s="610"/>
      <c r="ASW104" s="611"/>
      <c r="ASX104" s="610"/>
      <c r="ATA104" s="611"/>
      <c r="ATB104" s="610"/>
      <c r="ATE104" s="611"/>
      <c r="ATF104" s="610"/>
      <c r="ATI104" s="611"/>
      <c r="ATJ104" s="610"/>
      <c r="ATM104" s="611"/>
      <c r="ATN104" s="610"/>
      <c r="ATQ104" s="611"/>
      <c r="ATR104" s="610"/>
      <c r="ATU104" s="611"/>
      <c r="ATV104" s="610"/>
      <c r="ATY104" s="611"/>
      <c r="ATZ104" s="610"/>
      <c r="AUC104" s="611"/>
      <c r="AUD104" s="610"/>
      <c r="AUG104" s="611"/>
      <c r="AUH104" s="610"/>
      <c r="AUK104" s="611"/>
      <c r="AUL104" s="610"/>
      <c r="AUO104" s="611"/>
      <c r="AUP104" s="610"/>
      <c r="AUS104" s="611"/>
      <c r="AUT104" s="610"/>
      <c r="AUW104" s="611"/>
      <c r="AUX104" s="610"/>
      <c r="AVA104" s="611"/>
      <c r="AVB104" s="610"/>
      <c r="AVE104" s="611"/>
      <c r="AVF104" s="610"/>
      <c r="AVI104" s="611"/>
      <c r="AVJ104" s="610"/>
      <c r="AVM104" s="611"/>
      <c r="AVN104" s="610"/>
      <c r="AVQ104" s="611"/>
      <c r="AVR104" s="610"/>
      <c r="AVU104" s="611"/>
      <c r="AVV104" s="610"/>
      <c r="AVY104" s="611"/>
      <c r="AVZ104" s="610"/>
      <c r="AWC104" s="611"/>
      <c r="AWD104" s="610"/>
      <c r="AWG104" s="611"/>
      <c r="AWH104" s="610"/>
      <c r="AWK104" s="611"/>
      <c r="AWL104" s="610"/>
      <c r="AWO104" s="611"/>
      <c r="AWP104" s="610"/>
      <c r="AWS104" s="611"/>
      <c r="AWT104" s="610"/>
      <c r="AWW104" s="611"/>
      <c r="AWX104" s="610"/>
      <c r="AXA104" s="611"/>
      <c r="AXB104" s="610"/>
      <c r="AXE104" s="611"/>
      <c r="AXF104" s="610"/>
      <c r="AXI104" s="611"/>
      <c r="AXJ104" s="610"/>
      <c r="AXM104" s="611"/>
      <c r="AXN104" s="610"/>
      <c r="AXQ104" s="611"/>
      <c r="AXR104" s="610"/>
      <c r="AXU104" s="611"/>
      <c r="AXV104" s="610"/>
      <c r="AXY104" s="611"/>
      <c r="AXZ104" s="610"/>
      <c r="AYC104" s="611"/>
      <c r="AYD104" s="610"/>
      <c r="AYG104" s="611"/>
      <c r="AYH104" s="610"/>
      <c r="AYK104" s="611"/>
      <c r="AYL104" s="610"/>
      <c r="AYO104" s="611"/>
      <c r="AYP104" s="610"/>
      <c r="AYS104" s="611"/>
      <c r="AYT104" s="610"/>
      <c r="AYW104" s="611"/>
      <c r="AYX104" s="610"/>
      <c r="AZA104" s="611"/>
      <c r="AZB104" s="610"/>
      <c r="AZE104" s="611"/>
      <c r="AZF104" s="610"/>
      <c r="AZI104" s="611"/>
      <c r="AZJ104" s="610"/>
      <c r="AZM104" s="611"/>
      <c r="AZN104" s="610"/>
      <c r="AZQ104" s="611"/>
      <c r="AZR104" s="610"/>
      <c r="AZU104" s="611"/>
      <c r="AZV104" s="610"/>
      <c r="AZY104" s="611"/>
      <c r="AZZ104" s="610"/>
      <c r="BAC104" s="611"/>
      <c r="BAD104" s="610"/>
      <c r="BAG104" s="611"/>
      <c r="BAH104" s="610"/>
      <c r="BAK104" s="611"/>
      <c r="BAL104" s="610"/>
      <c r="BAO104" s="611"/>
      <c r="BAP104" s="610"/>
      <c r="BAS104" s="611"/>
      <c r="BAT104" s="610"/>
      <c r="BAW104" s="611"/>
      <c r="BAX104" s="610"/>
      <c r="BBA104" s="611"/>
      <c r="BBB104" s="610"/>
      <c r="BBE104" s="611"/>
      <c r="BBF104" s="610"/>
      <c r="BBI104" s="611"/>
      <c r="BBJ104" s="610"/>
      <c r="BBM104" s="611"/>
      <c r="BBN104" s="610"/>
      <c r="BBQ104" s="611"/>
      <c r="BBR104" s="610"/>
      <c r="BBU104" s="611"/>
      <c r="BBV104" s="610"/>
      <c r="BBY104" s="611"/>
      <c r="BBZ104" s="610"/>
      <c r="BCC104" s="611"/>
      <c r="BCD104" s="610"/>
      <c r="BCG104" s="611"/>
      <c r="BCH104" s="610"/>
      <c r="BCK104" s="611"/>
      <c r="BCL104" s="610"/>
      <c r="BCO104" s="611"/>
      <c r="BCP104" s="610"/>
      <c r="BCS104" s="611"/>
      <c r="BCT104" s="610"/>
      <c r="BCW104" s="611"/>
      <c r="BCX104" s="610"/>
      <c r="BDA104" s="611"/>
      <c r="BDB104" s="610"/>
      <c r="BDE104" s="611"/>
      <c r="BDF104" s="610"/>
      <c r="BDI104" s="611"/>
      <c r="BDJ104" s="610"/>
      <c r="BDM104" s="611"/>
      <c r="BDN104" s="610"/>
      <c r="BDQ104" s="611"/>
      <c r="BDR104" s="610"/>
      <c r="BDU104" s="611"/>
      <c r="BDV104" s="610"/>
      <c r="BDY104" s="611"/>
      <c r="BDZ104" s="610"/>
      <c r="BEC104" s="611"/>
      <c r="BED104" s="610"/>
      <c r="BEG104" s="611"/>
      <c r="BEH104" s="610"/>
      <c r="BEK104" s="611"/>
      <c r="BEL104" s="610"/>
      <c r="BEO104" s="611"/>
      <c r="BEP104" s="610"/>
      <c r="BES104" s="611"/>
      <c r="BET104" s="610"/>
      <c r="BEW104" s="611"/>
      <c r="BEX104" s="610"/>
      <c r="BFA104" s="611"/>
      <c r="BFB104" s="610"/>
      <c r="BFE104" s="611"/>
      <c r="BFF104" s="610"/>
      <c r="BFI104" s="611"/>
      <c r="BFJ104" s="610"/>
      <c r="BFM104" s="611"/>
      <c r="BFN104" s="610"/>
      <c r="BFQ104" s="611"/>
      <c r="BFR104" s="610"/>
      <c r="BFU104" s="611"/>
      <c r="BFV104" s="610"/>
      <c r="BFY104" s="611"/>
      <c r="BFZ104" s="610"/>
      <c r="BGC104" s="611"/>
      <c r="BGD104" s="610"/>
      <c r="BGG104" s="611"/>
      <c r="BGH104" s="610"/>
      <c r="BGK104" s="611"/>
      <c r="BGL104" s="610"/>
      <c r="BGO104" s="611"/>
      <c r="BGP104" s="610"/>
      <c r="BGS104" s="611"/>
      <c r="BGT104" s="610"/>
      <c r="BGW104" s="611"/>
      <c r="BGX104" s="610"/>
      <c r="BHA104" s="611"/>
      <c r="BHB104" s="610"/>
      <c r="BHE104" s="611"/>
      <c r="BHF104" s="610"/>
      <c r="BHI104" s="611"/>
      <c r="BHJ104" s="610"/>
      <c r="BHM104" s="611"/>
      <c r="BHN104" s="610"/>
      <c r="BHQ104" s="611"/>
      <c r="BHR104" s="610"/>
      <c r="BHU104" s="611"/>
      <c r="BHV104" s="610"/>
      <c r="BHY104" s="611"/>
      <c r="BHZ104" s="610"/>
      <c r="BIC104" s="611"/>
      <c r="BID104" s="610"/>
      <c r="BIG104" s="611"/>
      <c r="BIH104" s="610"/>
      <c r="BIK104" s="611"/>
      <c r="BIL104" s="610"/>
      <c r="BIO104" s="611"/>
      <c r="BIP104" s="610"/>
      <c r="BIS104" s="611"/>
      <c r="BIT104" s="610"/>
      <c r="BIW104" s="611"/>
      <c r="BIX104" s="610"/>
      <c r="BJA104" s="611"/>
      <c r="BJB104" s="610"/>
      <c r="BJE104" s="611"/>
      <c r="BJF104" s="610"/>
      <c r="BJI104" s="611"/>
      <c r="BJJ104" s="610"/>
      <c r="BJM104" s="611"/>
      <c r="BJN104" s="610"/>
      <c r="BJQ104" s="611"/>
      <c r="BJR104" s="610"/>
      <c r="BJU104" s="611"/>
      <c r="BJV104" s="610"/>
      <c r="BJY104" s="611"/>
      <c r="BJZ104" s="610"/>
      <c r="BKC104" s="611"/>
      <c r="BKD104" s="610"/>
      <c r="BKG104" s="611"/>
      <c r="BKH104" s="610"/>
      <c r="BKK104" s="611"/>
      <c r="BKL104" s="610"/>
      <c r="BKO104" s="611"/>
      <c r="BKP104" s="610"/>
      <c r="BKS104" s="611"/>
      <c r="BKT104" s="610"/>
      <c r="BKW104" s="611"/>
      <c r="BKX104" s="610"/>
      <c r="BLA104" s="611"/>
      <c r="BLB104" s="610"/>
      <c r="BLE104" s="611"/>
      <c r="BLF104" s="610"/>
      <c r="BLI104" s="611"/>
      <c r="BLJ104" s="610"/>
      <c r="BLM104" s="611"/>
      <c r="BLN104" s="610"/>
      <c r="BLQ104" s="611"/>
      <c r="BLR104" s="610"/>
      <c r="BLU104" s="611"/>
      <c r="BLV104" s="610"/>
      <c r="BLY104" s="611"/>
      <c r="BLZ104" s="610"/>
      <c r="BMC104" s="611"/>
      <c r="BMD104" s="610"/>
      <c r="BMG104" s="611"/>
      <c r="BMH104" s="610"/>
      <c r="BMK104" s="611"/>
      <c r="BML104" s="610"/>
      <c r="BMO104" s="611"/>
      <c r="BMP104" s="610"/>
      <c r="BMS104" s="611"/>
      <c r="BMT104" s="610"/>
      <c r="BMW104" s="611"/>
      <c r="BMX104" s="610"/>
      <c r="BNA104" s="611"/>
      <c r="BNB104" s="610"/>
      <c r="BNE104" s="611"/>
      <c r="BNF104" s="610"/>
      <c r="BNI104" s="611"/>
      <c r="BNJ104" s="610"/>
      <c r="BNM104" s="611"/>
      <c r="BNN104" s="610"/>
      <c r="BNQ104" s="611"/>
      <c r="BNR104" s="610"/>
      <c r="BNU104" s="611"/>
      <c r="BNV104" s="610"/>
      <c r="BNY104" s="611"/>
      <c r="BNZ104" s="610"/>
      <c r="BOC104" s="611"/>
      <c r="BOD104" s="610"/>
      <c r="BOG104" s="611"/>
      <c r="BOH104" s="610"/>
      <c r="BOK104" s="611"/>
      <c r="BOL104" s="610"/>
      <c r="BOO104" s="611"/>
      <c r="BOP104" s="610"/>
      <c r="BOS104" s="611"/>
      <c r="BOT104" s="610"/>
      <c r="BOW104" s="611"/>
      <c r="BOX104" s="610"/>
      <c r="BPA104" s="611"/>
      <c r="BPB104" s="610"/>
      <c r="BPE104" s="611"/>
      <c r="BPF104" s="610"/>
      <c r="BPI104" s="611"/>
      <c r="BPJ104" s="610"/>
      <c r="BPM104" s="611"/>
      <c r="BPN104" s="610"/>
      <c r="BPQ104" s="611"/>
      <c r="BPR104" s="610"/>
      <c r="BPU104" s="611"/>
      <c r="BPV104" s="610"/>
      <c r="BPY104" s="611"/>
      <c r="BPZ104" s="610"/>
      <c r="BQC104" s="611"/>
      <c r="BQD104" s="610"/>
      <c r="BQG104" s="611"/>
      <c r="BQH104" s="610"/>
      <c r="BQK104" s="611"/>
      <c r="BQL104" s="610"/>
      <c r="BQO104" s="611"/>
      <c r="BQP104" s="610"/>
      <c r="BQS104" s="611"/>
      <c r="BQT104" s="610"/>
      <c r="BQW104" s="611"/>
      <c r="BQX104" s="610"/>
      <c r="BRA104" s="611"/>
      <c r="BRB104" s="610"/>
      <c r="BRE104" s="611"/>
      <c r="BRF104" s="610"/>
      <c r="BRI104" s="611"/>
      <c r="BRJ104" s="610"/>
      <c r="BRM104" s="611"/>
      <c r="BRN104" s="610"/>
      <c r="BRQ104" s="611"/>
      <c r="BRR104" s="610"/>
      <c r="BRU104" s="611"/>
      <c r="BRV104" s="610"/>
      <c r="BRY104" s="611"/>
      <c r="BRZ104" s="610"/>
      <c r="BSC104" s="611"/>
      <c r="BSD104" s="610"/>
      <c r="BSG104" s="611"/>
      <c r="BSH104" s="610"/>
      <c r="BSK104" s="611"/>
      <c r="BSL104" s="610"/>
      <c r="BSO104" s="611"/>
      <c r="BSP104" s="610"/>
      <c r="BSS104" s="611"/>
      <c r="BST104" s="610"/>
      <c r="BSW104" s="611"/>
      <c r="BSX104" s="610"/>
      <c r="BTA104" s="611"/>
      <c r="BTB104" s="610"/>
      <c r="BTE104" s="611"/>
      <c r="BTF104" s="610"/>
      <c r="BTI104" s="611"/>
      <c r="BTJ104" s="610"/>
      <c r="BTM104" s="611"/>
      <c r="BTN104" s="610"/>
      <c r="BTQ104" s="611"/>
      <c r="BTR104" s="610"/>
      <c r="BTU104" s="611"/>
      <c r="BTV104" s="610"/>
      <c r="BTY104" s="611"/>
      <c r="BTZ104" s="610"/>
      <c r="BUC104" s="611"/>
      <c r="BUD104" s="610"/>
      <c r="BUG104" s="611"/>
      <c r="BUH104" s="610"/>
      <c r="BUK104" s="611"/>
      <c r="BUL104" s="610"/>
      <c r="BUO104" s="611"/>
      <c r="BUP104" s="610"/>
      <c r="BUS104" s="611"/>
      <c r="BUT104" s="610"/>
      <c r="BUW104" s="611"/>
      <c r="BUX104" s="610"/>
      <c r="BVA104" s="611"/>
      <c r="BVB104" s="610"/>
      <c r="BVE104" s="611"/>
      <c r="BVF104" s="610"/>
      <c r="BVI104" s="611"/>
      <c r="BVJ104" s="610"/>
      <c r="BVM104" s="611"/>
      <c r="BVN104" s="610"/>
      <c r="BVQ104" s="611"/>
      <c r="BVR104" s="610"/>
      <c r="BVU104" s="611"/>
      <c r="BVV104" s="610"/>
      <c r="BVY104" s="611"/>
      <c r="BVZ104" s="610"/>
      <c r="BWC104" s="611"/>
      <c r="BWD104" s="610"/>
      <c r="BWG104" s="611"/>
      <c r="BWH104" s="610"/>
      <c r="BWK104" s="611"/>
      <c r="BWL104" s="610"/>
      <c r="BWO104" s="611"/>
      <c r="BWP104" s="610"/>
      <c r="BWS104" s="611"/>
      <c r="BWT104" s="610"/>
      <c r="BWW104" s="611"/>
      <c r="BWX104" s="610"/>
      <c r="BXA104" s="611"/>
      <c r="BXB104" s="610"/>
      <c r="BXE104" s="611"/>
      <c r="BXF104" s="610"/>
      <c r="BXI104" s="611"/>
      <c r="BXJ104" s="610"/>
      <c r="BXM104" s="611"/>
      <c r="BXN104" s="610"/>
      <c r="BXQ104" s="611"/>
      <c r="BXR104" s="610"/>
      <c r="BXU104" s="611"/>
      <c r="BXV104" s="610"/>
      <c r="BXY104" s="611"/>
      <c r="BXZ104" s="610"/>
      <c r="BYC104" s="611"/>
      <c r="BYD104" s="610"/>
      <c r="BYG104" s="611"/>
      <c r="BYH104" s="610"/>
      <c r="BYK104" s="611"/>
      <c r="BYL104" s="610"/>
      <c r="BYO104" s="611"/>
      <c r="BYP104" s="610"/>
      <c r="BYS104" s="611"/>
      <c r="BYT104" s="610"/>
      <c r="BYW104" s="611"/>
      <c r="BYX104" s="610"/>
      <c r="BZA104" s="611"/>
      <c r="BZB104" s="610"/>
      <c r="BZE104" s="611"/>
      <c r="BZF104" s="610"/>
      <c r="BZI104" s="611"/>
      <c r="BZJ104" s="610"/>
      <c r="BZM104" s="611"/>
      <c r="BZN104" s="610"/>
      <c r="BZQ104" s="611"/>
      <c r="BZR104" s="610"/>
      <c r="BZU104" s="611"/>
      <c r="BZV104" s="610"/>
      <c r="BZY104" s="611"/>
      <c r="BZZ104" s="610"/>
      <c r="CAC104" s="611"/>
      <c r="CAD104" s="610"/>
      <c r="CAG104" s="611"/>
      <c r="CAH104" s="610"/>
      <c r="CAK104" s="611"/>
      <c r="CAL104" s="610"/>
      <c r="CAO104" s="611"/>
      <c r="CAP104" s="610"/>
      <c r="CAS104" s="611"/>
      <c r="CAT104" s="610"/>
      <c r="CAW104" s="611"/>
      <c r="CAX104" s="610"/>
      <c r="CBA104" s="611"/>
      <c r="CBB104" s="610"/>
      <c r="CBE104" s="611"/>
      <c r="CBF104" s="610"/>
      <c r="CBI104" s="611"/>
      <c r="CBJ104" s="610"/>
      <c r="CBM104" s="611"/>
      <c r="CBN104" s="610"/>
      <c r="CBQ104" s="611"/>
      <c r="CBR104" s="610"/>
      <c r="CBU104" s="611"/>
      <c r="CBV104" s="610"/>
      <c r="CBY104" s="611"/>
      <c r="CBZ104" s="610"/>
      <c r="CCC104" s="611"/>
      <c r="CCD104" s="610"/>
      <c r="CCG104" s="611"/>
      <c r="CCH104" s="610"/>
      <c r="CCK104" s="611"/>
      <c r="CCL104" s="610"/>
      <c r="CCO104" s="611"/>
      <c r="CCP104" s="610"/>
      <c r="CCS104" s="611"/>
      <c r="CCT104" s="610"/>
      <c r="CCW104" s="611"/>
      <c r="CCX104" s="610"/>
      <c r="CDA104" s="611"/>
      <c r="CDB104" s="610"/>
      <c r="CDE104" s="611"/>
      <c r="CDF104" s="610"/>
      <c r="CDI104" s="611"/>
      <c r="CDJ104" s="610"/>
      <c r="CDM104" s="611"/>
      <c r="CDN104" s="610"/>
      <c r="CDQ104" s="611"/>
      <c r="CDR104" s="610"/>
      <c r="CDU104" s="611"/>
      <c r="CDV104" s="610"/>
      <c r="CDY104" s="611"/>
      <c r="CDZ104" s="610"/>
      <c r="CEC104" s="611"/>
      <c r="CED104" s="610"/>
      <c r="CEG104" s="611"/>
      <c r="CEH104" s="610"/>
      <c r="CEK104" s="611"/>
      <c r="CEL104" s="610"/>
      <c r="CEO104" s="611"/>
      <c r="CEP104" s="610"/>
      <c r="CES104" s="611"/>
      <c r="CET104" s="610"/>
      <c r="CEW104" s="611"/>
      <c r="CEX104" s="610"/>
      <c r="CFA104" s="611"/>
      <c r="CFB104" s="610"/>
      <c r="CFE104" s="611"/>
      <c r="CFF104" s="610"/>
      <c r="CFI104" s="611"/>
      <c r="CFJ104" s="610"/>
      <c r="CFM104" s="611"/>
      <c r="CFN104" s="610"/>
      <c r="CFQ104" s="611"/>
      <c r="CFR104" s="610"/>
      <c r="CFU104" s="611"/>
      <c r="CFV104" s="610"/>
      <c r="CFY104" s="611"/>
      <c r="CFZ104" s="610"/>
      <c r="CGC104" s="611"/>
      <c r="CGD104" s="610"/>
      <c r="CGG104" s="611"/>
      <c r="CGH104" s="610"/>
      <c r="CGK104" s="611"/>
      <c r="CGL104" s="610"/>
      <c r="CGO104" s="611"/>
      <c r="CGP104" s="610"/>
      <c r="CGS104" s="611"/>
      <c r="CGT104" s="610"/>
      <c r="CGW104" s="611"/>
      <c r="CGX104" s="610"/>
      <c r="CHA104" s="611"/>
      <c r="CHB104" s="610"/>
      <c r="CHE104" s="611"/>
      <c r="CHF104" s="610"/>
      <c r="CHI104" s="611"/>
      <c r="CHJ104" s="610"/>
      <c r="CHM104" s="611"/>
      <c r="CHN104" s="610"/>
      <c r="CHQ104" s="611"/>
      <c r="CHR104" s="610"/>
      <c r="CHU104" s="611"/>
      <c r="CHV104" s="610"/>
      <c r="CHY104" s="611"/>
      <c r="CHZ104" s="610"/>
      <c r="CIC104" s="611"/>
      <c r="CID104" s="610"/>
      <c r="CIG104" s="611"/>
      <c r="CIH104" s="610"/>
      <c r="CIK104" s="611"/>
      <c r="CIL104" s="610"/>
      <c r="CIO104" s="611"/>
      <c r="CIP104" s="610"/>
      <c r="CIS104" s="611"/>
      <c r="CIT104" s="610"/>
      <c r="CIW104" s="611"/>
      <c r="CIX104" s="610"/>
      <c r="CJA104" s="611"/>
      <c r="CJB104" s="610"/>
      <c r="CJE104" s="611"/>
      <c r="CJF104" s="610"/>
      <c r="CJI104" s="611"/>
      <c r="CJJ104" s="610"/>
      <c r="CJM104" s="611"/>
      <c r="CJN104" s="610"/>
      <c r="CJQ104" s="611"/>
      <c r="CJR104" s="610"/>
      <c r="CJU104" s="611"/>
      <c r="CJV104" s="610"/>
      <c r="CJY104" s="611"/>
      <c r="CJZ104" s="610"/>
      <c r="CKC104" s="611"/>
      <c r="CKD104" s="610"/>
      <c r="CKG104" s="611"/>
      <c r="CKH104" s="610"/>
      <c r="CKK104" s="611"/>
      <c r="CKL104" s="610"/>
      <c r="CKO104" s="611"/>
      <c r="CKP104" s="610"/>
      <c r="CKS104" s="611"/>
      <c r="CKT104" s="610"/>
      <c r="CKW104" s="611"/>
      <c r="CKX104" s="610"/>
      <c r="CLA104" s="611"/>
      <c r="CLB104" s="610"/>
      <c r="CLE104" s="611"/>
      <c r="CLF104" s="610"/>
      <c r="CLI104" s="611"/>
      <c r="CLJ104" s="610"/>
      <c r="CLM104" s="611"/>
      <c r="CLN104" s="610"/>
      <c r="CLQ104" s="611"/>
      <c r="CLR104" s="610"/>
      <c r="CLU104" s="611"/>
      <c r="CLV104" s="610"/>
      <c r="CLY104" s="611"/>
      <c r="CLZ104" s="610"/>
      <c r="CMC104" s="611"/>
      <c r="CMD104" s="610"/>
      <c r="CMG104" s="611"/>
      <c r="CMH104" s="610"/>
      <c r="CMK104" s="611"/>
      <c r="CML104" s="610"/>
      <c r="CMO104" s="611"/>
      <c r="CMP104" s="610"/>
      <c r="CMS104" s="611"/>
      <c r="CMT104" s="610"/>
      <c r="CMW104" s="611"/>
      <c r="CMX104" s="610"/>
      <c r="CNA104" s="611"/>
      <c r="CNB104" s="610"/>
      <c r="CNE104" s="611"/>
      <c r="CNF104" s="610"/>
      <c r="CNI104" s="611"/>
      <c r="CNJ104" s="610"/>
      <c r="CNM104" s="611"/>
      <c r="CNN104" s="610"/>
      <c r="CNQ104" s="611"/>
      <c r="CNR104" s="610"/>
      <c r="CNU104" s="611"/>
      <c r="CNV104" s="610"/>
      <c r="CNY104" s="611"/>
      <c r="CNZ104" s="610"/>
      <c r="COC104" s="611"/>
      <c r="COD104" s="610"/>
      <c r="COG104" s="611"/>
      <c r="COH104" s="610"/>
      <c r="COK104" s="611"/>
      <c r="COL104" s="610"/>
      <c r="COO104" s="611"/>
      <c r="COP104" s="610"/>
      <c r="COS104" s="611"/>
      <c r="COT104" s="610"/>
      <c r="COW104" s="611"/>
      <c r="COX104" s="610"/>
      <c r="CPA104" s="611"/>
      <c r="CPB104" s="610"/>
      <c r="CPE104" s="611"/>
      <c r="CPF104" s="610"/>
      <c r="CPI104" s="611"/>
      <c r="CPJ104" s="610"/>
      <c r="CPM104" s="611"/>
      <c r="CPN104" s="610"/>
      <c r="CPQ104" s="611"/>
      <c r="CPR104" s="610"/>
      <c r="CPU104" s="611"/>
      <c r="CPV104" s="610"/>
      <c r="CPY104" s="611"/>
      <c r="CPZ104" s="610"/>
      <c r="CQC104" s="611"/>
      <c r="CQD104" s="610"/>
      <c r="CQG104" s="611"/>
      <c r="CQH104" s="610"/>
      <c r="CQK104" s="611"/>
      <c r="CQL104" s="610"/>
      <c r="CQO104" s="611"/>
      <c r="CQP104" s="610"/>
      <c r="CQS104" s="611"/>
      <c r="CQT104" s="610"/>
      <c r="CQW104" s="611"/>
      <c r="CQX104" s="610"/>
      <c r="CRA104" s="611"/>
      <c r="CRB104" s="610"/>
      <c r="CRE104" s="611"/>
      <c r="CRF104" s="610"/>
      <c r="CRI104" s="611"/>
      <c r="CRJ104" s="610"/>
      <c r="CRM104" s="611"/>
      <c r="CRN104" s="610"/>
      <c r="CRQ104" s="611"/>
      <c r="CRR104" s="610"/>
      <c r="CRU104" s="611"/>
      <c r="CRV104" s="610"/>
      <c r="CRY104" s="611"/>
      <c r="CRZ104" s="610"/>
      <c r="CSC104" s="611"/>
      <c r="CSD104" s="610"/>
      <c r="CSG104" s="611"/>
      <c r="CSH104" s="610"/>
      <c r="CSK104" s="611"/>
      <c r="CSL104" s="610"/>
      <c r="CSO104" s="611"/>
      <c r="CSP104" s="610"/>
      <c r="CSS104" s="611"/>
      <c r="CST104" s="610"/>
      <c r="CSW104" s="611"/>
      <c r="CSX104" s="610"/>
      <c r="CTA104" s="611"/>
      <c r="CTB104" s="610"/>
      <c r="CTE104" s="611"/>
      <c r="CTF104" s="610"/>
      <c r="CTI104" s="611"/>
      <c r="CTJ104" s="610"/>
      <c r="CTM104" s="611"/>
      <c r="CTN104" s="610"/>
      <c r="CTQ104" s="611"/>
      <c r="CTR104" s="610"/>
      <c r="CTU104" s="611"/>
      <c r="CTV104" s="610"/>
      <c r="CTY104" s="611"/>
      <c r="CTZ104" s="610"/>
      <c r="CUC104" s="611"/>
      <c r="CUD104" s="610"/>
      <c r="CUG104" s="611"/>
      <c r="CUH104" s="610"/>
      <c r="CUK104" s="611"/>
      <c r="CUL104" s="610"/>
      <c r="CUO104" s="611"/>
      <c r="CUP104" s="610"/>
      <c r="CUS104" s="611"/>
      <c r="CUT104" s="610"/>
      <c r="CUW104" s="611"/>
      <c r="CUX104" s="610"/>
      <c r="CVA104" s="611"/>
      <c r="CVB104" s="610"/>
      <c r="CVE104" s="611"/>
      <c r="CVF104" s="610"/>
      <c r="CVI104" s="611"/>
      <c r="CVJ104" s="610"/>
      <c r="CVM104" s="611"/>
      <c r="CVN104" s="610"/>
      <c r="CVQ104" s="611"/>
      <c r="CVR104" s="610"/>
      <c r="CVU104" s="611"/>
      <c r="CVV104" s="610"/>
      <c r="CVY104" s="611"/>
      <c r="CVZ104" s="610"/>
      <c r="CWC104" s="611"/>
      <c r="CWD104" s="610"/>
      <c r="CWG104" s="611"/>
      <c r="CWH104" s="610"/>
      <c r="CWK104" s="611"/>
      <c r="CWL104" s="610"/>
      <c r="CWO104" s="611"/>
      <c r="CWP104" s="610"/>
      <c r="CWS104" s="611"/>
      <c r="CWT104" s="610"/>
      <c r="CWW104" s="611"/>
      <c r="CWX104" s="610"/>
      <c r="CXA104" s="611"/>
      <c r="CXB104" s="610"/>
      <c r="CXE104" s="611"/>
      <c r="CXF104" s="610"/>
      <c r="CXI104" s="611"/>
      <c r="CXJ104" s="610"/>
      <c r="CXM104" s="611"/>
      <c r="CXN104" s="610"/>
      <c r="CXQ104" s="611"/>
      <c r="CXR104" s="610"/>
      <c r="CXU104" s="611"/>
      <c r="CXV104" s="610"/>
      <c r="CXY104" s="611"/>
      <c r="CXZ104" s="610"/>
      <c r="CYC104" s="611"/>
      <c r="CYD104" s="610"/>
      <c r="CYG104" s="611"/>
      <c r="CYH104" s="610"/>
      <c r="CYK104" s="611"/>
      <c r="CYL104" s="610"/>
      <c r="CYO104" s="611"/>
      <c r="CYP104" s="610"/>
      <c r="CYS104" s="611"/>
      <c r="CYT104" s="610"/>
      <c r="CYW104" s="611"/>
      <c r="CYX104" s="610"/>
      <c r="CZA104" s="611"/>
      <c r="CZB104" s="610"/>
      <c r="CZE104" s="611"/>
      <c r="CZF104" s="610"/>
      <c r="CZI104" s="611"/>
      <c r="CZJ104" s="610"/>
      <c r="CZM104" s="611"/>
      <c r="CZN104" s="610"/>
      <c r="CZQ104" s="611"/>
      <c r="CZR104" s="610"/>
      <c r="CZU104" s="611"/>
      <c r="CZV104" s="610"/>
      <c r="CZY104" s="611"/>
      <c r="CZZ104" s="610"/>
      <c r="DAC104" s="611"/>
      <c r="DAD104" s="610"/>
      <c r="DAG104" s="611"/>
      <c r="DAH104" s="610"/>
      <c r="DAK104" s="611"/>
      <c r="DAL104" s="610"/>
      <c r="DAO104" s="611"/>
      <c r="DAP104" s="610"/>
      <c r="DAS104" s="611"/>
      <c r="DAT104" s="610"/>
      <c r="DAW104" s="611"/>
      <c r="DAX104" s="610"/>
      <c r="DBA104" s="611"/>
      <c r="DBB104" s="610"/>
      <c r="DBE104" s="611"/>
      <c r="DBF104" s="610"/>
      <c r="DBI104" s="611"/>
      <c r="DBJ104" s="610"/>
      <c r="DBM104" s="611"/>
      <c r="DBN104" s="610"/>
      <c r="DBQ104" s="611"/>
      <c r="DBR104" s="610"/>
      <c r="DBU104" s="611"/>
      <c r="DBV104" s="610"/>
      <c r="DBY104" s="611"/>
      <c r="DBZ104" s="610"/>
      <c r="DCC104" s="611"/>
      <c r="DCD104" s="610"/>
      <c r="DCG104" s="611"/>
      <c r="DCH104" s="610"/>
      <c r="DCK104" s="611"/>
      <c r="DCL104" s="610"/>
      <c r="DCO104" s="611"/>
      <c r="DCP104" s="610"/>
      <c r="DCS104" s="611"/>
      <c r="DCT104" s="610"/>
      <c r="DCW104" s="611"/>
      <c r="DCX104" s="610"/>
      <c r="DDA104" s="611"/>
      <c r="DDB104" s="610"/>
      <c r="DDE104" s="611"/>
      <c r="DDF104" s="610"/>
      <c r="DDI104" s="611"/>
      <c r="DDJ104" s="610"/>
      <c r="DDM104" s="611"/>
      <c r="DDN104" s="610"/>
      <c r="DDQ104" s="611"/>
      <c r="DDR104" s="610"/>
      <c r="DDU104" s="611"/>
      <c r="DDV104" s="610"/>
      <c r="DDY104" s="611"/>
      <c r="DDZ104" s="610"/>
      <c r="DEC104" s="611"/>
      <c r="DED104" s="610"/>
      <c r="DEG104" s="611"/>
      <c r="DEH104" s="610"/>
      <c r="DEK104" s="611"/>
      <c r="DEL104" s="610"/>
      <c r="DEO104" s="611"/>
      <c r="DEP104" s="610"/>
      <c r="DES104" s="611"/>
      <c r="DET104" s="610"/>
      <c r="DEW104" s="611"/>
      <c r="DEX104" s="610"/>
      <c r="DFA104" s="611"/>
      <c r="DFB104" s="610"/>
      <c r="DFE104" s="611"/>
      <c r="DFF104" s="610"/>
      <c r="DFI104" s="611"/>
      <c r="DFJ104" s="610"/>
      <c r="DFM104" s="611"/>
      <c r="DFN104" s="610"/>
      <c r="DFQ104" s="611"/>
      <c r="DFR104" s="610"/>
      <c r="DFU104" s="611"/>
      <c r="DFV104" s="610"/>
      <c r="DFY104" s="611"/>
      <c r="DFZ104" s="610"/>
      <c r="DGC104" s="611"/>
      <c r="DGD104" s="610"/>
      <c r="DGG104" s="611"/>
      <c r="DGH104" s="610"/>
      <c r="DGK104" s="611"/>
      <c r="DGL104" s="610"/>
      <c r="DGO104" s="611"/>
      <c r="DGP104" s="610"/>
      <c r="DGS104" s="611"/>
      <c r="DGT104" s="610"/>
      <c r="DGW104" s="611"/>
      <c r="DGX104" s="610"/>
      <c r="DHA104" s="611"/>
      <c r="DHB104" s="610"/>
      <c r="DHE104" s="611"/>
      <c r="DHF104" s="610"/>
      <c r="DHI104" s="611"/>
      <c r="DHJ104" s="610"/>
      <c r="DHM104" s="611"/>
      <c r="DHN104" s="610"/>
      <c r="DHQ104" s="611"/>
      <c r="DHR104" s="610"/>
      <c r="DHU104" s="611"/>
      <c r="DHV104" s="610"/>
      <c r="DHY104" s="611"/>
      <c r="DHZ104" s="610"/>
      <c r="DIC104" s="611"/>
      <c r="DID104" s="610"/>
      <c r="DIG104" s="611"/>
      <c r="DIH104" s="610"/>
      <c r="DIK104" s="611"/>
      <c r="DIL104" s="610"/>
      <c r="DIO104" s="611"/>
      <c r="DIP104" s="610"/>
      <c r="DIS104" s="611"/>
      <c r="DIT104" s="610"/>
      <c r="DIW104" s="611"/>
      <c r="DIX104" s="610"/>
      <c r="DJA104" s="611"/>
      <c r="DJB104" s="610"/>
      <c r="DJE104" s="611"/>
      <c r="DJF104" s="610"/>
      <c r="DJI104" s="611"/>
      <c r="DJJ104" s="610"/>
      <c r="DJM104" s="611"/>
      <c r="DJN104" s="610"/>
      <c r="DJQ104" s="611"/>
      <c r="DJR104" s="610"/>
      <c r="DJU104" s="611"/>
      <c r="DJV104" s="610"/>
      <c r="DJY104" s="611"/>
      <c r="DJZ104" s="610"/>
      <c r="DKC104" s="611"/>
      <c r="DKD104" s="610"/>
      <c r="DKG104" s="611"/>
      <c r="DKH104" s="610"/>
      <c r="DKK104" s="611"/>
      <c r="DKL104" s="610"/>
      <c r="DKO104" s="611"/>
      <c r="DKP104" s="610"/>
      <c r="DKS104" s="611"/>
      <c r="DKT104" s="610"/>
      <c r="DKW104" s="611"/>
      <c r="DKX104" s="610"/>
      <c r="DLA104" s="611"/>
      <c r="DLB104" s="610"/>
      <c r="DLE104" s="611"/>
      <c r="DLF104" s="610"/>
      <c r="DLI104" s="611"/>
      <c r="DLJ104" s="610"/>
      <c r="DLM104" s="611"/>
      <c r="DLN104" s="610"/>
      <c r="DLQ104" s="611"/>
      <c r="DLR104" s="610"/>
      <c r="DLU104" s="611"/>
      <c r="DLV104" s="610"/>
      <c r="DLY104" s="611"/>
      <c r="DLZ104" s="610"/>
      <c r="DMC104" s="611"/>
      <c r="DMD104" s="610"/>
      <c r="DMG104" s="611"/>
      <c r="DMH104" s="610"/>
      <c r="DMK104" s="611"/>
      <c r="DML104" s="610"/>
      <c r="DMO104" s="611"/>
      <c r="DMP104" s="610"/>
      <c r="DMS104" s="611"/>
      <c r="DMT104" s="610"/>
      <c r="DMW104" s="611"/>
      <c r="DMX104" s="610"/>
      <c r="DNA104" s="611"/>
      <c r="DNB104" s="610"/>
      <c r="DNE104" s="611"/>
      <c r="DNF104" s="610"/>
      <c r="DNI104" s="611"/>
      <c r="DNJ104" s="610"/>
      <c r="DNM104" s="611"/>
      <c r="DNN104" s="610"/>
      <c r="DNQ104" s="611"/>
      <c r="DNR104" s="610"/>
      <c r="DNU104" s="611"/>
      <c r="DNV104" s="610"/>
      <c r="DNY104" s="611"/>
      <c r="DNZ104" s="610"/>
      <c r="DOC104" s="611"/>
      <c r="DOD104" s="610"/>
      <c r="DOG104" s="611"/>
      <c r="DOH104" s="610"/>
      <c r="DOK104" s="611"/>
      <c r="DOL104" s="610"/>
      <c r="DOO104" s="611"/>
      <c r="DOP104" s="610"/>
      <c r="DOS104" s="611"/>
      <c r="DOT104" s="610"/>
      <c r="DOW104" s="611"/>
      <c r="DOX104" s="610"/>
      <c r="DPA104" s="611"/>
      <c r="DPB104" s="610"/>
      <c r="DPE104" s="611"/>
      <c r="DPF104" s="610"/>
      <c r="DPI104" s="611"/>
      <c r="DPJ104" s="610"/>
      <c r="DPM104" s="611"/>
      <c r="DPN104" s="610"/>
      <c r="DPQ104" s="611"/>
      <c r="DPR104" s="610"/>
      <c r="DPU104" s="611"/>
      <c r="DPV104" s="610"/>
      <c r="DPY104" s="611"/>
      <c r="DPZ104" s="610"/>
      <c r="DQC104" s="611"/>
      <c r="DQD104" s="610"/>
      <c r="DQG104" s="611"/>
      <c r="DQH104" s="610"/>
      <c r="DQK104" s="611"/>
      <c r="DQL104" s="610"/>
      <c r="DQO104" s="611"/>
      <c r="DQP104" s="610"/>
      <c r="DQS104" s="611"/>
      <c r="DQT104" s="610"/>
      <c r="DQW104" s="611"/>
      <c r="DQX104" s="610"/>
      <c r="DRA104" s="611"/>
      <c r="DRB104" s="610"/>
      <c r="DRE104" s="611"/>
      <c r="DRF104" s="610"/>
      <c r="DRI104" s="611"/>
      <c r="DRJ104" s="610"/>
      <c r="DRM104" s="611"/>
      <c r="DRN104" s="610"/>
      <c r="DRQ104" s="611"/>
      <c r="DRR104" s="610"/>
      <c r="DRU104" s="611"/>
      <c r="DRV104" s="610"/>
      <c r="DRY104" s="611"/>
      <c r="DRZ104" s="610"/>
      <c r="DSC104" s="611"/>
      <c r="DSD104" s="610"/>
      <c r="DSG104" s="611"/>
      <c r="DSH104" s="610"/>
      <c r="DSK104" s="611"/>
      <c r="DSL104" s="610"/>
      <c r="DSO104" s="611"/>
      <c r="DSP104" s="610"/>
      <c r="DSS104" s="611"/>
      <c r="DST104" s="610"/>
      <c r="DSW104" s="611"/>
      <c r="DSX104" s="610"/>
      <c r="DTA104" s="611"/>
      <c r="DTB104" s="610"/>
      <c r="DTE104" s="611"/>
      <c r="DTF104" s="610"/>
      <c r="DTI104" s="611"/>
      <c r="DTJ104" s="610"/>
      <c r="DTM104" s="611"/>
      <c r="DTN104" s="610"/>
      <c r="DTQ104" s="611"/>
      <c r="DTR104" s="610"/>
      <c r="DTU104" s="611"/>
      <c r="DTV104" s="610"/>
      <c r="DTY104" s="611"/>
      <c r="DTZ104" s="610"/>
      <c r="DUC104" s="611"/>
      <c r="DUD104" s="610"/>
      <c r="DUG104" s="611"/>
      <c r="DUH104" s="610"/>
      <c r="DUK104" s="611"/>
      <c r="DUL104" s="610"/>
      <c r="DUO104" s="611"/>
      <c r="DUP104" s="610"/>
      <c r="DUS104" s="611"/>
      <c r="DUT104" s="610"/>
      <c r="DUW104" s="611"/>
      <c r="DUX104" s="610"/>
      <c r="DVA104" s="611"/>
      <c r="DVB104" s="610"/>
      <c r="DVE104" s="611"/>
      <c r="DVF104" s="610"/>
      <c r="DVI104" s="611"/>
      <c r="DVJ104" s="610"/>
      <c r="DVM104" s="611"/>
      <c r="DVN104" s="610"/>
      <c r="DVQ104" s="611"/>
      <c r="DVR104" s="610"/>
      <c r="DVU104" s="611"/>
      <c r="DVV104" s="610"/>
      <c r="DVY104" s="611"/>
      <c r="DVZ104" s="610"/>
      <c r="DWC104" s="611"/>
      <c r="DWD104" s="610"/>
      <c r="DWG104" s="611"/>
      <c r="DWH104" s="610"/>
      <c r="DWK104" s="611"/>
      <c r="DWL104" s="610"/>
      <c r="DWO104" s="611"/>
      <c r="DWP104" s="610"/>
      <c r="DWS104" s="611"/>
      <c r="DWT104" s="610"/>
      <c r="DWW104" s="611"/>
      <c r="DWX104" s="610"/>
      <c r="DXA104" s="611"/>
      <c r="DXB104" s="610"/>
      <c r="DXE104" s="611"/>
      <c r="DXF104" s="610"/>
      <c r="DXI104" s="611"/>
      <c r="DXJ104" s="610"/>
      <c r="DXM104" s="611"/>
      <c r="DXN104" s="610"/>
      <c r="DXQ104" s="611"/>
      <c r="DXR104" s="610"/>
      <c r="DXU104" s="611"/>
      <c r="DXV104" s="610"/>
      <c r="DXY104" s="611"/>
      <c r="DXZ104" s="610"/>
      <c r="DYC104" s="611"/>
      <c r="DYD104" s="610"/>
      <c r="DYG104" s="611"/>
      <c r="DYH104" s="610"/>
      <c r="DYK104" s="611"/>
      <c r="DYL104" s="610"/>
      <c r="DYO104" s="611"/>
      <c r="DYP104" s="610"/>
      <c r="DYS104" s="611"/>
      <c r="DYT104" s="610"/>
      <c r="DYW104" s="611"/>
      <c r="DYX104" s="610"/>
      <c r="DZA104" s="611"/>
      <c r="DZB104" s="610"/>
      <c r="DZE104" s="611"/>
      <c r="DZF104" s="610"/>
      <c r="DZI104" s="611"/>
      <c r="DZJ104" s="610"/>
      <c r="DZM104" s="611"/>
      <c r="DZN104" s="610"/>
      <c r="DZQ104" s="611"/>
      <c r="DZR104" s="610"/>
      <c r="DZU104" s="611"/>
      <c r="DZV104" s="610"/>
      <c r="DZY104" s="611"/>
      <c r="DZZ104" s="610"/>
      <c r="EAC104" s="611"/>
      <c r="EAD104" s="610"/>
      <c r="EAG104" s="611"/>
      <c r="EAH104" s="610"/>
      <c r="EAK104" s="611"/>
      <c r="EAL104" s="610"/>
      <c r="EAO104" s="611"/>
      <c r="EAP104" s="610"/>
      <c r="EAS104" s="611"/>
      <c r="EAT104" s="610"/>
      <c r="EAW104" s="611"/>
      <c r="EAX104" s="610"/>
      <c r="EBA104" s="611"/>
      <c r="EBB104" s="610"/>
      <c r="EBE104" s="611"/>
      <c r="EBF104" s="610"/>
      <c r="EBI104" s="611"/>
      <c r="EBJ104" s="610"/>
      <c r="EBM104" s="611"/>
      <c r="EBN104" s="610"/>
      <c r="EBQ104" s="611"/>
      <c r="EBR104" s="610"/>
      <c r="EBU104" s="611"/>
      <c r="EBV104" s="610"/>
      <c r="EBY104" s="611"/>
      <c r="EBZ104" s="610"/>
      <c r="ECC104" s="611"/>
      <c r="ECD104" s="610"/>
      <c r="ECG104" s="611"/>
      <c r="ECH104" s="610"/>
      <c r="ECK104" s="611"/>
      <c r="ECL104" s="610"/>
      <c r="ECO104" s="611"/>
      <c r="ECP104" s="610"/>
      <c r="ECS104" s="611"/>
      <c r="ECT104" s="610"/>
      <c r="ECW104" s="611"/>
      <c r="ECX104" s="610"/>
      <c r="EDA104" s="611"/>
      <c r="EDB104" s="610"/>
      <c r="EDE104" s="611"/>
      <c r="EDF104" s="610"/>
      <c r="EDI104" s="611"/>
      <c r="EDJ104" s="610"/>
      <c r="EDM104" s="611"/>
      <c r="EDN104" s="610"/>
      <c r="EDQ104" s="611"/>
      <c r="EDR104" s="610"/>
      <c r="EDU104" s="611"/>
      <c r="EDV104" s="610"/>
      <c r="EDY104" s="611"/>
      <c r="EDZ104" s="610"/>
      <c r="EEC104" s="611"/>
      <c r="EED104" s="610"/>
      <c r="EEG104" s="611"/>
      <c r="EEH104" s="610"/>
      <c r="EEK104" s="611"/>
      <c r="EEL104" s="610"/>
      <c r="EEO104" s="611"/>
      <c r="EEP104" s="610"/>
      <c r="EES104" s="611"/>
      <c r="EET104" s="610"/>
      <c r="EEW104" s="611"/>
      <c r="EEX104" s="610"/>
      <c r="EFA104" s="611"/>
      <c r="EFB104" s="610"/>
      <c r="EFE104" s="611"/>
      <c r="EFF104" s="610"/>
      <c r="EFI104" s="611"/>
      <c r="EFJ104" s="610"/>
      <c r="EFM104" s="611"/>
      <c r="EFN104" s="610"/>
      <c r="EFQ104" s="611"/>
      <c r="EFR104" s="610"/>
      <c r="EFU104" s="611"/>
      <c r="EFV104" s="610"/>
      <c r="EFY104" s="611"/>
      <c r="EFZ104" s="610"/>
      <c r="EGC104" s="611"/>
      <c r="EGD104" s="610"/>
      <c r="EGG104" s="611"/>
      <c r="EGH104" s="610"/>
      <c r="EGK104" s="611"/>
      <c r="EGL104" s="610"/>
      <c r="EGO104" s="611"/>
      <c r="EGP104" s="610"/>
      <c r="EGS104" s="611"/>
      <c r="EGT104" s="610"/>
      <c r="EGW104" s="611"/>
      <c r="EGX104" s="610"/>
      <c r="EHA104" s="611"/>
      <c r="EHB104" s="610"/>
      <c r="EHE104" s="611"/>
      <c r="EHF104" s="610"/>
      <c r="EHI104" s="611"/>
      <c r="EHJ104" s="610"/>
      <c r="EHM104" s="611"/>
      <c r="EHN104" s="610"/>
      <c r="EHQ104" s="611"/>
      <c r="EHR104" s="610"/>
      <c r="EHU104" s="611"/>
      <c r="EHV104" s="610"/>
      <c r="EHY104" s="611"/>
      <c r="EHZ104" s="610"/>
      <c r="EIC104" s="611"/>
      <c r="EID104" s="610"/>
      <c r="EIG104" s="611"/>
      <c r="EIH104" s="610"/>
      <c r="EIK104" s="611"/>
      <c r="EIL104" s="610"/>
      <c r="EIO104" s="611"/>
      <c r="EIP104" s="610"/>
      <c r="EIS104" s="611"/>
      <c r="EIT104" s="610"/>
      <c r="EIW104" s="611"/>
      <c r="EIX104" s="610"/>
      <c r="EJA104" s="611"/>
      <c r="EJB104" s="610"/>
      <c r="EJE104" s="611"/>
      <c r="EJF104" s="610"/>
      <c r="EJI104" s="611"/>
      <c r="EJJ104" s="610"/>
      <c r="EJM104" s="611"/>
      <c r="EJN104" s="610"/>
      <c r="EJQ104" s="611"/>
      <c r="EJR104" s="610"/>
      <c r="EJU104" s="611"/>
      <c r="EJV104" s="610"/>
      <c r="EJY104" s="611"/>
      <c r="EJZ104" s="610"/>
      <c r="EKC104" s="611"/>
      <c r="EKD104" s="610"/>
      <c r="EKG104" s="611"/>
      <c r="EKH104" s="610"/>
      <c r="EKK104" s="611"/>
      <c r="EKL104" s="610"/>
      <c r="EKO104" s="611"/>
      <c r="EKP104" s="610"/>
      <c r="EKS104" s="611"/>
      <c r="EKT104" s="610"/>
      <c r="EKW104" s="611"/>
      <c r="EKX104" s="610"/>
      <c r="ELA104" s="611"/>
      <c r="ELB104" s="610"/>
      <c r="ELE104" s="611"/>
      <c r="ELF104" s="610"/>
      <c r="ELI104" s="611"/>
      <c r="ELJ104" s="610"/>
      <c r="ELM104" s="611"/>
      <c r="ELN104" s="610"/>
      <c r="ELQ104" s="611"/>
      <c r="ELR104" s="610"/>
      <c r="ELU104" s="611"/>
      <c r="ELV104" s="610"/>
      <c r="ELY104" s="611"/>
      <c r="ELZ104" s="610"/>
      <c r="EMC104" s="611"/>
      <c r="EMD104" s="610"/>
      <c r="EMG104" s="611"/>
      <c r="EMH104" s="610"/>
      <c r="EMK104" s="611"/>
      <c r="EML104" s="610"/>
      <c r="EMO104" s="611"/>
      <c r="EMP104" s="610"/>
      <c r="EMS104" s="611"/>
      <c r="EMT104" s="610"/>
      <c r="EMW104" s="611"/>
      <c r="EMX104" s="610"/>
      <c r="ENA104" s="611"/>
      <c r="ENB104" s="610"/>
      <c r="ENE104" s="611"/>
      <c r="ENF104" s="610"/>
      <c r="ENI104" s="611"/>
      <c r="ENJ104" s="610"/>
      <c r="ENM104" s="611"/>
      <c r="ENN104" s="610"/>
      <c r="ENQ104" s="611"/>
      <c r="ENR104" s="610"/>
      <c r="ENU104" s="611"/>
      <c r="ENV104" s="610"/>
      <c r="ENY104" s="611"/>
      <c r="ENZ104" s="610"/>
      <c r="EOC104" s="611"/>
      <c r="EOD104" s="610"/>
      <c r="EOG104" s="611"/>
      <c r="EOH104" s="610"/>
      <c r="EOK104" s="611"/>
      <c r="EOL104" s="610"/>
      <c r="EOO104" s="611"/>
      <c r="EOP104" s="610"/>
      <c r="EOS104" s="611"/>
      <c r="EOT104" s="610"/>
      <c r="EOW104" s="611"/>
      <c r="EOX104" s="610"/>
      <c r="EPA104" s="611"/>
      <c r="EPB104" s="610"/>
      <c r="EPE104" s="611"/>
      <c r="EPF104" s="610"/>
      <c r="EPI104" s="611"/>
      <c r="EPJ104" s="610"/>
      <c r="EPM104" s="611"/>
      <c r="EPN104" s="610"/>
      <c r="EPQ104" s="611"/>
      <c r="EPR104" s="610"/>
      <c r="EPU104" s="611"/>
      <c r="EPV104" s="610"/>
      <c r="EPY104" s="611"/>
      <c r="EPZ104" s="610"/>
      <c r="EQC104" s="611"/>
      <c r="EQD104" s="610"/>
      <c r="EQG104" s="611"/>
      <c r="EQH104" s="610"/>
      <c r="EQK104" s="611"/>
      <c r="EQL104" s="610"/>
      <c r="EQO104" s="611"/>
      <c r="EQP104" s="610"/>
      <c r="EQS104" s="611"/>
      <c r="EQT104" s="610"/>
      <c r="EQW104" s="611"/>
      <c r="EQX104" s="610"/>
      <c r="ERA104" s="611"/>
      <c r="ERB104" s="610"/>
      <c r="ERE104" s="611"/>
      <c r="ERF104" s="610"/>
      <c r="ERI104" s="611"/>
      <c r="ERJ104" s="610"/>
      <c r="ERM104" s="611"/>
      <c r="ERN104" s="610"/>
      <c r="ERQ104" s="611"/>
      <c r="ERR104" s="610"/>
      <c r="ERU104" s="611"/>
      <c r="ERV104" s="610"/>
      <c r="ERY104" s="611"/>
      <c r="ERZ104" s="610"/>
      <c r="ESC104" s="611"/>
      <c r="ESD104" s="610"/>
      <c r="ESG104" s="611"/>
      <c r="ESH104" s="610"/>
      <c r="ESK104" s="611"/>
      <c r="ESL104" s="610"/>
      <c r="ESO104" s="611"/>
      <c r="ESP104" s="610"/>
      <c r="ESS104" s="611"/>
      <c r="EST104" s="610"/>
      <c r="ESW104" s="611"/>
      <c r="ESX104" s="610"/>
      <c r="ETA104" s="611"/>
      <c r="ETB104" s="610"/>
      <c r="ETE104" s="611"/>
      <c r="ETF104" s="610"/>
      <c r="ETI104" s="611"/>
      <c r="ETJ104" s="610"/>
      <c r="ETM104" s="611"/>
      <c r="ETN104" s="610"/>
      <c r="ETQ104" s="611"/>
      <c r="ETR104" s="610"/>
      <c r="ETU104" s="611"/>
      <c r="ETV104" s="610"/>
      <c r="ETY104" s="611"/>
      <c r="ETZ104" s="610"/>
      <c r="EUC104" s="611"/>
      <c r="EUD104" s="610"/>
      <c r="EUG104" s="611"/>
      <c r="EUH104" s="610"/>
      <c r="EUK104" s="611"/>
      <c r="EUL104" s="610"/>
      <c r="EUO104" s="611"/>
      <c r="EUP104" s="610"/>
      <c r="EUS104" s="611"/>
      <c r="EUT104" s="610"/>
      <c r="EUW104" s="611"/>
      <c r="EUX104" s="610"/>
      <c r="EVA104" s="611"/>
      <c r="EVB104" s="610"/>
      <c r="EVE104" s="611"/>
      <c r="EVF104" s="610"/>
      <c r="EVI104" s="611"/>
      <c r="EVJ104" s="610"/>
      <c r="EVM104" s="611"/>
      <c r="EVN104" s="610"/>
      <c r="EVQ104" s="611"/>
      <c r="EVR104" s="610"/>
      <c r="EVU104" s="611"/>
      <c r="EVV104" s="610"/>
      <c r="EVY104" s="611"/>
      <c r="EVZ104" s="610"/>
      <c r="EWC104" s="611"/>
      <c r="EWD104" s="610"/>
      <c r="EWG104" s="611"/>
      <c r="EWH104" s="610"/>
      <c r="EWK104" s="611"/>
      <c r="EWL104" s="610"/>
      <c r="EWO104" s="611"/>
      <c r="EWP104" s="610"/>
      <c r="EWS104" s="611"/>
      <c r="EWT104" s="610"/>
      <c r="EWW104" s="611"/>
      <c r="EWX104" s="610"/>
      <c r="EXA104" s="611"/>
      <c r="EXB104" s="610"/>
      <c r="EXE104" s="611"/>
      <c r="EXF104" s="610"/>
      <c r="EXI104" s="611"/>
      <c r="EXJ104" s="610"/>
      <c r="EXM104" s="611"/>
      <c r="EXN104" s="610"/>
      <c r="EXQ104" s="611"/>
      <c r="EXR104" s="610"/>
      <c r="EXU104" s="611"/>
      <c r="EXV104" s="610"/>
      <c r="EXY104" s="611"/>
      <c r="EXZ104" s="610"/>
      <c r="EYC104" s="611"/>
      <c r="EYD104" s="610"/>
      <c r="EYG104" s="611"/>
      <c r="EYH104" s="610"/>
      <c r="EYK104" s="611"/>
      <c r="EYL104" s="610"/>
      <c r="EYO104" s="611"/>
      <c r="EYP104" s="610"/>
      <c r="EYS104" s="611"/>
      <c r="EYT104" s="610"/>
      <c r="EYW104" s="611"/>
      <c r="EYX104" s="610"/>
      <c r="EZA104" s="611"/>
      <c r="EZB104" s="610"/>
      <c r="EZE104" s="611"/>
      <c r="EZF104" s="610"/>
      <c r="EZI104" s="611"/>
      <c r="EZJ104" s="610"/>
      <c r="EZM104" s="611"/>
      <c r="EZN104" s="610"/>
      <c r="EZQ104" s="611"/>
      <c r="EZR104" s="610"/>
      <c r="EZU104" s="611"/>
      <c r="EZV104" s="610"/>
      <c r="EZY104" s="611"/>
      <c r="EZZ104" s="610"/>
      <c r="FAC104" s="611"/>
      <c r="FAD104" s="610"/>
      <c r="FAG104" s="611"/>
      <c r="FAH104" s="610"/>
      <c r="FAK104" s="611"/>
      <c r="FAL104" s="610"/>
      <c r="FAO104" s="611"/>
      <c r="FAP104" s="610"/>
      <c r="FAS104" s="611"/>
      <c r="FAT104" s="610"/>
      <c r="FAW104" s="611"/>
      <c r="FAX104" s="610"/>
      <c r="FBA104" s="611"/>
      <c r="FBB104" s="610"/>
      <c r="FBE104" s="611"/>
      <c r="FBF104" s="610"/>
      <c r="FBI104" s="611"/>
      <c r="FBJ104" s="610"/>
      <c r="FBM104" s="611"/>
      <c r="FBN104" s="610"/>
      <c r="FBQ104" s="611"/>
      <c r="FBR104" s="610"/>
      <c r="FBU104" s="611"/>
      <c r="FBV104" s="610"/>
      <c r="FBY104" s="611"/>
      <c r="FBZ104" s="610"/>
      <c r="FCC104" s="611"/>
      <c r="FCD104" s="610"/>
      <c r="FCG104" s="611"/>
      <c r="FCH104" s="610"/>
      <c r="FCK104" s="611"/>
      <c r="FCL104" s="610"/>
      <c r="FCO104" s="611"/>
      <c r="FCP104" s="610"/>
      <c r="FCS104" s="611"/>
      <c r="FCT104" s="610"/>
      <c r="FCW104" s="611"/>
      <c r="FCX104" s="610"/>
      <c r="FDA104" s="611"/>
      <c r="FDB104" s="610"/>
      <c r="FDE104" s="611"/>
      <c r="FDF104" s="610"/>
      <c r="FDI104" s="611"/>
      <c r="FDJ104" s="610"/>
      <c r="FDM104" s="611"/>
      <c r="FDN104" s="610"/>
      <c r="FDQ104" s="611"/>
      <c r="FDR104" s="610"/>
      <c r="FDU104" s="611"/>
      <c r="FDV104" s="610"/>
      <c r="FDY104" s="611"/>
      <c r="FDZ104" s="610"/>
      <c r="FEC104" s="611"/>
      <c r="FED104" s="610"/>
      <c r="FEG104" s="611"/>
      <c r="FEH104" s="610"/>
      <c r="FEK104" s="611"/>
      <c r="FEL104" s="610"/>
      <c r="FEO104" s="611"/>
      <c r="FEP104" s="610"/>
      <c r="FES104" s="611"/>
      <c r="FET104" s="610"/>
      <c r="FEW104" s="611"/>
      <c r="FEX104" s="610"/>
      <c r="FFA104" s="611"/>
      <c r="FFB104" s="610"/>
      <c r="FFE104" s="611"/>
      <c r="FFF104" s="610"/>
      <c r="FFI104" s="611"/>
      <c r="FFJ104" s="610"/>
      <c r="FFM104" s="611"/>
      <c r="FFN104" s="610"/>
      <c r="FFQ104" s="611"/>
      <c r="FFR104" s="610"/>
      <c r="FFU104" s="611"/>
      <c r="FFV104" s="610"/>
      <c r="FFY104" s="611"/>
      <c r="FFZ104" s="610"/>
      <c r="FGC104" s="611"/>
      <c r="FGD104" s="610"/>
      <c r="FGG104" s="611"/>
      <c r="FGH104" s="610"/>
      <c r="FGK104" s="611"/>
      <c r="FGL104" s="610"/>
      <c r="FGO104" s="611"/>
      <c r="FGP104" s="610"/>
      <c r="FGS104" s="611"/>
      <c r="FGT104" s="610"/>
      <c r="FGW104" s="611"/>
      <c r="FGX104" s="610"/>
      <c r="FHA104" s="611"/>
      <c r="FHB104" s="610"/>
      <c r="FHE104" s="611"/>
      <c r="FHF104" s="610"/>
      <c r="FHI104" s="611"/>
      <c r="FHJ104" s="610"/>
      <c r="FHM104" s="611"/>
      <c r="FHN104" s="610"/>
      <c r="FHQ104" s="611"/>
      <c r="FHR104" s="610"/>
      <c r="FHU104" s="611"/>
      <c r="FHV104" s="610"/>
      <c r="FHY104" s="611"/>
      <c r="FHZ104" s="610"/>
      <c r="FIC104" s="611"/>
      <c r="FID104" s="610"/>
      <c r="FIG104" s="611"/>
      <c r="FIH104" s="610"/>
      <c r="FIK104" s="611"/>
      <c r="FIL104" s="610"/>
      <c r="FIO104" s="611"/>
      <c r="FIP104" s="610"/>
      <c r="FIS104" s="611"/>
      <c r="FIT104" s="610"/>
      <c r="FIW104" s="611"/>
      <c r="FIX104" s="610"/>
      <c r="FJA104" s="611"/>
      <c r="FJB104" s="610"/>
      <c r="FJE104" s="611"/>
      <c r="FJF104" s="610"/>
      <c r="FJI104" s="611"/>
      <c r="FJJ104" s="610"/>
      <c r="FJM104" s="611"/>
      <c r="FJN104" s="610"/>
      <c r="FJQ104" s="611"/>
      <c r="FJR104" s="610"/>
      <c r="FJU104" s="611"/>
      <c r="FJV104" s="610"/>
      <c r="FJY104" s="611"/>
      <c r="FJZ104" s="610"/>
      <c r="FKC104" s="611"/>
      <c r="FKD104" s="610"/>
      <c r="FKG104" s="611"/>
      <c r="FKH104" s="610"/>
      <c r="FKK104" s="611"/>
      <c r="FKL104" s="610"/>
      <c r="FKO104" s="611"/>
      <c r="FKP104" s="610"/>
      <c r="FKS104" s="611"/>
      <c r="FKT104" s="610"/>
      <c r="FKW104" s="611"/>
      <c r="FKX104" s="610"/>
      <c r="FLA104" s="611"/>
      <c r="FLB104" s="610"/>
      <c r="FLE104" s="611"/>
      <c r="FLF104" s="610"/>
      <c r="FLI104" s="611"/>
      <c r="FLJ104" s="610"/>
      <c r="FLM104" s="611"/>
      <c r="FLN104" s="610"/>
      <c r="FLQ104" s="611"/>
      <c r="FLR104" s="610"/>
      <c r="FLU104" s="611"/>
      <c r="FLV104" s="610"/>
      <c r="FLY104" s="611"/>
      <c r="FLZ104" s="610"/>
      <c r="FMC104" s="611"/>
      <c r="FMD104" s="610"/>
      <c r="FMG104" s="611"/>
      <c r="FMH104" s="610"/>
      <c r="FMK104" s="611"/>
      <c r="FML104" s="610"/>
      <c r="FMO104" s="611"/>
      <c r="FMP104" s="610"/>
      <c r="FMS104" s="611"/>
      <c r="FMT104" s="610"/>
      <c r="FMW104" s="611"/>
      <c r="FMX104" s="610"/>
      <c r="FNA104" s="611"/>
      <c r="FNB104" s="610"/>
      <c r="FNE104" s="611"/>
      <c r="FNF104" s="610"/>
      <c r="FNI104" s="611"/>
      <c r="FNJ104" s="610"/>
      <c r="FNM104" s="611"/>
      <c r="FNN104" s="610"/>
      <c r="FNQ104" s="611"/>
      <c r="FNR104" s="610"/>
      <c r="FNU104" s="611"/>
      <c r="FNV104" s="610"/>
      <c r="FNY104" s="611"/>
      <c r="FNZ104" s="610"/>
      <c r="FOC104" s="611"/>
      <c r="FOD104" s="610"/>
      <c r="FOG104" s="611"/>
      <c r="FOH104" s="610"/>
      <c r="FOK104" s="611"/>
      <c r="FOL104" s="610"/>
      <c r="FOO104" s="611"/>
      <c r="FOP104" s="610"/>
      <c r="FOS104" s="611"/>
      <c r="FOT104" s="610"/>
      <c r="FOW104" s="611"/>
      <c r="FOX104" s="610"/>
      <c r="FPA104" s="611"/>
      <c r="FPB104" s="610"/>
      <c r="FPE104" s="611"/>
      <c r="FPF104" s="610"/>
      <c r="FPI104" s="611"/>
      <c r="FPJ104" s="610"/>
      <c r="FPM104" s="611"/>
      <c r="FPN104" s="610"/>
      <c r="FPQ104" s="611"/>
      <c r="FPR104" s="610"/>
      <c r="FPU104" s="611"/>
      <c r="FPV104" s="610"/>
      <c r="FPY104" s="611"/>
      <c r="FPZ104" s="610"/>
      <c r="FQC104" s="611"/>
      <c r="FQD104" s="610"/>
      <c r="FQG104" s="611"/>
      <c r="FQH104" s="610"/>
      <c r="FQK104" s="611"/>
      <c r="FQL104" s="610"/>
      <c r="FQO104" s="611"/>
      <c r="FQP104" s="610"/>
      <c r="FQS104" s="611"/>
      <c r="FQT104" s="610"/>
      <c r="FQW104" s="611"/>
      <c r="FQX104" s="610"/>
      <c r="FRA104" s="611"/>
      <c r="FRB104" s="610"/>
      <c r="FRE104" s="611"/>
      <c r="FRF104" s="610"/>
      <c r="FRI104" s="611"/>
      <c r="FRJ104" s="610"/>
      <c r="FRM104" s="611"/>
      <c r="FRN104" s="610"/>
      <c r="FRQ104" s="611"/>
      <c r="FRR104" s="610"/>
      <c r="FRU104" s="611"/>
      <c r="FRV104" s="610"/>
      <c r="FRY104" s="611"/>
      <c r="FRZ104" s="610"/>
      <c r="FSC104" s="611"/>
      <c r="FSD104" s="610"/>
      <c r="FSG104" s="611"/>
      <c r="FSH104" s="610"/>
      <c r="FSK104" s="611"/>
      <c r="FSL104" s="610"/>
      <c r="FSO104" s="611"/>
      <c r="FSP104" s="610"/>
      <c r="FSS104" s="611"/>
      <c r="FST104" s="610"/>
      <c r="FSW104" s="611"/>
      <c r="FSX104" s="610"/>
      <c r="FTA104" s="611"/>
      <c r="FTB104" s="610"/>
      <c r="FTE104" s="611"/>
      <c r="FTF104" s="610"/>
      <c r="FTI104" s="611"/>
      <c r="FTJ104" s="610"/>
      <c r="FTM104" s="611"/>
      <c r="FTN104" s="610"/>
      <c r="FTQ104" s="611"/>
      <c r="FTR104" s="610"/>
      <c r="FTU104" s="611"/>
      <c r="FTV104" s="610"/>
      <c r="FTY104" s="611"/>
      <c r="FTZ104" s="610"/>
      <c r="FUC104" s="611"/>
      <c r="FUD104" s="610"/>
      <c r="FUG104" s="611"/>
      <c r="FUH104" s="610"/>
      <c r="FUK104" s="611"/>
      <c r="FUL104" s="610"/>
      <c r="FUO104" s="611"/>
      <c r="FUP104" s="610"/>
      <c r="FUS104" s="611"/>
      <c r="FUT104" s="610"/>
      <c r="FUW104" s="611"/>
      <c r="FUX104" s="610"/>
      <c r="FVA104" s="611"/>
      <c r="FVB104" s="610"/>
      <c r="FVE104" s="611"/>
      <c r="FVF104" s="610"/>
      <c r="FVI104" s="611"/>
      <c r="FVJ104" s="610"/>
      <c r="FVM104" s="611"/>
      <c r="FVN104" s="610"/>
      <c r="FVQ104" s="611"/>
      <c r="FVR104" s="610"/>
      <c r="FVU104" s="611"/>
      <c r="FVV104" s="610"/>
      <c r="FVY104" s="611"/>
      <c r="FVZ104" s="610"/>
      <c r="FWC104" s="611"/>
      <c r="FWD104" s="610"/>
      <c r="FWG104" s="611"/>
      <c r="FWH104" s="610"/>
      <c r="FWK104" s="611"/>
      <c r="FWL104" s="610"/>
      <c r="FWO104" s="611"/>
      <c r="FWP104" s="610"/>
      <c r="FWS104" s="611"/>
      <c r="FWT104" s="610"/>
      <c r="FWW104" s="611"/>
      <c r="FWX104" s="610"/>
      <c r="FXA104" s="611"/>
      <c r="FXB104" s="610"/>
      <c r="FXE104" s="611"/>
      <c r="FXF104" s="610"/>
      <c r="FXI104" s="611"/>
      <c r="FXJ104" s="610"/>
      <c r="FXM104" s="611"/>
      <c r="FXN104" s="610"/>
      <c r="FXQ104" s="611"/>
      <c r="FXR104" s="610"/>
      <c r="FXU104" s="611"/>
      <c r="FXV104" s="610"/>
      <c r="FXY104" s="611"/>
      <c r="FXZ104" s="610"/>
      <c r="FYC104" s="611"/>
      <c r="FYD104" s="610"/>
      <c r="FYG104" s="611"/>
      <c r="FYH104" s="610"/>
      <c r="FYK104" s="611"/>
      <c r="FYL104" s="610"/>
      <c r="FYO104" s="611"/>
      <c r="FYP104" s="610"/>
      <c r="FYS104" s="611"/>
      <c r="FYT104" s="610"/>
      <c r="FYW104" s="611"/>
      <c r="FYX104" s="610"/>
      <c r="FZA104" s="611"/>
      <c r="FZB104" s="610"/>
      <c r="FZE104" s="611"/>
      <c r="FZF104" s="610"/>
      <c r="FZI104" s="611"/>
      <c r="FZJ104" s="610"/>
      <c r="FZM104" s="611"/>
      <c r="FZN104" s="610"/>
      <c r="FZQ104" s="611"/>
      <c r="FZR104" s="610"/>
      <c r="FZU104" s="611"/>
      <c r="FZV104" s="610"/>
      <c r="FZY104" s="611"/>
      <c r="FZZ104" s="610"/>
      <c r="GAC104" s="611"/>
      <c r="GAD104" s="610"/>
      <c r="GAG104" s="611"/>
      <c r="GAH104" s="610"/>
      <c r="GAK104" s="611"/>
      <c r="GAL104" s="610"/>
      <c r="GAO104" s="611"/>
      <c r="GAP104" s="610"/>
      <c r="GAS104" s="611"/>
      <c r="GAT104" s="610"/>
      <c r="GAW104" s="611"/>
      <c r="GAX104" s="610"/>
      <c r="GBA104" s="611"/>
      <c r="GBB104" s="610"/>
      <c r="GBE104" s="611"/>
      <c r="GBF104" s="610"/>
      <c r="GBI104" s="611"/>
      <c r="GBJ104" s="610"/>
      <c r="GBM104" s="611"/>
      <c r="GBN104" s="610"/>
      <c r="GBQ104" s="611"/>
      <c r="GBR104" s="610"/>
      <c r="GBU104" s="611"/>
      <c r="GBV104" s="610"/>
      <c r="GBY104" s="611"/>
      <c r="GBZ104" s="610"/>
      <c r="GCC104" s="611"/>
      <c r="GCD104" s="610"/>
      <c r="GCG104" s="611"/>
      <c r="GCH104" s="610"/>
      <c r="GCK104" s="611"/>
      <c r="GCL104" s="610"/>
      <c r="GCO104" s="611"/>
      <c r="GCP104" s="610"/>
      <c r="GCS104" s="611"/>
      <c r="GCT104" s="610"/>
      <c r="GCW104" s="611"/>
      <c r="GCX104" s="610"/>
      <c r="GDA104" s="611"/>
      <c r="GDB104" s="610"/>
      <c r="GDE104" s="611"/>
      <c r="GDF104" s="610"/>
      <c r="GDI104" s="611"/>
      <c r="GDJ104" s="610"/>
      <c r="GDM104" s="611"/>
      <c r="GDN104" s="610"/>
      <c r="GDQ104" s="611"/>
      <c r="GDR104" s="610"/>
      <c r="GDU104" s="611"/>
      <c r="GDV104" s="610"/>
      <c r="GDY104" s="611"/>
      <c r="GDZ104" s="610"/>
      <c r="GEC104" s="611"/>
      <c r="GED104" s="610"/>
      <c r="GEG104" s="611"/>
      <c r="GEH104" s="610"/>
      <c r="GEK104" s="611"/>
      <c r="GEL104" s="610"/>
      <c r="GEO104" s="611"/>
      <c r="GEP104" s="610"/>
      <c r="GES104" s="611"/>
      <c r="GET104" s="610"/>
      <c r="GEW104" s="611"/>
      <c r="GEX104" s="610"/>
      <c r="GFA104" s="611"/>
      <c r="GFB104" s="610"/>
      <c r="GFE104" s="611"/>
      <c r="GFF104" s="610"/>
      <c r="GFI104" s="611"/>
      <c r="GFJ104" s="610"/>
      <c r="GFM104" s="611"/>
      <c r="GFN104" s="610"/>
      <c r="GFQ104" s="611"/>
      <c r="GFR104" s="610"/>
      <c r="GFU104" s="611"/>
      <c r="GFV104" s="610"/>
      <c r="GFY104" s="611"/>
      <c r="GFZ104" s="610"/>
      <c r="GGC104" s="611"/>
      <c r="GGD104" s="610"/>
      <c r="GGG104" s="611"/>
      <c r="GGH104" s="610"/>
      <c r="GGK104" s="611"/>
      <c r="GGL104" s="610"/>
      <c r="GGO104" s="611"/>
      <c r="GGP104" s="610"/>
      <c r="GGS104" s="611"/>
      <c r="GGT104" s="610"/>
      <c r="GGW104" s="611"/>
      <c r="GGX104" s="610"/>
      <c r="GHA104" s="611"/>
      <c r="GHB104" s="610"/>
      <c r="GHE104" s="611"/>
      <c r="GHF104" s="610"/>
      <c r="GHI104" s="611"/>
      <c r="GHJ104" s="610"/>
      <c r="GHM104" s="611"/>
      <c r="GHN104" s="610"/>
      <c r="GHQ104" s="611"/>
      <c r="GHR104" s="610"/>
      <c r="GHU104" s="611"/>
      <c r="GHV104" s="610"/>
      <c r="GHY104" s="611"/>
      <c r="GHZ104" s="610"/>
      <c r="GIC104" s="611"/>
      <c r="GID104" s="610"/>
      <c r="GIG104" s="611"/>
      <c r="GIH104" s="610"/>
      <c r="GIK104" s="611"/>
      <c r="GIL104" s="610"/>
      <c r="GIO104" s="611"/>
      <c r="GIP104" s="610"/>
      <c r="GIS104" s="611"/>
      <c r="GIT104" s="610"/>
      <c r="GIW104" s="611"/>
      <c r="GIX104" s="610"/>
      <c r="GJA104" s="611"/>
      <c r="GJB104" s="610"/>
      <c r="GJE104" s="611"/>
      <c r="GJF104" s="610"/>
      <c r="GJI104" s="611"/>
      <c r="GJJ104" s="610"/>
      <c r="GJM104" s="611"/>
      <c r="GJN104" s="610"/>
      <c r="GJQ104" s="611"/>
      <c r="GJR104" s="610"/>
      <c r="GJU104" s="611"/>
      <c r="GJV104" s="610"/>
      <c r="GJY104" s="611"/>
      <c r="GJZ104" s="610"/>
      <c r="GKC104" s="611"/>
      <c r="GKD104" s="610"/>
      <c r="GKG104" s="611"/>
      <c r="GKH104" s="610"/>
      <c r="GKK104" s="611"/>
      <c r="GKL104" s="610"/>
      <c r="GKO104" s="611"/>
      <c r="GKP104" s="610"/>
      <c r="GKS104" s="611"/>
      <c r="GKT104" s="610"/>
      <c r="GKW104" s="611"/>
      <c r="GKX104" s="610"/>
      <c r="GLA104" s="611"/>
      <c r="GLB104" s="610"/>
      <c r="GLE104" s="611"/>
      <c r="GLF104" s="610"/>
      <c r="GLI104" s="611"/>
      <c r="GLJ104" s="610"/>
      <c r="GLM104" s="611"/>
      <c r="GLN104" s="610"/>
      <c r="GLQ104" s="611"/>
      <c r="GLR104" s="610"/>
      <c r="GLU104" s="611"/>
      <c r="GLV104" s="610"/>
      <c r="GLY104" s="611"/>
      <c r="GLZ104" s="610"/>
      <c r="GMC104" s="611"/>
      <c r="GMD104" s="610"/>
      <c r="GMG104" s="611"/>
      <c r="GMH104" s="610"/>
      <c r="GMK104" s="611"/>
      <c r="GML104" s="610"/>
      <c r="GMO104" s="611"/>
      <c r="GMP104" s="610"/>
      <c r="GMS104" s="611"/>
      <c r="GMT104" s="610"/>
      <c r="GMW104" s="611"/>
      <c r="GMX104" s="610"/>
      <c r="GNA104" s="611"/>
      <c r="GNB104" s="610"/>
      <c r="GNE104" s="611"/>
      <c r="GNF104" s="610"/>
      <c r="GNI104" s="611"/>
      <c r="GNJ104" s="610"/>
      <c r="GNM104" s="611"/>
      <c r="GNN104" s="610"/>
      <c r="GNQ104" s="611"/>
      <c r="GNR104" s="610"/>
      <c r="GNU104" s="611"/>
      <c r="GNV104" s="610"/>
      <c r="GNY104" s="611"/>
      <c r="GNZ104" s="610"/>
      <c r="GOC104" s="611"/>
      <c r="GOD104" s="610"/>
      <c r="GOG104" s="611"/>
      <c r="GOH104" s="610"/>
      <c r="GOK104" s="611"/>
      <c r="GOL104" s="610"/>
      <c r="GOO104" s="611"/>
      <c r="GOP104" s="610"/>
      <c r="GOS104" s="611"/>
      <c r="GOT104" s="610"/>
      <c r="GOW104" s="611"/>
      <c r="GOX104" s="610"/>
      <c r="GPA104" s="611"/>
      <c r="GPB104" s="610"/>
      <c r="GPE104" s="611"/>
      <c r="GPF104" s="610"/>
      <c r="GPI104" s="611"/>
      <c r="GPJ104" s="610"/>
      <c r="GPM104" s="611"/>
      <c r="GPN104" s="610"/>
      <c r="GPQ104" s="611"/>
      <c r="GPR104" s="610"/>
      <c r="GPU104" s="611"/>
      <c r="GPV104" s="610"/>
      <c r="GPY104" s="611"/>
      <c r="GPZ104" s="610"/>
      <c r="GQC104" s="611"/>
      <c r="GQD104" s="610"/>
      <c r="GQG104" s="611"/>
      <c r="GQH104" s="610"/>
      <c r="GQK104" s="611"/>
      <c r="GQL104" s="610"/>
      <c r="GQO104" s="611"/>
      <c r="GQP104" s="610"/>
      <c r="GQS104" s="611"/>
      <c r="GQT104" s="610"/>
      <c r="GQW104" s="611"/>
      <c r="GQX104" s="610"/>
      <c r="GRA104" s="611"/>
      <c r="GRB104" s="610"/>
      <c r="GRE104" s="611"/>
      <c r="GRF104" s="610"/>
      <c r="GRI104" s="611"/>
      <c r="GRJ104" s="610"/>
      <c r="GRM104" s="611"/>
      <c r="GRN104" s="610"/>
      <c r="GRQ104" s="611"/>
      <c r="GRR104" s="610"/>
      <c r="GRU104" s="611"/>
      <c r="GRV104" s="610"/>
      <c r="GRY104" s="611"/>
      <c r="GRZ104" s="610"/>
      <c r="GSC104" s="611"/>
      <c r="GSD104" s="610"/>
      <c r="GSG104" s="611"/>
      <c r="GSH104" s="610"/>
      <c r="GSK104" s="611"/>
      <c r="GSL104" s="610"/>
      <c r="GSO104" s="611"/>
      <c r="GSP104" s="610"/>
      <c r="GSS104" s="611"/>
      <c r="GST104" s="610"/>
      <c r="GSW104" s="611"/>
      <c r="GSX104" s="610"/>
      <c r="GTA104" s="611"/>
      <c r="GTB104" s="610"/>
      <c r="GTE104" s="611"/>
      <c r="GTF104" s="610"/>
      <c r="GTI104" s="611"/>
      <c r="GTJ104" s="610"/>
      <c r="GTM104" s="611"/>
      <c r="GTN104" s="610"/>
      <c r="GTQ104" s="611"/>
      <c r="GTR104" s="610"/>
      <c r="GTU104" s="611"/>
      <c r="GTV104" s="610"/>
      <c r="GTY104" s="611"/>
      <c r="GTZ104" s="610"/>
      <c r="GUC104" s="611"/>
      <c r="GUD104" s="610"/>
      <c r="GUG104" s="611"/>
      <c r="GUH104" s="610"/>
      <c r="GUK104" s="611"/>
      <c r="GUL104" s="610"/>
      <c r="GUO104" s="611"/>
      <c r="GUP104" s="610"/>
      <c r="GUS104" s="611"/>
      <c r="GUT104" s="610"/>
      <c r="GUW104" s="611"/>
      <c r="GUX104" s="610"/>
      <c r="GVA104" s="611"/>
      <c r="GVB104" s="610"/>
      <c r="GVE104" s="611"/>
      <c r="GVF104" s="610"/>
      <c r="GVI104" s="611"/>
      <c r="GVJ104" s="610"/>
      <c r="GVM104" s="611"/>
      <c r="GVN104" s="610"/>
      <c r="GVQ104" s="611"/>
      <c r="GVR104" s="610"/>
      <c r="GVU104" s="611"/>
      <c r="GVV104" s="610"/>
      <c r="GVY104" s="611"/>
      <c r="GVZ104" s="610"/>
      <c r="GWC104" s="611"/>
      <c r="GWD104" s="610"/>
      <c r="GWG104" s="611"/>
      <c r="GWH104" s="610"/>
      <c r="GWK104" s="611"/>
      <c r="GWL104" s="610"/>
      <c r="GWO104" s="611"/>
      <c r="GWP104" s="610"/>
      <c r="GWS104" s="611"/>
      <c r="GWT104" s="610"/>
      <c r="GWW104" s="611"/>
      <c r="GWX104" s="610"/>
      <c r="GXA104" s="611"/>
      <c r="GXB104" s="610"/>
      <c r="GXE104" s="611"/>
      <c r="GXF104" s="610"/>
      <c r="GXI104" s="611"/>
      <c r="GXJ104" s="610"/>
      <c r="GXM104" s="611"/>
      <c r="GXN104" s="610"/>
      <c r="GXQ104" s="611"/>
      <c r="GXR104" s="610"/>
      <c r="GXU104" s="611"/>
      <c r="GXV104" s="610"/>
      <c r="GXY104" s="611"/>
      <c r="GXZ104" s="610"/>
      <c r="GYC104" s="611"/>
      <c r="GYD104" s="610"/>
      <c r="GYG104" s="611"/>
      <c r="GYH104" s="610"/>
      <c r="GYK104" s="611"/>
      <c r="GYL104" s="610"/>
      <c r="GYO104" s="611"/>
      <c r="GYP104" s="610"/>
      <c r="GYS104" s="611"/>
      <c r="GYT104" s="610"/>
      <c r="GYW104" s="611"/>
      <c r="GYX104" s="610"/>
      <c r="GZA104" s="611"/>
      <c r="GZB104" s="610"/>
      <c r="GZE104" s="611"/>
      <c r="GZF104" s="610"/>
      <c r="GZI104" s="611"/>
      <c r="GZJ104" s="610"/>
      <c r="GZM104" s="611"/>
      <c r="GZN104" s="610"/>
      <c r="GZQ104" s="611"/>
      <c r="GZR104" s="610"/>
      <c r="GZU104" s="611"/>
      <c r="GZV104" s="610"/>
      <c r="GZY104" s="611"/>
      <c r="GZZ104" s="610"/>
      <c r="HAC104" s="611"/>
      <c r="HAD104" s="610"/>
      <c r="HAG104" s="611"/>
      <c r="HAH104" s="610"/>
      <c r="HAK104" s="611"/>
      <c r="HAL104" s="610"/>
      <c r="HAO104" s="611"/>
      <c r="HAP104" s="610"/>
      <c r="HAS104" s="611"/>
      <c r="HAT104" s="610"/>
      <c r="HAW104" s="611"/>
      <c r="HAX104" s="610"/>
      <c r="HBA104" s="611"/>
      <c r="HBB104" s="610"/>
      <c r="HBE104" s="611"/>
      <c r="HBF104" s="610"/>
      <c r="HBI104" s="611"/>
      <c r="HBJ104" s="610"/>
      <c r="HBM104" s="611"/>
      <c r="HBN104" s="610"/>
      <c r="HBQ104" s="611"/>
      <c r="HBR104" s="610"/>
      <c r="HBU104" s="611"/>
      <c r="HBV104" s="610"/>
      <c r="HBY104" s="611"/>
      <c r="HBZ104" s="610"/>
      <c r="HCC104" s="611"/>
      <c r="HCD104" s="610"/>
      <c r="HCG104" s="611"/>
      <c r="HCH104" s="610"/>
      <c r="HCK104" s="611"/>
      <c r="HCL104" s="610"/>
      <c r="HCO104" s="611"/>
      <c r="HCP104" s="610"/>
      <c r="HCS104" s="611"/>
      <c r="HCT104" s="610"/>
      <c r="HCW104" s="611"/>
      <c r="HCX104" s="610"/>
      <c r="HDA104" s="611"/>
      <c r="HDB104" s="610"/>
      <c r="HDE104" s="611"/>
      <c r="HDF104" s="610"/>
      <c r="HDI104" s="611"/>
      <c r="HDJ104" s="610"/>
      <c r="HDM104" s="611"/>
      <c r="HDN104" s="610"/>
      <c r="HDQ104" s="611"/>
      <c r="HDR104" s="610"/>
      <c r="HDU104" s="611"/>
      <c r="HDV104" s="610"/>
      <c r="HDY104" s="611"/>
      <c r="HDZ104" s="610"/>
      <c r="HEC104" s="611"/>
      <c r="HED104" s="610"/>
      <c r="HEG104" s="611"/>
      <c r="HEH104" s="610"/>
      <c r="HEK104" s="611"/>
      <c r="HEL104" s="610"/>
      <c r="HEO104" s="611"/>
      <c r="HEP104" s="610"/>
      <c r="HES104" s="611"/>
      <c r="HET104" s="610"/>
      <c r="HEW104" s="611"/>
      <c r="HEX104" s="610"/>
      <c r="HFA104" s="611"/>
      <c r="HFB104" s="610"/>
      <c r="HFE104" s="611"/>
      <c r="HFF104" s="610"/>
      <c r="HFI104" s="611"/>
      <c r="HFJ104" s="610"/>
      <c r="HFM104" s="611"/>
      <c r="HFN104" s="610"/>
      <c r="HFQ104" s="611"/>
      <c r="HFR104" s="610"/>
      <c r="HFU104" s="611"/>
      <c r="HFV104" s="610"/>
      <c r="HFY104" s="611"/>
      <c r="HFZ104" s="610"/>
      <c r="HGC104" s="611"/>
      <c r="HGD104" s="610"/>
      <c r="HGG104" s="611"/>
      <c r="HGH104" s="610"/>
      <c r="HGK104" s="611"/>
      <c r="HGL104" s="610"/>
      <c r="HGO104" s="611"/>
      <c r="HGP104" s="610"/>
      <c r="HGS104" s="611"/>
      <c r="HGT104" s="610"/>
      <c r="HGW104" s="611"/>
      <c r="HGX104" s="610"/>
      <c r="HHA104" s="611"/>
      <c r="HHB104" s="610"/>
      <c r="HHE104" s="611"/>
      <c r="HHF104" s="610"/>
      <c r="HHI104" s="611"/>
      <c r="HHJ104" s="610"/>
      <c r="HHM104" s="611"/>
      <c r="HHN104" s="610"/>
      <c r="HHQ104" s="611"/>
      <c r="HHR104" s="610"/>
      <c r="HHU104" s="611"/>
      <c r="HHV104" s="610"/>
      <c r="HHY104" s="611"/>
      <c r="HHZ104" s="610"/>
      <c r="HIC104" s="611"/>
      <c r="HID104" s="610"/>
      <c r="HIG104" s="611"/>
      <c r="HIH104" s="610"/>
      <c r="HIK104" s="611"/>
      <c r="HIL104" s="610"/>
      <c r="HIO104" s="611"/>
      <c r="HIP104" s="610"/>
      <c r="HIS104" s="611"/>
      <c r="HIT104" s="610"/>
      <c r="HIW104" s="611"/>
      <c r="HIX104" s="610"/>
      <c r="HJA104" s="611"/>
      <c r="HJB104" s="610"/>
      <c r="HJE104" s="611"/>
      <c r="HJF104" s="610"/>
      <c r="HJI104" s="611"/>
      <c r="HJJ104" s="610"/>
      <c r="HJM104" s="611"/>
      <c r="HJN104" s="610"/>
      <c r="HJQ104" s="611"/>
      <c r="HJR104" s="610"/>
      <c r="HJU104" s="611"/>
      <c r="HJV104" s="610"/>
      <c r="HJY104" s="611"/>
      <c r="HJZ104" s="610"/>
      <c r="HKC104" s="611"/>
      <c r="HKD104" s="610"/>
      <c r="HKG104" s="611"/>
      <c r="HKH104" s="610"/>
      <c r="HKK104" s="611"/>
      <c r="HKL104" s="610"/>
      <c r="HKO104" s="611"/>
      <c r="HKP104" s="610"/>
      <c r="HKS104" s="611"/>
      <c r="HKT104" s="610"/>
      <c r="HKW104" s="611"/>
      <c r="HKX104" s="610"/>
      <c r="HLA104" s="611"/>
      <c r="HLB104" s="610"/>
      <c r="HLE104" s="611"/>
      <c r="HLF104" s="610"/>
      <c r="HLI104" s="611"/>
      <c r="HLJ104" s="610"/>
      <c r="HLM104" s="611"/>
      <c r="HLN104" s="610"/>
      <c r="HLQ104" s="611"/>
      <c r="HLR104" s="610"/>
      <c r="HLU104" s="611"/>
      <c r="HLV104" s="610"/>
      <c r="HLY104" s="611"/>
      <c r="HLZ104" s="610"/>
      <c r="HMC104" s="611"/>
      <c r="HMD104" s="610"/>
      <c r="HMG104" s="611"/>
      <c r="HMH104" s="610"/>
      <c r="HMK104" s="611"/>
      <c r="HML104" s="610"/>
      <c r="HMO104" s="611"/>
      <c r="HMP104" s="610"/>
      <c r="HMS104" s="611"/>
      <c r="HMT104" s="610"/>
      <c r="HMW104" s="611"/>
      <c r="HMX104" s="610"/>
      <c r="HNA104" s="611"/>
      <c r="HNB104" s="610"/>
      <c r="HNE104" s="611"/>
      <c r="HNF104" s="610"/>
      <c r="HNI104" s="611"/>
      <c r="HNJ104" s="610"/>
      <c r="HNM104" s="611"/>
      <c r="HNN104" s="610"/>
      <c r="HNQ104" s="611"/>
      <c r="HNR104" s="610"/>
      <c r="HNU104" s="611"/>
      <c r="HNV104" s="610"/>
      <c r="HNY104" s="611"/>
      <c r="HNZ104" s="610"/>
      <c r="HOC104" s="611"/>
      <c r="HOD104" s="610"/>
      <c r="HOG104" s="611"/>
      <c r="HOH104" s="610"/>
      <c r="HOK104" s="611"/>
      <c r="HOL104" s="610"/>
      <c r="HOO104" s="611"/>
      <c r="HOP104" s="610"/>
      <c r="HOS104" s="611"/>
      <c r="HOT104" s="610"/>
      <c r="HOW104" s="611"/>
      <c r="HOX104" s="610"/>
      <c r="HPA104" s="611"/>
      <c r="HPB104" s="610"/>
      <c r="HPE104" s="611"/>
      <c r="HPF104" s="610"/>
      <c r="HPI104" s="611"/>
      <c r="HPJ104" s="610"/>
      <c r="HPM104" s="611"/>
      <c r="HPN104" s="610"/>
      <c r="HPQ104" s="611"/>
      <c r="HPR104" s="610"/>
      <c r="HPU104" s="611"/>
      <c r="HPV104" s="610"/>
      <c r="HPY104" s="611"/>
      <c r="HPZ104" s="610"/>
      <c r="HQC104" s="611"/>
      <c r="HQD104" s="610"/>
      <c r="HQG104" s="611"/>
      <c r="HQH104" s="610"/>
      <c r="HQK104" s="611"/>
      <c r="HQL104" s="610"/>
      <c r="HQO104" s="611"/>
      <c r="HQP104" s="610"/>
      <c r="HQS104" s="611"/>
      <c r="HQT104" s="610"/>
      <c r="HQW104" s="611"/>
      <c r="HQX104" s="610"/>
      <c r="HRA104" s="611"/>
      <c r="HRB104" s="610"/>
      <c r="HRE104" s="611"/>
      <c r="HRF104" s="610"/>
      <c r="HRI104" s="611"/>
      <c r="HRJ104" s="610"/>
      <c r="HRM104" s="611"/>
      <c r="HRN104" s="610"/>
      <c r="HRQ104" s="611"/>
      <c r="HRR104" s="610"/>
      <c r="HRU104" s="611"/>
      <c r="HRV104" s="610"/>
      <c r="HRY104" s="611"/>
      <c r="HRZ104" s="610"/>
      <c r="HSC104" s="611"/>
      <c r="HSD104" s="610"/>
      <c r="HSG104" s="611"/>
      <c r="HSH104" s="610"/>
      <c r="HSK104" s="611"/>
      <c r="HSL104" s="610"/>
      <c r="HSO104" s="611"/>
      <c r="HSP104" s="610"/>
      <c r="HSS104" s="611"/>
      <c r="HST104" s="610"/>
      <c r="HSW104" s="611"/>
      <c r="HSX104" s="610"/>
      <c r="HTA104" s="611"/>
      <c r="HTB104" s="610"/>
      <c r="HTE104" s="611"/>
      <c r="HTF104" s="610"/>
      <c r="HTI104" s="611"/>
      <c r="HTJ104" s="610"/>
      <c r="HTM104" s="611"/>
      <c r="HTN104" s="610"/>
      <c r="HTQ104" s="611"/>
      <c r="HTR104" s="610"/>
      <c r="HTU104" s="611"/>
      <c r="HTV104" s="610"/>
      <c r="HTY104" s="611"/>
      <c r="HTZ104" s="610"/>
      <c r="HUC104" s="611"/>
      <c r="HUD104" s="610"/>
      <c r="HUG104" s="611"/>
      <c r="HUH104" s="610"/>
      <c r="HUK104" s="611"/>
      <c r="HUL104" s="610"/>
      <c r="HUO104" s="611"/>
      <c r="HUP104" s="610"/>
      <c r="HUS104" s="611"/>
      <c r="HUT104" s="610"/>
      <c r="HUW104" s="611"/>
      <c r="HUX104" s="610"/>
      <c r="HVA104" s="611"/>
      <c r="HVB104" s="610"/>
      <c r="HVE104" s="611"/>
      <c r="HVF104" s="610"/>
      <c r="HVI104" s="611"/>
      <c r="HVJ104" s="610"/>
      <c r="HVM104" s="611"/>
      <c r="HVN104" s="610"/>
      <c r="HVQ104" s="611"/>
      <c r="HVR104" s="610"/>
      <c r="HVU104" s="611"/>
      <c r="HVV104" s="610"/>
      <c r="HVY104" s="611"/>
      <c r="HVZ104" s="610"/>
      <c r="HWC104" s="611"/>
      <c r="HWD104" s="610"/>
      <c r="HWG104" s="611"/>
      <c r="HWH104" s="610"/>
      <c r="HWK104" s="611"/>
      <c r="HWL104" s="610"/>
      <c r="HWO104" s="611"/>
      <c r="HWP104" s="610"/>
      <c r="HWS104" s="611"/>
      <c r="HWT104" s="610"/>
      <c r="HWW104" s="611"/>
      <c r="HWX104" s="610"/>
      <c r="HXA104" s="611"/>
      <c r="HXB104" s="610"/>
      <c r="HXE104" s="611"/>
      <c r="HXF104" s="610"/>
      <c r="HXI104" s="611"/>
      <c r="HXJ104" s="610"/>
      <c r="HXM104" s="611"/>
      <c r="HXN104" s="610"/>
      <c r="HXQ104" s="611"/>
      <c r="HXR104" s="610"/>
      <c r="HXU104" s="611"/>
      <c r="HXV104" s="610"/>
      <c r="HXY104" s="611"/>
      <c r="HXZ104" s="610"/>
      <c r="HYC104" s="611"/>
      <c r="HYD104" s="610"/>
      <c r="HYG104" s="611"/>
      <c r="HYH104" s="610"/>
      <c r="HYK104" s="611"/>
      <c r="HYL104" s="610"/>
      <c r="HYO104" s="611"/>
      <c r="HYP104" s="610"/>
      <c r="HYS104" s="611"/>
      <c r="HYT104" s="610"/>
      <c r="HYW104" s="611"/>
      <c r="HYX104" s="610"/>
      <c r="HZA104" s="611"/>
      <c r="HZB104" s="610"/>
      <c r="HZE104" s="611"/>
      <c r="HZF104" s="610"/>
      <c r="HZI104" s="611"/>
      <c r="HZJ104" s="610"/>
      <c r="HZM104" s="611"/>
      <c r="HZN104" s="610"/>
      <c r="HZQ104" s="611"/>
      <c r="HZR104" s="610"/>
      <c r="HZU104" s="611"/>
      <c r="HZV104" s="610"/>
      <c r="HZY104" s="611"/>
      <c r="HZZ104" s="610"/>
      <c r="IAC104" s="611"/>
      <c r="IAD104" s="610"/>
      <c r="IAG104" s="611"/>
      <c r="IAH104" s="610"/>
      <c r="IAK104" s="611"/>
      <c r="IAL104" s="610"/>
      <c r="IAO104" s="611"/>
      <c r="IAP104" s="610"/>
      <c r="IAS104" s="611"/>
      <c r="IAT104" s="610"/>
      <c r="IAW104" s="611"/>
      <c r="IAX104" s="610"/>
      <c r="IBA104" s="611"/>
      <c r="IBB104" s="610"/>
      <c r="IBE104" s="611"/>
      <c r="IBF104" s="610"/>
      <c r="IBI104" s="611"/>
      <c r="IBJ104" s="610"/>
      <c r="IBM104" s="611"/>
      <c r="IBN104" s="610"/>
      <c r="IBQ104" s="611"/>
      <c r="IBR104" s="610"/>
      <c r="IBU104" s="611"/>
      <c r="IBV104" s="610"/>
      <c r="IBY104" s="611"/>
      <c r="IBZ104" s="610"/>
      <c r="ICC104" s="611"/>
      <c r="ICD104" s="610"/>
      <c r="ICG104" s="611"/>
      <c r="ICH104" s="610"/>
      <c r="ICK104" s="611"/>
      <c r="ICL104" s="610"/>
      <c r="ICO104" s="611"/>
      <c r="ICP104" s="610"/>
      <c r="ICS104" s="611"/>
      <c r="ICT104" s="610"/>
      <c r="ICW104" s="611"/>
      <c r="ICX104" s="610"/>
      <c r="IDA104" s="611"/>
      <c r="IDB104" s="610"/>
      <c r="IDE104" s="611"/>
      <c r="IDF104" s="610"/>
      <c r="IDI104" s="611"/>
      <c r="IDJ104" s="610"/>
      <c r="IDM104" s="611"/>
      <c r="IDN104" s="610"/>
      <c r="IDQ104" s="611"/>
      <c r="IDR104" s="610"/>
      <c r="IDU104" s="611"/>
      <c r="IDV104" s="610"/>
      <c r="IDY104" s="611"/>
      <c r="IDZ104" s="610"/>
      <c r="IEC104" s="611"/>
      <c r="IED104" s="610"/>
      <c r="IEG104" s="611"/>
      <c r="IEH104" s="610"/>
      <c r="IEK104" s="611"/>
      <c r="IEL104" s="610"/>
      <c r="IEO104" s="611"/>
      <c r="IEP104" s="610"/>
      <c r="IES104" s="611"/>
      <c r="IET104" s="610"/>
      <c r="IEW104" s="611"/>
      <c r="IEX104" s="610"/>
      <c r="IFA104" s="611"/>
      <c r="IFB104" s="610"/>
      <c r="IFE104" s="611"/>
      <c r="IFF104" s="610"/>
      <c r="IFI104" s="611"/>
      <c r="IFJ104" s="610"/>
      <c r="IFM104" s="611"/>
      <c r="IFN104" s="610"/>
      <c r="IFQ104" s="611"/>
      <c r="IFR104" s="610"/>
      <c r="IFU104" s="611"/>
      <c r="IFV104" s="610"/>
      <c r="IFY104" s="611"/>
      <c r="IFZ104" s="610"/>
      <c r="IGC104" s="611"/>
      <c r="IGD104" s="610"/>
      <c r="IGG104" s="611"/>
      <c r="IGH104" s="610"/>
      <c r="IGK104" s="611"/>
      <c r="IGL104" s="610"/>
      <c r="IGO104" s="611"/>
      <c r="IGP104" s="610"/>
      <c r="IGS104" s="611"/>
      <c r="IGT104" s="610"/>
      <c r="IGW104" s="611"/>
      <c r="IGX104" s="610"/>
      <c r="IHA104" s="611"/>
      <c r="IHB104" s="610"/>
      <c r="IHE104" s="611"/>
      <c r="IHF104" s="610"/>
      <c r="IHI104" s="611"/>
      <c r="IHJ104" s="610"/>
      <c r="IHM104" s="611"/>
      <c r="IHN104" s="610"/>
      <c r="IHQ104" s="611"/>
      <c r="IHR104" s="610"/>
      <c r="IHU104" s="611"/>
      <c r="IHV104" s="610"/>
      <c r="IHY104" s="611"/>
      <c r="IHZ104" s="610"/>
      <c r="IIC104" s="611"/>
      <c r="IID104" s="610"/>
      <c r="IIG104" s="611"/>
      <c r="IIH104" s="610"/>
      <c r="IIK104" s="611"/>
      <c r="IIL104" s="610"/>
      <c r="IIO104" s="611"/>
      <c r="IIP104" s="610"/>
      <c r="IIS104" s="611"/>
      <c r="IIT104" s="610"/>
      <c r="IIW104" s="611"/>
      <c r="IIX104" s="610"/>
      <c r="IJA104" s="611"/>
      <c r="IJB104" s="610"/>
      <c r="IJE104" s="611"/>
      <c r="IJF104" s="610"/>
      <c r="IJI104" s="611"/>
      <c r="IJJ104" s="610"/>
      <c r="IJM104" s="611"/>
      <c r="IJN104" s="610"/>
      <c r="IJQ104" s="611"/>
      <c r="IJR104" s="610"/>
      <c r="IJU104" s="611"/>
      <c r="IJV104" s="610"/>
      <c r="IJY104" s="611"/>
      <c r="IJZ104" s="610"/>
      <c r="IKC104" s="611"/>
      <c r="IKD104" s="610"/>
      <c r="IKG104" s="611"/>
      <c r="IKH104" s="610"/>
      <c r="IKK104" s="611"/>
      <c r="IKL104" s="610"/>
      <c r="IKO104" s="611"/>
      <c r="IKP104" s="610"/>
      <c r="IKS104" s="611"/>
      <c r="IKT104" s="610"/>
      <c r="IKW104" s="611"/>
      <c r="IKX104" s="610"/>
      <c r="ILA104" s="611"/>
      <c r="ILB104" s="610"/>
      <c r="ILE104" s="611"/>
      <c r="ILF104" s="610"/>
      <c r="ILI104" s="611"/>
      <c r="ILJ104" s="610"/>
      <c r="ILM104" s="611"/>
      <c r="ILN104" s="610"/>
      <c r="ILQ104" s="611"/>
      <c r="ILR104" s="610"/>
      <c r="ILU104" s="611"/>
      <c r="ILV104" s="610"/>
      <c r="ILY104" s="611"/>
      <c r="ILZ104" s="610"/>
      <c r="IMC104" s="611"/>
      <c r="IMD104" s="610"/>
      <c r="IMG104" s="611"/>
      <c r="IMH104" s="610"/>
      <c r="IMK104" s="611"/>
      <c r="IML104" s="610"/>
      <c r="IMO104" s="611"/>
      <c r="IMP104" s="610"/>
      <c r="IMS104" s="611"/>
      <c r="IMT104" s="610"/>
      <c r="IMW104" s="611"/>
      <c r="IMX104" s="610"/>
      <c r="INA104" s="611"/>
      <c r="INB104" s="610"/>
      <c r="INE104" s="611"/>
      <c r="INF104" s="610"/>
      <c r="INI104" s="611"/>
      <c r="INJ104" s="610"/>
      <c r="INM104" s="611"/>
      <c r="INN104" s="610"/>
      <c r="INQ104" s="611"/>
      <c r="INR104" s="610"/>
      <c r="INU104" s="611"/>
      <c r="INV104" s="610"/>
      <c r="INY104" s="611"/>
      <c r="INZ104" s="610"/>
      <c r="IOC104" s="611"/>
      <c r="IOD104" s="610"/>
      <c r="IOG104" s="611"/>
      <c r="IOH104" s="610"/>
      <c r="IOK104" s="611"/>
      <c r="IOL104" s="610"/>
      <c r="IOO104" s="611"/>
      <c r="IOP104" s="610"/>
      <c r="IOS104" s="611"/>
      <c r="IOT104" s="610"/>
      <c r="IOW104" s="611"/>
      <c r="IOX104" s="610"/>
      <c r="IPA104" s="611"/>
      <c r="IPB104" s="610"/>
      <c r="IPE104" s="611"/>
      <c r="IPF104" s="610"/>
      <c r="IPI104" s="611"/>
      <c r="IPJ104" s="610"/>
      <c r="IPM104" s="611"/>
      <c r="IPN104" s="610"/>
      <c r="IPQ104" s="611"/>
      <c r="IPR104" s="610"/>
      <c r="IPU104" s="611"/>
      <c r="IPV104" s="610"/>
      <c r="IPY104" s="611"/>
      <c r="IPZ104" s="610"/>
      <c r="IQC104" s="611"/>
      <c r="IQD104" s="610"/>
      <c r="IQG104" s="611"/>
      <c r="IQH104" s="610"/>
      <c r="IQK104" s="611"/>
      <c r="IQL104" s="610"/>
      <c r="IQO104" s="611"/>
      <c r="IQP104" s="610"/>
      <c r="IQS104" s="611"/>
      <c r="IQT104" s="610"/>
      <c r="IQW104" s="611"/>
      <c r="IQX104" s="610"/>
      <c r="IRA104" s="611"/>
      <c r="IRB104" s="610"/>
      <c r="IRE104" s="611"/>
      <c r="IRF104" s="610"/>
      <c r="IRI104" s="611"/>
      <c r="IRJ104" s="610"/>
      <c r="IRM104" s="611"/>
      <c r="IRN104" s="610"/>
      <c r="IRQ104" s="611"/>
      <c r="IRR104" s="610"/>
      <c r="IRU104" s="611"/>
      <c r="IRV104" s="610"/>
      <c r="IRY104" s="611"/>
      <c r="IRZ104" s="610"/>
      <c r="ISC104" s="611"/>
      <c r="ISD104" s="610"/>
      <c r="ISG104" s="611"/>
      <c r="ISH104" s="610"/>
      <c r="ISK104" s="611"/>
      <c r="ISL104" s="610"/>
      <c r="ISO104" s="611"/>
      <c r="ISP104" s="610"/>
      <c r="ISS104" s="611"/>
      <c r="IST104" s="610"/>
      <c r="ISW104" s="611"/>
      <c r="ISX104" s="610"/>
      <c r="ITA104" s="611"/>
      <c r="ITB104" s="610"/>
      <c r="ITE104" s="611"/>
      <c r="ITF104" s="610"/>
      <c r="ITI104" s="611"/>
      <c r="ITJ104" s="610"/>
      <c r="ITM104" s="611"/>
      <c r="ITN104" s="610"/>
      <c r="ITQ104" s="611"/>
      <c r="ITR104" s="610"/>
      <c r="ITU104" s="611"/>
      <c r="ITV104" s="610"/>
      <c r="ITY104" s="611"/>
      <c r="ITZ104" s="610"/>
      <c r="IUC104" s="611"/>
      <c r="IUD104" s="610"/>
      <c r="IUG104" s="611"/>
      <c r="IUH104" s="610"/>
      <c r="IUK104" s="611"/>
      <c r="IUL104" s="610"/>
      <c r="IUO104" s="611"/>
      <c r="IUP104" s="610"/>
      <c r="IUS104" s="611"/>
      <c r="IUT104" s="610"/>
      <c r="IUW104" s="611"/>
      <c r="IUX104" s="610"/>
      <c r="IVA104" s="611"/>
      <c r="IVB104" s="610"/>
      <c r="IVE104" s="611"/>
      <c r="IVF104" s="610"/>
      <c r="IVI104" s="611"/>
      <c r="IVJ104" s="610"/>
      <c r="IVM104" s="611"/>
      <c r="IVN104" s="610"/>
      <c r="IVQ104" s="611"/>
      <c r="IVR104" s="610"/>
      <c r="IVU104" s="611"/>
      <c r="IVV104" s="610"/>
      <c r="IVY104" s="611"/>
      <c r="IVZ104" s="610"/>
      <c r="IWC104" s="611"/>
      <c r="IWD104" s="610"/>
      <c r="IWG104" s="611"/>
      <c r="IWH104" s="610"/>
      <c r="IWK104" s="611"/>
      <c r="IWL104" s="610"/>
      <c r="IWO104" s="611"/>
      <c r="IWP104" s="610"/>
      <c r="IWS104" s="611"/>
      <c r="IWT104" s="610"/>
      <c r="IWW104" s="611"/>
      <c r="IWX104" s="610"/>
      <c r="IXA104" s="611"/>
      <c r="IXB104" s="610"/>
      <c r="IXE104" s="611"/>
      <c r="IXF104" s="610"/>
      <c r="IXI104" s="611"/>
      <c r="IXJ104" s="610"/>
      <c r="IXM104" s="611"/>
      <c r="IXN104" s="610"/>
      <c r="IXQ104" s="611"/>
      <c r="IXR104" s="610"/>
      <c r="IXU104" s="611"/>
      <c r="IXV104" s="610"/>
      <c r="IXY104" s="611"/>
      <c r="IXZ104" s="610"/>
      <c r="IYC104" s="611"/>
      <c r="IYD104" s="610"/>
      <c r="IYG104" s="611"/>
      <c r="IYH104" s="610"/>
      <c r="IYK104" s="611"/>
      <c r="IYL104" s="610"/>
      <c r="IYO104" s="611"/>
      <c r="IYP104" s="610"/>
      <c r="IYS104" s="611"/>
      <c r="IYT104" s="610"/>
      <c r="IYW104" s="611"/>
      <c r="IYX104" s="610"/>
      <c r="IZA104" s="611"/>
      <c r="IZB104" s="610"/>
      <c r="IZE104" s="611"/>
      <c r="IZF104" s="610"/>
      <c r="IZI104" s="611"/>
      <c r="IZJ104" s="610"/>
      <c r="IZM104" s="611"/>
      <c r="IZN104" s="610"/>
      <c r="IZQ104" s="611"/>
      <c r="IZR104" s="610"/>
      <c r="IZU104" s="611"/>
      <c r="IZV104" s="610"/>
      <c r="IZY104" s="611"/>
      <c r="IZZ104" s="610"/>
      <c r="JAC104" s="611"/>
      <c r="JAD104" s="610"/>
      <c r="JAG104" s="611"/>
      <c r="JAH104" s="610"/>
      <c r="JAK104" s="611"/>
      <c r="JAL104" s="610"/>
      <c r="JAO104" s="611"/>
      <c r="JAP104" s="610"/>
      <c r="JAS104" s="611"/>
      <c r="JAT104" s="610"/>
      <c r="JAW104" s="611"/>
      <c r="JAX104" s="610"/>
      <c r="JBA104" s="611"/>
      <c r="JBB104" s="610"/>
      <c r="JBE104" s="611"/>
      <c r="JBF104" s="610"/>
      <c r="JBI104" s="611"/>
      <c r="JBJ104" s="610"/>
      <c r="JBM104" s="611"/>
      <c r="JBN104" s="610"/>
      <c r="JBQ104" s="611"/>
      <c r="JBR104" s="610"/>
      <c r="JBU104" s="611"/>
      <c r="JBV104" s="610"/>
      <c r="JBY104" s="611"/>
      <c r="JBZ104" s="610"/>
      <c r="JCC104" s="611"/>
      <c r="JCD104" s="610"/>
      <c r="JCG104" s="611"/>
      <c r="JCH104" s="610"/>
      <c r="JCK104" s="611"/>
      <c r="JCL104" s="610"/>
      <c r="JCO104" s="611"/>
      <c r="JCP104" s="610"/>
      <c r="JCS104" s="611"/>
      <c r="JCT104" s="610"/>
      <c r="JCW104" s="611"/>
      <c r="JCX104" s="610"/>
      <c r="JDA104" s="611"/>
      <c r="JDB104" s="610"/>
      <c r="JDE104" s="611"/>
      <c r="JDF104" s="610"/>
      <c r="JDI104" s="611"/>
      <c r="JDJ104" s="610"/>
      <c r="JDM104" s="611"/>
      <c r="JDN104" s="610"/>
      <c r="JDQ104" s="611"/>
      <c r="JDR104" s="610"/>
      <c r="JDU104" s="611"/>
      <c r="JDV104" s="610"/>
      <c r="JDY104" s="611"/>
      <c r="JDZ104" s="610"/>
      <c r="JEC104" s="611"/>
      <c r="JED104" s="610"/>
      <c r="JEG104" s="611"/>
      <c r="JEH104" s="610"/>
      <c r="JEK104" s="611"/>
      <c r="JEL104" s="610"/>
      <c r="JEO104" s="611"/>
      <c r="JEP104" s="610"/>
      <c r="JES104" s="611"/>
      <c r="JET104" s="610"/>
      <c r="JEW104" s="611"/>
      <c r="JEX104" s="610"/>
      <c r="JFA104" s="611"/>
      <c r="JFB104" s="610"/>
      <c r="JFE104" s="611"/>
      <c r="JFF104" s="610"/>
      <c r="JFI104" s="611"/>
      <c r="JFJ104" s="610"/>
      <c r="JFM104" s="611"/>
      <c r="JFN104" s="610"/>
      <c r="JFQ104" s="611"/>
      <c r="JFR104" s="610"/>
      <c r="JFU104" s="611"/>
      <c r="JFV104" s="610"/>
      <c r="JFY104" s="611"/>
      <c r="JFZ104" s="610"/>
      <c r="JGC104" s="611"/>
      <c r="JGD104" s="610"/>
      <c r="JGG104" s="611"/>
      <c r="JGH104" s="610"/>
      <c r="JGK104" s="611"/>
      <c r="JGL104" s="610"/>
      <c r="JGO104" s="611"/>
      <c r="JGP104" s="610"/>
      <c r="JGS104" s="611"/>
      <c r="JGT104" s="610"/>
      <c r="JGW104" s="611"/>
      <c r="JGX104" s="610"/>
      <c r="JHA104" s="611"/>
      <c r="JHB104" s="610"/>
      <c r="JHE104" s="611"/>
      <c r="JHF104" s="610"/>
      <c r="JHI104" s="611"/>
      <c r="JHJ104" s="610"/>
      <c r="JHM104" s="611"/>
      <c r="JHN104" s="610"/>
      <c r="JHQ104" s="611"/>
      <c r="JHR104" s="610"/>
      <c r="JHU104" s="611"/>
      <c r="JHV104" s="610"/>
      <c r="JHY104" s="611"/>
      <c r="JHZ104" s="610"/>
      <c r="JIC104" s="611"/>
      <c r="JID104" s="610"/>
      <c r="JIG104" s="611"/>
      <c r="JIH104" s="610"/>
      <c r="JIK104" s="611"/>
      <c r="JIL104" s="610"/>
      <c r="JIO104" s="611"/>
      <c r="JIP104" s="610"/>
      <c r="JIS104" s="611"/>
      <c r="JIT104" s="610"/>
      <c r="JIW104" s="611"/>
      <c r="JIX104" s="610"/>
      <c r="JJA104" s="611"/>
      <c r="JJB104" s="610"/>
      <c r="JJE104" s="611"/>
      <c r="JJF104" s="610"/>
      <c r="JJI104" s="611"/>
      <c r="JJJ104" s="610"/>
      <c r="JJM104" s="611"/>
      <c r="JJN104" s="610"/>
      <c r="JJQ104" s="611"/>
      <c r="JJR104" s="610"/>
      <c r="JJU104" s="611"/>
      <c r="JJV104" s="610"/>
      <c r="JJY104" s="611"/>
      <c r="JJZ104" s="610"/>
      <c r="JKC104" s="611"/>
      <c r="JKD104" s="610"/>
      <c r="JKG104" s="611"/>
      <c r="JKH104" s="610"/>
      <c r="JKK104" s="611"/>
      <c r="JKL104" s="610"/>
      <c r="JKO104" s="611"/>
      <c r="JKP104" s="610"/>
      <c r="JKS104" s="611"/>
      <c r="JKT104" s="610"/>
      <c r="JKW104" s="611"/>
      <c r="JKX104" s="610"/>
      <c r="JLA104" s="611"/>
      <c r="JLB104" s="610"/>
      <c r="JLE104" s="611"/>
      <c r="JLF104" s="610"/>
      <c r="JLI104" s="611"/>
      <c r="JLJ104" s="610"/>
      <c r="JLM104" s="611"/>
      <c r="JLN104" s="610"/>
      <c r="JLQ104" s="611"/>
      <c r="JLR104" s="610"/>
      <c r="JLU104" s="611"/>
      <c r="JLV104" s="610"/>
      <c r="JLY104" s="611"/>
      <c r="JLZ104" s="610"/>
      <c r="JMC104" s="611"/>
      <c r="JMD104" s="610"/>
      <c r="JMG104" s="611"/>
      <c r="JMH104" s="610"/>
      <c r="JMK104" s="611"/>
      <c r="JML104" s="610"/>
      <c r="JMO104" s="611"/>
      <c r="JMP104" s="610"/>
      <c r="JMS104" s="611"/>
      <c r="JMT104" s="610"/>
      <c r="JMW104" s="611"/>
      <c r="JMX104" s="610"/>
      <c r="JNA104" s="611"/>
      <c r="JNB104" s="610"/>
      <c r="JNE104" s="611"/>
      <c r="JNF104" s="610"/>
      <c r="JNI104" s="611"/>
      <c r="JNJ104" s="610"/>
      <c r="JNM104" s="611"/>
      <c r="JNN104" s="610"/>
      <c r="JNQ104" s="611"/>
      <c r="JNR104" s="610"/>
      <c r="JNU104" s="611"/>
      <c r="JNV104" s="610"/>
      <c r="JNY104" s="611"/>
      <c r="JNZ104" s="610"/>
      <c r="JOC104" s="611"/>
      <c r="JOD104" s="610"/>
      <c r="JOG104" s="611"/>
      <c r="JOH104" s="610"/>
      <c r="JOK104" s="611"/>
      <c r="JOL104" s="610"/>
      <c r="JOO104" s="611"/>
      <c r="JOP104" s="610"/>
      <c r="JOS104" s="611"/>
      <c r="JOT104" s="610"/>
      <c r="JOW104" s="611"/>
      <c r="JOX104" s="610"/>
      <c r="JPA104" s="611"/>
      <c r="JPB104" s="610"/>
      <c r="JPE104" s="611"/>
      <c r="JPF104" s="610"/>
      <c r="JPI104" s="611"/>
      <c r="JPJ104" s="610"/>
      <c r="JPM104" s="611"/>
      <c r="JPN104" s="610"/>
      <c r="JPQ104" s="611"/>
      <c r="JPR104" s="610"/>
      <c r="JPU104" s="611"/>
      <c r="JPV104" s="610"/>
      <c r="JPY104" s="611"/>
      <c r="JPZ104" s="610"/>
      <c r="JQC104" s="611"/>
      <c r="JQD104" s="610"/>
      <c r="JQG104" s="611"/>
      <c r="JQH104" s="610"/>
      <c r="JQK104" s="611"/>
      <c r="JQL104" s="610"/>
      <c r="JQO104" s="611"/>
      <c r="JQP104" s="610"/>
      <c r="JQS104" s="611"/>
      <c r="JQT104" s="610"/>
      <c r="JQW104" s="611"/>
      <c r="JQX104" s="610"/>
      <c r="JRA104" s="611"/>
      <c r="JRB104" s="610"/>
      <c r="JRE104" s="611"/>
      <c r="JRF104" s="610"/>
      <c r="JRI104" s="611"/>
      <c r="JRJ104" s="610"/>
      <c r="JRM104" s="611"/>
      <c r="JRN104" s="610"/>
      <c r="JRQ104" s="611"/>
      <c r="JRR104" s="610"/>
      <c r="JRU104" s="611"/>
      <c r="JRV104" s="610"/>
      <c r="JRY104" s="611"/>
      <c r="JRZ104" s="610"/>
      <c r="JSC104" s="611"/>
      <c r="JSD104" s="610"/>
      <c r="JSG104" s="611"/>
      <c r="JSH104" s="610"/>
      <c r="JSK104" s="611"/>
      <c r="JSL104" s="610"/>
      <c r="JSO104" s="611"/>
      <c r="JSP104" s="610"/>
      <c r="JSS104" s="611"/>
      <c r="JST104" s="610"/>
      <c r="JSW104" s="611"/>
      <c r="JSX104" s="610"/>
      <c r="JTA104" s="611"/>
      <c r="JTB104" s="610"/>
      <c r="JTE104" s="611"/>
      <c r="JTF104" s="610"/>
      <c r="JTI104" s="611"/>
      <c r="JTJ104" s="610"/>
      <c r="JTM104" s="611"/>
      <c r="JTN104" s="610"/>
      <c r="JTQ104" s="611"/>
      <c r="JTR104" s="610"/>
      <c r="JTU104" s="611"/>
      <c r="JTV104" s="610"/>
      <c r="JTY104" s="611"/>
      <c r="JTZ104" s="610"/>
      <c r="JUC104" s="611"/>
      <c r="JUD104" s="610"/>
      <c r="JUG104" s="611"/>
      <c r="JUH104" s="610"/>
      <c r="JUK104" s="611"/>
      <c r="JUL104" s="610"/>
      <c r="JUO104" s="611"/>
      <c r="JUP104" s="610"/>
      <c r="JUS104" s="611"/>
      <c r="JUT104" s="610"/>
      <c r="JUW104" s="611"/>
      <c r="JUX104" s="610"/>
      <c r="JVA104" s="611"/>
      <c r="JVB104" s="610"/>
      <c r="JVE104" s="611"/>
      <c r="JVF104" s="610"/>
      <c r="JVI104" s="611"/>
      <c r="JVJ104" s="610"/>
      <c r="JVM104" s="611"/>
      <c r="JVN104" s="610"/>
      <c r="JVQ104" s="611"/>
      <c r="JVR104" s="610"/>
      <c r="JVU104" s="611"/>
      <c r="JVV104" s="610"/>
      <c r="JVY104" s="611"/>
      <c r="JVZ104" s="610"/>
      <c r="JWC104" s="611"/>
      <c r="JWD104" s="610"/>
      <c r="JWG104" s="611"/>
      <c r="JWH104" s="610"/>
      <c r="JWK104" s="611"/>
      <c r="JWL104" s="610"/>
      <c r="JWO104" s="611"/>
      <c r="JWP104" s="610"/>
      <c r="JWS104" s="611"/>
      <c r="JWT104" s="610"/>
      <c r="JWW104" s="611"/>
      <c r="JWX104" s="610"/>
      <c r="JXA104" s="611"/>
      <c r="JXB104" s="610"/>
      <c r="JXE104" s="611"/>
      <c r="JXF104" s="610"/>
      <c r="JXI104" s="611"/>
      <c r="JXJ104" s="610"/>
      <c r="JXM104" s="611"/>
      <c r="JXN104" s="610"/>
      <c r="JXQ104" s="611"/>
      <c r="JXR104" s="610"/>
      <c r="JXU104" s="611"/>
      <c r="JXV104" s="610"/>
      <c r="JXY104" s="611"/>
      <c r="JXZ104" s="610"/>
      <c r="JYC104" s="611"/>
      <c r="JYD104" s="610"/>
      <c r="JYG104" s="611"/>
      <c r="JYH104" s="610"/>
      <c r="JYK104" s="611"/>
      <c r="JYL104" s="610"/>
      <c r="JYO104" s="611"/>
      <c r="JYP104" s="610"/>
      <c r="JYS104" s="611"/>
      <c r="JYT104" s="610"/>
      <c r="JYW104" s="611"/>
      <c r="JYX104" s="610"/>
      <c r="JZA104" s="611"/>
      <c r="JZB104" s="610"/>
      <c r="JZE104" s="611"/>
      <c r="JZF104" s="610"/>
      <c r="JZI104" s="611"/>
      <c r="JZJ104" s="610"/>
      <c r="JZM104" s="611"/>
      <c r="JZN104" s="610"/>
      <c r="JZQ104" s="611"/>
      <c r="JZR104" s="610"/>
      <c r="JZU104" s="611"/>
      <c r="JZV104" s="610"/>
      <c r="JZY104" s="611"/>
      <c r="JZZ104" s="610"/>
      <c r="KAC104" s="611"/>
      <c r="KAD104" s="610"/>
      <c r="KAG104" s="611"/>
      <c r="KAH104" s="610"/>
      <c r="KAK104" s="611"/>
      <c r="KAL104" s="610"/>
      <c r="KAO104" s="611"/>
      <c r="KAP104" s="610"/>
      <c r="KAS104" s="611"/>
      <c r="KAT104" s="610"/>
      <c r="KAW104" s="611"/>
      <c r="KAX104" s="610"/>
      <c r="KBA104" s="611"/>
      <c r="KBB104" s="610"/>
      <c r="KBE104" s="611"/>
      <c r="KBF104" s="610"/>
      <c r="KBI104" s="611"/>
      <c r="KBJ104" s="610"/>
      <c r="KBM104" s="611"/>
      <c r="KBN104" s="610"/>
      <c r="KBQ104" s="611"/>
      <c r="KBR104" s="610"/>
      <c r="KBU104" s="611"/>
      <c r="KBV104" s="610"/>
      <c r="KBY104" s="611"/>
      <c r="KBZ104" s="610"/>
      <c r="KCC104" s="611"/>
      <c r="KCD104" s="610"/>
      <c r="KCG104" s="611"/>
      <c r="KCH104" s="610"/>
      <c r="KCK104" s="611"/>
      <c r="KCL104" s="610"/>
      <c r="KCO104" s="611"/>
      <c r="KCP104" s="610"/>
      <c r="KCS104" s="611"/>
      <c r="KCT104" s="610"/>
      <c r="KCW104" s="611"/>
      <c r="KCX104" s="610"/>
      <c r="KDA104" s="611"/>
      <c r="KDB104" s="610"/>
      <c r="KDE104" s="611"/>
      <c r="KDF104" s="610"/>
      <c r="KDI104" s="611"/>
      <c r="KDJ104" s="610"/>
      <c r="KDM104" s="611"/>
      <c r="KDN104" s="610"/>
      <c r="KDQ104" s="611"/>
      <c r="KDR104" s="610"/>
      <c r="KDU104" s="611"/>
      <c r="KDV104" s="610"/>
      <c r="KDY104" s="611"/>
      <c r="KDZ104" s="610"/>
      <c r="KEC104" s="611"/>
      <c r="KED104" s="610"/>
      <c r="KEG104" s="611"/>
      <c r="KEH104" s="610"/>
      <c r="KEK104" s="611"/>
      <c r="KEL104" s="610"/>
      <c r="KEO104" s="611"/>
      <c r="KEP104" s="610"/>
      <c r="KES104" s="611"/>
      <c r="KET104" s="610"/>
      <c r="KEW104" s="611"/>
      <c r="KEX104" s="610"/>
      <c r="KFA104" s="611"/>
      <c r="KFB104" s="610"/>
      <c r="KFE104" s="611"/>
      <c r="KFF104" s="610"/>
      <c r="KFI104" s="611"/>
      <c r="KFJ104" s="610"/>
      <c r="KFM104" s="611"/>
      <c r="KFN104" s="610"/>
      <c r="KFQ104" s="611"/>
      <c r="KFR104" s="610"/>
      <c r="KFU104" s="611"/>
      <c r="KFV104" s="610"/>
      <c r="KFY104" s="611"/>
      <c r="KFZ104" s="610"/>
      <c r="KGC104" s="611"/>
      <c r="KGD104" s="610"/>
      <c r="KGG104" s="611"/>
      <c r="KGH104" s="610"/>
      <c r="KGK104" s="611"/>
      <c r="KGL104" s="610"/>
      <c r="KGO104" s="611"/>
      <c r="KGP104" s="610"/>
      <c r="KGS104" s="611"/>
      <c r="KGT104" s="610"/>
      <c r="KGW104" s="611"/>
      <c r="KGX104" s="610"/>
      <c r="KHA104" s="611"/>
      <c r="KHB104" s="610"/>
      <c r="KHE104" s="611"/>
      <c r="KHF104" s="610"/>
      <c r="KHI104" s="611"/>
      <c r="KHJ104" s="610"/>
      <c r="KHM104" s="611"/>
      <c r="KHN104" s="610"/>
      <c r="KHQ104" s="611"/>
      <c r="KHR104" s="610"/>
      <c r="KHU104" s="611"/>
      <c r="KHV104" s="610"/>
      <c r="KHY104" s="611"/>
      <c r="KHZ104" s="610"/>
      <c r="KIC104" s="611"/>
      <c r="KID104" s="610"/>
      <c r="KIG104" s="611"/>
      <c r="KIH104" s="610"/>
      <c r="KIK104" s="611"/>
      <c r="KIL104" s="610"/>
      <c r="KIO104" s="611"/>
      <c r="KIP104" s="610"/>
      <c r="KIS104" s="611"/>
      <c r="KIT104" s="610"/>
      <c r="KIW104" s="611"/>
      <c r="KIX104" s="610"/>
      <c r="KJA104" s="611"/>
      <c r="KJB104" s="610"/>
      <c r="KJE104" s="611"/>
      <c r="KJF104" s="610"/>
      <c r="KJI104" s="611"/>
      <c r="KJJ104" s="610"/>
      <c r="KJM104" s="611"/>
      <c r="KJN104" s="610"/>
      <c r="KJQ104" s="611"/>
      <c r="KJR104" s="610"/>
      <c r="KJU104" s="611"/>
      <c r="KJV104" s="610"/>
      <c r="KJY104" s="611"/>
      <c r="KJZ104" s="610"/>
      <c r="KKC104" s="611"/>
      <c r="KKD104" s="610"/>
      <c r="KKG104" s="611"/>
      <c r="KKH104" s="610"/>
      <c r="KKK104" s="611"/>
      <c r="KKL104" s="610"/>
      <c r="KKO104" s="611"/>
      <c r="KKP104" s="610"/>
      <c r="KKS104" s="611"/>
      <c r="KKT104" s="610"/>
      <c r="KKW104" s="611"/>
      <c r="KKX104" s="610"/>
      <c r="KLA104" s="611"/>
      <c r="KLB104" s="610"/>
      <c r="KLE104" s="611"/>
      <c r="KLF104" s="610"/>
      <c r="KLI104" s="611"/>
      <c r="KLJ104" s="610"/>
      <c r="KLM104" s="611"/>
      <c r="KLN104" s="610"/>
      <c r="KLQ104" s="611"/>
      <c r="KLR104" s="610"/>
      <c r="KLU104" s="611"/>
      <c r="KLV104" s="610"/>
      <c r="KLY104" s="611"/>
      <c r="KLZ104" s="610"/>
      <c r="KMC104" s="611"/>
      <c r="KMD104" s="610"/>
      <c r="KMG104" s="611"/>
      <c r="KMH104" s="610"/>
      <c r="KMK104" s="611"/>
      <c r="KML104" s="610"/>
      <c r="KMO104" s="611"/>
      <c r="KMP104" s="610"/>
      <c r="KMS104" s="611"/>
      <c r="KMT104" s="610"/>
      <c r="KMW104" s="611"/>
      <c r="KMX104" s="610"/>
      <c r="KNA104" s="611"/>
      <c r="KNB104" s="610"/>
      <c r="KNE104" s="611"/>
      <c r="KNF104" s="610"/>
      <c r="KNI104" s="611"/>
      <c r="KNJ104" s="610"/>
      <c r="KNM104" s="611"/>
      <c r="KNN104" s="610"/>
      <c r="KNQ104" s="611"/>
      <c r="KNR104" s="610"/>
      <c r="KNU104" s="611"/>
      <c r="KNV104" s="610"/>
      <c r="KNY104" s="611"/>
      <c r="KNZ104" s="610"/>
      <c r="KOC104" s="611"/>
      <c r="KOD104" s="610"/>
      <c r="KOG104" s="611"/>
      <c r="KOH104" s="610"/>
      <c r="KOK104" s="611"/>
      <c r="KOL104" s="610"/>
      <c r="KOO104" s="611"/>
      <c r="KOP104" s="610"/>
      <c r="KOS104" s="611"/>
      <c r="KOT104" s="610"/>
      <c r="KOW104" s="611"/>
      <c r="KOX104" s="610"/>
      <c r="KPA104" s="611"/>
      <c r="KPB104" s="610"/>
      <c r="KPE104" s="611"/>
      <c r="KPF104" s="610"/>
      <c r="KPI104" s="611"/>
      <c r="KPJ104" s="610"/>
      <c r="KPM104" s="611"/>
      <c r="KPN104" s="610"/>
      <c r="KPQ104" s="611"/>
      <c r="KPR104" s="610"/>
      <c r="KPU104" s="611"/>
      <c r="KPV104" s="610"/>
      <c r="KPY104" s="611"/>
      <c r="KPZ104" s="610"/>
      <c r="KQC104" s="611"/>
      <c r="KQD104" s="610"/>
      <c r="KQG104" s="611"/>
      <c r="KQH104" s="610"/>
      <c r="KQK104" s="611"/>
      <c r="KQL104" s="610"/>
      <c r="KQO104" s="611"/>
      <c r="KQP104" s="610"/>
      <c r="KQS104" s="611"/>
      <c r="KQT104" s="610"/>
      <c r="KQW104" s="611"/>
      <c r="KQX104" s="610"/>
      <c r="KRA104" s="611"/>
      <c r="KRB104" s="610"/>
      <c r="KRE104" s="611"/>
      <c r="KRF104" s="610"/>
      <c r="KRI104" s="611"/>
      <c r="KRJ104" s="610"/>
      <c r="KRM104" s="611"/>
      <c r="KRN104" s="610"/>
      <c r="KRQ104" s="611"/>
      <c r="KRR104" s="610"/>
      <c r="KRU104" s="611"/>
      <c r="KRV104" s="610"/>
      <c r="KRY104" s="611"/>
      <c r="KRZ104" s="610"/>
      <c r="KSC104" s="611"/>
      <c r="KSD104" s="610"/>
      <c r="KSG104" s="611"/>
      <c r="KSH104" s="610"/>
      <c r="KSK104" s="611"/>
      <c r="KSL104" s="610"/>
      <c r="KSO104" s="611"/>
      <c r="KSP104" s="610"/>
      <c r="KSS104" s="611"/>
      <c r="KST104" s="610"/>
      <c r="KSW104" s="611"/>
      <c r="KSX104" s="610"/>
      <c r="KTA104" s="611"/>
      <c r="KTB104" s="610"/>
      <c r="KTE104" s="611"/>
      <c r="KTF104" s="610"/>
      <c r="KTI104" s="611"/>
      <c r="KTJ104" s="610"/>
      <c r="KTM104" s="611"/>
      <c r="KTN104" s="610"/>
      <c r="KTQ104" s="611"/>
      <c r="KTR104" s="610"/>
      <c r="KTU104" s="611"/>
      <c r="KTV104" s="610"/>
      <c r="KTY104" s="611"/>
      <c r="KTZ104" s="610"/>
      <c r="KUC104" s="611"/>
      <c r="KUD104" s="610"/>
      <c r="KUG104" s="611"/>
      <c r="KUH104" s="610"/>
      <c r="KUK104" s="611"/>
      <c r="KUL104" s="610"/>
      <c r="KUO104" s="611"/>
      <c r="KUP104" s="610"/>
      <c r="KUS104" s="611"/>
      <c r="KUT104" s="610"/>
      <c r="KUW104" s="611"/>
      <c r="KUX104" s="610"/>
      <c r="KVA104" s="611"/>
      <c r="KVB104" s="610"/>
      <c r="KVE104" s="611"/>
      <c r="KVF104" s="610"/>
      <c r="KVI104" s="611"/>
      <c r="KVJ104" s="610"/>
      <c r="KVM104" s="611"/>
      <c r="KVN104" s="610"/>
      <c r="KVQ104" s="611"/>
      <c r="KVR104" s="610"/>
      <c r="KVU104" s="611"/>
      <c r="KVV104" s="610"/>
      <c r="KVY104" s="611"/>
      <c r="KVZ104" s="610"/>
      <c r="KWC104" s="611"/>
      <c r="KWD104" s="610"/>
      <c r="KWG104" s="611"/>
      <c r="KWH104" s="610"/>
      <c r="KWK104" s="611"/>
      <c r="KWL104" s="610"/>
      <c r="KWO104" s="611"/>
      <c r="KWP104" s="610"/>
      <c r="KWS104" s="611"/>
      <c r="KWT104" s="610"/>
      <c r="KWW104" s="611"/>
      <c r="KWX104" s="610"/>
      <c r="KXA104" s="611"/>
      <c r="KXB104" s="610"/>
      <c r="KXE104" s="611"/>
      <c r="KXF104" s="610"/>
      <c r="KXI104" s="611"/>
      <c r="KXJ104" s="610"/>
      <c r="KXM104" s="611"/>
      <c r="KXN104" s="610"/>
      <c r="KXQ104" s="611"/>
      <c r="KXR104" s="610"/>
      <c r="KXU104" s="611"/>
      <c r="KXV104" s="610"/>
      <c r="KXY104" s="611"/>
      <c r="KXZ104" s="610"/>
      <c r="KYC104" s="611"/>
      <c r="KYD104" s="610"/>
      <c r="KYG104" s="611"/>
      <c r="KYH104" s="610"/>
      <c r="KYK104" s="611"/>
      <c r="KYL104" s="610"/>
      <c r="KYO104" s="611"/>
      <c r="KYP104" s="610"/>
      <c r="KYS104" s="611"/>
      <c r="KYT104" s="610"/>
      <c r="KYW104" s="611"/>
      <c r="KYX104" s="610"/>
      <c r="KZA104" s="611"/>
      <c r="KZB104" s="610"/>
      <c r="KZE104" s="611"/>
      <c r="KZF104" s="610"/>
      <c r="KZI104" s="611"/>
      <c r="KZJ104" s="610"/>
      <c r="KZM104" s="611"/>
      <c r="KZN104" s="610"/>
      <c r="KZQ104" s="611"/>
      <c r="KZR104" s="610"/>
      <c r="KZU104" s="611"/>
      <c r="KZV104" s="610"/>
      <c r="KZY104" s="611"/>
      <c r="KZZ104" s="610"/>
      <c r="LAC104" s="611"/>
      <c r="LAD104" s="610"/>
      <c r="LAG104" s="611"/>
      <c r="LAH104" s="610"/>
      <c r="LAK104" s="611"/>
      <c r="LAL104" s="610"/>
      <c r="LAO104" s="611"/>
      <c r="LAP104" s="610"/>
      <c r="LAS104" s="611"/>
      <c r="LAT104" s="610"/>
      <c r="LAW104" s="611"/>
      <c r="LAX104" s="610"/>
      <c r="LBA104" s="611"/>
      <c r="LBB104" s="610"/>
      <c r="LBE104" s="611"/>
      <c r="LBF104" s="610"/>
      <c r="LBI104" s="611"/>
      <c r="LBJ104" s="610"/>
      <c r="LBM104" s="611"/>
      <c r="LBN104" s="610"/>
      <c r="LBQ104" s="611"/>
      <c r="LBR104" s="610"/>
      <c r="LBU104" s="611"/>
      <c r="LBV104" s="610"/>
      <c r="LBY104" s="611"/>
      <c r="LBZ104" s="610"/>
      <c r="LCC104" s="611"/>
      <c r="LCD104" s="610"/>
      <c r="LCG104" s="611"/>
      <c r="LCH104" s="610"/>
      <c r="LCK104" s="611"/>
      <c r="LCL104" s="610"/>
      <c r="LCO104" s="611"/>
      <c r="LCP104" s="610"/>
      <c r="LCS104" s="611"/>
      <c r="LCT104" s="610"/>
      <c r="LCW104" s="611"/>
      <c r="LCX104" s="610"/>
      <c r="LDA104" s="611"/>
      <c r="LDB104" s="610"/>
      <c r="LDE104" s="611"/>
      <c r="LDF104" s="610"/>
      <c r="LDI104" s="611"/>
      <c r="LDJ104" s="610"/>
      <c r="LDM104" s="611"/>
      <c r="LDN104" s="610"/>
      <c r="LDQ104" s="611"/>
      <c r="LDR104" s="610"/>
      <c r="LDU104" s="611"/>
      <c r="LDV104" s="610"/>
      <c r="LDY104" s="611"/>
      <c r="LDZ104" s="610"/>
      <c r="LEC104" s="611"/>
      <c r="LED104" s="610"/>
      <c r="LEG104" s="611"/>
      <c r="LEH104" s="610"/>
      <c r="LEK104" s="611"/>
      <c r="LEL104" s="610"/>
      <c r="LEO104" s="611"/>
      <c r="LEP104" s="610"/>
      <c r="LES104" s="611"/>
      <c r="LET104" s="610"/>
      <c r="LEW104" s="611"/>
      <c r="LEX104" s="610"/>
      <c r="LFA104" s="611"/>
      <c r="LFB104" s="610"/>
      <c r="LFE104" s="611"/>
      <c r="LFF104" s="610"/>
      <c r="LFI104" s="611"/>
      <c r="LFJ104" s="610"/>
      <c r="LFM104" s="611"/>
      <c r="LFN104" s="610"/>
      <c r="LFQ104" s="611"/>
      <c r="LFR104" s="610"/>
      <c r="LFU104" s="611"/>
      <c r="LFV104" s="610"/>
      <c r="LFY104" s="611"/>
      <c r="LFZ104" s="610"/>
      <c r="LGC104" s="611"/>
      <c r="LGD104" s="610"/>
      <c r="LGG104" s="611"/>
      <c r="LGH104" s="610"/>
      <c r="LGK104" s="611"/>
      <c r="LGL104" s="610"/>
      <c r="LGO104" s="611"/>
      <c r="LGP104" s="610"/>
      <c r="LGS104" s="611"/>
      <c r="LGT104" s="610"/>
      <c r="LGW104" s="611"/>
      <c r="LGX104" s="610"/>
      <c r="LHA104" s="611"/>
      <c r="LHB104" s="610"/>
      <c r="LHE104" s="611"/>
      <c r="LHF104" s="610"/>
      <c r="LHI104" s="611"/>
      <c r="LHJ104" s="610"/>
      <c r="LHM104" s="611"/>
      <c r="LHN104" s="610"/>
      <c r="LHQ104" s="611"/>
      <c r="LHR104" s="610"/>
      <c r="LHU104" s="611"/>
      <c r="LHV104" s="610"/>
      <c r="LHY104" s="611"/>
      <c r="LHZ104" s="610"/>
      <c r="LIC104" s="611"/>
      <c r="LID104" s="610"/>
      <c r="LIG104" s="611"/>
      <c r="LIH104" s="610"/>
      <c r="LIK104" s="611"/>
      <c r="LIL104" s="610"/>
      <c r="LIO104" s="611"/>
      <c r="LIP104" s="610"/>
      <c r="LIS104" s="611"/>
      <c r="LIT104" s="610"/>
      <c r="LIW104" s="611"/>
      <c r="LIX104" s="610"/>
      <c r="LJA104" s="611"/>
      <c r="LJB104" s="610"/>
      <c r="LJE104" s="611"/>
      <c r="LJF104" s="610"/>
      <c r="LJI104" s="611"/>
      <c r="LJJ104" s="610"/>
      <c r="LJM104" s="611"/>
      <c r="LJN104" s="610"/>
      <c r="LJQ104" s="611"/>
      <c r="LJR104" s="610"/>
      <c r="LJU104" s="611"/>
      <c r="LJV104" s="610"/>
      <c r="LJY104" s="611"/>
      <c r="LJZ104" s="610"/>
      <c r="LKC104" s="611"/>
      <c r="LKD104" s="610"/>
      <c r="LKG104" s="611"/>
      <c r="LKH104" s="610"/>
      <c r="LKK104" s="611"/>
      <c r="LKL104" s="610"/>
      <c r="LKO104" s="611"/>
      <c r="LKP104" s="610"/>
      <c r="LKS104" s="611"/>
      <c r="LKT104" s="610"/>
      <c r="LKW104" s="611"/>
      <c r="LKX104" s="610"/>
      <c r="LLA104" s="611"/>
      <c r="LLB104" s="610"/>
      <c r="LLE104" s="611"/>
      <c r="LLF104" s="610"/>
      <c r="LLI104" s="611"/>
      <c r="LLJ104" s="610"/>
      <c r="LLM104" s="611"/>
      <c r="LLN104" s="610"/>
      <c r="LLQ104" s="611"/>
      <c r="LLR104" s="610"/>
      <c r="LLU104" s="611"/>
      <c r="LLV104" s="610"/>
      <c r="LLY104" s="611"/>
      <c r="LLZ104" s="610"/>
      <c r="LMC104" s="611"/>
      <c r="LMD104" s="610"/>
      <c r="LMG104" s="611"/>
      <c r="LMH104" s="610"/>
      <c r="LMK104" s="611"/>
      <c r="LML104" s="610"/>
      <c r="LMO104" s="611"/>
      <c r="LMP104" s="610"/>
      <c r="LMS104" s="611"/>
      <c r="LMT104" s="610"/>
      <c r="LMW104" s="611"/>
      <c r="LMX104" s="610"/>
      <c r="LNA104" s="611"/>
      <c r="LNB104" s="610"/>
      <c r="LNE104" s="611"/>
      <c r="LNF104" s="610"/>
      <c r="LNI104" s="611"/>
      <c r="LNJ104" s="610"/>
      <c r="LNM104" s="611"/>
      <c r="LNN104" s="610"/>
      <c r="LNQ104" s="611"/>
      <c r="LNR104" s="610"/>
      <c r="LNU104" s="611"/>
      <c r="LNV104" s="610"/>
      <c r="LNY104" s="611"/>
      <c r="LNZ104" s="610"/>
      <c r="LOC104" s="611"/>
      <c r="LOD104" s="610"/>
      <c r="LOG104" s="611"/>
      <c r="LOH104" s="610"/>
      <c r="LOK104" s="611"/>
      <c r="LOL104" s="610"/>
      <c r="LOO104" s="611"/>
      <c r="LOP104" s="610"/>
      <c r="LOS104" s="611"/>
      <c r="LOT104" s="610"/>
      <c r="LOW104" s="611"/>
      <c r="LOX104" s="610"/>
      <c r="LPA104" s="611"/>
      <c r="LPB104" s="610"/>
      <c r="LPE104" s="611"/>
      <c r="LPF104" s="610"/>
      <c r="LPI104" s="611"/>
      <c r="LPJ104" s="610"/>
      <c r="LPM104" s="611"/>
      <c r="LPN104" s="610"/>
      <c r="LPQ104" s="611"/>
      <c r="LPR104" s="610"/>
      <c r="LPU104" s="611"/>
      <c r="LPV104" s="610"/>
      <c r="LPY104" s="611"/>
      <c r="LPZ104" s="610"/>
      <c r="LQC104" s="611"/>
      <c r="LQD104" s="610"/>
      <c r="LQG104" s="611"/>
      <c r="LQH104" s="610"/>
      <c r="LQK104" s="611"/>
      <c r="LQL104" s="610"/>
      <c r="LQO104" s="611"/>
      <c r="LQP104" s="610"/>
      <c r="LQS104" s="611"/>
      <c r="LQT104" s="610"/>
      <c r="LQW104" s="611"/>
      <c r="LQX104" s="610"/>
      <c r="LRA104" s="611"/>
      <c r="LRB104" s="610"/>
      <c r="LRE104" s="611"/>
      <c r="LRF104" s="610"/>
      <c r="LRI104" s="611"/>
      <c r="LRJ104" s="610"/>
      <c r="LRM104" s="611"/>
      <c r="LRN104" s="610"/>
      <c r="LRQ104" s="611"/>
      <c r="LRR104" s="610"/>
      <c r="LRU104" s="611"/>
      <c r="LRV104" s="610"/>
      <c r="LRY104" s="611"/>
      <c r="LRZ104" s="610"/>
      <c r="LSC104" s="611"/>
      <c r="LSD104" s="610"/>
      <c r="LSG104" s="611"/>
      <c r="LSH104" s="610"/>
      <c r="LSK104" s="611"/>
      <c r="LSL104" s="610"/>
      <c r="LSO104" s="611"/>
      <c r="LSP104" s="610"/>
      <c r="LSS104" s="611"/>
      <c r="LST104" s="610"/>
      <c r="LSW104" s="611"/>
      <c r="LSX104" s="610"/>
      <c r="LTA104" s="611"/>
      <c r="LTB104" s="610"/>
      <c r="LTE104" s="611"/>
      <c r="LTF104" s="610"/>
      <c r="LTI104" s="611"/>
      <c r="LTJ104" s="610"/>
      <c r="LTM104" s="611"/>
      <c r="LTN104" s="610"/>
      <c r="LTQ104" s="611"/>
      <c r="LTR104" s="610"/>
      <c r="LTU104" s="611"/>
      <c r="LTV104" s="610"/>
      <c r="LTY104" s="611"/>
      <c r="LTZ104" s="610"/>
      <c r="LUC104" s="611"/>
      <c r="LUD104" s="610"/>
      <c r="LUG104" s="611"/>
      <c r="LUH104" s="610"/>
      <c r="LUK104" s="611"/>
      <c r="LUL104" s="610"/>
      <c r="LUO104" s="611"/>
      <c r="LUP104" s="610"/>
      <c r="LUS104" s="611"/>
      <c r="LUT104" s="610"/>
      <c r="LUW104" s="611"/>
      <c r="LUX104" s="610"/>
      <c r="LVA104" s="611"/>
      <c r="LVB104" s="610"/>
      <c r="LVE104" s="611"/>
      <c r="LVF104" s="610"/>
      <c r="LVI104" s="611"/>
      <c r="LVJ104" s="610"/>
      <c r="LVM104" s="611"/>
      <c r="LVN104" s="610"/>
      <c r="LVQ104" s="611"/>
      <c r="LVR104" s="610"/>
      <c r="LVU104" s="611"/>
      <c r="LVV104" s="610"/>
      <c r="LVY104" s="611"/>
      <c r="LVZ104" s="610"/>
      <c r="LWC104" s="611"/>
      <c r="LWD104" s="610"/>
      <c r="LWG104" s="611"/>
      <c r="LWH104" s="610"/>
      <c r="LWK104" s="611"/>
      <c r="LWL104" s="610"/>
      <c r="LWO104" s="611"/>
      <c r="LWP104" s="610"/>
      <c r="LWS104" s="611"/>
      <c r="LWT104" s="610"/>
      <c r="LWW104" s="611"/>
      <c r="LWX104" s="610"/>
      <c r="LXA104" s="611"/>
      <c r="LXB104" s="610"/>
      <c r="LXE104" s="611"/>
      <c r="LXF104" s="610"/>
      <c r="LXI104" s="611"/>
      <c r="LXJ104" s="610"/>
      <c r="LXM104" s="611"/>
      <c r="LXN104" s="610"/>
      <c r="LXQ104" s="611"/>
      <c r="LXR104" s="610"/>
      <c r="LXU104" s="611"/>
      <c r="LXV104" s="610"/>
      <c r="LXY104" s="611"/>
      <c r="LXZ104" s="610"/>
      <c r="LYC104" s="611"/>
      <c r="LYD104" s="610"/>
      <c r="LYG104" s="611"/>
      <c r="LYH104" s="610"/>
      <c r="LYK104" s="611"/>
      <c r="LYL104" s="610"/>
      <c r="LYO104" s="611"/>
      <c r="LYP104" s="610"/>
      <c r="LYS104" s="611"/>
      <c r="LYT104" s="610"/>
      <c r="LYW104" s="611"/>
      <c r="LYX104" s="610"/>
      <c r="LZA104" s="611"/>
      <c r="LZB104" s="610"/>
      <c r="LZE104" s="611"/>
      <c r="LZF104" s="610"/>
      <c r="LZI104" s="611"/>
      <c r="LZJ104" s="610"/>
      <c r="LZM104" s="611"/>
      <c r="LZN104" s="610"/>
      <c r="LZQ104" s="611"/>
      <c r="LZR104" s="610"/>
      <c r="LZU104" s="611"/>
      <c r="LZV104" s="610"/>
      <c r="LZY104" s="611"/>
      <c r="LZZ104" s="610"/>
      <c r="MAC104" s="611"/>
      <c r="MAD104" s="610"/>
      <c r="MAG104" s="611"/>
      <c r="MAH104" s="610"/>
      <c r="MAK104" s="611"/>
      <c r="MAL104" s="610"/>
      <c r="MAO104" s="611"/>
      <c r="MAP104" s="610"/>
      <c r="MAS104" s="611"/>
      <c r="MAT104" s="610"/>
      <c r="MAW104" s="611"/>
      <c r="MAX104" s="610"/>
      <c r="MBA104" s="611"/>
      <c r="MBB104" s="610"/>
      <c r="MBE104" s="611"/>
      <c r="MBF104" s="610"/>
      <c r="MBI104" s="611"/>
      <c r="MBJ104" s="610"/>
      <c r="MBM104" s="611"/>
      <c r="MBN104" s="610"/>
      <c r="MBQ104" s="611"/>
      <c r="MBR104" s="610"/>
      <c r="MBU104" s="611"/>
      <c r="MBV104" s="610"/>
      <c r="MBY104" s="611"/>
      <c r="MBZ104" s="610"/>
      <c r="MCC104" s="611"/>
      <c r="MCD104" s="610"/>
      <c r="MCG104" s="611"/>
      <c r="MCH104" s="610"/>
      <c r="MCK104" s="611"/>
      <c r="MCL104" s="610"/>
      <c r="MCO104" s="611"/>
      <c r="MCP104" s="610"/>
      <c r="MCS104" s="611"/>
      <c r="MCT104" s="610"/>
      <c r="MCW104" s="611"/>
      <c r="MCX104" s="610"/>
      <c r="MDA104" s="611"/>
      <c r="MDB104" s="610"/>
      <c r="MDE104" s="611"/>
      <c r="MDF104" s="610"/>
      <c r="MDI104" s="611"/>
      <c r="MDJ104" s="610"/>
      <c r="MDM104" s="611"/>
      <c r="MDN104" s="610"/>
      <c r="MDQ104" s="611"/>
      <c r="MDR104" s="610"/>
      <c r="MDU104" s="611"/>
      <c r="MDV104" s="610"/>
      <c r="MDY104" s="611"/>
      <c r="MDZ104" s="610"/>
      <c r="MEC104" s="611"/>
      <c r="MED104" s="610"/>
      <c r="MEG104" s="611"/>
      <c r="MEH104" s="610"/>
      <c r="MEK104" s="611"/>
      <c r="MEL104" s="610"/>
      <c r="MEO104" s="611"/>
      <c r="MEP104" s="610"/>
      <c r="MES104" s="611"/>
      <c r="MET104" s="610"/>
      <c r="MEW104" s="611"/>
      <c r="MEX104" s="610"/>
      <c r="MFA104" s="611"/>
      <c r="MFB104" s="610"/>
      <c r="MFE104" s="611"/>
      <c r="MFF104" s="610"/>
      <c r="MFI104" s="611"/>
      <c r="MFJ104" s="610"/>
      <c r="MFM104" s="611"/>
      <c r="MFN104" s="610"/>
      <c r="MFQ104" s="611"/>
      <c r="MFR104" s="610"/>
      <c r="MFU104" s="611"/>
      <c r="MFV104" s="610"/>
      <c r="MFY104" s="611"/>
      <c r="MFZ104" s="610"/>
      <c r="MGC104" s="611"/>
      <c r="MGD104" s="610"/>
      <c r="MGG104" s="611"/>
      <c r="MGH104" s="610"/>
      <c r="MGK104" s="611"/>
      <c r="MGL104" s="610"/>
      <c r="MGO104" s="611"/>
      <c r="MGP104" s="610"/>
      <c r="MGS104" s="611"/>
      <c r="MGT104" s="610"/>
      <c r="MGW104" s="611"/>
      <c r="MGX104" s="610"/>
      <c r="MHA104" s="611"/>
      <c r="MHB104" s="610"/>
      <c r="MHE104" s="611"/>
      <c r="MHF104" s="610"/>
      <c r="MHI104" s="611"/>
      <c r="MHJ104" s="610"/>
      <c r="MHM104" s="611"/>
      <c r="MHN104" s="610"/>
      <c r="MHQ104" s="611"/>
      <c r="MHR104" s="610"/>
      <c r="MHU104" s="611"/>
      <c r="MHV104" s="610"/>
      <c r="MHY104" s="611"/>
      <c r="MHZ104" s="610"/>
      <c r="MIC104" s="611"/>
      <c r="MID104" s="610"/>
      <c r="MIG104" s="611"/>
      <c r="MIH104" s="610"/>
      <c r="MIK104" s="611"/>
      <c r="MIL104" s="610"/>
      <c r="MIO104" s="611"/>
      <c r="MIP104" s="610"/>
      <c r="MIS104" s="611"/>
      <c r="MIT104" s="610"/>
      <c r="MIW104" s="611"/>
      <c r="MIX104" s="610"/>
      <c r="MJA104" s="611"/>
      <c r="MJB104" s="610"/>
      <c r="MJE104" s="611"/>
      <c r="MJF104" s="610"/>
      <c r="MJI104" s="611"/>
      <c r="MJJ104" s="610"/>
      <c r="MJM104" s="611"/>
      <c r="MJN104" s="610"/>
      <c r="MJQ104" s="611"/>
      <c r="MJR104" s="610"/>
      <c r="MJU104" s="611"/>
      <c r="MJV104" s="610"/>
      <c r="MJY104" s="611"/>
      <c r="MJZ104" s="610"/>
      <c r="MKC104" s="611"/>
      <c r="MKD104" s="610"/>
      <c r="MKG104" s="611"/>
      <c r="MKH104" s="610"/>
      <c r="MKK104" s="611"/>
      <c r="MKL104" s="610"/>
      <c r="MKO104" s="611"/>
      <c r="MKP104" s="610"/>
      <c r="MKS104" s="611"/>
      <c r="MKT104" s="610"/>
      <c r="MKW104" s="611"/>
      <c r="MKX104" s="610"/>
      <c r="MLA104" s="611"/>
      <c r="MLB104" s="610"/>
      <c r="MLE104" s="611"/>
      <c r="MLF104" s="610"/>
      <c r="MLI104" s="611"/>
      <c r="MLJ104" s="610"/>
      <c r="MLM104" s="611"/>
      <c r="MLN104" s="610"/>
      <c r="MLQ104" s="611"/>
      <c r="MLR104" s="610"/>
      <c r="MLU104" s="611"/>
      <c r="MLV104" s="610"/>
      <c r="MLY104" s="611"/>
      <c r="MLZ104" s="610"/>
      <c r="MMC104" s="611"/>
      <c r="MMD104" s="610"/>
      <c r="MMG104" s="611"/>
      <c r="MMH104" s="610"/>
      <c r="MMK104" s="611"/>
      <c r="MML104" s="610"/>
      <c r="MMO104" s="611"/>
      <c r="MMP104" s="610"/>
      <c r="MMS104" s="611"/>
      <c r="MMT104" s="610"/>
      <c r="MMW104" s="611"/>
      <c r="MMX104" s="610"/>
      <c r="MNA104" s="611"/>
      <c r="MNB104" s="610"/>
      <c r="MNE104" s="611"/>
      <c r="MNF104" s="610"/>
      <c r="MNI104" s="611"/>
      <c r="MNJ104" s="610"/>
      <c r="MNM104" s="611"/>
      <c r="MNN104" s="610"/>
      <c r="MNQ104" s="611"/>
      <c r="MNR104" s="610"/>
      <c r="MNU104" s="611"/>
      <c r="MNV104" s="610"/>
      <c r="MNY104" s="611"/>
      <c r="MNZ104" s="610"/>
      <c r="MOC104" s="611"/>
      <c r="MOD104" s="610"/>
      <c r="MOG104" s="611"/>
      <c r="MOH104" s="610"/>
      <c r="MOK104" s="611"/>
      <c r="MOL104" s="610"/>
      <c r="MOO104" s="611"/>
      <c r="MOP104" s="610"/>
      <c r="MOS104" s="611"/>
      <c r="MOT104" s="610"/>
      <c r="MOW104" s="611"/>
      <c r="MOX104" s="610"/>
      <c r="MPA104" s="611"/>
      <c r="MPB104" s="610"/>
      <c r="MPE104" s="611"/>
      <c r="MPF104" s="610"/>
      <c r="MPI104" s="611"/>
      <c r="MPJ104" s="610"/>
      <c r="MPM104" s="611"/>
      <c r="MPN104" s="610"/>
      <c r="MPQ104" s="611"/>
      <c r="MPR104" s="610"/>
      <c r="MPU104" s="611"/>
      <c r="MPV104" s="610"/>
      <c r="MPY104" s="611"/>
      <c r="MPZ104" s="610"/>
      <c r="MQC104" s="611"/>
      <c r="MQD104" s="610"/>
      <c r="MQG104" s="611"/>
      <c r="MQH104" s="610"/>
      <c r="MQK104" s="611"/>
      <c r="MQL104" s="610"/>
      <c r="MQO104" s="611"/>
      <c r="MQP104" s="610"/>
      <c r="MQS104" s="611"/>
      <c r="MQT104" s="610"/>
      <c r="MQW104" s="611"/>
      <c r="MQX104" s="610"/>
      <c r="MRA104" s="611"/>
      <c r="MRB104" s="610"/>
      <c r="MRE104" s="611"/>
      <c r="MRF104" s="610"/>
      <c r="MRI104" s="611"/>
      <c r="MRJ104" s="610"/>
      <c r="MRM104" s="611"/>
      <c r="MRN104" s="610"/>
      <c r="MRQ104" s="611"/>
      <c r="MRR104" s="610"/>
      <c r="MRU104" s="611"/>
      <c r="MRV104" s="610"/>
      <c r="MRY104" s="611"/>
      <c r="MRZ104" s="610"/>
      <c r="MSC104" s="611"/>
      <c r="MSD104" s="610"/>
      <c r="MSG104" s="611"/>
      <c r="MSH104" s="610"/>
      <c r="MSK104" s="611"/>
      <c r="MSL104" s="610"/>
      <c r="MSO104" s="611"/>
      <c r="MSP104" s="610"/>
      <c r="MSS104" s="611"/>
      <c r="MST104" s="610"/>
      <c r="MSW104" s="611"/>
      <c r="MSX104" s="610"/>
      <c r="MTA104" s="611"/>
      <c r="MTB104" s="610"/>
      <c r="MTE104" s="611"/>
      <c r="MTF104" s="610"/>
      <c r="MTI104" s="611"/>
      <c r="MTJ104" s="610"/>
      <c r="MTM104" s="611"/>
      <c r="MTN104" s="610"/>
      <c r="MTQ104" s="611"/>
      <c r="MTR104" s="610"/>
      <c r="MTU104" s="611"/>
      <c r="MTV104" s="610"/>
      <c r="MTY104" s="611"/>
      <c r="MTZ104" s="610"/>
      <c r="MUC104" s="611"/>
      <c r="MUD104" s="610"/>
      <c r="MUG104" s="611"/>
      <c r="MUH104" s="610"/>
      <c r="MUK104" s="611"/>
      <c r="MUL104" s="610"/>
      <c r="MUO104" s="611"/>
      <c r="MUP104" s="610"/>
      <c r="MUS104" s="611"/>
      <c r="MUT104" s="610"/>
      <c r="MUW104" s="611"/>
      <c r="MUX104" s="610"/>
      <c r="MVA104" s="611"/>
      <c r="MVB104" s="610"/>
      <c r="MVE104" s="611"/>
      <c r="MVF104" s="610"/>
      <c r="MVI104" s="611"/>
      <c r="MVJ104" s="610"/>
      <c r="MVM104" s="611"/>
      <c r="MVN104" s="610"/>
      <c r="MVQ104" s="611"/>
      <c r="MVR104" s="610"/>
      <c r="MVU104" s="611"/>
      <c r="MVV104" s="610"/>
      <c r="MVY104" s="611"/>
      <c r="MVZ104" s="610"/>
      <c r="MWC104" s="611"/>
      <c r="MWD104" s="610"/>
      <c r="MWG104" s="611"/>
      <c r="MWH104" s="610"/>
      <c r="MWK104" s="611"/>
      <c r="MWL104" s="610"/>
      <c r="MWO104" s="611"/>
      <c r="MWP104" s="610"/>
      <c r="MWS104" s="611"/>
      <c r="MWT104" s="610"/>
      <c r="MWW104" s="611"/>
      <c r="MWX104" s="610"/>
      <c r="MXA104" s="611"/>
      <c r="MXB104" s="610"/>
      <c r="MXE104" s="611"/>
      <c r="MXF104" s="610"/>
      <c r="MXI104" s="611"/>
      <c r="MXJ104" s="610"/>
      <c r="MXM104" s="611"/>
      <c r="MXN104" s="610"/>
      <c r="MXQ104" s="611"/>
      <c r="MXR104" s="610"/>
      <c r="MXU104" s="611"/>
      <c r="MXV104" s="610"/>
      <c r="MXY104" s="611"/>
      <c r="MXZ104" s="610"/>
      <c r="MYC104" s="611"/>
      <c r="MYD104" s="610"/>
      <c r="MYG104" s="611"/>
      <c r="MYH104" s="610"/>
      <c r="MYK104" s="611"/>
      <c r="MYL104" s="610"/>
      <c r="MYO104" s="611"/>
      <c r="MYP104" s="610"/>
      <c r="MYS104" s="611"/>
      <c r="MYT104" s="610"/>
      <c r="MYW104" s="611"/>
      <c r="MYX104" s="610"/>
      <c r="MZA104" s="611"/>
      <c r="MZB104" s="610"/>
      <c r="MZE104" s="611"/>
      <c r="MZF104" s="610"/>
      <c r="MZI104" s="611"/>
      <c r="MZJ104" s="610"/>
      <c r="MZM104" s="611"/>
      <c r="MZN104" s="610"/>
      <c r="MZQ104" s="611"/>
      <c r="MZR104" s="610"/>
      <c r="MZU104" s="611"/>
      <c r="MZV104" s="610"/>
      <c r="MZY104" s="611"/>
      <c r="MZZ104" s="610"/>
      <c r="NAC104" s="611"/>
      <c r="NAD104" s="610"/>
      <c r="NAG104" s="611"/>
      <c r="NAH104" s="610"/>
      <c r="NAK104" s="611"/>
      <c r="NAL104" s="610"/>
      <c r="NAO104" s="611"/>
      <c r="NAP104" s="610"/>
      <c r="NAS104" s="611"/>
      <c r="NAT104" s="610"/>
      <c r="NAW104" s="611"/>
      <c r="NAX104" s="610"/>
      <c r="NBA104" s="611"/>
      <c r="NBB104" s="610"/>
      <c r="NBE104" s="611"/>
      <c r="NBF104" s="610"/>
      <c r="NBI104" s="611"/>
      <c r="NBJ104" s="610"/>
      <c r="NBM104" s="611"/>
      <c r="NBN104" s="610"/>
      <c r="NBQ104" s="611"/>
      <c r="NBR104" s="610"/>
      <c r="NBU104" s="611"/>
      <c r="NBV104" s="610"/>
      <c r="NBY104" s="611"/>
      <c r="NBZ104" s="610"/>
      <c r="NCC104" s="611"/>
      <c r="NCD104" s="610"/>
      <c r="NCG104" s="611"/>
      <c r="NCH104" s="610"/>
      <c r="NCK104" s="611"/>
      <c r="NCL104" s="610"/>
      <c r="NCO104" s="611"/>
      <c r="NCP104" s="610"/>
      <c r="NCS104" s="611"/>
      <c r="NCT104" s="610"/>
      <c r="NCW104" s="611"/>
      <c r="NCX104" s="610"/>
      <c r="NDA104" s="611"/>
      <c r="NDB104" s="610"/>
      <c r="NDE104" s="611"/>
      <c r="NDF104" s="610"/>
      <c r="NDI104" s="611"/>
      <c r="NDJ104" s="610"/>
      <c r="NDM104" s="611"/>
      <c r="NDN104" s="610"/>
      <c r="NDQ104" s="611"/>
      <c r="NDR104" s="610"/>
      <c r="NDU104" s="611"/>
      <c r="NDV104" s="610"/>
      <c r="NDY104" s="611"/>
      <c r="NDZ104" s="610"/>
      <c r="NEC104" s="611"/>
      <c r="NED104" s="610"/>
      <c r="NEG104" s="611"/>
      <c r="NEH104" s="610"/>
      <c r="NEK104" s="611"/>
      <c r="NEL104" s="610"/>
      <c r="NEO104" s="611"/>
      <c r="NEP104" s="610"/>
      <c r="NES104" s="611"/>
      <c r="NET104" s="610"/>
      <c r="NEW104" s="611"/>
      <c r="NEX104" s="610"/>
      <c r="NFA104" s="611"/>
      <c r="NFB104" s="610"/>
      <c r="NFE104" s="611"/>
      <c r="NFF104" s="610"/>
      <c r="NFI104" s="611"/>
      <c r="NFJ104" s="610"/>
      <c r="NFM104" s="611"/>
      <c r="NFN104" s="610"/>
      <c r="NFQ104" s="611"/>
      <c r="NFR104" s="610"/>
      <c r="NFU104" s="611"/>
      <c r="NFV104" s="610"/>
      <c r="NFY104" s="611"/>
      <c r="NFZ104" s="610"/>
      <c r="NGC104" s="611"/>
      <c r="NGD104" s="610"/>
      <c r="NGG104" s="611"/>
      <c r="NGH104" s="610"/>
      <c r="NGK104" s="611"/>
      <c r="NGL104" s="610"/>
      <c r="NGO104" s="611"/>
      <c r="NGP104" s="610"/>
      <c r="NGS104" s="611"/>
      <c r="NGT104" s="610"/>
      <c r="NGW104" s="611"/>
      <c r="NGX104" s="610"/>
      <c r="NHA104" s="611"/>
      <c r="NHB104" s="610"/>
      <c r="NHE104" s="611"/>
      <c r="NHF104" s="610"/>
      <c r="NHI104" s="611"/>
      <c r="NHJ104" s="610"/>
      <c r="NHM104" s="611"/>
      <c r="NHN104" s="610"/>
      <c r="NHQ104" s="611"/>
      <c r="NHR104" s="610"/>
      <c r="NHU104" s="611"/>
      <c r="NHV104" s="610"/>
      <c r="NHY104" s="611"/>
      <c r="NHZ104" s="610"/>
      <c r="NIC104" s="611"/>
      <c r="NID104" s="610"/>
      <c r="NIG104" s="611"/>
      <c r="NIH104" s="610"/>
      <c r="NIK104" s="611"/>
      <c r="NIL104" s="610"/>
      <c r="NIO104" s="611"/>
      <c r="NIP104" s="610"/>
      <c r="NIS104" s="611"/>
      <c r="NIT104" s="610"/>
      <c r="NIW104" s="611"/>
      <c r="NIX104" s="610"/>
      <c r="NJA104" s="611"/>
      <c r="NJB104" s="610"/>
      <c r="NJE104" s="611"/>
      <c r="NJF104" s="610"/>
      <c r="NJI104" s="611"/>
      <c r="NJJ104" s="610"/>
      <c r="NJM104" s="611"/>
      <c r="NJN104" s="610"/>
      <c r="NJQ104" s="611"/>
      <c r="NJR104" s="610"/>
      <c r="NJU104" s="611"/>
      <c r="NJV104" s="610"/>
      <c r="NJY104" s="611"/>
      <c r="NJZ104" s="610"/>
      <c r="NKC104" s="611"/>
      <c r="NKD104" s="610"/>
      <c r="NKG104" s="611"/>
      <c r="NKH104" s="610"/>
      <c r="NKK104" s="611"/>
      <c r="NKL104" s="610"/>
      <c r="NKO104" s="611"/>
      <c r="NKP104" s="610"/>
      <c r="NKS104" s="611"/>
      <c r="NKT104" s="610"/>
      <c r="NKW104" s="611"/>
      <c r="NKX104" s="610"/>
      <c r="NLA104" s="611"/>
      <c r="NLB104" s="610"/>
      <c r="NLE104" s="611"/>
      <c r="NLF104" s="610"/>
      <c r="NLI104" s="611"/>
      <c r="NLJ104" s="610"/>
      <c r="NLM104" s="611"/>
      <c r="NLN104" s="610"/>
      <c r="NLQ104" s="611"/>
      <c r="NLR104" s="610"/>
      <c r="NLU104" s="611"/>
      <c r="NLV104" s="610"/>
      <c r="NLY104" s="611"/>
      <c r="NLZ104" s="610"/>
      <c r="NMC104" s="611"/>
      <c r="NMD104" s="610"/>
      <c r="NMG104" s="611"/>
      <c r="NMH104" s="610"/>
      <c r="NMK104" s="611"/>
      <c r="NML104" s="610"/>
      <c r="NMO104" s="611"/>
      <c r="NMP104" s="610"/>
      <c r="NMS104" s="611"/>
      <c r="NMT104" s="610"/>
      <c r="NMW104" s="611"/>
      <c r="NMX104" s="610"/>
      <c r="NNA104" s="611"/>
      <c r="NNB104" s="610"/>
      <c r="NNE104" s="611"/>
      <c r="NNF104" s="610"/>
      <c r="NNI104" s="611"/>
      <c r="NNJ104" s="610"/>
      <c r="NNM104" s="611"/>
      <c r="NNN104" s="610"/>
      <c r="NNQ104" s="611"/>
      <c r="NNR104" s="610"/>
      <c r="NNU104" s="611"/>
      <c r="NNV104" s="610"/>
      <c r="NNY104" s="611"/>
      <c r="NNZ104" s="610"/>
      <c r="NOC104" s="611"/>
      <c r="NOD104" s="610"/>
      <c r="NOG104" s="611"/>
      <c r="NOH104" s="610"/>
      <c r="NOK104" s="611"/>
      <c r="NOL104" s="610"/>
      <c r="NOO104" s="611"/>
      <c r="NOP104" s="610"/>
      <c r="NOS104" s="611"/>
      <c r="NOT104" s="610"/>
      <c r="NOW104" s="611"/>
      <c r="NOX104" s="610"/>
      <c r="NPA104" s="611"/>
      <c r="NPB104" s="610"/>
      <c r="NPE104" s="611"/>
      <c r="NPF104" s="610"/>
      <c r="NPI104" s="611"/>
      <c r="NPJ104" s="610"/>
      <c r="NPM104" s="611"/>
      <c r="NPN104" s="610"/>
      <c r="NPQ104" s="611"/>
      <c r="NPR104" s="610"/>
      <c r="NPU104" s="611"/>
      <c r="NPV104" s="610"/>
      <c r="NPY104" s="611"/>
      <c r="NPZ104" s="610"/>
      <c r="NQC104" s="611"/>
      <c r="NQD104" s="610"/>
      <c r="NQG104" s="611"/>
      <c r="NQH104" s="610"/>
      <c r="NQK104" s="611"/>
      <c r="NQL104" s="610"/>
      <c r="NQO104" s="611"/>
      <c r="NQP104" s="610"/>
      <c r="NQS104" s="611"/>
      <c r="NQT104" s="610"/>
      <c r="NQW104" s="611"/>
      <c r="NQX104" s="610"/>
      <c r="NRA104" s="611"/>
      <c r="NRB104" s="610"/>
      <c r="NRE104" s="611"/>
      <c r="NRF104" s="610"/>
      <c r="NRI104" s="611"/>
      <c r="NRJ104" s="610"/>
      <c r="NRM104" s="611"/>
      <c r="NRN104" s="610"/>
      <c r="NRQ104" s="611"/>
      <c r="NRR104" s="610"/>
      <c r="NRU104" s="611"/>
      <c r="NRV104" s="610"/>
      <c r="NRY104" s="611"/>
      <c r="NRZ104" s="610"/>
      <c r="NSC104" s="611"/>
      <c r="NSD104" s="610"/>
      <c r="NSG104" s="611"/>
      <c r="NSH104" s="610"/>
      <c r="NSK104" s="611"/>
      <c r="NSL104" s="610"/>
      <c r="NSO104" s="611"/>
      <c r="NSP104" s="610"/>
      <c r="NSS104" s="611"/>
      <c r="NST104" s="610"/>
      <c r="NSW104" s="611"/>
      <c r="NSX104" s="610"/>
      <c r="NTA104" s="611"/>
      <c r="NTB104" s="610"/>
      <c r="NTE104" s="611"/>
      <c r="NTF104" s="610"/>
      <c r="NTI104" s="611"/>
      <c r="NTJ104" s="610"/>
      <c r="NTM104" s="611"/>
      <c r="NTN104" s="610"/>
      <c r="NTQ104" s="611"/>
      <c r="NTR104" s="610"/>
      <c r="NTU104" s="611"/>
      <c r="NTV104" s="610"/>
      <c r="NTY104" s="611"/>
      <c r="NTZ104" s="610"/>
      <c r="NUC104" s="611"/>
      <c r="NUD104" s="610"/>
      <c r="NUG104" s="611"/>
      <c r="NUH104" s="610"/>
      <c r="NUK104" s="611"/>
      <c r="NUL104" s="610"/>
      <c r="NUO104" s="611"/>
      <c r="NUP104" s="610"/>
      <c r="NUS104" s="611"/>
      <c r="NUT104" s="610"/>
      <c r="NUW104" s="611"/>
      <c r="NUX104" s="610"/>
      <c r="NVA104" s="611"/>
      <c r="NVB104" s="610"/>
      <c r="NVE104" s="611"/>
      <c r="NVF104" s="610"/>
      <c r="NVI104" s="611"/>
      <c r="NVJ104" s="610"/>
      <c r="NVM104" s="611"/>
      <c r="NVN104" s="610"/>
      <c r="NVQ104" s="611"/>
      <c r="NVR104" s="610"/>
      <c r="NVU104" s="611"/>
      <c r="NVV104" s="610"/>
      <c r="NVY104" s="611"/>
      <c r="NVZ104" s="610"/>
      <c r="NWC104" s="611"/>
      <c r="NWD104" s="610"/>
      <c r="NWG104" s="611"/>
      <c r="NWH104" s="610"/>
      <c r="NWK104" s="611"/>
      <c r="NWL104" s="610"/>
      <c r="NWO104" s="611"/>
      <c r="NWP104" s="610"/>
      <c r="NWS104" s="611"/>
      <c r="NWT104" s="610"/>
      <c r="NWW104" s="611"/>
      <c r="NWX104" s="610"/>
      <c r="NXA104" s="611"/>
      <c r="NXB104" s="610"/>
      <c r="NXE104" s="611"/>
      <c r="NXF104" s="610"/>
      <c r="NXI104" s="611"/>
      <c r="NXJ104" s="610"/>
      <c r="NXM104" s="611"/>
      <c r="NXN104" s="610"/>
      <c r="NXQ104" s="611"/>
      <c r="NXR104" s="610"/>
      <c r="NXU104" s="611"/>
      <c r="NXV104" s="610"/>
      <c r="NXY104" s="611"/>
      <c r="NXZ104" s="610"/>
      <c r="NYC104" s="611"/>
      <c r="NYD104" s="610"/>
      <c r="NYG104" s="611"/>
      <c r="NYH104" s="610"/>
      <c r="NYK104" s="611"/>
      <c r="NYL104" s="610"/>
      <c r="NYO104" s="611"/>
      <c r="NYP104" s="610"/>
      <c r="NYS104" s="611"/>
      <c r="NYT104" s="610"/>
      <c r="NYW104" s="611"/>
      <c r="NYX104" s="610"/>
      <c r="NZA104" s="611"/>
      <c r="NZB104" s="610"/>
      <c r="NZE104" s="611"/>
      <c r="NZF104" s="610"/>
      <c r="NZI104" s="611"/>
      <c r="NZJ104" s="610"/>
      <c r="NZM104" s="611"/>
      <c r="NZN104" s="610"/>
      <c r="NZQ104" s="611"/>
      <c r="NZR104" s="610"/>
      <c r="NZU104" s="611"/>
      <c r="NZV104" s="610"/>
      <c r="NZY104" s="611"/>
      <c r="NZZ104" s="610"/>
      <c r="OAC104" s="611"/>
      <c r="OAD104" s="610"/>
      <c r="OAG104" s="611"/>
      <c r="OAH104" s="610"/>
      <c r="OAK104" s="611"/>
      <c r="OAL104" s="610"/>
      <c r="OAO104" s="611"/>
      <c r="OAP104" s="610"/>
      <c r="OAS104" s="611"/>
      <c r="OAT104" s="610"/>
      <c r="OAW104" s="611"/>
      <c r="OAX104" s="610"/>
      <c r="OBA104" s="611"/>
      <c r="OBB104" s="610"/>
      <c r="OBE104" s="611"/>
      <c r="OBF104" s="610"/>
      <c r="OBI104" s="611"/>
      <c r="OBJ104" s="610"/>
      <c r="OBM104" s="611"/>
      <c r="OBN104" s="610"/>
      <c r="OBQ104" s="611"/>
      <c r="OBR104" s="610"/>
      <c r="OBU104" s="611"/>
      <c r="OBV104" s="610"/>
      <c r="OBY104" s="611"/>
      <c r="OBZ104" s="610"/>
      <c r="OCC104" s="611"/>
      <c r="OCD104" s="610"/>
      <c r="OCG104" s="611"/>
      <c r="OCH104" s="610"/>
      <c r="OCK104" s="611"/>
      <c r="OCL104" s="610"/>
      <c r="OCO104" s="611"/>
      <c r="OCP104" s="610"/>
      <c r="OCS104" s="611"/>
      <c r="OCT104" s="610"/>
      <c r="OCW104" s="611"/>
      <c r="OCX104" s="610"/>
      <c r="ODA104" s="611"/>
      <c r="ODB104" s="610"/>
      <c r="ODE104" s="611"/>
      <c r="ODF104" s="610"/>
      <c r="ODI104" s="611"/>
      <c r="ODJ104" s="610"/>
      <c r="ODM104" s="611"/>
      <c r="ODN104" s="610"/>
      <c r="ODQ104" s="611"/>
      <c r="ODR104" s="610"/>
      <c r="ODU104" s="611"/>
      <c r="ODV104" s="610"/>
      <c r="ODY104" s="611"/>
      <c r="ODZ104" s="610"/>
      <c r="OEC104" s="611"/>
      <c r="OED104" s="610"/>
      <c r="OEG104" s="611"/>
      <c r="OEH104" s="610"/>
      <c r="OEK104" s="611"/>
      <c r="OEL104" s="610"/>
      <c r="OEO104" s="611"/>
      <c r="OEP104" s="610"/>
      <c r="OES104" s="611"/>
      <c r="OET104" s="610"/>
      <c r="OEW104" s="611"/>
      <c r="OEX104" s="610"/>
      <c r="OFA104" s="611"/>
      <c r="OFB104" s="610"/>
      <c r="OFE104" s="611"/>
      <c r="OFF104" s="610"/>
      <c r="OFI104" s="611"/>
      <c r="OFJ104" s="610"/>
      <c r="OFM104" s="611"/>
      <c r="OFN104" s="610"/>
      <c r="OFQ104" s="611"/>
      <c r="OFR104" s="610"/>
      <c r="OFU104" s="611"/>
      <c r="OFV104" s="610"/>
      <c r="OFY104" s="611"/>
      <c r="OFZ104" s="610"/>
      <c r="OGC104" s="611"/>
      <c r="OGD104" s="610"/>
      <c r="OGG104" s="611"/>
      <c r="OGH104" s="610"/>
      <c r="OGK104" s="611"/>
      <c r="OGL104" s="610"/>
      <c r="OGO104" s="611"/>
      <c r="OGP104" s="610"/>
      <c r="OGS104" s="611"/>
      <c r="OGT104" s="610"/>
      <c r="OGW104" s="611"/>
      <c r="OGX104" s="610"/>
      <c r="OHA104" s="611"/>
      <c r="OHB104" s="610"/>
      <c r="OHE104" s="611"/>
      <c r="OHF104" s="610"/>
      <c r="OHI104" s="611"/>
      <c r="OHJ104" s="610"/>
      <c r="OHM104" s="611"/>
      <c r="OHN104" s="610"/>
      <c r="OHQ104" s="611"/>
      <c r="OHR104" s="610"/>
      <c r="OHU104" s="611"/>
      <c r="OHV104" s="610"/>
      <c r="OHY104" s="611"/>
      <c r="OHZ104" s="610"/>
      <c r="OIC104" s="611"/>
      <c r="OID104" s="610"/>
      <c r="OIG104" s="611"/>
      <c r="OIH104" s="610"/>
      <c r="OIK104" s="611"/>
      <c r="OIL104" s="610"/>
      <c r="OIO104" s="611"/>
      <c r="OIP104" s="610"/>
      <c r="OIS104" s="611"/>
      <c r="OIT104" s="610"/>
      <c r="OIW104" s="611"/>
      <c r="OIX104" s="610"/>
      <c r="OJA104" s="611"/>
      <c r="OJB104" s="610"/>
      <c r="OJE104" s="611"/>
      <c r="OJF104" s="610"/>
      <c r="OJI104" s="611"/>
      <c r="OJJ104" s="610"/>
      <c r="OJM104" s="611"/>
      <c r="OJN104" s="610"/>
      <c r="OJQ104" s="611"/>
      <c r="OJR104" s="610"/>
      <c r="OJU104" s="611"/>
      <c r="OJV104" s="610"/>
      <c r="OJY104" s="611"/>
      <c r="OJZ104" s="610"/>
      <c r="OKC104" s="611"/>
      <c r="OKD104" s="610"/>
      <c r="OKG104" s="611"/>
      <c r="OKH104" s="610"/>
      <c r="OKK104" s="611"/>
      <c r="OKL104" s="610"/>
      <c r="OKO104" s="611"/>
      <c r="OKP104" s="610"/>
      <c r="OKS104" s="611"/>
      <c r="OKT104" s="610"/>
      <c r="OKW104" s="611"/>
      <c r="OKX104" s="610"/>
      <c r="OLA104" s="611"/>
      <c r="OLB104" s="610"/>
      <c r="OLE104" s="611"/>
      <c r="OLF104" s="610"/>
      <c r="OLI104" s="611"/>
      <c r="OLJ104" s="610"/>
      <c r="OLM104" s="611"/>
      <c r="OLN104" s="610"/>
      <c r="OLQ104" s="611"/>
      <c r="OLR104" s="610"/>
      <c r="OLU104" s="611"/>
      <c r="OLV104" s="610"/>
      <c r="OLY104" s="611"/>
      <c r="OLZ104" s="610"/>
      <c r="OMC104" s="611"/>
      <c r="OMD104" s="610"/>
      <c r="OMG104" s="611"/>
      <c r="OMH104" s="610"/>
      <c r="OMK104" s="611"/>
      <c r="OML104" s="610"/>
      <c r="OMO104" s="611"/>
      <c r="OMP104" s="610"/>
      <c r="OMS104" s="611"/>
      <c r="OMT104" s="610"/>
      <c r="OMW104" s="611"/>
      <c r="OMX104" s="610"/>
      <c r="ONA104" s="611"/>
      <c r="ONB104" s="610"/>
      <c r="ONE104" s="611"/>
      <c r="ONF104" s="610"/>
      <c r="ONI104" s="611"/>
      <c r="ONJ104" s="610"/>
      <c r="ONM104" s="611"/>
      <c r="ONN104" s="610"/>
      <c r="ONQ104" s="611"/>
      <c r="ONR104" s="610"/>
      <c r="ONU104" s="611"/>
      <c r="ONV104" s="610"/>
      <c r="ONY104" s="611"/>
      <c r="ONZ104" s="610"/>
      <c r="OOC104" s="611"/>
      <c r="OOD104" s="610"/>
      <c r="OOG104" s="611"/>
      <c r="OOH104" s="610"/>
      <c r="OOK104" s="611"/>
      <c r="OOL104" s="610"/>
      <c r="OOO104" s="611"/>
      <c r="OOP104" s="610"/>
      <c r="OOS104" s="611"/>
      <c r="OOT104" s="610"/>
      <c r="OOW104" s="611"/>
      <c r="OOX104" s="610"/>
      <c r="OPA104" s="611"/>
      <c r="OPB104" s="610"/>
      <c r="OPE104" s="611"/>
      <c r="OPF104" s="610"/>
      <c r="OPI104" s="611"/>
      <c r="OPJ104" s="610"/>
      <c r="OPM104" s="611"/>
      <c r="OPN104" s="610"/>
      <c r="OPQ104" s="611"/>
      <c r="OPR104" s="610"/>
      <c r="OPU104" s="611"/>
      <c r="OPV104" s="610"/>
      <c r="OPY104" s="611"/>
      <c r="OPZ104" s="610"/>
      <c r="OQC104" s="611"/>
      <c r="OQD104" s="610"/>
      <c r="OQG104" s="611"/>
      <c r="OQH104" s="610"/>
      <c r="OQK104" s="611"/>
      <c r="OQL104" s="610"/>
      <c r="OQO104" s="611"/>
      <c r="OQP104" s="610"/>
      <c r="OQS104" s="611"/>
      <c r="OQT104" s="610"/>
      <c r="OQW104" s="611"/>
      <c r="OQX104" s="610"/>
      <c r="ORA104" s="611"/>
      <c r="ORB104" s="610"/>
      <c r="ORE104" s="611"/>
      <c r="ORF104" s="610"/>
      <c r="ORI104" s="611"/>
      <c r="ORJ104" s="610"/>
      <c r="ORM104" s="611"/>
      <c r="ORN104" s="610"/>
      <c r="ORQ104" s="611"/>
      <c r="ORR104" s="610"/>
      <c r="ORU104" s="611"/>
      <c r="ORV104" s="610"/>
      <c r="ORY104" s="611"/>
      <c r="ORZ104" s="610"/>
      <c r="OSC104" s="611"/>
      <c r="OSD104" s="610"/>
      <c r="OSG104" s="611"/>
      <c r="OSH104" s="610"/>
      <c r="OSK104" s="611"/>
      <c r="OSL104" s="610"/>
      <c r="OSO104" s="611"/>
      <c r="OSP104" s="610"/>
      <c r="OSS104" s="611"/>
      <c r="OST104" s="610"/>
      <c r="OSW104" s="611"/>
      <c r="OSX104" s="610"/>
      <c r="OTA104" s="611"/>
      <c r="OTB104" s="610"/>
      <c r="OTE104" s="611"/>
      <c r="OTF104" s="610"/>
      <c r="OTI104" s="611"/>
      <c r="OTJ104" s="610"/>
      <c r="OTM104" s="611"/>
      <c r="OTN104" s="610"/>
      <c r="OTQ104" s="611"/>
      <c r="OTR104" s="610"/>
      <c r="OTU104" s="611"/>
      <c r="OTV104" s="610"/>
      <c r="OTY104" s="611"/>
      <c r="OTZ104" s="610"/>
      <c r="OUC104" s="611"/>
      <c r="OUD104" s="610"/>
      <c r="OUG104" s="611"/>
      <c r="OUH104" s="610"/>
      <c r="OUK104" s="611"/>
      <c r="OUL104" s="610"/>
      <c r="OUO104" s="611"/>
      <c r="OUP104" s="610"/>
      <c r="OUS104" s="611"/>
      <c r="OUT104" s="610"/>
      <c r="OUW104" s="611"/>
      <c r="OUX104" s="610"/>
      <c r="OVA104" s="611"/>
      <c r="OVB104" s="610"/>
      <c r="OVE104" s="611"/>
      <c r="OVF104" s="610"/>
      <c r="OVI104" s="611"/>
      <c r="OVJ104" s="610"/>
      <c r="OVM104" s="611"/>
      <c r="OVN104" s="610"/>
      <c r="OVQ104" s="611"/>
      <c r="OVR104" s="610"/>
      <c r="OVU104" s="611"/>
      <c r="OVV104" s="610"/>
      <c r="OVY104" s="611"/>
      <c r="OVZ104" s="610"/>
      <c r="OWC104" s="611"/>
      <c r="OWD104" s="610"/>
      <c r="OWG104" s="611"/>
      <c r="OWH104" s="610"/>
      <c r="OWK104" s="611"/>
      <c r="OWL104" s="610"/>
      <c r="OWO104" s="611"/>
      <c r="OWP104" s="610"/>
      <c r="OWS104" s="611"/>
      <c r="OWT104" s="610"/>
      <c r="OWW104" s="611"/>
      <c r="OWX104" s="610"/>
      <c r="OXA104" s="611"/>
      <c r="OXB104" s="610"/>
      <c r="OXE104" s="611"/>
      <c r="OXF104" s="610"/>
      <c r="OXI104" s="611"/>
      <c r="OXJ104" s="610"/>
      <c r="OXM104" s="611"/>
      <c r="OXN104" s="610"/>
      <c r="OXQ104" s="611"/>
      <c r="OXR104" s="610"/>
      <c r="OXU104" s="611"/>
      <c r="OXV104" s="610"/>
      <c r="OXY104" s="611"/>
      <c r="OXZ104" s="610"/>
      <c r="OYC104" s="611"/>
      <c r="OYD104" s="610"/>
      <c r="OYG104" s="611"/>
      <c r="OYH104" s="610"/>
      <c r="OYK104" s="611"/>
      <c r="OYL104" s="610"/>
      <c r="OYO104" s="611"/>
      <c r="OYP104" s="610"/>
      <c r="OYS104" s="611"/>
      <c r="OYT104" s="610"/>
      <c r="OYW104" s="611"/>
      <c r="OYX104" s="610"/>
      <c r="OZA104" s="611"/>
      <c r="OZB104" s="610"/>
      <c r="OZE104" s="611"/>
      <c r="OZF104" s="610"/>
      <c r="OZI104" s="611"/>
      <c r="OZJ104" s="610"/>
      <c r="OZM104" s="611"/>
      <c r="OZN104" s="610"/>
      <c r="OZQ104" s="611"/>
      <c r="OZR104" s="610"/>
      <c r="OZU104" s="611"/>
      <c r="OZV104" s="610"/>
      <c r="OZY104" s="611"/>
      <c r="OZZ104" s="610"/>
      <c r="PAC104" s="611"/>
      <c r="PAD104" s="610"/>
      <c r="PAG104" s="611"/>
      <c r="PAH104" s="610"/>
      <c r="PAK104" s="611"/>
      <c r="PAL104" s="610"/>
      <c r="PAO104" s="611"/>
      <c r="PAP104" s="610"/>
      <c r="PAS104" s="611"/>
      <c r="PAT104" s="610"/>
      <c r="PAW104" s="611"/>
      <c r="PAX104" s="610"/>
      <c r="PBA104" s="611"/>
      <c r="PBB104" s="610"/>
      <c r="PBE104" s="611"/>
      <c r="PBF104" s="610"/>
      <c r="PBI104" s="611"/>
      <c r="PBJ104" s="610"/>
      <c r="PBM104" s="611"/>
      <c r="PBN104" s="610"/>
      <c r="PBQ104" s="611"/>
      <c r="PBR104" s="610"/>
      <c r="PBU104" s="611"/>
      <c r="PBV104" s="610"/>
      <c r="PBY104" s="611"/>
      <c r="PBZ104" s="610"/>
      <c r="PCC104" s="611"/>
      <c r="PCD104" s="610"/>
      <c r="PCG104" s="611"/>
      <c r="PCH104" s="610"/>
      <c r="PCK104" s="611"/>
      <c r="PCL104" s="610"/>
      <c r="PCO104" s="611"/>
      <c r="PCP104" s="610"/>
      <c r="PCS104" s="611"/>
      <c r="PCT104" s="610"/>
      <c r="PCW104" s="611"/>
      <c r="PCX104" s="610"/>
      <c r="PDA104" s="611"/>
      <c r="PDB104" s="610"/>
      <c r="PDE104" s="611"/>
      <c r="PDF104" s="610"/>
      <c r="PDI104" s="611"/>
      <c r="PDJ104" s="610"/>
      <c r="PDM104" s="611"/>
      <c r="PDN104" s="610"/>
      <c r="PDQ104" s="611"/>
      <c r="PDR104" s="610"/>
      <c r="PDU104" s="611"/>
      <c r="PDV104" s="610"/>
      <c r="PDY104" s="611"/>
      <c r="PDZ104" s="610"/>
      <c r="PEC104" s="611"/>
      <c r="PED104" s="610"/>
      <c r="PEG104" s="611"/>
      <c r="PEH104" s="610"/>
      <c r="PEK104" s="611"/>
      <c r="PEL104" s="610"/>
      <c r="PEO104" s="611"/>
      <c r="PEP104" s="610"/>
      <c r="PES104" s="611"/>
      <c r="PET104" s="610"/>
      <c r="PEW104" s="611"/>
      <c r="PEX104" s="610"/>
      <c r="PFA104" s="611"/>
      <c r="PFB104" s="610"/>
      <c r="PFE104" s="611"/>
      <c r="PFF104" s="610"/>
      <c r="PFI104" s="611"/>
      <c r="PFJ104" s="610"/>
      <c r="PFM104" s="611"/>
      <c r="PFN104" s="610"/>
      <c r="PFQ104" s="611"/>
      <c r="PFR104" s="610"/>
      <c r="PFU104" s="611"/>
      <c r="PFV104" s="610"/>
      <c r="PFY104" s="611"/>
      <c r="PFZ104" s="610"/>
      <c r="PGC104" s="611"/>
      <c r="PGD104" s="610"/>
      <c r="PGG104" s="611"/>
      <c r="PGH104" s="610"/>
      <c r="PGK104" s="611"/>
      <c r="PGL104" s="610"/>
      <c r="PGO104" s="611"/>
      <c r="PGP104" s="610"/>
      <c r="PGS104" s="611"/>
      <c r="PGT104" s="610"/>
      <c r="PGW104" s="611"/>
      <c r="PGX104" s="610"/>
      <c r="PHA104" s="611"/>
      <c r="PHB104" s="610"/>
      <c r="PHE104" s="611"/>
      <c r="PHF104" s="610"/>
      <c r="PHI104" s="611"/>
      <c r="PHJ104" s="610"/>
      <c r="PHM104" s="611"/>
      <c r="PHN104" s="610"/>
      <c r="PHQ104" s="611"/>
      <c r="PHR104" s="610"/>
      <c r="PHU104" s="611"/>
      <c r="PHV104" s="610"/>
      <c r="PHY104" s="611"/>
      <c r="PHZ104" s="610"/>
      <c r="PIC104" s="611"/>
      <c r="PID104" s="610"/>
      <c r="PIG104" s="611"/>
      <c r="PIH104" s="610"/>
      <c r="PIK104" s="611"/>
      <c r="PIL104" s="610"/>
      <c r="PIO104" s="611"/>
      <c r="PIP104" s="610"/>
      <c r="PIS104" s="611"/>
      <c r="PIT104" s="610"/>
      <c r="PIW104" s="611"/>
      <c r="PIX104" s="610"/>
      <c r="PJA104" s="611"/>
      <c r="PJB104" s="610"/>
      <c r="PJE104" s="611"/>
      <c r="PJF104" s="610"/>
      <c r="PJI104" s="611"/>
      <c r="PJJ104" s="610"/>
      <c r="PJM104" s="611"/>
      <c r="PJN104" s="610"/>
      <c r="PJQ104" s="611"/>
      <c r="PJR104" s="610"/>
      <c r="PJU104" s="611"/>
      <c r="PJV104" s="610"/>
      <c r="PJY104" s="611"/>
      <c r="PJZ104" s="610"/>
      <c r="PKC104" s="611"/>
      <c r="PKD104" s="610"/>
      <c r="PKG104" s="611"/>
      <c r="PKH104" s="610"/>
      <c r="PKK104" s="611"/>
      <c r="PKL104" s="610"/>
      <c r="PKO104" s="611"/>
      <c r="PKP104" s="610"/>
      <c r="PKS104" s="611"/>
      <c r="PKT104" s="610"/>
      <c r="PKW104" s="611"/>
      <c r="PKX104" s="610"/>
      <c r="PLA104" s="611"/>
      <c r="PLB104" s="610"/>
      <c r="PLE104" s="611"/>
      <c r="PLF104" s="610"/>
      <c r="PLI104" s="611"/>
      <c r="PLJ104" s="610"/>
      <c r="PLM104" s="611"/>
      <c r="PLN104" s="610"/>
      <c r="PLQ104" s="611"/>
      <c r="PLR104" s="610"/>
      <c r="PLU104" s="611"/>
      <c r="PLV104" s="610"/>
      <c r="PLY104" s="611"/>
      <c r="PLZ104" s="610"/>
      <c r="PMC104" s="611"/>
      <c r="PMD104" s="610"/>
      <c r="PMG104" s="611"/>
      <c r="PMH104" s="610"/>
      <c r="PMK104" s="611"/>
      <c r="PML104" s="610"/>
      <c r="PMO104" s="611"/>
      <c r="PMP104" s="610"/>
      <c r="PMS104" s="611"/>
      <c r="PMT104" s="610"/>
      <c r="PMW104" s="611"/>
      <c r="PMX104" s="610"/>
      <c r="PNA104" s="611"/>
      <c r="PNB104" s="610"/>
      <c r="PNE104" s="611"/>
      <c r="PNF104" s="610"/>
      <c r="PNI104" s="611"/>
      <c r="PNJ104" s="610"/>
      <c r="PNM104" s="611"/>
      <c r="PNN104" s="610"/>
      <c r="PNQ104" s="611"/>
      <c r="PNR104" s="610"/>
      <c r="PNU104" s="611"/>
      <c r="PNV104" s="610"/>
      <c r="PNY104" s="611"/>
      <c r="PNZ104" s="610"/>
      <c r="POC104" s="611"/>
      <c r="POD104" s="610"/>
      <c r="POG104" s="611"/>
      <c r="POH104" s="610"/>
      <c r="POK104" s="611"/>
      <c r="POL104" s="610"/>
      <c r="POO104" s="611"/>
      <c r="POP104" s="610"/>
      <c r="POS104" s="611"/>
      <c r="POT104" s="610"/>
      <c r="POW104" s="611"/>
      <c r="POX104" s="610"/>
      <c r="PPA104" s="611"/>
      <c r="PPB104" s="610"/>
      <c r="PPE104" s="611"/>
      <c r="PPF104" s="610"/>
      <c r="PPI104" s="611"/>
      <c r="PPJ104" s="610"/>
      <c r="PPM104" s="611"/>
      <c r="PPN104" s="610"/>
      <c r="PPQ104" s="611"/>
      <c r="PPR104" s="610"/>
      <c r="PPU104" s="611"/>
      <c r="PPV104" s="610"/>
      <c r="PPY104" s="611"/>
      <c r="PPZ104" s="610"/>
      <c r="PQC104" s="611"/>
      <c r="PQD104" s="610"/>
      <c r="PQG104" s="611"/>
      <c r="PQH104" s="610"/>
      <c r="PQK104" s="611"/>
      <c r="PQL104" s="610"/>
      <c r="PQO104" s="611"/>
      <c r="PQP104" s="610"/>
      <c r="PQS104" s="611"/>
      <c r="PQT104" s="610"/>
      <c r="PQW104" s="611"/>
      <c r="PQX104" s="610"/>
      <c r="PRA104" s="611"/>
      <c r="PRB104" s="610"/>
      <c r="PRE104" s="611"/>
      <c r="PRF104" s="610"/>
      <c r="PRI104" s="611"/>
      <c r="PRJ104" s="610"/>
      <c r="PRM104" s="611"/>
      <c r="PRN104" s="610"/>
      <c r="PRQ104" s="611"/>
      <c r="PRR104" s="610"/>
      <c r="PRU104" s="611"/>
      <c r="PRV104" s="610"/>
      <c r="PRY104" s="611"/>
      <c r="PRZ104" s="610"/>
      <c r="PSC104" s="611"/>
      <c r="PSD104" s="610"/>
      <c r="PSG104" s="611"/>
      <c r="PSH104" s="610"/>
      <c r="PSK104" s="611"/>
      <c r="PSL104" s="610"/>
      <c r="PSO104" s="611"/>
      <c r="PSP104" s="610"/>
      <c r="PSS104" s="611"/>
      <c r="PST104" s="610"/>
      <c r="PSW104" s="611"/>
      <c r="PSX104" s="610"/>
      <c r="PTA104" s="611"/>
      <c r="PTB104" s="610"/>
      <c r="PTE104" s="611"/>
      <c r="PTF104" s="610"/>
      <c r="PTI104" s="611"/>
      <c r="PTJ104" s="610"/>
      <c r="PTM104" s="611"/>
      <c r="PTN104" s="610"/>
      <c r="PTQ104" s="611"/>
      <c r="PTR104" s="610"/>
      <c r="PTU104" s="611"/>
      <c r="PTV104" s="610"/>
      <c r="PTY104" s="611"/>
      <c r="PTZ104" s="610"/>
      <c r="PUC104" s="611"/>
      <c r="PUD104" s="610"/>
      <c r="PUG104" s="611"/>
      <c r="PUH104" s="610"/>
      <c r="PUK104" s="611"/>
      <c r="PUL104" s="610"/>
      <c r="PUO104" s="611"/>
      <c r="PUP104" s="610"/>
      <c r="PUS104" s="611"/>
      <c r="PUT104" s="610"/>
      <c r="PUW104" s="611"/>
      <c r="PUX104" s="610"/>
      <c r="PVA104" s="611"/>
      <c r="PVB104" s="610"/>
      <c r="PVE104" s="611"/>
      <c r="PVF104" s="610"/>
      <c r="PVI104" s="611"/>
      <c r="PVJ104" s="610"/>
      <c r="PVM104" s="611"/>
      <c r="PVN104" s="610"/>
      <c r="PVQ104" s="611"/>
      <c r="PVR104" s="610"/>
      <c r="PVU104" s="611"/>
      <c r="PVV104" s="610"/>
      <c r="PVY104" s="611"/>
      <c r="PVZ104" s="610"/>
      <c r="PWC104" s="611"/>
      <c r="PWD104" s="610"/>
      <c r="PWG104" s="611"/>
      <c r="PWH104" s="610"/>
      <c r="PWK104" s="611"/>
      <c r="PWL104" s="610"/>
      <c r="PWO104" s="611"/>
      <c r="PWP104" s="610"/>
      <c r="PWS104" s="611"/>
      <c r="PWT104" s="610"/>
      <c r="PWW104" s="611"/>
      <c r="PWX104" s="610"/>
      <c r="PXA104" s="611"/>
      <c r="PXB104" s="610"/>
      <c r="PXE104" s="611"/>
      <c r="PXF104" s="610"/>
      <c r="PXI104" s="611"/>
      <c r="PXJ104" s="610"/>
      <c r="PXM104" s="611"/>
      <c r="PXN104" s="610"/>
      <c r="PXQ104" s="611"/>
      <c r="PXR104" s="610"/>
      <c r="PXU104" s="611"/>
      <c r="PXV104" s="610"/>
      <c r="PXY104" s="611"/>
      <c r="PXZ104" s="610"/>
      <c r="PYC104" s="611"/>
      <c r="PYD104" s="610"/>
      <c r="PYG104" s="611"/>
      <c r="PYH104" s="610"/>
      <c r="PYK104" s="611"/>
      <c r="PYL104" s="610"/>
      <c r="PYO104" s="611"/>
      <c r="PYP104" s="610"/>
      <c r="PYS104" s="611"/>
      <c r="PYT104" s="610"/>
      <c r="PYW104" s="611"/>
      <c r="PYX104" s="610"/>
      <c r="PZA104" s="611"/>
      <c r="PZB104" s="610"/>
      <c r="PZE104" s="611"/>
      <c r="PZF104" s="610"/>
      <c r="PZI104" s="611"/>
      <c r="PZJ104" s="610"/>
      <c r="PZM104" s="611"/>
      <c r="PZN104" s="610"/>
      <c r="PZQ104" s="611"/>
      <c r="PZR104" s="610"/>
      <c r="PZU104" s="611"/>
      <c r="PZV104" s="610"/>
      <c r="PZY104" s="611"/>
      <c r="PZZ104" s="610"/>
      <c r="QAC104" s="611"/>
      <c r="QAD104" s="610"/>
      <c r="QAG104" s="611"/>
      <c r="QAH104" s="610"/>
      <c r="QAK104" s="611"/>
      <c r="QAL104" s="610"/>
      <c r="QAO104" s="611"/>
      <c r="QAP104" s="610"/>
      <c r="QAS104" s="611"/>
      <c r="QAT104" s="610"/>
      <c r="QAW104" s="611"/>
      <c r="QAX104" s="610"/>
      <c r="QBA104" s="611"/>
      <c r="QBB104" s="610"/>
      <c r="QBE104" s="611"/>
      <c r="QBF104" s="610"/>
      <c r="QBI104" s="611"/>
      <c r="QBJ104" s="610"/>
      <c r="QBM104" s="611"/>
      <c r="QBN104" s="610"/>
      <c r="QBQ104" s="611"/>
      <c r="QBR104" s="610"/>
      <c r="QBU104" s="611"/>
      <c r="QBV104" s="610"/>
      <c r="QBY104" s="611"/>
      <c r="QBZ104" s="610"/>
      <c r="QCC104" s="611"/>
      <c r="QCD104" s="610"/>
      <c r="QCG104" s="611"/>
      <c r="QCH104" s="610"/>
      <c r="QCK104" s="611"/>
      <c r="QCL104" s="610"/>
      <c r="QCO104" s="611"/>
      <c r="QCP104" s="610"/>
      <c r="QCS104" s="611"/>
      <c r="QCT104" s="610"/>
      <c r="QCW104" s="611"/>
      <c r="QCX104" s="610"/>
      <c r="QDA104" s="611"/>
      <c r="QDB104" s="610"/>
      <c r="QDE104" s="611"/>
      <c r="QDF104" s="610"/>
      <c r="QDI104" s="611"/>
      <c r="QDJ104" s="610"/>
      <c r="QDM104" s="611"/>
      <c r="QDN104" s="610"/>
      <c r="QDQ104" s="611"/>
      <c r="QDR104" s="610"/>
      <c r="QDU104" s="611"/>
      <c r="QDV104" s="610"/>
      <c r="QDY104" s="611"/>
      <c r="QDZ104" s="610"/>
      <c r="QEC104" s="611"/>
      <c r="QED104" s="610"/>
      <c r="QEG104" s="611"/>
      <c r="QEH104" s="610"/>
      <c r="QEK104" s="611"/>
      <c r="QEL104" s="610"/>
      <c r="QEO104" s="611"/>
      <c r="QEP104" s="610"/>
      <c r="QES104" s="611"/>
      <c r="QET104" s="610"/>
      <c r="QEW104" s="611"/>
      <c r="QEX104" s="610"/>
      <c r="QFA104" s="611"/>
      <c r="QFB104" s="610"/>
      <c r="QFE104" s="611"/>
      <c r="QFF104" s="610"/>
      <c r="QFI104" s="611"/>
      <c r="QFJ104" s="610"/>
      <c r="QFM104" s="611"/>
      <c r="QFN104" s="610"/>
      <c r="QFQ104" s="611"/>
      <c r="QFR104" s="610"/>
      <c r="QFU104" s="611"/>
      <c r="QFV104" s="610"/>
      <c r="QFY104" s="611"/>
      <c r="QFZ104" s="610"/>
      <c r="QGC104" s="611"/>
      <c r="QGD104" s="610"/>
      <c r="QGG104" s="611"/>
      <c r="QGH104" s="610"/>
      <c r="QGK104" s="611"/>
      <c r="QGL104" s="610"/>
      <c r="QGO104" s="611"/>
      <c r="QGP104" s="610"/>
      <c r="QGS104" s="611"/>
      <c r="QGT104" s="610"/>
      <c r="QGW104" s="611"/>
      <c r="QGX104" s="610"/>
      <c r="QHA104" s="611"/>
      <c r="QHB104" s="610"/>
      <c r="QHE104" s="611"/>
      <c r="QHF104" s="610"/>
      <c r="QHI104" s="611"/>
      <c r="QHJ104" s="610"/>
      <c r="QHM104" s="611"/>
      <c r="QHN104" s="610"/>
      <c r="QHQ104" s="611"/>
      <c r="QHR104" s="610"/>
      <c r="QHU104" s="611"/>
      <c r="QHV104" s="610"/>
      <c r="QHY104" s="611"/>
      <c r="QHZ104" s="610"/>
      <c r="QIC104" s="611"/>
      <c r="QID104" s="610"/>
      <c r="QIG104" s="611"/>
      <c r="QIH104" s="610"/>
      <c r="QIK104" s="611"/>
      <c r="QIL104" s="610"/>
      <c r="QIO104" s="611"/>
      <c r="QIP104" s="610"/>
      <c r="QIS104" s="611"/>
      <c r="QIT104" s="610"/>
      <c r="QIW104" s="611"/>
      <c r="QIX104" s="610"/>
      <c r="QJA104" s="611"/>
      <c r="QJB104" s="610"/>
      <c r="QJE104" s="611"/>
      <c r="QJF104" s="610"/>
      <c r="QJI104" s="611"/>
      <c r="QJJ104" s="610"/>
      <c r="QJM104" s="611"/>
      <c r="QJN104" s="610"/>
      <c r="QJQ104" s="611"/>
      <c r="QJR104" s="610"/>
      <c r="QJU104" s="611"/>
      <c r="QJV104" s="610"/>
      <c r="QJY104" s="611"/>
      <c r="QJZ104" s="610"/>
      <c r="QKC104" s="611"/>
      <c r="QKD104" s="610"/>
      <c r="QKG104" s="611"/>
      <c r="QKH104" s="610"/>
      <c r="QKK104" s="611"/>
      <c r="QKL104" s="610"/>
      <c r="QKO104" s="611"/>
      <c r="QKP104" s="610"/>
      <c r="QKS104" s="611"/>
      <c r="QKT104" s="610"/>
      <c r="QKW104" s="611"/>
      <c r="QKX104" s="610"/>
      <c r="QLA104" s="611"/>
      <c r="QLB104" s="610"/>
      <c r="QLE104" s="611"/>
      <c r="QLF104" s="610"/>
      <c r="QLI104" s="611"/>
      <c r="QLJ104" s="610"/>
      <c r="QLM104" s="611"/>
      <c r="QLN104" s="610"/>
      <c r="QLQ104" s="611"/>
      <c r="QLR104" s="610"/>
      <c r="QLU104" s="611"/>
      <c r="QLV104" s="610"/>
      <c r="QLY104" s="611"/>
      <c r="QLZ104" s="610"/>
      <c r="QMC104" s="611"/>
      <c r="QMD104" s="610"/>
      <c r="QMG104" s="611"/>
      <c r="QMH104" s="610"/>
      <c r="QMK104" s="611"/>
      <c r="QML104" s="610"/>
      <c r="QMO104" s="611"/>
      <c r="QMP104" s="610"/>
      <c r="QMS104" s="611"/>
      <c r="QMT104" s="610"/>
      <c r="QMW104" s="611"/>
      <c r="QMX104" s="610"/>
      <c r="QNA104" s="611"/>
      <c r="QNB104" s="610"/>
      <c r="QNE104" s="611"/>
      <c r="QNF104" s="610"/>
      <c r="QNI104" s="611"/>
      <c r="QNJ104" s="610"/>
      <c r="QNM104" s="611"/>
      <c r="QNN104" s="610"/>
      <c r="QNQ104" s="611"/>
      <c r="QNR104" s="610"/>
      <c r="QNU104" s="611"/>
      <c r="QNV104" s="610"/>
      <c r="QNY104" s="611"/>
      <c r="QNZ104" s="610"/>
      <c r="QOC104" s="611"/>
      <c r="QOD104" s="610"/>
      <c r="QOG104" s="611"/>
      <c r="QOH104" s="610"/>
      <c r="QOK104" s="611"/>
      <c r="QOL104" s="610"/>
      <c r="QOO104" s="611"/>
      <c r="QOP104" s="610"/>
      <c r="QOS104" s="611"/>
      <c r="QOT104" s="610"/>
      <c r="QOW104" s="611"/>
      <c r="QOX104" s="610"/>
      <c r="QPA104" s="611"/>
      <c r="QPB104" s="610"/>
      <c r="QPE104" s="611"/>
      <c r="QPF104" s="610"/>
      <c r="QPI104" s="611"/>
      <c r="QPJ104" s="610"/>
      <c r="QPM104" s="611"/>
      <c r="QPN104" s="610"/>
      <c r="QPQ104" s="611"/>
      <c r="QPR104" s="610"/>
      <c r="QPU104" s="611"/>
      <c r="QPV104" s="610"/>
      <c r="QPY104" s="611"/>
      <c r="QPZ104" s="610"/>
      <c r="QQC104" s="611"/>
      <c r="QQD104" s="610"/>
      <c r="QQG104" s="611"/>
      <c r="QQH104" s="610"/>
      <c r="QQK104" s="611"/>
      <c r="QQL104" s="610"/>
      <c r="QQO104" s="611"/>
      <c r="QQP104" s="610"/>
      <c r="QQS104" s="611"/>
      <c r="QQT104" s="610"/>
      <c r="QQW104" s="611"/>
      <c r="QQX104" s="610"/>
      <c r="QRA104" s="611"/>
      <c r="QRB104" s="610"/>
      <c r="QRE104" s="611"/>
      <c r="QRF104" s="610"/>
      <c r="QRI104" s="611"/>
      <c r="QRJ104" s="610"/>
      <c r="QRM104" s="611"/>
      <c r="QRN104" s="610"/>
      <c r="QRQ104" s="611"/>
      <c r="QRR104" s="610"/>
      <c r="QRU104" s="611"/>
      <c r="QRV104" s="610"/>
      <c r="QRY104" s="611"/>
      <c r="QRZ104" s="610"/>
      <c r="QSC104" s="611"/>
      <c r="QSD104" s="610"/>
      <c r="QSG104" s="611"/>
      <c r="QSH104" s="610"/>
      <c r="QSK104" s="611"/>
      <c r="QSL104" s="610"/>
      <c r="QSO104" s="611"/>
      <c r="QSP104" s="610"/>
      <c r="QSS104" s="611"/>
      <c r="QST104" s="610"/>
      <c r="QSW104" s="611"/>
      <c r="QSX104" s="610"/>
      <c r="QTA104" s="611"/>
      <c r="QTB104" s="610"/>
      <c r="QTE104" s="611"/>
      <c r="QTF104" s="610"/>
      <c r="QTI104" s="611"/>
      <c r="QTJ104" s="610"/>
      <c r="QTM104" s="611"/>
      <c r="QTN104" s="610"/>
      <c r="QTQ104" s="611"/>
      <c r="QTR104" s="610"/>
      <c r="QTU104" s="611"/>
      <c r="QTV104" s="610"/>
      <c r="QTY104" s="611"/>
      <c r="QTZ104" s="610"/>
      <c r="QUC104" s="611"/>
      <c r="QUD104" s="610"/>
      <c r="QUG104" s="611"/>
      <c r="QUH104" s="610"/>
      <c r="QUK104" s="611"/>
      <c r="QUL104" s="610"/>
      <c r="QUO104" s="611"/>
      <c r="QUP104" s="610"/>
      <c r="QUS104" s="611"/>
      <c r="QUT104" s="610"/>
      <c r="QUW104" s="611"/>
      <c r="QUX104" s="610"/>
      <c r="QVA104" s="611"/>
      <c r="QVB104" s="610"/>
      <c r="QVE104" s="611"/>
      <c r="QVF104" s="610"/>
      <c r="QVI104" s="611"/>
      <c r="QVJ104" s="610"/>
      <c r="QVM104" s="611"/>
      <c r="QVN104" s="610"/>
      <c r="QVQ104" s="611"/>
      <c r="QVR104" s="610"/>
      <c r="QVU104" s="611"/>
      <c r="QVV104" s="610"/>
      <c r="QVY104" s="611"/>
      <c r="QVZ104" s="610"/>
      <c r="QWC104" s="611"/>
      <c r="QWD104" s="610"/>
      <c r="QWG104" s="611"/>
      <c r="QWH104" s="610"/>
      <c r="QWK104" s="611"/>
      <c r="QWL104" s="610"/>
      <c r="QWO104" s="611"/>
      <c r="QWP104" s="610"/>
      <c r="QWS104" s="611"/>
      <c r="QWT104" s="610"/>
      <c r="QWW104" s="611"/>
      <c r="QWX104" s="610"/>
      <c r="QXA104" s="611"/>
      <c r="QXB104" s="610"/>
      <c r="QXE104" s="611"/>
      <c r="QXF104" s="610"/>
      <c r="QXI104" s="611"/>
      <c r="QXJ104" s="610"/>
      <c r="QXM104" s="611"/>
      <c r="QXN104" s="610"/>
      <c r="QXQ104" s="611"/>
      <c r="QXR104" s="610"/>
      <c r="QXU104" s="611"/>
      <c r="QXV104" s="610"/>
      <c r="QXY104" s="611"/>
      <c r="QXZ104" s="610"/>
      <c r="QYC104" s="611"/>
      <c r="QYD104" s="610"/>
      <c r="QYG104" s="611"/>
      <c r="QYH104" s="610"/>
      <c r="QYK104" s="611"/>
      <c r="QYL104" s="610"/>
      <c r="QYO104" s="611"/>
      <c r="QYP104" s="610"/>
      <c r="QYS104" s="611"/>
      <c r="QYT104" s="610"/>
      <c r="QYW104" s="611"/>
      <c r="QYX104" s="610"/>
      <c r="QZA104" s="611"/>
      <c r="QZB104" s="610"/>
      <c r="QZE104" s="611"/>
      <c r="QZF104" s="610"/>
      <c r="QZI104" s="611"/>
      <c r="QZJ104" s="610"/>
      <c r="QZM104" s="611"/>
      <c r="QZN104" s="610"/>
      <c r="QZQ104" s="611"/>
      <c r="QZR104" s="610"/>
      <c r="QZU104" s="611"/>
      <c r="QZV104" s="610"/>
      <c r="QZY104" s="611"/>
      <c r="QZZ104" s="610"/>
      <c r="RAC104" s="611"/>
      <c r="RAD104" s="610"/>
      <c r="RAG104" s="611"/>
      <c r="RAH104" s="610"/>
      <c r="RAK104" s="611"/>
      <c r="RAL104" s="610"/>
      <c r="RAO104" s="611"/>
      <c r="RAP104" s="610"/>
      <c r="RAS104" s="611"/>
      <c r="RAT104" s="610"/>
      <c r="RAW104" s="611"/>
      <c r="RAX104" s="610"/>
      <c r="RBA104" s="611"/>
      <c r="RBB104" s="610"/>
      <c r="RBE104" s="611"/>
      <c r="RBF104" s="610"/>
      <c r="RBI104" s="611"/>
      <c r="RBJ104" s="610"/>
      <c r="RBM104" s="611"/>
      <c r="RBN104" s="610"/>
      <c r="RBQ104" s="611"/>
      <c r="RBR104" s="610"/>
      <c r="RBU104" s="611"/>
      <c r="RBV104" s="610"/>
      <c r="RBY104" s="611"/>
      <c r="RBZ104" s="610"/>
      <c r="RCC104" s="611"/>
      <c r="RCD104" s="610"/>
      <c r="RCG104" s="611"/>
      <c r="RCH104" s="610"/>
      <c r="RCK104" s="611"/>
      <c r="RCL104" s="610"/>
      <c r="RCO104" s="611"/>
      <c r="RCP104" s="610"/>
      <c r="RCS104" s="611"/>
      <c r="RCT104" s="610"/>
      <c r="RCW104" s="611"/>
      <c r="RCX104" s="610"/>
      <c r="RDA104" s="611"/>
      <c r="RDB104" s="610"/>
      <c r="RDE104" s="611"/>
      <c r="RDF104" s="610"/>
      <c r="RDI104" s="611"/>
      <c r="RDJ104" s="610"/>
      <c r="RDM104" s="611"/>
      <c r="RDN104" s="610"/>
      <c r="RDQ104" s="611"/>
      <c r="RDR104" s="610"/>
      <c r="RDU104" s="611"/>
      <c r="RDV104" s="610"/>
      <c r="RDY104" s="611"/>
      <c r="RDZ104" s="610"/>
      <c r="REC104" s="611"/>
      <c r="RED104" s="610"/>
      <c r="REG104" s="611"/>
      <c r="REH104" s="610"/>
      <c r="REK104" s="611"/>
      <c r="REL104" s="610"/>
      <c r="REO104" s="611"/>
      <c r="REP104" s="610"/>
      <c r="RES104" s="611"/>
      <c r="RET104" s="610"/>
      <c r="REW104" s="611"/>
      <c r="REX104" s="610"/>
      <c r="RFA104" s="611"/>
      <c r="RFB104" s="610"/>
      <c r="RFE104" s="611"/>
      <c r="RFF104" s="610"/>
      <c r="RFI104" s="611"/>
      <c r="RFJ104" s="610"/>
      <c r="RFM104" s="611"/>
      <c r="RFN104" s="610"/>
      <c r="RFQ104" s="611"/>
      <c r="RFR104" s="610"/>
      <c r="RFU104" s="611"/>
      <c r="RFV104" s="610"/>
      <c r="RFY104" s="611"/>
      <c r="RFZ104" s="610"/>
      <c r="RGC104" s="611"/>
      <c r="RGD104" s="610"/>
      <c r="RGG104" s="611"/>
      <c r="RGH104" s="610"/>
      <c r="RGK104" s="611"/>
      <c r="RGL104" s="610"/>
      <c r="RGO104" s="611"/>
      <c r="RGP104" s="610"/>
      <c r="RGS104" s="611"/>
      <c r="RGT104" s="610"/>
      <c r="RGW104" s="611"/>
      <c r="RGX104" s="610"/>
      <c r="RHA104" s="611"/>
      <c r="RHB104" s="610"/>
      <c r="RHE104" s="611"/>
      <c r="RHF104" s="610"/>
      <c r="RHI104" s="611"/>
      <c r="RHJ104" s="610"/>
      <c r="RHM104" s="611"/>
      <c r="RHN104" s="610"/>
      <c r="RHQ104" s="611"/>
      <c r="RHR104" s="610"/>
      <c r="RHU104" s="611"/>
      <c r="RHV104" s="610"/>
      <c r="RHY104" s="611"/>
      <c r="RHZ104" s="610"/>
      <c r="RIC104" s="611"/>
      <c r="RID104" s="610"/>
      <c r="RIG104" s="611"/>
      <c r="RIH104" s="610"/>
      <c r="RIK104" s="611"/>
      <c r="RIL104" s="610"/>
      <c r="RIO104" s="611"/>
      <c r="RIP104" s="610"/>
      <c r="RIS104" s="611"/>
      <c r="RIT104" s="610"/>
      <c r="RIW104" s="611"/>
      <c r="RIX104" s="610"/>
      <c r="RJA104" s="611"/>
      <c r="RJB104" s="610"/>
      <c r="RJE104" s="611"/>
      <c r="RJF104" s="610"/>
      <c r="RJI104" s="611"/>
      <c r="RJJ104" s="610"/>
      <c r="RJM104" s="611"/>
      <c r="RJN104" s="610"/>
      <c r="RJQ104" s="611"/>
      <c r="RJR104" s="610"/>
      <c r="RJU104" s="611"/>
      <c r="RJV104" s="610"/>
      <c r="RJY104" s="611"/>
      <c r="RJZ104" s="610"/>
      <c r="RKC104" s="611"/>
      <c r="RKD104" s="610"/>
      <c r="RKG104" s="611"/>
      <c r="RKH104" s="610"/>
      <c r="RKK104" s="611"/>
      <c r="RKL104" s="610"/>
      <c r="RKO104" s="611"/>
      <c r="RKP104" s="610"/>
      <c r="RKS104" s="611"/>
      <c r="RKT104" s="610"/>
      <c r="RKW104" s="611"/>
      <c r="RKX104" s="610"/>
      <c r="RLA104" s="611"/>
      <c r="RLB104" s="610"/>
      <c r="RLE104" s="611"/>
      <c r="RLF104" s="610"/>
      <c r="RLI104" s="611"/>
      <c r="RLJ104" s="610"/>
      <c r="RLM104" s="611"/>
      <c r="RLN104" s="610"/>
      <c r="RLQ104" s="611"/>
      <c r="RLR104" s="610"/>
      <c r="RLU104" s="611"/>
      <c r="RLV104" s="610"/>
      <c r="RLY104" s="611"/>
      <c r="RLZ104" s="610"/>
      <c r="RMC104" s="611"/>
      <c r="RMD104" s="610"/>
      <c r="RMG104" s="611"/>
      <c r="RMH104" s="610"/>
      <c r="RMK104" s="611"/>
      <c r="RML104" s="610"/>
      <c r="RMO104" s="611"/>
      <c r="RMP104" s="610"/>
      <c r="RMS104" s="611"/>
      <c r="RMT104" s="610"/>
      <c r="RMW104" s="611"/>
      <c r="RMX104" s="610"/>
      <c r="RNA104" s="611"/>
      <c r="RNB104" s="610"/>
      <c r="RNE104" s="611"/>
      <c r="RNF104" s="610"/>
      <c r="RNI104" s="611"/>
      <c r="RNJ104" s="610"/>
      <c r="RNM104" s="611"/>
      <c r="RNN104" s="610"/>
      <c r="RNQ104" s="611"/>
      <c r="RNR104" s="610"/>
      <c r="RNU104" s="611"/>
      <c r="RNV104" s="610"/>
      <c r="RNY104" s="611"/>
      <c r="RNZ104" s="610"/>
      <c r="ROC104" s="611"/>
      <c r="ROD104" s="610"/>
      <c r="ROG104" s="611"/>
      <c r="ROH104" s="610"/>
      <c r="ROK104" s="611"/>
      <c r="ROL104" s="610"/>
      <c r="ROO104" s="611"/>
      <c r="ROP104" s="610"/>
      <c r="ROS104" s="611"/>
      <c r="ROT104" s="610"/>
      <c r="ROW104" s="611"/>
      <c r="ROX104" s="610"/>
      <c r="RPA104" s="611"/>
      <c r="RPB104" s="610"/>
      <c r="RPE104" s="611"/>
      <c r="RPF104" s="610"/>
      <c r="RPI104" s="611"/>
      <c r="RPJ104" s="610"/>
      <c r="RPM104" s="611"/>
      <c r="RPN104" s="610"/>
      <c r="RPQ104" s="611"/>
      <c r="RPR104" s="610"/>
      <c r="RPU104" s="611"/>
      <c r="RPV104" s="610"/>
      <c r="RPY104" s="611"/>
      <c r="RPZ104" s="610"/>
      <c r="RQC104" s="611"/>
      <c r="RQD104" s="610"/>
      <c r="RQG104" s="611"/>
      <c r="RQH104" s="610"/>
      <c r="RQK104" s="611"/>
      <c r="RQL104" s="610"/>
      <c r="RQO104" s="611"/>
      <c r="RQP104" s="610"/>
      <c r="RQS104" s="611"/>
      <c r="RQT104" s="610"/>
      <c r="RQW104" s="611"/>
      <c r="RQX104" s="610"/>
      <c r="RRA104" s="611"/>
      <c r="RRB104" s="610"/>
      <c r="RRE104" s="611"/>
      <c r="RRF104" s="610"/>
      <c r="RRI104" s="611"/>
      <c r="RRJ104" s="610"/>
      <c r="RRM104" s="611"/>
      <c r="RRN104" s="610"/>
      <c r="RRQ104" s="611"/>
      <c r="RRR104" s="610"/>
      <c r="RRU104" s="611"/>
      <c r="RRV104" s="610"/>
      <c r="RRY104" s="611"/>
      <c r="RRZ104" s="610"/>
      <c r="RSC104" s="611"/>
      <c r="RSD104" s="610"/>
      <c r="RSG104" s="611"/>
      <c r="RSH104" s="610"/>
      <c r="RSK104" s="611"/>
      <c r="RSL104" s="610"/>
      <c r="RSO104" s="611"/>
      <c r="RSP104" s="610"/>
      <c r="RSS104" s="611"/>
      <c r="RST104" s="610"/>
      <c r="RSW104" s="611"/>
      <c r="RSX104" s="610"/>
      <c r="RTA104" s="611"/>
      <c r="RTB104" s="610"/>
      <c r="RTE104" s="611"/>
      <c r="RTF104" s="610"/>
      <c r="RTI104" s="611"/>
      <c r="RTJ104" s="610"/>
      <c r="RTM104" s="611"/>
      <c r="RTN104" s="610"/>
      <c r="RTQ104" s="611"/>
      <c r="RTR104" s="610"/>
      <c r="RTU104" s="611"/>
      <c r="RTV104" s="610"/>
      <c r="RTY104" s="611"/>
      <c r="RTZ104" s="610"/>
      <c r="RUC104" s="611"/>
      <c r="RUD104" s="610"/>
      <c r="RUG104" s="611"/>
      <c r="RUH104" s="610"/>
      <c r="RUK104" s="611"/>
      <c r="RUL104" s="610"/>
      <c r="RUO104" s="611"/>
      <c r="RUP104" s="610"/>
      <c r="RUS104" s="611"/>
      <c r="RUT104" s="610"/>
      <c r="RUW104" s="611"/>
      <c r="RUX104" s="610"/>
      <c r="RVA104" s="611"/>
      <c r="RVB104" s="610"/>
      <c r="RVE104" s="611"/>
      <c r="RVF104" s="610"/>
      <c r="RVI104" s="611"/>
      <c r="RVJ104" s="610"/>
      <c r="RVM104" s="611"/>
      <c r="RVN104" s="610"/>
      <c r="RVQ104" s="611"/>
      <c r="RVR104" s="610"/>
      <c r="RVU104" s="611"/>
      <c r="RVV104" s="610"/>
      <c r="RVY104" s="611"/>
      <c r="RVZ104" s="610"/>
      <c r="RWC104" s="611"/>
      <c r="RWD104" s="610"/>
      <c r="RWG104" s="611"/>
      <c r="RWH104" s="610"/>
      <c r="RWK104" s="611"/>
      <c r="RWL104" s="610"/>
      <c r="RWO104" s="611"/>
      <c r="RWP104" s="610"/>
      <c r="RWS104" s="611"/>
      <c r="RWT104" s="610"/>
      <c r="RWW104" s="611"/>
      <c r="RWX104" s="610"/>
      <c r="RXA104" s="611"/>
      <c r="RXB104" s="610"/>
      <c r="RXE104" s="611"/>
      <c r="RXF104" s="610"/>
      <c r="RXI104" s="611"/>
      <c r="RXJ104" s="610"/>
      <c r="RXM104" s="611"/>
      <c r="RXN104" s="610"/>
      <c r="RXQ104" s="611"/>
      <c r="RXR104" s="610"/>
      <c r="RXU104" s="611"/>
      <c r="RXV104" s="610"/>
      <c r="RXY104" s="611"/>
      <c r="RXZ104" s="610"/>
      <c r="RYC104" s="611"/>
      <c r="RYD104" s="610"/>
      <c r="RYG104" s="611"/>
      <c r="RYH104" s="610"/>
      <c r="RYK104" s="611"/>
      <c r="RYL104" s="610"/>
      <c r="RYO104" s="611"/>
      <c r="RYP104" s="610"/>
      <c r="RYS104" s="611"/>
      <c r="RYT104" s="610"/>
      <c r="RYW104" s="611"/>
      <c r="RYX104" s="610"/>
      <c r="RZA104" s="611"/>
      <c r="RZB104" s="610"/>
      <c r="RZE104" s="611"/>
      <c r="RZF104" s="610"/>
      <c r="RZI104" s="611"/>
      <c r="RZJ104" s="610"/>
      <c r="RZM104" s="611"/>
      <c r="RZN104" s="610"/>
      <c r="RZQ104" s="611"/>
      <c r="RZR104" s="610"/>
      <c r="RZU104" s="611"/>
      <c r="RZV104" s="610"/>
      <c r="RZY104" s="611"/>
      <c r="RZZ104" s="610"/>
      <c r="SAC104" s="611"/>
      <c r="SAD104" s="610"/>
      <c r="SAG104" s="611"/>
      <c r="SAH104" s="610"/>
      <c r="SAK104" s="611"/>
      <c r="SAL104" s="610"/>
      <c r="SAO104" s="611"/>
      <c r="SAP104" s="610"/>
      <c r="SAS104" s="611"/>
      <c r="SAT104" s="610"/>
      <c r="SAW104" s="611"/>
      <c r="SAX104" s="610"/>
      <c r="SBA104" s="611"/>
      <c r="SBB104" s="610"/>
      <c r="SBE104" s="611"/>
      <c r="SBF104" s="610"/>
      <c r="SBI104" s="611"/>
      <c r="SBJ104" s="610"/>
      <c r="SBM104" s="611"/>
      <c r="SBN104" s="610"/>
      <c r="SBQ104" s="611"/>
      <c r="SBR104" s="610"/>
      <c r="SBU104" s="611"/>
      <c r="SBV104" s="610"/>
      <c r="SBY104" s="611"/>
      <c r="SBZ104" s="610"/>
      <c r="SCC104" s="611"/>
      <c r="SCD104" s="610"/>
      <c r="SCG104" s="611"/>
      <c r="SCH104" s="610"/>
      <c r="SCK104" s="611"/>
      <c r="SCL104" s="610"/>
      <c r="SCO104" s="611"/>
      <c r="SCP104" s="610"/>
      <c r="SCS104" s="611"/>
      <c r="SCT104" s="610"/>
      <c r="SCW104" s="611"/>
      <c r="SCX104" s="610"/>
      <c r="SDA104" s="611"/>
      <c r="SDB104" s="610"/>
      <c r="SDE104" s="611"/>
      <c r="SDF104" s="610"/>
      <c r="SDI104" s="611"/>
      <c r="SDJ104" s="610"/>
      <c r="SDM104" s="611"/>
      <c r="SDN104" s="610"/>
      <c r="SDQ104" s="611"/>
      <c r="SDR104" s="610"/>
      <c r="SDU104" s="611"/>
      <c r="SDV104" s="610"/>
      <c r="SDY104" s="611"/>
      <c r="SDZ104" s="610"/>
      <c r="SEC104" s="611"/>
      <c r="SED104" s="610"/>
      <c r="SEG104" s="611"/>
      <c r="SEH104" s="610"/>
      <c r="SEK104" s="611"/>
      <c r="SEL104" s="610"/>
      <c r="SEO104" s="611"/>
      <c r="SEP104" s="610"/>
      <c r="SES104" s="611"/>
      <c r="SET104" s="610"/>
      <c r="SEW104" s="611"/>
      <c r="SEX104" s="610"/>
      <c r="SFA104" s="611"/>
      <c r="SFB104" s="610"/>
      <c r="SFE104" s="611"/>
      <c r="SFF104" s="610"/>
      <c r="SFI104" s="611"/>
      <c r="SFJ104" s="610"/>
      <c r="SFM104" s="611"/>
      <c r="SFN104" s="610"/>
      <c r="SFQ104" s="611"/>
      <c r="SFR104" s="610"/>
      <c r="SFU104" s="611"/>
      <c r="SFV104" s="610"/>
      <c r="SFY104" s="611"/>
      <c r="SFZ104" s="610"/>
      <c r="SGC104" s="611"/>
      <c r="SGD104" s="610"/>
      <c r="SGG104" s="611"/>
      <c r="SGH104" s="610"/>
      <c r="SGK104" s="611"/>
      <c r="SGL104" s="610"/>
      <c r="SGO104" s="611"/>
      <c r="SGP104" s="610"/>
      <c r="SGS104" s="611"/>
      <c r="SGT104" s="610"/>
      <c r="SGW104" s="611"/>
      <c r="SGX104" s="610"/>
      <c r="SHA104" s="611"/>
      <c r="SHB104" s="610"/>
      <c r="SHE104" s="611"/>
      <c r="SHF104" s="610"/>
      <c r="SHI104" s="611"/>
      <c r="SHJ104" s="610"/>
      <c r="SHM104" s="611"/>
      <c r="SHN104" s="610"/>
      <c r="SHQ104" s="611"/>
      <c r="SHR104" s="610"/>
      <c r="SHU104" s="611"/>
      <c r="SHV104" s="610"/>
      <c r="SHY104" s="611"/>
      <c r="SHZ104" s="610"/>
      <c r="SIC104" s="611"/>
      <c r="SID104" s="610"/>
      <c r="SIG104" s="611"/>
      <c r="SIH104" s="610"/>
      <c r="SIK104" s="611"/>
      <c r="SIL104" s="610"/>
      <c r="SIO104" s="611"/>
      <c r="SIP104" s="610"/>
      <c r="SIS104" s="611"/>
      <c r="SIT104" s="610"/>
      <c r="SIW104" s="611"/>
      <c r="SIX104" s="610"/>
      <c r="SJA104" s="611"/>
      <c r="SJB104" s="610"/>
      <c r="SJE104" s="611"/>
      <c r="SJF104" s="610"/>
      <c r="SJI104" s="611"/>
      <c r="SJJ104" s="610"/>
      <c r="SJM104" s="611"/>
      <c r="SJN104" s="610"/>
      <c r="SJQ104" s="611"/>
      <c r="SJR104" s="610"/>
      <c r="SJU104" s="611"/>
      <c r="SJV104" s="610"/>
      <c r="SJY104" s="611"/>
      <c r="SJZ104" s="610"/>
      <c r="SKC104" s="611"/>
      <c r="SKD104" s="610"/>
      <c r="SKG104" s="611"/>
      <c r="SKH104" s="610"/>
      <c r="SKK104" s="611"/>
      <c r="SKL104" s="610"/>
      <c r="SKO104" s="611"/>
      <c r="SKP104" s="610"/>
      <c r="SKS104" s="611"/>
      <c r="SKT104" s="610"/>
      <c r="SKW104" s="611"/>
      <c r="SKX104" s="610"/>
      <c r="SLA104" s="611"/>
      <c r="SLB104" s="610"/>
      <c r="SLE104" s="611"/>
      <c r="SLF104" s="610"/>
      <c r="SLI104" s="611"/>
      <c r="SLJ104" s="610"/>
      <c r="SLM104" s="611"/>
      <c r="SLN104" s="610"/>
      <c r="SLQ104" s="611"/>
      <c r="SLR104" s="610"/>
      <c r="SLU104" s="611"/>
      <c r="SLV104" s="610"/>
      <c r="SLY104" s="611"/>
      <c r="SLZ104" s="610"/>
      <c r="SMC104" s="611"/>
      <c r="SMD104" s="610"/>
      <c r="SMG104" s="611"/>
      <c r="SMH104" s="610"/>
      <c r="SMK104" s="611"/>
      <c r="SML104" s="610"/>
      <c r="SMO104" s="611"/>
      <c r="SMP104" s="610"/>
      <c r="SMS104" s="611"/>
      <c r="SMT104" s="610"/>
      <c r="SMW104" s="611"/>
      <c r="SMX104" s="610"/>
      <c r="SNA104" s="611"/>
      <c r="SNB104" s="610"/>
      <c r="SNE104" s="611"/>
      <c r="SNF104" s="610"/>
      <c r="SNI104" s="611"/>
      <c r="SNJ104" s="610"/>
      <c r="SNM104" s="611"/>
      <c r="SNN104" s="610"/>
      <c r="SNQ104" s="611"/>
      <c r="SNR104" s="610"/>
      <c r="SNU104" s="611"/>
      <c r="SNV104" s="610"/>
      <c r="SNY104" s="611"/>
      <c r="SNZ104" s="610"/>
      <c r="SOC104" s="611"/>
      <c r="SOD104" s="610"/>
      <c r="SOG104" s="611"/>
      <c r="SOH104" s="610"/>
      <c r="SOK104" s="611"/>
      <c r="SOL104" s="610"/>
      <c r="SOO104" s="611"/>
      <c r="SOP104" s="610"/>
      <c r="SOS104" s="611"/>
      <c r="SOT104" s="610"/>
      <c r="SOW104" s="611"/>
      <c r="SOX104" s="610"/>
      <c r="SPA104" s="611"/>
      <c r="SPB104" s="610"/>
      <c r="SPE104" s="611"/>
      <c r="SPF104" s="610"/>
      <c r="SPI104" s="611"/>
      <c r="SPJ104" s="610"/>
      <c r="SPM104" s="611"/>
      <c r="SPN104" s="610"/>
      <c r="SPQ104" s="611"/>
      <c r="SPR104" s="610"/>
      <c r="SPU104" s="611"/>
      <c r="SPV104" s="610"/>
      <c r="SPY104" s="611"/>
      <c r="SPZ104" s="610"/>
      <c r="SQC104" s="611"/>
      <c r="SQD104" s="610"/>
      <c r="SQG104" s="611"/>
      <c r="SQH104" s="610"/>
      <c r="SQK104" s="611"/>
      <c r="SQL104" s="610"/>
      <c r="SQO104" s="611"/>
      <c r="SQP104" s="610"/>
      <c r="SQS104" s="611"/>
      <c r="SQT104" s="610"/>
      <c r="SQW104" s="611"/>
      <c r="SQX104" s="610"/>
      <c r="SRA104" s="611"/>
      <c r="SRB104" s="610"/>
      <c r="SRE104" s="611"/>
      <c r="SRF104" s="610"/>
      <c r="SRI104" s="611"/>
      <c r="SRJ104" s="610"/>
      <c r="SRM104" s="611"/>
      <c r="SRN104" s="610"/>
      <c r="SRQ104" s="611"/>
      <c r="SRR104" s="610"/>
      <c r="SRU104" s="611"/>
      <c r="SRV104" s="610"/>
      <c r="SRY104" s="611"/>
      <c r="SRZ104" s="610"/>
      <c r="SSC104" s="611"/>
      <c r="SSD104" s="610"/>
      <c r="SSG104" s="611"/>
      <c r="SSH104" s="610"/>
      <c r="SSK104" s="611"/>
      <c r="SSL104" s="610"/>
      <c r="SSO104" s="611"/>
      <c r="SSP104" s="610"/>
      <c r="SSS104" s="611"/>
      <c r="SST104" s="610"/>
      <c r="SSW104" s="611"/>
      <c r="SSX104" s="610"/>
      <c r="STA104" s="611"/>
      <c r="STB104" s="610"/>
      <c r="STE104" s="611"/>
      <c r="STF104" s="610"/>
      <c r="STI104" s="611"/>
      <c r="STJ104" s="610"/>
      <c r="STM104" s="611"/>
      <c r="STN104" s="610"/>
      <c r="STQ104" s="611"/>
      <c r="STR104" s="610"/>
      <c r="STU104" s="611"/>
      <c r="STV104" s="610"/>
      <c r="STY104" s="611"/>
      <c r="STZ104" s="610"/>
      <c r="SUC104" s="611"/>
      <c r="SUD104" s="610"/>
      <c r="SUG104" s="611"/>
      <c r="SUH104" s="610"/>
      <c r="SUK104" s="611"/>
      <c r="SUL104" s="610"/>
      <c r="SUO104" s="611"/>
      <c r="SUP104" s="610"/>
      <c r="SUS104" s="611"/>
      <c r="SUT104" s="610"/>
      <c r="SUW104" s="611"/>
      <c r="SUX104" s="610"/>
      <c r="SVA104" s="611"/>
      <c r="SVB104" s="610"/>
      <c r="SVE104" s="611"/>
      <c r="SVF104" s="610"/>
      <c r="SVI104" s="611"/>
      <c r="SVJ104" s="610"/>
      <c r="SVM104" s="611"/>
      <c r="SVN104" s="610"/>
      <c r="SVQ104" s="611"/>
      <c r="SVR104" s="610"/>
      <c r="SVU104" s="611"/>
      <c r="SVV104" s="610"/>
      <c r="SVY104" s="611"/>
      <c r="SVZ104" s="610"/>
      <c r="SWC104" s="611"/>
      <c r="SWD104" s="610"/>
      <c r="SWG104" s="611"/>
      <c r="SWH104" s="610"/>
      <c r="SWK104" s="611"/>
      <c r="SWL104" s="610"/>
      <c r="SWO104" s="611"/>
      <c r="SWP104" s="610"/>
      <c r="SWS104" s="611"/>
      <c r="SWT104" s="610"/>
      <c r="SWW104" s="611"/>
      <c r="SWX104" s="610"/>
      <c r="SXA104" s="611"/>
      <c r="SXB104" s="610"/>
      <c r="SXE104" s="611"/>
      <c r="SXF104" s="610"/>
      <c r="SXI104" s="611"/>
      <c r="SXJ104" s="610"/>
      <c r="SXM104" s="611"/>
      <c r="SXN104" s="610"/>
      <c r="SXQ104" s="611"/>
      <c r="SXR104" s="610"/>
      <c r="SXU104" s="611"/>
      <c r="SXV104" s="610"/>
      <c r="SXY104" s="611"/>
      <c r="SXZ104" s="610"/>
      <c r="SYC104" s="611"/>
      <c r="SYD104" s="610"/>
      <c r="SYG104" s="611"/>
      <c r="SYH104" s="610"/>
      <c r="SYK104" s="611"/>
      <c r="SYL104" s="610"/>
      <c r="SYO104" s="611"/>
      <c r="SYP104" s="610"/>
      <c r="SYS104" s="611"/>
      <c r="SYT104" s="610"/>
      <c r="SYW104" s="611"/>
      <c r="SYX104" s="610"/>
      <c r="SZA104" s="611"/>
      <c r="SZB104" s="610"/>
      <c r="SZE104" s="611"/>
      <c r="SZF104" s="610"/>
      <c r="SZI104" s="611"/>
      <c r="SZJ104" s="610"/>
      <c r="SZM104" s="611"/>
      <c r="SZN104" s="610"/>
      <c r="SZQ104" s="611"/>
      <c r="SZR104" s="610"/>
      <c r="SZU104" s="611"/>
      <c r="SZV104" s="610"/>
      <c r="SZY104" s="611"/>
      <c r="SZZ104" s="610"/>
      <c r="TAC104" s="611"/>
      <c r="TAD104" s="610"/>
      <c r="TAG104" s="611"/>
      <c r="TAH104" s="610"/>
      <c r="TAK104" s="611"/>
      <c r="TAL104" s="610"/>
      <c r="TAO104" s="611"/>
      <c r="TAP104" s="610"/>
      <c r="TAS104" s="611"/>
      <c r="TAT104" s="610"/>
      <c r="TAW104" s="611"/>
      <c r="TAX104" s="610"/>
      <c r="TBA104" s="611"/>
      <c r="TBB104" s="610"/>
      <c r="TBE104" s="611"/>
      <c r="TBF104" s="610"/>
      <c r="TBI104" s="611"/>
      <c r="TBJ104" s="610"/>
      <c r="TBM104" s="611"/>
      <c r="TBN104" s="610"/>
      <c r="TBQ104" s="611"/>
      <c r="TBR104" s="610"/>
      <c r="TBU104" s="611"/>
      <c r="TBV104" s="610"/>
      <c r="TBY104" s="611"/>
      <c r="TBZ104" s="610"/>
      <c r="TCC104" s="611"/>
      <c r="TCD104" s="610"/>
      <c r="TCG104" s="611"/>
      <c r="TCH104" s="610"/>
      <c r="TCK104" s="611"/>
      <c r="TCL104" s="610"/>
      <c r="TCO104" s="611"/>
      <c r="TCP104" s="610"/>
      <c r="TCS104" s="611"/>
      <c r="TCT104" s="610"/>
      <c r="TCW104" s="611"/>
      <c r="TCX104" s="610"/>
      <c r="TDA104" s="611"/>
      <c r="TDB104" s="610"/>
      <c r="TDE104" s="611"/>
      <c r="TDF104" s="610"/>
      <c r="TDI104" s="611"/>
      <c r="TDJ104" s="610"/>
      <c r="TDM104" s="611"/>
      <c r="TDN104" s="610"/>
      <c r="TDQ104" s="611"/>
      <c r="TDR104" s="610"/>
      <c r="TDU104" s="611"/>
      <c r="TDV104" s="610"/>
      <c r="TDY104" s="611"/>
      <c r="TDZ104" s="610"/>
      <c r="TEC104" s="611"/>
      <c r="TED104" s="610"/>
      <c r="TEG104" s="611"/>
      <c r="TEH104" s="610"/>
      <c r="TEK104" s="611"/>
      <c r="TEL104" s="610"/>
      <c r="TEO104" s="611"/>
      <c r="TEP104" s="610"/>
      <c r="TES104" s="611"/>
      <c r="TET104" s="610"/>
      <c r="TEW104" s="611"/>
      <c r="TEX104" s="610"/>
      <c r="TFA104" s="611"/>
      <c r="TFB104" s="610"/>
      <c r="TFE104" s="611"/>
      <c r="TFF104" s="610"/>
      <c r="TFI104" s="611"/>
      <c r="TFJ104" s="610"/>
      <c r="TFM104" s="611"/>
      <c r="TFN104" s="610"/>
      <c r="TFQ104" s="611"/>
      <c r="TFR104" s="610"/>
      <c r="TFU104" s="611"/>
      <c r="TFV104" s="610"/>
      <c r="TFY104" s="611"/>
      <c r="TFZ104" s="610"/>
      <c r="TGC104" s="611"/>
      <c r="TGD104" s="610"/>
      <c r="TGG104" s="611"/>
      <c r="TGH104" s="610"/>
      <c r="TGK104" s="611"/>
      <c r="TGL104" s="610"/>
      <c r="TGO104" s="611"/>
      <c r="TGP104" s="610"/>
      <c r="TGS104" s="611"/>
      <c r="TGT104" s="610"/>
      <c r="TGW104" s="611"/>
      <c r="TGX104" s="610"/>
      <c r="THA104" s="611"/>
      <c r="THB104" s="610"/>
      <c r="THE104" s="611"/>
      <c r="THF104" s="610"/>
      <c r="THI104" s="611"/>
      <c r="THJ104" s="610"/>
      <c r="THM104" s="611"/>
      <c r="THN104" s="610"/>
      <c r="THQ104" s="611"/>
      <c r="THR104" s="610"/>
      <c r="THU104" s="611"/>
      <c r="THV104" s="610"/>
      <c r="THY104" s="611"/>
      <c r="THZ104" s="610"/>
      <c r="TIC104" s="611"/>
      <c r="TID104" s="610"/>
      <c r="TIG104" s="611"/>
      <c r="TIH104" s="610"/>
      <c r="TIK104" s="611"/>
      <c r="TIL104" s="610"/>
      <c r="TIO104" s="611"/>
      <c r="TIP104" s="610"/>
      <c r="TIS104" s="611"/>
      <c r="TIT104" s="610"/>
      <c r="TIW104" s="611"/>
      <c r="TIX104" s="610"/>
      <c r="TJA104" s="611"/>
      <c r="TJB104" s="610"/>
      <c r="TJE104" s="611"/>
      <c r="TJF104" s="610"/>
      <c r="TJI104" s="611"/>
      <c r="TJJ104" s="610"/>
      <c r="TJM104" s="611"/>
      <c r="TJN104" s="610"/>
      <c r="TJQ104" s="611"/>
      <c r="TJR104" s="610"/>
      <c r="TJU104" s="611"/>
      <c r="TJV104" s="610"/>
      <c r="TJY104" s="611"/>
      <c r="TJZ104" s="610"/>
      <c r="TKC104" s="611"/>
      <c r="TKD104" s="610"/>
      <c r="TKG104" s="611"/>
      <c r="TKH104" s="610"/>
      <c r="TKK104" s="611"/>
      <c r="TKL104" s="610"/>
      <c r="TKO104" s="611"/>
      <c r="TKP104" s="610"/>
      <c r="TKS104" s="611"/>
      <c r="TKT104" s="610"/>
      <c r="TKW104" s="611"/>
      <c r="TKX104" s="610"/>
      <c r="TLA104" s="611"/>
      <c r="TLB104" s="610"/>
      <c r="TLE104" s="611"/>
      <c r="TLF104" s="610"/>
      <c r="TLI104" s="611"/>
      <c r="TLJ104" s="610"/>
      <c r="TLM104" s="611"/>
      <c r="TLN104" s="610"/>
      <c r="TLQ104" s="611"/>
      <c r="TLR104" s="610"/>
      <c r="TLU104" s="611"/>
      <c r="TLV104" s="610"/>
      <c r="TLY104" s="611"/>
      <c r="TLZ104" s="610"/>
      <c r="TMC104" s="611"/>
      <c r="TMD104" s="610"/>
      <c r="TMG104" s="611"/>
      <c r="TMH104" s="610"/>
      <c r="TMK104" s="611"/>
      <c r="TML104" s="610"/>
      <c r="TMO104" s="611"/>
      <c r="TMP104" s="610"/>
      <c r="TMS104" s="611"/>
      <c r="TMT104" s="610"/>
      <c r="TMW104" s="611"/>
      <c r="TMX104" s="610"/>
      <c r="TNA104" s="611"/>
      <c r="TNB104" s="610"/>
      <c r="TNE104" s="611"/>
      <c r="TNF104" s="610"/>
      <c r="TNI104" s="611"/>
      <c r="TNJ104" s="610"/>
      <c r="TNM104" s="611"/>
      <c r="TNN104" s="610"/>
      <c r="TNQ104" s="611"/>
      <c r="TNR104" s="610"/>
      <c r="TNU104" s="611"/>
      <c r="TNV104" s="610"/>
      <c r="TNY104" s="611"/>
      <c r="TNZ104" s="610"/>
      <c r="TOC104" s="611"/>
      <c r="TOD104" s="610"/>
      <c r="TOG104" s="611"/>
      <c r="TOH104" s="610"/>
      <c r="TOK104" s="611"/>
      <c r="TOL104" s="610"/>
      <c r="TOO104" s="611"/>
      <c r="TOP104" s="610"/>
      <c r="TOS104" s="611"/>
      <c r="TOT104" s="610"/>
      <c r="TOW104" s="611"/>
      <c r="TOX104" s="610"/>
      <c r="TPA104" s="611"/>
      <c r="TPB104" s="610"/>
      <c r="TPE104" s="611"/>
      <c r="TPF104" s="610"/>
      <c r="TPI104" s="611"/>
      <c r="TPJ104" s="610"/>
      <c r="TPM104" s="611"/>
      <c r="TPN104" s="610"/>
      <c r="TPQ104" s="611"/>
      <c r="TPR104" s="610"/>
      <c r="TPU104" s="611"/>
      <c r="TPV104" s="610"/>
      <c r="TPY104" s="611"/>
      <c r="TPZ104" s="610"/>
      <c r="TQC104" s="611"/>
      <c r="TQD104" s="610"/>
      <c r="TQG104" s="611"/>
      <c r="TQH104" s="610"/>
      <c r="TQK104" s="611"/>
      <c r="TQL104" s="610"/>
      <c r="TQO104" s="611"/>
      <c r="TQP104" s="610"/>
      <c r="TQS104" s="611"/>
      <c r="TQT104" s="610"/>
      <c r="TQW104" s="611"/>
      <c r="TQX104" s="610"/>
      <c r="TRA104" s="611"/>
      <c r="TRB104" s="610"/>
      <c r="TRE104" s="611"/>
      <c r="TRF104" s="610"/>
      <c r="TRI104" s="611"/>
      <c r="TRJ104" s="610"/>
      <c r="TRM104" s="611"/>
      <c r="TRN104" s="610"/>
      <c r="TRQ104" s="611"/>
      <c r="TRR104" s="610"/>
      <c r="TRU104" s="611"/>
      <c r="TRV104" s="610"/>
      <c r="TRY104" s="611"/>
      <c r="TRZ104" s="610"/>
      <c r="TSC104" s="611"/>
      <c r="TSD104" s="610"/>
      <c r="TSG104" s="611"/>
      <c r="TSH104" s="610"/>
      <c r="TSK104" s="611"/>
      <c r="TSL104" s="610"/>
      <c r="TSO104" s="611"/>
      <c r="TSP104" s="610"/>
      <c r="TSS104" s="611"/>
      <c r="TST104" s="610"/>
      <c r="TSW104" s="611"/>
      <c r="TSX104" s="610"/>
      <c r="TTA104" s="611"/>
      <c r="TTB104" s="610"/>
      <c r="TTE104" s="611"/>
      <c r="TTF104" s="610"/>
      <c r="TTI104" s="611"/>
      <c r="TTJ104" s="610"/>
      <c r="TTM104" s="611"/>
      <c r="TTN104" s="610"/>
      <c r="TTQ104" s="611"/>
      <c r="TTR104" s="610"/>
      <c r="TTU104" s="611"/>
      <c r="TTV104" s="610"/>
      <c r="TTY104" s="611"/>
      <c r="TTZ104" s="610"/>
      <c r="TUC104" s="611"/>
      <c r="TUD104" s="610"/>
      <c r="TUG104" s="611"/>
      <c r="TUH104" s="610"/>
      <c r="TUK104" s="611"/>
      <c r="TUL104" s="610"/>
      <c r="TUO104" s="611"/>
      <c r="TUP104" s="610"/>
      <c r="TUS104" s="611"/>
      <c r="TUT104" s="610"/>
      <c r="TUW104" s="611"/>
      <c r="TUX104" s="610"/>
      <c r="TVA104" s="611"/>
      <c r="TVB104" s="610"/>
      <c r="TVE104" s="611"/>
      <c r="TVF104" s="610"/>
      <c r="TVI104" s="611"/>
      <c r="TVJ104" s="610"/>
      <c r="TVM104" s="611"/>
      <c r="TVN104" s="610"/>
      <c r="TVQ104" s="611"/>
      <c r="TVR104" s="610"/>
      <c r="TVU104" s="611"/>
      <c r="TVV104" s="610"/>
      <c r="TVY104" s="611"/>
      <c r="TVZ104" s="610"/>
      <c r="TWC104" s="611"/>
      <c r="TWD104" s="610"/>
      <c r="TWG104" s="611"/>
      <c r="TWH104" s="610"/>
      <c r="TWK104" s="611"/>
      <c r="TWL104" s="610"/>
      <c r="TWO104" s="611"/>
      <c r="TWP104" s="610"/>
      <c r="TWS104" s="611"/>
      <c r="TWT104" s="610"/>
      <c r="TWW104" s="611"/>
      <c r="TWX104" s="610"/>
      <c r="TXA104" s="611"/>
      <c r="TXB104" s="610"/>
      <c r="TXE104" s="611"/>
      <c r="TXF104" s="610"/>
      <c r="TXI104" s="611"/>
      <c r="TXJ104" s="610"/>
      <c r="TXM104" s="611"/>
      <c r="TXN104" s="610"/>
      <c r="TXQ104" s="611"/>
      <c r="TXR104" s="610"/>
      <c r="TXU104" s="611"/>
      <c r="TXV104" s="610"/>
      <c r="TXY104" s="611"/>
      <c r="TXZ104" s="610"/>
      <c r="TYC104" s="611"/>
      <c r="TYD104" s="610"/>
      <c r="TYG104" s="611"/>
      <c r="TYH104" s="610"/>
      <c r="TYK104" s="611"/>
      <c r="TYL104" s="610"/>
      <c r="TYO104" s="611"/>
      <c r="TYP104" s="610"/>
      <c r="TYS104" s="611"/>
      <c r="TYT104" s="610"/>
      <c r="TYW104" s="611"/>
      <c r="TYX104" s="610"/>
      <c r="TZA104" s="611"/>
      <c r="TZB104" s="610"/>
      <c r="TZE104" s="611"/>
      <c r="TZF104" s="610"/>
      <c r="TZI104" s="611"/>
      <c r="TZJ104" s="610"/>
      <c r="TZM104" s="611"/>
      <c r="TZN104" s="610"/>
      <c r="TZQ104" s="611"/>
      <c r="TZR104" s="610"/>
      <c r="TZU104" s="611"/>
      <c r="TZV104" s="610"/>
      <c r="TZY104" s="611"/>
      <c r="TZZ104" s="610"/>
      <c r="UAC104" s="611"/>
      <c r="UAD104" s="610"/>
      <c r="UAG104" s="611"/>
      <c r="UAH104" s="610"/>
      <c r="UAK104" s="611"/>
      <c r="UAL104" s="610"/>
      <c r="UAO104" s="611"/>
      <c r="UAP104" s="610"/>
      <c r="UAS104" s="611"/>
      <c r="UAT104" s="610"/>
      <c r="UAW104" s="611"/>
      <c r="UAX104" s="610"/>
      <c r="UBA104" s="611"/>
      <c r="UBB104" s="610"/>
      <c r="UBE104" s="611"/>
      <c r="UBF104" s="610"/>
      <c r="UBI104" s="611"/>
      <c r="UBJ104" s="610"/>
      <c r="UBM104" s="611"/>
      <c r="UBN104" s="610"/>
      <c r="UBQ104" s="611"/>
      <c r="UBR104" s="610"/>
      <c r="UBU104" s="611"/>
      <c r="UBV104" s="610"/>
      <c r="UBY104" s="611"/>
      <c r="UBZ104" s="610"/>
      <c r="UCC104" s="611"/>
      <c r="UCD104" s="610"/>
      <c r="UCG104" s="611"/>
      <c r="UCH104" s="610"/>
      <c r="UCK104" s="611"/>
      <c r="UCL104" s="610"/>
      <c r="UCO104" s="611"/>
      <c r="UCP104" s="610"/>
      <c r="UCS104" s="611"/>
      <c r="UCT104" s="610"/>
      <c r="UCW104" s="611"/>
      <c r="UCX104" s="610"/>
      <c r="UDA104" s="611"/>
      <c r="UDB104" s="610"/>
      <c r="UDE104" s="611"/>
      <c r="UDF104" s="610"/>
      <c r="UDI104" s="611"/>
      <c r="UDJ104" s="610"/>
      <c r="UDM104" s="611"/>
      <c r="UDN104" s="610"/>
      <c r="UDQ104" s="611"/>
      <c r="UDR104" s="610"/>
      <c r="UDU104" s="611"/>
      <c r="UDV104" s="610"/>
      <c r="UDY104" s="611"/>
      <c r="UDZ104" s="610"/>
      <c r="UEC104" s="611"/>
      <c r="UED104" s="610"/>
      <c r="UEG104" s="611"/>
      <c r="UEH104" s="610"/>
      <c r="UEK104" s="611"/>
      <c r="UEL104" s="610"/>
      <c r="UEO104" s="611"/>
      <c r="UEP104" s="610"/>
      <c r="UES104" s="611"/>
      <c r="UET104" s="610"/>
      <c r="UEW104" s="611"/>
      <c r="UEX104" s="610"/>
      <c r="UFA104" s="611"/>
      <c r="UFB104" s="610"/>
      <c r="UFE104" s="611"/>
      <c r="UFF104" s="610"/>
      <c r="UFI104" s="611"/>
      <c r="UFJ104" s="610"/>
      <c r="UFM104" s="611"/>
      <c r="UFN104" s="610"/>
      <c r="UFQ104" s="611"/>
      <c r="UFR104" s="610"/>
      <c r="UFU104" s="611"/>
      <c r="UFV104" s="610"/>
      <c r="UFY104" s="611"/>
      <c r="UFZ104" s="610"/>
      <c r="UGC104" s="611"/>
      <c r="UGD104" s="610"/>
      <c r="UGG104" s="611"/>
      <c r="UGH104" s="610"/>
      <c r="UGK104" s="611"/>
      <c r="UGL104" s="610"/>
      <c r="UGO104" s="611"/>
      <c r="UGP104" s="610"/>
      <c r="UGS104" s="611"/>
      <c r="UGT104" s="610"/>
      <c r="UGW104" s="611"/>
      <c r="UGX104" s="610"/>
      <c r="UHA104" s="611"/>
      <c r="UHB104" s="610"/>
      <c r="UHE104" s="611"/>
      <c r="UHF104" s="610"/>
      <c r="UHI104" s="611"/>
      <c r="UHJ104" s="610"/>
      <c r="UHM104" s="611"/>
      <c r="UHN104" s="610"/>
      <c r="UHQ104" s="611"/>
      <c r="UHR104" s="610"/>
      <c r="UHU104" s="611"/>
      <c r="UHV104" s="610"/>
      <c r="UHY104" s="611"/>
      <c r="UHZ104" s="610"/>
      <c r="UIC104" s="611"/>
      <c r="UID104" s="610"/>
      <c r="UIG104" s="611"/>
      <c r="UIH104" s="610"/>
      <c r="UIK104" s="611"/>
      <c r="UIL104" s="610"/>
      <c r="UIO104" s="611"/>
      <c r="UIP104" s="610"/>
      <c r="UIS104" s="611"/>
      <c r="UIT104" s="610"/>
      <c r="UIW104" s="611"/>
      <c r="UIX104" s="610"/>
      <c r="UJA104" s="611"/>
      <c r="UJB104" s="610"/>
      <c r="UJE104" s="611"/>
      <c r="UJF104" s="610"/>
      <c r="UJI104" s="611"/>
      <c r="UJJ104" s="610"/>
      <c r="UJM104" s="611"/>
      <c r="UJN104" s="610"/>
      <c r="UJQ104" s="611"/>
      <c r="UJR104" s="610"/>
      <c r="UJU104" s="611"/>
      <c r="UJV104" s="610"/>
      <c r="UJY104" s="611"/>
      <c r="UJZ104" s="610"/>
      <c r="UKC104" s="611"/>
      <c r="UKD104" s="610"/>
      <c r="UKG104" s="611"/>
      <c r="UKH104" s="610"/>
      <c r="UKK104" s="611"/>
      <c r="UKL104" s="610"/>
      <c r="UKO104" s="611"/>
      <c r="UKP104" s="610"/>
      <c r="UKS104" s="611"/>
      <c r="UKT104" s="610"/>
      <c r="UKW104" s="611"/>
      <c r="UKX104" s="610"/>
      <c r="ULA104" s="611"/>
      <c r="ULB104" s="610"/>
      <c r="ULE104" s="611"/>
      <c r="ULF104" s="610"/>
      <c r="ULI104" s="611"/>
      <c r="ULJ104" s="610"/>
      <c r="ULM104" s="611"/>
      <c r="ULN104" s="610"/>
      <c r="ULQ104" s="611"/>
      <c r="ULR104" s="610"/>
      <c r="ULU104" s="611"/>
      <c r="ULV104" s="610"/>
      <c r="ULY104" s="611"/>
      <c r="ULZ104" s="610"/>
      <c r="UMC104" s="611"/>
      <c r="UMD104" s="610"/>
      <c r="UMG104" s="611"/>
      <c r="UMH104" s="610"/>
      <c r="UMK104" s="611"/>
      <c r="UML104" s="610"/>
      <c r="UMO104" s="611"/>
      <c r="UMP104" s="610"/>
      <c r="UMS104" s="611"/>
      <c r="UMT104" s="610"/>
      <c r="UMW104" s="611"/>
      <c r="UMX104" s="610"/>
      <c r="UNA104" s="611"/>
      <c r="UNB104" s="610"/>
      <c r="UNE104" s="611"/>
      <c r="UNF104" s="610"/>
      <c r="UNI104" s="611"/>
      <c r="UNJ104" s="610"/>
      <c r="UNM104" s="611"/>
      <c r="UNN104" s="610"/>
      <c r="UNQ104" s="611"/>
      <c r="UNR104" s="610"/>
      <c r="UNU104" s="611"/>
      <c r="UNV104" s="610"/>
      <c r="UNY104" s="611"/>
      <c r="UNZ104" s="610"/>
      <c r="UOC104" s="611"/>
      <c r="UOD104" s="610"/>
      <c r="UOG104" s="611"/>
      <c r="UOH104" s="610"/>
      <c r="UOK104" s="611"/>
      <c r="UOL104" s="610"/>
      <c r="UOO104" s="611"/>
      <c r="UOP104" s="610"/>
      <c r="UOS104" s="611"/>
      <c r="UOT104" s="610"/>
      <c r="UOW104" s="611"/>
      <c r="UOX104" s="610"/>
      <c r="UPA104" s="611"/>
      <c r="UPB104" s="610"/>
      <c r="UPE104" s="611"/>
      <c r="UPF104" s="610"/>
      <c r="UPI104" s="611"/>
      <c r="UPJ104" s="610"/>
      <c r="UPM104" s="611"/>
      <c r="UPN104" s="610"/>
      <c r="UPQ104" s="611"/>
      <c r="UPR104" s="610"/>
      <c r="UPU104" s="611"/>
      <c r="UPV104" s="610"/>
      <c r="UPY104" s="611"/>
      <c r="UPZ104" s="610"/>
      <c r="UQC104" s="611"/>
      <c r="UQD104" s="610"/>
      <c r="UQG104" s="611"/>
      <c r="UQH104" s="610"/>
      <c r="UQK104" s="611"/>
      <c r="UQL104" s="610"/>
      <c r="UQO104" s="611"/>
      <c r="UQP104" s="610"/>
      <c r="UQS104" s="611"/>
      <c r="UQT104" s="610"/>
      <c r="UQW104" s="611"/>
      <c r="UQX104" s="610"/>
      <c r="URA104" s="611"/>
      <c r="URB104" s="610"/>
      <c r="URE104" s="611"/>
      <c r="URF104" s="610"/>
      <c r="URI104" s="611"/>
      <c r="URJ104" s="610"/>
      <c r="URM104" s="611"/>
      <c r="URN104" s="610"/>
      <c r="URQ104" s="611"/>
      <c r="URR104" s="610"/>
      <c r="URU104" s="611"/>
      <c r="URV104" s="610"/>
      <c r="URY104" s="611"/>
      <c r="URZ104" s="610"/>
      <c r="USC104" s="611"/>
      <c r="USD104" s="610"/>
      <c r="USG104" s="611"/>
      <c r="USH104" s="610"/>
      <c r="USK104" s="611"/>
      <c r="USL104" s="610"/>
      <c r="USO104" s="611"/>
      <c r="USP104" s="610"/>
      <c r="USS104" s="611"/>
      <c r="UST104" s="610"/>
      <c r="USW104" s="611"/>
      <c r="USX104" s="610"/>
      <c r="UTA104" s="611"/>
      <c r="UTB104" s="610"/>
      <c r="UTE104" s="611"/>
      <c r="UTF104" s="610"/>
      <c r="UTI104" s="611"/>
      <c r="UTJ104" s="610"/>
      <c r="UTM104" s="611"/>
      <c r="UTN104" s="610"/>
      <c r="UTQ104" s="611"/>
      <c r="UTR104" s="610"/>
      <c r="UTU104" s="611"/>
      <c r="UTV104" s="610"/>
      <c r="UTY104" s="611"/>
      <c r="UTZ104" s="610"/>
      <c r="UUC104" s="611"/>
      <c r="UUD104" s="610"/>
      <c r="UUG104" s="611"/>
      <c r="UUH104" s="610"/>
      <c r="UUK104" s="611"/>
      <c r="UUL104" s="610"/>
      <c r="UUO104" s="611"/>
      <c r="UUP104" s="610"/>
      <c r="UUS104" s="611"/>
      <c r="UUT104" s="610"/>
      <c r="UUW104" s="611"/>
      <c r="UUX104" s="610"/>
      <c r="UVA104" s="611"/>
      <c r="UVB104" s="610"/>
      <c r="UVE104" s="611"/>
      <c r="UVF104" s="610"/>
      <c r="UVI104" s="611"/>
      <c r="UVJ104" s="610"/>
      <c r="UVM104" s="611"/>
      <c r="UVN104" s="610"/>
      <c r="UVQ104" s="611"/>
      <c r="UVR104" s="610"/>
      <c r="UVU104" s="611"/>
      <c r="UVV104" s="610"/>
      <c r="UVY104" s="611"/>
      <c r="UVZ104" s="610"/>
      <c r="UWC104" s="611"/>
      <c r="UWD104" s="610"/>
      <c r="UWG104" s="611"/>
      <c r="UWH104" s="610"/>
      <c r="UWK104" s="611"/>
      <c r="UWL104" s="610"/>
      <c r="UWO104" s="611"/>
      <c r="UWP104" s="610"/>
      <c r="UWS104" s="611"/>
      <c r="UWT104" s="610"/>
      <c r="UWW104" s="611"/>
      <c r="UWX104" s="610"/>
      <c r="UXA104" s="611"/>
      <c r="UXB104" s="610"/>
      <c r="UXE104" s="611"/>
      <c r="UXF104" s="610"/>
      <c r="UXI104" s="611"/>
      <c r="UXJ104" s="610"/>
      <c r="UXM104" s="611"/>
      <c r="UXN104" s="610"/>
      <c r="UXQ104" s="611"/>
      <c r="UXR104" s="610"/>
      <c r="UXU104" s="611"/>
      <c r="UXV104" s="610"/>
      <c r="UXY104" s="611"/>
      <c r="UXZ104" s="610"/>
      <c r="UYC104" s="611"/>
      <c r="UYD104" s="610"/>
      <c r="UYG104" s="611"/>
      <c r="UYH104" s="610"/>
      <c r="UYK104" s="611"/>
      <c r="UYL104" s="610"/>
      <c r="UYO104" s="611"/>
      <c r="UYP104" s="610"/>
      <c r="UYS104" s="611"/>
      <c r="UYT104" s="610"/>
      <c r="UYW104" s="611"/>
      <c r="UYX104" s="610"/>
      <c r="UZA104" s="611"/>
      <c r="UZB104" s="610"/>
      <c r="UZE104" s="611"/>
      <c r="UZF104" s="610"/>
      <c r="UZI104" s="611"/>
      <c r="UZJ104" s="610"/>
      <c r="UZM104" s="611"/>
      <c r="UZN104" s="610"/>
      <c r="UZQ104" s="611"/>
      <c r="UZR104" s="610"/>
      <c r="UZU104" s="611"/>
      <c r="UZV104" s="610"/>
      <c r="UZY104" s="611"/>
      <c r="UZZ104" s="610"/>
      <c r="VAC104" s="611"/>
      <c r="VAD104" s="610"/>
      <c r="VAG104" s="611"/>
      <c r="VAH104" s="610"/>
      <c r="VAK104" s="611"/>
      <c r="VAL104" s="610"/>
      <c r="VAO104" s="611"/>
      <c r="VAP104" s="610"/>
      <c r="VAS104" s="611"/>
      <c r="VAT104" s="610"/>
      <c r="VAW104" s="611"/>
      <c r="VAX104" s="610"/>
      <c r="VBA104" s="611"/>
      <c r="VBB104" s="610"/>
      <c r="VBE104" s="611"/>
      <c r="VBF104" s="610"/>
      <c r="VBI104" s="611"/>
      <c r="VBJ104" s="610"/>
      <c r="VBM104" s="611"/>
      <c r="VBN104" s="610"/>
      <c r="VBQ104" s="611"/>
      <c r="VBR104" s="610"/>
      <c r="VBU104" s="611"/>
      <c r="VBV104" s="610"/>
      <c r="VBY104" s="611"/>
      <c r="VBZ104" s="610"/>
      <c r="VCC104" s="611"/>
      <c r="VCD104" s="610"/>
      <c r="VCG104" s="611"/>
      <c r="VCH104" s="610"/>
      <c r="VCK104" s="611"/>
      <c r="VCL104" s="610"/>
      <c r="VCO104" s="611"/>
      <c r="VCP104" s="610"/>
      <c r="VCS104" s="611"/>
      <c r="VCT104" s="610"/>
      <c r="VCW104" s="611"/>
      <c r="VCX104" s="610"/>
      <c r="VDA104" s="611"/>
      <c r="VDB104" s="610"/>
      <c r="VDE104" s="611"/>
      <c r="VDF104" s="610"/>
      <c r="VDI104" s="611"/>
      <c r="VDJ104" s="610"/>
      <c r="VDM104" s="611"/>
      <c r="VDN104" s="610"/>
      <c r="VDQ104" s="611"/>
      <c r="VDR104" s="610"/>
      <c r="VDU104" s="611"/>
      <c r="VDV104" s="610"/>
      <c r="VDY104" s="611"/>
      <c r="VDZ104" s="610"/>
      <c r="VEC104" s="611"/>
      <c r="VED104" s="610"/>
      <c r="VEG104" s="611"/>
      <c r="VEH104" s="610"/>
      <c r="VEK104" s="611"/>
      <c r="VEL104" s="610"/>
      <c r="VEO104" s="611"/>
      <c r="VEP104" s="610"/>
      <c r="VES104" s="611"/>
      <c r="VET104" s="610"/>
      <c r="VEW104" s="611"/>
      <c r="VEX104" s="610"/>
      <c r="VFA104" s="611"/>
      <c r="VFB104" s="610"/>
      <c r="VFE104" s="611"/>
      <c r="VFF104" s="610"/>
      <c r="VFI104" s="611"/>
      <c r="VFJ104" s="610"/>
      <c r="VFM104" s="611"/>
      <c r="VFN104" s="610"/>
      <c r="VFQ104" s="611"/>
      <c r="VFR104" s="610"/>
      <c r="VFU104" s="611"/>
      <c r="VFV104" s="610"/>
      <c r="VFY104" s="611"/>
      <c r="VFZ104" s="610"/>
      <c r="VGC104" s="611"/>
      <c r="VGD104" s="610"/>
      <c r="VGG104" s="611"/>
      <c r="VGH104" s="610"/>
      <c r="VGK104" s="611"/>
      <c r="VGL104" s="610"/>
      <c r="VGO104" s="611"/>
      <c r="VGP104" s="610"/>
      <c r="VGS104" s="611"/>
      <c r="VGT104" s="610"/>
      <c r="VGW104" s="611"/>
      <c r="VGX104" s="610"/>
      <c r="VHA104" s="611"/>
      <c r="VHB104" s="610"/>
      <c r="VHE104" s="611"/>
      <c r="VHF104" s="610"/>
      <c r="VHI104" s="611"/>
      <c r="VHJ104" s="610"/>
      <c r="VHM104" s="611"/>
      <c r="VHN104" s="610"/>
      <c r="VHQ104" s="611"/>
      <c r="VHR104" s="610"/>
      <c r="VHU104" s="611"/>
      <c r="VHV104" s="610"/>
      <c r="VHY104" s="611"/>
      <c r="VHZ104" s="610"/>
      <c r="VIC104" s="611"/>
      <c r="VID104" s="610"/>
      <c r="VIG104" s="611"/>
      <c r="VIH104" s="610"/>
      <c r="VIK104" s="611"/>
      <c r="VIL104" s="610"/>
      <c r="VIO104" s="611"/>
      <c r="VIP104" s="610"/>
      <c r="VIS104" s="611"/>
      <c r="VIT104" s="610"/>
      <c r="VIW104" s="611"/>
      <c r="VIX104" s="610"/>
      <c r="VJA104" s="611"/>
      <c r="VJB104" s="610"/>
      <c r="VJE104" s="611"/>
      <c r="VJF104" s="610"/>
      <c r="VJI104" s="611"/>
      <c r="VJJ104" s="610"/>
      <c r="VJM104" s="611"/>
      <c r="VJN104" s="610"/>
      <c r="VJQ104" s="611"/>
      <c r="VJR104" s="610"/>
      <c r="VJU104" s="611"/>
      <c r="VJV104" s="610"/>
      <c r="VJY104" s="611"/>
      <c r="VJZ104" s="610"/>
      <c r="VKC104" s="611"/>
      <c r="VKD104" s="610"/>
      <c r="VKG104" s="611"/>
      <c r="VKH104" s="610"/>
      <c r="VKK104" s="611"/>
      <c r="VKL104" s="610"/>
      <c r="VKO104" s="611"/>
      <c r="VKP104" s="610"/>
      <c r="VKS104" s="611"/>
      <c r="VKT104" s="610"/>
      <c r="VKW104" s="611"/>
      <c r="VKX104" s="610"/>
      <c r="VLA104" s="611"/>
      <c r="VLB104" s="610"/>
      <c r="VLE104" s="611"/>
      <c r="VLF104" s="610"/>
      <c r="VLI104" s="611"/>
      <c r="VLJ104" s="610"/>
      <c r="VLM104" s="611"/>
      <c r="VLN104" s="610"/>
      <c r="VLQ104" s="611"/>
      <c r="VLR104" s="610"/>
      <c r="VLU104" s="611"/>
      <c r="VLV104" s="610"/>
      <c r="VLY104" s="611"/>
      <c r="VLZ104" s="610"/>
      <c r="VMC104" s="611"/>
      <c r="VMD104" s="610"/>
      <c r="VMG104" s="611"/>
      <c r="VMH104" s="610"/>
      <c r="VMK104" s="611"/>
      <c r="VML104" s="610"/>
      <c r="VMO104" s="611"/>
      <c r="VMP104" s="610"/>
      <c r="VMS104" s="611"/>
      <c r="VMT104" s="610"/>
      <c r="VMW104" s="611"/>
      <c r="VMX104" s="610"/>
      <c r="VNA104" s="611"/>
      <c r="VNB104" s="610"/>
      <c r="VNE104" s="611"/>
      <c r="VNF104" s="610"/>
      <c r="VNI104" s="611"/>
      <c r="VNJ104" s="610"/>
      <c r="VNM104" s="611"/>
      <c r="VNN104" s="610"/>
      <c r="VNQ104" s="611"/>
      <c r="VNR104" s="610"/>
      <c r="VNU104" s="611"/>
      <c r="VNV104" s="610"/>
      <c r="VNY104" s="611"/>
      <c r="VNZ104" s="610"/>
      <c r="VOC104" s="611"/>
      <c r="VOD104" s="610"/>
      <c r="VOG104" s="611"/>
      <c r="VOH104" s="610"/>
      <c r="VOK104" s="611"/>
      <c r="VOL104" s="610"/>
      <c r="VOO104" s="611"/>
      <c r="VOP104" s="610"/>
      <c r="VOS104" s="611"/>
      <c r="VOT104" s="610"/>
      <c r="VOW104" s="611"/>
      <c r="VOX104" s="610"/>
      <c r="VPA104" s="611"/>
      <c r="VPB104" s="610"/>
      <c r="VPE104" s="611"/>
      <c r="VPF104" s="610"/>
      <c r="VPI104" s="611"/>
      <c r="VPJ104" s="610"/>
      <c r="VPM104" s="611"/>
      <c r="VPN104" s="610"/>
      <c r="VPQ104" s="611"/>
      <c r="VPR104" s="610"/>
      <c r="VPU104" s="611"/>
      <c r="VPV104" s="610"/>
      <c r="VPY104" s="611"/>
      <c r="VPZ104" s="610"/>
      <c r="VQC104" s="611"/>
      <c r="VQD104" s="610"/>
      <c r="VQG104" s="611"/>
      <c r="VQH104" s="610"/>
      <c r="VQK104" s="611"/>
      <c r="VQL104" s="610"/>
      <c r="VQO104" s="611"/>
      <c r="VQP104" s="610"/>
      <c r="VQS104" s="611"/>
      <c r="VQT104" s="610"/>
      <c r="VQW104" s="611"/>
      <c r="VQX104" s="610"/>
      <c r="VRA104" s="611"/>
      <c r="VRB104" s="610"/>
      <c r="VRE104" s="611"/>
      <c r="VRF104" s="610"/>
      <c r="VRI104" s="611"/>
      <c r="VRJ104" s="610"/>
      <c r="VRM104" s="611"/>
      <c r="VRN104" s="610"/>
      <c r="VRQ104" s="611"/>
      <c r="VRR104" s="610"/>
      <c r="VRU104" s="611"/>
      <c r="VRV104" s="610"/>
      <c r="VRY104" s="611"/>
      <c r="VRZ104" s="610"/>
      <c r="VSC104" s="611"/>
      <c r="VSD104" s="610"/>
      <c r="VSG104" s="611"/>
      <c r="VSH104" s="610"/>
      <c r="VSK104" s="611"/>
      <c r="VSL104" s="610"/>
      <c r="VSO104" s="611"/>
      <c r="VSP104" s="610"/>
      <c r="VSS104" s="611"/>
      <c r="VST104" s="610"/>
      <c r="VSW104" s="611"/>
      <c r="VSX104" s="610"/>
      <c r="VTA104" s="611"/>
      <c r="VTB104" s="610"/>
      <c r="VTE104" s="611"/>
      <c r="VTF104" s="610"/>
      <c r="VTI104" s="611"/>
      <c r="VTJ104" s="610"/>
      <c r="VTM104" s="611"/>
      <c r="VTN104" s="610"/>
      <c r="VTQ104" s="611"/>
      <c r="VTR104" s="610"/>
      <c r="VTU104" s="611"/>
      <c r="VTV104" s="610"/>
      <c r="VTY104" s="611"/>
      <c r="VTZ104" s="610"/>
      <c r="VUC104" s="611"/>
      <c r="VUD104" s="610"/>
      <c r="VUG104" s="611"/>
      <c r="VUH104" s="610"/>
      <c r="VUK104" s="611"/>
      <c r="VUL104" s="610"/>
      <c r="VUO104" s="611"/>
      <c r="VUP104" s="610"/>
      <c r="VUS104" s="611"/>
      <c r="VUT104" s="610"/>
      <c r="VUW104" s="611"/>
      <c r="VUX104" s="610"/>
      <c r="VVA104" s="611"/>
      <c r="VVB104" s="610"/>
      <c r="VVE104" s="611"/>
      <c r="VVF104" s="610"/>
      <c r="VVI104" s="611"/>
      <c r="VVJ104" s="610"/>
      <c r="VVM104" s="611"/>
      <c r="VVN104" s="610"/>
      <c r="VVQ104" s="611"/>
      <c r="VVR104" s="610"/>
      <c r="VVU104" s="611"/>
      <c r="VVV104" s="610"/>
      <c r="VVY104" s="611"/>
      <c r="VVZ104" s="610"/>
      <c r="VWC104" s="611"/>
      <c r="VWD104" s="610"/>
      <c r="VWG104" s="611"/>
      <c r="VWH104" s="610"/>
      <c r="VWK104" s="611"/>
      <c r="VWL104" s="610"/>
      <c r="VWO104" s="611"/>
      <c r="VWP104" s="610"/>
      <c r="VWS104" s="611"/>
      <c r="VWT104" s="610"/>
      <c r="VWW104" s="611"/>
      <c r="VWX104" s="610"/>
      <c r="VXA104" s="611"/>
      <c r="VXB104" s="610"/>
      <c r="VXE104" s="611"/>
      <c r="VXF104" s="610"/>
      <c r="VXI104" s="611"/>
      <c r="VXJ104" s="610"/>
      <c r="VXM104" s="611"/>
      <c r="VXN104" s="610"/>
      <c r="VXQ104" s="611"/>
      <c r="VXR104" s="610"/>
      <c r="VXU104" s="611"/>
      <c r="VXV104" s="610"/>
      <c r="VXY104" s="611"/>
      <c r="VXZ104" s="610"/>
      <c r="VYC104" s="611"/>
      <c r="VYD104" s="610"/>
      <c r="VYG104" s="611"/>
      <c r="VYH104" s="610"/>
      <c r="VYK104" s="611"/>
      <c r="VYL104" s="610"/>
      <c r="VYO104" s="611"/>
      <c r="VYP104" s="610"/>
      <c r="VYS104" s="611"/>
      <c r="VYT104" s="610"/>
      <c r="VYW104" s="611"/>
      <c r="VYX104" s="610"/>
      <c r="VZA104" s="611"/>
      <c r="VZB104" s="610"/>
      <c r="VZE104" s="611"/>
      <c r="VZF104" s="610"/>
      <c r="VZI104" s="611"/>
      <c r="VZJ104" s="610"/>
      <c r="VZM104" s="611"/>
      <c r="VZN104" s="610"/>
      <c r="VZQ104" s="611"/>
      <c r="VZR104" s="610"/>
      <c r="VZU104" s="611"/>
      <c r="VZV104" s="610"/>
      <c r="VZY104" s="611"/>
      <c r="VZZ104" s="610"/>
      <c r="WAC104" s="611"/>
      <c r="WAD104" s="610"/>
      <c r="WAG104" s="611"/>
      <c r="WAH104" s="610"/>
      <c r="WAK104" s="611"/>
      <c r="WAL104" s="610"/>
      <c r="WAO104" s="611"/>
      <c r="WAP104" s="610"/>
      <c r="WAS104" s="611"/>
      <c r="WAT104" s="610"/>
      <c r="WAW104" s="611"/>
      <c r="WAX104" s="610"/>
      <c r="WBA104" s="611"/>
      <c r="WBB104" s="610"/>
      <c r="WBE104" s="611"/>
      <c r="WBF104" s="610"/>
      <c r="WBI104" s="611"/>
      <c r="WBJ104" s="610"/>
      <c r="WBM104" s="611"/>
      <c r="WBN104" s="610"/>
      <c r="WBQ104" s="611"/>
      <c r="WBR104" s="610"/>
      <c r="WBU104" s="611"/>
      <c r="WBV104" s="610"/>
      <c r="WBY104" s="611"/>
      <c r="WBZ104" s="610"/>
      <c r="WCC104" s="611"/>
      <c r="WCD104" s="610"/>
      <c r="WCG104" s="611"/>
      <c r="WCH104" s="610"/>
      <c r="WCK104" s="611"/>
      <c r="WCL104" s="610"/>
      <c r="WCO104" s="611"/>
      <c r="WCP104" s="610"/>
      <c r="WCS104" s="611"/>
      <c r="WCT104" s="610"/>
      <c r="WCW104" s="611"/>
      <c r="WCX104" s="610"/>
      <c r="WDA104" s="611"/>
      <c r="WDB104" s="610"/>
      <c r="WDE104" s="611"/>
      <c r="WDF104" s="610"/>
      <c r="WDI104" s="611"/>
      <c r="WDJ104" s="610"/>
      <c r="WDM104" s="611"/>
      <c r="WDN104" s="610"/>
      <c r="WDQ104" s="611"/>
      <c r="WDR104" s="610"/>
      <c r="WDU104" s="611"/>
      <c r="WDV104" s="610"/>
      <c r="WDY104" s="611"/>
      <c r="WDZ104" s="610"/>
      <c r="WEC104" s="611"/>
      <c r="WED104" s="610"/>
      <c r="WEG104" s="611"/>
      <c r="WEH104" s="610"/>
      <c r="WEK104" s="611"/>
      <c r="WEL104" s="610"/>
      <c r="WEO104" s="611"/>
      <c r="WEP104" s="610"/>
      <c r="WES104" s="611"/>
      <c r="WET104" s="610"/>
      <c r="WEW104" s="611"/>
      <c r="WEX104" s="610"/>
      <c r="WFA104" s="611"/>
      <c r="WFB104" s="610"/>
      <c r="WFE104" s="611"/>
      <c r="WFF104" s="610"/>
      <c r="WFI104" s="611"/>
      <c r="WFJ104" s="610"/>
      <c r="WFM104" s="611"/>
      <c r="WFN104" s="610"/>
      <c r="WFQ104" s="611"/>
      <c r="WFR104" s="610"/>
      <c r="WFU104" s="611"/>
      <c r="WFV104" s="610"/>
      <c r="WFY104" s="611"/>
      <c r="WFZ104" s="610"/>
      <c r="WGC104" s="611"/>
      <c r="WGD104" s="610"/>
      <c r="WGG104" s="611"/>
      <c r="WGH104" s="610"/>
      <c r="WGK104" s="611"/>
      <c r="WGL104" s="610"/>
      <c r="WGO104" s="611"/>
      <c r="WGP104" s="610"/>
      <c r="WGS104" s="611"/>
      <c r="WGT104" s="610"/>
      <c r="WGW104" s="611"/>
      <c r="WGX104" s="610"/>
      <c r="WHA104" s="611"/>
      <c r="WHB104" s="610"/>
      <c r="WHE104" s="611"/>
      <c r="WHF104" s="610"/>
      <c r="WHI104" s="611"/>
      <c r="WHJ104" s="610"/>
      <c r="WHM104" s="611"/>
      <c r="WHN104" s="610"/>
      <c r="WHQ104" s="611"/>
      <c r="WHR104" s="610"/>
      <c r="WHU104" s="611"/>
      <c r="WHV104" s="610"/>
      <c r="WHY104" s="611"/>
      <c r="WHZ104" s="610"/>
      <c r="WIC104" s="611"/>
      <c r="WID104" s="610"/>
      <c r="WIG104" s="611"/>
      <c r="WIH104" s="610"/>
      <c r="WIK104" s="611"/>
      <c r="WIL104" s="610"/>
      <c r="WIO104" s="611"/>
      <c r="WIP104" s="610"/>
      <c r="WIS104" s="611"/>
      <c r="WIT104" s="610"/>
      <c r="WIW104" s="611"/>
      <c r="WIX104" s="610"/>
      <c r="WJA104" s="611"/>
      <c r="WJB104" s="610"/>
      <c r="WJE104" s="611"/>
      <c r="WJF104" s="610"/>
      <c r="WJI104" s="611"/>
      <c r="WJJ104" s="610"/>
      <c r="WJM104" s="611"/>
      <c r="WJN104" s="610"/>
      <c r="WJQ104" s="611"/>
      <c r="WJR104" s="610"/>
      <c r="WJU104" s="611"/>
      <c r="WJV104" s="610"/>
      <c r="WJY104" s="611"/>
      <c r="WJZ104" s="610"/>
      <c r="WKC104" s="611"/>
      <c r="WKD104" s="610"/>
      <c r="WKG104" s="611"/>
      <c r="WKH104" s="610"/>
      <c r="WKK104" s="611"/>
      <c r="WKL104" s="610"/>
      <c r="WKO104" s="611"/>
      <c r="WKP104" s="610"/>
      <c r="WKS104" s="611"/>
      <c r="WKT104" s="610"/>
      <c r="WKW104" s="611"/>
      <c r="WKX104" s="610"/>
      <c r="WLA104" s="611"/>
      <c r="WLB104" s="610"/>
      <c r="WLE104" s="611"/>
      <c r="WLF104" s="610"/>
      <c r="WLI104" s="611"/>
      <c r="WLJ104" s="610"/>
      <c r="WLM104" s="611"/>
      <c r="WLN104" s="610"/>
      <c r="WLQ104" s="611"/>
      <c r="WLR104" s="610"/>
      <c r="WLU104" s="611"/>
      <c r="WLV104" s="610"/>
      <c r="WLY104" s="611"/>
      <c r="WLZ104" s="610"/>
      <c r="WMC104" s="611"/>
      <c r="WMD104" s="610"/>
      <c r="WMG104" s="611"/>
      <c r="WMH104" s="610"/>
      <c r="WMK104" s="611"/>
      <c r="WML104" s="610"/>
      <c r="WMO104" s="611"/>
      <c r="WMP104" s="610"/>
      <c r="WMS104" s="611"/>
      <c r="WMT104" s="610"/>
      <c r="WMW104" s="611"/>
      <c r="WMX104" s="610"/>
      <c r="WNA104" s="611"/>
      <c r="WNB104" s="610"/>
      <c r="WNE104" s="611"/>
      <c r="WNF104" s="610"/>
      <c r="WNI104" s="611"/>
      <c r="WNJ104" s="610"/>
      <c r="WNM104" s="611"/>
      <c r="WNN104" s="610"/>
      <c r="WNQ104" s="611"/>
      <c r="WNR104" s="610"/>
      <c r="WNU104" s="611"/>
      <c r="WNV104" s="610"/>
      <c r="WNY104" s="611"/>
      <c r="WNZ104" s="610"/>
      <c r="WOC104" s="611"/>
      <c r="WOD104" s="610"/>
      <c r="WOG104" s="611"/>
      <c r="WOH104" s="610"/>
      <c r="WOK104" s="611"/>
      <c r="WOL104" s="610"/>
      <c r="WOO104" s="611"/>
      <c r="WOP104" s="610"/>
      <c r="WOS104" s="611"/>
      <c r="WOT104" s="610"/>
      <c r="WOW104" s="611"/>
      <c r="WOX104" s="610"/>
      <c r="WPA104" s="611"/>
      <c r="WPB104" s="610"/>
      <c r="WPE104" s="611"/>
      <c r="WPF104" s="610"/>
      <c r="WPI104" s="611"/>
      <c r="WPJ104" s="610"/>
      <c r="WPM104" s="611"/>
      <c r="WPN104" s="610"/>
      <c r="WPQ104" s="611"/>
      <c r="WPR104" s="610"/>
      <c r="WPU104" s="611"/>
      <c r="WPV104" s="610"/>
      <c r="WPY104" s="611"/>
      <c r="WPZ104" s="610"/>
      <c r="WQC104" s="611"/>
      <c r="WQD104" s="610"/>
      <c r="WQG104" s="611"/>
      <c r="WQH104" s="610"/>
      <c r="WQK104" s="611"/>
      <c r="WQL104" s="610"/>
      <c r="WQO104" s="611"/>
      <c r="WQP104" s="610"/>
      <c r="WQS104" s="611"/>
      <c r="WQT104" s="610"/>
      <c r="WQW104" s="611"/>
      <c r="WQX104" s="610"/>
      <c r="WRA104" s="611"/>
      <c r="WRB104" s="610"/>
      <c r="WRE104" s="611"/>
      <c r="WRF104" s="610"/>
      <c r="WRI104" s="611"/>
      <c r="WRJ104" s="610"/>
      <c r="WRM104" s="611"/>
      <c r="WRN104" s="610"/>
      <c r="WRQ104" s="611"/>
      <c r="WRR104" s="610"/>
      <c r="WRU104" s="611"/>
      <c r="WRV104" s="610"/>
      <c r="WRY104" s="611"/>
      <c r="WRZ104" s="610"/>
      <c r="WSC104" s="611"/>
      <c r="WSD104" s="610"/>
      <c r="WSG104" s="611"/>
      <c r="WSH104" s="610"/>
      <c r="WSK104" s="611"/>
      <c r="WSL104" s="610"/>
      <c r="WSO104" s="611"/>
      <c r="WSP104" s="610"/>
      <c r="WSS104" s="611"/>
      <c r="WST104" s="610"/>
      <c r="WSW104" s="611"/>
      <c r="WSX104" s="610"/>
      <c r="WTA104" s="611"/>
      <c r="WTB104" s="610"/>
      <c r="WTE104" s="611"/>
      <c r="WTF104" s="610"/>
      <c r="WTI104" s="611"/>
      <c r="WTJ104" s="610"/>
      <c r="WTM104" s="611"/>
      <c r="WTN104" s="610"/>
      <c r="WTQ104" s="611"/>
      <c r="WTR104" s="610"/>
      <c r="WTU104" s="611"/>
      <c r="WTV104" s="610"/>
      <c r="WTY104" s="611"/>
      <c r="WTZ104" s="610"/>
      <c r="WUC104" s="611"/>
      <c r="WUD104" s="610"/>
      <c r="WUG104" s="611"/>
      <c r="WUH104" s="610"/>
      <c r="WUK104" s="611"/>
      <c r="WUL104" s="610"/>
      <c r="WUO104" s="611"/>
      <c r="WUP104" s="610"/>
      <c r="WUS104" s="611"/>
      <c r="WUT104" s="610"/>
      <c r="WUW104" s="611"/>
      <c r="WUX104" s="610"/>
      <c r="WVA104" s="611"/>
      <c r="WVB104" s="610"/>
      <c r="WVE104" s="611"/>
      <c r="WVF104" s="610"/>
      <c r="WVI104" s="611"/>
      <c r="WVJ104" s="610"/>
      <c r="WVM104" s="611"/>
      <c r="WVN104" s="610"/>
      <c r="WVQ104" s="611"/>
      <c r="WVR104" s="610"/>
      <c r="WVU104" s="611"/>
      <c r="WVV104" s="610"/>
      <c r="WVY104" s="611"/>
      <c r="WVZ104" s="610"/>
      <c r="WWC104" s="611"/>
      <c r="WWD104" s="610"/>
      <c r="WWG104" s="611"/>
      <c r="WWH104" s="610"/>
      <c r="WWK104" s="611"/>
      <c r="WWL104" s="610"/>
      <c r="WWO104" s="611"/>
      <c r="WWP104" s="610"/>
      <c r="WWS104" s="611"/>
      <c r="WWT104" s="610"/>
      <c r="WWW104" s="611"/>
      <c r="WWX104" s="610"/>
      <c r="WXA104" s="611"/>
      <c r="WXB104" s="610"/>
      <c r="WXE104" s="611"/>
      <c r="WXF104" s="610"/>
      <c r="WXI104" s="611"/>
      <c r="WXJ104" s="610"/>
      <c r="WXM104" s="611"/>
      <c r="WXN104" s="610"/>
      <c r="WXQ104" s="611"/>
      <c r="WXR104" s="610"/>
      <c r="WXU104" s="611"/>
      <c r="WXV104" s="610"/>
      <c r="WXY104" s="611"/>
      <c r="WXZ104" s="610"/>
      <c r="WYC104" s="611"/>
      <c r="WYD104" s="610"/>
      <c r="WYG104" s="611"/>
      <c r="WYH104" s="610"/>
      <c r="WYK104" s="611"/>
      <c r="WYL104" s="610"/>
      <c r="WYO104" s="611"/>
      <c r="WYP104" s="610"/>
      <c r="WYS104" s="611"/>
      <c r="WYT104" s="610"/>
      <c r="WYW104" s="611"/>
      <c r="WYX104" s="610"/>
      <c r="WZA104" s="611"/>
      <c r="WZB104" s="610"/>
      <c r="WZE104" s="611"/>
      <c r="WZF104" s="610"/>
      <c r="WZI104" s="611"/>
      <c r="WZJ104" s="610"/>
      <c r="WZM104" s="611"/>
      <c r="WZN104" s="610"/>
      <c r="WZQ104" s="611"/>
      <c r="WZR104" s="610"/>
      <c r="WZU104" s="611"/>
      <c r="WZV104" s="610"/>
      <c r="WZY104" s="611"/>
      <c r="WZZ104" s="610"/>
      <c r="XAC104" s="611"/>
      <c r="XAD104" s="610"/>
      <c r="XAG104" s="611"/>
      <c r="XAH104" s="610"/>
      <c r="XAK104" s="611"/>
      <c r="XAL104" s="610"/>
      <c r="XAO104" s="611"/>
      <c r="XAP104" s="610"/>
      <c r="XAS104" s="611"/>
      <c r="XAT104" s="610"/>
      <c r="XAW104" s="611"/>
      <c r="XAX104" s="610"/>
      <c r="XBA104" s="611"/>
      <c r="XBB104" s="610"/>
      <c r="XBE104" s="611"/>
      <c r="XBF104" s="610"/>
      <c r="XBI104" s="611"/>
      <c r="XBJ104" s="610"/>
      <c r="XBM104" s="611"/>
      <c r="XBN104" s="610"/>
      <c r="XBQ104" s="611"/>
      <c r="XBR104" s="610"/>
      <c r="XBU104" s="611"/>
      <c r="XBV104" s="610"/>
      <c r="XBY104" s="611"/>
      <c r="XBZ104" s="610"/>
      <c r="XCC104" s="611"/>
      <c r="XCD104" s="610"/>
      <c r="XCG104" s="611"/>
      <c r="XCH104" s="610"/>
      <c r="XCK104" s="611"/>
      <c r="XCL104" s="610"/>
      <c r="XCO104" s="611"/>
      <c r="XCP104" s="610"/>
      <c r="XCS104" s="611"/>
      <c r="XCT104" s="610"/>
      <c r="XCW104" s="611"/>
      <c r="XCX104" s="610"/>
      <c r="XDA104" s="611"/>
      <c r="XDB104" s="610"/>
      <c r="XDE104" s="611"/>
      <c r="XDF104" s="610"/>
      <c r="XDI104" s="611"/>
      <c r="XDJ104" s="610"/>
      <c r="XDM104" s="611"/>
      <c r="XDN104" s="610"/>
      <c r="XDQ104" s="611"/>
      <c r="XDR104" s="610"/>
      <c r="XDU104" s="611"/>
      <c r="XDV104" s="610"/>
      <c r="XDY104" s="611"/>
      <c r="XDZ104" s="610"/>
      <c r="XEC104" s="611"/>
      <c r="XED104" s="610"/>
      <c r="XEG104" s="611"/>
      <c r="XEH104" s="610"/>
      <c r="XEK104" s="611"/>
      <c r="XEL104" s="610"/>
      <c r="XEO104" s="611"/>
      <c r="XEP104" s="610"/>
      <c r="XES104" s="611"/>
      <c r="XET104" s="610"/>
      <c r="XEW104" s="611"/>
      <c r="XEX104" s="610"/>
      <c r="XFA104" s="611"/>
      <c r="XFB104" s="610"/>
    </row>
    <row r="105" spans="1:1022 1025:2046 2049:3070 3073:4094 4097:5118 5121:6142 6145:7166 7169:8190 8193:9214 9217:10238 10241:11262 11265:12286 12289:13310 13313:14334 14337:15358 15361:16382" x14ac:dyDescent="0.15">
      <c r="H105" s="611"/>
      <c r="I105" s="610"/>
      <c r="M105" s="611"/>
      <c r="N105" s="610"/>
      <c r="Q105" s="611"/>
      <c r="R105" s="610"/>
      <c r="U105" s="611"/>
      <c r="V105" s="610"/>
      <c r="Y105" s="611"/>
      <c r="Z105" s="610"/>
      <c r="AC105" s="611"/>
      <c r="AD105" s="610"/>
      <c r="AG105" s="611"/>
      <c r="AH105" s="610"/>
      <c r="AK105" s="611"/>
      <c r="AL105" s="610"/>
      <c r="AO105" s="611"/>
      <c r="AP105" s="610"/>
      <c r="AS105" s="611"/>
      <c r="AT105" s="610"/>
      <c r="AW105" s="611"/>
      <c r="AX105" s="610"/>
      <c r="BA105" s="611"/>
      <c r="BB105" s="610"/>
      <c r="BE105" s="611"/>
      <c r="BF105" s="610"/>
      <c r="BI105" s="611"/>
      <c r="BJ105" s="610"/>
      <c r="BM105" s="611"/>
      <c r="BN105" s="610"/>
      <c r="BQ105" s="611"/>
      <c r="BR105" s="610"/>
      <c r="BU105" s="611"/>
      <c r="BV105" s="610"/>
      <c r="BY105" s="611"/>
      <c r="BZ105" s="610"/>
      <c r="CC105" s="611"/>
      <c r="CD105" s="610"/>
      <c r="CG105" s="611"/>
      <c r="CH105" s="610"/>
      <c r="CK105" s="611"/>
      <c r="CL105" s="610"/>
      <c r="CO105" s="611"/>
      <c r="CP105" s="610"/>
      <c r="CS105" s="611"/>
      <c r="CT105" s="610"/>
      <c r="CW105" s="611"/>
      <c r="CX105" s="610"/>
      <c r="DA105" s="611"/>
      <c r="DB105" s="610"/>
      <c r="DE105" s="611"/>
      <c r="DF105" s="610"/>
      <c r="DI105" s="611"/>
      <c r="DJ105" s="610"/>
      <c r="DM105" s="611"/>
      <c r="DN105" s="610"/>
      <c r="DQ105" s="611"/>
      <c r="DR105" s="610"/>
      <c r="DU105" s="611"/>
      <c r="DV105" s="610"/>
      <c r="DY105" s="611"/>
      <c r="DZ105" s="610"/>
      <c r="EC105" s="611"/>
      <c r="ED105" s="610"/>
      <c r="EG105" s="611"/>
      <c r="EH105" s="610"/>
      <c r="EK105" s="611"/>
      <c r="EL105" s="610"/>
      <c r="EO105" s="611"/>
      <c r="EP105" s="610"/>
      <c r="ES105" s="611"/>
      <c r="ET105" s="610"/>
      <c r="EW105" s="611"/>
      <c r="EX105" s="610"/>
      <c r="FA105" s="611"/>
      <c r="FB105" s="610"/>
      <c r="FE105" s="611"/>
      <c r="FF105" s="610"/>
      <c r="FI105" s="611"/>
      <c r="FJ105" s="610"/>
      <c r="FM105" s="611"/>
      <c r="FN105" s="610"/>
      <c r="FQ105" s="611"/>
      <c r="FR105" s="610"/>
      <c r="FU105" s="611"/>
      <c r="FV105" s="610"/>
      <c r="FY105" s="611"/>
      <c r="FZ105" s="610"/>
      <c r="GC105" s="611"/>
      <c r="GD105" s="610"/>
      <c r="GG105" s="611"/>
      <c r="GH105" s="610"/>
      <c r="GK105" s="611"/>
      <c r="GL105" s="610"/>
      <c r="GO105" s="611"/>
      <c r="GP105" s="610"/>
      <c r="GS105" s="611"/>
      <c r="GT105" s="610"/>
      <c r="GW105" s="611"/>
      <c r="GX105" s="610"/>
      <c r="HA105" s="611"/>
      <c r="HB105" s="610"/>
      <c r="HE105" s="611"/>
      <c r="HF105" s="610"/>
      <c r="HI105" s="611"/>
      <c r="HJ105" s="610"/>
      <c r="HM105" s="611"/>
      <c r="HN105" s="610"/>
      <c r="HQ105" s="611"/>
      <c r="HR105" s="610"/>
      <c r="HU105" s="611"/>
      <c r="HV105" s="610"/>
      <c r="HY105" s="611"/>
      <c r="HZ105" s="610"/>
      <c r="IC105" s="611"/>
      <c r="ID105" s="610"/>
      <c r="IG105" s="611"/>
      <c r="IH105" s="610"/>
      <c r="IK105" s="611"/>
      <c r="IL105" s="610"/>
      <c r="IO105" s="611"/>
      <c r="IP105" s="610"/>
      <c r="IS105" s="611"/>
      <c r="IT105" s="610"/>
      <c r="IW105" s="611"/>
      <c r="IX105" s="610"/>
      <c r="JA105" s="611"/>
      <c r="JB105" s="610"/>
      <c r="JE105" s="611"/>
      <c r="JF105" s="610"/>
      <c r="JI105" s="611"/>
      <c r="JJ105" s="610"/>
      <c r="JM105" s="611"/>
      <c r="JN105" s="610"/>
      <c r="JQ105" s="611"/>
      <c r="JR105" s="610"/>
      <c r="JU105" s="611"/>
      <c r="JV105" s="610"/>
      <c r="JY105" s="611"/>
      <c r="JZ105" s="610"/>
      <c r="KC105" s="611"/>
      <c r="KD105" s="610"/>
      <c r="KG105" s="611"/>
      <c r="KH105" s="610"/>
      <c r="KK105" s="611"/>
      <c r="KL105" s="610"/>
      <c r="KO105" s="611"/>
      <c r="KP105" s="610"/>
      <c r="KS105" s="611"/>
      <c r="KT105" s="610"/>
      <c r="KW105" s="611"/>
      <c r="KX105" s="610"/>
      <c r="LA105" s="611"/>
      <c r="LB105" s="610"/>
      <c r="LE105" s="611"/>
      <c r="LF105" s="610"/>
      <c r="LI105" s="611"/>
      <c r="LJ105" s="610"/>
      <c r="LM105" s="611"/>
      <c r="LN105" s="610"/>
      <c r="LQ105" s="611"/>
      <c r="LR105" s="610"/>
      <c r="LU105" s="611"/>
      <c r="LV105" s="610"/>
      <c r="LY105" s="611"/>
      <c r="LZ105" s="610"/>
      <c r="MC105" s="611"/>
      <c r="MD105" s="610"/>
      <c r="MG105" s="611"/>
      <c r="MH105" s="610"/>
      <c r="MK105" s="611"/>
      <c r="ML105" s="610"/>
      <c r="MO105" s="611"/>
      <c r="MP105" s="610"/>
      <c r="MS105" s="611"/>
      <c r="MT105" s="610"/>
      <c r="MW105" s="611"/>
      <c r="MX105" s="610"/>
      <c r="NA105" s="611"/>
      <c r="NB105" s="610"/>
      <c r="NE105" s="611"/>
      <c r="NF105" s="610"/>
      <c r="NI105" s="611"/>
      <c r="NJ105" s="610"/>
      <c r="NM105" s="611"/>
      <c r="NN105" s="610"/>
      <c r="NQ105" s="611"/>
      <c r="NR105" s="610"/>
      <c r="NU105" s="611"/>
      <c r="NV105" s="610"/>
      <c r="NY105" s="611"/>
      <c r="NZ105" s="610"/>
      <c r="OC105" s="611"/>
      <c r="OD105" s="610"/>
      <c r="OG105" s="611"/>
      <c r="OH105" s="610"/>
      <c r="OK105" s="611"/>
      <c r="OL105" s="610"/>
      <c r="OO105" s="611"/>
      <c r="OP105" s="610"/>
      <c r="OS105" s="611"/>
      <c r="OT105" s="610"/>
      <c r="OW105" s="611"/>
      <c r="OX105" s="610"/>
      <c r="PA105" s="611"/>
      <c r="PB105" s="610"/>
      <c r="PE105" s="611"/>
      <c r="PF105" s="610"/>
      <c r="PI105" s="611"/>
      <c r="PJ105" s="610"/>
      <c r="PM105" s="611"/>
      <c r="PN105" s="610"/>
      <c r="PQ105" s="611"/>
      <c r="PR105" s="610"/>
      <c r="PU105" s="611"/>
      <c r="PV105" s="610"/>
      <c r="PY105" s="611"/>
      <c r="PZ105" s="610"/>
      <c r="QC105" s="611"/>
      <c r="QD105" s="610"/>
      <c r="QG105" s="611"/>
      <c r="QH105" s="610"/>
      <c r="QK105" s="611"/>
      <c r="QL105" s="610"/>
      <c r="QO105" s="611"/>
      <c r="QP105" s="610"/>
      <c r="QS105" s="611"/>
      <c r="QT105" s="610"/>
      <c r="QW105" s="611"/>
      <c r="QX105" s="610"/>
      <c r="RA105" s="611"/>
      <c r="RB105" s="610"/>
      <c r="RE105" s="611"/>
      <c r="RF105" s="610"/>
      <c r="RI105" s="611"/>
      <c r="RJ105" s="610"/>
      <c r="RM105" s="611"/>
      <c r="RN105" s="610"/>
      <c r="RQ105" s="611"/>
      <c r="RR105" s="610"/>
      <c r="RU105" s="611"/>
      <c r="RV105" s="610"/>
      <c r="RY105" s="611"/>
      <c r="RZ105" s="610"/>
      <c r="SC105" s="611"/>
      <c r="SD105" s="610"/>
      <c r="SG105" s="611"/>
      <c r="SH105" s="610"/>
      <c r="SK105" s="611"/>
      <c r="SL105" s="610"/>
      <c r="SO105" s="611"/>
      <c r="SP105" s="610"/>
      <c r="SS105" s="611"/>
      <c r="ST105" s="610"/>
      <c r="SW105" s="611"/>
      <c r="SX105" s="610"/>
      <c r="TA105" s="611"/>
      <c r="TB105" s="610"/>
      <c r="TE105" s="611"/>
      <c r="TF105" s="610"/>
      <c r="TI105" s="611"/>
      <c r="TJ105" s="610"/>
      <c r="TM105" s="611"/>
      <c r="TN105" s="610"/>
      <c r="TQ105" s="611"/>
      <c r="TR105" s="610"/>
      <c r="TU105" s="611"/>
      <c r="TV105" s="610"/>
      <c r="TY105" s="611"/>
      <c r="TZ105" s="610"/>
      <c r="UC105" s="611"/>
      <c r="UD105" s="610"/>
      <c r="UG105" s="611"/>
      <c r="UH105" s="610"/>
      <c r="UK105" s="611"/>
      <c r="UL105" s="610"/>
      <c r="UO105" s="611"/>
      <c r="UP105" s="610"/>
      <c r="US105" s="611"/>
      <c r="UT105" s="610"/>
      <c r="UW105" s="611"/>
      <c r="UX105" s="610"/>
      <c r="VA105" s="611"/>
      <c r="VB105" s="610"/>
      <c r="VE105" s="611"/>
      <c r="VF105" s="610"/>
      <c r="VI105" s="611"/>
      <c r="VJ105" s="610"/>
      <c r="VM105" s="611"/>
      <c r="VN105" s="610"/>
      <c r="VQ105" s="611"/>
      <c r="VR105" s="610"/>
      <c r="VU105" s="611"/>
      <c r="VV105" s="610"/>
      <c r="VY105" s="611"/>
      <c r="VZ105" s="610"/>
      <c r="WC105" s="611"/>
      <c r="WD105" s="610"/>
      <c r="WG105" s="611"/>
      <c r="WH105" s="610"/>
      <c r="WK105" s="611"/>
      <c r="WL105" s="610"/>
      <c r="WO105" s="611"/>
      <c r="WP105" s="610"/>
      <c r="WS105" s="611"/>
      <c r="WT105" s="610"/>
      <c r="WW105" s="611"/>
      <c r="WX105" s="610"/>
      <c r="XA105" s="611"/>
      <c r="XB105" s="610"/>
      <c r="XE105" s="611"/>
      <c r="XF105" s="610"/>
      <c r="XI105" s="611"/>
      <c r="XJ105" s="610"/>
      <c r="XM105" s="611"/>
      <c r="XN105" s="610"/>
      <c r="XQ105" s="611"/>
      <c r="XR105" s="610"/>
      <c r="XU105" s="611"/>
      <c r="XV105" s="610"/>
      <c r="XY105" s="611"/>
      <c r="XZ105" s="610"/>
      <c r="YC105" s="611"/>
      <c r="YD105" s="610"/>
      <c r="YG105" s="611"/>
      <c r="YH105" s="610"/>
      <c r="YK105" s="611"/>
      <c r="YL105" s="610"/>
      <c r="YO105" s="611"/>
      <c r="YP105" s="610"/>
      <c r="YS105" s="611"/>
      <c r="YT105" s="610"/>
      <c r="YW105" s="611"/>
      <c r="YX105" s="610"/>
      <c r="ZA105" s="611"/>
      <c r="ZB105" s="610"/>
      <c r="ZE105" s="611"/>
      <c r="ZF105" s="610"/>
      <c r="ZI105" s="611"/>
      <c r="ZJ105" s="610"/>
      <c r="ZM105" s="611"/>
      <c r="ZN105" s="610"/>
      <c r="ZQ105" s="611"/>
      <c r="ZR105" s="610"/>
      <c r="ZU105" s="611"/>
      <c r="ZV105" s="610"/>
      <c r="ZY105" s="611"/>
      <c r="ZZ105" s="610"/>
      <c r="AAC105" s="611"/>
      <c r="AAD105" s="610"/>
      <c r="AAG105" s="611"/>
      <c r="AAH105" s="610"/>
      <c r="AAK105" s="611"/>
      <c r="AAL105" s="610"/>
      <c r="AAO105" s="611"/>
      <c r="AAP105" s="610"/>
      <c r="AAS105" s="611"/>
      <c r="AAT105" s="610"/>
      <c r="AAW105" s="611"/>
      <c r="AAX105" s="610"/>
      <c r="ABA105" s="611"/>
      <c r="ABB105" s="610"/>
      <c r="ABE105" s="611"/>
      <c r="ABF105" s="610"/>
      <c r="ABI105" s="611"/>
      <c r="ABJ105" s="610"/>
      <c r="ABM105" s="611"/>
      <c r="ABN105" s="610"/>
      <c r="ABQ105" s="611"/>
      <c r="ABR105" s="610"/>
      <c r="ABU105" s="611"/>
      <c r="ABV105" s="610"/>
      <c r="ABY105" s="611"/>
      <c r="ABZ105" s="610"/>
      <c r="ACC105" s="611"/>
      <c r="ACD105" s="610"/>
      <c r="ACG105" s="611"/>
      <c r="ACH105" s="610"/>
      <c r="ACK105" s="611"/>
      <c r="ACL105" s="610"/>
      <c r="ACO105" s="611"/>
      <c r="ACP105" s="610"/>
      <c r="ACS105" s="611"/>
      <c r="ACT105" s="610"/>
      <c r="ACW105" s="611"/>
      <c r="ACX105" s="610"/>
      <c r="ADA105" s="611"/>
      <c r="ADB105" s="610"/>
      <c r="ADE105" s="611"/>
      <c r="ADF105" s="610"/>
      <c r="ADI105" s="611"/>
      <c r="ADJ105" s="610"/>
      <c r="ADM105" s="611"/>
      <c r="ADN105" s="610"/>
      <c r="ADQ105" s="611"/>
      <c r="ADR105" s="610"/>
      <c r="ADU105" s="611"/>
      <c r="ADV105" s="610"/>
      <c r="ADY105" s="611"/>
      <c r="ADZ105" s="610"/>
      <c r="AEC105" s="611"/>
      <c r="AED105" s="610"/>
      <c r="AEG105" s="611"/>
      <c r="AEH105" s="610"/>
      <c r="AEK105" s="611"/>
      <c r="AEL105" s="610"/>
      <c r="AEO105" s="611"/>
      <c r="AEP105" s="610"/>
      <c r="AES105" s="611"/>
      <c r="AET105" s="610"/>
      <c r="AEW105" s="611"/>
      <c r="AEX105" s="610"/>
      <c r="AFA105" s="611"/>
      <c r="AFB105" s="610"/>
      <c r="AFE105" s="611"/>
      <c r="AFF105" s="610"/>
      <c r="AFI105" s="611"/>
      <c r="AFJ105" s="610"/>
      <c r="AFM105" s="611"/>
      <c r="AFN105" s="610"/>
      <c r="AFQ105" s="611"/>
      <c r="AFR105" s="610"/>
      <c r="AFU105" s="611"/>
      <c r="AFV105" s="610"/>
      <c r="AFY105" s="611"/>
      <c r="AFZ105" s="610"/>
      <c r="AGC105" s="611"/>
      <c r="AGD105" s="610"/>
      <c r="AGG105" s="611"/>
      <c r="AGH105" s="610"/>
      <c r="AGK105" s="611"/>
      <c r="AGL105" s="610"/>
      <c r="AGO105" s="611"/>
      <c r="AGP105" s="610"/>
      <c r="AGS105" s="611"/>
      <c r="AGT105" s="610"/>
      <c r="AGW105" s="611"/>
      <c r="AGX105" s="610"/>
      <c r="AHA105" s="611"/>
      <c r="AHB105" s="610"/>
      <c r="AHE105" s="611"/>
      <c r="AHF105" s="610"/>
      <c r="AHI105" s="611"/>
      <c r="AHJ105" s="610"/>
      <c r="AHM105" s="611"/>
      <c r="AHN105" s="610"/>
      <c r="AHQ105" s="611"/>
      <c r="AHR105" s="610"/>
      <c r="AHU105" s="611"/>
      <c r="AHV105" s="610"/>
      <c r="AHY105" s="611"/>
      <c r="AHZ105" s="610"/>
      <c r="AIC105" s="611"/>
      <c r="AID105" s="610"/>
      <c r="AIG105" s="611"/>
      <c r="AIH105" s="610"/>
      <c r="AIK105" s="611"/>
      <c r="AIL105" s="610"/>
      <c r="AIO105" s="611"/>
      <c r="AIP105" s="610"/>
      <c r="AIS105" s="611"/>
      <c r="AIT105" s="610"/>
      <c r="AIW105" s="611"/>
      <c r="AIX105" s="610"/>
      <c r="AJA105" s="611"/>
      <c r="AJB105" s="610"/>
      <c r="AJE105" s="611"/>
      <c r="AJF105" s="610"/>
      <c r="AJI105" s="611"/>
      <c r="AJJ105" s="610"/>
      <c r="AJM105" s="611"/>
      <c r="AJN105" s="610"/>
      <c r="AJQ105" s="611"/>
      <c r="AJR105" s="610"/>
      <c r="AJU105" s="611"/>
      <c r="AJV105" s="610"/>
      <c r="AJY105" s="611"/>
      <c r="AJZ105" s="610"/>
      <c r="AKC105" s="611"/>
      <c r="AKD105" s="610"/>
      <c r="AKG105" s="611"/>
      <c r="AKH105" s="610"/>
      <c r="AKK105" s="611"/>
      <c r="AKL105" s="610"/>
      <c r="AKO105" s="611"/>
      <c r="AKP105" s="610"/>
      <c r="AKS105" s="611"/>
      <c r="AKT105" s="610"/>
      <c r="AKW105" s="611"/>
      <c r="AKX105" s="610"/>
      <c r="ALA105" s="611"/>
      <c r="ALB105" s="610"/>
      <c r="ALE105" s="611"/>
      <c r="ALF105" s="610"/>
      <c r="ALI105" s="611"/>
      <c r="ALJ105" s="610"/>
      <c r="ALM105" s="611"/>
      <c r="ALN105" s="610"/>
      <c r="ALQ105" s="611"/>
      <c r="ALR105" s="610"/>
      <c r="ALU105" s="611"/>
      <c r="ALV105" s="610"/>
      <c r="ALY105" s="611"/>
      <c r="ALZ105" s="610"/>
      <c r="AMC105" s="611"/>
      <c r="AMD105" s="610"/>
      <c r="AMG105" s="611"/>
      <c r="AMH105" s="610"/>
      <c r="AMK105" s="611"/>
      <c r="AML105" s="610"/>
      <c r="AMO105" s="611"/>
      <c r="AMP105" s="610"/>
      <c r="AMS105" s="611"/>
      <c r="AMT105" s="610"/>
      <c r="AMW105" s="611"/>
      <c r="AMX105" s="610"/>
      <c r="ANA105" s="611"/>
      <c r="ANB105" s="610"/>
      <c r="ANE105" s="611"/>
      <c r="ANF105" s="610"/>
      <c r="ANI105" s="611"/>
      <c r="ANJ105" s="610"/>
      <c r="ANM105" s="611"/>
      <c r="ANN105" s="610"/>
      <c r="ANQ105" s="611"/>
      <c r="ANR105" s="610"/>
      <c r="ANU105" s="611"/>
      <c r="ANV105" s="610"/>
      <c r="ANY105" s="611"/>
      <c r="ANZ105" s="610"/>
      <c r="AOC105" s="611"/>
      <c r="AOD105" s="610"/>
      <c r="AOG105" s="611"/>
      <c r="AOH105" s="610"/>
      <c r="AOK105" s="611"/>
      <c r="AOL105" s="610"/>
      <c r="AOO105" s="611"/>
      <c r="AOP105" s="610"/>
      <c r="AOS105" s="611"/>
      <c r="AOT105" s="610"/>
      <c r="AOW105" s="611"/>
      <c r="AOX105" s="610"/>
      <c r="APA105" s="611"/>
      <c r="APB105" s="610"/>
      <c r="APE105" s="611"/>
      <c r="APF105" s="610"/>
      <c r="API105" s="611"/>
      <c r="APJ105" s="610"/>
      <c r="APM105" s="611"/>
      <c r="APN105" s="610"/>
      <c r="APQ105" s="611"/>
      <c r="APR105" s="610"/>
      <c r="APU105" s="611"/>
      <c r="APV105" s="610"/>
      <c r="APY105" s="611"/>
      <c r="APZ105" s="610"/>
      <c r="AQC105" s="611"/>
      <c r="AQD105" s="610"/>
      <c r="AQG105" s="611"/>
      <c r="AQH105" s="610"/>
      <c r="AQK105" s="611"/>
      <c r="AQL105" s="610"/>
      <c r="AQO105" s="611"/>
      <c r="AQP105" s="610"/>
      <c r="AQS105" s="611"/>
      <c r="AQT105" s="610"/>
      <c r="AQW105" s="611"/>
      <c r="AQX105" s="610"/>
      <c r="ARA105" s="611"/>
      <c r="ARB105" s="610"/>
      <c r="ARE105" s="611"/>
      <c r="ARF105" s="610"/>
      <c r="ARI105" s="611"/>
      <c r="ARJ105" s="610"/>
      <c r="ARM105" s="611"/>
      <c r="ARN105" s="610"/>
      <c r="ARQ105" s="611"/>
      <c r="ARR105" s="610"/>
      <c r="ARU105" s="611"/>
      <c r="ARV105" s="610"/>
      <c r="ARY105" s="611"/>
      <c r="ARZ105" s="610"/>
      <c r="ASC105" s="611"/>
      <c r="ASD105" s="610"/>
      <c r="ASG105" s="611"/>
      <c r="ASH105" s="610"/>
      <c r="ASK105" s="611"/>
      <c r="ASL105" s="610"/>
      <c r="ASO105" s="611"/>
      <c r="ASP105" s="610"/>
      <c r="ASS105" s="611"/>
      <c r="AST105" s="610"/>
      <c r="ASW105" s="611"/>
      <c r="ASX105" s="610"/>
      <c r="ATA105" s="611"/>
      <c r="ATB105" s="610"/>
      <c r="ATE105" s="611"/>
      <c r="ATF105" s="610"/>
      <c r="ATI105" s="611"/>
      <c r="ATJ105" s="610"/>
      <c r="ATM105" s="611"/>
      <c r="ATN105" s="610"/>
      <c r="ATQ105" s="611"/>
      <c r="ATR105" s="610"/>
      <c r="ATU105" s="611"/>
      <c r="ATV105" s="610"/>
      <c r="ATY105" s="611"/>
      <c r="ATZ105" s="610"/>
      <c r="AUC105" s="611"/>
      <c r="AUD105" s="610"/>
      <c r="AUG105" s="611"/>
      <c r="AUH105" s="610"/>
      <c r="AUK105" s="611"/>
      <c r="AUL105" s="610"/>
      <c r="AUO105" s="611"/>
      <c r="AUP105" s="610"/>
      <c r="AUS105" s="611"/>
      <c r="AUT105" s="610"/>
      <c r="AUW105" s="611"/>
      <c r="AUX105" s="610"/>
      <c r="AVA105" s="611"/>
      <c r="AVB105" s="610"/>
      <c r="AVE105" s="611"/>
      <c r="AVF105" s="610"/>
      <c r="AVI105" s="611"/>
      <c r="AVJ105" s="610"/>
      <c r="AVM105" s="611"/>
      <c r="AVN105" s="610"/>
      <c r="AVQ105" s="611"/>
      <c r="AVR105" s="610"/>
      <c r="AVU105" s="611"/>
      <c r="AVV105" s="610"/>
      <c r="AVY105" s="611"/>
      <c r="AVZ105" s="610"/>
      <c r="AWC105" s="611"/>
      <c r="AWD105" s="610"/>
      <c r="AWG105" s="611"/>
      <c r="AWH105" s="610"/>
      <c r="AWK105" s="611"/>
      <c r="AWL105" s="610"/>
      <c r="AWO105" s="611"/>
      <c r="AWP105" s="610"/>
      <c r="AWS105" s="611"/>
      <c r="AWT105" s="610"/>
      <c r="AWW105" s="611"/>
      <c r="AWX105" s="610"/>
      <c r="AXA105" s="611"/>
      <c r="AXB105" s="610"/>
      <c r="AXE105" s="611"/>
      <c r="AXF105" s="610"/>
      <c r="AXI105" s="611"/>
      <c r="AXJ105" s="610"/>
      <c r="AXM105" s="611"/>
      <c r="AXN105" s="610"/>
      <c r="AXQ105" s="611"/>
      <c r="AXR105" s="610"/>
      <c r="AXU105" s="611"/>
      <c r="AXV105" s="610"/>
      <c r="AXY105" s="611"/>
      <c r="AXZ105" s="610"/>
      <c r="AYC105" s="611"/>
      <c r="AYD105" s="610"/>
      <c r="AYG105" s="611"/>
      <c r="AYH105" s="610"/>
      <c r="AYK105" s="611"/>
      <c r="AYL105" s="610"/>
      <c r="AYO105" s="611"/>
      <c r="AYP105" s="610"/>
      <c r="AYS105" s="611"/>
      <c r="AYT105" s="610"/>
      <c r="AYW105" s="611"/>
      <c r="AYX105" s="610"/>
      <c r="AZA105" s="611"/>
      <c r="AZB105" s="610"/>
      <c r="AZE105" s="611"/>
      <c r="AZF105" s="610"/>
      <c r="AZI105" s="611"/>
      <c r="AZJ105" s="610"/>
      <c r="AZM105" s="611"/>
      <c r="AZN105" s="610"/>
      <c r="AZQ105" s="611"/>
      <c r="AZR105" s="610"/>
      <c r="AZU105" s="611"/>
      <c r="AZV105" s="610"/>
      <c r="AZY105" s="611"/>
      <c r="AZZ105" s="610"/>
      <c r="BAC105" s="611"/>
      <c r="BAD105" s="610"/>
      <c r="BAG105" s="611"/>
      <c r="BAH105" s="610"/>
      <c r="BAK105" s="611"/>
      <c r="BAL105" s="610"/>
      <c r="BAO105" s="611"/>
      <c r="BAP105" s="610"/>
      <c r="BAS105" s="611"/>
      <c r="BAT105" s="610"/>
      <c r="BAW105" s="611"/>
      <c r="BAX105" s="610"/>
      <c r="BBA105" s="611"/>
      <c r="BBB105" s="610"/>
      <c r="BBE105" s="611"/>
      <c r="BBF105" s="610"/>
      <c r="BBI105" s="611"/>
      <c r="BBJ105" s="610"/>
      <c r="BBM105" s="611"/>
      <c r="BBN105" s="610"/>
      <c r="BBQ105" s="611"/>
      <c r="BBR105" s="610"/>
      <c r="BBU105" s="611"/>
      <c r="BBV105" s="610"/>
      <c r="BBY105" s="611"/>
      <c r="BBZ105" s="610"/>
      <c r="BCC105" s="611"/>
      <c r="BCD105" s="610"/>
      <c r="BCG105" s="611"/>
      <c r="BCH105" s="610"/>
      <c r="BCK105" s="611"/>
      <c r="BCL105" s="610"/>
      <c r="BCO105" s="611"/>
      <c r="BCP105" s="610"/>
      <c r="BCS105" s="611"/>
      <c r="BCT105" s="610"/>
      <c r="BCW105" s="611"/>
      <c r="BCX105" s="610"/>
      <c r="BDA105" s="611"/>
      <c r="BDB105" s="610"/>
      <c r="BDE105" s="611"/>
      <c r="BDF105" s="610"/>
      <c r="BDI105" s="611"/>
      <c r="BDJ105" s="610"/>
      <c r="BDM105" s="611"/>
      <c r="BDN105" s="610"/>
      <c r="BDQ105" s="611"/>
      <c r="BDR105" s="610"/>
      <c r="BDU105" s="611"/>
      <c r="BDV105" s="610"/>
      <c r="BDY105" s="611"/>
      <c r="BDZ105" s="610"/>
      <c r="BEC105" s="611"/>
      <c r="BED105" s="610"/>
      <c r="BEG105" s="611"/>
      <c r="BEH105" s="610"/>
      <c r="BEK105" s="611"/>
      <c r="BEL105" s="610"/>
      <c r="BEO105" s="611"/>
      <c r="BEP105" s="610"/>
      <c r="BES105" s="611"/>
      <c r="BET105" s="610"/>
      <c r="BEW105" s="611"/>
      <c r="BEX105" s="610"/>
      <c r="BFA105" s="611"/>
      <c r="BFB105" s="610"/>
      <c r="BFE105" s="611"/>
      <c r="BFF105" s="610"/>
      <c r="BFI105" s="611"/>
      <c r="BFJ105" s="610"/>
      <c r="BFM105" s="611"/>
      <c r="BFN105" s="610"/>
      <c r="BFQ105" s="611"/>
      <c r="BFR105" s="610"/>
      <c r="BFU105" s="611"/>
      <c r="BFV105" s="610"/>
      <c r="BFY105" s="611"/>
      <c r="BFZ105" s="610"/>
      <c r="BGC105" s="611"/>
      <c r="BGD105" s="610"/>
      <c r="BGG105" s="611"/>
      <c r="BGH105" s="610"/>
      <c r="BGK105" s="611"/>
      <c r="BGL105" s="610"/>
      <c r="BGO105" s="611"/>
      <c r="BGP105" s="610"/>
      <c r="BGS105" s="611"/>
      <c r="BGT105" s="610"/>
      <c r="BGW105" s="611"/>
      <c r="BGX105" s="610"/>
      <c r="BHA105" s="611"/>
      <c r="BHB105" s="610"/>
      <c r="BHE105" s="611"/>
      <c r="BHF105" s="610"/>
      <c r="BHI105" s="611"/>
      <c r="BHJ105" s="610"/>
      <c r="BHM105" s="611"/>
      <c r="BHN105" s="610"/>
      <c r="BHQ105" s="611"/>
      <c r="BHR105" s="610"/>
      <c r="BHU105" s="611"/>
      <c r="BHV105" s="610"/>
      <c r="BHY105" s="611"/>
      <c r="BHZ105" s="610"/>
      <c r="BIC105" s="611"/>
      <c r="BID105" s="610"/>
      <c r="BIG105" s="611"/>
      <c r="BIH105" s="610"/>
      <c r="BIK105" s="611"/>
      <c r="BIL105" s="610"/>
      <c r="BIO105" s="611"/>
      <c r="BIP105" s="610"/>
      <c r="BIS105" s="611"/>
      <c r="BIT105" s="610"/>
      <c r="BIW105" s="611"/>
      <c r="BIX105" s="610"/>
      <c r="BJA105" s="611"/>
      <c r="BJB105" s="610"/>
      <c r="BJE105" s="611"/>
      <c r="BJF105" s="610"/>
      <c r="BJI105" s="611"/>
      <c r="BJJ105" s="610"/>
      <c r="BJM105" s="611"/>
      <c r="BJN105" s="610"/>
      <c r="BJQ105" s="611"/>
      <c r="BJR105" s="610"/>
      <c r="BJU105" s="611"/>
      <c r="BJV105" s="610"/>
      <c r="BJY105" s="611"/>
      <c r="BJZ105" s="610"/>
      <c r="BKC105" s="611"/>
      <c r="BKD105" s="610"/>
      <c r="BKG105" s="611"/>
      <c r="BKH105" s="610"/>
      <c r="BKK105" s="611"/>
      <c r="BKL105" s="610"/>
      <c r="BKO105" s="611"/>
      <c r="BKP105" s="610"/>
      <c r="BKS105" s="611"/>
      <c r="BKT105" s="610"/>
      <c r="BKW105" s="611"/>
      <c r="BKX105" s="610"/>
      <c r="BLA105" s="611"/>
      <c r="BLB105" s="610"/>
      <c r="BLE105" s="611"/>
      <c r="BLF105" s="610"/>
      <c r="BLI105" s="611"/>
      <c r="BLJ105" s="610"/>
      <c r="BLM105" s="611"/>
      <c r="BLN105" s="610"/>
      <c r="BLQ105" s="611"/>
      <c r="BLR105" s="610"/>
      <c r="BLU105" s="611"/>
      <c r="BLV105" s="610"/>
      <c r="BLY105" s="611"/>
      <c r="BLZ105" s="610"/>
      <c r="BMC105" s="611"/>
      <c r="BMD105" s="610"/>
      <c r="BMG105" s="611"/>
      <c r="BMH105" s="610"/>
      <c r="BMK105" s="611"/>
      <c r="BML105" s="610"/>
      <c r="BMO105" s="611"/>
      <c r="BMP105" s="610"/>
      <c r="BMS105" s="611"/>
      <c r="BMT105" s="610"/>
      <c r="BMW105" s="611"/>
      <c r="BMX105" s="610"/>
      <c r="BNA105" s="611"/>
      <c r="BNB105" s="610"/>
      <c r="BNE105" s="611"/>
      <c r="BNF105" s="610"/>
      <c r="BNI105" s="611"/>
      <c r="BNJ105" s="610"/>
      <c r="BNM105" s="611"/>
      <c r="BNN105" s="610"/>
      <c r="BNQ105" s="611"/>
      <c r="BNR105" s="610"/>
      <c r="BNU105" s="611"/>
      <c r="BNV105" s="610"/>
      <c r="BNY105" s="611"/>
      <c r="BNZ105" s="610"/>
      <c r="BOC105" s="611"/>
      <c r="BOD105" s="610"/>
      <c r="BOG105" s="611"/>
      <c r="BOH105" s="610"/>
      <c r="BOK105" s="611"/>
      <c r="BOL105" s="610"/>
      <c r="BOO105" s="611"/>
      <c r="BOP105" s="610"/>
      <c r="BOS105" s="611"/>
      <c r="BOT105" s="610"/>
      <c r="BOW105" s="611"/>
      <c r="BOX105" s="610"/>
      <c r="BPA105" s="611"/>
      <c r="BPB105" s="610"/>
      <c r="BPE105" s="611"/>
      <c r="BPF105" s="610"/>
      <c r="BPI105" s="611"/>
      <c r="BPJ105" s="610"/>
      <c r="BPM105" s="611"/>
      <c r="BPN105" s="610"/>
      <c r="BPQ105" s="611"/>
      <c r="BPR105" s="610"/>
      <c r="BPU105" s="611"/>
      <c r="BPV105" s="610"/>
      <c r="BPY105" s="611"/>
      <c r="BPZ105" s="610"/>
      <c r="BQC105" s="611"/>
      <c r="BQD105" s="610"/>
      <c r="BQG105" s="611"/>
      <c r="BQH105" s="610"/>
      <c r="BQK105" s="611"/>
      <c r="BQL105" s="610"/>
      <c r="BQO105" s="611"/>
      <c r="BQP105" s="610"/>
      <c r="BQS105" s="611"/>
      <c r="BQT105" s="610"/>
      <c r="BQW105" s="611"/>
      <c r="BQX105" s="610"/>
      <c r="BRA105" s="611"/>
      <c r="BRB105" s="610"/>
      <c r="BRE105" s="611"/>
      <c r="BRF105" s="610"/>
      <c r="BRI105" s="611"/>
      <c r="BRJ105" s="610"/>
      <c r="BRM105" s="611"/>
      <c r="BRN105" s="610"/>
      <c r="BRQ105" s="611"/>
      <c r="BRR105" s="610"/>
      <c r="BRU105" s="611"/>
      <c r="BRV105" s="610"/>
      <c r="BRY105" s="611"/>
      <c r="BRZ105" s="610"/>
      <c r="BSC105" s="611"/>
      <c r="BSD105" s="610"/>
      <c r="BSG105" s="611"/>
      <c r="BSH105" s="610"/>
      <c r="BSK105" s="611"/>
      <c r="BSL105" s="610"/>
      <c r="BSO105" s="611"/>
      <c r="BSP105" s="610"/>
      <c r="BSS105" s="611"/>
      <c r="BST105" s="610"/>
      <c r="BSW105" s="611"/>
      <c r="BSX105" s="610"/>
      <c r="BTA105" s="611"/>
      <c r="BTB105" s="610"/>
      <c r="BTE105" s="611"/>
      <c r="BTF105" s="610"/>
      <c r="BTI105" s="611"/>
      <c r="BTJ105" s="610"/>
      <c r="BTM105" s="611"/>
      <c r="BTN105" s="610"/>
      <c r="BTQ105" s="611"/>
      <c r="BTR105" s="610"/>
      <c r="BTU105" s="611"/>
      <c r="BTV105" s="610"/>
      <c r="BTY105" s="611"/>
      <c r="BTZ105" s="610"/>
      <c r="BUC105" s="611"/>
      <c r="BUD105" s="610"/>
      <c r="BUG105" s="611"/>
      <c r="BUH105" s="610"/>
      <c r="BUK105" s="611"/>
      <c r="BUL105" s="610"/>
      <c r="BUO105" s="611"/>
      <c r="BUP105" s="610"/>
      <c r="BUS105" s="611"/>
      <c r="BUT105" s="610"/>
      <c r="BUW105" s="611"/>
      <c r="BUX105" s="610"/>
      <c r="BVA105" s="611"/>
      <c r="BVB105" s="610"/>
      <c r="BVE105" s="611"/>
      <c r="BVF105" s="610"/>
      <c r="BVI105" s="611"/>
      <c r="BVJ105" s="610"/>
      <c r="BVM105" s="611"/>
      <c r="BVN105" s="610"/>
      <c r="BVQ105" s="611"/>
      <c r="BVR105" s="610"/>
      <c r="BVU105" s="611"/>
      <c r="BVV105" s="610"/>
      <c r="BVY105" s="611"/>
      <c r="BVZ105" s="610"/>
      <c r="BWC105" s="611"/>
      <c r="BWD105" s="610"/>
      <c r="BWG105" s="611"/>
      <c r="BWH105" s="610"/>
      <c r="BWK105" s="611"/>
      <c r="BWL105" s="610"/>
      <c r="BWO105" s="611"/>
      <c r="BWP105" s="610"/>
      <c r="BWS105" s="611"/>
      <c r="BWT105" s="610"/>
      <c r="BWW105" s="611"/>
      <c r="BWX105" s="610"/>
      <c r="BXA105" s="611"/>
      <c r="BXB105" s="610"/>
      <c r="BXE105" s="611"/>
      <c r="BXF105" s="610"/>
      <c r="BXI105" s="611"/>
      <c r="BXJ105" s="610"/>
      <c r="BXM105" s="611"/>
      <c r="BXN105" s="610"/>
      <c r="BXQ105" s="611"/>
      <c r="BXR105" s="610"/>
      <c r="BXU105" s="611"/>
      <c r="BXV105" s="610"/>
      <c r="BXY105" s="611"/>
      <c r="BXZ105" s="610"/>
      <c r="BYC105" s="611"/>
      <c r="BYD105" s="610"/>
      <c r="BYG105" s="611"/>
      <c r="BYH105" s="610"/>
      <c r="BYK105" s="611"/>
      <c r="BYL105" s="610"/>
      <c r="BYO105" s="611"/>
      <c r="BYP105" s="610"/>
      <c r="BYS105" s="611"/>
      <c r="BYT105" s="610"/>
      <c r="BYW105" s="611"/>
      <c r="BYX105" s="610"/>
      <c r="BZA105" s="611"/>
      <c r="BZB105" s="610"/>
      <c r="BZE105" s="611"/>
      <c r="BZF105" s="610"/>
      <c r="BZI105" s="611"/>
      <c r="BZJ105" s="610"/>
      <c r="BZM105" s="611"/>
      <c r="BZN105" s="610"/>
      <c r="BZQ105" s="611"/>
      <c r="BZR105" s="610"/>
      <c r="BZU105" s="611"/>
      <c r="BZV105" s="610"/>
      <c r="BZY105" s="611"/>
      <c r="BZZ105" s="610"/>
      <c r="CAC105" s="611"/>
      <c r="CAD105" s="610"/>
      <c r="CAG105" s="611"/>
      <c r="CAH105" s="610"/>
      <c r="CAK105" s="611"/>
      <c r="CAL105" s="610"/>
      <c r="CAO105" s="611"/>
      <c r="CAP105" s="610"/>
      <c r="CAS105" s="611"/>
      <c r="CAT105" s="610"/>
      <c r="CAW105" s="611"/>
      <c r="CAX105" s="610"/>
      <c r="CBA105" s="611"/>
      <c r="CBB105" s="610"/>
      <c r="CBE105" s="611"/>
      <c r="CBF105" s="610"/>
      <c r="CBI105" s="611"/>
      <c r="CBJ105" s="610"/>
      <c r="CBM105" s="611"/>
      <c r="CBN105" s="610"/>
      <c r="CBQ105" s="611"/>
      <c r="CBR105" s="610"/>
      <c r="CBU105" s="611"/>
      <c r="CBV105" s="610"/>
      <c r="CBY105" s="611"/>
      <c r="CBZ105" s="610"/>
      <c r="CCC105" s="611"/>
      <c r="CCD105" s="610"/>
      <c r="CCG105" s="611"/>
      <c r="CCH105" s="610"/>
      <c r="CCK105" s="611"/>
      <c r="CCL105" s="610"/>
      <c r="CCO105" s="611"/>
      <c r="CCP105" s="610"/>
      <c r="CCS105" s="611"/>
      <c r="CCT105" s="610"/>
      <c r="CCW105" s="611"/>
      <c r="CCX105" s="610"/>
      <c r="CDA105" s="611"/>
      <c r="CDB105" s="610"/>
      <c r="CDE105" s="611"/>
      <c r="CDF105" s="610"/>
      <c r="CDI105" s="611"/>
      <c r="CDJ105" s="610"/>
      <c r="CDM105" s="611"/>
      <c r="CDN105" s="610"/>
      <c r="CDQ105" s="611"/>
      <c r="CDR105" s="610"/>
      <c r="CDU105" s="611"/>
      <c r="CDV105" s="610"/>
      <c r="CDY105" s="611"/>
      <c r="CDZ105" s="610"/>
      <c r="CEC105" s="611"/>
      <c r="CED105" s="610"/>
      <c r="CEG105" s="611"/>
      <c r="CEH105" s="610"/>
      <c r="CEK105" s="611"/>
      <c r="CEL105" s="610"/>
      <c r="CEO105" s="611"/>
      <c r="CEP105" s="610"/>
      <c r="CES105" s="611"/>
      <c r="CET105" s="610"/>
      <c r="CEW105" s="611"/>
      <c r="CEX105" s="610"/>
      <c r="CFA105" s="611"/>
      <c r="CFB105" s="610"/>
      <c r="CFE105" s="611"/>
      <c r="CFF105" s="610"/>
      <c r="CFI105" s="611"/>
      <c r="CFJ105" s="610"/>
      <c r="CFM105" s="611"/>
      <c r="CFN105" s="610"/>
      <c r="CFQ105" s="611"/>
      <c r="CFR105" s="610"/>
      <c r="CFU105" s="611"/>
      <c r="CFV105" s="610"/>
      <c r="CFY105" s="611"/>
      <c r="CFZ105" s="610"/>
      <c r="CGC105" s="611"/>
      <c r="CGD105" s="610"/>
      <c r="CGG105" s="611"/>
      <c r="CGH105" s="610"/>
      <c r="CGK105" s="611"/>
      <c r="CGL105" s="610"/>
      <c r="CGO105" s="611"/>
      <c r="CGP105" s="610"/>
      <c r="CGS105" s="611"/>
      <c r="CGT105" s="610"/>
      <c r="CGW105" s="611"/>
      <c r="CGX105" s="610"/>
      <c r="CHA105" s="611"/>
      <c r="CHB105" s="610"/>
      <c r="CHE105" s="611"/>
      <c r="CHF105" s="610"/>
      <c r="CHI105" s="611"/>
      <c r="CHJ105" s="610"/>
      <c r="CHM105" s="611"/>
      <c r="CHN105" s="610"/>
      <c r="CHQ105" s="611"/>
      <c r="CHR105" s="610"/>
      <c r="CHU105" s="611"/>
      <c r="CHV105" s="610"/>
      <c r="CHY105" s="611"/>
      <c r="CHZ105" s="610"/>
      <c r="CIC105" s="611"/>
      <c r="CID105" s="610"/>
      <c r="CIG105" s="611"/>
      <c r="CIH105" s="610"/>
      <c r="CIK105" s="611"/>
      <c r="CIL105" s="610"/>
      <c r="CIO105" s="611"/>
      <c r="CIP105" s="610"/>
      <c r="CIS105" s="611"/>
      <c r="CIT105" s="610"/>
      <c r="CIW105" s="611"/>
      <c r="CIX105" s="610"/>
      <c r="CJA105" s="611"/>
      <c r="CJB105" s="610"/>
      <c r="CJE105" s="611"/>
      <c r="CJF105" s="610"/>
      <c r="CJI105" s="611"/>
      <c r="CJJ105" s="610"/>
      <c r="CJM105" s="611"/>
      <c r="CJN105" s="610"/>
      <c r="CJQ105" s="611"/>
      <c r="CJR105" s="610"/>
      <c r="CJU105" s="611"/>
      <c r="CJV105" s="610"/>
      <c r="CJY105" s="611"/>
      <c r="CJZ105" s="610"/>
      <c r="CKC105" s="611"/>
      <c r="CKD105" s="610"/>
      <c r="CKG105" s="611"/>
      <c r="CKH105" s="610"/>
      <c r="CKK105" s="611"/>
      <c r="CKL105" s="610"/>
      <c r="CKO105" s="611"/>
      <c r="CKP105" s="610"/>
      <c r="CKS105" s="611"/>
      <c r="CKT105" s="610"/>
      <c r="CKW105" s="611"/>
      <c r="CKX105" s="610"/>
      <c r="CLA105" s="611"/>
      <c r="CLB105" s="610"/>
      <c r="CLE105" s="611"/>
      <c r="CLF105" s="610"/>
      <c r="CLI105" s="611"/>
      <c r="CLJ105" s="610"/>
      <c r="CLM105" s="611"/>
      <c r="CLN105" s="610"/>
      <c r="CLQ105" s="611"/>
      <c r="CLR105" s="610"/>
      <c r="CLU105" s="611"/>
      <c r="CLV105" s="610"/>
      <c r="CLY105" s="611"/>
      <c r="CLZ105" s="610"/>
      <c r="CMC105" s="611"/>
      <c r="CMD105" s="610"/>
      <c r="CMG105" s="611"/>
      <c r="CMH105" s="610"/>
      <c r="CMK105" s="611"/>
      <c r="CML105" s="610"/>
      <c r="CMO105" s="611"/>
      <c r="CMP105" s="610"/>
      <c r="CMS105" s="611"/>
      <c r="CMT105" s="610"/>
      <c r="CMW105" s="611"/>
      <c r="CMX105" s="610"/>
      <c r="CNA105" s="611"/>
      <c r="CNB105" s="610"/>
      <c r="CNE105" s="611"/>
      <c r="CNF105" s="610"/>
      <c r="CNI105" s="611"/>
      <c r="CNJ105" s="610"/>
      <c r="CNM105" s="611"/>
      <c r="CNN105" s="610"/>
      <c r="CNQ105" s="611"/>
      <c r="CNR105" s="610"/>
      <c r="CNU105" s="611"/>
      <c r="CNV105" s="610"/>
      <c r="CNY105" s="611"/>
      <c r="CNZ105" s="610"/>
      <c r="COC105" s="611"/>
      <c r="COD105" s="610"/>
      <c r="COG105" s="611"/>
      <c r="COH105" s="610"/>
      <c r="COK105" s="611"/>
      <c r="COL105" s="610"/>
      <c r="COO105" s="611"/>
      <c r="COP105" s="610"/>
      <c r="COS105" s="611"/>
      <c r="COT105" s="610"/>
      <c r="COW105" s="611"/>
      <c r="COX105" s="610"/>
      <c r="CPA105" s="611"/>
      <c r="CPB105" s="610"/>
      <c r="CPE105" s="611"/>
      <c r="CPF105" s="610"/>
      <c r="CPI105" s="611"/>
      <c r="CPJ105" s="610"/>
      <c r="CPM105" s="611"/>
      <c r="CPN105" s="610"/>
      <c r="CPQ105" s="611"/>
      <c r="CPR105" s="610"/>
      <c r="CPU105" s="611"/>
      <c r="CPV105" s="610"/>
      <c r="CPY105" s="611"/>
      <c r="CPZ105" s="610"/>
      <c r="CQC105" s="611"/>
      <c r="CQD105" s="610"/>
      <c r="CQG105" s="611"/>
      <c r="CQH105" s="610"/>
      <c r="CQK105" s="611"/>
      <c r="CQL105" s="610"/>
      <c r="CQO105" s="611"/>
      <c r="CQP105" s="610"/>
      <c r="CQS105" s="611"/>
      <c r="CQT105" s="610"/>
      <c r="CQW105" s="611"/>
      <c r="CQX105" s="610"/>
      <c r="CRA105" s="611"/>
      <c r="CRB105" s="610"/>
      <c r="CRE105" s="611"/>
      <c r="CRF105" s="610"/>
      <c r="CRI105" s="611"/>
      <c r="CRJ105" s="610"/>
      <c r="CRM105" s="611"/>
      <c r="CRN105" s="610"/>
      <c r="CRQ105" s="611"/>
      <c r="CRR105" s="610"/>
      <c r="CRU105" s="611"/>
      <c r="CRV105" s="610"/>
      <c r="CRY105" s="611"/>
      <c r="CRZ105" s="610"/>
      <c r="CSC105" s="611"/>
      <c r="CSD105" s="610"/>
      <c r="CSG105" s="611"/>
      <c r="CSH105" s="610"/>
      <c r="CSK105" s="611"/>
      <c r="CSL105" s="610"/>
      <c r="CSO105" s="611"/>
      <c r="CSP105" s="610"/>
      <c r="CSS105" s="611"/>
      <c r="CST105" s="610"/>
      <c r="CSW105" s="611"/>
      <c r="CSX105" s="610"/>
      <c r="CTA105" s="611"/>
      <c r="CTB105" s="610"/>
      <c r="CTE105" s="611"/>
      <c r="CTF105" s="610"/>
      <c r="CTI105" s="611"/>
      <c r="CTJ105" s="610"/>
      <c r="CTM105" s="611"/>
      <c r="CTN105" s="610"/>
      <c r="CTQ105" s="611"/>
      <c r="CTR105" s="610"/>
      <c r="CTU105" s="611"/>
      <c r="CTV105" s="610"/>
      <c r="CTY105" s="611"/>
      <c r="CTZ105" s="610"/>
      <c r="CUC105" s="611"/>
      <c r="CUD105" s="610"/>
      <c r="CUG105" s="611"/>
      <c r="CUH105" s="610"/>
      <c r="CUK105" s="611"/>
      <c r="CUL105" s="610"/>
      <c r="CUO105" s="611"/>
      <c r="CUP105" s="610"/>
      <c r="CUS105" s="611"/>
      <c r="CUT105" s="610"/>
      <c r="CUW105" s="611"/>
      <c r="CUX105" s="610"/>
      <c r="CVA105" s="611"/>
      <c r="CVB105" s="610"/>
      <c r="CVE105" s="611"/>
      <c r="CVF105" s="610"/>
      <c r="CVI105" s="611"/>
      <c r="CVJ105" s="610"/>
      <c r="CVM105" s="611"/>
      <c r="CVN105" s="610"/>
      <c r="CVQ105" s="611"/>
      <c r="CVR105" s="610"/>
      <c r="CVU105" s="611"/>
      <c r="CVV105" s="610"/>
      <c r="CVY105" s="611"/>
      <c r="CVZ105" s="610"/>
      <c r="CWC105" s="611"/>
      <c r="CWD105" s="610"/>
      <c r="CWG105" s="611"/>
      <c r="CWH105" s="610"/>
      <c r="CWK105" s="611"/>
      <c r="CWL105" s="610"/>
      <c r="CWO105" s="611"/>
      <c r="CWP105" s="610"/>
      <c r="CWS105" s="611"/>
      <c r="CWT105" s="610"/>
      <c r="CWW105" s="611"/>
      <c r="CWX105" s="610"/>
      <c r="CXA105" s="611"/>
      <c r="CXB105" s="610"/>
      <c r="CXE105" s="611"/>
      <c r="CXF105" s="610"/>
      <c r="CXI105" s="611"/>
      <c r="CXJ105" s="610"/>
      <c r="CXM105" s="611"/>
      <c r="CXN105" s="610"/>
      <c r="CXQ105" s="611"/>
      <c r="CXR105" s="610"/>
      <c r="CXU105" s="611"/>
      <c r="CXV105" s="610"/>
      <c r="CXY105" s="611"/>
      <c r="CXZ105" s="610"/>
      <c r="CYC105" s="611"/>
      <c r="CYD105" s="610"/>
      <c r="CYG105" s="611"/>
      <c r="CYH105" s="610"/>
      <c r="CYK105" s="611"/>
      <c r="CYL105" s="610"/>
      <c r="CYO105" s="611"/>
      <c r="CYP105" s="610"/>
      <c r="CYS105" s="611"/>
      <c r="CYT105" s="610"/>
      <c r="CYW105" s="611"/>
      <c r="CYX105" s="610"/>
      <c r="CZA105" s="611"/>
      <c r="CZB105" s="610"/>
      <c r="CZE105" s="611"/>
      <c r="CZF105" s="610"/>
      <c r="CZI105" s="611"/>
      <c r="CZJ105" s="610"/>
      <c r="CZM105" s="611"/>
      <c r="CZN105" s="610"/>
      <c r="CZQ105" s="611"/>
      <c r="CZR105" s="610"/>
      <c r="CZU105" s="611"/>
      <c r="CZV105" s="610"/>
      <c r="CZY105" s="611"/>
      <c r="CZZ105" s="610"/>
      <c r="DAC105" s="611"/>
      <c r="DAD105" s="610"/>
      <c r="DAG105" s="611"/>
      <c r="DAH105" s="610"/>
      <c r="DAK105" s="611"/>
      <c r="DAL105" s="610"/>
      <c r="DAO105" s="611"/>
      <c r="DAP105" s="610"/>
      <c r="DAS105" s="611"/>
      <c r="DAT105" s="610"/>
      <c r="DAW105" s="611"/>
      <c r="DAX105" s="610"/>
      <c r="DBA105" s="611"/>
      <c r="DBB105" s="610"/>
      <c r="DBE105" s="611"/>
      <c r="DBF105" s="610"/>
      <c r="DBI105" s="611"/>
      <c r="DBJ105" s="610"/>
      <c r="DBM105" s="611"/>
      <c r="DBN105" s="610"/>
      <c r="DBQ105" s="611"/>
      <c r="DBR105" s="610"/>
      <c r="DBU105" s="611"/>
      <c r="DBV105" s="610"/>
      <c r="DBY105" s="611"/>
      <c r="DBZ105" s="610"/>
      <c r="DCC105" s="611"/>
      <c r="DCD105" s="610"/>
      <c r="DCG105" s="611"/>
      <c r="DCH105" s="610"/>
      <c r="DCK105" s="611"/>
      <c r="DCL105" s="610"/>
      <c r="DCO105" s="611"/>
      <c r="DCP105" s="610"/>
      <c r="DCS105" s="611"/>
      <c r="DCT105" s="610"/>
      <c r="DCW105" s="611"/>
      <c r="DCX105" s="610"/>
      <c r="DDA105" s="611"/>
      <c r="DDB105" s="610"/>
      <c r="DDE105" s="611"/>
      <c r="DDF105" s="610"/>
      <c r="DDI105" s="611"/>
      <c r="DDJ105" s="610"/>
      <c r="DDM105" s="611"/>
      <c r="DDN105" s="610"/>
      <c r="DDQ105" s="611"/>
      <c r="DDR105" s="610"/>
      <c r="DDU105" s="611"/>
      <c r="DDV105" s="610"/>
      <c r="DDY105" s="611"/>
      <c r="DDZ105" s="610"/>
      <c r="DEC105" s="611"/>
      <c r="DED105" s="610"/>
      <c r="DEG105" s="611"/>
      <c r="DEH105" s="610"/>
      <c r="DEK105" s="611"/>
      <c r="DEL105" s="610"/>
      <c r="DEO105" s="611"/>
      <c r="DEP105" s="610"/>
      <c r="DES105" s="611"/>
      <c r="DET105" s="610"/>
      <c r="DEW105" s="611"/>
      <c r="DEX105" s="610"/>
      <c r="DFA105" s="611"/>
      <c r="DFB105" s="610"/>
      <c r="DFE105" s="611"/>
      <c r="DFF105" s="610"/>
      <c r="DFI105" s="611"/>
      <c r="DFJ105" s="610"/>
      <c r="DFM105" s="611"/>
      <c r="DFN105" s="610"/>
      <c r="DFQ105" s="611"/>
      <c r="DFR105" s="610"/>
      <c r="DFU105" s="611"/>
      <c r="DFV105" s="610"/>
      <c r="DFY105" s="611"/>
      <c r="DFZ105" s="610"/>
      <c r="DGC105" s="611"/>
      <c r="DGD105" s="610"/>
      <c r="DGG105" s="611"/>
      <c r="DGH105" s="610"/>
      <c r="DGK105" s="611"/>
      <c r="DGL105" s="610"/>
      <c r="DGO105" s="611"/>
      <c r="DGP105" s="610"/>
      <c r="DGS105" s="611"/>
      <c r="DGT105" s="610"/>
      <c r="DGW105" s="611"/>
      <c r="DGX105" s="610"/>
      <c r="DHA105" s="611"/>
      <c r="DHB105" s="610"/>
      <c r="DHE105" s="611"/>
      <c r="DHF105" s="610"/>
      <c r="DHI105" s="611"/>
      <c r="DHJ105" s="610"/>
      <c r="DHM105" s="611"/>
      <c r="DHN105" s="610"/>
      <c r="DHQ105" s="611"/>
      <c r="DHR105" s="610"/>
      <c r="DHU105" s="611"/>
      <c r="DHV105" s="610"/>
      <c r="DHY105" s="611"/>
      <c r="DHZ105" s="610"/>
      <c r="DIC105" s="611"/>
      <c r="DID105" s="610"/>
      <c r="DIG105" s="611"/>
      <c r="DIH105" s="610"/>
      <c r="DIK105" s="611"/>
      <c r="DIL105" s="610"/>
      <c r="DIO105" s="611"/>
      <c r="DIP105" s="610"/>
      <c r="DIS105" s="611"/>
      <c r="DIT105" s="610"/>
      <c r="DIW105" s="611"/>
      <c r="DIX105" s="610"/>
      <c r="DJA105" s="611"/>
      <c r="DJB105" s="610"/>
      <c r="DJE105" s="611"/>
      <c r="DJF105" s="610"/>
      <c r="DJI105" s="611"/>
      <c r="DJJ105" s="610"/>
      <c r="DJM105" s="611"/>
      <c r="DJN105" s="610"/>
      <c r="DJQ105" s="611"/>
      <c r="DJR105" s="610"/>
      <c r="DJU105" s="611"/>
      <c r="DJV105" s="610"/>
      <c r="DJY105" s="611"/>
      <c r="DJZ105" s="610"/>
      <c r="DKC105" s="611"/>
      <c r="DKD105" s="610"/>
      <c r="DKG105" s="611"/>
      <c r="DKH105" s="610"/>
      <c r="DKK105" s="611"/>
      <c r="DKL105" s="610"/>
      <c r="DKO105" s="611"/>
      <c r="DKP105" s="610"/>
      <c r="DKS105" s="611"/>
      <c r="DKT105" s="610"/>
      <c r="DKW105" s="611"/>
      <c r="DKX105" s="610"/>
      <c r="DLA105" s="611"/>
      <c r="DLB105" s="610"/>
      <c r="DLE105" s="611"/>
      <c r="DLF105" s="610"/>
      <c r="DLI105" s="611"/>
      <c r="DLJ105" s="610"/>
      <c r="DLM105" s="611"/>
      <c r="DLN105" s="610"/>
      <c r="DLQ105" s="611"/>
      <c r="DLR105" s="610"/>
      <c r="DLU105" s="611"/>
      <c r="DLV105" s="610"/>
      <c r="DLY105" s="611"/>
      <c r="DLZ105" s="610"/>
      <c r="DMC105" s="611"/>
      <c r="DMD105" s="610"/>
      <c r="DMG105" s="611"/>
      <c r="DMH105" s="610"/>
      <c r="DMK105" s="611"/>
      <c r="DML105" s="610"/>
      <c r="DMO105" s="611"/>
      <c r="DMP105" s="610"/>
      <c r="DMS105" s="611"/>
      <c r="DMT105" s="610"/>
      <c r="DMW105" s="611"/>
      <c r="DMX105" s="610"/>
      <c r="DNA105" s="611"/>
      <c r="DNB105" s="610"/>
      <c r="DNE105" s="611"/>
      <c r="DNF105" s="610"/>
      <c r="DNI105" s="611"/>
      <c r="DNJ105" s="610"/>
      <c r="DNM105" s="611"/>
      <c r="DNN105" s="610"/>
      <c r="DNQ105" s="611"/>
      <c r="DNR105" s="610"/>
      <c r="DNU105" s="611"/>
      <c r="DNV105" s="610"/>
      <c r="DNY105" s="611"/>
      <c r="DNZ105" s="610"/>
      <c r="DOC105" s="611"/>
      <c r="DOD105" s="610"/>
      <c r="DOG105" s="611"/>
      <c r="DOH105" s="610"/>
      <c r="DOK105" s="611"/>
      <c r="DOL105" s="610"/>
      <c r="DOO105" s="611"/>
      <c r="DOP105" s="610"/>
      <c r="DOS105" s="611"/>
      <c r="DOT105" s="610"/>
      <c r="DOW105" s="611"/>
      <c r="DOX105" s="610"/>
      <c r="DPA105" s="611"/>
      <c r="DPB105" s="610"/>
      <c r="DPE105" s="611"/>
      <c r="DPF105" s="610"/>
      <c r="DPI105" s="611"/>
      <c r="DPJ105" s="610"/>
      <c r="DPM105" s="611"/>
      <c r="DPN105" s="610"/>
      <c r="DPQ105" s="611"/>
      <c r="DPR105" s="610"/>
      <c r="DPU105" s="611"/>
      <c r="DPV105" s="610"/>
      <c r="DPY105" s="611"/>
      <c r="DPZ105" s="610"/>
      <c r="DQC105" s="611"/>
      <c r="DQD105" s="610"/>
      <c r="DQG105" s="611"/>
      <c r="DQH105" s="610"/>
      <c r="DQK105" s="611"/>
      <c r="DQL105" s="610"/>
      <c r="DQO105" s="611"/>
      <c r="DQP105" s="610"/>
      <c r="DQS105" s="611"/>
      <c r="DQT105" s="610"/>
      <c r="DQW105" s="611"/>
      <c r="DQX105" s="610"/>
      <c r="DRA105" s="611"/>
      <c r="DRB105" s="610"/>
      <c r="DRE105" s="611"/>
      <c r="DRF105" s="610"/>
      <c r="DRI105" s="611"/>
      <c r="DRJ105" s="610"/>
      <c r="DRM105" s="611"/>
      <c r="DRN105" s="610"/>
      <c r="DRQ105" s="611"/>
      <c r="DRR105" s="610"/>
      <c r="DRU105" s="611"/>
      <c r="DRV105" s="610"/>
      <c r="DRY105" s="611"/>
      <c r="DRZ105" s="610"/>
      <c r="DSC105" s="611"/>
      <c r="DSD105" s="610"/>
      <c r="DSG105" s="611"/>
      <c r="DSH105" s="610"/>
      <c r="DSK105" s="611"/>
      <c r="DSL105" s="610"/>
      <c r="DSO105" s="611"/>
      <c r="DSP105" s="610"/>
      <c r="DSS105" s="611"/>
      <c r="DST105" s="610"/>
      <c r="DSW105" s="611"/>
      <c r="DSX105" s="610"/>
      <c r="DTA105" s="611"/>
      <c r="DTB105" s="610"/>
      <c r="DTE105" s="611"/>
      <c r="DTF105" s="610"/>
      <c r="DTI105" s="611"/>
      <c r="DTJ105" s="610"/>
      <c r="DTM105" s="611"/>
      <c r="DTN105" s="610"/>
      <c r="DTQ105" s="611"/>
      <c r="DTR105" s="610"/>
      <c r="DTU105" s="611"/>
      <c r="DTV105" s="610"/>
      <c r="DTY105" s="611"/>
      <c r="DTZ105" s="610"/>
      <c r="DUC105" s="611"/>
      <c r="DUD105" s="610"/>
      <c r="DUG105" s="611"/>
      <c r="DUH105" s="610"/>
      <c r="DUK105" s="611"/>
      <c r="DUL105" s="610"/>
      <c r="DUO105" s="611"/>
      <c r="DUP105" s="610"/>
      <c r="DUS105" s="611"/>
      <c r="DUT105" s="610"/>
      <c r="DUW105" s="611"/>
      <c r="DUX105" s="610"/>
      <c r="DVA105" s="611"/>
      <c r="DVB105" s="610"/>
      <c r="DVE105" s="611"/>
      <c r="DVF105" s="610"/>
      <c r="DVI105" s="611"/>
      <c r="DVJ105" s="610"/>
      <c r="DVM105" s="611"/>
      <c r="DVN105" s="610"/>
      <c r="DVQ105" s="611"/>
      <c r="DVR105" s="610"/>
      <c r="DVU105" s="611"/>
      <c r="DVV105" s="610"/>
      <c r="DVY105" s="611"/>
      <c r="DVZ105" s="610"/>
      <c r="DWC105" s="611"/>
      <c r="DWD105" s="610"/>
      <c r="DWG105" s="611"/>
      <c r="DWH105" s="610"/>
      <c r="DWK105" s="611"/>
      <c r="DWL105" s="610"/>
      <c r="DWO105" s="611"/>
      <c r="DWP105" s="610"/>
      <c r="DWS105" s="611"/>
      <c r="DWT105" s="610"/>
      <c r="DWW105" s="611"/>
      <c r="DWX105" s="610"/>
      <c r="DXA105" s="611"/>
      <c r="DXB105" s="610"/>
      <c r="DXE105" s="611"/>
      <c r="DXF105" s="610"/>
      <c r="DXI105" s="611"/>
      <c r="DXJ105" s="610"/>
      <c r="DXM105" s="611"/>
      <c r="DXN105" s="610"/>
      <c r="DXQ105" s="611"/>
      <c r="DXR105" s="610"/>
      <c r="DXU105" s="611"/>
      <c r="DXV105" s="610"/>
      <c r="DXY105" s="611"/>
      <c r="DXZ105" s="610"/>
      <c r="DYC105" s="611"/>
      <c r="DYD105" s="610"/>
      <c r="DYG105" s="611"/>
      <c r="DYH105" s="610"/>
      <c r="DYK105" s="611"/>
      <c r="DYL105" s="610"/>
      <c r="DYO105" s="611"/>
      <c r="DYP105" s="610"/>
      <c r="DYS105" s="611"/>
      <c r="DYT105" s="610"/>
      <c r="DYW105" s="611"/>
      <c r="DYX105" s="610"/>
      <c r="DZA105" s="611"/>
      <c r="DZB105" s="610"/>
      <c r="DZE105" s="611"/>
      <c r="DZF105" s="610"/>
      <c r="DZI105" s="611"/>
      <c r="DZJ105" s="610"/>
      <c r="DZM105" s="611"/>
      <c r="DZN105" s="610"/>
      <c r="DZQ105" s="611"/>
      <c r="DZR105" s="610"/>
      <c r="DZU105" s="611"/>
      <c r="DZV105" s="610"/>
      <c r="DZY105" s="611"/>
      <c r="DZZ105" s="610"/>
      <c r="EAC105" s="611"/>
      <c r="EAD105" s="610"/>
      <c r="EAG105" s="611"/>
      <c r="EAH105" s="610"/>
      <c r="EAK105" s="611"/>
      <c r="EAL105" s="610"/>
      <c r="EAO105" s="611"/>
      <c r="EAP105" s="610"/>
      <c r="EAS105" s="611"/>
      <c r="EAT105" s="610"/>
      <c r="EAW105" s="611"/>
      <c r="EAX105" s="610"/>
      <c r="EBA105" s="611"/>
      <c r="EBB105" s="610"/>
      <c r="EBE105" s="611"/>
      <c r="EBF105" s="610"/>
      <c r="EBI105" s="611"/>
      <c r="EBJ105" s="610"/>
      <c r="EBM105" s="611"/>
      <c r="EBN105" s="610"/>
      <c r="EBQ105" s="611"/>
      <c r="EBR105" s="610"/>
      <c r="EBU105" s="611"/>
      <c r="EBV105" s="610"/>
      <c r="EBY105" s="611"/>
      <c r="EBZ105" s="610"/>
      <c r="ECC105" s="611"/>
      <c r="ECD105" s="610"/>
      <c r="ECG105" s="611"/>
      <c r="ECH105" s="610"/>
      <c r="ECK105" s="611"/>
      <c r="ECL105" s="610"/>
      <c r="ECO105" s="611"/>
      <c r="ECP105" s="610"/>
      <c r="ECS105" s="611"/>
      <c r="ECT105" s="610"/>
      <c r="ECW105" s="611"/>
      <c r="ECX105" s="610"/>
      <c r="EDA105" s="611"/>
      <c r="EDB105" s="610"/>
      <c r="EDE105" s="611"/>
      <c r="EDF105" s="610"/>
      <c r="EDI105" s="611"/>
      <c r="EDJ105" s="610"/>
      <c r="EDM105" s="611"/>
      <c r="EDN105" s="610"/>
      <c r="EDQ105" s="611"/>
      <c r="EDR105" s="610"/>
      <c r="EDU105" s="611"/>
      <c r="EDV105" s="610"/>
      <c r="EDY105" s="611"/>
      <c r="EDZ105" s="610"/>
      <c r="EEC105" s="611"/>
      <c r="EED105" s="610"/>
      <c r="EEG105" s="611"/>
      <c r="EEH105" s="610"/>
      <c r="EEK105" s="611"/>
      <c r="EEL105" s="610"/>
      <c r="EEO105" s="611"/>
      <c r="EEP105" s="610"/>
      <c r="EES105" s="611"/>
      <c r="EET105" s="610"/>
      <c r="EEW105" s="611"/>
      <c r="EEX105" s="610"/>
      <c r="EFA105" s="611"/>
      <c r="EFB105" s="610"/>
      <c r="EFE105" s="611"/>
      <c r="EFF105" s="610"/>
      <c r="EFI105" s="611"/>
      <c r="EFJ105" s="610"/>
      <c r="EFM105" s="611"/>
      <c r="EFN105" s="610"/>
      <c r="EFQ105" s="611"/>
      <c r="EFR105" s="610"/>
      <c r="EFU105" s="611"/>
      <c r="EFV105" s="610"/>
      <c r="EFY105" s="611"/>
      <c r="EFZ105" s="610"/>
      <c r="EGC105" s="611"/>
      <c r="EGD105" s="610"/>
      <c r="EGG105" s="611"/>
      <c r="EGH105" s="610"/>
      <c r="EGK105" s="611"/>
      <c r="EGL105" s="610"/>
      <c r="EGO105" s="611"/>
      <c r="EGP105" s="610"/>
      <c r="EGS105" s="611"/>
      <c r="EGT105" s="610"/>
      <c r="EGW105" s="611"/>
      <c r="EGX105" s="610"/>
      <c r="EHA105" s="611"/>
      <c r="EHB105" s="610"/>
      <c r="EHE105" s="611"/>
      <c r="EHF105" s="610"/>
      <c r="EHI105" s="611"/>
      <c r="EHJ105" s="610"/>
      <c r="EHM105" s="611"/>
      <c r="EHN105" s="610"/>
      <c r="EHQ105" s="611"/>
      <c r="EHR105" s="610"/>
      <c r="EHU105" s="611"/>
      <c r="EHV105" s="610"/>
      <c r="EHY105" s="611"/>
      <c r="EHZ105" s="610"/>
      <c r="EIC105" s="611"/>
      <c r="EID105" s="610"/>
      <c r="EIG105" s="611"/>
      <c r="EIH105" s="610"/>
      <c r="EIK105" s="611"/>
      <c r="EIL105" s="610"/>
      <c r="EIO105" s="611"/>
      <c r="EIP105" s="610"/>
      <c r="EIS105" s="611"/>
      <c r="EIT105" s="610"/>
      <c r="EIW105" s="611"/>
      <c r="EIX105" s="610"/>
      <c r="EJA105" s="611"/>
      <c r="EJB105" s="610"/>
      <c r="EJE105" s="611"/>
      <c r="EJF105" s="610"/>
      <c r="EJI105" s="611"/>
      <c r="EJJ105" s="610"/>
      <c r="EJM105" s="611"/>
      <c r="EJN105" s="610"/>
      <c r="EJQ105" s="611"/>
      <c r="EJR105" s="610"/>
      <c r="EJU105" s="611"/>
      <c r="EJV105" s="610"/>
      <c r="EJY105" s="611"/>
      <c r="EJZ105" s="610"/>
      <c r="EKC105" s="611"/>
      <c r="EKD105" s="610"/>
      <c r="EKG105" s="611"/>
      <c r="EKH105" s="610"/>
      <c r="EKK105" s="611"/>
      <c r="EKL105" s="610"/>
      <c r="EKO105" s="611"/>
      <c r="EKP105" s="610"/>
      <c r="EKS105" s="611"/>
      <c r="EKT105" s="610"/>
      <c r="EKW105" s="611"/>
      <c r="EKX105" s="610"/>
      <c r="ELA105" s="611"/>
      <c r="ELB105" s="610"/>
      <c r="ELE105" s="611"/>
      <c r="ELF105" s="610"/>
      <c r="ELI105" s="611"/>
      <c r="ELJ105" s="610"/>
      <c r="ELM105" s="611"/>
      <c r="ELN105" s="610"/>
      <c r="ELQ105" s="611"/>
      <c r="ELR105" s="610"/>
      <c r="ELU105" s="611"/>
      <c r="ELV105" s="610"/>
      <c r="ELY105" s="611"/>
      <c r="ELZ105" s="610"/>
      <c r="EMC105" s="611"/>
      <c r="EMD105" s="610"/>
      <c r="EMG105" s="611"/>
      <c r="EMH105" s="610"/>
      <c r="EMK105" s="611"/>
      <c r="EML105" s="610"/>
      <c r="EMO105" s="611"/>
      <c r="EMP105" s="610"/>
      <c r="EMS105" s="611"/>
      <c r="EMT105" s="610"/>
      <c r="EMW105" s="611"/>
      <c r="EMX105" s="610"/>
      <c r="ENA105" s="611"/>
      <c r="ENB105" s="610"/>
      <c r="ENE105" s="611"/>
      <c r="ENF105" s="610"/>
      <c r="ENI105" s="611"/>
      <c r="ENJ105" s="610"/>
      <c r="ENM105" s="611"/>
      <c r="ENN105" s="610"/>
      <c r="ENQ105" s="611"/>
      <c r="ENR105" s="610"/>
      <c r="ENU105" s="611"/>
      <c r="ENV105" s="610"/>
      <c r="ENY105" s="611"/>
      <c r="ENZ105" s="610"/>
      <c r="EOC105" s="611"/>
      <c r="EOD105" s="610"/>
      <c r="EOG105" s="611"/>
      <c r="EOH105" s="610"/>
      <c r="EOK105" s="611"/>
      <c r="EOL105" s="610"/>
      <c r="EOO105" s="611"/>
      <c r="EOP105" s="610"/>
      <c r="EOS105" s="611"/>
      <c r="EOT105" s="610"/>
      <c r="EOW105" s="611"/>
      <c r="EOX105" s="610"/>
      <c r="EPA105" s="611"/>
      <c r="EPB105" s="610"/>
      <c r="EPE105" s="611"/>
      <c r="EPF105" s="610"/>
      <c r="EPI105" s="611"/>
      <c r="EPJ105" s="610"/>
      <c r="EPM105" s="611"/>
      <c r="EPN105" s="610"/>
      <c r="EPQ105" s="611"/>
      <c r="EPR105" s="610"/>
      <c r="EPU105" s="611"/>
      <c r="EPV105" s="610"/>
      <c r="EPY105" s="611"/>
      <c r="EPZ105" s="610"/>
      <c r="EQC105" s="611"/>
      <c r="EQD105" s="610"/>
      <c r="EQG105" s="611"/>
      <c r="EQH105" s="610"/>
      <c r="EQK105" s="611"/>
      <c r="EQL105" s="610"/>
      <c r="EQO105" s="611"/>
      <c r="EQP105" s="610"/>
      <c r="EQS105" s="611"/>
      <c r="EQT105" s="610"/>
      <c r="EQW105" s="611"/>
      <c r="EQX105" s="610"/>
      <c r="ERA105" s="611"/>
      <c r="ERB105" s="610"/>
      <c r="ERE105" s="611"/>
      <c r="ERF105" s="610"/>
      <c r="ERI105" s="611"/>
      <c r="ERJ105" s="610"/>
      <c r="ERM105" s="611"/>
      <c r="ERN105" s="610"/>
      <c r="ERQ105" s="611"/>
      <c r="ERR105" s="610"/>
      <c r="ERU105" s="611"/>
      <c r="ERV105" s="610"/>
      <c r="ERY105" s="611"/>
      <c r="ERZ105" s="610"/>
      <c r="ESC105" s="611"/>
      <c r="ESD105" s="610"/>
      <c r="ESG105" s="611"/>
      <c r="ESH105" s="610"/>
      <c r="ESK105" s="611"/>
      <c r="ESL105" s="610"/>
      <c r="ESO105" s="611"/>
      <c r="ESP105" s="610"/>
      <c r="ESS105" s="611"/>
      <c r="EST105" s="610"/>
      <c r="ESW105" s="611"/>
      <c r="ESX105" s="610"/>
      <c r="ETA105" s="611"/>
      <c r="ETB105" s="610"/>
      <c r="ETE105" s="611"/>
      <c r="ETF105" s="610"/>
      <c r="ETI105" s="611"/>
      <c r="ETJ105" s="610"/>
      <c r="ETM105" s="611"/>
      <c r="ETN105" s="610"/>
      <c r="ETQ105" s="611"/>
      <c r="ETR105" s="610"/>
      <c r="ETU105" s="611"/>
      <c r="ETV105" s="610"/>
      <c r="ETY105" s="611"/>
      <c r="ETZ105" s="610"/>
      <c r="EUC105" s="611"/>
      <c r="EUD105" s="610"/>
      <c r="EUG105" s="611"/>
      <c r="EUH105" s="610"/>
      <c r="EUK105" s="611"/>
      <c r="EUL105" s="610"/>
      <c r="EUO105" s="611"/>
      <c r="EUP105" s="610"/>
      <c r="EUS105" s="611"/>
      <c r="EUT105" s="610"/>
      <c r="EUW105" s="611"/>
      <c r="EUX105" s="610"/>
      <c r="EVA105" s="611"/>
      <c r="EVB105" s="610"/>
      <c r="EVE105" s="611"/>
      <c r="EVF105" s="610"/>
      <c r="EVI105" s="611"/>
      <c r="EVJ105" s="610"/>
      <c r="EVM105" s="611"/>
      <c r="EVN105" s="610"/>
      <c r="EVQ105" s="611"/>
      <c r="EVR105" s="610"/>
      <c r="EVU105" s="611"/>
      <c r="EVV105" s="610"/>
      <c r="EVY105" s="611"/>
      <c r="EVZ105" s="610"/>
      <c r="EWC105" s="611"/>
      <c r="EWD105" s="610"/>
      <c r="EWG105" s="611"/>
      <c r="EWH105" s="610"/>
      <c r="EWK105" s="611"/>
      <c r="EWL105" s="610"/>
      <c r="EWO105" s="611"/>
      <c r="EWP105" s="610"/>
      <c r="EWS105" s="611"/>
      <c r="EWT105" s="610"/>
      <c r="EWW105" s="611"/>
      <c r="EWX105" s="610"/>
      <c r="EXA105" s="611"/>
      <c r="EXB105" s="610"/>
      <c r="EXE105" s="611"/>
      <c r="EXF105" s="610"/>
      <c r="EXI105" s="611"/>
      <c r="EXJ105" s="610"/>
      <c r="EXM105" s="611"/>
      <c r="EXN105" s="610"/>
      <c r="EXQ105" s="611"/>
      <c r="EXR105" s="610"/>
      <c r="EXU105" s="611"/>
      <c r="EXV105" s="610"/>
      <c r="EXY105" s="611"/>
      <c r="EXZ105" s="610"/>
      <c r="EYC105" s="611"/>
      <c r="EYD105" s="610"/>
      <c r="EYG105" s="611"/>
      <c r="EYH105" s="610"/>
      <c r="EYK105" s="611"/>
      <c r="EYL105" s="610"/>
      <c r="EYO105" s="611"/>
      <c r="EYP105" s="610"/>
      <c r="EYS105" s="611"/>
      <c r="EYT105" s="610"/>
      <c r="EYW105" s="611"/>
      <c r="EYX105" s="610"/>
      <c r="EZA105" s="611"/>
      <c r="EZB105" s="610"/>
      <c r="EZE105" s="611"/>
      <c r="EZF105" s="610"/>
      <c r="EZI105" s="611"/>
      <c r="EZJ105" s="610"/>
      <c r="EZM105" s="611"/>
      <c r="EZN105" s="610"/>
      <c r="EZQ105" s="611"/>
      <c r="EZR105" s="610"/>
      <c r="EZU105" s="611"/>
      <c r="EZV105" s="610"/>
      <c r="EZY105" s="611"/>
      <c r="EZZ105" s="610"/>
      <c r="FAC105" s="611"/>
      <c r="FAD105" s="610"/>
      <c r="FAG105" s="611"/>
      <c r="FAH105" s="610"/>
      <c r="FAK105" s="611"/>
      <c r="FAL105" s="610"/>
      <c r="FAO105" s="611"/>
      <c r="FAP105" s="610"/>
      <c r="FAS105" s="611"/>
      <c r="FAT105" s="610"/>
      <c r="FAW105" s="611"/>
      <c r="FAX105" s="610"/>
      <c r="FBA105" s="611"/>
      <c r="FBB105" s="610"/>
      <c r="FBE105" s="611"/>
      <c r="FBF105" s="610"/>
      <c r="FBI105" s="611"/>
      <c r="FBJ105" s="610"/>
      <c r="FBM105" s="611"/>
      <c r="FBN105" s="610"/>
      <c r="FBQ105" s="611"/>
      <c r="FBR105" s="610"/>
      <c r="FBU105" s="611"/>
      <c r="FBV105" s="610"/>
      <c r="FBY105" s="611"/>
      <c r="FBZ105" s="610"/>
      <c r="FCC105" s="611"/>
      <c r="FCD105" s="610"/>
      <c r="FCG105" s="611"/>
      <c r="FCH105" s="610"/>
      <c r="FCK105" s="611"/>
      <c r="FCL105" s="610"/>
      <c r="FCO105" s="611"/>
      <c r="FCP105" s="610"/>
      <c r="FCS105" s="611"/>
      <c r="FCT105" s="610"/>
      <c r="FCW105" s="611"/>
      <c r="FCX105" s="610"/>
      <c r="FDA105" s="611"/>
      <c r="FDB105" s="610"/>
      <c r="FDE105" s="611"/>
      <c r="FDF105" s="610"/>
      <c r="FDI105" s="611"/>
      <c r="FDJ105" s="610"/>
      <c r="FDM105" s="611"/>
      <c r="FDN105" s="610"/>
      <c r="FDQ105" s="611"/>
      <c r="FDR105" s="610"/>
      <c r="FDU105" s="611"/>
      <c r="FDV105" s="610"/>
      <c r="FDY105" s="611"/>
      <c r="FDZ105" s="610"/>
      <c r="FEC105" s="611"/>
      <c r="FED105" s="610"/>
      <c r="FEG105" s="611"/>
      <c r="FEH105" s="610"/>
      <c r="FEK105" s="611"/>
      <c r="FEL105" s="610"/>
      <c r="FEO105" s="611"/>
      <c r="FEP105" s="610"/>
      <c r="FES105" s="611"/>
      <c r="FET105" s="610"/>
      <c r="FEW105" s="611"/>
      <c r="FEX105" s="610"/>
      <c r="FFA105" s="611"/>
      <c r="FFB105" s="610"/>
      <c r="FFE105" s="611"/>
      <c r="FFF105" s="610"/>
      <c r="FFI105" s="611"/>
      <c r="FFJ105" s="610"/>
      <c r="FFM105" s="611"/>
      <c r="FFN105" s="610"/>
      <c r="FFQ105" s="611"/>
      <c r="FFR105" s="610"/>
      <c r="FFU105" s="611"/>
      <c r="FFV105" s="610"/>
      <c r="FFY105" s="611"/>
      <c r="FFZ105" s="610"/>
      <c r="FGC105" s="611"/>
      <c r="FGD105" s="610"/>
      <c r="FGG105" s="611"/>
      <c r="FGH105" s="610"/>
      <c r="FGK105" s="611"/>
      <c r="FGL105" s="610"/>
      <c r="FGO105" s="611"/>
      <c r="FGP105" s="610"/>
      <c r="FGS105" s="611"/>
      <c r="FGT105" s="610"/>
      <c r="FGW105" s="611"/>
      <c r="FGX105" s="610"/>
      <c r="FHA105" s="611"/>
      <c r="FHB105" s="610"/>
      <c r="FHE105" s="611"/>
      <c r="FHF105" s="610"/>
      <c r="FHI105" s="611"/>
      <c r="FHJ105" s="610"/>
      <c r="FHM105" s="611"/>
      <c r="FHN105" s="610"/>
      <c r="FHQ105" s="611"/>
      <c r="FHR105" s="610"/>
      <c r="FHU105" s="611"/>
      <c r="FHV105" s="610"/>
      <c r="FHY105" s="611"/>
      <c r="FHZ105" s="610"/>
      <c r="FIC105" s="611"/>
      <c r="FID105" s="610"/>
      <c r="FIG105" s="611"/>
      <c r="FIH105" s="610"/>
      <c r="FIK105" s="611"/>
      <c r="FIL105" s="610"/>
      <c r="FIO105" s="611"/>
      <c r="FIP105" s="610"/>
      <c r="FIS105" s="611"/>
      <c r="FIT105" s="610"/>
      <c r="FIW105" s="611"/>
      <c r="FIX105" s="610"/>
      <c r="FJA105" s="611"/>
      <c r="FJB105" s="610"/>
      <c r="FJE105" s="611"/>
      <c r="FJF105" s="610"/>
      <c r="FJI105" s="611"/>
      <c r="FJJ105" s="610"/>
      <c r="FJM105" s="611"/>
      <c r="FJN105" s="610"/>
      <c r="FJQ105" s="611"/>
      <c r="FJR105" s="610"/>
      <c r="FJU105" s="611"/>
      <c r="FJV105" s="610"/>
      <c r="FJY105" s="611"/>
      <c r="FJZ105" s="610"/>
      <c r="FKC105" s="611"/>
      <c r="FKD105" s="610"/>
      <c r="FKG105" s="611"/>
      <c r="FKH105" s="610"/>
      <c r="FKK105" s="611"/>
      <c r="FKL105" s="610"/>
      <c r="FKO105" s="611"/>
      <c r="FKP105" s="610"/>
      <c r="FKS105" s="611"/>
      <c r="FKT105" s="610"/>
      <c r="FKW105" s="611"/>
      <c r="FKX105" s="610"/>
      <c r="FLA105" s="611"/>
      <c r="FLB105" s="610"/>
      <c r="FLE105" s="611"/>
      <c r="FLF105" s="610"/>
      <c r="FLI105" s="611"/>
      <c r="FLJ105" s="610"/>
      <c r="FLM105" s="611"/>
      <c r="FLN105" s="610"/>
      <c r="FLQ105" s="611"/>
      <c r="FLR105" s="610"/>
      <c r="FLU105" s="611"/>
      <c r="FLV105" s="610"/>
      <c r="FLY105" s="611"/>
      <c r="FLZ105" s="610"/>
      <c r="FMC105" s="611"/>
      <c r="FMD105" s="610"/>
      <c r="FMG105" s="611"/>
      <c r="FMH105" s="610"/>
      <c r="FMK105" s="611"/>
      <c r="FML105" s="610"/>
      <c r="FMO105" s="611"/>
      <c r="FMP105" s="610"/>
      <c r="FMS105" s="611"/>
      <c r="FMT105" s="610"/>
      <c r="FMW105" s="611"/>
      <c r="FMX105" s="610"/>
      <c r="FNA105" s="611"/>
      <c r="FNB105" s="610"/>
      <c r="FNE105" s="611"/>
      <c r="FNF105" s="610"/>
      <c r="FNI105" s="611"/>
      <c r="FNJ105" s="610"/>
      <c r="FNM105" s="611"/>
      <c r="FNN105" s="610"/>
      <c r="FNQ105" s="611"/>
      <c r="FNR105" s="610"/>
      <c r="FNU105" s="611"/>
      <c r="FNV105" s="610"/>
      <c r="FNY105" s="611"/>
      <c r="FNZ105" s="610"/>
      <c r="FOC105" s="611"/>
      <c r="FOD105" s="610"/>
      <c r="FOG105" s="611"/>
      <c r="FOH105" s="610"/>
      <c r="FOK105" s="611"/>
      <c r="FOL105" s="610"/>
      <c r="FOO105" s="611"/>
      <c r="FOP105" s="610"/>
      <c r="FOS105" s="611"/>
      <c r="FOT105" s="610"/>
      <c r="FOW105" s="611"/>
      <c r="FOX105" s="610"/>
      <c r="FPA105" s="611"/>
      <c r="FPB105" s="610"/>
      <c r="FPE105" s="611"/>
      <c r="FPF105" s="610"/>
      <c r="FPI105" s="611"/>
      <c r="FPJ105" s="610"/>
      <c r="FPM105" s="611"/>
      <c r="FPN105" s="610"/>
      <c r="FPQ105" s="611"/>
      <c r="FPR105" s="610"/>
      <c r="FPU105" s="611"/>
      <c r="FPV105" s="610"/>
      <c r="FPY105" s="611"/>
      <c r="FPZ105" s="610"/>
      <c r="FQC105" s="611"/>
      <c r="FQD105" s="610"/>
      <c r="FQG105" s="611"/>
      <c r="FQH105" s="610"/>
      <c r="FQK105" s="611"/>
      <c r="FQL105" s="610"/>
      <c r="FQO105" s="611"/>
      <c r="FQP105" s="610"/>
      <c r="FQS105" s="611"/>
      <c r="FQT105" s="610"/>
      <c r="FQW105" s="611"/>
      <c r="FQX105" s="610"/>
      <c r="FRA105" s="611"/>
      <c r="FRB105" s="610"/>
      <c r="FRE105" s="611"/>
      <c r="FRF105" s="610"/>
      <c r="FRI105" s="611"/>
      <c r="FRJ105" s="610"/>
      <c r="FRM105" s="611"/>
      <c r="FRN105" s="610"/>
      <c r="FRQ105" s="611"/>
      <c r="FRR105" s="610"/>
      <c r="FRU105" s="611"/>
      <c r="FRV105" s="610"/>
      <c r="FRY105" s="611"/>
      <c r="FRZ105" s="610"/>
      <c r="FSC105" s="611"/>
      <c r="FSD105" s="610"/>
      <c r="FSG105" s="611"/>
      <c r="FSH105" s="610"/>
      <c r="FSK105" s="611"/>
      <c r="FSL105" s="610"/>
      <c r="FSO105" s="611"/>
      <c r="FSP105" s="610"/>
      <c r="FSS105" s="611"/>
      <c r="FST105" s="610"/>
      <c r="FSW105" s="611"/>
      <c r="FSX105" s="610"/>
      <c r="FTA105" s="611"/>
      <c r="FTB105" s="610"/>
      <c r="FTE105" s="611"/>
      <c r="FTF105" s="610"/>
      <c r="FTI105" s="611"/>
      <c r="FTJ105" s="610"/>
      <c r="FTM105" s="611"/>
      <c r="FTN105" s="610"/>
      <c r="FTQ105" s="611"/>
      <c r="FTR105" s="610"/>
      <c r="FTU105" s="611"/>
      <c r="FTV105" s="610"/>
      <c r="FTY105" s="611"/>
      <c r="FTZ105" s="610"/>
      <c r="FUC105" s="611"/>
      <c r="FUD105" s="610"/>
      <c r="FUG105" s="611"/>
      <c r="FUH105" s="610"/>
      <c r="FUK105" s="611"/>
      <c r="FUL105" s="610"/>
      <c r="FUO105" s="611"/>
      <c r="FUP105" s="610"/>
      <c r="FUS105" s="611"/>
      <c r="FUT105" s="610"/>
      <c r="FUW105" s="611"/>
      <c r="FUX105" s="610"/>
      <c r="FVA105" s="611"/>
      <c r="FVB105" s="610"/>
      <c r="FVE105" s="611"/>
      <c r="FVF105" s="610"/>
      <c r="FVI105" s="611"/>
      <c r="FVJ105" s="610"/>
      <c r="FVM105" s="611"/>
      <c r="FVN105" s="610"/>
      <c r="FVQ105" s="611"/>
      <c r="FVR105" s="610"/>
      <c r="FVU105" s="611"/>
      <c r="FVV105" s="610"/>
      <c r="FVY105" s="611"/>
      <c r="FVZ105" s="610"/>
      <c r="FWC105" s="611"/>
      <c r="FWD105" s="610"/>
      <c r="FWG105" s="611"/>
      <c r="FWH105" s="610"/>
      <c r="FWK105" s="611"/>
      <c r="FWL105" s="610"/>
      <c r="FWO105" s="611"/>
      <c r="FWP105" s="610"/>
      <c r="FWS105" s="611"/>
      <c r="FWT105" s="610"/>
      <c r="FWW105" s="611"/>
      <c r="FWX105" s="610"/>
      <c r="FXA105" s="611"/>
      <c r="FXB105" s="610"/>
      <c r="FXE105" s="611"/>
      <c r="FXF105" s="610"/>
      <c r="FXI105" s="611"/>
      <c r="FXJ105" s="610"/>
      <c r="FXM105" s="611"/>
      <c r="FXN105" s="610"/>
      <c r="FXQ105" s="611"/>
      <c r="FXR105" s="610"/>
      <c r="FXU105" s="611"/>
      <c r="FXV105" s="610"/>
      <c r="FXY105" s="611"/>
      <c r="FXZ105" s="610"/>
      <c r="FYC105" s="611"/>
      <c r="FYD105" s="610"/>
      <c r="FYG105" s="611"/>
      <c r="FYH105" s="610"/>
      <c r="FYK105" s="611"/>
      <c r="FYL105" s="610"/>
      <c r="FYO105" s="611"/>
      <c r="FYP105" s="610"/>
      <c r="FYS105" s="611"/>
      <c r="FYT105" s="610"/>
      <c r="FYW105" s="611"/>
      <c r="FYX105" s="610"/>
      <c r="FZA105" s="611"/>
      <c r="FZB105" s="610"/>
      <c r="FZE105" s="611"/>
      <c r="FZF105" s="610"/>
      <c r="FZI105" s="611"/>
      <c r="FZJ105" s="610"/>
      <c r="FZM105" s="611"/>
      <c r="FZN105" s="610"/>
      <c r="FZQ105" s="611"/>
      <c r="FZR105" s="610"/>
      <c r="FZU105" s="611"/>
      <c r="FZV105" s="610"/>
      <c r="FZY105" s="611"/>
      <c r="FZZ105" s="610"/>
      <c r="GAC105" s="611"/>
      <c r="GAD105" s="610"/>
      <c r="GAG105" s="611"/>
      <c r="GAH105" s="610"/>
      <c r="GAK105" s="611"/>
      <c r="GAL105" s="610"/>
      <c r="GAO105" s="611"/>
      <c r="GAP105" s="610"/>
      <c r="GAS105" s="611"/>
      <c r="GAT105" s="610"/>
      <c r="GAW105" s="611"/>
      <c r="GAX105" s="610"/>
      <c r="GBA105" s="611"/>
      <c r="GBB105" s="610"/>
      <c r="GBE105" s="611"/>
      <c r="GBF105" s="610"/>
      <c r="GBI105" s="611"/>
      <c r="GBJ105" s="610"/>
      <c r="GBM105" s="611"/>
      <c r="GBN105" s="610"/>
      <c r="GBQ105" s="611"/>
      <c r="GBR105" s="610"/>
      <c r="GBU105" s="611"/>
      <c r="GBV105" s="610"/>
      <c r="GBY105" s="611"/>
      <c r="GBZ105" s="610"/>
      <c r="GCC105" s="611"/>
      <c r="GCD105" s="610"/>
      <c r="GCG105" s="611"/>
      <c r="GCH105" s="610"/>
      <c r="GCK105" s="611"/>
      <c r="GCL105" s="610"/>
      <c r="GCO105" s="611"/>
      <c r="GCP105" s="610"/>
      <c r="GCS105" s="611"/>
      <c r="GCT105" s="610"/>
      <c r="GCW105" s="611"/>
      <c r="GCX105" s="610"/>
      <c r="GDA105" s="611"/>
      <c r="GDB105" s="610"/>
      <c r="GDE105" s="611"/>
      <c r="GDF105" s="610"/>
      <c r="GDI105" s="611"/>
      <c r="GDJ105" s="610"/>
      <c r="GDM105" s="611"/>
      <c r="GDN105" s="610"/>
      <c r="GDQ105" s="611"/>
      <c r="GDR105" s="610"/>
      <c r="GDU105" s="611"/>
      <c r="GDV105" s="610"/>
      <c r="GDY105" s="611"/>
      <c r="GDZ105" s="610"/>
      <c r="GEC105" s="611"/>
      <c r="GED105" s="610"/>
      <c r="GEG105" s="611"/>
      <c r="GEH105" s="610"/>
      <c r="GEK105" s="611"/>
      <c r="GEL105" s="610"/>
      <c r="GEO105" s="611"/>
      <c r="GEP105" s="610"/>
      <c r="GES105" s="611"/>
      <c r="GET105" s="610"/>
      <c r="GEW105" s="611"/>
      <c r="GEX105" s="610"/>
      <c r="GFA105" s="611"/>
      <c r="GFB105" s="610"/>
      <c r="GFE105" s="611"/>
      <c r="GFF105" s="610"/>
      <c r="GFI105" s="611"/>
      <c r="GFJ105" s="610"/>
      <c r="GFM105" s="611"/>
      <c r="GFN105" s="610"/>
      <c r="GFQ105" s="611"/>
      <c r="GFR105" s="610"/>
      <c r="GFU105" s="611"/>
      <c r="GFV105" s="610"/>
      <c r="GFY105" s="611"/>
      <c r="GFZ105" s="610"/>
      <c r="GGC105" s="611"/>
      <c r="GGD105" s="610"/>
      <c r="GGG105" s="611"/>
      <c r="GGH105" s="610"/>
      <c r="GGK105" s="611"/>
      <c r="GGL105" s="610"/>
      <c r="GGO105" s="611"/>
      <c r="GGP105" s="610"/>
      <c r="GGS105" s="611"/>
      <c r="GGT105" s="610"/>
      <c r="GGW105" s="611"/>
      <c r="GGX105" s="610"/>
      <c r="GHA105" s="611"/>
      <c r="GHB105" s="610"/>
      <c r="GHE105" s="611"/>
      <c r="GHF105" s="610"/>
      <c r="GHI105" s="611"/>
      <c r="GHJ105" s="610"/>
      <c r="GHM105" s="611"/>
      <c r="GHN105" s="610"/>
      <c r="GHQ105" s="611"/>
      <c r="GHR105" s="610"/>
      <c r="GHU105" s="611"/>
      <c r="GHV105" s="610"/>
      <c r="GHY105" s="611"/>
      <c r="GHZ105" s="610"/>
      <c r="GIC105" s="611"/>
      <c r="GID105" s="610"/>
      <c r="GIG105" s="611"/>
      <c r="GIH105" s="610"/>
      <c r="GIK105" s="611"/>
      <c r="GIL105" s="610"/>
      <c r="GIO105" s="611"/>
      <c r="GIP105" s="610"/>
      <c r="GIS105" s="611"/>
      <c r="GIT105" s="610"/>
      <c r="GIW105" s="611"/>
      <c r="GIX105" s="610"/>
      <c r="GJA105" s="611"/>
      <c r="GJB105" s="610"/>
      <c r="GJE105" s="611"/>
      <c r="GJF105" s="610"/>
      <c r="GJI105" s="611"/>
      <c r="GJJ105" s="610"/>
      <c r="GJM105" s="611"/>
      <c r="GJN105" s="610"/>
      <c r="GJQ105" s="611"/>
      <c r="GJR105" s="610"/>
      <c r="GJU105" s="611"/>
      <c r="GJV105" s="610"/>
      <c r="GJY105" s="611"/>
      <c r="GJZ105" s="610"/>
      <c r="GKC105" s="611"/>
      <c r="GKD105" s="610"/>
      <c r="GKG105" s="611"/>
      <c r="GKH105" s="610"/>
      <c r="GKK105" s="611"/>
      <c r="GKL105" s="610"/>
      <c r="GKO105" s="611"/>
      <c r="GKP105" s="610"/>
      <c r="GKS105" s="611"/>
      <c r="GKT105" s="610"/>
      <c r="GKW105" s="611"/>
      <c r="GKX105" s="610"/>
      <c r="GLA105" s="611"/>
      <c r="GLB105" s="610"/>
      <c r="GLE105" s="611"/>
      <c r="GLF105" s="610"/>
      <c r="GLI105" s="611"/>
      <c r="GLJ105" s="610"/>
      <c r="GLM105" s="611"/>
      <c r="GLN105" s="610"/>
      <c r="GLQ105" s="611"/>
      <c r="GLR105" s="610"/>
      <c r="GLU105" s="611"/>
      <c r="GLV105" s="610"/>
      <c r="GLY105" s="611"/>
      <c r="GLZ105" s="610"/>
      <c r="GMC105" s="611"/>
      <c r="GMD105" s="610"/>
      <c r="GMG105" s="611"/>
      <c r="GMH105" s="610"/>
      <c r="GMK105" s="611"/>
      <c r="GML105" s="610"/>
      <c r="GMO105" s="611"/>
      <c r="GMP105" s="610"/>
      <c r="GMS105" s="611"/>
      <c r="GMT105" s="610"/>
      <c r="GMW105" s="611"/>
      <c r="GMX105" s="610"/>
      <c r="GNA105" s="611"/>
      <c r="GNB105" s="610"/>
      <c r="GNE105" s="611"/>
      <c r="GNF105" s="610"/>
      <c r="GNI105" s="611"/>
      <c r="GNJ105" s="610"/>
      <c r="GNM105" s="611"/>
      <c r="GNN105" s="610"/>
      <c r="GNQ105" s="611"/>
      <c r="GNR105" s="610"/>
      <c r="GNU105" s="611"/>
      <c r="GNV105" s="610"/>
      <c r="GNY105" s="611"/>
      <c r="GNZ105" s="610"/>
      <c r="GOC105" s="611"/>
      <c r="GOD105" s="610"/>
      <c r="GOG105" s="611"/>
      <c r="GOH105" s="610"/>
      <c r="GOK105" s="611"/>
      <c r="GOL105" s="610"/>
      <c r="GOO105" s="611"/>
      <c r="GOP105" s="610"/>
      <c r="GOS105" s="611"/>
      <c r="GOT105" s="610"/>
      <c r="GOW105" s="611"/>
      <c r="GOX105" s="610"/>
      <c r="GPA105" s="611"/>
      <c r="GPB105" s="610"/>
      <c r="GPE105" s="611"/>
      <c r="GPF105" s="610"/>
      <c r="GPI105" s="611"/>
      <c r="GPJ105" s="610"/>
      <c r="GPM105" s="611"/>
      <c r="GPN105" s="610"/>
      <c r="GPQ105" s="611"/>
      <c r="GPR105" s="610"/>
      <c r="GPU105" s="611"/>
      <c r="GPV105" s="610"/>
      <c r="GPY105" s="611"/>
      <c r="GPZ105" s="610"/>
      <c r="GQC105" s="611"/>
      <c r="GQD105" s="610"/>
      <c r="GQG105" s="611"/>
      <c r="GQH105" s="610"/>
      <c r="GQK105" s="611"/>
      <c r="GQL105" s="610"/>
      <c r="GQO105" s="611"/>
      <c r="GQP105" s="610"/>
      <c r="GQS105" s="611"/>
      <c r="GQT105" s="610"/>
      <c r="GQW105" s="611"/>
      <c r="GQX105" s="610"/>
      <c r="GRA105" s="611"/>
      <c r="GRB105" s="610"/>
      <c r="GRE105" s="611"/>
      <c r="GRF105" s="610"/>
      <c r="GRI105" s="611"/>
      <c r="GRJ105" s="610"/>
      <c r="GRM105" s="611"/>
      <c r="GRN105" s="610"/>
      <c r="GRQ105" s="611"/>
      <c r="GRR105" s="610"/>
      <c r="GRU105" s="611"/>
      <c r="GRV105" s="610"/>
      <c r="GRY105" s="611"/>
      <c r="GRZ105" s="610"/>
      <c r="GSC105" s="611"/>
      <c r="GSD105" s="610"/>
      <c r="GSG105" s="611"/>
      <c r="GSH105" s="610"/>
      <c r="GSK105" s="611"/>
      <c r="GSL105" s="610"/>
      <c r="GSO105" s="611"/>
      <c r="GSP105" s="610"/>
      <c r="GSS105" s="611"/>
      <c r="GST105" s="610"/>
      <c r="GSW105" s="611"/>
      <c r="GSX105" s="610"/>
      <c r="GTA105" s="611"/>
      <c r="GTB105" s="610"/>
      <c r="GTE105" s="611"/>
      <c r="GTF105" s="610"/>
      <c r="GTI105" s="611"/>
      <c r="GTJ105" s="610"/>
      <c r="GTM105" s="611"/>
      <c r="GTN105" s="610"/>
      <c r="GTQ105" s="611"/>
      <c r="GTR105" s="610"/>
      <c r="GTU105" s="611"/>
      <c r="GTV105" s="610"/>
      <c r="GTY105" s="611"/>
      <c r="GTZ105" s="610"/>
      <c r="GUC105" s="611"/>
      <c r="GUD105" s="610"/>
      <c r="GUG105" s="611"/>
      <c r="GUH105" s="610"/>
      <c r="GUK105" s="611"/>
      <c r="GUL105" s="610"/>
      <c r="GUO105" s="611"/>
      <c r="GUP105" s="610"/>
      <c r="GUS105" s="611"/>
      <c r="GUT105" s="610"/>
      <c r="GUW105" s="611"/>
      <c r="GUX105" s="610"/>
      <c r="GVA105" s="611"/>
      <c r="GVB105" s="610"/>
      <c r="GVE105" s="611"/>
      <c r="GVF105" s="610"/>
      <c r="GVI105" s="611"/>
      <c r="GVJ105" s="610"/>
      <c r="GVM105" s="611"/>
      <c r="GVN105" s="610"/>
      <c r="GVQ105" s="611"/>
      <c r="GVR105" s="610"/>
      <c r="GVU105" s="611"/>
      <c r="GVV105" s="610"/>
      <c r="GVY105" s="611"/>
      <c r="GVZ105" s="610"/>
      <c r="GWC105" s="611"/>
      <c r="GWD105" s="610"/>
      <c r="GWG105" s="611"/>
      <c r="GWH105" s="610"/>
      <c r="GWK105" s="611"/>
      <c r="GWL105" s="610"/>
      <c r="GWO105" s="611"/>
      <c r="GWP105" s="610"/>
      <c r="GWS105" s="611"/>
      <c r="GWT105" s="610"/>
      <c r="GWW105" s="611"/>
      <c r="GWX105" s="610"/>
      <c r="GXA105" s="611"/>
      <c r="GXB105" s="610"/>
      <c r="GXE105" s="611"/>
      <c r="GXF105" s="610"/>
      <c r="GXI105" s="611"/>
      <c r="GXJ105" s="610"/>
      <c r="GXM105" s="611"/>
      <c r="GXN105" s="610"/>
      <c r="GXQ105" s="611"/>
      <c r="GXR105" s="610"/>
      <c r="GXU105" s="611"/>
      <c r="GXV105" s="610"/>
      <c r="GXY105" s="611"/>
      <c r="GXZ105" s="610"/>
      <c r="GYC105" s="611"/>
      <c r="GYD105" s="610"/>
      <c r="GYG105" s="611"/>
      <c r="GYH105" s="610"/>
      <c r="GYK105" s="611"/>
      <c r="GYL105" s="610"/>
      <c r="GYO105" s="611"/>
      <c r="GYP105" s="610"/>
      <c r="GYS105" s="611"/>
      <c r="GYT105" s="610"/>
      <c r="GYW105" s="611"/>
      <c r="GYX105" s="610"/>
      <c r="GZA105" s="611"/>
      <c r="GZB105" s="610"/>
      <c r="GZE105" s="611"/>
      <c r="GZF105" s="610"/>
      <c r="GZI105" s="611"/>
      <c r="GZJ105" s="610"/>
      <c r="GZM105" s="611"/>
      <c r="GZN105" s="610"/>
      <c r="GZQ105" s="611"/>
      <c r="GZR105" s="610"/>
      <c r="GZU105" s="611"/>
      <c r="GZV105" s="610"/>
      <c r="GZY105" s="611"/>
      <c r="GZZ105" s="610"/>
      <c r="HAC105" s="611"/>
      <c r="HAD105" s="610"/>
      <c r="HAG105" s="611"/>
      <c r="HAH105" s="610"/>
      <c r="HAK105" s="611"/>
      <c r="HAL105" s="610"/>
      <c r="HAO105" s="611"/>
      <c r="HAP105" s="610"/>
      <c r="HAS105" s="611"/>
      <c r="HAT105" s="610"/>
      <c r="HAW105" s="611"/>
      <c r="HAX105" s="610"/>
      <c r="HBA105" s="611"/>
      <c r="HBB105" s="610"/>
      <c r="HBE105" s="611"/>
      <c r="HBF105" s="610"/>
      <c r="HBI105" s="611"/>
      <c r="HBJ105" s="610"/>
      <c r="HBM105" s="611"/>
      <c r="HBN105" s="610"/>
      <c r="HBQ105" s="611"/>
      <c r="HBR105" s="610"/>
      <c r="HBU105" s="611"/>
      <c r="HBV105" s="610"/>
      <c r="HBY105" s="611"/>
      <c r="HBZ105" s="610"/>
      <c r="HCC105" s="611"/>
      <c r="HCD105" s="610"/>
      <c r="HCG105" s="611"/>
      <c r="HCH105" s="610"/>
      <c r="HCK105" s="611"/>
      <c r="HCL105" s="610"/>
      <c r="HCO105" s="611"/>
      <c r="HCP105" s="610"/>
      <c r="HCS105" s="611"/>
      <c r="HCT105" s="610"/>
      <c r="HCW105" s="611"/>
      <c r="HCX105" s="610"/>
      <c r="HDA105" s="611"/>
      <c r="HDB105" s="610"/>
      <c r="HDE105" s="611"/>
      <c r="HDF105" s="610"/>
      <c r="HDI105" s="611"/>
      <c r="HDJ105" s="610"/>
      <c r="HDM105" s="611"/>
      <c r="HDN105" s="610"/>
      <c r="HDQ105" s="611"/>
      <c r="HDR105" s="610"/>
      <c r="HDU105" s="611"/>
      <c r="HDV105" s="610"/>
      <c r="HDY105" s="611"/>
      <c r="HDZ105" s="610"/>
      <c r="HEC105" s="611"/>
      <c r="HED105" s="610"/>
      <c r="HEG105" s="611"/>
      <c r="HEH105" s="610"/>
      <c r="HEK105" s="611"/>
      <c r="HEL105" s="610"/>
      <c r="HEO105" s="611"/>
      <c r="HEP105" s="610"/>
      <c r="HES105" s="611"/>
      <c r="HET105" s="610"/>
      <c r="HEW105" s="611"/>
      <c r="HEX105" s="610"/>
      <c r="HFA105" s="611"/>
      <c r="HFB105" s="610"/>
      <c r="HFE105" s="611"/>
      <c r="HFF105" s="610"/>
      <c r="HFI105" s="611"/>
      <c r="HFJ105" s="610"/>
      <c r="HFM105" s="611"/>
      <c r="HFN105" s="610"/>
      <c r="HFQ105" s="611"/>
      <c r="HFR105" s="610"/>
      <c r="HFU105" s="611"/>
      <c r="HFV105" s="610"/>
      <c r="HFY105" s="611"/>
      <c r="HFZ105" s="610"/>
      <c r="HGC105" s="611"/>
      <c r="HGD105" s="610"/>
      <c r="HGG105" s="611"/>
      <c r="HGH105" s="610"/>
      <c r="HGK105" s="611"/>
      <c r="HGL105" s="610"/>
      <c r="HGO105" s="611"/>
      <c r="HGP105" s="610"/>
      <c r="HGS105" s="611"/>
      <c r="HGT105" s="610"/>
      <c r="HGW105" s="611"/>
      <c r="HGX105" s="610"/>
      <c r="HHA105" s="611"/>
      <c r="HHB105" s="610"/>
      <c r="HHE105" s="611"/>
      <c r="HHF105" s="610"/>
      <c r="HHI105" s="611"/>
      <c r="HHJ105" s="610"/>
      <c r="HHM105" s="611"/>
      <c r="HHN105" s="610"/>
      <c r="HHQ105" s="611"/>
      <c r="HHR105" s="610"/>
      <c r="HHU105" s="611"/>
      <c r="HHV105" s="610"/>
      <c r="HHY105" s="611"/>
      <c r="HHZ105" s="610"/>
      <c r="HIC105" s="611"/>
      <c r="HID105" s="610"/>
      <c r="HIG105" s="611"/>
      <c r="HIH105" s="610"/>
      <c r="HIK105" s="611"/>
      <c r="HIL105" s="610"/>
      <c r="HIO105" s="611"/>
      <c r="HIP105" s="610"/>
      <c r="HIS105" s="611"/>
      <c r="HIT105" s="610"/>
      <c r="HIW105" s="611"/>
      <c r="HIX105" s="610"/>
      <c r="HJA105" s="611"/>
      <c r="HJB105" s="610"/>
      <c r="HJE105" s="611"/>
      <c r="HJF105" s="610"/>
      <c r="HJI105" s="611"/>
      <c r="HJJ105" s="610"/>
      <c r="HJM105" s="611"/>
      <c r="HJN105" s="610"/>
      <c r="HJQ105" s="611"/>
      <c r="HJR105" s="610"/>
      <c r="HJU105" s="611"/>
      <c r="HJV105" s="610"/>
      <c r="HJY105" s="611"/>
      <c r="HJZ105" s="610"/>
      <c r="HKC105" s="611"/>
      <c r="HKD105" s="610"/>
      <c r="HKG105" s="611"/>
      <c r="HKH105" s="610"/>
      <c r="HKK105" s="611"/>
      <c r="HKL105" s="610"/>
      <c r="HKO105" s="611"/>
      <c r="HKP105" s="610"/>
      <c r="HKS105" s="611"/>
      <c r="HKT105" s="610"/>
      <c r="HKW105" s="611"/>
      <c r="HKX105" s="610"/>
      <c r="HLA105" s="611"/>
      <c r="HLB105" s="610"/>
      <c r="HLE105" s="611"/>
      <c r="HLF105" s="610"/>
      <c r="HLI105" s="611"/>
      <c r="HLJ105" s="610"/>
      <c r="HLM105" s="611"/>
      <c r="HLN105" s="610"/>
      <c r="HLQ105" s="611"/>
      <c r="HLR105" s="610"/>
      <c r="HLU105" s="611"/>
      <c r="HLV105" s="610"/>
      <c r="HLY105" s="611"/>
      <c r="HLZ105" s="610"/>
      <c r="HMC105" s="611"/>
      <c r="HMD105" s="610"/>
      <c r="HMG105" s="611"/>
      <c r="HMH105" s="610"/>
      <c r="HMK105" s="611"/>
      <c r="HML105" s="610"/>
      <c r="HMO105" s="611"/>
      <c r="HMP105" s="610"/>
      <c r="HMS105" s="611"/>
      <c r="HMT105" s="610"/>
      <c r="HMW105" s="611"/>
      <c r="HMX105" s="610"/>
      <c r="HNA105" s="611"/>
      <c r="HNB105" s="610"/>
      <c r="HNE105" s="611"/>
      <c r="HNF105" s="610"/>
      <c r="HNI105" s="611"/>
      <c r="HNJ105" s="610"/>
      <c r="HNM105" s="611"/>
      <c r="HNN105" s="610"/>
      <c r="HNQ105" s="611"/>
      <c r="HNR105" s="610"/>
      <c r="HNU105" s="611"/>
      <c r="HNV105" s="610"/>
      <c r="HNY105" s="611"/>
      <c r="HNZ105" s="610"/>
      <c r="HOC105" s="611"/>
      <c r="HOD105" s="610"/>
      <c r="HOG105" s="611"/>
      <c r="HOH105" s="610"/>
      <c r="HOK105" s="611"/>
      <c r="HOL105" s="610"/>
      <c r="HOO105" s="611"/>
      <c r="HOP105" s="610"/>
      <c r="HOS105" s="611"/>
      <c r="HOT105" s="610"/>
      <c r="HOW105" s="611"/>
      <c r="HOX105" s="610"/>
      <c r="HPA105" s="611"/>
      <c r="HPB105" s="610"/>
      <c r="HPE105" s="611"/>
      <c r="HPF105" s="610"/>
      <c r="HPI105" s="611"/>
      <c r="HPJ105" s="610"/>
      <c r="HPM105" s="611"/>
      <c r="HPN105" s="610"/>
      <c r="HPQ105" s="611"/>
      <c r="HPR105" s="610"/>
      <c r="HPU105" s="611"/>
      <c r="HPV105" s="610"/>
      <c r="HPY105" s="611"/>
      <c r="HPZ105" s="610"/>
      <c r="HQC105" s="611"/>
      <c r="HQD105" s="610"/>
      <c r="HQG105" s="611"/>
      <c r="HQH105" s="610"/>
      <c r="HQK105" s="611"/>
      <c r="HQL105" s="610"/>
      <c r="HQO105" s="611"/>
      <c r="HQP105" s="610"/>
      <c r="HQS105" s="611"/>
      <c r="HQT105" s="610"/>
      <c r="HQW105" s="611"/>
      <c r="HQX105" s="610"/>
      <c r="HRA105" s="611"/>
      <c r="HRB105" s="610"/>
      <c r="HRE105" s="611"/>
      <c r="HRF105" s="610"/>
      <c r="HRI105" s="611"/>
      <c r="HRJ105" s="610"/>
      <c r="HRM105" s="611"/>
      <c r="HRN105" s="610"/>
      <c r="HRQ105" s="611"/>
      <c r="HRR105" s="610"/>
      <c r="HRU105" s="611"/>
      <c r="HRV105" s="610"/>
      <c r="HRY105" s="611"/>
      <c r="HRZ105" s="610"/>
      <c r="HSC105" s="611"/>
      <c r="HSD105" s="610"/>
      <c r="HSG105" s="611"/>
      <c r="HSH105" s="610"/>
      <c r="HSK105" s="611"/>
      <c r="HSL105" s="610"/>
      <c r="HSO105" s="611"/>
      <c r="HSP105" s="610"/>
      <c r="HSS105" s="611"/>
      <c r="HST105" s="610"/>
      <c r="HSW105" s="611"/>
      <c r="HSX105" s="610"/>
      <c r="HTA105" s="611"/>
      <c r="HTB105" s="610"/>
      <c r="HTE105" s="611"/>
      <c r="HTF105" s="610"/>
      <c r="HTI105" s="611"/>
      <c r="HTJ105" s="610"/>
      <c r="HTM105" s="611"/>
      <c r="HTN105" s="610"/>
      <c r="HTQ105" s="611"/>
      <c r="HTR105" s="610"/>
      <c r="HTU105" s="611"/>
      <c r="HTV105" s="610"/>
      <c r="HTY105" s="611"/>
      <c r="HTZ105" s="610"/>
      <c r="HUC105" s="611"/>
      <c r="HUD105" s="610"/>
      <c r="HUG105" s="611"/>
      <c r="HUH105" s="610"/>
      <c r="HUK105" s="611"/>
      <c r="HUL105" s="610"/>
      <c r="HUO105" s="611"/>
      <c r="HUP105" s="610"/>
      <c r="HUS105" s="611"/>
      <c r="HUT105" s="610"/>
      <c r="HUW105" s="611"/>
      <c r="HUX105" s="610"/>
      <c r="HVA105" s="611"/>
      <c r="HVB105" s="610"/>
      <c r="HVE105" s="611"/>
      <c r="HVF105" s="610"/>
      <c r="HVI105" s="611"/>
      <c r="HVJ105" s="610"/>
      <c r="HVM105" s="611"/>
      <c r="HVN105" s="610"/>
      <c r="HVQ105" s="611"/>
      <c r="HVR105" s="610"/>
      <c r="HVU105" s="611"/>
      <c r="HVV105" s="610"/>
      <c r="HVY105" s="611"/>
      <c r="HVZ105" s="610"/>
      <c r="HWC105" s="611"/>
      <c r="HWD105" s="610"/>
      <c r="HWG105" s="611"/>
      <c r="HWH105" s="610"/>
      <c r="HWK105" s="611"/>
      <c r="HWL105" s="610"/>
      <c r="HWO105" s="611"/>
      <c r="HWP105" s="610"/>
      <c r="HWS105" s="611"/>
      <c r="HWT105" s="610"/>
      <c r="HWW105" s="611"/>
      <c r="HWX105" s="610"/>
      <c r="HXA105" s="611"/>
      <c r="HXB105" s="610"/>
      <c r="HXE105" s="611"/>
      <c r="HXF105" s="610"/>
      <c r="HXI105" s="611"/>
      <c r="HXJ105" s="610"/>
      <c r="HXM105" s="611"/>
      <c r="HXN105" s="610"/>
      <c r="HXQ105" s="611"/>
      <c r="HXR105" s="610"/>
      <c r="HXU105" s="611"/>
      <c r="HXV105" s="610"/>
      <c r="HXY105" s="611"/>
      <c r="HXZ105" s="610"/>
      <c r="HYC105" s="611"/>
      <c r="HYD105" s="610"/>
      <c r="HYG105" s="611"/>
      <c r="HYH105" s="610"/>
      <c r="HYK105" s="611"/>
      <c r="HYL105" s="610"/>
      <c r="HYO105" s="611"/>
      <c r="HYP105" s="610"/>
      <c r="HYS105" s="611"/>
      <c r="HYT105" s="610"/>
      <c r="HYW105" s="611"/>
      <c r="HYX105" s="610"/>
      <c r="HZA105" s="611"/>
      <c r="HZB105" s="610"/>
      <c r="HZE105" s="611"/>
      <c r="HZF105" s="610"/>
      <c r="HZI105" s="611"/>
      <c r="HZJ105" s="610"/>
      <c r="HZM105" s="611"/>
      <c r="HZN105" s="610"/>
      <c r="HZQ105" s="611"/>
      <c r="HZR105" s="610"/>
      <c r="HZU105" s="611"/>
      <c r="HZV105" s="610"/>
      <c r="HZY105" s="611"/>
      <c r="HZZ105" s="610"/>
      <c r="IAC105" s="611"/>
      <c r="IAD105" s="610"/>
      <c r="IAG105" s="611"/>
      <c r="IAH105" s="610"/>
      <c r="IAK105" s="611"/>
      <c r="IAL105" s="610"/>
      <c r="IAO105" s="611"/>
      <c r="IAP105" s="610"/>
      <c r="IAS105" s="611"/>
      <c r="IAT105" s="610"/>
      <c r="IAW105" s="611"/>
      <c r="IAX105" s="610"/>
      <c r="IBA105" s="611"/>
      <c r="IBB105" s="610"/>
      <c r="IBE105" s="611"/>
      <c r="IBF105" s="610"/>
      <c r="IBI105" s="611"/>
      <c r="IBJ105" s="610"/>
      <c r="IBM105" s="611"/>
      <c r="IBN105" s="610"/>
      <c r="IBQ105" s="611"/>
      <c r="IBR105" s="610"/>
      <c r="IBU105" s="611"/>
      <c r="IBV105" s="610"/>
      <c r="IBY105" s="611"/>
      <c r="IBZ105" s="610"/>
      <c r="ICC105" s="611"/>
      <c r="ICD105" s="610"/>
      <c r="ICG105" s="611"/>
      <c r="ICH105" s="610"/>
      <c r="ICK105" s="611"/>
      <c r="ICL105" s="610"/>
      <c r="ICO105" s="611"/>
      <c r="ICP105" s="610"/>
      <c r="ICS105" s="611"/>
      <c r="ICT105" s="610"/>
      <c r="ICW105" s="611"/>
      <c r="ICX105" s="610"/>
      <c r="IDA105" s="611"/>
      <c r="IDB105" s="610"/>
      <c r="IDE105" s="611"/>
      <c r="IDF105" s="610"/>
      <c r="IDI105" s="611"/>
      <c r="IDJ105" s="610"/>
      <c r="IDM105" s="611"/>
      <c r="IDN105" s="610"/>
      <c r="IDQ105" s="611"/>
      <c r="IDR105" s="610"/>
      <c r="IDU105" s="611"/>
      <c r="IDV105" s="610"/>
      <c r="IDY105" s="611"/>
      <c r="IDZ105" s="610"/>
      <c r="IEC105" s="611"/>
      <c r="IED105" s="610"/>
      <c r="IEG105" s="611"/>
      <c r="IEH105" s="610"/>
      <c r="IEK105" s="611"/>
      <c r="IEL105" s="610"/>
      <c r="IEO105" s="611"/>
      <c r="IEP105" s="610"/>
      <c r="IES105" s="611"/>
      <c r="IET105" s="610"/>
      <c r="IEW105" s="611"/>
      <c r="IEX105" s="610"/>
      <c r="IFA105" s="611"/>
      <c r="IFB105" s="610"/>
      <c r="IFE105" s="611"/>
      <c r="IFF105" s="610"/>
      <c r="IFI105" s="611"/>
      <c r="IFJ105" s="610"/>
      <c r="IFM105" s="611"/>
      <c r="IFN105" s="610"/>
      <c r="IFQ105" s="611"/>
      <c r="IFR105" s="610"/>
      <c r="IFU105" s="611"/>
      <c r="IFV105" s="610"/>
      <c r="IFY105" s="611"/>
      <c r="IFZ105" s="610"/>
      <c r="IGC105" s="611"/>
      <c r="IGD105" s="610"/>
      <c r="IGG105" s="611"/>
      <c r="IGH105" s="610"/>
      <c r="IGK105" s="611"/>
      <c r="IGL105" s="610"/>
      <c r="IGO105" s="611"/>
      <c r="IGP105" s="610"/>
      <c r="IGS105" s="611"/>
      <c r="IGT105" s="610"/>
      <c r="IGW105" s="611"/>
      <c r="IGX105" s="610"/>
      <c r="IHA105" s="611"/>
      <c r="IHB105" s="610"/>
      <c r="IHE105" s="611"/>
      <c r="IHF105" s="610"/>
      <c r="IHI105" s="611"/>
      <c r="IHJ105" s="610"/>
      <c r="IHM105" s="611"/>
      <c r="IHN105" s="610"/>
      <c r="IHQ105" s="611"/>
      <c r="IHR105" s="610"/>
      <c r="IHU105" s="611"/>
      <c r="IHV105" s="610"/>
      <c r="IHY105" s="611"/>
      <c r="IHZ105" s="610"/>
      <c r="IIC105" s="611"/>
      <c r="IID105" s="610"/>
      <c r="IIG105" s="611"/>
      <c r="IIH105" s="610"/>
      <c r="IIK105" s="611"/>
      <c r="IIL105" s="610"/>
      <c r="IIO105" s="611"/>
      <c r="IIP105" s="610"/>
      <c r="IIS105" s="611"/>
      <c r="IIT105" s="610"/>
      <c r="IIW105" s="611"/>
      <c r="IIX105" s="610"/>
      <c r="IJA105" s="611"/>
      <c r="IJB105" s="610"/>
      <c r="IJE105" s="611"/>
      <c r="IJF105" s="610"/>
      <c r="IJI105" s="611"/>
      <c r="IJJ105" s="610"/>
      <c r="IJM105" s="611"/>
      <c r="IJN105" s="610"/>
      <c r="IJQ105" s="611"/>
      <c r="IJR105" s="610"/>
      <c r="IJU105" s="611"/>
      <c r="IJV105" s="610"/>
      <c r="IJY105" s="611"/>
      <c r="IJZ105" s="610"/>
      <c r="IKC105" s="611"/>
      <c r="IKD105" s="610"/>
      <c r="IKG105" s="611"/>
      <c r="IKH105" s="610"/>
      <c r="IKK105" s="611"/>
      <c r="IKL105" s="610"/>
      <c r="IKO105" s="611"/>
      <c r="IKP105" s="610"/>
      <c r="IKS105" s="611"/>
      <c r="IKT105" s="610"/>
      <c r="IKW105" s="611"/>
      <c r="IKX105" s="610"/>
      <c r="ILA105" s="611"/>
      <c r="ILB105" s="610"/>
      <c r="ILE105" s="611"/>
      <c r="ILF105" s="610"/>
      <c r="ILI105" s="611"/>
      <c r="ILJ105" s="610"/>
      <c r="ILM105" s="611"/>
      <c r="ILN105" s="610"/>
      <c r="ILQ105" s="611"/>
      <c r="ILR105" s="610"/>
      <c r="ILU105" s="611"/>
      <c r="ILV105" s="610"/>
      <c r="ILY105" s="611"/>
      <c r="ILZ105" s="610"/>
      <c r="IMC105" s="611"/>
      <c r="IMD105" s="610"/>
      <c r="IMG105" s="611"/>
      <c r="IMH105" s="610"/>
      <c r="IMK105" s="611"/>
      <c r="IML105" s="610"/>
      <c r="IMO105" s="611"/>
      <c r="IMP105" s="610"/>
      <c r="IMS105" s="611"/>
      <c r="IMT105" s="610"/>
      <c r="IMW105" s="611"/>
      <c r="IMX105" s="610"/>
      <c r="INA105" s="611"/>
      <c r="INB105" s="610"/>
      <c r="INE105" s="611"/>
      <c r="INF105" s="610"/>
      <c r="INI105" s="611"/>
      <c r="INJ105" s="610"/>
      <c r="INM105" s="611"/>
      <c r="INN105" s="610"/>
      <c r="INQ105" s="611"/>
      <c r="INR105" s="610"/>
      <c r="INU105" s="611"/>
      <c r="INV105" s="610"/>
      <c r="INY105" s="611"/>
      <c r="INZ105" s="610"/>
      <c r="IOC105" s="611"/>
      <c r="IOD105" s="610"/>
      <c r="IOG105" s="611"/>
      <c r="IOH105" s="610"/>
      <c r="IOK105" s="611"/>
      <c r="IOL105" s="610"/>
      <c r="IOO105" s="611"/>
      <c r="IOP105" s="610"/>
      <c r="IOS105" s="611"/>
      <c r="IOT105" s="610"/>
      <c r="IOW105" s="611"/>
      <c r="IOX105" s="610"/>
      <c r="IPA105" s="611"/>
      <c r="IPB105" s="610"/>
      <c r="IPE105" s="611"/>
      <c r="IPF105" s="610"/>
      <c r="IPI105" s="611"/>
      <c r="IPJ105" s="610"/>
      <c r="IPM105" s="611"/>
      <c r="IPN105" s="610"/>
      <c r="IPQ105" s="611"/>
      <c r="IPR105" s="610"/>
      <c r="IPU105" s="611"/>
      <c r="IPV105" s="610"/>
      <c r="IPY105" s="611"/>
      <c r="IPZ105" s="610"/>
      <c r="IQC105" s="611"/>
      <c r="IQD105" s="610"/>
      <c r="IQG105" s="611"/>
      <c r="IQH105" s="610"/>
      <c r="IQK105" s="611"/>
      <c r="IQL105" s="610"/>
      <c r="IQO105" s="611"/>
      <c r="IQP105" s="610"/>
      <c r="IQS105" s="611"/>
      <c r="IQT105" s="610"/>
      <c r="IQW105" s="611"/>
      <c r="IQX105" s="610"/>
      <c r="IRA105" s="611"/>
      <c r="IRB105" s="610"/>
      <c r="IRE105" s="611"/>
      <c r="IRF105" s="610"/>
      <c r="IRI105" s="611"/>
      <c r="IRJ105" s="610"/>
      <c r="IRM105" s="611"/>
      <c r="IRN105" s="610"/>
      <c r="IRQ105" s="611"/>
      <c r="IRR105" s="610"/>
      <c r="IRU105" s="611"/>
      <c r="IRV105" s="610"/>
      <c r="IRY105" s="611"/>
      <c r="IRZ105" s="610"/>
      <c r="ISC105" s="611"/>
      <c r="ISD105" s="610"/>
      <c r="ISG105" s="611"/>
      <c r="ISH105" s="610"/>
      <c r="ISK105" s="611"/>
      <c r="ISL105" s="610"/>
      <c r="ISO105" s="611"/>
      <c r="ISP105" s="610"/>
      <c r="ISS105" s="611"/>
      <c r="IST105" s="610"/>
      <c r="ISW105" s="611"/>
      <c r="ISX105" s="610"/>
      <c r="ITA105" s="611"/>
      <c r="ITB105" s="610"/>
      <c r="ITE105" s="611"/>
      <c r="ITF105" s="610"/>
      <c r="ITI105" s="611"/>
      <c r="ITJ105" s="610"/>
      <c r="ITM105" s="611"/>
      <c r="ITN105" s="610"/>
      <c r="ITQ105" s="611"/>
      <c r="ITR105" s="610"/>
      <c r="ITU105" s="611"/>
      <c r="ITV105" s="610"/>
      <c r="ITY105" s="611"/>
      <c r="ITZ105" s="610"/>
      <c r="IUC105" s="611"/>
      <c r="IUD105" s="610"/>
      <c r="IUG105" s="611"/>
      <c r="IUH105" s="610"/>
      <c r="IUK105" s="611"/>
      <c r="IUL105" s="610"/>
      <c r="IUO105" s="611"/>
      <c r="IUP105" s="610"/>
      <c r="IUS105" s="611"/>
      <c r="IUT105" s="610"/>
      <c r="IUW105" s="611"/>
      <c r="IUX105" s="610"/>
      <c r="IVA105" s="611"/>
      <c r="IVB105" s="610"/>
      <c r="IVE105" s="611"/>
      <c r="IVF105" s="610"/>
      <c r="IVI105" s="611"/>
      <c r="IVJ105" s="610"/>
      <c r="IVM105" s="611"/>
      <c r="IVN105" s="610"/>
      <c r="IVQ105" s="611"/>
      <c r="IVR105" s="610"/>
      <c r="IVU105" s="611"/>
      <c r="IVV105" s="610"/>
      <c r="IVY105" s="611"/>
      <c r="IVZ105" s="610"/>
      <c r="IWC105" s="611"/>
      <c r="IWD105" s="610"/>
      <c r="IWG105" s="611"/>
      <c r="IWH105" s="610"/>
      <c r="IWK105" s="611"/>
      <c r="IWL105" s="610"/>
      <c r="IWO105" s="611"/>
      <c r="IWP105" s="610"/>
      <c r="IWS105" s="611"/>
      <c r="IWT105" s="610"/>
      <c r="IWW105" s="611"/>
      <c r="IWX105" s="610"/>
      <c r="IXA105" s="611"/>
      <c r="IXB105" s="610"/>
      <c r="IXE105" s="611"/>
      <c r="IXF105" s="610"/>
      <c r="IXI105" s="611"/>
      <c r="IXJ105" s="610"/>
      <c r="IXM105" s="611"/>
      <c r="IXN105" s="610"/>
      <c r="IXQ105" s="611"/>
      <c r="IXR105" s="610"/>
      <c r="IXU105" s="611"/>
      <c r="IXV105" s="610"/>
      <c r="IXY105" s="611"/>
      <c r="IXZ105" s="610"/>
      <c r="IYC105" s="611"/>
      <c r="IYD105" s="610"/>
      <c r="IYG105" s="611"/>
      <c r="IYH105" s="610"/>
      <c r="IYK105" s="611"/>
      <c r="IYL105" s="610"/>
      <c r="IYO105" s="611"/>
      <c r="IYP105" s="610"/>
      <c r="IYS105" s="611"/>
      <c r="IYT105" s="610"/>
      <c r="IYW105" s="611"/>
      <c r="IYX105" s="610"/>
      <c r="IZA105" s="611"/>
      <c r="IZB105" s="610"/>
      <c r="IZE105" s="611"/>
      <c r="IZF105" s="610"/>
      <c r="IZI105" s="611"/>
      <c r="IZJ105" s="610"/>
      <c r="IZM105" s="611"/>
      <c r="IZN105" s="610"/>
      <c r="IZQ105" s="611"/>
      <c r="IZR105" s="610"/>
      <c r="IZU105" s="611"/>
      <c r="IZV105" s="610"/>
      <c r="IZY105" s="611"/>
      <c r="IZZ105" s="610"/>
      <c r="JAC105" s="611"/>
      <c r="JAD105" s="610"/>
      <c r="JAG105" s="611"/>
      <c r="JAH105" s="610"/>
      <c r="JAK105" s="611"/>
      <c r="JAL105" s="610"/>
      <c r="JAO105" s="611"/>
      <c r="JAP105" s="610"/>
      <c r="JAS105" s="611"/>
      <c r="JAT105" s="610"/>
      <c r="JAW105" s="611"/>
      <c r="JAX105" s="610"/>
      <c r="JBA105" s="611"/>
      <c r="JBB105" s="610"/>
      <c r="JBE105" s="611"/>
      <c r="JBF105" s="610"/>
      <c r="JBI105" s="611"/>
      <c r="JBJ105" s="610"/>
      <c r="JBM105" s="611"/>
      <c r="JBN105" s="610"/>
      <c r="JBQ105" s="611"/>
      <c r="JBR105" s="610"/>
      <c r="JBU105" s="611"/>
      <c r="JBV105" s="610"/>
      <c r="JBY105" s="611"/>
      <c r="JBZ105" s="610"/>
      <c r="JCC105" s="611"/>
      <c r="JCD105" s="610"/>
      <c r="JCG105" s="611"/>
      <c r="JCH105" s="610"/>
      <c r="JCK105" s="611"/>
      <c r="JCL105" s="610"/>
      <c r="JCO105" s="611"/>
      <c r="JCP105" s="610"/>
      <c r="JCS105" s="611"/>
      <c r="JCT105" s="610"/>
      <c r="JCW105" s="611"/>
      <c r="JCX105" s="610"/>
      <c r="JDA105" s="611"/>
      <c r="JDB105" s="610"/>
      <c r="JDE105" s="611"/>
      <c r="JDF105" s="610"/>
      <c r="JDI105" s="611"/>
      <c r="JDJ105" s="610"/>
      <c r="JDM105" s="611"/>
      <c r="JDN105" s="610"/>
      <c r="JDQ105" s="611"/>
      <c r="JDR105" s="610"/>
      <c r="JDU105" s="611"/>
      <c r="JDV105" s="610"/>
      <c r="JDY105" s="611"/>
      <c r="JDZ105" s="610"/>
      <c r="JEC105" s="611"/>
      <c r="JED105" s="610"/>
      <c r="JEG105" s="611"/>
      <c r="JEH105" s="610"/>
      <c r="JEK105" s="611"/>
      <c r="JEL105" s="610"/>
      <c r="JEO105" s="611"/>
      <c r="JEP105" s="610"/>
      <c r="JES105" s="611"/>
      <c r="JET105" s="610"/>
      <c r="JEW105" s="611"/>
      <c r="JEX105" s="610"/>
      <c r="JFA105" s="611"/>
      <c r="JFB105" s="610"/>
      <c r="JFE105" s="611"/>
      <c r="JFF105" s="610"/>
      <c r="JFI105" s="611"/>
      <c r="JFJ105" s="610"/>
      <c r="JFM105" s="611"/>
      <c r="JFN105" s="610"/>
      <c r="JFQ105" s="611"/>
      <c r="JFR105" s="610"/>
      <c r="JFU105" s="611"/>
      <c r="JFV105" s="610"/>
      <c r="JFY105" s="611"/>
      <c r="JFZ105" s="610"/>
      <c r="JGC105" s="611"/>
      <c r="JGD105" s="610"/>
      <c r="JGG105" s="611"/>
      <c r="JGH105" s="610"/>
      <c r="JGK105" s="611"/>
      <c r="JGL105" s="610"/>
      <c r="JGO105" s="611"/>
      <c r="JGP105" s="610"/>
      <c r="JGS105" s="611"/>
      <c r="JGT105" s="610"/>
      <c r="JGW105" s="611"/>
      <c r="JGX105" s="610"/>
      <c r="JHA105" s="611"/>
      <c r="JHB105" s="610"/>
      <c r="JHE105" s="611"/>
      <c r="JHF105" s="610"/>
      <c r="JHI105" s="611"/>
      <c r="JHJ105" s="610"/>
      <c r="JHM105" s="611"/>
      <c r="JHN105" s="610"/>
      <c r="JHQ105" s="611"/>
      <c r="JHR105" s="610"/>
      <c r="JHU105" s="611"/>
      <c r="JHV105" s="610"/>
      <c r="JHY105" s="611"/>
      <c r="JHZ105" s="610"/>
      <c r="JIC105" s="611"/>
      <c r="JID105" s="610"/>
      <c r="JIG105" s="611"/>
      <c r="JIH105" s="610"/>
      <c r="JIK105" s="611"/>
      <c r="JIL105" s="610"/>
      <c r="JIO105" s="611"/>
      <c r="JIP105" s="610"/>
      <c r="JIS105" s="611"/>
      <c r="JIT105" s="610"/>
      <c r="JIW105" s="611"/>
      <c r="JIX105" s="610"/>
      <c r="JJA105" s="611"/>
      <c r="JJB105" s="610"/>
      <c r="JJE105" s="611"/>
      <c r="JJF105" s="610"/>
      <c r="JJI105" s="611"/>
      <c r="JJJ105" s="610"/>
      <c r="JJM105" s="611"/>
      <c r="JJN105" s="610"/>
      <c r="JJQ105" s="611"/>
      <c r="JJR105" s="610"/>
      <c r="JJU105" s="611"/>
      <c r="JJV105" s="610"/>
      <c r="JJY105" s="611"/>
      <c r="JJZ105" s="610"/>
      <c r="JKC105" s="611"/>
      <c r="JKD105" s="610"/>
      <c r="JKG105" s="611"/>
      <c r="JKH105" s="610"/>
      <c r="JKK105" s="611"/>
      <c r="JKL105" s="610"/>
      <c r="JKO105" s="611"/>
      <c r="JKP105" s="610"/>
      <c r="JKS105" s="611"/>
      <c r="JKT105" s="610"/>
      <c r="JKW105" s="611"/>
      <c r="JKX105" s="610"/>
      <c r="JLA105" s="611"/>
      <c r="JLB105" s="610"/>
      <c r="JLE105" s="611"/>
      <c r="JLF105" s="610"/>
      <c r="JLI105" s="611"/>
      <c r="JLJ105" s="610"/>
      <c r="JLM105" s="611"/>
      <c r="JLN105" s="610"/>
      <c r="JLQ105" s="611"/>
      <c r="JLR105" s="610"/>
      <c r="JLU105" s="611"/>
      <c r="JLV105" s="610"/>
      <c r="JLY105" s="611"/>
      <c r="JLZ105" s="610"/>
      <c r="JMC105" s="611"/>
      <c r="JMD105" s="610"/>
      <c r="JMG105" s="611"/>
      <c r="JMH105" s="610"/>
      <c r="JMK105" s="611"/>
      <c r="JML105" s="610"/>
      <c r="JMO105" s="611"/>
      <c r="JMP105" s="610"/>
      <c r="JMS105" s="611"/>
      <c r="JMT105" s="610"/>
      <c r="JMW105" s="611"/>
      <c r="JMX105" s="610"/>
      <c r="JNA105" s="611"/>
      <c r="JNB105" s="610"/>
      <c r="JNE105" s="611"/>
      <c r="JNF105" s="610"/>
      <c r="JNI105" s="611"/>
      <c r="JNJ105" s="610"/>
      <c r="JNM105" s="611"/>
      <c r="JNN105" s="610"/>
      <c r="JNQ105" s="611"/>
      <c r="JNR105" s="610"/>
      <c r="JNU105" s="611"/>
      <c r="JNV105" s="610"/>
      <c r="JNY105" s="611"/>
      <c r="JNZ105" s="610"/>
      <c r="JOC105" s="611"/>
      <c r="JOD105" s="610"/>
      <c r="JOG105" s="611"/>
      <c r="JOH105" s="610"/>
      <c r="JOK105" s="611"/>
      <c r="JOL105" s="610"/>
      <c r="JOO105" s="611"/>
      <c r="JOP105" s="610"/>
      <c r="JOS105" s="611"/>
      <c r="JOT105" s="610"/>
      <c r="JOW105" s="611"/>
      <c r="JOX105" s="610"/>
      <c r="JPA105" s="611"/>
      <c r="JPB105" s="610"/>
      <c r="JPE105" s="611"/>
      <c r="JPF105" s="610"/>
      <c r="JPI105" s="611"/>
      <c r="JPJ105" s="610"/>
      <c r="JPM105" s="611"/>
      <c r="JPN105" s="610"/>
      <c r="JPQ105" s="611"/>
      <c r="JPR105" s="610"/>
      <c r="JPU105" s="611"/>
      <c r="JPV105" s="610"/>
      <c r="JPY105" s="611"/>
      <c r="JPZ105" s="610"/>
      <c r="JQC105" s="611"/>
      <c r="JQD105" s="610"/>
      <c r="JQG105" s="611"/>
      <c r="JQH105" s="610"/>
      <c r="JQK105" s="611"/>
      <c r="JQL105" s="610"/>
      <c r="JQO105" s="611"/>
      <c r="JQP105" s="610"/>
      <c r="JQS105" s="611"/>
      <c r="JQT105" s="610"/>
      <c r="JQW105" s="611"/>
      <c r="JQX105" s="610"/>
      <c r="JRA105" s="611"/>
      <c r="JRB105" s="610"/>
      <c r="JRE105" s="611"/>
      <c r="JRF105" s="610"/>
      <c r="JRI105" s="611"/>
      <c r="JRJ105" s="610"/>
      <c r="JRM105" s="611"/>
      <c r="JRN105" s="610"/>
      <c r="JRQ105" s="611"/>
      <c r="JRR105" s="610"/>
      <c r="JRU105" s="611"/>
      <c r="JRV105" s="610"/>
      <c r="JRY105" s="611"/>
      <c r="JRZ105" s="610"/>
      <c r="JSC105" s="611"/>
      <c r="JSD105" s="610"/>
      <c r="JSG105" s="611"/>
      <c r="JSH105" s="610"/>
      <c r="JSK105" s="611"/>
      <c r="JSL105" s="610"/>
      <c r="JSO105" s="611"/>
      <c r="JSP105" s="610"/>
      <c r="JSS105" s="611"/>
      <c r="JST105" s="610"/>
      <c r="JSW105" s="611"/>
      <c r="JSX105" s="610"/>
      <c r="JTA105" s="611"/>
      <c r="JTB105" s="610"/>
      <c r="JTE105" s="611"/>
      <c r="JTF105" s="610"/>
      <c r="JTI105" s="611"/>
      <c r="JTJ105" s="610"/>
      <c r="JTM105" s="611"/>
      <c r="JTN105" s="610"/>
      <c r="JTQ105" s="611"/>
      <c r="JTR105" s="610"/>
      <c r="JTU105" s="611"/>
      <c r="JTV105" s="610"/>
      <c r="JTY105" s="611"/>
      <c r="JTZ105" s="610"/>
      <c r="JUC105" s="611"/>
      <c r="JUD105" s="610"/>
      <c r="JUG105" s="611"/>
      <c r="JUH105" s="610"/>
      <c r="JUK105" s="611"/>
      <c r="JUL105" s="610"/>
      <c r="JUO105" s="611"/>
      <c r="JUP105" s="610"/>
      <c r="JUS105" s="611"/>
      <c r="JUT105" s="610"/>
      <c r="JUW105" s="611"/>
      <c r="JUX105" s="610"/>
      <c r="JVA105" s="611"/>
      <c r="JVB105" s="610"/>
      <c r="JVE105" s="611"/>
      <c r="JVF105" s="610"/>
      <c r="JVI105" s="611"/>
      <c r="JVJ105" s="610"/>
      <c r="JVM105" s="611"/>
      <c r="JVN105" s="610"/>
      <c r="JVQ105" s="611"/>
      <c r="JVR105" s="610"/>
      <c r="JVU105" s="611"/>
      <c r="JVV105" s="610"/>
      <c r="JVY105" s="611"/>
      <c r="JVZ105" s="610"/>
      <c r="JWC105" s="611"/>
      <c r="JWD105" s="610"/>
      <c r="JWG105" s="611"/>
      <c r="JWH105" s="610"/>
      <c r="JWK105" s="611"/>
      <c r="JWL105" s="610"/>
      <c r="JWO105" s="611"/>
      <c r="JWP105" s="610"/>
      <c r="JWS105" s="611"/>
      <c r="JWT105" s="610"/>
      <c r="JWW105" s="611"/>
      <c r="JWX105" s="610"/>
      <c r="JXA105" s="611"/>
      <c r="JXB105" s="610"/>
      <c r="JXE105" s="611"/>
      <c r="JXF105" s="610"/>
      <c r="JXI105" s="611"/>
      <c r="JXJ105" s="610"/>
      <c r="JXM105" s="611"/>
      <c r="JXN105" s="610"/>
      <c r="JXQ105" s="611"/>
      <c r="JXR105" s="610"/>
      <c r="JXU105" s="611"/>
      <c r="JXV105" s="610"/>
      <c r="JXY105" s="611"/>
      <c r="JXZ105" s="610"/>
      <c r="JYC105" s="611"/>
      <c r="JYD105" s="610"/>
      <c r="JYG105" s="611"/>
      <c r="JYH105" s="610"/>
      <c r="JYK105" s="611"/>
      <c r="JYL105" s="610"/>
      <c r="JYO105" s="611"/>
      <c r="JYP105" s="610"/>
      <c r="JYS105" s="611"/>
      <c r="JYT105" s="610"/>
      <c r="JYW105" s="611"/>
      <c r="JYX105" s="610"/>
      <c r="JZA105" s="611"/>
      <c r="JZB105" s="610"/>
      <c r="JZE105" s="611"/>
      <c r="JZF105" s="610"/>
      <c r="JZI105" s="611"/>
      <c r="JZJ105" s="610"/>
      <c r="JZM105" s="611"/>
      <c r="JZN105" s="610"/>
      <c r="JZQ105" s="611"/>
      <c r="JZR105" s="610"/>
      <c r="JZU105" s="611"/>
      <c r="JZV105" s="610"/>
      <c r="JZY105" s="611"/>
      <c r="JZZ105" s="610"/>
      <c r="KAC105" s="611"/>
      <c r="KAD105" s="610"/>
      <c r="KAG105" s="611"/>
      <c r="KAH105" s="610"/>
      <c r="KAK105" s="611"/>
      <c r="KAL105" s="610"/>
      <c r="KAO105" s="611"/>
      <c r="KAP105" s="610"/>
      <c r="KAS105" s="611"/>
      <c r="KAT105" s="610"/>
      <c r="KAW105" s="611"/>
      <c r="KAX105" s="610"/>
      <c r="KBA105" s="611"/>
      <c r="KBB105" s="610"/>
      <c r="KBE105" s="611"/>
      <c r="KBF105" s="610"/>
      <c r="KBI105" s="611"/>
      <c r="KBJ105" s="610"/>
      <c r="KBM105" s="611"/>
      <c r="KBN105" s="610"/>
      <c r="KBQ105" s="611"/>
      <c r="KBR105" s="610"/>
      <c r="KBU105" s="611"/>
      <c r="KBV105" s="610"/>
      <c r="KBY105" s="611"/>
      <c r="KBZ105" s="610"/>
      <c r="KCC105" s="611"/>
      <c r="KCD105" s="610"/>
      <c r="KCG105" s="611"/>
      <c r="KCH105" s="610"/>
      <c r="KCK105" s="611"/>
      <c r="KCL105" s="610"/>
      <c r="KCO105" s="611"/>
      <c r="KCP105" s="610"/>
      <c r="KCS105" s="611"/>
      <c r="KCT105" s="610"/>
      <c r="KCW105" s="611"/>
      <c r="KCX105" s="610"/>
      <c r="KDA105" s="611"/>
      <c r="KDB105" s="610"/>
      <c r="KDE105" s="611"/>
      <c r="KDF105" s="610"/>
      <c r="KDI105" s="611"/>
      <c r="KDJ105" s="610"/>
      <c r="KDM105" s="611"/>
      <c r="KDN105" s="610"/>
      <c r="KDQ105" s="611"/>
      <c r="KDR105" s="610"/>
      <c r="KDU105" s="611"/>
      <c r="KDV105" s="610"/>
      <c r="KDY105" s="611"/>
      <c r="KDZ105" s="610"/>
      <c r="KEC105" s="611"/>
      <c r="KED105" s="610"/>
      <c r="KEG105" s="611"/>
      <c r="KEH105" s="610"/>
      <c r="KEK105" s="611"/>
      <c r="KEL105" s="610"/>
      <c r="KEO105" s="611"/>
      <c r="KEP105" s="610"/>
      <c r="KES105" s="611"/>
      <c r="KET105" s="610"/>
      <c r="KEW105" s="611"/>
      <c r="KEX105" s="610"/>
      <c r="KFA105" s="611"/>
      <c r="KFB105" s="610"/>
      <c r="KFE105" s="611"/>
      <c r="KFF105" s="610"/>
      <c r="KFI105" s="611"/>
      <c r="KFJ105" s="610"/>
      <c r="KFM105" s="611"/>
      <c r="KFN105" s="610"/>
      <c r="KFQ105" s="611"/>
      <c r="KFR105" s="610"/>
      <c r="KFU105" s="611"/>
      <c r="KFV105" s="610"/>
      <c r="KFY105" s="611"/>
      <c r="KFZ105" s="610"/>
      <c r="KGC105" s="611"/>
      <c r="KGD105" s="610"/>
      <c r="KGG105" s="611"/>
      <c r="KGH105" s="610"/>
      <c r="KGK105" s="611"/>
      <c r="KGL105" s="610"/>
      <c r="KGO105" s="611"/>
      <c r="KGP105" s="610"/>
      <c r="KGS105" s="611"/>
      <c r="KGT105" s="610"/>
      <c r="KGW105" s="611"/>
      <c r="KGX105" s="610"/>
      <c r="KHA105" s="611"/>
      <c r="KHB105" s="610"/>
      <c r="KHE105" s="611"/>
      <c r="KHF105" s="610"/>
      <c r="KHI105" s="611"/>
      <c r="KHJ105" s="610"/>
      <c r="KHM105" s="611"/>
      <c r="KHN105" s="610"/>
      <c r="KHQ105" s="611"/>
      <c r="KHR105" s="610"/>
      <c r="KHU105" s="611"/>
      <c r="KHV105" s="610"/>
      <c r="KHY105" s="611"/>
      <c r="KHZ105" s="610"/>
      <c r="KIC105" s="611"/>
      <c r="KID105" s="610"/>
      <c r="KIG105" s="611"/>
      <c r="KIH105" s="610"/>
      <c r="KIK105" s="611"/>
      <c r="KIL105" s="610"/>
      <c r="KIO105" s="611"/>
      <c r="KIP105" s="610"/>
      <c r="KIS105" s="611"/>
      <c r="KIT105" s="610"/>
      <c r="KIW105" s="611"/>
      <c r="KIX105" s="610"/>
      <c r="KJA105" s="611"/>
      <c r="KJB105" s="610"/>
      <c r="KJE105" s="611"/>
      <c r="KJF105" s="610"/>
      <c r="KJI105" s="611"/>
      <c r="KJJ105" s="610"/>
      <c r="KJM105" s="611"/>
      <c r="KJN105" s="610"/>
      <c r="KJQ105" s="611"/>
      <c r="KJR105" s="610"/>
      <c r="KJU105" s="611"/>
      <c r="KJV105" s="610"/>
      <c r="KJY105" s="611"/>
      <c r="KJZ105" s="610"/>
      <c r="KKC105" s="611"/>
      <c r="KKD105" s="610"/>
      <c r="KKG105" s="611"/>
      <c r="KKH105" s="610"/>
      <c r="KKK105" s="611"/>
      <c r="KKL105" s="610"/>
      <c r="KKO105" s="611"/>
      <c r="KKP105" s="610"/>
      <c r="KKS105" s="611"/>
      <c r="KKT105" s="610"/>
      <c r="KKW105" s="611"/>
      <c r="KKX105" s="610"/>
      <c r="KLA105" s="611"/>
      <c r="KLB105" s="610"/>
      <c r="KLE105" s="611"/>
      <c r="KLF105" s="610"/>
      <c r="KLI105" s="611"/>
      <c r="KLJ105" s="610"/>
      <c r="KLM105" s="611"/>
      <c r="KLN105" s="610"/>
      <c r="KLQ105" s="611"/>
      <c r="KLR105" s="610"/>
      <c r="KLU105" s="611"/>
      <c r="KLV105" s="610"/>
      <c r="KLY105" s="611"/>
      <c r="KLZ105" s="610"/>
      <c r="KMC105" s="611"/>
      <c r="KMD105" s="610"/>
      <c r="KMG105" s="611"/>
      <c r="KMH105" s="610"/>
      <c r="KMK105" s="611"/>
      <c r="KML105" s="610"/>
      <c r="KMO105" s="611"/>
      <c r="KMP105" s="610"/>
      <c r="KMS105" s="611"/>
      <c r="KMT105" s="610"/>
      <c r="KMW105" s="611"/>
      <c r="KMX105" s="610"/>
      <c r="KNA105" s="611"/>
      <c r="KNB105" s="610"/>
      <c r="KNE105" s="611"/>
      <c r="KNF105" s="610"/>
      <c r="KNI105" s="611"/>
      <c r="KNJ105" s="610"/>
      <c r="KNM105" s="611"/>
      <c r="KNN105" s="610"/>
      <c r="KNQ105" s="611"/>
      <c r="KNR105" s="610"/>
      <c r="KNU105" s="611"/>
      <c r="KNV105" s="610"/>
      <c r="KNY105" s="611"/>
      <c r="KNZ105" s="610"/>
      <c r="KOC105" s="611"/>
      <c r="KOD105" s="610"/>
      <c r="KOG105" s="611"/>
      <c r="KOH105" s="610"/>
      <c r="KOK105" s="611"/>
      <c r="KOL105" s="610"/>
      <c r="KOO105" s="611"/>
      <c r="KOP105" s="610"/>
      <c r="KOS105" s="611"/>
      <c r="KOT105" s="610"/>
      <c r="KOW105" s="611"/>
      <c r="KOX105" s="610"/>
      <c r="KPA105" s="611"/>
      <c r="KPB105" s="610"/>
      <c r="KPE105" s="611"/>
      <c r="KPF105" s="610"/>
      <c r="KPI105" s="611"/>
      <c r="KPJ105" s="610"/>
      <c r="KPM105" s="611"/>
      <c r="KPN105" s="610"/>
      <c r="KPQ105" s="611"/>
      <c r="KPR105" s="610"/>
      <c r="KPU105" s="611"/>
      <c r="KPV105" s="610"/>
      <c r="KPY105" s="611"/>
      <c r="KPZ105" s="610"/>
      <c r="KQC105" s="611"/>
      <c r="KQD105" s="610"/>
      <c r="KQG105" s="611"/>
      <c r="KQH105" s="610"/>
      <c r="KQK105" s="611"/>
      <c r="KQL105" s="610"/>
      <c r="KQO105" s="611"/>
      <c r="KQP105" s="610"/>
      <c r="KQS105" s="611"/>
      <c r="KQT105" s="610"/>
      <c r="KQW105" s="611"/>
      <c r="KQX105" s="610"/>
      <c r="KRA105" s="611"/>
      <c r="KRB105" s="610"/>
      <c r="KRE105" s="611"/>
      <c r="KRF105" s="610"/>
      <c r="KRI105" s="611"/>
      <c r="KRJ105" s="610"/>
      <c r="KRM105" s="611"/>
      <c r="KRN105" s="610"/>
      <c r="KRQ105" s="611"/>
      <c r="KRR105" s="610"/>
      <c r="KRU105" s="611"/>
      <c r="KRV105" s="610"/>
      <c r="KRY105" s="611"/>
      <c r="KRZ105" s="610"/>
      <c r="KSC105" s="611"/>
      <c r="KSD105" s="610"/>
      <c r="KSG105" s="611"/>
      <c r="KSH105" s="610"/>
      <c r="KSK105" s="611"/>
      <c r="KSL105" s="610"/>
      <c r="KSO105" s="611"/>
      <c r="KSP105" s="610"/>
      <c r="KSS105" s="611"/>
      <c r="KST105" s="610"/>
      <c r="KSW105" s="611"/>
      <c r="KSX105" s="610"/>
      <c r="KTA105" s="611"/>
      <c r="KTB105" s="610"/>
      <c r="KTE105" s="611"/>
      <c r="KTF105" s="610"/>
      <c r="KTI105" s="611"/>
      <c r="KTJ105" s="610"/>
      <c r="KTM105" s="611"/>
      <c r="KTN105" s="610"/>
      <c r="KTQ105" s="611"/>
      <c r="KTR105" s="610"/>
      <c r="KTU105" s="611"/>
      <c r="KTV105" s="610"/>
      <c r="KTY105" s="611"/>
      <c r="KTZ105" s="610"/>
      <c r="KUC105" s="611"/>
      <c r="KUD105" s="610"/>
      <c r="KUG105" s="611"/>
      <c r="KUH105" s="610"/>
      <c r="KUK105" s="611"/>
      <c r="KUL105" s="610"/>
      <c r="KUO105" s="611"/>
      <c r="KUP105" s="610"/>
      <c r="KUS105" s="611"/>
      <c r="KUT105" s="610"/>
      <c r="KUW105" s="611"/>
      <c r="KUX105" s="610"/>
      <c r="KVA105" s="611"/>
      <c r="KVB105" s="610"/>
      <c r="KVE105" s="611"/>
      <c r="KVF105" s="610"/>
      <c r="KVI105" s="611"/>
      <c r="KVJ105" s="610"/>
      <c r="KVM105" s="611"/>
      <c r="KVN105" s="610"/>
      <c r="KVQ105" s="611"/>
      <c r="KVR105" s="610"/>
      <c r="KVU105" s="611"/>
      <c r="KVV105" s="610"/>
      <c r="KVY105" s="611"/>
      <c r="KVZ105" s="610"/>
      <c r="KWC105" s="611"/>
      <c r="KWD105" s="610"/>
      <c r="KWG105" s="611"/>
      <c r="KWH105" s="610"/>
      <c r="KWK105" s="611"/>
      <c r="KWL105" s="610"/>
      <c r="KWO105" s="611"/>
      <c r="KWP105" s="610"/>
      <c r="KWS105" s="611"/>
      <c r="KWT105" s="610"/>
      <c r="KWW105" s="611"/>
      <c r="KWX105" s="610"/>
      <c r="KXA105" s="611"/>
      <c r="KXB105" s="610"/>
      <c r="KXE105" s="611"/>
      <c r="KXF105" s="610"/>
      <c r="KXI105" s="611"/>
      <c r="KXJ105" s="610"/>
      <c r="KXM105" s="611"/>
      <c r="KXN105" s="610"/>
      <c r="KXQ105" s="611"/>
      <c r="KXR105" s="610"/>
      <c r="KXU105" s="611"/>
      <c r="KXV105" s="610"/>
      <c r="KXY105" s="611"/>
      <c r="KXZ105" s="610"/>
      <c r="KYC105" s="611"/>
      <c r="KYD105" s="610"/>
      <c r="KYG105" s="611"/>
      <c r="KYH105" s="610"/>
      <c r="KYK105" s="611"/>
      <c r="KYL105" s="610"/>
      <c r="KYO105" s="611"/>
      <c r="KYP105" s="610"/>
      <c r="KYS105" s="611"/>
      <c r="KYT105" s="610"/>
      <c r="KYW105" s="611"/>
      <c r="KYX105" s="610"/>
      <c r="KZA105" s="611"/>
      <c r="KZB105" s="610"/>
      <c r="KZE105" s="611"/>
      <c r="KZF105" s="610"/>
      <c r="KZI105" s="611"/>
      <c r="KZJ105" s="610"/>
      <c r="KZM105" s="611"/>
      <c r="KZN105" s="610"/>
      <c r="KZQ105" s="611"/>
      <c r="KZR105" s="610"/>
      <c r="KZU105" s="611"/>
      <c r="KZV105" s="610"/>
      <c r="KZY105" s="611"/>
      <c r="KZZ105" s="610"/>
      <c r="LAC105" s="611"/>
      <c r="LAD105" s="610"/>
      <c r="LAG105" s="611"/>
      <c r="LAH105" s="610"/>
      <c r="LAK105" s="611"/>
      <c r="LAL105" s="610"/>
      <c r="LAO105" s="611"/>
      <c r="LAP105" s="610"/>
      <c r="LAS105" s="611"/>
      <c r="LAT105" s="610"/>
      <c r="LAW105" s="611"/>
      <c r="LAX105" s="610"/>
      <c r="LBA105" s="611"/>
      <c r="LBB105" s="610"/>
      <c r="LBE105" s="611"/>
      <c r="LBF105" s="610"/>
      <c r="LBI105" s="611"/>
      <c r="LBJ105" s="610"/>
      <c r="LBM105" s="611"/>
      <c r="LBN105" s="610"/>
      <c r="LBQ105" s="611"/>
      <c r="LBR105" s="610"/>
      <c r="LBU105" s="611"/>
      <c r="LBV105" s="610"/>
      <c r="LBY105" s="611"/>
      <c r="LBZ105" s="610"/>
      <c r="LCC105" s="611"/>
      <c r="LCD105" s="610"/>
      <c r="LCG105" s="611"/>
      <c r="LCH105" s="610"/>
      <c r="LCK105" s="611"/>
      <c r="LCL105" s="610"/>
      <c r="LCO105" s="611"/>
      <c r="LCP105" s="610"/>
      <c r="LCS105" s="611"/>
      <c r="LCT105" s="610"/>
      <c r="LCW105" s="611"/>
      <c r="LCX105" s="610"/>
      <c r="LDA105" s="611"/>
      <c r="LDB105" s="610"/>
      <c r="LDE105" s="611"/>
      <c r="LDF105" s="610"/>
      <c r="LDI105" s="611"/>
      <c r="LDJ105" s="610"/>
      <c r="LDM105" s="611"/>
      <c r="LDN105" s="610"/>
      <c r="LDQ105" s="611"/>
      <c r="LDR105" s="610"/>
      <c r="LDU105" s="611"/>
      <c r="LDV105" s="610"/>
      <c r="LDY105" s="611"/>
      <c r="LDZ105" s="610"/>
      <c r="LEC105" s="611"/>
      <c r="LED105" s="610"/>
      <c r="LEG105" s="611"/>
      <c r="LEH105" s="610"/>
      <c r="LEK105" s="611"/>
      <c r="LEL105" s="610"/>
      <c r="LEO105" s="611"/>
      <c r="LEP105" s="610"/>
      <c r="LES105" s="611"/>
      <c r="LET105" s="610"/>
      <c r="LEW105" s="611"/>
      <c r="LEX105" s="610"/>
      <c r="LFA105" s="611"/>
      <c r="LFB105" s="610"/>
      <c r="LFE105" s="611"/>
      <c r="LFF105" s="610"/>
      <c r="LFI105" s="611"/>
      <c r="LFJ105" s="610"/>
      <c r="LFM105" s="611"/>
      <c r="LFN105" s="610"/>
      <c r="LFQ105" s="611"/>
      <c r="LFR105" s="610"/>
      <c r="LFU105" s="611"/>
      <c r="LFV105" s="610"/>
      <c r="LFY105" s="611"/>
      <c r="LFZ105" s="610"/>
      <c r="LGC105" s="611"/>
      <c r="LGD105" s="610"/>
      <c r="LGG105" s="611"/>
      <c r="LGH105" s="610"/>
      <c r="LGK105" s="611"/>
      <c r="LGL105" s="610"/>
      <c r="LGO105" s="611"/>
      <c r="LGP105" s="610"/>
      <c r="LGS105" s="611"/>
      <c r="LGT105" s="610"/>
      <c r="LGW105" s="611"/>
      <c r="LGX105" s="610"/>
      <c r="LHA105" s="611"/>
      <c r="LHB105" s="610"/>
      <c r="LHE105" s="611"/>
      <c r="LHF105" s="610"/>
      <c r="LHI105" s="611"/>
      <c r="LHJ105" s="610"/>
      <c r="LHM105" s="611"/>
      <c r="LHN105" s="610"/>
      <c r="LHQ105" s="611"/>
      <c r="LHR105" s="610"/>
      <c r="LHU105" s="611"/>
      <c r="LHV105" s="610"/>
      <c r="LHY105" s="611"/>
      <c r="LHZ105" s="610"/>
      <c r="LIC105" s="611"/>
      <c r="LID105" s="610"/>
      <c r="LIG105" s="611"/>
      <c r="LIH105" s="610"/>
      <c r="LIK105" s="611"/>
      <c r="LIL105" s="610"/>
      <c r="LIO105" s="611"/>
      <c r="LIP105" s="610"/>
      <c r="LIS105" s="611"/>
      <c r="LIT105" s="610"/>
      <c r="LIW105" s="611"/>
      <c r="LIX105" s="610"/>
      <c r="LJA105" s="611"/>
      <c r="LJB105" s="610"/>
      <c r="LJE105" s="611"/>
      <c r="LJF105" s="610"/>
      <c r="LJI105" s="611"/>
      <c r="LJJ105" s="610"/>
      <c r="LJM105" s="611"/>
      <c r="LJN105" s="610"/>
      <c r="LJQ105" s="611"/>
      <c r="LJR105" s="610"/>
      <c r="LJU105" s="611"/>
      <c r="LJV105" s="610"/>
      <c r="LJY105" s="611"/>
      <c r="LJZ105" s="610"/>
      <c r="LKC105" s="611"/>
      <c r="LKD105" s="610"/>
      <c r="LKG105" s="611"/>
      <c r="LKH105" s="610"/>
      <c r="LKK105" s="611"/>
      <c r="LKL105" s="610"/>
      <c r="LKO105" s="611"/>
      <c r="LKP105" s="610"/>
      <c r="LKS105" s="611"/>
      <c r="LKT105" s="610"/>
      <c r="LKW105" s="611"/>
      <c r="LKX105" s="610"/>
      <c r="LLA105" s="611"/>
      <c r="LLB105" s="610"/>
      <c r="LLE105" s="611"/>
      <c r="LLF105" s="610"/>
      <c r="LLI105" s="611"/>
      <c r="LLJ105" s="610"/>
      <c r="LLM105" s="611"/>
      <c r="LLN105" s="610"/>
      <c r="LLQ105" s="611"/>
      <c r="LLR105" s="610"/>
      <c r="LLU105" s="611"/>
      <c r="LLV105" s="610"/>
      <c r="LLY105" s="611"/>
      <c r="LLZ105" s="610"/>
      <c r="LMC105" s="611"/>
      <c r="LMD105" s="610"/>
      <c r="LMG105" s="611"/>
      <c r="LMH105" s="610"/>
      <c r="LMK105" s="611"/>
      <c r="LML105" s="610"/>
      <c r="LMO105" s="611"/>
      <c r="LMP105" s="610"/>
      <c r="LMS105" s="611"/>
      <c r="LMT105" s="610"/>
      <c r="LMW105" s="611"/>
      <c r="LMX105" s="610"/>
      <c r="LNA105" s="611"/>
      <c r="LNB105" s="610"/>
      <c r="LNE105" s="611"/>
      <c r="LNF105" s="610"/>
      <c r="LNI105" s="611"/>
      <c r="LNJ105" s="610"/>
      <c r="LNM105" s="611"/>
      <c r="LNN105" s="610"/>
      <c r="LNQ105" s="611"/>
      <c r="LNR105" s="610"/>
      <c r="LNU105" s="611"/>
      <c r="LNV105" s="610"/>
      <c r="LNY105" s="611"/>
      <c r="LNZ105" s="610"/>
      <c r="LOC105" s="611"/>
      <c r="LOD105" s="610"/>
      <c r="LOG105" s="611"/>
      <c r="LOH105" s="610"/>
      <c r="LOK105" s="611"/>
      <c r="LOL105" s="610"/>
      <c r="LOO105" s="611"/>
      <c r="LOP105" s="610"/>
      <c r="LOS105" s="611"/>
      <c r="LOT105" s="610"/>
      <c r="LOW105" s="611"/>
      <c r="LOX105" s="610"/>
      <c r="LPA105" s="611"/>
      <c r="LPB105" s="610"/>
      <c r="LPE105" s="611"/>
      <c r="LPF105" s="610"/>
      <c r="LPI105" s="611"/>
      <c r="LPJ105" s="610"/>
      <c r="LPM105" s="611"/>
      <c r="LPN105" s="610"/>
      <c r="LPQ105" s="611"/>
      <c r="LPR105" s="610"/>
      <c r="LPU105" s="611"/>
      <c r="LPV105" s="610"/>
      <c r="LPY105" s="611"/>
      <c r="LPZ105" s="610"/>
      <c r="LQC105" s="611"/>
      <c r="LQD105" s="610"/>
      <c r="LQG105" s="611"/>
      <c r="LQH105" s="610"/>
      <c r="LQK105" s="611"/>
      <c r="LQL105" s="610"/>
      <c r="LQO105" s="611"/>
      <c r="LQP105" s="610"/>
      <c r="LQS105" s="611"/>
      <c r="LQT105" s="610"/>
      <c r="LQW105" s="611"/>
      <c r="LQX105" s="610"/>
      <c r="LRA105" s="611"/>
      <c r="LRB105" s="610"/>
      <c r="LRE105" s="611"/>
      <c r="LRF105" s="610"/>
      <c r="LRI105" s="611"/>
      <c r="LRJ105" s="610"/>
      <c r="LRM105" s="611"/>
      <c r="LRN105" s="610"/>
      <c r="LRQ105" s="611"/>
      <c r="LRR105" s="610"/>
      <c r="LRU105" s="611"/>
      <c r="LRV105" s="610"/>
      <c r="LRY105" s="611"/>
      <c r="LRZ105" s="610"/>
      <c r="LSC105" s="611"/>
      <c r="LSD105" s="610"/>
      <c r="LSG105" s="611"/>
      <c r="LSH105" s="610"/>
      <c r="LSK105" s="611"/>
      <c r="LSL105" s="610"/>
      <c r="LSO105" s="611"/>
      <c r="LSP105" s="610"/>
      <c r="LSS105" s="611"/>
      <c r="LST105" s="610"/>
      <c r="LSW105" s="611"/>
      <c r="LSX105" s="610"/>
      <c r="LTA105" s="611"/>
      <c r="LTB105" s="610"/>
      <c r="LTE105" s="611"/>
      <c r="LTF105" s="610"/>
      <c r="LTI105" s="611"/>
      <c r="LTJ105" s="610"/>
      <c r="LTM105" s="611"/>
      <c r="LTN105" s="610"/>
      <c r="LTQ105" s="611"/>
      <c r="LTR105" s="610"/>
      <c r="LTU105" s="611"/>
      <c r="LTV105" s="610"/>
      <c r="LTY105" s="611"/>
      <c r="LTZ105" s="610"/>
      <c r="LUC105" s="611"/>
      <c r="LUD105" s="610"/>
      <c r="LUG105" s="611"/>
      <c r="LUH105" s="610"/>
      <c r="LUK105" s="611"/>
      <c r="LUL105" s="610"/>
      <c r="LUO105" s="611"/>
      <c r="LUP105" s="610"/>
      <c r="LUS105" s="611"/>
      <c r="LUT105" s="610"/>
      <c r="LUW105" s="611"/>
      <c r="LUX105" s="610"/>
      <c r="LVA105" s="611"/>
      <c r="LVB105" s="610"/>
      <c r="LVE105" s="611"/>
      <c r="LVF105" s="610"/>
      <c r="LVI105" s="611"/>
      <c r="LVJ105" s="610"/>
      <c r="LVM105" s="611"/>
      <c r="LVN105" s="610"/>
      <c r="LVQ105" s="611"/>
      <c r="LVR105" s="610"/>
      <c r="LVU105" s="611"/>
      <c r="LVV105" s="610"/>
      <c r="LVY105" s="611"/>
      <c r="LVZ105" s="610"/>
      <c r="LWC105" s="611"/>
      <c r="LWD105" s="610"/>
      <c r="LWG105" s="611"/>
      <c r="LWH105" s="610"/>
      <c r="LWK105" s="611"/>
      <c r="LWL105" s="610"/>
      <c r="LWO105" s="611"/>
      <c r="LWP105" s="610"/>
      <c r="LWS105" s="611"/>
      <c r="LWT105" s="610"/>
      <c r="LWW105" s="611"/>
      <c r="LWX105" s="610"/>
      <c r="LXA105" s="611"/>
      <c r="LXB105" s="610"/>
      <c r="LXE105" s="611"/>
      <c r="LXF105" s="610"/>
      <c r="LXI105" s="611"/>
      <c r="LXJ105" s="610"/>
      <c r="LXM105" s="611"/>
      <c r="LXN105" s="610"/>
      <c r="LXQ105" s="611"/>
      <c r="LXR105" s="610"/>
      <c r="LXU105" s="611"/>
      <c r="LXV105" s="610"/>
      <c r="LXY105" s="611"/>
      <c r="LXZ105" s="610"/>
      <c r="LYC105" s="611"/>
      <c r="LYD105" s="610"/>
      <c r="LYG105" s="611"/>
      <c r="LYH105" s="610"/>
      <c r="LYK105" s="611"/>
      <c r="LYL105" s="610"/>
      <c r="LYO105" s="611"/>
      <c r="LYP105" s="610"/>
      <c r="LYS105" s="611"/>
      <c r="LYT105" s="610"/>
      <c r="LYW105" s="611"/>
      <c r="LYX105" s="610"/>
      <c r="LZA105" s="611"/>
      <c r="LZB105" s="610"/>
      <c r="LZE105" s="611"/>
      <c r="LZF105" s="610"/>
      <c r="LZI105" s="611"/>
      <c r="LZJ105" s="610"/>
      <c r="LZM105" s="611"/>
      <c r="LZN105" s="610"/>
      <c r="LZQ105" s="611"/>
      <c r="LZR105" s="610"/>
      <c r="LZU105" s="611"/>
      <c r="LZV105" s="610"/>
      <c r="LZY105" s="611"/>
      <c r="LZZ105" s="610"/>
      <c r="MAC105" s="611"/>
      <c r="MAD105" s="610"/>
      <c r="MAG105" s="611"/>
      <c r="MAH105" s="610"/>
      <c r="MAK105" s="611"/>
      <c r="MAL105" s="610"/>
      <c r="MAO105" s="611"/>
      <c r="MAP105" s="610"/>
      <c r="MAS105" s="611"/>
      <c r="MAT105" s="610"/>
      <c r="MAW105" s="611"/>
      <c r="MAX105" s="610"/>
      <c r="MBA105" s="611"/>
      <c r="MBB105" s="610"/>
      <c r="MBE105" s="611"/>
      <c r="MBF105" s="610"/>
      <c r="MBI105" s="611"/>
      <c r="MBJ105" s="610"/>
      <c r="MBM105" s="611"/>
      <c r="MBN105" s="610"/>
      <c r="MBQ105" s="611"/>
      <c r="MBR105" s="610"/>
      <c r="MBU105" s="611"/>
      <c r="MBV105" s="610"/>
      <c r="MBY105" s="611"/>
      <c r="MBZ105" s="610"/>
      <c r="MCC105" s="611"/>
      <c r="MCD105" s="610"/>
      <c r="MCG105" s="611"/>
      <c r="MCH105" s="610"/>
      <c r="MCK105" s="611"/>
      <c r="MCL105" s="610"/>
      <c r="MCO105" s="611"/>
      <c r="MCP105" s="610"/>
      <c r="MCS105" s="611"/>
      <c r="MCT105" s="610"/>
      <c r="MCW105" s="611"/>
      <c r="MCX105" s="610"/>
      <c r="MDA105" s="611"/>
      <c r="MDB105" s="610"/>
      <c r="MDE105" s="611"/>
      <c r="MDF105" s="610"/>
      <c r="MDI105" s="611"/>
      <c r="MDJ105" s="610"/>
      <c r="MDM105" s="611"/>
      <c r="MDN105" s="610"/>
      <c r="MDQ105" s="611"/>
      <c r="MDR105" s="610"/>
      <c r="MDU105" s="611"/>
      <c r="MDV105" s="610"/>
      <c r="MDY105" s="611"/>
      <c r="MDZ105" s="610"/>
      <c r="MEC105" s="611"/>
      <c r="MED105" s="610"/>
      <c r="MEG105" s="611"/>
      <c r="MEH105" s="610"/>
      <c r="MEK105" s="611"/>
      <c r="MEL105" s="610"/>
      <c r="MEO105" s="611"/>
      <c r="MEP105" s="610"/>
      <c r="MES105" s="611"/>
      <c r="MET105" s="610"/>
      <c r="MEW105" s="611"/>
      <c r="MEX105" s="610"/>
      <c r="MFA105" s="611"/>
      <c r="MFB105" s="610"/>
      <c r="MFE105" s="611"/>
      <c r="MFF105" s="610"/>
      <c r="MFI105" s="611"/>
      <c r="MFJ105" s="610"/>
      <c r="MFM105" s="611"/>
      <c r="MFN105" s="610"/>
      <c r="MFQ105" s="611"/>
      <c r="MFR105" s="610"/>
      <c r="MFU105" s="611"/>
      <c r="MFV105" s="610"/>
      <c r="MFY105" s="611"/>
      <c r="MFZ105" s="610"/>
      <c r="MGC105" s="611"/>
      <c r="MGD105" s="610"/>
      <c r="MGG105" s="611"/>
      <c r="MGH105" s="610"/>
      <c r="MGK105" s="611"/>
      <c r="MGL105" s="610"/>
      <c r="MGO105" s="611"/>
      <c r="MGP105" s="610"/>
      <c r="MGS105" s="611"/>
      <c r="MGT105" s="610"/>
      <c r="MGW105" s="611"/>
      <c r="MGX105" s="610"/>
      <c r="MHA105" s="611"/>
      <c r="MHB105" s="610"/>
      <c r="MHE105" s="611"/>
      <c r="MHF105" s="610"/>
      <c r="MHI105" s="611"/>
      <c r="MHJ105" s="610"/>
      <c r="MHM105" s="611"/>
      <c r="MHN105" s="610"/>
      <c r="MHQ105" s="611"/>
      <c r="MHR105" s="610"/>
      <c r="MHU105" s="611"/>
      <c r="MHV105" s="610"/>
      <c r="MHY105" s="611"/>
      <c r="MHZ105" s="610"/>
      <c r="MIC105" s="611"/>
      <c r="MID105" s="610"/>
      <c r="MIG105" s="611"/>
      <c r="MIH105" s="610"/>
      <c r="MIK105" s="611"/>
      <c r="MIL105" s="610"/>
      <c r="MIO105" s="611"/>
      <c r="MIP105" s="610"/>
      <c r="MIS105" s="611"/>
      <c r="MIT105" s="610"/>
      <c r="MIW105" s="611"/>
      <c r="MIX105" s="610"/>
      <c r="MJA105" s="611"/>
      <c r="MJB105" s="610"/>
      <c r="MJE105" s="611"/>
      <c r="MJF105" s="610"/>
      <c r="MJI105" s="611"/>
      <c r="MJJ105" s="610"/>
      <c r="MJM105" s="611"/>
      <c r="MJN105" s="610"/>
      <c r="MJQ105" s="611"/>
      <c r="MJR105" s="610"/>
      <c r="MJU105" s="611"/>
      <c r="MJV105" s="610"/>
      <c r="MJY105" s="611"/>
      <c r="MJZ105" s="610"/>
      <c r="MKC105" s="611"/>
      <c r="MKD105" s="610"/>
      <c r="MKG105" s="611"/>
      <c r="MKH105" s="610"/>
      <c r="MKK105" s="611"/>
      <c r="MKL105" s="610"/>
      <c r="MKO105" s="611"/>
      <c r="MKP105" s="610"/>
      <c r="MKS105" s="611"/>
      <c r="MKT105" s="610"/>
      <c r="MKW105" s="611"/>
      <c r="MKX105" s="610"/>
      <c r="MLA105" s="611"/>
      <c r="MLB105" s="610"/>
      <c r="MLE105" s="611"/>
      <c r="MLF105" s="610"/>
      <c r="MLI105" s="611"/>
      <c r="MLJ105" s="610"/>
      <c r="MLM105" s="611"/>
      <c r="MLN105" s="610"/>
      <c r="MLQ105" s="611"/>
      <c r="MLR105" s="610"/>
      <c r="MLU105" s="611"/>
      <c r="MLV105" s="610"/>
      <c r="MLY105" s="611"/>
      <c r="MLZ105" s="610"/>
      <c r="MMC105" s="611"/>
      <c r="MMD105" s="610"/>
      <c r="MMG105" s="611"/>
      <c r="MMH105" s="610"/>
      <c r="MMK105" s="611"/>
      <c r="MML105" s="610"/>
      <c r="MMO105" s="611"/>
      <c r="MMP105" s="610"/>
      <c r="MMS105" s="611"/>
      <c r="MMT105" s="610"/>
      <c r="MMW105" s="611"/>
      <c r="MMX105" s="610"/>
      <c r="MNA105" s="611"/>
      <c r="MNB105" s="610"/>
      <c r="MNE105" s="611"/>
      <c r="MNF105" s="610"/>
      <c r="MNI105" s="611"/>
      <c r="MNJ105" s="610"/>
      <c r="MNM105" s="611"/>
      <c r="MNN105" s="610"/>
      <c r="MNQ105" s="611"/>
      <c r="MNR105" s="610"/>
      <c r="MNU105" s="611"/>
      <c r="MNV105" s="610"/>
      <c r="MNY105" s="611"/>
      <c r="MNZ105" s="610"/>
      <c r="MOC105" s="611"/>
      <c r="MOD105" s="610"/>
      <c r="MOG105" s="611"/>
      <c r="MOH105" s="610"/>
      <c r="MOK105" s="611"/>
      <c r="MOL105" s="610"/>
      <c r="MOO105" s="611"/>
      <c r="MOP105" s="610"/>
      <c r="MOS105" s="611"/>
      <c r="MOT105" s="610"/>
      <c r="MOW105" s="611"/>
      <c r="MOX105" s="610"/>
      <c r="MPA105" s="611"/>
      <c r="MPB105" s="610"/>
      <c r="MPE105" s="611"/>
      <c r="MPF105" s="610"/>
      <c r="MPI105" s="611"/>
      <c r="MPJ105" s="610"/>
      <c r="MPM105" s="611"/>
      <c r="MPN105" s="610"/>
      <c r="MPQ105" s="611"/>
      <c r="MPR105" s="610"/>
      <c r="MPU105" s="611"/>
      <c r="MPV105" s="610"/>
      <c r="MPY105" s="611"/>
      <c r="MPZ105" s="610"/>
      <c r="MQC105" s="611"/>
      <c r="MQD105" s="610"/>
      <c r="MQG105" s="611"/>
      <c r="MQH105" s="610"/>
      <c r="MQK105" s="611"/>
      <c r="MQL105" s="610"/>
      <c r="MQO105" s="611"/>
      <c r="MQP105" s="610"/>
      <c r="MQS105" s="611"/>
      <c r="MQT105" s="610"/>
      <c r="MQW105" s="611"/>
      <c r="MQX105" s="610"/>
      <c r="MRA105" s="611"/>
      <c r="MRB105" s="610"/>
      <c r="MRE105" s="611"/>
      <c r="MRF105" s="610"/>
      <c r="MRI105" s="611"/>
      <c r="MRJ105" s="610"/>
      <c r="MRM105" s="611"/>
      <c r="MRN105" s="610"/>
      <c r="MRQ105" s="611"/>
      <c r="MRR105" s="610"/>
      <c r="MRU105" s="611"/>
      <c r="MRV105" s="610"/>
      <c r="MRY105" s="611"/>
      <c r="MRZ105" s="610"/>
      <c r="MSC105" s="611"/>
      <c r="MSD105" s="610"/>
      <c r="MSG105" s="611"/>
      <c r="MSH105" s="610"/>
      <c r="MSK105" s="611"/>
      <c r="MSL105" s="610"/>
      <c r="MSO105" s="611"/>
      <c r="MSP105" s="610"/>
      <c r="MSS105" s="611"/>
      <c r="MST105" s="610"/>
      <c r="MSW105" s="611"/>
      <c r="MSX105" s="610"/>
      <c r="MTA105" s="611"/>
      <c r="MTB105" s="610"/>
      <c r="MTE105" s="611"/>
      <c r="MTF105" s="610"/>
      <c r="MTI105" s="611"/>
      <c r="MTJ105" s="610"/>
      <c r="MTM105" s="611"/>
      <c r="MTN105" s="610"/>
      <c r="MTQ105" s="611"/>
      <c r="MTR105" s="610"/>
      <c r="MTU105" s="611"/>
      <c r="MTV105" s="610"/>
      <c r="MTY105" s="611"/>
      <c r="MTZ105" s="610"/>
      <c r="MUC105" s="611"/>
      <c r="MUD105" s="610"/>
      <c r="MUG105" s="611"/>
      <c r="MUH105" s="610"/>
      <c r="MUK105" s="611"/>
      <c r="MUL105" s="610"/>
      <c r="MUO105" s="611"/>
      <c r="MUP105" s="610"/>
      <c r="MUS105" s="611"/>
      <c r="MUT105" s="610"/>
      <c r="MUW105" s="611"/>
      <c r="MUX105" s="610"/>
      <c r="MVA105" s="611"/>
      <c r="MVB105" s="610"/>
      <c r="MVE105" s="611"/>
      <c r="MVF105" s="610"/>
      <c r="MVI105" s="611"/>
      <c r="MVJ105" s="610"/>
      <c r="MVM105" s="611"/>
      <c r="MVN105" s="610"/>
      <c r="MVQ105" s="611"/>
      <c r="MVR105" s="610"/>
      <c r="MVU105" s="611"/>
      <c r="MVV105" s="610"/>
      <c r="MVY105" s="611"/>
      <c r="MVZ105" s="610"/>
      <c r="MWC105" s="611"/>
      <c r="MWD105" s="610"/>
      <c r="MWG105" s="611"/>
      <c r="MWH105" s="610"/>
      <c r="MWK105" s="611"/>
      <c r="MWL105" s="610"/>
      <c r="MWO105" s="611"/>
      <c r="MWP105" s="610"/>
      <c r="MWS105" s="611"/>
      <c r="MWT105" s="610"/>
      <c r="MWW105" s="611"/>
      <c r="MWX105" s="610"/>
      <c r="MXA105" s="611"/>
      <c r="MXB105" s="610"/>
      <c r="MXE105" s="611"/>
      <c r="MXF105" s="610"/>
      <c r="MXI105" s="611"/>
      <c r="MXJ105" s="610"/>
      <c r="MXM105" s="611"/>
      <c r="MXN105" s="610"/>
      <c r="MXQ105" s="611"/>
      <c r="MXR105" s="610"/>
      <c r="MXU105" s="611"/>
      <c r="MXV105" s="610"/>
      <c r="MXY105" s="611"/>
      <c r="MXZ105" s="610"/>
      <c r="MYC105" s="611"/>
      <c r="MYD105" s="610"/>
      <c r="MYG105" s="611"/>
      <c r="MYH105" s="610"/>
      <c r="MYK105" s="611"/>
      <c r="MYL105" s="610"/>
      <c r="MYO105" s="611"/>
      <c r="MYP105" s="610"/>
      <c r="MYS105" s="611"/>
      <c r="MYT105" s="610"/>
      <c r="MYW105" s="611"/>
      <c r="MYX105" s="610"/>
      <c r="MZA105" s="611"/>
      <c r="MZB105" s="610"/>
      <c r="MZE105" s="611"/>
      <c r="MZF105" s="610"/>
      <c r="MZI105" s="611"/>
      <c r="MZJ105" s="610"/>
      <c r="MZM105" s="611"/>
      <c r="MZN105" s="610"/>
      <c r="MZQ105" s="611"/>
      <c r="MZR105" s="610"/>
      <c r="MZU105" s="611"/>
      <c r="MZV105" s="610"/>
      <c r="MZY105" s="611"/>
      <c r="MZZ105" s="610"/>
      <c r="NAC105" s="611"/>
      <c r="NAD105" s="610"/>
      <c r="NAG105" s="611"/>
      <c r="NAH105" s="610"/>
      <c r="NAK105" s="611"/>
      <c r="NAL105" s="610"/>
      <c r="NAO105" s="611"/>
      <c r="NAP105" s="610"/>
      <c r="NAS105" s="611"/>
      <c r="NAT105" s="610"/>
      <c r="NAW105" s="611"/>
      <c r="NAX105" s="610"/>
      <c r="NBA105" s="611"/>
      <c r="NBB105" s="610"/>
      <c r="NBE105" s="611"/>
      <c r="NBF105" s="610"/>
      <c r="NBI105" s="611"/>
      <c r="NBJ105" s="610"/>
      <c r="NBM105" s="611"/>
      <c r="NBN105" s="610"/>
      <c r="NBQ105" s="611"/>
      <c r="NBR105" s="610"/>
      <c r="NBU105" s="611"/>
      <c r="NBV105" s="610"/>
      <c r="NBY105" s="611"/>
      <c r="NBZ105" s="610"/>
      <c r="NCC105" s="611"/>
      <c r="NCD105" s="610"/>
      <c r="NCG105" s="611"/>
      <c r="NCH105" s="610"/>
      <c r="NCK105" s="611"/>
      <c r="NCL105" s="610"/>
      <c r="NCO105" s="611"/>
      <c r="NCP105" s="610"/>
      <c r="NCS105" s="611"/>
      <c r="NCT105" s="610"/>
      <c r="NCW105" s="611"/>
      <c r="NCX105" s="610"/>
      <c r="NDA105" s="611"/>
      <c r="NDB105" s="610"/>
      <c r="NDE105" s="611"/>
      <c r="NDF105" s="610"/>
      <c r="NDI105" s="611"/>
      <c r="NDJ105" s="610"/>
      <c r="NDM105" s="611"/>
      <c r="NDN105" s="610"/>
      <c r="NDQ105" s="611"/>
      <c r="NDR105" s="610"/>
      <c r="NDU105" s="611"/>
      <c r="NDV105" s="610"/>
      <c r="NDY105" s="611"/>
      <c r="NDZ105" s="610"/>
      <c r="NEC105" s="611"/>
      <c r="NED105" s="610"/>
      <c r="NEG105" s="611"/>
      <c r="NEH105" s="610"/>
      <c r="NEK105" s="611"/>
      <c r="NEL105" s="610"/>
      <c r="NEO105" s="611"/>
      <c r="NEP105" s="610"/>
      <c r="NES105" s="611"/>
      <c r="NET105" s="610"/>
      <c r="NEW105" s="611"/>
      <c r="NEX105" s="610"/>
      <c r="NFA105" s="611"/>
      <c r="NFB105" s="610"/>
      <c r="NFE105" s="611"/>
      <c r="NFF105" s="610"/>
      <c r="NFI105" s="611"/>
      <c r="NFJ105" s="610"/>
      <c r="NFM105" s="611"/>
      <c r="NFN105" s="610"/>
      <c r="NFQ105" s="611"/>
      <c r="NFR105" s="610"/>
      <c r="NFU105" s="611"/>
      <c r="NFV105" s="610"/>
      <c r="NFY105" s="611"/>
      <c r="NFZ105" s="610"/>
      <c r="NGC105" s="611"/>
      <c r="NGD105" s="610"/>
      <c r="NGG105" s="611"/>
      <c r="NGH105" s="610"/>
      <c r="NGK105" s="611"/>
      <c r="NGL105" s="610"/>
      <c r="NGO105" s="611"/>
      <c r="NGP105" s="610"/>
      <c r="NGS105" s="611"/>
      <c r="NGT105" s="610"/>
      <c r="NGW105" s="611"/>
      <c r="NGX105" s="610"/>
      <c r="NHA105" s="611"/>
      <c r="NHB105" s="610"/>
      <c r="NHE105" s="611"/>
      <c r="NHF105" s="610"/>
      <c r="NHI105" s="611"/>
      <c r="NHJ105" s="610"/>
      <c r="NHM105" s="611"/>
      <c r="NHN105" s="610"/>
      <c r="NHQ105" s="611"/>
      <c r="NHR105" s="610"/>
      <c r="NHU105" s="611"/>
      <c r="NHV105" s="610"/>
      <c r="NHY105" s="611"/>
      <c r="NHZ105" s="610"/>
      <c r="NIC105" s="611"/>
      <c r="NID105" s="610"/>
      <c r="NIG105" s="611"/>
      <c r="NIH105" s="610"/>
      <c r="NIK105" s="611"/>
      <c r="NIL105" s="610"/>
      <c r="NIO105" s="611"/>
      <c r="NIP105" s="610"/>
      <c r="NIS105" s="611"/>
      <c r="NIT105" s="610"/>
      <c r="NIW105" s="611"/>
      <c r="NIX105" s="610"/>
      <c r="NJA105" s="611"/>
      <c r="NJB105" s="610"/>
      <c r="NJE105" s="611"/>
      <c r="NJF105" s="610"/>
      <c r="NJI105" s="611"/>
      <c r="NJJ105" s="610"/>
      <c r="NJM105" s="611"/>
      <c r="NJN105" s="610"/>
      <c r="NJQ105" s="611"/>
      <c r="NJR105" s="610"/>
      <c r="NJU105" s="611"/>
      <c r="NJV105" s="610"/>
      <c r="NJY105" s="611"/>
      <c r="NJZ105" s="610"/>
      <c r="NKC105" s="611"/>
      <c r="NKD105" s="610"/>
      <c r="NKG105" s="611"/>
      <c r="NKH105" s="610"/>
      <c r="NKK105" s="611"/>
      <c r="NKL105" s="610"/>
      <c r="NKO105" s="611"/>
      <c r="NKP105" s="610"/>
      <c r="NKS105" s="611"/>
      <c r="NKT105" s="610"/>
      <c r="NKW105" s="611"/>
      <c r="NKX105" s="610"/>
      <c r="NLA105" s="611"/>
      <c r="NLB105" s="610"/>
      <c r="NLE105" s="611"/>
      <c r="NLF105" s="610"/>
      <c r="NLI105" s="611"/>
      <c r="NLJ105" s="610"/>
      <c r="NLM105" s="611"/>
      <c r="NLN105" s="610"/>
      <c r="NLQ105" s="611"/>
      <c r="NLR105" s="610"/>
      <c r="NLU105" s="611"/>
      <c r="NLV105" s="610"/>
      <c r="NLY105" s="611"/>
      <c r="NLZ105" s="610"/>
      <c r="NMC105" s="611"/>
      <c r="NMD105" s="610"/>
      <c r="NMG105" s="611"/>
      <c r="NMH105" s="610"/>
      <c r="NMK105" s="611"/>
      <c r="NML105" s="610"/>
      <c r="NMO105" s="611"/>
      <c r="NMP105" s="610"/>
      <c r="NMS105" s="611"/>
      <c r="NMT105" s="610"/>
      <c r="NMW105" s="611"/>
      <c r="NMX105" s="610"/>
      <c r="NNA105" s="611"/>
      <c r="NNB105" s="610"/>
      <c r="NNE105" s="611"/>
      <c r="NNF105" s="610"/>
      <c r="NNI105" s="611"/>
      <c r="NNJ105" s="610"/>
      <c r="NNM105" s="611"/>
      <c r="NNN105" s="610"/>
      <c r="NNQ105" s="611"/>
      <c r="NNR105" s="610"/>
      <c r="NNU105" s="611"/>
      <c r="NNV105" s="610"/>
      <c r="NNY105" s="611"/>
      <c r="NNZ105" s="610"/>
      <c r="NOC105" s="611"/>
      <c r="NOD105" s="610"/>
      <c r="NOG105" s="611"/>
      <c r="NOH105" s="610"/>
      <c r="NOK105" s="611"/>
      <c r="NOL105" s="610"/>
      <c r="NOO105" s="611"/>
      <c r="NOP105" s="610"/>
      <c r="NOS105" s="611"/>
      <c r="NOT105" s="610"/>
      <c r="NOW105" s="611"/>
      <c r="NOX105" s="610"/>
      <c r="NPA105" s="611"/>
      <c r="NPB105" s="610"/>
      <c r="NPE105" s="611"/>
      <c r="NPF105" s="610"/>
      <c r="NPI105" s="611"/>
      <c r="NPJ105" s="610"/>
      <c r="NPM105" s="611"/>
      <c r="NPN105" s="610"/>
      <c r="NPQ105" s="611"/>
      <c r="NPR105" s="610"/>
      <c r="NPU105" s="611"/>
      <c r="NPV105" s="610"/>
      <c r="NPY105" s="611"/>
      <c r="NPZ105" s="610"/>
      <c r="NQC105" s="611"/>
      <c r="NQD105" s="610"/>
      <c r="NQG105" s="611"/>
      <c r="NQH105" s="610"/>
      <c r="NQK105" s="611"/>
      <c r="NQL105" s="610"/>
      <c r="NQO105" s="611"/>
      <c r="NQP105" s="610"/>
      <c r="NQS105" s="611"/>
      <c r="NQT105" s="610"/>
      <c r="NQW105" s="611"/>
      <c r="NQX105" s="610"/>
      <c r="NRA105" s="611"/>
      <c r="NRB105" s="610"/>
      <c r="NRE105" s="611"/>
      <c r="NRF105" s="610"/>
      <c r="NRI105" s="611"/>
      <c r="NRJ105" s="610"/>
      <c r="NRM105" s="611"/>
      <c r="NRN105" s="610"/>
      <c r="NRQ105" s="611"/>
      <c r="NRR105" s="610"/>
      <c r="NRU105" s="611"/>
      <c r="NRV105" s="610"/>
      <c r="NRY105" s="611"/>
      <c r="NRZ105" s="610"/>
      <c r="NSC105" s="611"/>
      <c r="NSD105" s="610"/>
      <c r="NSG105" s="611"/>
      <c r="NSH105" s="610"/>
      <c r="NSK105" s="611"/>
      <c r="NSL105" s="610"/>
      <c r="NSO105" s="611"/>
      <c r="NSP105" s="610"/>
      <c r="NSS105" s="611"/>
      <c r="NST105" s="610"/>
      <c r="NSW105" s="611"/>
      <c r="NSX105" s="610"/>
      <c r="NTA105" s="611"/>
      <c r="NTB105" s="610"/>
      <c r="NTE105" s="611"/>
      <c r="NTF105" s="610"/>
      <c r="NTI105" s="611"/>
      <c r="NTJ105" s="610"/>
      <c r="NTM105" s="611"/>
      <c r="NTN105" s="610"/>
      <c r="NTQ105" s="611"/>
      <c r="NTR105" s="610"/>
      <c r="NTU105" s="611"/>
      <c r="NTV105" s="610"/>
      <c r="NTY105" s="611"/>
      <c r="NTZ105" s="610"/>
      <c r="NUC105" s="611"/>
      <c r="NUD105" s="610"/>
      <c r="NUG105" s="611"/>
      <c r="NUH105" s="610"/>
      <c r="NUK105" s="611"/>
      <c r="NUL105" s="610"/>
      <c r="NUO105" s="611"/>
      <c r="NUP105" s="610"/>
      <c r="NUS105" s="611"/>
      <c r="NUT105" s="610"/>
      <c r="NUW105" s="611"/>
      <c r="NUX105" s="610"/>
      <c r="NVA105" s="611"/>
      <c r="NVB105" s="610"/>
      <c r="NVE105" s="611"/>
      <c r="NVF105" s="610"/>
      <c r="NVI105" s="611"/>
      <c r="NVJ105" s="610"/>
      <c r="NVM105" s="611"/>
      <c r="NVN105" s="610"/>
      <c r="NVQ105" s="611"/>
      <c r="NVR105" s="610"/>
      <c r="NVU105" s="611"/>
      <c r="NVV105" s="610"/>
      <c r="NVY105" s="611"/>
      <c r="NVZ105" s="610"/>
      <c r="NWC105" s="611"/>
      <c r="NWD105" s="610"/>
      <c r="NWG105" s="611"/>
      <c r="NWH105" s="610"/>
      <c r="NWK105" s="611"/>
      <c r="NWL105" s="610"/>
      <c r="NWO105" s="611"/>
      <c r="NWP105" s="610"/>
      <c r="NWS105" s="611"/>
      <c r="NWT105" s="610"/>
      <c r="NWW105" s="611"/>
      <c r="NWX105" s="610"/>
      <c r="NXA105" s="611"/>
      <c r="NXB105" s="610"/>
      <c r="NXE105" s="611"/>
      <c r="NXF105" s="610"/>
      <c r="NXI105" s="611"/>
      <c r="NXJ105" s="610"/>
      <c r="NXM105" s="611"/>
      <c r="NXN105" s="610"/>
      <c r="NXQ105" s="611"/>
      <c r="NXR105" s="610"/>
      <c r="NXU105" s="611"/>
      <c r="NXV105" s="610"/>
      <c r="NXY105" s="611"/>
      <c r="NXZ105" s="610"/>
      <c r="NYC105" s="611"/>
      <c r="NYD105" s="610"/>
      <c r="NYG105" s="611"/>
      <c r="NYH105" s="610"/>
      <c r="NYK105" s="611"/>
      <c r="NYL105" s="610"/>
      <c r="NYO105" s="611"/>
      <c r="NYP105" s="610"/>
      <c r="NYS105" s="611"/>
      <c r="NYT105" s="610"/>
      <c r="NYW105" s="611"/>
      <c r="NYX105" s="610"/>
      <c r="NZA105" s="611"/>
      <c r="NZB105" s="610"/>
      <c r="NZE105" s="611"/>
      <c r="NZF105" s="610"/>
      <c r="NZI105" s="611"/>
      <c r="NZJ105" s="610"/>
      <c r="NZM105" s="611"/>
      <c r="NZN105" s="610"/>
      <c r="NZQ105" s="611"/>
      <c r="NZR105" s="610"/>
      <c r="NZU105" s="611"/>
      <c r="NZV105" s="610"/>
      <c r="NZY105" s="611"/>
      <c r="NZZ105" s="610"/>
      <c r="OAC105" s="611"/>
      <c r="OAD105" s="610"/>
      <c r="OAG105" s="611"/>
      <c r="OAH105" s="610"/>
      <c r="OAK105" s="611"/>
      <c r="OAL105" s="610"/>
      <c r="OAO105" s="611"/>
      <c r="OAP105" s="610"/>
      <c r="OAS105" s="611"/>
      <c r="OAT105" s="610"/>
      <c r="OAW105" s="611"/>
      <c r="OAX105" s="610"/>
      <c r="OBA105" s="611"/>
      <c r="OBB105" s="610"/>
      <c r="OBE105" s="611"/>
      <c r="OBF105" s="610"/>
      <c r="OBI105" s="611"/>
      <c r="OBJ105" s="610"/>
      <c r="OBM105" s="611"/>
      <c r="OBN105" s="610"/>
      <c r="OBQ105" s="611"/>
      <c r="OBR105" s="610"/>
      <c r="OBU105" s="611"/>
      <c r="OBV105" s="610"/>
      <c r="OBY105" s="611"/>
      <c r="OBZ105" s="610"/>
      <c r="OCC105" s="611"/>
      <c r="OCD105" s="610"/>
      <c r="OCG105" s="611"/>
      <c r="OCH105" s="610"/>
      <c r="OCK105" s="611"/>
      <c r="OCL105" s="610"/>
      <c r="OCO105" s="611"/>
      <c r="OCP105" s="610"/>
      <c r="OCS105" s="611"/>
      <c r="OCT105" s="610"/>
      <c r="OCW105" s="611"/>
      <c r="OCX105" s="610"/>
      <c r="ODA105" s="611"/>
      <c r="ODB105" s="610"/>
      <c r="ODE105" s="611"/>
      <c r="ODF105" s="610"/>
      <c r="ODI105" s="611"/>
      <c r="ODJ105" s="610"/>
      <c r="ODM105" s="611"/>
      <c r="ODN105" s="610"/>
      <c r="ODQ105" s="611"/>
      <c r="ODR105" s="610"/>
      <c r="ODU105" s="611"/>
      <c r="ODV105" s="610"/>
      <c r="ODY105" s="611"/>
      <c r="ODZ105" s="610"/>
      <c r="OEC105" s="611"/>
      <c r="OED105" s="610"/>
      <c r="OEG105" s="611"/>
      <c r="OEH105" s="610"/>
      <c r="OEK105" s="611"/>
      <c r="OEL105" s="610"/>
      <c r="OEO105" s="611"/>
      <c r="OEP105" s="610"/>
      <c r="OES105" s="611"/>
      <c r="OET105" s="610"/>
      <c r="OEW105" s="611"/>
      <c r="OEX105" s="610"/>
      <c r="OFA105" s="611"/>
      <c r="OFB105" s="610"/>
      <c r="OFE105" s="611"/>
      <c r="OFF105" s="610"/>
      <c r="OFI105" s="611"/>
      <c r="OFJ105" s="610"/>
      <c r="OFM105" s="611"/>
      <c r="OFN105" s="610"/>
      <c r="OFQ105" s="611"/>
      <c r="OFR105" s="610"/>
      <c r="OFU105" s="611"/>
      <c r="OFV105" s="610"/>
      <c r="OFY105" s="611"/>
      <c r="OFZ105" s="610"/>
      <c r="OGC105" s="611"/>
      <c r="OGD105" s="610"/>
      <c r="OGG105" s="611"/>
      <c r="OGH105" s="610"/>
      <c r="OGK105" s="611"/>
      <c r="OGL105" s="610"/>
      <c r="OGO105" s="611"/>
      <c r="OGP105" s="610"/>
      <c r="OGS105" s="611"/>
      <c r="OGT105" s="610"/>
      <c r="OGW105" s="611"/>
      <c r="OGX105" s="610"/>
      <c r="OHA105" s="611"/>
      <c r="OHB105" s="610"/>
      <c r="OHE105" s="611"/>
      <c r="OHF105" s="610"/>
      <c r="OHI105" s="611"/>
      <c r="OHJ105" s="610"/>
      <c r="OHM105" s="611"/>
      <c r="OHN105" s="610"/>
      <c r="OHQ105" s="611"/>
      <c r="OHR105" s="610"/>
      <c r="OHU105" s="611"/>
      <c r="OHV105" s="610"/>
      <c r="OHY105" s="611"/>
      <c r="OHZ105" s="610"/>
      <c r="OIC105" s="611"/>
      <c r="OID105" s="610"/>
      <c r="OIG105" s="611"/>
      <c r="OIH105" s="610"/>
      <c r="OIK105" s="611"/>
      <c r="OIL105" s="610"/>
      <c r="OIO105" s="611"/>
      <c r="OIP105" s="610"/>
      <c r="OIS105" s="611"/>
      <c r="OIT105" s="610"/>
      <c r="OIW105" s="611"/>
      <c r="OIX105" s="610"/>
      <c r="OJA105" s="611"/>
      <c r="OJB105" s="610"/>
      <c r="OJE105" s="611"/>
      <c r="OJF105" s="610"/>
      <c r="OJI105" s="611"/>
      <c r="OJJ105" s="610"/>
      <c r="OJM105" s="611"/>
      <c r="OJN105" s="610"/>
      <c r="OJQ105" s="611"/>
      <c r="OJR105" s="610"/>
      <c r="OJU105" s="611"/>
      <c r="OJV105" s="610"/>
      <c r="OJY105" s="611"/>
      <c r="OJZ105" s="610"/>
      <c r="OKC105" s="611"/>
      <c r="OKD105" s="610"/>
      <c r="OKG105" s="611"/>
      <c r="OKH105" s="610"/>
      <c r="OKK105" s="611"/>
      <c r="OKL105" s="610"/>
      <c r="OKO105" s="611"/>
      <c r="OKP105" s="610"/>
      <c r="OKS105" s="611"/>
      <c r="OKT105" s="610"/>
      <c r="OKW105" s="611"/>
      <c r="OKX105" s="610"/>
      <c r="OLA105" s="611"/>
      <c r="OLB105" s="610"/>
      <c r="OLE105" s="611"/>
      <c r="OLF105" s="610"/>
      <c r="OLI105" s="611"/>
      <c r="OLJ105" s="610"/>
      <c r="OLM105" s="611"/>
      <c r="OLN105" s="610"/>
      <c r="OLQ105" s="611"/>
      <c r="OLR105" s="610"/>
      <c r="OLU105" s="611"/>
      <c r="OLV105" s="610"/>
      <c r="OLY105" s="611"/>
      <c r="OLZ105" s="610"/>
      <c r="OMC105" s="611"/>
      <c r="OMD105" s="610"/>
      <c r="OMG105" s="611"/>
      <c r="OMH105" s="610"/>
      <c r="OMK105" s="611"/>
      <c r="OML105" s="610"/>
      <c r="OMO105" s="611"/>
      <c r="OMP105" s="610"/>
      <c r="OMS105" s="611"/>
      <c r="OMT105" s="610"/>
      <c r="OMW105" s="611"/>
      <c r="OMX105" s="610"/>
      <c r="ONA105" s="611"/>
      <c r="ONB105" s="610"/>
      <c r="ONE105" s="611"/>
      <c r="ONF105" s="610"/>
      <c r="ONI105" s="611"/>
      <c r="ONJ105" s="610"/>
      <c r="ONM105" s="611"/>
      <c r="ONN105" s="610"/>
      <c r="ONQ105" s="611"/>
      <c r="ONR105" s="610"/>
      <c r="ONU105" s="611"/>
      <c r="ONV105" s="610"/>
      <c r="ONY105" s="611"/>
      <c r="ONZ105" s="610"/>
      <c r="OOC105" s="611"/>
      <c r="OOD105" s="610"/>
      <c r="OOG105" s="611"/>
      <c r="OOH105" s="610"/>
      <c r="OOK105" s="611"/>
      <c r="OOL105" s="610"/>
      <c r="OOO105" s="611"/>
      <c r="OOP105" s="610"/>
      <c r="OOS105" s="611"/>
      <c r="OOT105" s="610"/>
      <c r="OOW105" s="611"/>
      <c r="OOX105" s="610"/>
      <c r="OPA105" s="611"/>
      <c r="OPB105" s="610"/>
      <c r="OPE105" s="611"/>
      <c r="OPF105" s="610"/>
      <c r="OPI105" s="611"/>
      <c r="OPJ105" s="610"/>
      <c r="OPM105" s="611"/>
      <c r="OPN105" s="610"/>
      <c r="OPQ105" s="611"/>
      <c r="OPR105" s="610"/>
      <c r="OPU105" s="611"/>
      <c r="OPV105" s="610"/>
      <c r="OPY105" s="611"/>
      <c r="OPZ105" s="610"/>
      <c r="OQC105" s="611"/>
      <c r="OQD105" s="610"/>
      <c r="OQG105" s="611"/>
      <c r="OQH105" s="610"/>
      <c r="OQK105" s="611"/>
      <c r="OQL105" s="610"/>
      <c r="OQO105" s="611"/>
      <c r="OQP105" s="610"/>
      <c r="OQS105" s="611"/>
      <c r="OQT105" s="610"/>
      <c r="OQW105" s="611"/>
      <c r="OQX105" s="610"/>
      <c r="ORA105" s="611"/>
      <c r="ORB105" s="610"/>
      <c r="ORE105" s="611"/>
      <c r="ORF105" s="610"/>
      <c r="ORI105" s="611"/>
      <c r="ORJ105" s="610"/>
      <c r="ORM105" s="611"/>
      <c r="ORN105" s="610"/>
      <c r="ORQ105" s="611"/>
      <c r="ORR105" s="610"/>
      <c r="ORU105" s="611"/>
      <c r="ORV105" s="610"/>
      <c r="ORY105" s="611"/>
      <c r="ORZ105" s="610"/>
      <c r="OSC105" s="611"/>
      <c r="OSD105" s="610"/>
      <c r="OSG105" s="611"/>
      <c r="OSH105" s="610"/>
      <c r="OSK105" s="611"/>
      <c r="OSL105" s="610"/>
      <c r="OSO105" s="611"/>
      <c r="OSP105" s="610"/>
      <c r="OSS105" s="611"/>
      <c r="OST105" s="610"/>
      <c r="OSW105" s="611"/>
      <c r="OSX105" s="610"/>
      <c r="OTA105" s="611"/>
      <c r="OTB105" s="610"/>
      <c r="OTE105" s="611"/>
      <c r="OTF105" s="610"/>
      <c r="OTI105" s="611"/>
      <c r="OTJ105" s="610"/>
      <c r="OTM105" s="611"/>
      <c r="OTN105" s="610"/>
      <c r="OTQ105" s="611"/>
      <c r="OTR105" s="610"/>
      <c r="OTU105" s="611"/>
      <c r="OTV105" s="610"/>
      <c r="OTY105" s="611"/>
      <c r="OTZ105" s="610"/>
      <c r="OUC105" s="611"/>
      <c r="OUD105" s="610"/>
      <c r="OUG105" s="611"/>
      <c r="OUH105" s="610"/>
      <c r="OUK105" s="611"/>
      <c r="OUL105" s="610"/>
      <c r="OUO105" s="611"/>
      <c r="OUP105" s="610"/>
      <c r="OUS105" s="611"/>
      <c r="OUT105" s="610"/>
      <c r="OUW105" s="611"/>
      <c r="OUX105" s="610"/>
      <c r="OVA105" s="611"/>
      <c r="OVB105" s="610"/>
      <c r="OVE105" s="611"/>
      <c r="OVF105" s="610"/>
      <c r="OVI105" s="611"/>
      <c r="OVJ105" s="610"/>
      <c r="OVM105" s="611"/>
      <c r="OVN105" s="610"/>
      <c r="OVQ105" s="611"/>
      <c r="OVR105" s="610"/>
      <c r="OVU105" s="611"/>
      <c r="OVV105" s="610"/>
      <c r="OVY105" s="611"/>
      <c r="OVZ105" s="610"/>
      <c r="OWC105" s="611"/>
      <c r="OWD105" s="610"/>
      <c r="OWG105" s="611"/>
      <c r="OWH105" s="610"/>
      <c r="OWK105" s="611"/>
      <c r="OWL105" s="610"/>
      <c r="OWO105" s="611"/>
      <c r="OWP105" s="610"/>
      <c r="OWS105" s="611"/>
      <c r="OWT105" s="610"/>
      <c r="OWW105" s="611"/>
      <c r="OWX105" s="610"/>
      <c r="OXA105" s="611"/>
      <c r="OXB105" s="610"/>
      <c r="OXE105" s="611"/>
      <c r="OXF105" s="610"/>
      <c r="OXI105" s="611"/>
      <c r="OXJ105" s="610"/>
      <c r="OXM105" s="611"/>
      <c r="OXN105" s="610"/>
      <c r="OXQ105" s="611"/>
      <c r="OXR105" s="610"/>
      <c r="OXU105" s="611"/>
      <c r="OXV105" s="610"/>
      <c r="OXY105" s="611"/>
      <c r="OXZ105" s="610"/>
      <c r="OYC105" s="611"/>
      <c r="OYD105" s="610"/>
      <c r="OYG105" s="611"/>
      <c r="OYH105" s="610"/>
      <c r="OYK105" s="611"/>
      <c r="OYL105" s="610"/>
      <c r="OYO105" s="611"/>
      <c r="OYP105" s="610"/>
      <c r="OYS105" s="611"/>
      <c r="OYT105" s="610"/>
      <c r="OYW105" s="611"/>
      <c r="OYX105" s="610"/>
      <c r="OZA105" s="611"/>
      <c r="OZB105" s="610"/>
      <c r="OZE105" s="611"/>
      <c r="OZF105" s="610"/>
      <c r="OZI105" s="611"/>
      <c r="OZJ105" s="610"/>
      <c r="OZM105" s="611"/>
      <c r="OZN105" s="610"/>
      <c r="OZQ105" s="611"/>
      <c r="OZR105" s="610"/>
      <c r="OZU105" s="611"/>
      <c r="OZV105" s="610"/>
      <c r="OZY105" s="611"/>
      <c r="OZZ105" s="610"/>
      <c r="PAC105" s="611"/>
      <c r="PAD105" s="610"/>
      <c r="PAG105" s="611"/>
      <c r="PAH105" s="610"/>
      <c r="PAK105" s="611"/>
      <c r="PAL105" s="610"/>
      <c r="PAO105" s="611"/>
      <c r="PAP105" s="610"/>
      <c r="PAS105" s="611"/>
      <c r="PAT105" s="610"/>
      <c r="PAW105" s="611"/>
      <c r="PAX105" s="610"/>
      <c r="PBA105" s="611"/>
      <c r="PBB105" s="610"/>
      <c r="PBE105" s="611"/>
      <c r="PBF105" s="610"/>
      <c r="PBI105" s="611"/>
      <c r="PBJ105" s="610"/>
      <c r="PBM105" s="611"/>
      <c r="PBN105" s="610"/>
      <c r="PBQ105" s="611"/>
      <c r="PBR105" s="610"/>
      <c r="PBU105" s="611"/>
      <c r="PBV105" s="610"/>
      <c r="PBY105" s="611"/>
      <c r="PBZ105" s="610"/>
      <c r="PCC105" s="611"/>
      <c r="PCD105" s="610"/>
      <c r="PCG105" s="611"/>
      <c r="PCH105" s="610"/>
      <c r="PCK105" s="611"/>
      <c r="PCL105" s="610"/>
      <c r="PCO105" s="611"/>
      <c r="PCP105" s="610"/>
      <c r="PCS105" s="611"/>
      <c r="PCT105" s="610"/>
      <c r="PCW105" s="611"/>
      <c r="PCX105" s="610"/>
      <c r="PDA105" s="611"/>
      <c r="PDB105" s="610"/>
      <c r="PDE105" s="611"/>
      <c r="PDF105" s="610"/>
      <c r="PDI105" s="611"/>
      <c r="PDJ105" s="610"/>
      <c r="PDM105" s="611"/>
      <c r="PDN105" s="610"/>
      <c r="PDQ105" s="611"/>
      <c r="PDR105" s="610"/>
      <c r="PDU105" s="611"/>
      <c r="PDV105" s="610"/>
      <c r="PDY105" s="611"/>
      <c r="PDZ105" s="610"/>
      <c r="PEC105" s="611"/>
      <c r="PED105" s="610"/>
      <c r="PEG105" s="611"/>
      <c r="PEH105" s="610"/>
      <c r="PEK105" s="611"/>
      <c r="PEL105" s="610"/>
      <c r="PEO105" s="611"/>
      <c r="PEP105" s="610"/>
      <c r="PES105" s="611"/>
      <c r="PET105" s="610"/>
      <c r="PEW105" s="611"/>
      <c r="PEX105" s="610"/>
      <c r="PFA105" s="611"/>
      <c r="PFB105" s="610"/>
      <c r="PFE105" s="611"/>
      <c r="PFF105" s="610"/>
      <c r="PFI105" s="611"/>
      <c r="PFJ105" s="610"/>
      <c r="PFM105" s="611"/>
      <c r="PFN105" s="610"/>
      <c r="PFQ105" s="611"/>
      <c r="PFR105" s="610"/>
      <c r="PFU105" s="611"/>
      <c r="PFV105" s="610"/>
      <c r="PFY105" s="611"/>
      <c r="PFZ105" s="610"/>
      <c r="PGC105" s="611"/>
      <c r="PGD105" s="610"/>
      <c r="PGG105" s="611"/>
      <c r="PGH105" s="610"/>
      <c r="PGK105" s="611"/>
      <c r="PGL105" s="610"/>
      <c r="PGO105" s="611"/>
      <c r="PGP105" s="610"/>
      <c r="PGS105" s="611"/>
      <c r="PGT105" s="610"/>
      <c r="PGW105" s="611"/>
      <c r="PGX105" s="610"/>
      <c r="PHA105" s="611"/>
      <c r="PHB105" s="610"/>
      <c r="PHE105" s="611"/>
      <c r="PHF105" s="610"/>
      <c r="PHI105" s="611"/>
      <c r="PHJ105" s="610"/>
      <c r="PHM105" s="611"/>
      <c r="PHN105" s="610"/>
      <c r="PHQ105" s="611"/>
      <c r="PHR105" s="610"/>
      <c r="PHU105" s="611"/>
      <c r="PHV105" s="610"/>
      <c r="PHY105" s="611"/>
      <c r="PHZ105" s="610"/>
      <c r="PIC105" s="611"/>
      <c r="PID105" s="610"/>
      <c r="PIG105" s="611"/>
      <c r="PIH105" s="610"/>
      <c r="PIK105" s="611"/>
      <c r="PIL105" s="610"/>
      <c r="PIO105" s="611"/>
      <c r="PIP105" s="610"/>
      <c r="PIS105" s="611"/>
      <c r="PIT105" s="610"/>
      <c r="PIW105" s="611"/>
      <c r="PIX105" s="610"/>
      <c r="PJA105" s="611"/>
      <c r="PJB105" s="610"/>
      <c r="PJE105" s="611"/>
      <c r="PJF105" s="610"/>
      <c r="PJI105" s="611"/>
      <c r="PJJ105" s="610"/>
      <c r="PJM105" s="611"/>
      <c r="PJN105" s="610"/>
      <c r="PJQ105" s="611"/>
      <c r="PJR105" s="610"/>
      <c r="PJU105" s="611"/>
      <c r="PJV105" s="610"/>
      <c r="PJY105" s="611"/>
      <c r="PJZ105" s="610"/>
      <c r="PKC105" s="611"/>
      <c r="PKD105" s="610"/>
      <c r="PKG105" s="611"/>
      <c r="PKH105" s="610"/>
      <c r="PKK105" s="611"/>
      <c r="PKL105" s="610"/>
      <c r="PKO105" s="611"/>
      <c r="PKP105" s="610"/>
      <c r="PKS105" s="611"/>
      <c r="PKT105" s="610"/>
      <c r="PKW105" s="611"/>
      <c r="PKX105" s="610"/>
      <c r="PLA105" s="611"/>
      <c r="PLB105" s="610"/>
      <c r="PLE105" s="611"/>
      <c r="PLF105" s="610"/>
      <c r="PLI105" s="611"/>
      <c r="PLJ105" s="610"/>
      <c r="PLM105" s="611"/>
      <c r="PLN105" s="610"/>
      <c r="PLQ105" s="611"/>
      <c r="PLR105" s="610"/>
      <c r="PLU105" s="611"/>
      <c r="PLV105" s="610"/>
      <c r="PLY105" s="611"/>
      <c r="PLZ105" s="610"/>
      <c r="PMC105" s="611"/>
      <c r="PMD105" s="610"/>
      <c r="PMG105" s="611"/>
      <c r="PMH105" s="610"/>
      <c r="PMK105" s="611"/>
      <c r="PML105" s="610"/>
      <c r="PMO105" s="611"/>
      <c r="PMP105" s="610"/>
      <c r="PMS105" s="611"/>
      <c r="PMT105" s="610"/>
      <c r="PMW105" s="611"/>
      <c r="PMX105" s="610"/>
      <c r="PNA105" s="611"/>
      <c r="PNB105" s="610"/>
      <c r="PNE105" s="611"/>
      <c r="PNF105" s="610"/>
      <c r="PNI105" s="611"/>
      <c r="PNJ105" s="610"/>
      <c r="PNM105" s="611"/>
      <c r="PNN105" s="610"/>
      <c r="PNQ105" s="611"/>
      <c r="PNR105" s="610"/>
      <c r="PNU105" s="611"/>
      <c r="PNV105" s="610"/>
      <c r="PNY105" s="611"/>
      <c r="PNZ105" s="610"/>
      <c r="POC105" s="611"/>
      <c r="POD105" s="610"/>
      <c r="POG105" s="611"/>
      <c r="POH105" s="610"/>
      <c r="POK105" s="611"/>
      <c r="POL105" s="610"/>
      <c r="POO105" s="611"/>
      <c r="POP105" s="610"/>
      <c r="POS105" s="611"/>
      <c r="POT105" s="610"/>
      <c r="POW105" s="611"/>
      <c r="POX105" s="610"/>
      <c r="PPA105" s="611"/>
      <c r="PPB105" s="610"/>
      <c r="PPE105" s="611"/>
      <c r="PPF105" s="610"/>
      <c r="PPI105" s="611"/>
      <c r="PPJ105" s="610"/>
      <c r="PPM105" s="611"/>
      <c r="PPN105" s="610"/>
      <c r="PPQ105" s="611"/>
      <c r="PPR105" s="610"/>
      <c r="PPU105" s="611"/>
      <c r="PPV105" s="610"/>
      <c r="PPY105" s="611"/>
      <c r="PPZ105" s="610"/>
      <c r="PQC105" s="611"/>
      <c r="PQD105" s="610"/>
      <c r="PQG105" s="611"/>
      <c r="PQH105" s="610"/>
      <c r="PQK105" s="611"/>
      <c r="PQL105" s="610"/>
      <c r="PQO105" s="611"/>
      <c r="PQP105" s="610"/>
      <c r="PQS105" s="611"/>
      <c r="PQT105" s="610"/>
      <c r="PQW105" s="611"/>
      <c r="PQX105" s="610"/>
      <c r="PRA105" s="611"/>
      <c r="PRB105" s="610"/>
      <c r="PRE105" s="611"/>
      <c r="PRF105" s="610"/>
      <c r="PRI105" s="611"/>
      <c r="PRJ105" s="610"/>
      <c r="PRM105" s="611"/>
      <c r="PRN105" s="610"/>
      <c r="PRQ105" s="611"/>
      <c r="PRR105" s="610"/>
      <c r="PRU105" s="611"/>
      <c r="PRV105" s="610"/>
      <c r="PRY105" s="611"/>
      <c r="PRZ105" s="610"/>
      <c r="PSC105" s="611"/>
      <c r="PSD105" s="610"/>
      <c r="PSG105" s="611"/>
      <c r="PSH105" s="610"/>
      <c r="PSK105" s="611"/>
      <c r="PSL105" s="610"/>
      <c r="PSO105" s="611"/>
      <c r="PSP105" s="610"/>
      <c r="PSS105" s="611"/>
      <c r="PST105" s="610"/>
      <c r="PSW105" s="611"/>
      <c r="PSX105" s="610"/>
      <c r="PTA105" s="611"/>
      <c r="PTB105" s="610"/>
      <c r="PTE105" s="611"/>
      <c r="PTF105" s="610"/>
      <c r="PTI105" s="611"/>
      <c r="PTJ105" s="610"/>
      <c r="PTM105" s="611"/>
      <c r="PTN105" s="610"/>
      <c r="PTQ105" s="611"/>
      <c r="PTR105" s="610"/>
      <c r="PTU105" s="611"/>
      <c r="PTV105" s="610"/>
      <c r="PTY105" s="611"/>
      <c r="PTZ105" s="610"/>
      <c r="PUC105" s="611"/>
      <c r="PUD105" s="610"/>
      <c r="PUG105" s="611"/>
      <c r="PUH105" s="610"/>
      <c r="PUK105" s="611"/>
      <c r="PUL105" s="610"/>
      <c r="PUO105" s="611"/>
      <c r="PUP105" s="610"/>
      <c r="PUS105" s="611"/>
      <c r="PUT105" s="610"/>
      <c r="PUW105" s="611"/>
      <c r="PUX105" s="610"/>
      <c r="PVA105" s="611"/>
      <c r="PVB105" s="610"/>
      <c r="PVE105" s="611"/>
      <c r="PVF105" s="610"/>
      <c r="PVI105" s="611"/>
      <c r="PVJ105" s="610"/>
      <c r="PVM105" s="611"/>
      <c r="PVN105" s="610"/>
      <c r="PVQ105" s="611"/>
      <c r="PVR105" s="610"/>
      <c r="PVU105" s="611"/>
      <c r="PVV105" s="610"/>
      <c r="PVY105" s="611"/>
      <c r="PVZ105" s="610"/>
      <c r="PWC105" s="611"/>
      <c r="PWD105" s="610"/>
      <c r="PWG105" s="611"/>
      <c r="PWH105" s="610"/>
      <c r="PWK105" s="611"/>
      <c r="PWL105" s="610"/>
      <c r="PWO105" s="611"/>
      <c r="PWP105" s="610"/>
      <c r="PWS105" s="611"/>
      <c r="PWT105" s="610"/>
      <c r="PWW105" s="611"/>
      <c r="PWX105" s="610"/>
      <c r="PXA105" s="611"/>
      <c r="PXB105" s="610"/>
      <c r="PXE105" s="611"/>
      <c r="PXF105" s="610"/>
      <c r="PXI105" s="611"/>
      <c r="PXJ105" s="610"/>
      <c r="PXM105" s="611"/>
      <c r="PXN105" s="610"/>
      <c r="PXQ105" s="611"/>
      <c r="PXR105" s="610"/>
      <c r="PXU105" s="611"/>
      <c r="PXV105" s="610"/>
      <c r="PXY105" s="611"/>
      <c r="PXZ105" s="610"/>
      <c r="PYC105" s="611"/>
      <c r="PYD105" s="610"/>
      <c r="PYG105" s="611"/>
      <c r="PYH105" s="610"/>
      <c r="PYK105" s="611"/>
      <c r="PYL105" s="610"/>
      <c r="PYO105" s="611"/>
      <c r="PYP105" s="610"/>
      <c r="PYS105" s="611"/>
      <c r="PYT105" s="610"/>
      <c r="PYW105" s="611"/>
      <c r="PYX105" s="610"/>
      <c r="PZA105" s="611"/>
      <c r="PZB105" s="610"/>
      <c r="PZE105" s="611"/>
      <c r="PZF105" s="610"/>
      <c r="PZI105" s="611"/>
      <c r="PZJ105" s="610"/>
      <c r="PZM105" s="611"/>
      <c r="PZN105" s="610"/>
      <c r="PZQ105" s="611"/>
      <c r="PZR105" s="610"/>
      <c r="PZU105" s="611"/>
      <c r="PZV105" s="610"/>
      <c r="PZY105" s="611"/>
      <c r="PZZ105" s="610"/>
      <c r="QAC105" s="611"/>
      <c r="QAD105" s="610"/>
      <c r="QAG105" s="611"/>
      <c r="QAH105" s="610"/>
      <c r="QAK105" s="611"/>
      <c r="QAL105" s="610"/>
      <c r="QAO105" s="611"/>
      <c r="QAP105" s="610"/>
      <c r="QAS105" s="611"/>
      <c r="QAT105" s="610"/>
      <c r="QAW105" s="611"/>
      <c r="QAX105" s="610"/>
      <c r="QBA105" s="611"/>
      <c r="QBB105" s="610"/>
      <c r="QBE105" s="611"/>
      <c r="QBF105" s="610"/>
      <c r="QBI105" s="611"/>
      <c r="QBJ105" s="610"/>
      <c r="QBM105" s="611"/>
      <c r="QBN105" s="610"/>
      <c r="QBQ105" s="611"/>
      <c r="QBR105" s="610"/>
      <c r="QBU105" s="611"/>
      <c r="QBV105" s="610"/>
      <c r="QBY105" s="611"/>
      <c r="QBZ105" s="610"/>
      <c r="QCC105" s="611"/>
      <c r="QCD105" s="610"/>
      <c r="QCG105" s="611"/>
      <c r="QCH105" s="610"/>
      <c r="QCK105" s="611"/>
      <c r="QCL105" s="610"/>
      <c r="QCO105" s="611"/>
      <c r="QCP105" s="610"/>
      <c r="QCS105" s="611"/>
      <c r="QCT105" s="610"/>
      <c r="QCW105" s="611"/>
      <c r="QCX105" s="610"/>
      <c r="QDA105" s="611"/>
      <c r="QDB105" s="610"/>
      <c r="QDE105" s="611"/>
      <c r="QDF105" s="610"/>
      <c r="QDI105" s="611"/>
      <c r="QDJ105" s="610"/>
      <c r="QDM105" s="611"/>
      <c r="QDN105" s="610"/>
      <c r="QDQ105" s="611"/>
      <c r="QDR105" s="610"/>
      <c r="QDU105" s="611"/>
      <c r="QDV105" s="610"/>
      <c r="QDY105" s="611"/>
      <c r="QDZ105" s="610"/>
      <c r="QEC105" s="611"/>
      <c r="QED105" s="610"/>
      <c r="QEG105" s="611"/>
      <c r="QEH105" s="610"/>
      <c r="QEK105" s="611"/>
      <c r="QEL105" s="610"/>
      <c r="QEO105" s="611"/>
      <c r="QEP105" s="610"/>
      <c r="QES105" s="611"/>
      <c r="QET105" s="610"/>
      <c r="QEW105" s="611"/>
      <c r="QEX105" s="610"/>
      <c r="QFA105" s="611"/>
      <c r="QFB105" s="610"/>
      <c r="QFE105" s="611"/>
      <c r="QFF105" s="610"/>
      <c r="QFI105" s="611"/>
      <c r="QFJ105" s="610"/>
      <c r="QFM105" s="611"/>
      <c r="QFN105" s="610"/>
      <c r="QFQ105" s="611"/>
      <c r="QFR105" s="610"/>
      <c r="QFU105" s="611"/>
      <c r="QFV105" s="610"/>
      <c r="QFY105" s="611"/>
      <c r="QFZ105" s="610"/>
      <c r="QGC105" s="611"/>
      <c r="QGD105" s="610"/>
      <c r="QGG105" s="611"/>
      <c r="QGH105" s="610"/>
      <c r="QGK105" s="611"/>
      <c r="QGL105" s="610"/>
      <c r="QGO105" s="611"/>
      <c r="QGP105" s="610"/>
      <c r="QGS105" s="611"/>
      <c r="QGT105" s="610"/>
      <c r="QGW105" s="611"/>
      <c r="QGX105" s="610"/>
      <c r="QHA105" s="611"/>
      <c r="QHB105" s="610"/>
      <c r="QHE105" s="611"/>
      <c r="QHF105" s="610"/>
      <c r="QHI105" s="611"/>
      <c r="QHJ105" s="610"/>
      <c r="QHM105" s="611"/>
      <c r="QHN105" s="610"/>
      <c r="QHQ105" s="611"/>
      <c r="QHR105" s="610"/>
      <c r="QHU105" s="611"/>
      <c r="QHV105" s="610"/>
      <c r="QHY105" s="611"/>
      <c r="QHZ105" s="610"/>
      <c r="QIC105" s="611"/>
      <c r="QID105" s="610"/>
      <c r="QIG105" s="611"/>
      <c r="QIH105" s="610"/>
      <c r="QIK105" s="611"/>
      <c r="QIL105" s="610"/>
      <c r="QIO105" s="611"/>
      <c r="QIP105" s="610"/>
      <c r="QIS105" s="611"/>
      <c r="QIT105" s="610"/>
      <c r="QIW105" s="611"/>
      <c r="QIX105" s="610"/>
      <c r="QJA105" s="611"/>
      <c r="QJB105" s="610"/>
      <c r="QJE105" s="611"/>
      <c r="QJF105" s="610"/>
      <c r="QJI105" s="611"/>
      <c r="QJJ105" s="610"/>
      <c r="QJM105" s="611"/>
      <c r="QJN105" s="610"/>
      <c r="QJQ105" s="611"/>
      <c r="QJR105" s="610"/>
      <c r="QJU105" s="611"/>
      <c r="QJV105" s="610"/>
      <c r="QJY105" s="611"/>
      <c r="QJZ105" s="610"/>
      <c r="QKC105" s="611"/>
      <c r="QKD105" s="610"/>
      <c r="QKG105" s="611"/>
      <c r="QKH105" s="610"/>
      <c r="QKK105" s="611"/>
      <c r="QKL105" s="610"/>
      <c r="QKO105" s="611"/>
      <c r="QKP105" s="610"/>
      <c r="QKS105" s="611"/>
      <c r="QKT105" s="610"/>
      <c r="QKW105" s="611"/>
      <c r="QKX105" s="610"/>
      <c r="QLA105" s="611"/>
      <c r="QLB105" s="610"/>
      <c r="QLE105" s="611"/>
      <c r="QLF105" s="610"/>
      <c r="QLI105" s="611"/>
      <c r="QLJ105" s="610"/>
      <c r="QLM105" s="611"/>
      <c r="QLN105" s="610"/>
      <c r="QLQ105" s="611"/>
      <c r="QLR105" s="610"/>
      <c r="QLU105" s="611"/>
      <c r="QLV105" s="610"/>
      <c r="QLY105" s="611"/>
      <c r="QLZ105" s="610"/>
      <c r="QMC105" s="611"/>
      <c r="QMD105" s="610"/>
      <c r="QMG105" s="611"/>
      <c r="QMH105" s="610"/>
      <c r="QMK105" s="611"/>
      <c r="QML105" s="610"/>
      <c r="QMO105" s="611"/>
      <c r="QMP105" s="610"/>
      <c r="QMS105" s="611"/>
      <c r="QMT105" s="610"/>
      <c r="QMW105" s="611"/>
      <c r="QMX105" s="610"/>
      <c r="QNA105" s="611"/>
      <c r="QNB105" s="610"/>
      <c r="QNE105" s="611"/>
      <c r="QNF105" s="610"/>
      <c r="QNI105" s="611"/>
      <c r="QNJ105" s="610"/>
      <c r="QNM105" s="611"/>
      <c r="QNN105" s="610"/>
      <c r="QNQ105" s="611"/>
      <c r="QNR105" s="610"/>
      <c r="QNU105" s="611"/>
      <c r="QNV105" s="610"/>
      <c r="QNY105" s="611"/>
      <c r="QNZ105" s="610"/>
      <c r="QOC105" s="611"/>
      <c r="QOD105" s="610"/>
      <c r="QOG105" s="611"/>
      <c r="QOH105" s="610"/>
      <c r="QOK105" s="611"/>
      <c r="QOL105" s="610"/>
      <c r="QOO105" s="611"/>
      <c r="QOP105" s="610"/>
      <c r="QOS105" s="611"/>
      <c r="QOT105" s="610"/>
      <c r="QOW105" s="611"/>
      <c r="QOX105" s="610"/>
      <c r="QPA105" s="611"/>
      <c r="QPB105" s="610"/>
      <c r="QPE105" s="611"/>
      <c r="QPF105" s="610"/>
      <c r="QPI105" s="611"/>
      <c r="QPJ105" s="610"/>
      <c r="QPM105" s="611"/>
      <c r="QPN105" s="610"/>
      <c r="QPQ105" s="611"/>
      <c r="QPR105" s="610"/>
      <c r="QPU105" s="611"/>
      <c r="QPV105" s="610"/>
      <c r="QPY105" s="611"/>
      <c r="QPZ105" s="610"/>
      <c r="QQC105" s="611"/>
      <c r="QQD105" s="610"/>
      <c r="QQG105" s="611"/>
      <c r="QQH105" s="610"/>
      <c r="QQK105" s="611"/>
      <c r="QQL105" s="610"/>
      <c r="QQO105" s="611"/>
      <c r="QQP105" s="610"/>
      <c r="QQS105" s="611"/>
      <c r="QQT105" s="610"/>
      <c r="QQW105" s="611"/>
      <c r="QQX105" s="610"/>
      <c r="QRA105" s="611"/>
      <c r="QRB105" s="610"/>
      <c r="QRE105" s="611"/>
      <c r="QRF105" s="610"/>
      <c r="QRI105" s="611"/>
      <c r="QRJ105" s="610"/>
      <c r="QRM105" s="611"/>
      <c r="QRN105" s="610"/>
      <c r="QRQ105" s="611"/>
      <c r="QRR105" s="610"/>
      <c r="QRU105" s="611"/>
      <c r="QRV105" s="610"/>
      <c r="QRY105" s="611"/>
      <c r="QRZ105" s="610"/>
      <c r="QSC105" s="611"/>
      <c r="QSD105" s="610"/>
      <c r="QSG105" s="611"/>
      <c r="QSH105" s="610"/>
      <c r="QSK105" s="611"/>
      <c r="QSL105" s="610"/>
      <c r="QSO105" s="611"/>
      <c r="QSP105" s="610"/>
      <c r="QSS105" s="611"/>
      <c r="QST105" s="610"/>
      <c r="QSW105" s="611"/>
      <c r="QSX105" s="610"/>
      <c r="QTA105" s="611"/>
      <c r="QTB105" s="610"/>
      <c r="QTE105" s="611"/>
      <c r="QTF105" s="610"/>
      <c r="QTI105" s="611"/>
      <c r="QTJ105" s="610"/>
      <c r="QTM105" s="611"/>
      <c r="QTN105" s="610"/>
      <c r="QTQ105" s="611"/>
      <c r="QTR105" s="610"/>
      <c r="QTU105" s="611"/>
      <c r="QTV105" s="610"/>
      <c r="QTY105" s="611"/>
      <c r="QTZ105" s="610"/>
      <c r="QUC105" s="611"/>
      <c r="QUD105" s="610"/>
      <c r="QUG105" s="611"/>
      <c r="QUH105" s="610"/>
      <c r="QUK105" s="611"/>
      <c r="QUL105" s="610"/>
      <c r="QUO105" s="611"/>
      <c r="QUP105" s="610"/>
      <c r="QUS105" s="611"/>
      <c r="QUT105" s="610"/>
      <c r="QUW105" s="611"/>
      <c r="QUX105" s="610"/>
      <c r="QVA105" s="611"/>
      <c r="QVB105" s="610"/>
      <c r="QVE105" s="611"/>
      <c r="QVF105" s="610"/>
      <c r="QVI105" s="611"/>
      <c r="QVJ105" s="610"/>
      <c r="QVM105" s="611"/>
      <c r="QVN105" s="610"/>
      <c r="QVQ105" s="611"/>
      <c r="QVR105" s="610"/>
      <c r="QVU105" s="611"/>
      <c r="QVV105" s="610"/>
      <c r="QVY105" s="611"/>
      <c r="QVZ105" s="610"/>
      <c r="QWC105" s="611"/>
      <c r="QWD105" s="610"/>
      <c r="QWG105" s="611"/>
      <c r="QWH105" s="610"/>
      <c r="QWK105" s="611"/>
      <c r="QWL105" s="610"/>
      <c r="QWO105" s="611"/>
      <c r="QWP105" s="610"/>
      <c r="QWS105" s="611"/>
      <c r="QWT105" s="610"/>
      <c r="QWW105" s="611"/>
      <c r="QWX105" s="610"/>
      <c r="QXA105" s="611"/>
      <c r="QXB105" s="610"/>
      <c r="QXE105" s="611"/>
      <c r="QXF105" s="610"/>
      <c r="QXI105" s="611"/>
      <c r="QXJ105" s="610"/>
      <c r="QXM105" s="611"/>
      <c r="QXN105" s="610"/>
      <c r="QXQ105" s="611"/>
      <c r="QXR105" s="610"/>
      <c r="QXU105" s="611"/>
      <c r="QXV105" s="610"/>
      <c r="QXY105" s="611"/>
      <c r="QXZ105" s="610"/>
      <c r="QYC105" s="611"/>
      <c r="QYD105" s="610"/>
      <c r="QYG105" s="611"/>
      <c r="QYH105" s="610"/>
      <c r="QYK105" s="611"/>
      <c r="QYL105" s="610"/>
      <c r="QYO105" s="611"/>
      <c r="QYP105" s="610"/>
      <c r="QYS105" s="611"/>
      <c r="QYT105" s="610"/>
      <c r="QYW105" s="611"/>
      <c r="QYX105" s="610"/>
      <c r="QZA105" s="611"/>
      <c r="QZB105" s="610"/>
      <c r="QZE105" s="611"/>
      <c r="QZF105" s="610"/>
      <c r="QZI105" s="611"/>
      <c r="QZJ105" s="610"/>
      <c r="QZM105" s="611"/>
      <c r="QZN105" s="610"/>
      <c r="QZQ105" s="611"/>
      <c r="QZR105" s="610"/>
      <c r="QZU105" s="611"/>
      <c r="QZV105" s="610"/>
      <c r="QZY105" s="611"/>
      <c r="QZZ105" s="610"/>
      <c r="RAC105" s="611"/>
      <c r="RAD105" s="610"/>
      <c r="RAG105" s="611"/>
      <c r="RAH105" s="610"/>
      <c r="RAK105" s="611"/>
      <c r="RAL105" s="610"/>
      <c r="RAO105" s="611"/>
      <c r="RAP105" s="610"/>
      <c r="RAS105" s="611"/>
      <c r="RAT105" s="610"/>
      <c r="RAW105" s="611"/>
      <c r="RAX105" s="610"/>
      <c r="RBA105" s="611"/>
      <c r="RBB105" s="610"/>
      <c r="RBE105" s="611"/>
      <c r="RBF105" s="610"/>
      <c r="RBI105" s="611"/>
      <c r="RBJ105" s="610"/>
      <c r="RBM105" s="611"/>
      <c r="RBN105" s="610"/>
      <c r="RBQ105" s="611"/>
      <c r="RBR105" s="610"/>
      <c r="RBU105" s="611"/>
      <c r="RBV105" s="610"/>
      <c r="RBY105" s="611"/>
      <c r="RBZ105" s="610"/>
      <c r="RCC105" s="611"/>
      <c r="RCD105" s="610"/>
      <c r="RCG105" s="611"/>
      <c r="RCH105" s="610"/>
      <c r="RCK105" s="611"/>
      <c r="RCL105" s="610"/>
      <c r="RCO105" s="611"/>
      <c r="RCP105" s="610"/>
      <c r="RCS105" s="611"/>
      <c r="RCT105" s="610"/>
      <c r="RCW105" s="611"/>
      <c r="RCX105" s="610"/>
      <c r="RDA105" s="611"/>
      <c r="RDB105" s="610"/>
      <c r="RDE105" s="611"/>
      <c r="RDF105" s="610"/>
      <c r="RDI105" s="611"/>
      <c r="RDJ105" s="610"/>
      <c r="RDM105" s="611"/>
      <c r="RDN105" s="610"/>
      <c r="RDQ105" s="611"/>
      <c r="RDR105" s="610"/>
      <c r="RDU105" s="611"/>
      <c r="RDV105" s="610"/>
      <c r="RDY105" s="611"/>
      <c r="RDZ105" s="610"/>
      <c r="REC105" s="611"/>
      <c r="RED105" s="610"/>
      <c r="REG105" s="611"/>
      <c r="REH105" s="610"/>
      <c r="REK105" s="611"/>
      <c r="REL105" s="610"/>
      <c r="REO105" s="611"/>
      <c r="REP105" s="610"/>
      <c r="RES105" s="611"/>
      <c r="RET105" s="610"/>
      <c r="REW105" s="611"/>
      <c r="REX105" s="610"/>
      <c r="RFA105" s="611"/>
      <c r="RFB105" s="610"/>
      <c r="RFE105" s="611"/>
      <c r="RFF105" s="610"/>
      <c r="RFI105" s="611"/>
      <c r="RFJ105" s="610"/>
      <c r="RFM105" s="611"/>
      <c r="RFN105" s="610"/>
      <c r="RFQ105" s="611"/>
      <c r="RFR105" s="610"/>
      <c r="RFU105" s="611"/>
      <c r="RFV105" s="610"/>
      <c r="RFY105" s="611"/>
      <c r="RFZ105" s="610"/>
      <c r="RGC105" s="611"/>
      <c r="RGD105" s="610"/>
      <c r="RGG105" s="611"/>
      <c r="RGH105" s="610"/>
      <c r="RGK105" s="611"/>
      <c r="RGL105" s="610"/>
      <c r="RGO105" s="611"/>
      <c r="RGP105" s="610"/>
      <c r="RGS105" s="611"/>
      <c r="RGT105" s="610"/>
      <c r="RGW105" s="611"/>
      <c r="RGX105" s="610"/>
      <c r="RHA105" s="611"/>
      <c r="RHB105" s="610"/>
      <c r="RHE105" s="611"/>
      <c r="RHF105" s="610"/>
      <c r="RHI105" s="611"/>
      <c r="RHJ105" s="610"/>
      <c r="RHM105" s="611"/>
      <c r="RHN105" s="610"/>
      <c r="RHQ105" s="611"/>
      <c r="RHR105" s="610"/>
      <c r="RHU105" s="611"/>
      <c r="RHV105" s="610"/>
      <c r="RHY105" s="611"/>
      <c r="RHZ105" s="610"/>
      <c r="RIC105" s="611"/>
      <c r="RID105" s="610"/>
      <c r="RIG105" s="611"/>
      <c r="RIH105" s="610"/>
      <c r="RIK105" s="611"/>
      <c r="RIL105" s="610"/>
      <c r="RIO105" s="611"/>
      <c r="RIP105" s="610"/>
      <c r="RIS105" s="611"/>
      <c r="RIT105" s="610"/>
      <c r="RIW105" s="611"/>
      <c r="RIX105" s="610"/>
      <c r="RJA105" s="611"/>
      <c r="RJB105" s="610"/>
      <c r="RJE105" s="611"/>
      <c r="RJF105" s="610"/>
      <c r="RJI105" s="611"/>
      <c r="RJJ105" s="610"/>
      <c r="RJM105" s="611"/>
      <c r="RJN105" s="610"/>
      <c r="RJQ105" s="611"/>
      <c r="RJR105" s="610"/>
      <c r="RJU105" s="611"/>
      <c r="RJV105" s="610"/>
      <c r="RJY105" s="611"/>
      <c r="RJZ105" s="610"/>
      <c r="RKC105" s="611"/>
      <c r="RKD105" s="610"/>
      <c r="RKG105" s="611"/>
      <c r="RKH105" s="610"/>
      <c r="RKK105" s="611"/>
      <c r="RKL105" s="610"/>
      <c r="RKO105" s="611"/>
      <c r="RKP105" s="610"/>
      <c r="RKS105" s="611"/>
      <c r="RKT105" s="610"/>
      <c r="RKW105" s="611"/>
      <c r="RKX105" s="610"/>
      <c r="RLA105" s="611"/>
      <c r="RLB105" s="610"/>
      <c r="RLE105" s="611"/>
      <c r="RLF105" s="610"/>
      <c r="RLI105" s="611"/>
      <c r="RLJ105" s="610"/>
      <c r="RLM105" s="611"/>
      <c r="RLN105" s="610"/>
      <c r="RLQ105" s="611"/>
      <c r="RLR105" s="610"/>
      <c r="RLU105" s="611"/>
      <c r="RLV105" s="610"/>
      <c r="RLY105" s="611"/>
      <c r="RLZ105" s="610"/>
      <c r="RMC105" s="611"/>
      <c r="RMD105" s="610"/>
      <c r="RMG105" s="611"/>
      <c r="RMH105" s="610"/>
      <c r="RMK105" s="611"/>
      <c r="RML105" s="610"/>
      <c r="RMO105" s="611"/>
      <c r="RMP105" s="610"/>
      <c r="RMS105" s="611"/>
      <c r="RMT105" s="610"/>
      <c r="RMW105" s="611"/>
      <c r="RMX105" s="610"/>
      <c r="RNA105" s="611"/>
      <c r="RNB105" s="610"/>
      <c r="RNE105" s="611"/>
      <c r="RNF105" s="610"/>
      <c r="RNI105" s="611"/>
      <c r="RNJ105" s="610"/>
      <c r="RNM105" s="611"/>
      <c r="RNN105" s="610"/>
      <c r="RNQ105" s="611"/>
      <c r="RNR105" s="610"/>
      <c r="RNU105" s="611"/>
      <c r="RNV105" s="610"/>
      <c r="RNY105" s="611"/>
      <c r="RNZ105" s="610"/>
      <c r="ROC105" s="611"/>
      <c r="ROD105" s="610"/>
      <c r="ROG105" s="611"/>
      <c r="ROH105" s="610"/>
      <c r="ROK105" s="611"/>
      <c r="ROL105" s="610"/>
      <c r="ROO105" s="611"/>
      <c r="ROP105" s="610"/>
      <c r="ROS105" s="611"/>
      <c r="ROT105" s="610"/>
      <c r="ROW105" s="611"/>
      <c r="ROX105" s="610"/>
      <c r="RPA105" s="611"/>
      <c r="RPB105" s="610"/>
      <c r="RPE105" s="611"/>
      <c r="RPF105" s="610"/>
      <c r="RPI105" s="611"/>
      <c r="RPJ105" s="610"/>
      <c r="RPM105" s="611"/>
      <c r="RPN105" s="610"/>
      <c r="RPQ105" s="611"/>
      <c r="RPR105" s="610"/>
      <c r="RPU105" s="611"/>
      <c r="RPV105" s="610"/>
      <c r="RPY105" s="611"/>
      <c r="RPZ105" s="610"/>
      <c r="RQC105" s="611"/>
      <c r="RQD105" s="610"/>
      <c r="RQG105" s="611"/>
      <c r="RQH105" s="610"/>
      <c r="RQK105" s="611"/>
      <c r="RQL105" s="610"/>
      <c r="RQO105" s="611"/>
      <c r="RQP105" s="610"/>
      <c r="RQS105" s="611"/>
      <c r="RQT105" s="610"/>
      <c r="RQW105" s="611"/>
      <c r="RQX105" s="610"/>
      <c r="RRA105" s="611"/>
      <c r="RRB105" s="610"/>
      <c r="RRE105" s="611"/>
      <c r="RRF105" s="610"/>
      <c r="RRI105" s="611"/>
      <c r="RRJ105" s="610"/>
      <c r="RRM105" s="611"/>
      <c r="RRN105" s="610"/>
      <c r="RRQ105" s="611"/>
      <c r="RRR105" s="610"/>
      <c r="RRU105" s="611"/>
      <c r="RRV105" s="610"/>
      <c r="RRY105" s="611"/>
      <c r="RRZ105" s="610"/>
      <c r="RSC105" s="611"/>
      <c r="RSD105" s="610"/>
      <c r="RSG105" s="611"/>
      <c r="RSH105" s="610"/>
      <c r="RSK105" s="611"/>
      <c r="RSL105" s="610"/>
      <c r="RSO105" s="611"/>
      <c r="RSP105" s="610"/>
      <c r="RSS105" s="611"/>
      <c r="RST105" s="610"/>
      <c r="RSW105" s="611"/>
      <c r="RSX105" s="610"/>
      <c r="RTA105" s="611"/>
      <c r="RTB105" s="610"/>
      <c r="RTE105" s="611"/>
      <c r="RTF105" s="610"/>
      <c r="RTI105" s="611"/>
      <c r="RTJ105" s="610"/>
      <c r="RTM105" s="611"/>
      <c r="RTN105" s="610"/>
      <c r="RTQ105" s="611"/>
      <c r="RTR105" s="610"/>
      <c r="RTU105" s="611"/>
      <c r="RTV105" s="610"/>
      <c r="RTY105" s="611"/>
      <c r="RTZ105" s="610"/>
      <c r="RUC105" s="611"/>
      <c r="RUD105" s="610"/>
      <c r="RUG105" s="611"/>
      <c r="RUH105" s="610"/>
      <c r="RUK105" s="611"/>
      <c r="RUL105" s="610"/>
      <c r="RUO105" s="611"/>
      <c r="RUP105" s="610"/>
      <c r="RUS105" s="611"/>
      <c r="RUT105" s="610"/>
      <c r="RUW105" s="611"/>
      <c r="RUX105" s="610"/>
      <c r="RVA105" s="611"/>
      <c r="RVB105" s="610"/>
      <c r="RVE105" s="611"/>
      <c r="RVF105" s="610"/>
      <c r="RVI105" s="611"/>
      <c r="RVJ105" s="610"/>
      <c r="RVM105" s="611"/>
      <c r="RVN105" s="610"/>
      <c r="RVQ105" s="611"/>
      <c r="RVR105" s="610"/>
      <c r="RVU105" s="611"/>
      <c r="RVV105" s="610"/>
      <c r="RVY105" s="611"/>
      <c r="RVZ105" s="610"/>
      <c r="RWC105" s="611"/>
      <c r="RWD105" s="610"/>
      <c r="RWG105" s="611"/>
      <c r="RWH105" s="610"/>
      <c r="RWK105" s="611"/>
      <c r="RWL105" s="610"/>
      <c r="RWO105" s="611"/>
      <c r="RWP105" s="610"/>
      <c r="RWS105" s="611"/>
      <c r="RWT105" s="610"/>
      <c r="RWW105" s="611"/>
      <c r="RWX105" s="610"/>
      <c r="RXA105" s="611"/>
      <c r="RXB105" s="610"/>
      <c r="RXE105" s="611"/>
      <c r="RXF105" s="610"/>
      <c r="RXI105" s="611"/>
      <c r="RXJ105" s="610"/>
      <c r="RXM105" s="611"/>
      <c r="RXN105" s="610"/>
      <c r="RXQ105" s="611"/>
      <c r="RXR105" s="610"/>
      <c r="RXU105" s="611"/>
      <c r="RXV105" s="610"/>
      <c r="RXY105" s="611"/>
      <c r="RXZ105" s="610"/>
      <c r="RYC105" s="611"/>
      <c r="RYD105" s="610"/>
      <c r="RYG105" s="611"/>
      <c r="RYH105" s="610"/>
      <c r="RYK105" s="611"/>
      <c r="RYL105" s="610"/>
      <c r="RYO105" s="611"/>
      <c r="RYP105" s="610"/>
      <c r="RYS105" s="611"/>
      <c r="RYT105" s="610"/>
      <c r="RYW105" s="611"/>
      <c r="RYX105" s="610"/>
      <c r="RZA105" s="611"/>
      <c r="RZB105" s="610"/>
      <c r="RZE105" s="611"/>
      <c r="RZF105" s="610"/>
      <c r="RZI105" s="611"/>
      <c r="RZJ105" s="610"/>
      <c r="RZM105" s="611"/>
      <c r="RZN105" s="610"/>
      <c r="RZQ105" s="611"/>
      <c r="RZR105" s="610"/>
      <c r="RZU105" s="611"/>
      <c r="RZV105" s="610"/>
      <c r="RZY105" s="611"/>
      <c r="RZZ105" s="610"/>
      <c r="SAC105" s="611"/>
      <c r="SAD105" s="610"/>
      <c r="SAG105" s="611"/>
      <c r="SAH105" s="610"/>
      <c r="SAK105" s="611"/>
      <c r="SAL105" s="610"/>
      <c r="SAO105" s="611"/>
      <c r="SAP105" s="610"/>
      <c r="SAS105" s="611"/>
      <c r="SAT105" s="610"/>
      <c r="SAW105" s="611"/>
      <c r="SAX105" s="610"/>
      <c r="SBA105" s="611"/>
      <c r="SBB105" s="610"/>
      <c r="SBE105" s="611"/>
      <c r="SBF105" s="610"/>
      <c r="SBI105" s="611"/>
      <c r="SBJ105" s="610"/>
      <c r="SBM105" s="611"/>
      <c r="SBN105" s="610"/>
      <c r="SBQ105" s="611"/>
      <c r="SBR105" s="610"/>
      <c r="SBU105" s="611"/>
      <c r="SBV105" s="610"/>
      <c r="SBY105" s="611"/>
      <c r="SBZ105" s="610"/>
      <c r="SCC105" s="611"/>
      <c r="SCD105" s="610"/>
      <c r="SCG105" s="611"/>
      <c r="SCH105" s="610"/>
      <c r="SCK105" s="611"/>
      <c r="SCL105" s="610"/>
      <c r="SCO105" s="611"/>
      <c r="SCP105" s="610"/>
      <c r="SCS105" s="611"/>
      <c r="SCT105" s="610"/>
      <c r="SCW105" s="611"/>
      <c r="SCX105" s="610"/>
      <c r="SDA105" s="611"/>
      <c r="SDB105" s="610"/>
      <c r="SDE105" s="611"/>
      <c r="SDF105" s="610"/>
      <c r="SDI105" s="611"/>
      <c r="SDJ105" s="610"/>
      <c r="SDM105" s="611"/>
      <c r="SDN105" s="610"/>
      <c r="SDQ105" s="611"/>
      <c r="SDR105" s="610"/>
      <c r="SDU105" s="611"/>
      <c r="SDV105" s="610"/>
      <c r="SDY105" s="611"/>
      <c r="SDZ105" s="610"/>
      <c r="SEC105" s="611"/>
      <c r="SED105" s="610"/>
      <c r="SEG105" s="611"/>
      <c r="SEH105" s="610"/>
      <c r="SEK105" s="611"/>
      <c r="SEL105" s="610"/>
      <c r="SEO105" s="611"/>
      <c r="SEP105" s="610"/>
      <c r="SES105" s="611"/>
      <c r="SET105" s="610"/>
      <c r="SEW105" s="611"/>
      <c r="SEX105" s="610"/>
      <c r="SFA105" s="611"/>
      <c r="SFB105" s="610"/>
      <c r="SFE105" s="611"/>
      <c r="SFF105" s="610"/>
      <c r="SFI105" s="611"/>
      <c r="SFJ105" s="610"/>
      <c r="SFM105" s="611"/>
      <c r="SFN105" s="610"/>
      <c r="SFQ105" s="611"/>
      <c r="SFR105" s="610"/>
      <c r="SFU105" s="611"/>
      <c r="SFV105" s="610"/>
      <c r="SFY105" s="611"/>
      <c r="SFZ105" s="610"/>
      <c r="SGC105" s="611"/>
      <c r="SGD105" s="610"/>
      <c r="SGG105" s="611"/>
      <c r="SGH105" s="610"/>
      <c r="SGK105" s="611"/>
      <c r="SGL105" s="610"/>
      <c r="SGO105" s="611"/>
      <c r="SGP105" s="610"/>
      <c r="SGS105" s="611"/>
      <c r="SGT105" s="610"/>
      <c r="SGW105" s="611"/>
      <c r="SGX105" s="610"/>
      <c r="SHA105" s="611"/>
      <c r="SHB105" s="610"/>
      <c r="SHE105" s="611"/>
      <c r="SHF105" s="610"/>
      <c r="SHI105" s="611"/>
      <c r="SHJ105" s="610"/>
      <c r="SHM105" s="611"/>
      <c r="SHN105" s="610"/>
      <c r="SHQ105" s="611"/>
      <c r="SHR105" s="610"/>
      <c r="SHU105" s="611"/>
      <c r="SHV105" s="610"/>
      <c r="SHY105" s="611"/>
      <c r="SHZ105" s="610"/>
      <c r="SIC105" s="611"/>
      <c r="SID105" s="610"/>
      <c r="SIG105" s="611"/>
      <c r="SIH105" s="610"/>
      <c r="SIK105" s="611"/>
      <c r="SIL105" s="610"/>
      <c r="SIO105" s="611"/>
      <c r="SIP105" s="610"/>
      <c r="SIS105" s="611"/>
      <c r="SIT105" s="610"/>
      <c r="SIW105" s="611"/>
      <c r="SIX105" s="610"/>
      <c r="SJA105" s="611"/>
      <c r="SJB105" s="610"/>
      <c r="SJE105" s="611"/>
      <c r="SJF105" s="610"/>
      <c r="SJI105" s="611"/>
      <c r="SJJ105" s="610"/>
      <c r="SJM105" s="611"/>
      <c r="SJN105" s="610"/>
      <c r="SJQ105" s="611"/>
      <c r="SJR105" s="610"/>
      <c r="SJU105" s="611"/>
      <c r="SJV105" s="610"/>
      <c r="SJY105" s="611"/>
      <c r="SJZ105" s="610"/>
      <c r="SKC105" s="611"/>
      <c r="SKD105" s="610"/>
      <c r="SKG105" s="611"/>
      <c r="SKH105" s="610"/>
      <c r="SKK105" s="611"/>
      <c r="SKL105" s="610"/>
      <c r="SKO105" s="611"/>
      <c r="SKP105" s="610"/>
      <c r="SKS105" s="611"/>
      <c r="SKT105" s="610"/>
      <c r="SKW105" s="611"/>
      <c r="SKX105" s="610"/>
      <c r="SLA105" s="611"/>
      <c r="SLB105" s="610"/>
      <c r="SLE105" s="611"/>
      <c r="SLF105" s="610"/>
      <c r="SLI105" s="611"/>
      <c r="SLJ105" s="610"/>
      <c r="SLM105" s="611"/>
      <c r="SLN105" s="610"/>
      <c r="SLQ105" s="611"/>
      <c r="SLR105" s="610"/>
      <c r="SLU105" s="611"/>
      <c r="SLV105" s="610"/>
      <c r="SLY105" s="611"/>
      <c r="SLZ105" s="610"/>
      <c r="SMC105" s="611"/>
      <c r="SMD105" s="610"/>
      <c r="SMG105" s="611"/>
      <c r="SMH105" s="610"/>
      <c r="SMK105" s="611"/>
      <c r="SML105" s="610"/>
      <c r="SMO105" s="611"/>
      <c r="SMP105" s="610"/>
      <c r="SMS105" s="611"/>
      <c r="SMT105" s="610"/>
      <c r="SMW105" s="611"/>
      <c r="SMX105" s="610"/>
      <c r="SNA105" s="611"/>
      <c r="SNB105" s="610"/>
      <c r="SNE105" s="611"/>
      <c r="SNF105" s="610"/>
      <c r="SNI105" s="611"/>
      <c r="SNJ105" s="610"/>
      <c r="SNM105" s="611"/>
      <c r="SNN105" s="610"/>
      <c r="SNQ105" s="611"/>
      <c r="SNR105" s="610"/>
      <c r="SNU105" s="611"/>
      <c r="SNV105" s="610"/>
      <c r="SNY105" s="611"/>
      <c r="SNZ105" s="610"/>
      <c r="SOC105" s="611"/>
      <c r="SOD105" s="610"/>
      <c r="SOG105" s="611"/>
      <c r="SOH105" s="610"/>
      <c r="SOK105" s="611"/>
      <c r="SOL105" s="610"/>
      <c r="SOO105" s="611"/>
      <c r="SOP105" s="610"/>
      <c r="SOS105" s="611"/>
      <c r="SOT105" s="610"/>
      <c r="SOW105" s="611"/>
      <c r="SOX105" s="610"/>
      <c r="SPA105" s="611"/>
      <c r="SPB105" s="610"/>
      <c r="SPE105" s="611"/>
      <c r="SPF105" s="610"/>
      <c r="SPI105" s="611"/>
      <c r="SPJ105" s="610"/>
      <c r="SPM105" s="611"/>
      <c r="SPN105" s="610"/>
      <c r="SPQ105" s="611"/>
      <c r="SPR105" s="610"/>
      <c r="SPU105" s="611"/>
      <c r="SPV105" s="610"/>
      <c r="SPY105" s="611"/>
      <c r="SPZ105" s="610"/>
      <c r="SQC105" s="611"/>
      <c r="SQD105" s="610"/>
      <c r="SQG105" s="611"/>
      <c r="SQH105" s="610"/>
      <c r="SQK105" s="611"/>
      <c r="SQL105" s="610"/>
      <c r="SQO105" s="611"/>
      <c r="SQP105" s="610"/>
      <c r="SQS105" s="611"/>
      <c r="SQT105" s="610"/>
      <c r="SQW105" s="611"/>
      <c r="SQX105" s="610"/>
      <c r="SRA105" s="611"/>
      <c r="SRB105" s="610"/>
      <c r="SRE105" s="611"/>
      <c r="SRF105" s="610"/>
      <c r="SRI105" s="611"/>
      <c r="SRJ105" s="610"/>
      <c r="SRM105" s="611"/>
      <c r="SRN105" s="610"/>
      <c r="SRQ105" s="611"/>
      <c r="SRR105" s="610"/>
      <c r="SRU105" s="611"/>
      <c r="SRV105" s="610"/>
      <c r="SRY105" s="611"/>
      <c r="SRZ105" s="610"/>
      <c r="SSC105" s="611"/>
      <c r="SSD105" s="610"/>
      <c r="SSG105" s="611"/>
      <c r="SSH105" s="610"/>
      <c r="SSK105" s="611"/>
      <c r="SSL105" s="610"/>
      <c r="SSO105" s="611"/>
      <c r="SSP105" s="610"/>
      <c r="SSS105" s="611"/>
      <c r="SST105" s="610"/>
      <c r="SSW105" s="611"/>
      <c r="SSX105" s="610"/>
      <c r="STA105" s="611"/>
      <c r="STB105" s="610"/>
      <c r="STE105" s="611"/>
      <c r="STF105" s="610"/>
      <c r="STI105" s="611"/>
      <c r="STJ105" s="610"/>
      <c r="STM105" s="611"/>
      <c r="STN105" s="610"/>
      <c r="STQ105" s="611"/>
      <c r="STR105" s="610"/>
      <c r="STU105" s="611"/>
      <c r="STV105" s="610"/>
      <c r="STY105" s="611"/>
      <c r="STZ105" s="610"/>
      <c r="SUC105" s="611"/>
      <c r="SUD105" s="610"/>
      <c r="SUG105" s="611"/>
      <c r="SUH105" s="610"/>
      <c r="SUK105" s="611"/>
      <c r="SUL105" s="610"/>
      <c r="SUO105" s="611"/>
      <c r="SUP105" s="610"/>
      <c r="SUS105" s="611"/>
      <c r="SUT105" s="610"/>
      <c r="SUW105" s="611"/>
      <c r="SUX105" s="610"/>
      <c r="SVA105" s="611"/>
      <c r="SVB105" s="610"/>
      <c r="SVE105" s="611"/>
      <c r="SVF105" s="610"/>
      <c r="SVI105" s="611"/>
      <c r="SVJ105" s="610"/>
      <c r="SVM105" s="611"/>
      <c r="SVN105" s="610"/>
      <c r="SVQ105" s="611"/>
      <c r="SVR105" s="610"/>
      <c r="SVU105" s="611"/>
      <c r="SVV105" s="610"/>
      <c r="SVY105" s="611"/>
      <c r="SVZ105" s="610"/>
      <c r="SWC105" s="611"/>
      <c r="SWD105" s="610"/>
      <c r="SWG105" s="611"/>
      <c r="SWH105" s="610"/>
      <c r="SWK105" s="611"/>
      <c r="SWL105" s="610"/>
      <c r="SWO105" s="611"/>
      <c r="SWP105" s="610"/>
      <c r="SWS105" s="611"/>
      <c r="SWT105" s="610"/>
      <c r="SWW105" s="611"/>
      <c r="SWX105" s="610"/>
      <c r="SXA105" s="611"/>
      <c r="SXB105" s="610"/>
      <c r="SXE105" s="611"/>
      <c r="SXF105" s="610"/>
      <c r="SXI105" s="611"/>
      <c r="SXJ105" s="610"/>
      <c r="SXM105" s="611"/>
      <c r="SXN105" s="610"/>
      <c r="SXQ105" s="611"/>
      <c r="SXR105" s="610"/>
      <c r="SXU105" s="611"/>
      <c r="SXV105" s="610"/>
      <c r="SXY105" s="611"/>
      <c r="SXZ105" s="610"/>
      <c r="SYC105" s="611"/>
      <c r="SYD105" s="610"/>
      <c r="SYG105" s="611"/>
      <c r="SYH105" s="610"/>
      <c r="SYK105" s="611"/>
      <c r="SYL105" s="610"/>
      <c r="SYO105" s="611"/>
      <c r="SYP105" s="610"/>
      <c r="SYS105" s="611"/>
      <c r="SYT105" s="610"/>
      <c r="SYW105" s="611"/>
      <c r="SYX105" s="610"/>
      <c r="SZA105" s="611"/>
      <c r="SZB105" s="610"/>
      <c r="SZE105" s="611"/>
      <c r="SZF105" s="610"/>
      <c r="SZI105" s="611"/>
      <c r="SZJ105" s="610"/>
      <c r="SZM105" s="611"/>
      <c r="SZN105" s="610"/>
      <c r="SZQ105" s="611"/>
      <c r="SZR105" s="610"/>
      <c r="SZU105" s="611"/>
      <c r="SZV105" s="610"/>
      <c r="SZY105" s="611"/>
      <c r="SZZ105" s="610"/>
      <c r="TAC105" s="611"/>
      <c r="TAD105" s="610"/>
      <c r="TAG105" s="611"/>
      <c r="TAH105" s="610"/>
      <c r="TAK105" s="611"/>
      <c r="TAL105" s="610"/>
      <c r="TAO105" s="611"/>
      <c r="TAP105" s="610"/>
      <c r="TAS105" s="611"/>
      <c r="TAT105" s="610"/>
      <c r="TAW105" s="611"/>
      <c r="TAX105" s="610"/>
      <c r="TBA105" s="611"/>
      <c r="TBB105" s="610"/>
      <c r="TBE105" s="611"/>
      <c r="TBF105" s="610"/>
      <c r="TBI105" s="611"/>
      <c r="TBJ105" s="610"/>
      <c r="TBM105" s="611"/>
      <c r="TBN105" s="610"/>
      <c r="TBQ105" s="611"/>
      <c r="TBR105" s="610"/>
      <c r="TBU105" s="611"/>
      <c r="TBV105" s="610"/>
      <c r="TBY105" s="611"/>
      <c r="TBZ105" s="610"/>
      <c r="TCC105" s="611"/>
      <c r="TCD105" s="610"/>
      <c r="TCG105" s="611"/>
      <c r="TCH105" s="610"/>
      <c r="TCK105" s="611"/>
      <c r="TCL105" s="610"/>
      <c r="TCO105" s="611"/>
      <c r="TCP105" s="610"/>
      <c r="TCS105" s="611"/>
      <c r="TCT105" s="610"/>
      <c r="TCW105" s="611"/>
      <c r="TCX105" s="610"/>
      <c r="TDA105" s="611"/>
      <c r="TDB105" s="610"/>
      <c r="TDE105" s="611"/>
      <c r="TDF105" s="610"/>
      <c r="TDI105" s="611"/>
      <c r="TDJ105" s="610"/>
      <c r="TDM105" s="611"/>
      <c r="TDN105" s="610"/>
      <c r="TDQ105" s="611"/>
      <c r="TDR105" s="610"/>
      <c r="TDU105" s="611"/>
      <c r="TDV105" s="610"/>
      <c r="TDY105" s="611"/>
      <c r="TDZ105" s="610"/>
      <c r="TEC105" s="611"/>
      <c r="TED105" s="610"/>
      <c r="TEG105" s="611"/>
      <c r="TEH105" s="610"/>
      <c r="TEK105" s="611"/>
      <c r="TEL105" s="610"/>
      <c r="TEO105" s="611"/>
      <c r="TEP105" s="610"/>
      <c r="TES105" s="611"/>
      <c r="TET105" s="610"/>
      <c r="TEW105" s="611"/>
      <c r="TEX105" s="610"/>
      <c r="TFA105" s="611"/>
      <c r="TFB105" s="610"/>
      <c r="TFE105" s="611"/>
      <c r="TFF105" s="610"/>
      <c r="TFI105" s="611"/>
      <c r="TFJ105" s="610"/>
      <c r="TFM105" s="611"/>
      <c r="TFN105" s="610"/>
      <c r="TFQ105" s="611"/>
      <c r="TFR105" s="610"/>
      <c r="TFU105" s="611"/>
      <c r="TFV105" s="610"/>
      <c r="TFY105" s="611"/>
      <c r="TFZ105" s="610"/>
      <c r="TGC105" s="611"/>
      <c r="TGD105" s="610"/>
      <c r="TGG105" s="611"/>
      <c r="TGH105" s="610"/>
      <c r="TGK105" s="611"/>
      <c r="TGL105" s="610"/>
      <c r="TGO105" s="611"/>
      <c r="TGP105" s="610"/>
      <c r="TGS105" s="611"/>
      <c r="TGT105" s="610"/>
      <c r="TGW105" s="611"/>
      <c r="TGX105" s="610"/>
      <c r="THA105" s="611"/>
      <c r="THB105" s="610"/>
      <c r="THE105" s="611"/>
      <c r="THF105" s="610"/>
      <c r="THI105" s="611"/>
      <c r="THJ105" s="610"/>
      <c r="THM105" s="611"/>
      <c r="THN105" s="610"/>
      <c r="THQ105" s="611"/>
      <c r="THR105" s="610"/>
      <c r="THU105" s="611"/>
      <c r="THV105" s="610"/>
      <c r="THY105" s="611"/>
      <c r="THZ105" s="610"/>
      <c r="TIC105" s="611"/>
      <c r="TID105" s="610"/>
      <c r="TIG105" s="611"/>
      <c r="TIH105" s="610"/>
      <c r="TIK105" s="611"/>
      <c r="TIL105" s="610"/>
      <c r="TIO105" s="611"/>
      <c r="TIP105" s="610"/>
      <c r="TIS105" s="611"/>
      <c r="TIT105" s="610"/>
      <c r="TIW105" s="611"/>
      <c r="TIX105" s="610"/>
      <c r="TJA105" s="611"/>
      <c r="TJB105" s="610"/>
      <c r="TJE105" s="611"/>
      <c r="TJF105" s="610"/>
      <c r="TJI105" s="611"/>
      <c r="TJJ105" s="610"/>
      <c r="TJM105" s="611"/>
      <c r="TJN105" s="610"/>
      <c r="TJQ105" s="611"/>
      <c r="TJR105" s="610"/>
      <c r="TJU105" s="611"/>
      <c r="TJV105" s="610"/>
      <c r="TJY105" s="611"/>
      <c r="TJZ105" s="610"/>
      <c r="TKC105" s="611"/>
      <c r="TKD105" s="610"/>
      <c r="TKG105" s="611"/>
      <c r="TKH105" s="610"/>
      <c r="TKK105" s="611"/>
      <c r="TKL105" s="610"/>
      <c r="TKO105" s="611"/>
      <c r="TKP105" s="610"/>
      <c r="TKS105" s="611"/>
      <c r="TKT105" s="610"/>
      <c r="TKW105" s="611"/>
      <c r="TKX105" s="610"/>
      <c r="TLA105" s="611"/>
      <c r="TLB105" s="610"/>
      <c r="TLE105" s="611"/>
      <c r="TLF105" s="610"/>
      <c r="TLI105" s="611"/>
      <c r="TLJ105" s="610"/>
      <c r="TLM105" s="611"/>
      <c r="TLN105" s="610"/>
      <c r="TLQ105" s="611"/>
      <c r="TLR105" s="610"/>
      <c r="TLU105" s="611"/>
      <c r="TLV105" s="610"/>
      <c r="TLY105" s="611"/>
      <c r="TLZ105" s="610"/>
      <c r="TMC105" s="611"/>
      <c r="TMD105" s="610"/>
      <c r="TMG105" s="611"/>
      <c r="TMH105" s="610"/>
      <c r="TMK105" s="611"/>
      <c r="TML105" s="610"/>
      <c r="TMO105" s="611"/>
      <c r="TMP105" s="610"/>
      <c r="TMS105" s="611"/>
      <c r="TMT105" s="610"/>
      <c r="TMW105" s="611"/>
      <c r="TMX105" s="610"/>
      <c r="TNA105" s="611"/>
      <c r="TNB105" s="610"/>
      <c r="TNE105" s="611"/>
      <c r="TNF105" s="610"/>
      <c r="TNI105" s="611"/>
      <c r="TNJ105" s="610"/>
      <c r="TNM105" s="611"/>
      <c r="TNN105" s="610"/>
      <c r="TNQ105" s="611"/>
      <c r="TNR105" s="610"/>
      <c r="TNU105" s="611"/>
      <c r="TNV105" s="610"/>
      <c r="TNY105" s="611"/>
      <c r="TNZ105" s="610"/>
      <c r="TOC105" s="611"/>
      <c r="TOD105" s="610"/>
      <c r="TOG105" s="611"/>
      <c r="TOH105" s="610"/>
      <c r="TOK105" s="611"/>
      <c r="TOL105" s="610"/>
      <c r="TOO105" s="611"/>
      <c r="TOP105" s="610"/>
      <c r="TOS105" s="611"/>
      <c r="TOT105" s="610"/>
      <c r="TOW105" s="611"/>
      <c r="TOX105" s="610"/>
      <c r="TPA105" s="611"/>
      <c r="TPB105" s="610"/>
      <c r="TPE105" s="611"/>
      <c r="TPF105" s="610"/>
      <c r="TPI105" s="611"/>
      <c r="TPJ105" s="610"/>
      <c r="TPM105" s="611"/>
      <c r="TPN105" s="610"/>
      <c r="TPQ105" s="611"/>
      <c r="TPR105" s="610"/>
      <c r="TPU105" s="611"/>
      <c r="TPV105" s="610"/>
      <c r="TPY105" s="611"/>
      <c r="TPZ105" s="610"/>
      <c r="TQC105" s="611"/>
      <c r="TQD105" s="610"/>
      <c r="TQG105" s="611"/>
      <c r="TQH105" s="610"/>
      <c r="TQK105" s="611"/>
      <c r="TQL105" s="610"/>
      <c r="TQO105" s="611"/>
      <c r="TQP105" s="610"/>
      <c r="TQS105" s="611"/>
      <c r="TQT105" s="610"/>
      <c r="TQW105" s="611"/>
      <c r="TQX105" s="610"/>
      <c r="TRA105" s="611"/>
      <c r="TRB105" s="610"/>
      <c r="TRE105" s="611"/>
      <c r="TRF105" s="610"/>
      <c r="TRI105" s="611"/>
      <c r="TRJ105" s="610"/>
      <c r="TRM105" s="611"/>
      <c r="TRN105" s="610"/>
      <c r="TRQ105" s="611"/>
      <c r="TRR105" s="610"/>
      <c r="TRU105" s="611"/>
      <c r="TRV105" s="610"/>
      <c r="TRY105" s="611"/>
      <c r="TRZ105" s="610"/>
      <c r="TSC105" s="611"/>
      <c r="TSD105" s="610"/>
      <c r="TSG105" s="611"/>
      <c r="TSH105" s="610"/>
      <c r="TSK105" s="611"/>
      <c r="TSL105" s="610"/>
      <c r="TSO105" s="611"/>
      <c r="TSP105" s="610"/>
      <c r="TSS105" s="611"/>
      <c r="TST105" s="610"/>
      <c r="TSW105" s="611"/>
      <c r="TSX105" s="610"/>
      <c r="TTA105" s="611"/>
      <c r="TTB105" s="610"/>
      <c r="TTE105" s="611"/>
      <c r="TTF105" s="610"/>
      <c r="TTI105" s="611"/>
      <c r="TTJ105" s="610"/>
      <c r="TTM105" s="611"/>
      <c r="TTN105" s="610"/>
      <c r="TTQ105" s="611"/>
      <c r="TTR105" s="610"/>
      <c r="TTU105" s="611"/>
      <c r="TTV105" s="610"/>
      <c r="TTY105" s="611"/>
      <c r="TTZ105" s="610"/>
      <c r="TUC105" s="611"/>
      <c r="TUD105" s="610"/>
      <c r="TUG105" s="611"/>
      <c r="TUH105" s="610"/>
      <c r="TUK105" s="611"/>
      <c r="TUL105" s="610"/>
      <c r="TUO105" s="611"/>
      <c r="TUP105" s="610"/>
      <c r="TUS105" s="611"/>
      <c r="TUT105" s="610"/>
      <c r="TUW105" s="611"/>
      <c r="TUX105" s="610"/>
      <c r="TVA105" s="611"/>
      <c r="TVB105" s="610"/>
      <c r="TVE105" s="611"/>
      <c r="TVF105" s="610"/>
      <c r="TVI105" s="611"/>
      <c r="TVJ105" s="610"/>
      <c r="TVM105" s="611"/>
      <c r="TVN105" s="610"/>
      <c r="TVQ105" s="611"/>
      <c r="TVR105" s="610"/>
      <c r="TVU105" s="611"/>
      <c r="TVV105" s="610"/>
      <c r="TVY105" s="611"/>
      <c r="TVZ105" s="610"/>
      <c r="TWC105" s="611"/>
      <c r="TWD105" s="610"/>
      <c r="TWG105" s="611"/>
      <c r="TWH105" s="610"/>
      <c r="TWK105" s="611"/>
      <c r="TWL105" s="610"/>
      <c r="TWO105" s="611"/>
      <c r="TWP105" s="610"/>
      <c r="TWS105" s="611"/>
      <c r="TWT105" s="610"/>
      <c r="TWW105" s="611"/>
      <c r="TWX105" s="610"/>
      <c r="TXA105" s="611"/>
      <c r="TXB105" s="610"/>
      <c r="TXE105" s="611"/>
      <c r="TXF105" s="610"/>
      <c r="TXI105" s="611"/>
      <c r="TXJ105" s="610"/>
      <c r="TXM105" s="611"/>
      <c r="TXN105" s="610"/>
      <c r="TXQ105" s="611"/>
      <c r="TXR105" s="610"/>
      <c r="TXU105" s="611"/>
      <c r="TXV105" s="610"/>
      <c r="TXY105" s="611"/>
      <c r="TXZ105" s="610"/>
      <c r="TYC105" s="611"/>
      <c r="TYD105" s="610"/>
      <c r="TYG105" s="611"/>
      <c r="TYH105" s="610"/>
      <c r="TYK105" s="611"/>
      <c r="TYL105" s="610"/>
      <c r="TYO105" s="611"/>
      <c r="TYP105" s="610"/>
      <c r="TYS105" s="611"/>
      <c r="TYT105" s="610"/>
      <c r="TYW105" s="611"/>
      <c r="TYX105" s="610"/>
      <c r="TZA105" s="611"/>
      <c r="TZB105" s="610"/>
      <c r="TZE105" s="611"/>
      <c r="TZF105" s="610"/>
      <c r="TZI105" s="611"/>
      <c r="TZJ105" s="610"/>
      <c r="TZM105" s="611"/>
      <c r="TZN105" s="610"/>
      <c r="TZQ105" s="611"/>
      <c r="TZR105" s="610"/>
      <c r="TZU105" s="611"/>
      <c r="TZV105" s="610"/>
      <c r="TZY105" s="611"/>
      <c r="TZZ105" s="610"/>
      <c r="UAC105" s="611"/>
      <c r="UAD105" s="610"/>
      <c r="UAG105" s="611"/>
      <c r="UAH105" s="610"/>
      <c r="UAK105" s="611"/>
      <c r="UAL105" s="610"/>
      <c r="UAO105" s="611"/>
      <c r="UAP105" s="610"/>
      <c r="UAS105" s="611"/>
      <c r="UAT105" s="610"/>
      <c r="UAW105" s="611"/>
      <c r="UAX105" s="610"/>
      <c r="UBA105" s="611"/>
      <c r="UBB105" s="610"/>
      <c r="UBE105" s="611"/>
      <c r="UBF105" s="610"/>
      <c r="UBI105" s="611"/>
      <c r="UBJ105" s="610"/>
      <c r="UBM105" s="611"/>
      <c r="UBN105" s="610"/>
      <c r="UBQ105" s="611"/>
      <c r="UBR105" s="610"/>
      <c r="UBU105" s="611"/>
      <c r="UBV105" s="610"/>
      <c r="UBY105" s="611"/>
      <c r="UBZ105" s="610"/>
      <c r="UCC105" s="611"/>
      <c r="UCD105" s="610"/>
      <c r="UCG105" s="611"/>
      <c r="UCH105" s="610"/>
      <c r="UCK105" s="611"/>
      <c r="UCL105" s="610"/>
      <c r="UCO105" s="611"/>
      <c r="UCP105" s="610"/>
      <c r="UCS105" s="611"/>
      <c r="UCT105" s="610"/>
      <c r="UCW105" s="611"/>
      <c r="UCX105" s="610"/>
      <c r="UDA105" s="611"/>
      <c r="UDB105" s="610"/>
      <c r="UDE105" s="611"/>
      <c r="UDF105" s="610"/>
      <c r="UDI105" s="611"/>
      <c r="UDJ105" s="610"/>
      <c r="UDM105" s="611"/>
      <c r="UDN105" s="610"/>
      <c r="UDQ105" s="611"/>
      <c r="UDR105" s="610"/>
      <c r="UDU105" s="611"/>
      <c r="UDV105" s="610"/>
      <c r="UDY105" s="611"/>
      <c r="UDZ105" s="610"/>
      <c r="UEC105" s="611"/>
      <c r="UED105" s="610"/>
      <c r="UEG105" s="611"/>
      <c r="UEH105" s="610"/>
      <c r="UEK105" s="611"/>
      <c r="UEL105" s="610"/>
      <c r="UEO105" s="611"/>
      <c r="UEP105" s="610"/>
      <c r="UES105" s="611"/>
      <c r="UET105" s="610"/>
      <c r="UEW105" s="611"/>
      <c r="UEX105" s="610"/>
      <c r="UFA105" s="611"/>
      <c r="UFB105" s="610"/>
      <c r="UFE105" s="611"/>
      <c r="UFF105" s="610"/>
      <c r="UFI105" s="611"/>
      <c r="UFJ105" s="610"/>
      <c r="UFM105" s="611"/>
      <c r="UFN105" s="610"/>
      <c r="UFQ105" s="611"/>
      <c r="UFR105" s="610"/>
      <c r="UFU105" s="611"/>
      <c r="UFV105" s="610"/>
      <c r="UFY105" s="611"/>
      <c r="UFZ105" s="610"/>
      <c r="UGC105" s="611"/>
      <c r="UGD105" s="610"/>
      <c r="UGG105" s="611"/>
      <c r="UGH105" s="610"/>
      <c r="UGK105" s="611"/>
      <c r="UGL105" s="610"/>
      <c r="UGO105" s="611"/>
      <c r="UGP105" s="610"/>
      <c r="UGS105" s="611"/>
      <c r="UGT105" s="610"/>
      <c r="UGW105" s="611"/>
      <c r="UGX105" s="610"/>
      <c r="UHA105" s="611"/>
      <c r="UHB105" s="610"/>
      <c r="UHE105" s="611"/>
      <c r="UHF105" s="610"/>
      <c r="UHI105" s="611"/>
      <c r="UHJ105" s="610"/>
      <c r="UHM105" s="611"/>
      <c r="UHN105" s="610"/>
      <c r="UHQ105" s="611"/>
      <c r="UHR105" s="610"/>
      <c r="UHU105" s="611"/>
      <c r="UHV105" s="610"/>
      <c r="UHY105" s="611"/>
      <c r="UHZ105" s="610"/>
      <c r="UIC105" s="611"/>
      <c r="UID105" s="610"/>
      <c r="UIG105" s="611"/>
      <c r="UIH105" s="610"/>
      <c r="UIK105" s="611"/>
      <c r="UIL105" s="610"/>
      <c r="UIO105" s="611"/>
      <c r="UIP105" s="610"/>
      <c r="UIS105" s="611"/>
      <c r="UIT105" s="610"/>
      <c r="UIW105" s="611"/>
      <c r="UIX105" s="610"/>
      <c r="UJA105" s="611"/>
      <c r="UJB105" s="610"/>
      <c r="UJE105" s="611"/>
      <c r="UJF105" s="610"/>
      <c r="UJI105" s="611"/>
      <c r="UJJ105" s="610"/>
      <c r="UJM105" s="611"/>
      <c r="UJN105" s="610"/>
      <c r="UJQ105" s="611"/>
      <c r="UJR105" s="610"/>
      <c r="UJU105" s="611"/>
      <c r="UJV105" s="610"/>
      <c r="UJY105" s="611"/>
      <c r="UJZ105" s="610"/>
      <c r="UKC105" s="611"/>
      <c r="UKD105" s="610"/>
      <c r="UKG105" s="611"/>
      <c r="UKH105" s="610"/>
      <c r="UKK105" s="611"/>
      <c r="UKL105" s="610"/>
      <c r="UKO105" s="611"/>
      <c r="UKP105" s="610"/>
      <c r="UKS105" s="611"/>
      <c r="UKT105" s="610"/>
      <c r="UKW105" s="611"/>
      <c r="UKX105" s="610"/>
      <c r="ULA105" s="611"/>
      <c r="ULB105" s="610"/>
      <c r="ULE105" s="611"/>
      <c r="ULF105" s="610"/>
      <c r="ULI105" s="611"/>
      <c r="ULJ105" s="610"/>
      <c r="ULM105" s="611"/>
      <c r="ULN105" s="610"/>
      <c r="ULQ105" s="611"/>
      <c r="ULR105" s="610"/>
      <c r="ULU105" s="611"/>
      <c r="ULV105" s="610"/>
      <c r="ULY105" s="611"/>
      <c r="ULZ105" s="610"/>
      <c r="UMC105" s="611"/>
      <c r="UMD105" s="610"/>
      <c r="UMG105" s="611"/>
      <c r="UMH105" s="610"/>
      <c r="UMK105" s="611"/>
      <c r="UML105" s="610"/>
      <c r="UMO105" s="611"/>
      <c r="UMP105" s="610"/>
      <c r="UMS105" s="611"/>
      <c r="UMT105" s="610"/>
      <c r="UMW105" s="611"/>
      <c r="UMX105" s="610"/>
      <c r="UNA105" s="611"/>
      <c r="UNB105" s="610"/>
      <c r="UNE105" s="611"/>
      <c r="UNF105" s="610"/>
      <c r="UNI105" s="611"/>
      <c r="UNJ105" s="610"/>
      <c r="UNM105" s="611"/>
      <c r="UNN105" s="610"/>
      <c r="UNQ105" s="611"/>
      <c r="UNR105" s="610"/>
      <c r="UNU105" s="611"/>
      <c r="UNV105" s="610"/>
      <c r="UNY105" s="611"/>
      <c r="UNZ105" s="610"/>
      <c r="UOC105" s="611"/>
      <c r="UOD105" s="610"/>
      <c r="UOG105" s="611"/>
      <c r="UOH105" s="610"/>
      <c r="UOK105" s="611"/>
      <c r="UOL105" s="610"/>
      <c r="UOO105" s="611"/>
      <c r="UOP105" s="610"/>
      <c r="UOS105" s="611"/>
      <c r="UOT105" s="610"/>
      <c r="UOW105" s="611"/>
      <c r="UOX105" s="610"/>
      <c r="UPA105" s="611"/>
      <c r="UPB105" s="610"/>
      <c r="UPE105" s="611"/>
      <c r="UPF105" s="610"/>
      <c r="UPI105" s="611"/>
      <c r="UPJ105" s="610"/>
      <c r="UPM105" s="611"/>
      <c r="UPN105" s="610"/>
      <c r="UPQ105" s="611"/>
      <c r="UPR105" s="610"/>
      <c r="UPU105" s="611"/>
      <c r="UPV105" s="610"/>
      <c r="UPY105" s="611"/>
      <c r="UPZ105" s="610"/>
      <c r="UQC105" s="611"/>
      <c r="UQD105" s="610"/>
      <c r="UQG105" s="611"/>
      <c r="UQH105" s="610"/>
      <c r="UQK105" s="611"/>
      <c r="UQL105" s="610"/>
      <c r="UQO105" s="611"/>
      <c r="UQP105" s="610"/>
      <c r="UQS105" s="611"/>
      <c r="UQT105" s="610"/>
      <c r="UQW105" s="611"/>
      <c r="UQX105" s="610"/>
      <c r="URA105" s="611"/>
      <c r="URB105" s="610"/>
      <c r="URE105" s="611"/>
      <c r="URF105" s="610"/>
      <c r="URI105" s="611"/>
      <c r="URJ105" s="610"/>
      <c r="URM105" s="611"/>
      <c r="URN105" s="610"/>
      <c r="URQ105" s="611"/>
      <c r="URR105" s="610"/>
      <c r="URU105" s="611"/>
      <c r="URV105" s="610"/>
      <c r="URY105" s="611"/>
      <c r="URZ105" s="610"/>
      <c r="USC105" s="611"/>
      <c r="USD105" s="610"/>
      <c r="USG105" s="611"/>
      <c r="USH105" s="610"/>
      <c r="USK105" s="611"/>
      <c r="USL105" s="610"/>
      <c r="USO105" s="611"/>
      <c r="USP105" s="610"/>
      <c r="USS105" s="611"/>
      <c r="UST105" s="610"/>
      <c r="USW105" s="611"/>
      <c r="USX105" s="610"/>
      <c r="UTA105" s="611"/>
      <c r="UTB105" s="610"/>
      <c r="UTE105" s="611"/>
      <c r="UTF105" s="610"/>
      <c r="UTI105" s="611"/>
      <c r="UTJ105" s="610"/>
      <c r="UTM105" s="611"/>
      <c r="UTN105" s="610"/>
      <c r="UTQ105" s="611"/>
      <c r="UTR105" s="610"/>
      <c r="UTU105" s="611"/>
      <c r="UTV105" s="610"/>
      <c r="UTY105" s="611"/>
      <c r="UTZ105" s="610"/>
      <c r="UUC105" s="611"/>
      <c r="UUD105" s="610"/>
      <c r="UUG105" s="611"/>
      <c r="UUH105" s="610"/>
      <c r="UUK105" s="611"/>
      <c r="UUL105" s="610"/>
      <c r="UUO105" s="611"/>
      <c r="UUP105" s="610"/>
      <c r="UUS105" s="611"/>
      <c r="UUT105" s="610"/>
      <c r="UUW105" s="611"/>
      <c r="UUX105" s="610"/>
      <c r="UVA105" s="611"/>
      <c r="UVB105" s="610"/>
      <c r="UVE105" s="611"/>
      <c r="UVF105" s="610"/>
      <c r="UVI105" s="611"/>
      <c r="UVJ105" s="610"/>
      <c r="UVM105" s="611"/>
      <c r="UVN105" s="610"/>
      <c r="UVQ105" s="611"/>
      <c r="UVR105" s="610"/>
      <c r="UVU105" s="611"/>
      <c r="UVV105" s="610"/>
      <c r="UVY105" s="611"/>
      <c r="UVZ105" s="610"/>
      <c r="UWC105" s="611"/>
      <c r="UWD105" s="610"/>
      <c r="UWG105" s="611"/>
      <c r="UWH105" s="610"/>
      <c r="UWK105" s="611"/>
      <c r="UWL105" s="610"/>
      <c r="UWO105" s="611"/>
      <c r="UWP105" s="610"/>
      <c r="UWS105" s="611"/>
      <c r="UWT105" s="610"/>
      <c r="UWW105" s="611"/>
      <c r="UWX105" s="610"/>
      <c r="UXA105" s="611"/>
      <c r="UXB105" s="610"/>
      <c r="UXE105" s="611"/>
      <c r="UXF105" s="610"/>
      <c r="UXI105" s="611"/>
      <c r="UXJ105" s="610"/>
      <c r="UXM105" s="611"/>
      <c r="UXN105" s="610"/>
      <c r="UXQ105" s="611"/>
      <c r="UXR105" s="610"/>
      <c r="UXU105" s="611"/>
      <c r="UXV105" s="610"/>
      <c r="UXY105" s="611"/>
      <c r="UXZ105" s="610"/>
      <c r="UYC105" s="611"/>
      <c r="UYD105" s="610"/>
      <c r="UYG105" s="611"/>
      <c r="UYH105" s="610"/>
      <c r="UYK105" s="611"/>
      <c r="UYL105" s="610"/>
      <c r="UYO105" s="611"/>
      <c r="UYP105" s="610"/>
      <c r="UYS105" s="611"/>
      <c r="UYT105" s="610"/>
      <c r="UYW105" s="611"/>
      <c r="UYX105" s="610"/>
      <c r="UZA105" s="611"/>
      <c r="UZB105" s="610"/>
      <c r="UZE105" s="611"/>
      <c r="UZF105" s="610"/>
      <c r="UZI105" s="611"/>
      <c r="UZJ105" s="610"/>
      <c r="UZM105" s="611"/>
      <c r="UZN105" s="610"/>
      <c r="UZQ105" s="611"/>
      <c r="UZR105" s="610"/>
      <c r="UZU105" s="611"/>
      <c r="UZV105" s="610"/>
      <c r="UZY105" s="611"/>
      <c r="UZZ105" s="610"/>
      <c r="VAC105" s="611"/>
      <c r="VAD105" s="610"/>
      <c r="VAG105" s="611"/>
      <c r="VAH105" s="610"/>
      <c r="VAK105" s="611"/>
      <c r="VAL105" s="610"/>
      <c r="VAO105" s="611"/>
      <c r="VAP105" s="610"/>
      <c r="VAS105" s="611"/>
      <c r="VAT105" s="610"/>
      <c r="VAW105" s="611"/>
      <c r="VAX105" s="610"/>
      <c r="VBA105" s="611"/>
      <c r="VBB105" s="610"/>
      <c r="VBE105" s="611"/>
      <c r="VBF105" s="610"/>
      <c r="VBI105" s="611"/>
      <c r="VBJ105" s="610"/>
      <c r="VBM105" s="611"/>
      <c r="VBN105" s="610"/>
      <c r="VBQ105" s="611"/>
      <c r="VBR105" s="610"/>
      <c r="VBU105" s="611"/>
      <c r="VBV105" s="610"/>
      <c r="VBY105" s="611"/>
      <c r="VBZ105" s="610"/>
      <c r="VCC105" s="611"/>
      <c r="VCD105" s="610"/>
      <c r="VCG105" s="611"/>
      <c r="VCH105" s="610"/>
      <c r="VCK105" s="611"/>
      <c r="VCL105" s="610"/>
      <c r="VCO105" s="611"/>
      <c r="VCP105" s="610"/>
      <c r="VCS105" s="611"/>
      <c r="VCT105" s="610"/>
      <c r="VCW105" s="611"/>
      <c r="VCX105" s="610"/>
      <c r="VDA105" s="611"/>
      <c r="VDB105" s="610"/>
      <c r="VDE105" s="611"/>
      <c r="VDF105" s="610"/>
      <c r="VDI105" s="611"/>
      <c r="VDJ105" s="610"/>
      <c r="VDM105" s="611"/>
      <c r="VDN105" s="610"/>
      <c r="VDQ105" s="611"/>
      <c r="VDR105" s="610"/>
      <c r="VDU105" s="611"/>
      <c r="VDV105" s="610"/>
      <c r="VDY105" s="611"/>
      <c r="VDZ105" s="610"/>
      <c r="VEC105" s="611"/>
      <c r="VED105" s="610"/>
      <c r="VEG105" s="611"/>
      <c r="VEH105" s="610"/>
      <c r="VEK105" s="611"/>
      <c r="VEL105" s="610"/>
      <c r="VEO105" s="611"/>
      <c r="VEP105" s="610"/>
      <c r="VES105" s="611"/>
      <c r="VET105" s="610"/>
      <c r="VEW105" s="611"/>
      <c r="VEX105" s="610"/>
      <c r="VFA105" s="611"/>
      <c r="VFB105" s="610"/>
      <c r="VFE105" s="611"/>
      <c r="VFF105" s="610"/>
      <c r="VFI105" s="611"/>
      <c r="VFJ105" s="610"/>
      <c r="VFM105" s="611"/>
      <c r="VFN105" s="610"/>
      <c r="VFQ105" s="611"/>
      <c r="VFR105" s="610"/>
      <c r="VFU105" s="611"/>
      <c r="VFV105" s="610"/>
      <c r="VFY105" s="611"/>
      <c r="VFZ105" s="610"/>
      <c r="VGC105" s="611"/>
      <c r="VGD105" s="610"/>
      <c r="VGG105" s="611"/>
      <c r="VGH105" s="610"/>
      <c r="VGK105" s="611"/>
      <c r="VGL105" s="610"/>
      <c r="VGO105" s="611"/>
      <c r="VGP105" s="610"/>
      <c r="VGS105" s="611"/>
      <c r="VGT105" s="610"/>
      <c r="VGW105" s="611"/>
      <c r="VGX105" s="610"/>
      <c r="VHA105" s="611"/>
      <c r="VHB105" s="610"/>
      <c r="VHE105" s="611"/>
      <c r="VHF105" s="610"/>
      <c r="VHI105" s="611"/>
      <c r="VHJ105" s="610"/>
      <c r="VHM105" s="611"/>
      <c r="VHN105" s="610"/>
      <c r="VHQ105" s="611"/>
      <c r="VHR105" s="610"/>
      <c r="VHU105" s="611"/>
      <c r="VHV105" s="610"/>
      <c r="VHY105" s="611"/>
      <c r="VHZ105" s="610"/>
      <c r="VIC105" s="611"/>
      <c r="VID105" s="610"/>
      <c r="VIG105" s="611"/>
      <c r="VIH105" s="610"/>
      <c r="VIK105" s="611"/>
      <c r="VIL105" s="610"/>
      <c r="VIO105" s="611"/>
      <c r="VIP105" s="610"/>
      <c r="VIS105" s="611"/>
      <c r="VIT105" s="610"/>
      <c r="VIW105" s="611"/>
      <c r="VIX105" s="610"/>
      <c r="VJA105" s="611"/>
      <c r="VJB105" s="610"/>
      <c r="VJE105" s="611"/>
      <c r="VJF105" s="610"/>
      <c r="VJI105" s="611"/>
      <c r="VJJ105" s="610"/>
      <c r="VJM105" s="611"/>
      <c r="VJN105" s="610"/>
      <c r="VJQ105" s="611"/>
      <c r="VJR105" s="610"/>
      <c r="VJU105" s="611"/>
      <c r="VJV105" s="610"/>
      <c r="VJY105" s="611"/>
      <c r="VJZ105" s="610"/>
      <c r="VKC105" s="611"/>
      <c r="VKD105" s="610"/>
      <c r="VKG105" s="611"/>
      <c r="VKH105" s="610"/>
      <c r="VKK105" s="611"/>
      <c r="VKL105" s="610"/>
      <c r="VKO105" s="611"/>
      <c r="VKP105" s="610"/>
      <c r="VKS105" s="611"/>
      <c r="VKT105" s="610"/>
      <c r="VKW105" s="611"/>
      <c r="VKX105" s="610"/>
      <c r="VLA105" s="611"/>
      <c r="VLB105" s="610"/>
      <c r="VLE105" s="611"/>
      <c r="VLF105" s="610"/>
      <c r="VLI105" s="611"/>
      <c r="VLJ105" s="610"/>
      <c r="VLM105" s="611"/>
      <c r="VLN105" s="610"/>
      <c r="VLQ105" s="611"/>
      <c r="VLR105" s="610"/>
      <c r="VLU105" s="611"/>
      <c r="VLV105" s="610"/>
      <c r="VLY105" s="611"/>
      <c r="VLZ105" s="610"/>
      <c r="VMC105" s="611"/>
      <c r="VMD105" s="610"/>
      <c r="VMG105" s="611"/>
      <c r="VMH105" s="610"/>
      <c r="VMK105" s="611"/>
      <c r="VML105" s="610"/>
      <c r="VMO105" s="611"/>
      <c r="VMP105" s="610"/>
      <c r="VMS105" s="611"/>
      <c r="VMT105" s="610"/>
      <c r="VMW105" s="611"/>
      <c r="VMX105" s="610"/>
      <c r="VNA105" s="611"/>
      <c r="VNB105" s="610"/>
      <c r="VNE105" s="611"/>
      <c r="VNF105" s="610"/>
      <c r="VNI105" s="611"/>
      <c r="VNJ105" s="610"/>
      <c r="VNM105" s="611"/>
      <c r="VNN105" s="610"/>
      <c r="VNQ105" s="611"/>
      <c r="VNR105" s="610"/>
      <c r="VNU105" s="611"/>
      <c r="VNV105" s="610"/>
      <c r="VNY105" s="611"/>
      <c r="VNZ105" s="610"/>
      <c r="VOC105" s="611"/>
      <c r="VOD105" s="610"/>
      <c r="VOG105" s="611"/>
      <c r="VOH105" s="610"/>
      <c r="VOK105" s="611"/>
      <c r="VOL105" s="610"/>
      <c r="VOO105" s="611"/>
      <c r="VOP105" s="610"/>
      <c r="VOS105" s="611"/>
      <c r="VOT105" s="610"/>
      <c r="VOW105" s="611"/>
      <c r="VOX105" s="610"/>
      <c r="VPA105" s="611"/>
      <c r="VPB105" s="610"/>
      <c r="VPE105" s="611"/>
      <c r="VPF105" s="610"/>
      <c r="VPI105" s="611"/>
      <c r="VPJ105" s="610"/>
      <c r="VPM105" s="611"/>
      <c r="VPN105" s="610"/>
      <c r="VPQ105" s="611"/>
      <c r="VPR105" s="610"/>
      <c r="VPU105" s="611"/>
      <c r="VPV105" s="610"/>
      <c r="VPY105" s="611"/>
      <c r="VPZ105" s="610"/>
      <c r="VQC105" s="611"/>
      <c r="VQD105" s="610"/>
      <c r="VQG105" s="611"/>
      <c r="VQH105" s="610"/>
      <c r="VQK105" s="611"/>
      <c r="VQL105" s="610"/>
      <c r="VQO105" s="611"/>
      <c r="VQP105" s="610"/>
      <c r="VQS105" s="611"/>
      <c r="VQT105" s="610"/>
      <c r="VQW105" s="611"/>
      <c r="VQX105" s="610"/>
      <c r="VRA105" s="611"/>
      <c r="VRB105" s="610"/>
      <c r="VRE105" s="611"/>
      <c r="VRF105" s="610"/>
      <c r="VRI105" s="611"/>
      <c r="VRJ105" s="610"/>
      <c r="VRM105" s="611"/>
      <c r="VRN105" s="610"/>
      <c r="VRQ105" s="611"/>
      <c r="VRR105" s="610"/>
      <c r="VRU105" s="611"/>
      <c r="VRV105" s="610"/>
      <c r="VRY105" s="611"/>
      <c r="VRZ105" s="610"/>
      <c r="VSC105" s="611"/>
      <c r="VSD105" s="610"/>
      <c r="VSG105" s="611"/>
      <c r="VSH105" s="610"/>
      <c r="VSK105" s="611"/>
      <c r="VSL105" s="610"/>
      <c r="VSO105" s="611"/>
      <c r="VSP105" s="610"/>
      <c r="VSS105" s="611"/>
      <c r="VST105" s="610"/>
      <c r="VSW105" s="611"/>
      <c r="VSX105" s="610"/>
      <c r="VTA105" s="611"/>
      <c r="VTB105" s="610"/>
      <c r="VTE105" s="611"/>
      <c r="VTF105" s="610"/>
      <c r="VTI105" s="611"/>
      <c r="VTJ105" s="610"/>
      <c r="VTM105" s="611"/>
      <c r="VTN105" s="610"/>
      <c r="VTQ105" s="611"/>
      <c r="VTR105" s="610"/>
      <c r="VTU105" s="611"/>
      <c r="VTV105" s="610"/>
      <c r="VTY105" s="611"/>
      <c r="VTZ105" s="610"/>
      <c r="VUC105" s="611"/>
      <c r="VUD105" s="610"/>
      <c r="VUG105" s="611"/>
      <c r="VUH105" s="610"/>
      <c r="VUK105" s="611"/>
      <c r="VUL105" s="610"/>
      <c r="VUO105" s="611"/>
      <c r="VUP105" s="610"/>
      <c r="VUS105" s="611"/>
      <c r="VUT105" s="610"/>
      <c r="VUW105" s="611"/>
      <c r="VUX105" s="610"/>
      <c r="VVA105" s="611"/>
      <c r="VVB105" s="610"/>
      <c r="VVE105" s="611"/>
      <c r="VVF105" s="610"/>
      <c r="VVI105" s="611"/>
      <c r="VVJ105" s="610"/>
      <c r="VVM105" s="611"/>
      <c r="VVN105" s="610"/>
      <c r="VVQ105" s="611"/>
      <c r="VVR105" s="610"/>
      <c r="VVU105" s="611"/>
      <c r="VVV105" s="610"/>
      <c r="VVY105" s="611"/>
      <c r="VVZ105" s="610"/>
      <c r="VWC105" s="611"/>
      <c r="VWD105" s="610"/>
      <c r="VWG105" s="611"/>
      <c r="VWH105" s="610"/>
      <c r="VWK105" s="611"/>
      <c r="VWL105" s="610"/>
      <c r="VWO105" s="611"/>
      <c r="VWP105" s="610"/>
      <c r="VWS105" s="611"/>
      <c r="VWT105" s="610"/>
      <c r="VWW105" s="611"/>
      <c r="VWX105" s="610"/>
      <c r="VXA105" s="611"/>
      <c r="VXB105" s="610"/>
      <c r="VXE105" s="611"/>
      <c r="VXF105" s="610"/>
      <c r="VXI105" s="611"/>
      <c r="VXJ105" s="610"/>
      <c r="VXM105" s="611"/>
      <c r="VXN105" s="610"/>
      <c r="VXQ105" s="611"/>
      <c r="VXR105" s="610"/>
      <c r="VXU105" s="611"/>
      <c r="VXV105" s="610"/>
      <c r="VXY105" s="611"/>
      <c r="VXZ105" s="610"/>
      <c r="VYC105" s="611"/>
      <c r="VYD105" s="610"/>
      <c r="VYG105" s="611"/>
      <c r="VYH105" s="610"/>
      <c r="VYK105" s="611"/>
      <c r="VYL105" s="610"/>
      <c r="VYO105" s="611"/>
      <c r="VYP105" s="610"/>
      <c r="VYS105" s="611"/>
      <c r="VYT105" s="610"/>
      <c r="VYW105" s="611"/>
      <c r="VYX105" s="610"/>
      <c r="VZA105" s="611"/>
      <c r="VZB105" s="610"/>
      <c r="VZE105" s="611"/>
      <c r="VZF105" s="610"/>
      <c r="VZI105" s="611"/>
      <c r="VZJ105" s="610"/>
      <c r="VZM105" s="611"/>
      <c r="VZN105" s="610"/>
      <c r="VZQ105" s="611"/>
      <c r="VZR105" s="610"/>
      <c r="VZU105" s="611"/>
      <c r="VZV105" s="610"/>
      <c r="VZY105" s="611"/>
      <c r="VZZ105" s="610"/>
      <c r="WAC105" s="611"/>
      <c r="WAD105" s="610"/>
      <c r="WAG105" s="611"/>
      <c r="WAH105" s="610"/>
      <c r="WAK105" s="611"/>
      <c r="WAL105" s="610"/>
      <c r="WAO105" s="611"/>
      <c r="WAP105" s="610"/>
      <c r="WAS105" s="611"/>
      <c r="WAT105" s="610"/>
      <c r="WAW105" s="611"/>
      <c r="WAX105" s="610"/>
      <c r="WBA105" s="611"/>
      <c r="WBB105" s="610"/>
      <c r="WBE105" s="611"/>
      <c r="WBF105" s="610"/>
      <c r="WBI105" s="611"/>
      <c r="WBJ105" s="610"/>
      <c r="WBM105" s="611"/>
      <c r="WBN105" s="610"/>
      <c r="WBQ105" s="611"/>
      <c r="WBR105" s="610"/>
      <c r="WBU105" s="611"/>
      <c r="WBV105" s="610"/>
      <c r="WBY105" s="611"/>
      <c r="WBZ105" s="610"/>
      <c r="WCC105" s="611"/>
      <c r="WCD105" s="610"/>
      <c r="WCG105" s="611"/>
      <c r="WCH105" s="610"/>
      <c r="WCK105" s="611"/>
      <c r="WCL105" s="610"/>
      <c r="WCO105" s="611"/>
      <c r="WCP105" s="610"/>
      <c r="WCS105" s="611"/>
      <c r="WCT105" s="610"/>
      <c r="WCW105" s="611"/>
      <c r="WCX105" s="610"/>
      <c r="WDA105" s="611"/>
      <c r="WDB105" s="610"/>
      <c r="WDE105" s="611"/>
      <c r="WDF105" s="610"/>
      <c r="WDI105" s="611"/>
      <c r="WDJ105" s="610"/>
      <c r="WDM105" s="611"/>
      <c r="WDN105" s="610"/>
      <c r="WDQ105" s="611"/>
      <c r="WDR105" s="610"/>
      <c r="WDU105" s="611"/>
      <c r="WDV105" s="610"/>
      <c r="WDY105" s="611"/>
      <c r="WDZ105" s="610"/>
      <c r="WEC105" s="611"/>
      <c r="WED105" s="610"/>
      <c r="WEG105" s="611"/>
      <c r="WEH105" s="610"/>
      <c r="WEK105" s="611"/>
      <c r="WEL105" s="610"/>
      <c r="WEO105" s="611"/>
      <c r="WEP105" s="610"/>
      <c r="WES105" s="611"/>
      <c r="WET105" s="610"/>
      <c r="WEW105" s="611"/>
      <c r="WEX105" s="610"/>
      <c r="WFA105" s="611"/>
      <c r="WFB105" s="610"/>
      <c r="WFE105" s="611"/>
      <c r="WFF105" s="610"/>
      <c r="WFI105" s="611"/>
      <c r="WFJ105" s="610"/>
      <c r="WFM105" s="611"/>
      <c r="WFN105" s="610"/>
      <c r="WFQ105" s="611"/>
      <c r="WFR105" s="610"/>
      <c r="WFU105" s="611"/>
      <c r="WFV105" s="610"/>
      <c r="WFY105" s="611"/>
      <c r="WFZ105" s="610"/>
      <c r="WGC105" s="611"/>
      <c r="WGD105" s="610"/>
      <c r="WGG105" s="611"/>
      <c r="WGH105" s="610"/>
      <c r="WGK105" s="611"/>
      <c r="WGL105" s="610"/>
      <c r="WGO105" s="611"/>
      <c r="WGP105" s="610"/>
      <c r="WGS105" s="611"/>
      <c r="WGT105" s="610"/>
      <c r="WGW105" s="611"/>
      <c r="WGX105" s="610"/>
      <c r="WHA105" s="611"/>
      <c r="WHB105" s="610"/>
      <c r="WHE105" s="611"/>
      <c r="WHF105" s="610"/>
      <c r="WHI105" s="611"/>
      <c r="WHJ105" s="610"/>
      <c r="WHM105" s="611"/>
      <c r="WHN105" s="610"/>
      <c r="WHQ105" s="611"/>
      <c r="WHR105" s="610"/>
      <c r="WHU105" s="611"/>
      <c r="WHV105" s="610"/>
      <c r="WHY105" s="611"/>
      <c r="WHZ105" s="610"/>
      <c r="WIC105" s="611"/>
      <c r="WID105" s="610"/>
      <c r="WIG105" s="611"/>
      <c r="WIH105" s="610"/>
      <c r="WIK105" s="611"/>
      <c r="WIL105" s="610"/>
      <c r="WIO105" s="611"/>
      <c r="WIP105" s="610"/>
      <c r="WIS105" s="611"/>
      <c r="WIT105" s="610"/>
      <c r="WIW105" s="611"/>
      <c r="WIX105" s="610"/>
      <c r="WJA105" s="611"/>
      <c r="WJB105" s="610"/>
      <c r="WJE105" s="611"/>
      <c r="WJF105" s="610"/>
      <c r="WJI105" s="611"/>
      <c r="WJJ105" s="610"/>
      <c r="WJM105" s="611"/>
      <c r="WJN105" s="610"/>
      <c r="WJQ105" s="611"/>
      <c r="WJR105" s="610"/>
      <c r="WJU105" s="611"/>
      <c r="WJV105" s="610"/>
      <c r="WJY105" s="611"/>
      <c r="WJZ105" s="610"/>
      <c r="WKC105" s="611"/>
      <c r="WKD105" s="610"/>
      <c r="WKG105" s="611"/>
      <c r="WKH105" s="610"/>
      <c r="WKK105" s="611"/>
      <c r="WKL105" s="610"/>
      <c r="WKO105" s="611"/>
      <c r="WKP105" s="610"/>
      <c r="WKS105" s="611"/>
      <c r="WKT105" s="610"/>
      <c r="WKW105" s="611"/>
      <c r="WKX105" s="610"/>
      <c r="WLA105" s="611"/>
      <c r="WLB105" s="610"/>
      <c r="WLE105" s="611"/>
      <c r="WLF105" s="610"/>
      <c r="WLI105" s="611"/>
      <c r="WLJ105" s="610"/>
      <c r="WLM105" s="611"/>
      <c r="WLN105" s="610"/>
      <c r="WLQ105" s="611"/>
      <c r="WLR105" s="610"/>
      <c r="WLU105" s="611"/>
      <c r="WLV105" s="610"/>
      <c r="WLY105" s="611"/>
      <c r="WLZ105" s="610"/>
      <c r="WMC105" s="611"/>
      <c r="WMD105" s="610"/>
      <c r="WMG105" s="611"/>
      <c r="WMH105" s="610"/>
      <c r="WMK105" s="611"/>
      <c r="WML105" s="610"/>
      <c r="WMO105" s="611"/>
      <c r="WMP105" s="610"/>
      <c r="WMS105" s="611"/>
      <c r="WMT105" s="610"/>
      <c r="WMW105" s="611"/>
      <c r="WMX105" s="610"/>
      <c r="WNA105" s="611"/>
      <c r="WNB105" s="610"/>
      <c r="WNE105" s="611"/>
      <c r="WNF105" s="610"/>
      <c r="WNI105" s="611"/>
      <c r="WNJ105" s="610"/>
      <c r="WNM105" s="611"/>
      <c r="WNN105" s="610"/>
      <c r="WNQ105" s="611"/>
      <c r="WNR105" s="610"/>
      <c r="WNU105" s="611"/>
      <c r="WNV105" s="610"/>
      <c r="WNY105" s="611"/>
      <c r="WNZ105" s="610"/>
      <c r="WOC105" s="611"/>
      <c r="WOD105" s="610"/>
      <c r="WOG105" s="611"/>
      <c r="WOH105" s="610"/>
      <c r="WOK105" s="611"/>
      <c r="WOL105" s="610"/>
      <c r="WOO105" s="611"/>
      <c r="WOP105" s="610"/>
      <c r="WOS105" s="611"/>
      <c r="WOT105" s="610"/>
      <c r="WOW105" s="611"/>
      <c r="WOX105" s="610"/>
      <c r="WPA105" s="611"/>
      <c r="WPB105" s="610"/>
      <c r="WPE105" s="611"/>
      <c r="WPF105" s="610"/>
      <c r="WPI105" s="611"/>
      <c r="WPJ105" s="610"/>
      <c r="WPM105" s="611"/>
      <c r="WPN105" s="610"/>
      <c r="WPQ105" s="611"/>
      <c r="WPR105" s="610"/>
      <c r="WPU105" s="611"/>
      <c r="WPV105" s="610"/>
      <c r="WPY105" s="611"/>
      <c r="WPZ105" s="610"/>
      <c r="WQC105" s="611"/>
      <c r="WQD105" s="610"/>
      <c r="WQG105" s="611"/>
      <c r="WQH105" s="610"/>
      <c r="WQK105" s="611"/>
      <c r="WQL105" s="610"/>
      <c r="WQO105" s="611"/>
      <c r="WQP105" s="610"/>
      <c r="WQS105" s="611"/>
      <c r="WQT105" s="610"/>
      <c r="WQW105" s="611"/>
      <c r="WQX105" s="610"/>
      <c r="WRA105" s="611"/>
      <c r="WRB105" s="610"/>
      <c r="WRE105" s="611"/>
      <c r="WRF105" s="610"/>
      <c r="WRI105" s="611"/>
      <c r="WRJ105" s="610"/>
      <c r="WRM105" s="611"/>
      <c r="WRN105" s="610"/>
      <c r="WRQ105" s="611"/>
      <c r="WRR105" s="610"/>
      <c r="WRU105" s="611"/>
      <c r="WRV105" s="610"/>
      <c r="WRY105" s="611"/>
      <c r="WRZ105" s="610"/>
      <c r="WSC105" s="611"/>
      <c r="WSD105" s="610"/>
      <c r="WSG105" s="611"/>
      <c r="WSH105" s="610"/>
      <c r="WSK105" s="611"/>
      <c r="WSL105" s="610"/>
      <c r="WSO105" s="611"/>
      <c r="WSP105" s="610"/>
      <c r="WSS105" s="611"/>
      <c r="WST105" s="610"/>
      <c r="WSW105" s="611"/>
      <c r="WSX105" s="610"/>
      <c r="WTA105" s="611"/>
      <c r="WTB105" s="610"/>
      <c r="WTE105" s="611"/>
      <c r="WTF105" s="610"/>
      <c r="WTI105" s="611"/>
      <c r="WTJ105" s="610"/>
      <c r="WTM105" s="611"/>
      <c r="WTN105" s="610"/>
      <c r="WTQ105" s="611"/>
      <c r="WTR105" s="610"/>
      <c r="WTU105" s="611"/>
      <c r="WTV105" s="610"/>
      <c r="WTY105" s="611"/>
      <c r="WTZ105" s="610"/>
      <c r="WUC105" s="611"/>
      <c r="WUD105" s="610"/>
      <c r="WUG105" s="611"/>
      <c r="WUH105" s="610"/>
      <c r="WUK105" s="611"/>
      <c r="WUL105" s="610"/>
      <c r="WUO105" s="611"/>
      <c r="WUP105" s="610"/>
      <c r="WUS105" s="611"/>
      <c r="WUT105" s="610"/>
      <c r="WUW105" s="611"/>
      <c r="WUX105" s="610"/>
      <c r="WVA105" s="611"/>
      <c r="WVB105" s="610"/>
      <c r="WVE105" s="611"/>
      <c r="WVF105" s="610"/>
      <c r="WVI105" s="611"/>
      <c r="WVJ105" s="610"/>
      <c r="WVM105" s="611"/>
      <c r="WVN105" s="610"/>
      <c r="WVQ105" s="611"/>
      <c r="WVR105" s="610"/>
      <c r="WVU105" s="611"/>
      <c r="WVV105" s="610"/>
      <c r="WVY105" s="611"/>
      <c r="WVZ105" s="610"/>
      <c r="WWC105" s="611"/>
      <c r="WWD105" s="610"/>
      <c r="WWG105" s="611"/>
      <c r="WWH105" s="610"/>
      <c r="WWK105" s="611"/>
      <c r="WWL105" s="610"/>
      <c r="WWO105" s="611"/>
      <c r="WWP105" s="610"/>
      <c r="WWS105" s="611"/>
      <c r="WWT105" s="610"/>
      <c r="WWW105" s="611"/>
      <c r="WWX105" s="610"/>
      <c r="WXA105" s="611"/>
      <c r="WXB105" s="610"/>
      <c r="WXE105" s="611"/>
      <c r="WXF105" s="610"/>
      <c r="WXI105" s="611"/>
      <c r="WXJ105" s="610"/>
      <c r="WXM105" s="611"/>
      <c r="WXN105" s="610"/>
      <c r="WXQ105" s="611"/>
      <c r="WXR105" s="610"/>
      <c r="WXU105" s="611"/>
      <c r="WXV105" s="610"/>
      <c r="WXY105" s="611"/>
      <c r="WXZ105" s="610"/>
      <c r="WYC105" s="611"/>
      <c r="WYD105" s="610"/>
      <c r="WYG105" s="611"/>
      <c r="WYH105" s="610"/>
      <c r="WYK105" s="611"/>
      <c r="WYL105" s="610"/>
      <c r="WYO105" s="611"/>
      <c r="WYP105" s="610"/>
      <c r="WYS105" s="611"/>
      <c r="WYT105" s="610"/>
      <c r="WYW105" s="611"/>
      <c r="WYX105" s="610"/>
      <c r="WZA105" s="611"/>
      <c r="WZB105" s="610"/>
      <c r="WZE105" s="611"/>
      <c r="WZF105" s="610"/>
      <c r="WZI105" s="611"/>
      <c r="WZJ105" s="610"/>
      <c r="WZM105" s="611"/>
      <c r="WZN105" s="610"/>
      <c r="WZQ105" s="611"/>
      <c r="WZR105" s="610"/>
      <c r="WZU105" s="611"/>
      <c r="WZV105" s="610"/>
      <c r="WZY105" s="611"/>
      <c r="WZZ105" s="610"/>
      <c r="XAC105" s="611"/>
      <c r="XAD105" s="610"/>
      <c r="XAG105" s="611"/>
      <c r="XAH105" s="610"/>
      <c r="XAK105" s="611"/>
      <c r="XAL105" s="610"/>
      <c r="XAO105" s="611"/>
      <c r="XAP105" s="610"/>
      <c r="XAS105" s="611"/>
      <c r="XAT105" s="610"/>
      <c r="XAW105" s="611"/>
      <c r="XAX105" s="610"/>
      <c r="XBA105" s="611"/>
      <c r="XBB105" s="610"/>
      <c r="XBE105" s="611"/>
      <c r="XBF105" s="610"/>
      <c r="XBI105" s="611"/>
      <c r="XBJ105" s="610"/>
      <c r="XBM105" s="611"/>
      <c r="XBN105" s="610"/>
      <c r="XBQ105" s="611"/>
      <c r="XBR105" s="610"/>
      <c r="XBU105" s="611"/>
      <c r="XBV105" s="610"/>
      <c r="XBY105" s="611"/>
      <c r="XBZ105" s="610"/>
      <c r="XCC105" s="611"/>
      <c r="XCD105" s="610"/>
      <c r="XCG105" s="611"/>
      <c r="XCH105" s="610"/>
      <c r="XCK105" s="611"/>
      <c r="XCL105" s="610"/>
      <c r="XCO105" s="611"/>
      <c r="XCP105" s="610"/>
      <c r="XCS105" s="611"/>
      <c r="XCT105" s="610"/>
      <c r="XCW105" s="611"/>
      <c r="XCX105" s="610"/>
      <c r="XDA105" s="611"/>
      <c r="XDB105" s="610"/>
      <c r="XDE105" s="611"/>
      <c r="XDF105" s="610"/>
      <c r="XDI105" s="611"/>
      <c r="XDJ105" s="610"/>
      <c r="XDM105" s="611"/>
      <c r="XDN105" s="610"/>
      <c r="XDQ105" s="611"/>
      <c r="XDR105" s="610"/>
      <c r="XDU105" s="611"/>
      <c r="XDV105" s="610"/>
      <c r="XDY105" s="611"/>
      <c r="XDZ105" s="610"/>
      <c r="XEC105" s="611"/>
      <c r="XED105" s="610"/>
      <c r="XEG105" s="611"/>
      <c r="XEH105" s="610"/>
      <c r="XEK105" s="611"/>
      <c r="XEL105" s="610"/>
      <c r="XEO105" s="611"/>
      <c r="XEP105" s="610"/>
      <c r="XES105" s="611"/>
      <c r="XET105" s="610"/>
      <c r="XEW105" s="611"/>
      <c r="XEX105" s="610"/>
      <c r="XFA105" s="611"/>
      <c r="XFB105" s="610"/>
    </row>
    <row r="106" spans="1:1022 1025:2046 2049:3070 3073:4094 4097:5118 5121:6142 6145:7166 7169:8190 8193:9214 9217:10238 10241:11262 11265:12286 12289:13310 13313:14334 14337:15358 15361:16382" x14ac:dyDescent="0.15">
      <c r="A106" s="653" t="s">
        <v>1229</v>
      </c>
      <c r="H106" s="611"/>
      <c r="I106" s="610"/>
      <c r="M106" s="611"/>
      <c r="N106" s="610"/>
      <c r="Q106" s="611"/>
      <c r="R106" s="610"/>
      <c r="U106" s="611"/>
      <c r="V106" s="610"/>
      <c r="Y106" s="611"/>
      <c r="Z106" s="610"/>
    </row>
    <row r="108" spans="1:1022 1025:2046 2049:3070 3073:4094 4097:5118 5121:6142 6145:7166 7169:8190 8193:9214 9217:10238 10241:11262 11265:12286 12289:13310 13313:14334 14337:15358 15361:16382" x14ac:dyDescent="0.15">
      <c r="A108" s="691"/>
      <c r="B108" s="1075" t="s">
        <v>162</v>
      </c>
      <c r="C108" s="1076"/>
      <c r="D108" s="1076"/>
      <c r="E108" s="1076"/>
      <c r="F108" s="1076"/>
      <c r="G108" s="1076"/>
      <c r="H108" s="1076"/>
      <c r="I108" s="1076"/>
      <c r="J108" s="1076"/>
      <c r="K108" s="1076"/>
      <c r="L108" s="1076"/>
      <c r="M108" s="1076"/>
      <c r="N108" s="1077"/>
      <c r="O108" s="1069" t="s">
        <v>163</v>
      </c>
      <c r="P108" s="1070"/>
      <c r="Q108" s="1070"/>
      <c r="R108" s="1070"/>
      <c r="S108" s="1070"/>
      <c r="T108" s="1070"/>
      <c r="U108" s="1070"/>
      <c r="V108" s="1070"/>
      <c r="W108" s="1070"/>
      <c r="X108" s="1070"/>
      <c r="Y108" s="1070"/>
      <c r="Z108" s="1070"/>
      <c r="AA108" s="1071"/>
    </row>
    <row r="109" spans="1:1022 1025:2046 2049:3070 3073:4094 4097:5118 5121:6142 6145:7166 7169:8190 8193:9214 9217:10238 10241:11262 11265:12286 12289:13310 13313:14334 14337:15358 15361:16382" ht="15" x14ac:dyDescent="0.15">
      <c r="A109" s="684" t="s">
        <v>176</v>
      </c>
      <c r="B109" s="724" t="s">
        <v>164</v>
      </c>
      <c r="C109" s="724" t="s">
        <v>646</v>
      </c>
      <c r="D109" s="724" t="s">
        <v>760</v>
      </c>
      <c r="E109" s="724" t="s">
        <v>143</v>
      </c>
      <c r="F109" s="724" t="s">
        <v>146</v>
      </c>
      <c r="G109" s="724" t="s">
        <v>158</v>
      </c>
      <c r="H109" s="724" t="s">
        <v>159</v>
      </c>
      <c r="I109" s="724" t="s">
        <v>144</v>
      </c>
      <c r="J109" s="724" t="s">
        <v>147</v>
      </c>
      <c r="K109" s="724" t="s">
        <v>763</v>
      </c>
      <c r="L109" s="724" t="s">
        <v>647</v>
      </c>
      <c r="M109" s="724" t="s">
        <v>764</v>
      </c>
      <c r="N109" s="724" t="s">
        <v>55</v>
      </c>
      <c r="O109" s="724" t="s">
        <v>164</v>
      </c>
      <c r="P109" s="724" t="s">
        <v>646</v>
      </c>
      <c r="Q109" s="724" t="s">
        <v>760</v>
      </c>
      <c r="R109" s="724" t="s">
        <v>143</v>
      </c>
      <c r="S109" s="724" t="s">
        <v>146</v>
      </c>
      <c r="T109" s="724" t="s">
        <v>158</v>
      </c>
      <c r="U109" s="724" t="s">
        <v>159</v>
      </c>
      <c r="V109" s="724" t="s">
        <v>144</v>
      </c>
      <c r="W109" s="724" t="s">
        <v>147</v>
      </c>
      <c r="X109" s="724" t="s">
        <v>763</v>
      </c>
      <c r="Y109" s="724" t="s">
        <v>647</v>
      </c>
      <c r="Z109" s="724" t="s">
        <v>784</v>
      </c>
      <c r="AA109" s="724" t="s">
        <v>55</v>
      </c>
    </row>
    <row r="110" spans="1:1022 1025:2046 2049:3070 3073:4094 4097:5118 5121:6142 6145:7166 7169:8190 8193:9214 9217:10238 10241:11262 11265:12286 12289:13310 13313:14334 14337:15358 15361:16382" x14ac:dyDescent="0.15">
      <c r="A110" s="691" t="s">
        <v>113</v>
      </c>
      <c r="B110" s="455"/>
      <c r="C110" s="455"/>
      <c r="D110" s="455"/>
      <c r="E110" s="455"/>
      <c r="F110" s="455"/>
      <c r="G110" s="455">
        <v>89939</v>
      </c>
      <c r="H110" s="455">
        <v>103293</v>
      </c>
      <c r="I110" s="455"/>
      <c r="J110" s="455"/>
      <c r="K110" s="455">
        <v>292</v>
      </c>
      <c r="L110" s="455">
        <v>103462</v>
      </c>
      <c r="M110" s="455">
        <v>206543</v>
      </c>
      <c r="N110" s="733">
        <f t="shared" ref="N110:N115" si="257">SUM(B110:M110)</f>
        <v>503529</v>
      </c>
      <c r="O110" s="451"/>
      <c r="P110" s="451"/>
      <c r="Q110" s="451"/>
      <c r="R110" s="451"/>
      <c r="S110" s="451"/>
      <c r="T110" s="451">
        <v>22209.938726025579</v>
      </c>
      <c r="U110" s="451">
        <v>25832.738191534729</v>
      </c>
      <c r="V110" s="451"/>
      <c r="W110" s="451"/>
      <c r="X110" s="451">
        <v>0.29352563340216842</v>
      </c>
      <c r="Y110" s="451">
        <v>50555.411344952794</v>
      </c>
      <c r="Z110" s="451">
        <v>99.994987146928665</v>
      </c>
      <c r="AA110" s="484">
        <f>SUM(O110:Z110)</f>
        <v>98698.376775293436</v>
      </c>
    </row>
    <row r="111" spans="1:1022 1025:2046 2049:3070 3073:4094 4097:5118 5121:6142 6145:7166 7169:8190 8193:9214 9217:10238 10241:11262 11265:12286 12289:13310 13313:14334 14337:15358 15361:16382" x14ac:dyDescent="0.15">
      <c r="A111" s="691" t="s">
        <v>114</v>
      </c>
      <c r="B111" s="455">
        <v>5205329</v>
      </c>
      <c r="C111" s="455"/>
      <c r="D111" s="455">
        <v>24</v>
      </c>
      <c r="E111" s="455">
        <v>15</v>
      </c>
      <c r="F111" s="455"/>
      <c r="G111" s="455">
        <v>18792210</v>
      </c>
      <c r="H111" s="455">
        <v>13051545</v>
      </c>
      <c r="I111" s="455"/>
      <c r="J111" s="455"/>
      <c r="K111" s="455"/>
      <c r="L111" s="455">
        <v>4214530</v>
      </c>
      <c r="M111" s="455"/>
      <c r="N111" s="733">
        <f t="shared" si="257"/>
        <v>41263653</v>
      </c>
      <c r="O111" s="451">
        <v>54853.934084863344</v>
      </c>
      <c r="P111" s="451"/>
      <c r="Q111" s="451">
        <v>2.5098659098148324E-3</v>
      </c>
      <c r="R111" s="451">
        <v>1.776286779902875</v>
      </c>
      <c r="S111" s="451"/>
      <c r="T111" s="451">
        <v>510227.95830044377</v>
      </c>
      <c r="U111" s="451">
        <v>367355.45879109611</v>
      </c>
      <c r="V111" s="451"/>
      <c r="W111" s="451"/>
      <c r="X111" s="451"/>
      <c r="Y111" s="451">
        <v>297019.52698555955</v>
      </c>
      <c r="Z111" s="451"/>
      <c r="AA111" s="484">
        <f t="shared" ref="AA111:AA115" si="258">SUM(O111:Z111)</f>
        <v>1229458.6569586087</v>
      </c>
    </row>
    <row r="112" spans="1:1022 1025:2046 2049:3070 3073:4094 4097:5118 5121:6142 6145:7166 7169:8190 8193:9214 9217:10238 10241:11262 11265:12286 12289:13310 13313:14334 14337:15358 15361:16382" x14ac:dyDescent="0.15">
      <c r="A112" s="691" t="s">
        <v>115</v>
      </c>
      <c r="B112" s="455">
        <v>2321911</v>
      </c>
      <c r="C112" s="455">
        <v>1254658</v>
      </c>
      <c r="D112" s="455">
        <v>336650</v>
      </c>
      <c r="E112" s="455">
        <v>17366</v>
      </c>
      <c r="F112" s="455">
        <v>2300728</v>
      </c>
      <c r="G112" s="455">
        <v>28277862</v>
      </c>
      <c r="H112" s="455">
        <v>22585448</v>
      </c>
      <c r="I112" s="455">
        <v>66735</v>
      </c>
      <c r="J112" s="455">
        <v>867718</v>
      </c>
      <c r="K112" s="455">
        <v>435</v>
      </c>
      <c r="L112" s="455">
        <v>26969557</v>
      </c>
      <c r="M112" s="455"/>
      <c r="N112" s="733">
        <f t="shared" si="257"/>
        <v>84999068</v>
      </c>
      <c r="O112" s="451">
        <v>10089.292559985994</v>
      </c>
      <c r="P112" s="451">
        <v>402.45614650845459</v>
      </c>
      <c r="Q112" s="451">
        <v>9.8954144930466814</v>
      </c>
      <c r="R112" s="451">
        <v>2.7476520771160651</v>
      </c>
      <c r="S112" s="451">
        <v>642.88277766201577</v>
      </c>
      <c r="T112" s="451">
        <v>253040.32109623842</v>
      </c>
      <c r="U112" s="451">
        <v>302848.71473849978</v>
      </c>
      <c r="V112" s="451">
        <v>1310.9948695693133</v>
      </c>
      <c r="W112" s="451">
        <v>3109.0089806476531</v>
      </c>
      <c r="X112" s="451">
        <v>3.2807143824174938</v>
      </c>
      <c r="Y112" s="451">
        <v>100010.50889041249</v>
      </c>
      <c r="Z112" s="451"/>
      <c r="AA112" s="484">
        <f t="shared" si="258"/>
        <v>671470.10384047672</v>
      </c>
    </row>
    <row r="113" spans="1:27" x14ac:dyDescent="0.15">
      <c r="A113" s="691" t="s">
        <v>116</v>
      </c>
      <c r="B113" s="455"/>
      <c r="C113" s="455">
        <v>305110</v>
      </c>
      <c r="D113" s="455"/>
      <c r="E113" s="455"/>
      <c r="F113" s="455"/>
      <c r="G113" s="455">
        <v>2954952</v>
      </c>
      <c r="H113" s="455">
        <v>2205129</v>
      </c>
      <c r="I113" s="455"/>
      <c r="J113" s="455"/>
      <c r="K113" s="455"/>
      <c r="L113" s="455">
        <v>1973423</v>
      </c>
      <c r="M113" s="455"/>
      <c r="N113" s="733">
        <f t="shared" si="257"/>
        <v>7438614</v>
      </c>
      <c r="O113" s="451"/>
      <c r="P113" s="451">
        <v>238.9018014017486</v>
      </c>
      <c r="Q113" s="451"/>
      <c r="R113" s="451"/>
      <c r="S113" s="451"/>
      <c r="T113" s="451">
        <v>10779.238853284152</v>
      </c>
      <c r="U113" s="451">
        <v>31171.920224713111</v>
      </c>
      <c r="V113" s="451"/>
      <c r="W113" s="451"/>
      <c r="X113" s="451"/>
      <c r="Y113" s="451">
        <v>20737.076608533906</v>
      </c>
      <c r="Z113" s="451"/>
      <c r="AA113" s="484">
        <f t="shared" si="258"/>
        <v>62927.137487932916</v>
      </c>
    </row>
    <row r="114" spans="1:27" x14ac:dyDescent="0.15">
      <c r="A114" s="725" t="s">
        <v>117</v>
      </c>
      <c r="B114" s="455"/>
      <c r="C114" s="455"/>
      <c r="D114" s="455"/>
      <c r="E114" s="455"/>
      <c r="F114" s="455"/>
      <c r="G114" s="455">
        <v>5905858</v>
      </c>
      <c r="H114" s="455">
        <v>2370525</v>
      </c>
      <c r="I114" s="455"/>
      <c r="J114" s="455"/>
      <c r="K114" s="455"/>
      <c r="L114" s="455">
        <v>6551101</v>
      </c>
      <c r="M114" s="455"/>
      <c r="N114" s="733">
        <f t="shared" si="257"/>
        <v>14827484</v>
      </c>
      <c r="O114" s="451"/>
      <c r="P114" s="451"/>
      <c r="Q114" s="451"/>
      <c r="R114" s="451"/>
      <c r="S114" s="451"/>
      <c r="T114" s="451">
        <v>20450.069897693531</v>
      </c>
      <c r="U114" s="451">
        <v>20888.432055970599</v>
      </c>
      <c r="V114" s="451"/>
      <c r="W114" s="451"/>
      <c r="X114" s="451"/>
      <c r="Y114" s="451">
        <v>46086.584039223271</v>
      </c>
      <c r="Z114" s="451"/>
      <c r="AA114" s="484">
        <f t="shared" si="258"/>
        <v>87425.085992887412</v>
      </c>
    </row>
    <row r="115" spans="1:27" ht="15" x14ac:dyDescent="0.15">
      <c r="A115" s="637" t="s">
        <v>177</v>
      </c>
      <c r="B115" s="455"/>
      <c r="C115" s="455"/>
      <c r="D115" s="455"/>
      <c r="E115" s="455"/>
      <c r="F115" s="455"/>
      <c r="G115" s="455"/>
      <c r="H115" s="455"/>
      <c r="I115" s="455"/>
      <c r="J115" s="455">
        <v>3899</v>
      </c>
      <c r="K115" s="455"/>
      <c r="L115" s="455"/>
      <c r="M115" s="455">
        <v>2190</v>
      </c>
      <c r="N115" s="733">
        <f t="shared" si="257"/>
        <v>6089</v>
      </c>
      <c r="O115" s="451"/>
      <c r="P115" s="451"/>
      <c r="Q115" s="451"/>
      <c r="R115" s="451"/>
      <c r="S115" s="451"/>
      <c r="T115" s="451"/>
      <c r="U115" s="451"/>
      <c r="V115" s="451"/>
      <c r="W115" s="451">
        <v>15.66252678446471</v>
      </c>
      <c r="X115" s="451"/>
      <c r="Y115" s="451"/>
      <c r="Z115" s="451">
        <v>1.0515885688364499</v>
      </c>
      <c r="AA115" s="484">
        <f t="shared" si="258"/>
        <v>16.71411535330116</v>
      </c>
    </row>
    <row r="116" spans="1:27" x14ac:dyDescent="0.15">
      <c r="A116" s="725" t="s">
        <v>1225</v>
      </c>
      <c r="B116" s="649">
        <f t="shared" ref="B116:Z116" si="259">SUM(B110:B115)</f>
        <v>7527240</v>
      </c>
      <c r="C116" s="649">
        <f t="shared" si="259"/>
        <v>1559768</v>
      </c>
      <c r="D116" s="649">
        <f t="shared" si="259"/>
        <v>336674</v>
      </c>
      <c r="E116" s="649">
        <f t="shared" si="259"/>
        <v>17381</v>
      </c>
      <c r="F116" s="649">
        <f t="shared" si="259"/>
        <v>2300728</v>
      </c>
      <c r="G116" s="649">
        <f t="shared" si="259"/>
        <v>56020821</v>
      </c>
      <c r="H116" s="649">
        <f t="shared" si="259"/>
        <v>40315940</v>
      </c>
      <c r="I116" s="649">
        <f t="shared" si="259"/>
        <v>66735</v>
      </c>
      <c r="J116" s="649">
        <f t="shared" si="259"/>
        <v>871617</v>
      </c>
      <c r="K116" s="649">
        <f t="shared" si="259"/>
        <v>727</v>
      </c>
      <c r="L116" s="649">
        <f t="shared" si="259"/>
        <v>39812073</v>
      </c>
      <c r="M116" s="649">
        <f t="shared" si="259"/>
        <v>208733</v>
      </c>
      <c r="N116" s="649">
        <f t="shared" si="259"/>
        <v>149038437</v>
      </c>
      <c r="O116" s="479">
        <f t="shared" si="259"/>
        <v>64943.226644849339</v>
      </c>
      <c r="P116" s="479">
        <f t="shared" si="259"/>
        <v>641.35794791020317</v>
      </c>
      <c r="Q116" s="479">
        <f t="shared" si="259"/>
        <v>9.8979243589564962</v>
      </c>
      <c r="R116" s="479">
        <f t="shared" si="259"/>
        <v>4.5239388570189405</v>
      </c>
      <c r="S116" s="479">
        <f t="shared" si="259"/>
        <v>642.88277766201577</v>
      </c>
      <c r="T116" s="479">
        <f t="shared" si="259"/>
        <v>816707.52687368554</v>
      </c>
      <c r="U116" s="479">
        <f t="shared" si="259"/>
        <v>748097.26400181442</v>
      </c>
      <c r="V116" s="479">
        <f t="shared" si="259"/>
        <v>1310.9948695693133</v>
      </c>
      <c r="W116" s="479">
        <f t="shared" si="259"/>
        <v>3124.6715074321178</v>
      </c>
      <c r="X116" s="479">
        <f t="shared" si="259"/>
        <v>3.5742400158196621</v>
      </c>
      <c r="Y116" s="479">
        <f t="shared" si="259"/>
        <v>514409.10786868207</v>
      </c>
      <c r="Z116" s="479">
        <f t="shared" si="259"/>
        <v>101.04657571576512</v>
      </c>
      <c r="AA116" s="484">
        <f t="shared" ref="AA116" si="260">SUM(O116:Z116)</f>
        <v>2149996.0751705524</v>
      </c>
    </row>
    <row r="117" spans="1:27" x14ac:dyDescent="0.15">
      <c r="A117" s="605" t="s">
        <v>171</v>
      </c>
      <c r="B117" s="611"/>
      <c r="D117" s="611"/>
      <c r="E117" s="611"/>
      <c r="F117" s="611"/>
      <c r="G117" s="611"/>
      <c r="H117" s="611"/>
      <c r="I117" s="485"/>
      <c r="J117" s="485"/>
      <c r="K117" s="485"/>
      <c r="L117" s="485"/>
      <c r="M117" s="485"/>
      <c r="N117" s="485"/>
      <c r="O117" s="485"/>
    </row>
    <row r="118" spans="1:27" ht="15" x14ac:dyDescent="0.15">
      <c r="A118" s="605" t="s">
        <v>175</v>
      </c>
    </row>
    <row r="119" spans="1:27" ht="15" x14ac:dyDescent="0.15">
      <c r="A119" s="605" t="s">
        <v>178</v>
      </c>
      <c r="G119" s="605" t="s">
        <v>73</v>
      </c>
    </row>
    <row r="120" spans="1:27" x14ac:dyDescent="0.15">
      <c r="A120" s="678"/>
    </row>
    <row r="123" spans="1:27" x14ac:dyDescent="0.15">
      <c r="N123" s="605" t="s">
        <v>73</v>
      </c>
    </row>
    <row r="143" spans="1:1" ht="31.5" customHeight="1" x14ac:dyDescent="0.2">
      <c r="A143" s="734" t="s">
        <v>179</v>
      </c>
    </row>
    <row r="144" spans="1:1" x14ac:dyDescent="0.15">
      <c r="A144" s="735" t="s">
        <v>1226</v>
      </c>
    </row>
    <row r="145" spans="1:5" ht="42" x14ac:dyDescent="0.15">
      <c r="A145" s="684" t="s">
        <v>154</v>
      </c>
      <c r="B145" s="684" t="s">
        <v>166</v>
      </c>
      <c r="C145" s="736" t="s">
        <v>167</v>
      </c>
      <c r="D145" s="737" t="s">
        <v>168</v>
      </c>
      <c r="E145" s="738" t="s">
        <v>180</v>
      </c>
    </row>
    <row r="146" spans="1:5" x14ac:dyDescent="0.15">
      <c r="A146" s="739" t="s">
        <v>164</v>
      </c>
      <c r="B146" s="486">
        <v>12</v>
      </c>
      <c r="C146" s="486">
        <v>34230</v>
      </c>
      <c r="D146" s="487">
        <v>77.101145625114398</v>
      </c>
      <c r="E146" s="486">
        <v>858</v>
      </c>
    </row>
    <row r="147" spans="1:5" x14ac:dyDescent="0.15">
      <c r="A147" s="639" t="s">
        <v>646</v>
      </c>
      <c r="B147" s="486">
        <v>9</v>
      </c>
      <c r="C147" s="486">
        <v>1536153</v>
      </c>
      <c r="D147" s="487">
        <v>112.46522280387499</v>
      </c>
      <c r="E147" s="486">
        <v>1061</v>
      </c>
    </row>
    <row r="148" spans="1:5" x14ac:dyDescent="0.15">
      <c r="A148" s="740" t="s">
        <v>760</v>
      </c>
      <c r="B148" s="486">
        <v>3</v>
      </c>
      <c r="C148" s="486">
        <v>317873</v>
      </c>
      <c r="D148" s="487">
        <v>3.1999801686033602</v>
      </c>
      <c r="E148" s="486">
        <v>800</v>
      </c>
    </row>
    <row r="149" spans="1:5" x14ac:dyDescent="0.15">
      <c r="A149" s="639" t="s">
        <v>143</v>
      </c>
      <c r="B149" s="486">
        <v>0</v>
      </c>
      <c r="C149" s="486">
        <v>0</v>
      </c>
      <c r="D149" s="487">
        <v>0</v>
      </c>
      <c r="E149" s="486">
        <v>0</v>
      </c>
    </row>
    <row r="150" spans="1:5" ht="15" customHeight="1" x14ac:dyDescent="0.15">
      <c r="A150" s="739" t="s">
        <v>146</v>
      </c>
      <c r="B150" s="486">
        <v>7</v>
      </c>
      <c r="C150" s="486">
        <v>1571</v>
      </c>
      <c r="D150" s="487">
        <v>2.5011935206130098</v>
      </c>
      <c r="E150" s="486">
        <v>513</v>
      </c>
    </row>
    <row r="151" spans="1:5" x14ac:dyDescent="0.15">
      <c r="A151" s="639" t="s">
        <v>746</v>
      </c>
      <c r="B151" s="486">
        <v>175</v>
      </c>
      <c r="C151" s="486">
        <v>12519347</v>
      </c>
      <c r="D151" s="487">
        <v>54490.635344468901</v>
      </c>
      <c r="E151" s="486">
        <v>406056</v>
      </c>
    </row>
    <row r="152" spans="1:5" x14ac:dyDescent="0.15">
      <c r="A152" s="639" t="s">
        <v>747</v>
      </c>
      <c r="B152" s="486">
        <v>142</v>
      </c>
      <c r="C152" s="486">
        <v>5511993</v>
      </c>
      <c r="D152" s="487">
        <v>34012.873363029197</v>
      </c>
      <c r="E152" s="486">
        <v>7209</v>
      </c>
    </row>
    <row r="153" spans="1:5" x14ac:dyDescent="0.15">
      <c r="A153" s="740" t="s">
        <v>144</v>
      </c>
      <c r="B153" s="486">
        <v>0</v>
      </c>
      <c r="C153" s="486">
        <v>0</v>
      </c>
      <c r="D153" s="487">
        <v>0</v>
      </c>
      <c r="E153" s="486">
        <v>0</v>
      </c>
    </row>
    <row r="154" spans="1:5" x14ac:dyDescent="0.15">
      <c r="A154" s="740" t="s">
        <v>147</v>
      </c>
      <c r="B154" s="486">
        <v>0</v>
      </c>
      <c r="C154" s="486">
        <v>0</v>
      </c>
      <c r="D154" s="487">
        <v>0</v>
      </c>
      <c r="E154" s="486">
        <v>0</v>
      </c>
    </row>
    <row r="155" spans="1:5" x14ac:dyDescent="0.15">
      <c r="A155" s="740" t="s">
        <v>763</v>
      </c>
      <c r="B155" s="486">
        <v>0</v>
      </c>
      <c r="C155" s="486">
        <v>0</v>
      </c>
      <c r="D155" s="487">
        <v>0</v>
      </c>
      <c r="E155" s="486">
        <v>0</v>
      </c>
    </row>
    <row r="156" spans="1:5" x14ac:dyDescent="0.15">
      <c r="A156" s="639" t="s">
        <v>647</v>
      </c>
      <c r="B156" s="486">
        <v>119</v>
      </c>
      <c r="C156" s="486">
        <v>12994545</v>
      </c>
      <c r="D156" s="487">
        <v>173795.58883600211</v>
      </c>
      <c r="E156" s="486">
        <v>620411</v>
      </c>
    </row>
    <row r="157" spans="1:5" x14ac:dyDescent="0.15">
      <c r="A157" s="740" t="s">
        <v>764</v>
      </c>
      <c r="B157" s="486">
        <v>18</v>
      </c>
      <c r="C157" s="486">
        <v>28030</v>
      </c>
      <c r="D157" s="487">
        <v>96.594939706847029</v>
      </c>
      <c r="E157" s="486">
        <v>744</v>
      </c>
    </row>
    <row r="158" spans="1:5" x14ac:dyDescent="0.15">
      <c r="A158" s="741" t="s">
        <v>55</v>
      </c>
      <c r="B158" s="446">
        <f>SUM(B146:B157)</f>
        <v>485</v>
      </c>
      <c r="C158" s="446">
        <f>SUM(C146:C157)</f>
        <v>32943742</v>
      </c>
      <c r="D158" s="446">
        <f>SUM(D146:D157)</f>
        <v>262590.96002532524</v>
      </c>
      <c r="E158" s="446">
        <f>SUM(E146:E157)</f>
        <v>1037652</v>
      </c>
    </row>
    <row r="159" spans="1:5" x14ac:dyDescent="0.15">
      <c r="A159" s="605" t="s">
        <v>171</v>
      </c>
    </row>
    <row r="162" spans="1:40" ht="27.75" customHeight="1" x14ac:dyDescent="0.15">
      <c r="A162" s="605" t="s">
        <v>175</v>
      </c>
    </row>
    <row r="163" spans="1:40" x14ac:dyDescent="0.15">
      <c r="A163" s="605" t="s">
        <v>181</v>
      </c>
    </row>
    <row r="164" spans="1:40" x14ac:dyDescent="0.15">
      <c r="A164" s="691"/>
      <c r="B164" s="1075" t="s">
        <v>162</v>
      </c>
      <c r="C164" s="1076"/>
      <c r="D164" s="1076"/>
      <c r="E164" s="1076"/>
      <c r="F164" s="1076"/>
      <c r="G164" s="1076"/>
      <c r="H164" s="1076"/>
      <c r="I164" s="1076"/>
      <c r="J164" s="1076"/>
      <c r="K164" s="1076"/>
      <c r="L164" s="1076"/>
      <c r="M164" s="1076"/>
      <c r="N164" s="1077"/>
      <c r="O164" s="1075" t="s">
        <v>163</v>
      </c>
      <c r="P164" s="1076"/>
      <c r="Q164" s="1076"/>
      <c r="R164" s="1076"/>
      <c r="S164" s="1076"/>
      <c r="T164" s="1076"/>
      <c r="U164" s="1076"/>
      <c r="V164" s="1076"/>
      <c r="W164" s="1076"/>
      <c r="X164" s="1076"/>
      <c r="Y164" s="1076"/>
      <c r="Z164" s="1076"/>
      <c r="AA164" s="1077"/>
      <c r="AB164" s="1072" t="s">
        <v>182</v>
      </c>
      <c r="AC164" s="1073"/>
      <c r="AD164" s="1073"/>
      <c r="AE164" s="1073"/>
      <c r="AF164" s="1073"/>
      <c r="AG164" s="1073"/>
      <c r="AH164" s="1073"/>
      <c r="AI164" s="1073"/>
      <c r="AJ164" s="1073"/>
      <c r="AK164" s="1073"/>
      <c r="AL164" s="1073"/>
      <c r="AM164" s="1073"/>
      <c r="AN164" s="1074"/>
    </row>
    <row r="165" spans="1:40" x14ac:dyDescent="0.15">
      <c r="A165" s="742" t="s">
        <v>236</v>
      </c>
      <c r="B165" s="724" t="s">
        <v>164</v>
      </c>
      <c r="C165" s="724" t="s">
        <v>646</v>
      </c>
      <c r="D165" s="724" t="s">
        <v>760</v>
      </c>
      <c r="E165" s="724" t="s">
        <v>143</v>
      </c>
      <c r="F165" s="724" t="s">
        <v>146</v>
      </c>
      <c r="G165" s="724" t="s">
        <v>183</v>
      </c>
      <c r="H165" s="724" t="s">
        <v>184</v>
      </c>
      <c r="I165" s="724" t="s">
        <v>144</v>
      </c>
      <c r="J165" s="724" t="s">
        <v>147</v>
      </c>
      <c r="K165" s="743" t="s">
        <v>763</v>
      </c>
      <c r="L165" s="743" t="s">
        <v>647</v>
      </c>
      <c r="M165" s="743" t="s">
        <v>237</v>
      </c>
      <c r="N165" s="724" t="s">
        <v>55</v>
      </c>
      <c r="O165" s="724" t="s">
        <v>164</v>
      </c>
      <c r="P165" s="724" t="s">
        <v>646</v>
      </c>
      <c r="Q165" s="724" t="s">
        <v>760</v>
      </c>
      <c r="R165" s="724" t="s">
        <v>143</v>
      </c>
      <c r="S165" s="724" t="s">
        <v>146</v>
      </c>
      <c r="T165" s="724" t="s">
        <v>183</v>
      </c>
      <c r="U165" s="724" t="s">
        <v>184</v>
      </c>
      <c r="V165" s="724" t="s">
        <v>144</v>
      </c>
      <c r="W165" s="724" t="s">
        <v>147</v>
      </c>
      <c r="X165" s="724" t="s">
        <v>763</v>
      </c>
      <c r="Y165" s="724" t="s">
        <v>647</v>
      </c>
      <c r="Z165" s="724" t="s">
        <v>237</v>
      </c>
      <c r="AA165" s="724" t="s">
        <v>55</v>
      </c>
      <c r="AB165" s="724" t="s">
        <v>164</v>
      </c>
      <c r="AC165" s="724" t="s">
        <v>646</v>
      </c>
      <c r="AD165" s="724" t="s">
        <v>760</v>
      </c>
      <c r="AE165" s="724" t="s">
        <v>143</v>
      </c>
      <c r="AF165" s="724" t="s">
        <v>146</v>
      </c>
      <c r="AG165" s="743" t="s">
        <v>183</v>
      </c>
      <c r="AH165" s="743" t="s">
        <v>184</v>
      </c>
      <c r="AI165" s="743" t="s">
        <v>144</v>
      </c>
      <c r="AJ165" s="743" t="s">
        <v>147</v>
      </c>
      <c r="AK165" s="743" t="s">
        <v>763</v>
      </c>
      <c r="AL165" s="743" t="s">
        <v>647</v>
      </c>
      <c r="AM165" s="743" t="s">
        <v>237</v>
      </c>
      <c r="AN165" s="743" t="s">
        <v>55</v>
      </c>
    </row>
    <row r="166" spans="1:40" x14ac:dyDescent="0.15">
      <c r="A166" s="744" t="s">
        <v>102</v>
      </c>
      <c r="B166" s="486">
        <v>8742</v>
      </c>
      <c r="C166" s="486">
        <v>506197</v>
      </c>
      <c r="D166" s="486">
        <v>7390</v>
      </c>
      <c r="E166" s="486">
        <v>0</v>
      </c>
      <c r="F166" s="486">
        <v>1570</v>
      </c>
      <c r="G166" s="486">
        <v>4298332</v>
      </c>
      <c r="H166" s="486">
        <v>122023</v>
      </c>
      <c r="I166" s="486">
        <v>0</v>
      </c>
      <c r="J166" s="486">
        <v>0</v>
      </c>
      <c r="K166" s="486">
        <v>0</v>
      </c>
      <c r="L166" s="486">
        <v>4299961</v>
      </c>
      <c r="M166" s="486">
        <v>3423</v>
      </c>
      <c r="N166" s="488">
        <f t="shared" ref="N166:N172" si="261">SUM(B166:M166)</f>
        <v>9247638</v>
      </c>
      <c r="O166" s="487">
        <v>46.045872109010801</v>
      </c>
      <c r="P166" s="487">
        <v>12.9670433998107</v>
      </c>
      <c r="Q166" s="487">
        <v>7.4540312401950304E-2</v>
      </c>
      <c r="R166" s="487">
        <v>0</v>
      </c>
      <c r="S166" s="487">
        <v>2.2465031901374402</v>
      </c>
      <c r="T166" s="487">
        <v>6637.5862357569804</v>
      </c>
      <c r="U166" s="487">
        <v>1182.48230277281</v>
      </c>
      <c r="V166" s="487">
        <v>0</v>
      </c>
      <c r="W166" s="487">
        <v>0</v>
      </c>
      <c r="X166" s="487">
        <v>0</v>
      </c>
      <c r="Y166" s="487">
        <v>32094.459712198899</v>
      </c>
      <c r="Z166" s="487">
        <v>70.459035559557336</v>
      </c>
      <c r="AA166" s="489">
        <f t="shared" ref="AA166:AA172" si="262">SUM(O166:Z166)</f>
        <v>40046.321245299609</v>
      </c>
      <c r="AB166" s="486">
        <v>659</v>
      </c>
      <c r="AC166" s="486">
        <v>634</v>
      </c>
      <c r="AD166" s="486">
        <v>218</v>
      </c>
      <c r="AE166" s="486">
        <v>0</v>
      </c>
      <c r="AF166" s="486">
        <v>378</v>
      </c>
      <c r="AG166" s="486">
        <v>230202</v>
      </c>
      <c r="AH166" s="486">
        <v>5303</v>
      </c>
      <c r="AI166" s="486">
        <v>0</v>
      </c>
      <c r="AJ166" s="486">
        <v>0</v>
      </c>
      <c r="AK166" s="486">
        <v>0</v>
      </c>
      <c r="AL166" s="486">
        <v>380392</v>
      </c>
      <c r="AM166" s="486">
        <v>448</v>
      </c>
      <c r="AN166" s="488">
        <f t="shared" ref="AN166:AN172" si="263">SUM(AB166:AM166)</f>
        <v>618234</v>
      </c>
    </row>
    <row r="167" spans="1:40" x14ac:dyDescent="0.15">
      <c r="A167" s="744" t="s">
        <v>103</v>
      </c>
      <c r="B167" s="486">
        <v>8087</v>
      </c>
      <c r="C167" s="486">
        <v>287649</v>
      </c>
      <c r="D167" s="486">
        <v>88330</v>
      </c>
      <c r="E167" s="486">
        <v>0</v>
      </c>
      <c r="F167" s="486">
        <v>0</v>
      </c>
      <c r="G167" s="486">
        <v>1858175</v>
      </c>
      <c r="H167" s="486">
        <v>154329</v>
      </c>
      <c r="I167" s="486">
        <v>0</v>
      </c>
      <c r="J167" s="486">
        <v>0</v>
      </c>
      <c r="K167" s="486">
        <v>0</v>
      </c>
      <c r="L167" s="486">
        <v>1802087</v>
      </c>
      <c r="M167" s="486">
        <v>921</v>
      </c>
      <c r="N167" s="488">
        <f t="shared" si="261"/>
        <v>4199578</v>
      </c>
      <c r="O167" s="487">
        <v>21.061208717524998</v>
      </c>
      <c r="P167" s="487">
        <v>2.91033159196376</v>
      </c>
      <c r="Q167" s="487">
        <v>0.89122927747666802</v>
      </c>
      <c r="R167" s="487">
        <v>0</v>
      </c>
      <c r="S167" s="487">
        <v>4.7759331762790597E-2</v>
      </c>
      <c r="T167" s="487">
        <v>1108.94080627895</v>
      </c>
      <c r="U167" s="487">
        <v>157.886433983221</v>
      </c>
      <c r="V167" s="487">
        <v>0</v>
      </c>
      <c r="W167" s="487">
        <v>0</v>
      </c>
      <c r="X167" s="487">
        <v>0</v>
      </c>
      <c r="Y167" s="487">
        <v>4284.9906911654298</v>
      </c>
      <c r="Z167" s="487">
        <v>1.9484668867662465</v>
      </c>
      <c r="AA167" s="489">
        <f t="shared" si="262"/>
        <v>5578.6769272330948</v>
      </c>
      <c r="AB167" s="486">
        <v>93</v>
      </c>
      <c r="AC167" s="486">
        <v>361</v>
      </c>
      <c r="AD167" s="486">
        <v>103</v>
      </c>
      <c r="AE167" s="486">
        <v>0</v>
      </c>
      <c r="AF167" s="486">
        <v>79</v>
      </c>
      <c r="AG167" s="486">
        <v>88786</v>
      </c>
      <c r="AH167" s="486">
        <v>1388</v>
      </c>
      <c r="AI167" s="486">
        <v>0</v>
      </c>
      <c r="AJ167" s="486">
        <v>0</v>
      </c>
      <c r="AK167" s="486">
        <v>0</v>
      </c>
      <c r="AL167" s="486">
        <v>88191</v>
      </c>
      <c r="AM167" s="486">
        <v>147</v>
      </c>
      <c r="AN167" s="488">
        <f t="shared" si="263"/>
        <v>179148</v>
      </c>
    </row>
    <row r="168" spans="1:40" x14ac:dyDescent="0.15">
      <c r="A168" s="744" t="s">
        <v>104</v>
      </c>
      <c r="B168" s="486">
        <v>5</v>
      </c>
      <c r="C168" s="486">
        <v>923</v>
      </c>
      <c r="D168" s="486">
        <v>776</v>
      </c>
      <c r="E168" s="486">
        <v>0</v>
      </c>
      <c r="F168" s="486">
        <v>0</v>
      </c>
      <c r="G168" s="486">
        <v>11061</v>
      </c>
      <c r="H168" s="486">
        <v>73</v>
      </c>
      <c r="I168" s="486">
        <v>0</v>
      </c>
      <c r="J168" s="486">
        <v>0</v>
      </c>
      <c r="K168" s="486">
        <v>0</v>
      </c>
      <c r="L168" s="486">
        <v>9521</v>
      </c>
      <c r="M168" s="486">
        <v>0</v>
      </c>
      <c r="N168" s="488">
        <f t="shared" si="261"/>
        <v>22359</v>
      </c>
      <c r="O168" s="487">
        <v>8.32550227642059E-4</v>
      </c>
      <c r="P168" s="487">
        <v>0.221273935399949</v>
      </c>
      <c r="Q168" s="487">
        <v>7.8071942552924104E-3</v>
      </c>
      <c r="R168" s="487">
        <v>0</v>
      </c>
      <c r="S168" s="487">
        <v>8.7461434304714203E-5</v>
      </c>
      <c r="T168" s="487">
        <v>2.6573729971423701</v>
      </c>
      <c r="U168" s="487">
        <v>1.23580936342477E-2</v>
      </c>
      <c r="V168" s="487">
        <v>0</v>
      </c>
      <c r="W168" s="487">
        <v>0</v>
      </c>
      <c r="X168" s="487">
        <v>0</v>
      </c>
      <c r="Y168" s="487">
        <v>20.338212488219039</v>
      </c>
      <c r="Z168" s="487">
        <v>2.84610316157341E-4</v>
      </c>
      <c r="AA168" s="489">
        <f t="shared" si="262"/>
        <v>23.238229330629004</v>
      </c>
      <c r="AB168" s="486">
        <v>4</v>
      </c>
      <c r="AC168" s="486">
        <v>2</v>
      </c>
      <c r="AD168" s="486">
        <v>4</v>
      </c>
      <c r="AE168" s="486">
        <v>0</v>
      </c>
      <c r="AF168" s="486">
        <v>5</v>
      </c>
      <c r="AG168" s="486">
        <v>262</v>
      </c>
      <c r="AH168" s="486">
        <v>16</v>
      </c>
      <c r="AI168" s="486">
        <v>0</v>
      </c>
      <c r="AJ168" s="486">
        <v>0</v>
      </c>
      <c r="AK168" s="486">
        <v>0</v>
      </c>
      <c r="AL168" s="486">
        <v>139</v>
      </c>
      <c r="AM168" s="486">
        <v>6</v>
      </c>
      <c r="AN168" s="488">
        <f t="shared" si="263"/>
        <v>438</v>
      </c>
    </row>
    <row r="169" spans="1:40" x14ac:dyDescent="0.15">
      <c r="A169" s="744" t="s">
        <v>105</v>
      </c>
      <c r="B169" s="486">
        <v>2</v>
      </c>
      <c r="C169" s="486">
        <v>365036</v>
      </c>
      <c r="D169" s="486">
        <v>206365</v>
      </c>
      <c r="E169" s="486">
        <v>0</v>
      </c>
      <c r="F169" s="486">
        <v>1</v>
      </c>
      <c r="G169" s="486">
        <v>5067591</v>
      </c>
      <c r="H169" s="486">
        <v>5187926</v>
      </c>
      <c r="I169" s="486">
        <v>0</v>
      </c>
      <c r="J169" s="486">
        <v>0</v>
      </c>
      <c r="K169" s="486">
        <v>0</v>
      </c>
      <c r="L169" s="486">
        <v>5503201</v>
      </c>
      <c r="M169" s="486">
        <v>5501</v>
      </c>
      <c r="N169" s="488">
        <f t="shared" si="261"/>
        <v>16335623</v>
      </c>
      <c r="O169" s="487">
        <v>2.2429758869111498</v>
      </c>
      <c r="P169" s="487">
        <v>94.7472889302298</v>
      </c>
      <c r="Q169" s="487">
        <v>2.07540316320955</v>
      </c>
      <c r="R169" s="487">
        <v>0</v>
      </c>
      <c r="S169" s="487">
        <v>0.102344647981226</v>
      </c>
      <c r="T169" s="487">
        <v>45026.618106629598</v>
      </c>
      <c r="U169" s="487">
        <v>29529.758665021502</v>
      </c>
      <c r="V169" s="487">
        <v>0</v>
      </c>
      <c r="W169" s="487">
        <v>0</v>
      </c>
      <c r="X169" s="487">
        <v>0</v>
      </c>
      <c r="Y169" s="487">
        <v>131025.51873328339</v>
      </c>
      <c r="Z169" s="487">
        <v>4.5379200903698758</v>
      </c>
      <c r="AA169" s="489">
        <f t="shared" si="262"/>
        <v>205685.60143765318</v>
      </c>
      <c r="AB169" s="486">
        <v>8</v>
      </c>
      <c r="AC169" s="486">
        <v>3</v>
      </c>
      <c r="AD169" s="486">
        <v>184</v>
      </c>
      <c r="AE169" s="486">
        <v>0</v>
      </c>
      <c r="AF169" s="486">
        <v>9</v>
      </c>
      <c r="AG169" s="486">
        <v>574</v>
      </c>
      <c r="AH169" s="486">
        <v>12</v>
      </c>
      <c r="AI169" s="486">
        <v>0</v>
      </c>
      <c r="AJ169" s="486">
        <v>0</v>
      </c>
      <c r="AK169" s="486">
        <v>0</v>
      </c>
      <c r="AL169" s="486">
        <v>394</v>
      </c>
      <c r="AM169" s="486">
        <v>16</v>
      </c>
      <c r="AN169" s="488">
        <f t="shared" si="263"/>
        <v>1200</v>
      </c>
    </row>
    <row r="170" spans="1:40" x14ac:dyDescent="0.15">
      <c r="A170" s="744" t="s">
        <v>106</v>
      </c>
      <c r="B170" s="486">
        <v>0</v>
      </c>
      <c r="C170" s="486"/>
      <c r="D170" s="486">
        <v>2</v>
      </c>
      <c r="E170" s="486">
        <v>0</v>
      </c>
      <c r="F170" s="486"/>
      <c r="G170" s="486">
        <v>1561</v>
      </c>
      <c r="H170" s="486">
        <v>18</v>
      </c>
      <c r="I170" s="486">
        <v>0</v>
      </c>
      <c r="J170" s="486">
        <v>0</v>
      </c>
      <c r="K170" s="486">
        <v>0</v>
      </c>
      <c r="L170" s="486">
        <v>15288</v>
      </c>
      <c r="M170" s="486"/>
      <c r="N170" s="488">
        <f t="shared" si="261"/>
        <v>16869</v>
      </c>
      <c r="O170" s="487">
        <v>4.7660134732723201E-3</v>
      </c>
      <c r="P170" s="487"/>
      <c r="Q170" s="487">
        <v>2.01519578695297E-5</v>
      </c>
      <c r="R170" s="487">
        <v>0</v>
      </c>
      <c r="S170" s="487"/>
      <c r="T170" s="487">
        <v>0.73262227699160498</v>
      </c>
      <c r="U170" s="487">
        <v>4.5298207551240904E-3</v>
      </c>
      <c r="V170" s="487">
        <v>0</v>
      </c>
      <c r="W170" s="487">
        <v>0</v>
      </c>
      <c r="X170" s="487">
        <v>0</v>
      </c>
      <c r="Y170" s="487">
        <v>41.788120298646298</v>
      </c>
      <c r="Z170" s="487"/>
      <c r="AA170" s="489">
        <f t="shared" si="262"/>
        <v>42.53005856182417</v>
      </c>
      <c r="AB170" s="486">
        <v>1</v>
      </c>
      <c r="AC170" s="486"/>
      <c r="AD170" s="486">
        <v>2</v>
      </c>
      <c r="AE170" s="486">
        <v>0</v>
      </c>
      <c r="AF170" s="486"/>
      <c r="AG170" s="486">
        <v>126</v>
      </c>
      <c r="AH170" s="486">
        <v>10</v>
      </c>
      <c r="AI170" s="486">
        <v>0</v>
      </c>
      <c r="AJ170" s="486">
        <v>0</v>
      </c>
      <c r="AK170" s="486">
        <v>0</v>
      </c>
      <c r="AL170" s="486">
        <v>120</v>
      </c>
      <c r="AM170" s="486"/>
      <c r="AN170" s="488">
        <f t="shared" si="263"/>
        <v>259</v>
      </c>
    </row>
    <row r="171" spans="1:40" x14ac:dyDescent="0.15">
      <c r="A171" s="744" t="s">
        <v>107</v>
      </c>
      <c r="B171" s="486">
        <v>25</v>
      </c>
      <c r="C171" s="486">
        <v>376348</v>
      </c>
      <c r="D171" s="486">
        <v>15005</v>
      </c>
      <c r="E171" s="486">
        <v>0</v>
      </c>
      <c r="F171" s="486">
        <v>0</v>
      </c>
      <c r="G171" s="486">
        <v>1279718</v>
      </c>
      <c r="H171" s="486">
        <v>37248</v>
      </c>
      <c r="I171" s="486">
        <v>0</v>
      </c>
      <c r="J171" s="486">
        <v>0</v>
      </c>
      <c r="K171" s="486">
        <v>0</v>
      </c>
      <c r="L171" s="486">
        <v>1362870</v>
      </c>
      <c r="M171" s="486">
        <v>17537</v>
      </c>
      <c r="N171" s="488">
        <f t="shared" si="261"/>
        <v>3088751</v>
      </c>
      <c r="O171" s="487">
        <v>7.2367147542536203E-2</v>
      </c>
      <c r="P171" s="487">
        <v>1.61928494647145</v>
      </c>
      <c r="Q171" s="487">
        <v>0.1509296502918</v>
      </c>
      <c r="R171" s="487">
        <v>0</v>
      </c>
      <c r="S171" s="487">
        <v>2.1010412834584699E-2</v>
      </c>
      <c r="T171" s="487">
        <v>606.73679285496405</v>
      </c>
      <c r="U171" s="487">
        <v>10.7033066581934</v>
      </c>
      <c r="V171" s="487">
        <v>0</v>
      </c>
      <c r="W171" s="487">
        <v>0</v>
      </c>
      <c r="X171" s="487">
        <v>0</v>
      </c>
      <c r="Y171" s="487">
        <v>6320.8666520854295</v>
      </c>
      <c r="Z171" s="487">
        <v>0.33059441018849572</v>
      </c>
      <c r="AA171" s="489">
        <f t="shared" si="262"/>
        <v>6940.5009381659156</v>
      </c>
      <c r="AB171" s="486">
        <v>75</v>
      </c>
      <c r="AC171" s="486">
        <v>61</v>
      </c>
      <c r="AD171" s="486">
        <v>287</v>
      </c>
      <c r="AE171" s="486">
        <v>0</v>
      </c>
      <c r="AF171" s="486">
        <v>31</v>
      </c>
      <c r="AG171" s="486">
        <v>86004</v>
      </c>
      <c r="AH171" s="486">
        <v>479</v>
      </c>
      <c r="AI171" s="486">
        <v>0</v>
      </c>
      <c r="AJ171" s="486">
        <v>0</v>
      </c>
      <c r="AK171" s="486">
        <v>0</v>
      </c>
      <c r="AL171" s="486">
        <v>151094</v>
      </c>
      <c r="AM171" s="486">
        <v>113</v>
      </c>
      <c r="AN171" s="488">
        <f t="shared" si="263"/>
        <v>238144</v>
      </c>
    </row>
    <row r="172" spans="1:40" x14ac:dyDescent="0.15">
      <c r="A172" s="744" t="s">
        <v>108</v>
      </c>
      <c r="B172" s="486">
        <v>17369</v>
      </c>
      <c r="C172" s="486"/>
      <c r="D172" s="486">
        <v>5</v>
      </c>
      <c r="E172" s="486">
        <v>0</v>
      </c>
      <c r="F172" s="486">
        <v>0</v>
      </c>
      <c r="G172" s="486">
        <v>2909</v>
      </c>
      <c r="H172" s="486">
        <v>10376</v>
      </c>
      <c r="I172" s="486">
        <v>0</v>
      </c>
      <c r="J172" s="486">
        <v>0</v>
      </c>
      <c r="K172" s="486">
        <v>0</v>
      </c>
      <c r="L172" s="486">
        <v>1617</v>
      </c>
      <c r="M172" s="486">
        <v>648</v>
      </c>
      <c r="N172" s="488">
        <f t="shared" si="261"/>
        <v>32924</v>
      </c>
      <c r="O172" s="487">
        <v>7.6731232004240102</v>
      </c>
      <c r="P172" s="487"/>
      <c r="Q172" s="487">
        <v>5.0419010221958099E-5</v>
      </c>
      <c r="R172" s="487">
        <v>0</v>
      </c>
      <c r="S172" s="487">
        <v>8.3488476462662206E-2</v>
      </c>
      <c r="T172" s="487">
        <v>1107.3634076742401</v>
      </c>
      <c r="U172" s="487">
        <v>3132.0257666790799</v>
      </c>
      <c r="V172" s="487">
        <v>0</v>
      </c>
      <c r="W172" s="487">
        <v>0</v>
      </c>
      <c r="X172" s="487">
        <v>0</v>
      </c>
      <c r="Y172" s="487">
        <v>7.6267144819721508</v>
      </c>
      <c r="Z172" s="487">
        <v>19.318638149648823</v>
      </c>
      <c r="AA172" s="489">
        <f t="shared" si="262"/>
        <v>4274.0911890808384</v>
      </c>
      <c r="AB172" s="486">
        <v>52</v>
      </c>
      <c r="AC172" s="486"/>
      <c r="AD172" s="486">
        <v>2</v>
      </c>
      <c r="AE172" s="486">
        <v>0</v>
      </c>
      <c r="AF172" s="486">
        <v>11</v>
      </c>
      <c r="AG172" s="486">
        <v>151</v>
      </c>
      <c r="AH172" s="486">
        <v>7</v>
      </c>
      <c r="AI172" s="486">
        <v>0</v>
      </c>
      <c r="AJ172" s="486">
        <v>0</v>
      </c>
      <c r="AK172" s="486">
        <v>0</v>
      </c>
      <c r="AL172" s="486">
        <v>113</v>
      </c>
      <c r="AM172" s="486">
        <v>16</v>
      </c>
      <c r="AN172" s="488">
        <f t="shared" si="263"/>
        <v>352</v>
      </c>
    </row>
    <row r="173" spans="1:40" x14ac:dyDescent="0.15">
      <c r="A173" s="745" t="s">
        <v>1225</v>
      </c>
      <c r="B173" s="488">
        <f>SUM(B166:B172)</f>
        <v>34230</v>
      </c>
      <c r="C173" s="488">
        <f t="shared" ref="C173:N173" si="264">SUM(C166:C172)</f>
        <v>1536153</v>
      </c>
      <c r="D173" s="488">
        <f t="shared" si="264"/>
        <v>317873</v>
      </c>
      <c r="E173" s="488">
        <f t="shared" si="264"/>
        <v>0</v>
      </c>
      <c r="F173" s="488">
        <f t="shared" si="264"/>
        <v>1571</v>
      </c>
      <c r="G173" s="488">
        <f t="shared" si="264"/>
        <v>12519347</v>
      </c>
      <c r="H173" s="488">
        <f t="shared" si="264"/>
        <v>5511993</v>
      </c>
      <c r="I173" s="488">
        <f t="shared" si="264"/>
        <v>0</v>
      </c>
      <c r="J173" s="488">
        <f t="shared" si="264"/>
        <v>0</v>
      </c>
      <c r="K173" s="488">
        <f t="shared" si="264"/>
        <v>0</v>
      </c>
      <c r="L173" s="488">
        <f t="shared" si="264"/>
        <v>12994545</v>
      </c>
      <c r="M173" s="488">
        <f t="shared" si="264"/>
        <v>28030</v>
      </c>
      <c r="N173" s="488">
        <f t="shared" si="264"/>
        <v>32943742</v>
      </c>
      <c r="O173" s="489">
        <f>SUM(O166:O172)</f>
        <v>77.101145625114412</v>
      </c>
      <c r="P173" s="489">
        <f t="shared" ref="P173:AA173" si="265">SUM(P166:P172)</f>
        <v>112.46522280387566</v>
      </c>
      <c r="Q173" s="489">
        <f t="shared" si="265"/>
        <v>3.1999801686033522</v>
      </c>
      <c r="R173" s="489">
        <f t="shared" si="265"/>
        <v>0</v>
      </c>
      <c r="S173" s="489">
        <f t="shared" si="265"/>
        <v>2.5011935206130085</v>
      </c>
      <c r="T173" s="489">
        <f t="shared" si="265"/>
        <v>54490.635344468865</v>
      </c>
      <c r="U173" s="489">
        <f t="shared" si="265"/>
        <v>34012.873363029197</v>
      </c>
      <c r="V173" s="489">
        <f t="shared" si="265"/>
        <v>0</v>
      </c>
      <c r="W173" s="489">
        <f t="shared" si="265"/>
        <v>0</v>
      </c>
      <c r="X173" s="489">
        <f t="shared" si="265"/>
        <v>0</v>
      </c>
      <c r="Y173" s="489">
        <f t="shared" si="265"/>
        <v>173795.58883600196</v>
      </c>
      <c r="Z173" s="489">
        <f t="shared" si="265"/>
        <v>96.59493970684693</v>
      </c>
      <c r="AA173" s="489">
        <f t="shared" si="265"/>
        <v>262590.96002532507</v>
      </c>
      <c r="AB173" s="488">
        <f>SUM(AB166:AB172)</f>
        <v>892</v>
      </c>
      <c r="AC173" s="488">
        <f t="shared" ref="AC173:AM173" si="266">SUM(AC166:AC172)</f>
        <v>1061</v>
      </c>
      <c r="AD173" s="488">
        <f>SUM(AD166:AD172)</f>
        <v>800</v>
      </c>
      <c r="AE173" s="488">
        <f t="shared" si="266"/>
        <v>0</v>
      </c>
      <c r="AF173" s="488">
        <f t="shared" si="266"/>
        <v>513</v>
      </c>
      <c r="AG173" s="488">
        <f t="shared" si="266"/>
        <v>406105</v>
      </c>
      <c r="AH173" s="488">
        <f t="shared" si="266"/>
        <v>7215</v>
      </c>
      <c r="AI173" s="488">
        <f t="shared" si="266"/>
        <v>0</v>
      </c>
      <c r="AJ173" s="488">
        <f t="shared" si="266"/>
        <v>0</v>
      </c>
      <c r="AK173" s="488">
        <f t="shared" si="266"/>
        <v>0</v>
      </c>
      <c r="AL173" s="488">
        <f t="shared" si="266"/>
        <v>620443</v>
      </c>
      <c r="AM173" s="488">
        <f t="shared" si="266"/>
        <v>746</v>
      </c>
      <c r="AN173" s="488">
        <f>SUM(AN166:AN172)</f>
        <v>1037775</v>
      </c>
    </row>
    <row r="174" spans="1:40" x14ac:dyDescent="0.15">
      <c r="A174" s="605" t="s">
        <v>171</v>
      </c>
      <c r="B174" s="746"/>
      <c r="C174" s="746"/>
      <c r="D174" s="746"/>
      <c r="E174" s="746"/>
      <c r="F174" s="490"/>
      <c r="G174" s="490"/>
      <c r="H174" s="490"/>
      <c r="I174" s="490"/>
      <c r="J174" s="491"/>
      <c r="K174" s="491"/>
      <c r="L174" s="491"/>
      <c r="M174" s="491"/>
    </row>
    <row r="175" spans="1:40" x14ac:dyDescent="0.15">
      <c r="A175" s="605" t="s">
        <v>185</v>
      </c>
    </row>
    <row r="176" spans="1:40" x14ac:dyDescent="0.15">
      <c r="A176" s="605" t="s">
        <v>186</v>
      </c>
    </row>
    <row r="200" spans="1:9" ht="16" x14ac:dyDescent="0.15">
      <c r="A200" s="605" t="s">
        <v>187</v>
      </c>
      <c r="B200" s="747"/>
      <c r="C200" s="747"/>
      <c r="D200" s="747"/>
      <c r="E200" s="747"/>
    </row>
    <row r="201" spans="1:9" ht="33" customHeight="1" x14ac:dyDescent="0.15">
      <c r="A201" s="748" t="s">
        <v>188</v>
      </c>
      <c r="B201" s="737" t="s">
        <v>168</v>
      </c>
      <c r="C201" s="736" t="s">
        <v>167</v>
      </c>
      <c r="D201" s="738" t="s">
        <v>180</v>
      </c>
      <c r="E201" s="738" t="s">
        <v>189</v>
      </c>
      <c r="F201" s="748" t="s">
        <v>188</v>
      </c>
      <c r="G201" s="736" t="s">
        <v>167</v>
      </c>
      <c r="H201" s="737" t="s">
        <v>168</v>
      </c>
      <c r="I201" s="738" t="s">
        <v>180</v>
      </c>
    </row>
    <row r="202" spans="1:9" ht="16" x14ac:dyDescent="0.15">
      <c r="A202" s="749" t="s">
        <v>190</v>
      </c>
      <c r="B202" s="451">
        <v>10040445.471660012</v>
      </c>
      <c r="C202" s="455">
        <v>1088507280</v>
      </c>
      <c r="D202" s="455">
        <v>217617</v>
      </c>
      <c r="E202" s="691">
        <v>1</v>
      </c>
      <c r="F202" s="749" t="s">
        <v>190</v>
      </c>
      <c r="G202" s="455">
        <v>1088507280</v>
      </c>
      <c r="H202" s="451">
        <v>10040445.471660012</v>
      </c>
      <c r="I202" s="455">
        <v>217617</v>
      </c>
    </row>
    <row r="203" spans="1:9" ht="16" x14ac:dyDescent="0.15">
      <c r="A203" s="749" t="s">
        <v>108</v>
      </c>
      <c r="B203" s="451">
        <v>282090.13011291897</v>
      </c>
      <c r="C203" s="455">
        <v>2173007</v>
      </c>
      <c r="D203" s="455">
        <v>219</v>
      </c>
      <c r="E203" s="691">
        <v>2</v>
      </c>
      <c r="F203" s="749" t="s">
        <v>192</v>
      </c>
      <c r="G203" s="455">
        <v>23559978</v>
      </c>
      <c r="H203" s="451">
        <v>18027.246854318215</v>
      </c>
      <c r="I203" s="455">
        <v>3033</v>
      </c>
    </row>
    <row r="204" spans="1:9" ht="16" x14ac:dyDescent="0.15">
      <c r="A204" s="749" t="s">
        <v>193</v>
      </c>
      <c r="B204" s="451">
        <v>55330.61613406791</v>
      </c>
      <c r="C204" s="455">
        <v>7850423</v>
      </c>
      <c r="D204" s="455">
        <v>2699</v>
      </c>
      <c r="E204" s="691">
        <v>3</v>
      </c>
      <c r="F204" s="749" t="s">
        <v>196</v>
      </c>
      <c r="G204" s="455">
        <v>8242520</v>
      </c>
      <c r="H204" s="451">
        <v>42604.350416687303</v>
      </c>
      <c r="I204" s="455">
        <v>20765</v>
      </c>
    </row>
    <row r="205" spans="1:9" ht="16" x14ac:dyDescent="0.15">
      <c r="A205" s="749" t="s">
        <v>197</v>
      </c>
      <c r="B205" s="451">
        <v>53965.642109898799</v>
      </c>
      <c r="C205" s="455">
        <v>6413329</v>
      </c>
      <c r="D205" s="455">
        <v>23850</v>
      </c>
      <c r="E205" s="691">
        <v>4</v>
      </c>
      <c r="F205" s="749" t="s">
        <v>193</v>
      </c>
      <c r="G205" s="455">
        <v>7850423</v>
      </c>
      <c r="H205" s="451">
        <v>55330.61613406791</v>
      </c>
      <c r="I205" s="455">
        <v>2699</v>
      </c>
    </row>
    <row r="206" spans="1:9" ht="16" x14ac:dyDescent="0.15">
      <c r="A206" s="749" t="s">
        <v>223</v>
      </c>
      <c r="B206" s="451">
        <v>47902.230206212946</v>
      </c>
      <c r="C206" s="455">
        <v>5666674</v>
      </c>
      <c r="D206" s="455">
        <v>51948</v>
      </c>
      <c r="E206" s="691">
        <v>5</v>
      </c>
      <c r="F206" s="749" t="s">
        <v>197</v>
      </c>
      <c r="G206" s="455">
        <v>6413329</v>
      </c>
      <c r="H206" s="451">
        <v>53965.642109898799</v>
      </c>
      <c r="I206" s="455">
        <v>23850</v>
      </c>
    </row>
    <row r="207" spans="1:9" ht="16" x14ac:dyDescent="0.15">
      <c r="A207" s="749" t="s">
        <v>196</v>
      </c>
      <c r="B207" s="451">
        <v>42604.350416687303</v>
      </c>
      <c r="C207" s="455">
        <v>8242520</v>
      </c>
      <c r="D207" s="455">
        <v>20765</v>
      </c>
      <c r="E207" s="691">
        <v>6</v>
      </c>
      <c r="F207" s="749" t="s">
        <v>734</v>
      </c>
      <c r="G207" s="455">
        <v>6190730</v>
      </c>
      <c r="H207" s="451">
        <v>34508.951358303399</v>
      </c>
      <c r="I207" s="455">
        <v>16985</v>
      </c>
    </row>
    <row r="208" spans="1:9" ht="16" x14ac:dyDescent="0.15">
      <c r="A208" s="749" t="s">
        <v>734</v>
      </c>
      <c r="B208" s="451">
        <v>34508.951358303399</v>
      </c>
      <c r="C208" s="455">
        <v>6190730</v>
      </c>
      <c r="D208" s="455">
        <v>16985</v>
      </c>
      <c r="E208" s="691">
        <v>7</v>
      </c>
      <c r="F208" s="749" t="s">
        <v>198</v>
      </c>
      <c r="G208" s="455">
        <v>6162770</v>
      </c>
      <c r="H208" s="451">
        <v>19003.760950649099</v>
      </c>
      <c r="I208" s="455">
        <v>11829</v>
      </c>
    </row>
    <row r="209" spans="1:9" ht="16" x14ac:dyDescent="0.15">
      <c r="A209" s="749" t="s">
        <v>198</v>
      </c>
      <c r="B209" s="451">
        <v>19003.760950649099</v>
      </c>
      <c r="C209" s="455">
        <v>6162770</v>
      </c>
      <c r="D209" s="455">
        <v>11829</v>
      </c>
      <c r="E209" s="691">
        <v>8</v>
      </c>
      <c r="F209" s="749" t="s">
        <v>223</v>
      </c>
      <c r="G209" s="455">
        <v>5666674</v>
      </c>
      <c r="H209" s="451">
        <v>47902.230206212946</v>
      </c>
      <c r="I209" s="455">
        <v>51948</v>
      </c>
    </row>
    <row r="210" spans="1:9" ht="16" x14ac:dyDescent="0.15">
      <c r="A210" s="749" t="s">
        <v>199</v>
      </c>
      <c r="B210" s="451">
        <v>18194.315979797298</v>
      </c>
      <c r="C210" s="455">
        <v>4383420</v>
      </c>
      <c r="D210" s="455">
        <v>10617</v>
      </c>
      <c r="E210" s="691">
        <v>9</v>
      </c>
      <c r="F210" s="749" t="s">
        <v>194</v>
      </c>
      <c r="G210" s="455">
        <v>4788270</v>
      </c>
      <c r="H210" s="451">
        <v>9519.5657739573999</v>
      </c>
      <c r="I210" s="455">
        <v>5325</v>
      </c>
    </row>
    <row r="211" spans="1:9" ht="16" x14ac:dyDescent="0.15">
      <c r="A211" s="749" t="s">
        <v>192</v>
      </c>
      <c r="B211" s="451">
        <v>18027.246854318215</v>
      </c>
      <c r="C211" s="455">
        <v>23559978</v>
      </c>
      <c r="D211" s="455">
        <v>3033</v>
      </c>
      <c r="E211" s="691">
        <v>10</v>
      </c>
      <c r="F211" s="749" t="s">
        <v>199</v>
      </c>
      <c r="G211" s="455">
        <v>4383420</v>
      </c>
      <c r="H211" s="451">
        <v>18194.315979797298</v>
      </c>
      <c r="I211" s="455">
        <v>10617</v>
      </c>
    </row>
    <row r="213" spans="1:9" x14ac:dyDescent="0.15">
      <c r="A213" s="605" t="s">
        <v>171</v>
      </c>
    </row>
    <row r="214" spans="1:9" ht="15" customHeight="1" x14ac:dyDescent="0.15"/>
    <row r="215" spans="1:9" ht="15" customHeight="1" x14ac:dyDescent="0.15">
      <c r="A215" s="630"/>
      <c r="B215" s="682"/>
      <c r="C215" s="682"/>
      <c r="D215" s="682"/>
      <c r="E215" s="617"/>
    </row>
    <row r="216" spans="1:9" ht="16" x14ac:dyDescent="0.15">
      <c r="A216" s="750" t="s">
        <v>200</v>
      </c>
      <c r="B216" s="750"/>
      <c r="C216" s="750"/>
      <c r="D216" s="750"/>
      <c r="E216" s="750"/>
    </row>
    <row r="217" spans="1:9" x14ac:dyDescent="0.15">
      <c r="A217" s="751"/>
      <c r="B217" s="751" t="s">
        <v>255</v>
      </c>
      <c r="C217" s="751" t="s">
        <v>201</v>
      </c>
      <c r="D217" s="751" t="s">
        <v>202</v>
      </c>
      <c r="E217" s="751" t="s">
        <v>203</v>
      </c>
    </row>
    <row r="218" spans="1:9" ht="56" x14ac:dyDescent="0.15">
      <c r="A218" s="752">
        <v>1</v>
      </c>
      <c r="B218" s="753" t="s">
        <v>1203</v>
      </c>
      <c r="C218" s="754" t="s">
        <v>1204</v>
      </c>
      <c r="D218" s="492">
        <v>33910.007925255202</v>
      </c>
      <c r="E218" s="493">
        <v>17312</v>
      </c>
    </row>
    <row r="219" spans="1:9" ht="42" x14ac:dyDescent="0.15">
      <c r="A219" s="752">
        <v>2</v>
      </c>
      <c r="B219" s="753" t="s">
        <v>1205</v>
      </c>
      <c r="C219" s="754" t="s">
        <v>993</v>
      </c>
      <c r="D219" s="492">
        <v>21068.5764804668</v>
      </c>
      <c r="E219" s="493">
        <v>3131763</v>
      </c>
    </row>
    <row r="220" spans="1:9" ht="56" x14ac:dyDescent="0.15">
      <c r="A220" s="752">
        <v>3</v>
      </c>
      <c r="B220" s="753" t="s">
        <v>1206</v>
      </c>
      <c r="C220" s="754" t="s">
        <v>1207</v>
      </c>
      <c r="D220" s="492">
        <v>16595.471354575799</v>
      </c>
      <c r="E220" s="493">
        <v>8316</v>
      </c>
    </row>
    <row r="221" spans="1:9" ht="42" x14ac:dyDescent="0.15">
      <c r="A221" s="752">
        <v>4</v>
      </c>
      <c r="B221" s="753" t="s">
        <v>1208</v>
      </c>
      <c r="C221" s="754" t="s">
        <v>993</v>
      </c>
      <c r="D221" s="492">
        <v>15385.038003101001</v>
      </c>
      <c r="E221" s="493">
        <v>2850049</v>
      </c>
    </row>
    <row r="222" spans="1:9" ht="70" x14ac:dyDescent="0.15">
      <c r="A222" s="752">
        <v>5</v>
      </c>
      <c r="B222" s="753" t="s">
        <v>1209</v>
      </c>
      <c r="C222" s="754" t="s">
        <v>1210</v>
      </c>
      <c r="D222" s="492">
        <v>8859.9205735214</v>
      </c>
      <c r="E222" s="493">
        <v>19098</v>
      </c>
    </row>
    <row r="223" spans="1:9" ht="42" x14ac:dyDescent="0.15">
      <c r="A223" s="752">
        <v>6</v>
      </c>
      <c r="B223" s="753" t="s">
        <v>765</v>
      </c>
      <c r="C223" s="754" t="s">
        <v>989</v>
      </c>
      <c r="D223" s="492">
        <v>5403.6897644186301</v>
      </c>
      <c r="E223" s="493">
        <v>4700322</v>
      </c>
    </row>
    <row r="224" spans="1:9" ht="36.75" customHeight="1" x14ac:dyDescent="0.15">
      <c r="A224" s="752">
        <v>7</v>
      </c>
      <c r="B224" s="753" t="s">
        <v>259</v>
      </c>
      <c r="C224" s="754" t="s">
        <v>987</v>
      </c>
      <c r="D224" s="492">
        <v>4973.5157467229201</v>
      </c>
      <c r="E224" s="493">
        <v>47828</v>
      </c>
    </row>
    <row r="225" spans="1:5" ht="70" x14ac:dyDescent="0.15">
      <c r="A225" s="752">
        <v>8</v>
      </c>
      <c r="B225" s="753" t="s">
        <v>1211</v>
      </c>
      <c r="C225" s="754" t="s">
        <v>1212</v>
      </c>
      <c r="D225" s="492">
        <v>4423.2979364162302</v>
      </c>
      <c r="E225" s="493">
        <v>55478</v>
      </c>
    </row>
    <row r="226" spans="1:5" ht="70" x14ac:dyDescent="0.15">
      <c r="A226" s="752">
        <v>9</v>
      </c>
      <c r="B226" s="753" t="s">
        <v>1213</v>
      </c>
      <c r="C226" s="754" t="s">
        <v>1214</v>
      </c>
      <c r="D226" s="492">
        <v>4338.8392106741603</v>
      </c>
      <c r="E226" s="493">
        <v>40426</v>
      </c>
    </row>
    <row r="227" spans="1:5" ht="42" x14ac:dyDescent="0.15">
      <c r="A227" s="752">
        <v>10</v>
      </c>
      <c r="B227" s="753" t="s">
        <v>1215</v>
      </c>
      <c r="C227" s="754" t="s">
        <v>1216</v>
      </c>
      <c r="D227" s="492">
        <v>3764.89070388767</v>
      </c>
      <c r="E227" s="493">
        <v>314125</v>
      </c>
    </row>
    <row r="228" spans="1:5" x14ac:dyDescent="0.15">
      <c r="A228" s="621"/>
      <c r="B228" s="621"/>
      <c r="C228" s="621"/>
      <c r="D228" s="621"/>
      <c r="E228" s="755"/>
    </row>
    <row r="229" spans="1:5" ht="16" customHeight="1" x14ac:dyDescent="0.15">
      <c r="A229" s="621"/>
      <c r="B229" s="621"/>
      <c r="C229" s="621"/>
      <c r="D229" s="621"/>
      <c r="E229" s="755"/>
    </row>
    <row r="230" spans="1:5" ht="68" x14ac:dyDescent="0.15">
      <c r="A230" s="756" t="s">
        <v>204</v>
      </c>
      <c r="B230" s="756"/>
      <c r="C230" s="756"/>
      <c r="D230" s="756"/>
      <c r="E230" s="756"/>
    </row>
    <row r="231" spans="1:5" ht="14" x14ac:dyDescent="0.15">
      <c r="A231" s="648"/>
      <c r="B231" s="648" t="s">
        <v>205</v>
      </c>
      <c r="C231" s="648" t="s">
        <v>201</v>
      </c>
      <c r="D231" s="648" t="s">
        <v>206</v>
      </c>
      <c r="E231" s="757" t="s">
        <v>202</v>
      </c>
    </row>
    <row r="232" spans="1:5" ht="42" x14ac:dyDescent="0.15">
      <c r="A232" s="648">
        <v>1</v>
      </c>
      <c r="B232" s="758" t="s">
        <v>765</v>
      </c>
      <c r="C232" s="759" t="s">
        <v>989</v>
      </c>
      <c r="D232" s="470">
        <v>4700322</v>
      </c>
      <c r="E232" s="494">
        <v>5403.6897644186301</v>
      </c>
    </row>
    <row r="233" spans="1:5" ht="42" x14ac:dyDescent="0.15">
      <c r="A233" s="648">
        <v>2</v>
      </c>
      <c r="B233" s="758" t="s">
        <v>1205</v>
      </c>
      <c r="C233" s="759" t="s">
        <v>993</v>
      </c>
      <c r="D233" s="470">
        <v>3131763</v>
      </c>
      <c r="E233" s="494">
        <v>21068.5764804668</v>
      </c>
    </row>
    <row r="234" spans="1:5" ht="42" x14ac:dyDescent="0.15">
      <c r="A234" s="648">
        <v>3</v>
      </c>
      <c r="B234" s="758" t="s">
        <v>1208</v>
      </c>
      <c r="C234" s="759" t="s">
        <v>993</v>
      </c>
      <c r="D234" s="470">
        <v>2850049</v>
      </c>
      <c r="E234" s="494">
        <v>15385.038003101001</v>
      </c>
    </row>
    <row r="235" spans="1:5" ht="42" x14ac:dyDescent="0.15">
      <c r="A235" s="648">
        <v>4</v>
      </c>
      <c r="B235" s="758" t="s">
        <v>766</v>
      </c>
      <c r="C235" s="759" t="s">
        <v>991</v>
      </c>
      <c r="D235" s="470">
        <v>1647362</v>
      </c>
      <c r="E235" s="494">
        <v>332.22239310573701</v>
      </c>
    </row>
    <row r="236" spans="1:5" ht="56" x14ac:dyDescent="0.15">
      <c r="A236" s="648">
        <v>5</v>
      </c>
      <c r="B236" s="758" t="s">
        <v>1217</v>
      </c>
      <c r="C236" s="759" t="s">
        <v>1218</v>
      </c>
      <c r="D236" s="470">
        <v>538385</v>
      </c>
      <c r="E236" s="494">
        <v>26.353759842924738</v>
      </c>
    </row>
    <row r="237" spans="1:5" ht="42" x14ac:dyDescent="0.15">
      <c r="A237" s="648">
        <v>6</v>
      </c>
      <c r="B237" s="758" t="s">
        <v>650</v>
      </c>
      <c r="C237" s="759" t="s">
        <v>990</v>
      </c>
      <c r="D237" s="470">
        <v>412790</v>
      </c>
      <c r="E237" s="494">
        <v>365.53719124943001</v>
      </c>
    </row>
    <row r="238" spans="1:5" ht="42" x14ac:dyDescent="0.15">
      <c r="A238" s="648">
        <v>7</v>
      </c>
      <c r="B238" s="758" t="s">
        <v>1219</v>
      </c>
      <c r="C238" s="759" t="s">
        <v>1220</v>
      </c>
      <c r="D238" s="470">
        <v>409652</v>
      </c>
      <c r="E238" s="494">
        <v>262.91545318532701</v>
      </c>
    </row>
    <row r="239" spans="1:5" ht="42" x14ac:dyDescent="0.15">
      <c r="A239" s="648">
        <v>8</v>
      </c>
      <c r="B239" s="758" t="s">
        <v>827</v>
      </c>
      <c r="C239" s="759" t="s">
        <v>992</v>
      </c>
      <c r="D239" s="470">
        <v>402820</v>
      </c>
      <c r="E239" s="494">
        <v>820.61151350103296</v>
      </c>
    </row>
    <row r="240" spans="1:5" ht="56" x14ac:dyDescent="0.15">
      <c r="A240" s="648">
        <v>9</v>
      </c>
      <c r="B240" s="758" t="s">
        <v>1221</v>
      </c>
      <c r="C240" s="759" t="s">
        <v>1222</v>
      </c>
      <c r="D240" s="470">
        <v>382131</v>
      </c>
      <c r="E240" s="494">
        <v>524.83723453991104</v>
      </c>
    </row>
    <row r="241" spans="1:5" ht="84" x14ac:dyDescent="0.15">
      <c r="A241" s="648">
        <v>10</v>
      </c>
      <c r="B241" s="758" t="s">
        <v>1223</v>
      </c>
      <c r="C241" s="759" t="s">
        <v>1224</v>
      </c>
      <c r="D241" s="470">
        <v>343680</v>
      </c>
      <c r="E241" s="494">
        <v>8.273092424497003</v>
      </c>
    </row>
    <row r="244" spans="1:5" x14ac:dyDescent="0.15">
      <c r="A244" s="760" t="s">
        <v>207</v>
      </c>
      <c r="B244" s="630"/>
      <c r="C244" s="617"/>
    </row>
    <row r="245" spans="1:5" x14ac:dyDescent="0.15">
      <c r="A245" s="1052" t="s">
        <v>208</v>
      </c>
      <c r="B245" s="1052"/>
      <c r="C245" s="1052"/>
    </row>
  </sheetData>
  <mergeCells count="10">
    <mergeCell ref="A1:J1"/>
    <mergeCell ref="A33:A34"/>
    <mergeCell ref="N33:Y33"/>
    <mergeCell ref="AB164:AN164"/>
    <mergeCell ref="A245:C245"/>
    <mergeCell ref="B33:M33"/>
    <mergeCell ref="B108:N108"/>
    <mergeCell ref="O108:AA108"/>
    <mergeCell ref="B164:N164"/>
    <mergeCell ref="O164:AA164"/>
  </mergeCells>
  <printOptions horizontalCentered="1"/>
  <pageMargins left="0.75" right="0.75" top="1" bottom="1" header="0.5" footer="0.5"/>
  <pageSetup scale="75" orientation="landscape" r:id="rId1"/>
  <headerFooter alignWithMargins="0"/>
  <rowBreaks count="1" manualBreakCount="1">
    <brk id="59" max="16383" man="1"/>
  </row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1105F-CCD6-2546-B578-7D3F4E79FEF8}">
  <sheetPr>
    <tabColor rgb="FFFFC000"/>
  </sheetPr>
  <dimension ref="A1:AA132"/>
  <sheetViews>
    <sheetView topLeftCell="F2" workbookViewId="0">
      <selection activeCell="AH25" sqref="AH25"/>
    </sheetView>
  </sheetViews>
  <sheetFormatPr baseColWidth="10" defaultRowHeight="13" x14ac:dyDescent="0.15"/>
  <cols>
    <col min="1" max="1" width="10.83203125" style="908"/>
    <col min="3" max="3" width="10.83203125" style="602"/>
    <col min="14" max="14" width="13.6640625" customWidth="1"/>
    <col min="15" max="17" width="13.6640625" style="414" customWidth="1"/>
    <col min="18" max="18" width="44.83203125" customWidth="1"/>
    <col min="19" max="19" width="13.1640625" customWidth="1"/>
  </cols>
  <sheetData>
    <row r="1" spans="1:20" s="414" customFormat="1" x14ac:dyDescent="0.15">
      <c r="A1" s="908"/>
      <c r="C1" s="602"/>
    </row>
    <row r="2" spans="1:20" x14ac:dyDescent="0.15">
      <c r="A2" s="908" t="s">
        <v>1009</v>
      </c>
      <c r="B2" s="498"/>
      <c r="D2" s="498"/>
      <c r="H2" s="414"/>
      <c r="I2" s="414"/>
      <c r="J2" s="414"/>
      <c r="K2" s="414"/>
      <c r="L2" s="414"/>
      <c r="M2" s="414"/>
      <c r="N2" s="414"/>
      <c r="R2" s="414" t="s">
        <v>927</v>
      </c>
      <c r="S2" s="414" t="s">
        <v>909</v>
      </c>
      <c r="T2" s="414" t="s">
        <v>910</v>
      </c>
    </row>
    <row r="3" spans="1:20" x14ac:dyDescent="0.15">
      <c r="A3" s="909" t="s">
        <v>924</v>
      </c>
      <c r="B3" s="105" t="s">
        <v>925</v>
      </c>
      <c r="C3" s="105" t="s">
        <v>1270</v>
      </c>
      <c r="D3" s="105" t="s">
        <v>926</v>
      </c>
      <c r="H3" s="414"/>
      <c r="I3" s="414"/>
      <c r="J3" s="414"/>
      <c r="K3" s="414"/>
      <c r="L3" s="414"/>
      <c r="M3" s="414"/>
      <c r="N3" s="414"/>
      <c r="R3" s="414">
        <v>2012</v>
      </c>
      <c r="S3" s="414">
        <v>39</v>
      </c>
      <c r="T3" s="414">
        <v>21</v>
      </c>
    </row>
    <row r="4" spans="1:20" x14ac:dyDescent="0.15">
      <c r="A4" s="910">
        <v>40909</v>
      </c>
      <c r="B4" s="498">
        <v>920</v>
      </c>
      <c r="D4" s="498">
        <v>920</v>
      </c>
      <c r="H4" s="414"/>
      <c r="I4" s="414"/>
      <c r="J4" s="414"/>
      <c r="K4" s="414"/>
      <c r="L4" s="414"/>
      <c r="M4" s="414"/>
      <c r="N4" s="414"/>
      <c r="R4" s="414">
        <v>2013</v>
      </c>
      <c r="S4" s="414">
        <v>248</v>
      </c>
      <c r="T4" s="414">
        <v>176</v>
      </c>
    </row>
    <row r="5" spans="1:20" x14ac:dyDescent="0.15">
      <c r="A5" s="910">
        <v>40940</v>
      </c>
      <c r="B5" s="498">
        <v>9</v>
      </c>
      <c r="D5" s="498">
        <f>D4+B5-C5</f>
        <v>929</v>
      </c>
      <c r="H5" s="414"/>
      <c r="I5" s="414"/>
      <c r="J5" s="414"/>
      <c r="K5" s="414"/>
      <c r="L5" s="414"/>
      <c r="M5" s="414"/>
      <c r="N5" s="414"/>
      <c r="R5" s="414">
        <v>2014</v>
      </c>
      <c r="S5" s="414">
        <v>434</v>
      </c>
      <c r="T5" s="414">
        <v>395</v>
      </c>
    </row>
    <row r="6" spans="1:20" x14ac:dyDescent="0.15">
      <c r="A6" s="910">
        <v>40969</v>
      </c>
      <c r="B6" s="498">
        <v>6</v>
      </c>
      <c r="D6" s="602">
        <f t="shared" ref="D6:D69" si="0">D5+B6-C6</f>
        <v>935</v>
      </c>
      <c r="H6" s="414"/>
      <c r="I6" s="414"/>
      <c r="J6" s="414"/>
      <c r="K6" s="414"/>
      <c r="L6" s="414"/>
      <c r="M6" s="414"/>
      <c r="N6" s="414"/>
      <c r="R6" s="414">
        <v>2015</v>
      </c>
      <c r="S6" s="414">
        <v>2069</v>
      </c>
      <c r="T6" s="414">
        <v>1832</v>
      </c>
    </row>
    <row r="7" spans="1:20" x14ac:dyDescent="0.15">
      <c r="A7" s="910">
        <v>41000</v>
      </c>
      <c r="B7" s="498">
        <v>8</v>
      </c>
      <c r="D7" s="602">
        <f t="shared" si="0"/>
        <v>943</v>
      </c>
      <c r="H7" s="414"/>
      <c r="I7" s="414"/>
      <c r="J7" s="414"/>
      <c r="K7" s="414"/>
      <c r="L7" s="414"/>
      <c r="M7" s="414"/>
      <c r="N7" s="414"/>
      <c r="R7" s="414">
        <v>2016</v>
      </c>
      <c r="S7" s="414">
        <v>903</v>
      </c>
      <c r="T7" s="414">
        <v>986</v>
      </c>
    </row>
    <row r="8" spans="1:20" x14ac:dyDescent="0.15">
      <c r="A8" s="910">
        <v>41030</v>
      </c>
      <c r="B8" s="498">
        <v>7</v>
      </c>
      <c r="D8" s="602">
        <f t="shared" si="0"/>
        <v>950</v>
      </c>
      <c r="H8" s="414"/>
      <c r="I8" s="414"/>
      <c r="J8" s="414"/>
      <c r="K8" s="414"/>
      <c r="L8" s="414"/>
      <c r="M8" s="414"/>
      <c r="N8" s="414"/>
      <c r="R8" s="414">
        <v>2017</v>
      </c>
      <c r="S8" s="414">
        <v>557</v>
      </c>
      <c r="T8" s="414">
        <v>549</v>
      </c>
    </row>
    <row r="9" spans="1:20" x14ac:dyDescent="0.15">
      <c r="A9" s="910">
        <v>41061</v>
      </c>
      <c r="B9" s="498">
        <v>13</v>
      </c>
      <c r="D9" s="602">
        <f t="shared" si="0"/>
        <v>963</v>
      </c>
      <c r="H9" s="414"/>
      <c r="I9" s="414"/>
      <c r="J9" s="414"/>
      <c r="K9" s="414"/>
      <c r="L9" s="414"/>
      <c r="M9" s="414"/>
      <c r="N9" s="414"/>
      <c r="R9" s="414">
        <v>2018</v>
      </c>
      <c r="S9" s="414">
        <v>1303</v>
      </c>
      <c r="T9" s="414">
        <v>1225</v>
      </c>
    </row>
    <row r="10" spans="1:20" x14ac:dyDescent="0.15">
      <c r="A10" s="910">
        <v>41091</v>
      </c>
      <c r="B10" s="498">
        <v>41</v>
      </c>
      <c r="D10" s="602">
        <f t="shared" si="0"/>
        <v>1004</v>
      </c>
      <c r="H10" s="414"/>
      <c r="I10" s="414"/>
      <c r="J10" s="414"/>
      <c r="K10" s="414"/>
      <c r="L10" s="414"/>
      <c r="M10" s="414"/>
      <c r="N10" s="414"/>
      <c r="R10" s="414">
        <v>2019</v>
      </c>
      <c r="S10" s="414">
        <v>837</v>
      </c>
      <c r="T10" s="414">
        <v>697</v>
      </c>
    </row>
    <row r="11" spans="1:20" x14ac:dyDescent="0.15">
      <c r="A11" s="910">
        <v>41122</v>
      </c>
      <c r="B11" s="498">
        <v>1</v>
      </c>
      <c r="D11" s="602">
        <f t="shared" si="0"/>
        <v>1005</v>
      </c>
      <c r="H11" s="414"/>
      <c r="I11" s="414"/>
      <c r="J11" s="414"/>
      <c r="K11" s="414"/>
      <c r="L11" s="414"/>
      <c r="M11" s="414"/>
      <c r="N11" s="414"/>
      <c r="R11" s="414">
        <v>2020</v>
      </c>
      <c r="S11" s="414">
        <v>1492</v>
      </c>
      <c r="T11" s="414">
        <v>1017</v>
      </c>
    </row>
    <row r="12" spans="1:20" x14ac:dyDescent="0.15">
      <c r="A12" s="910">
        <v>41153</v>
      </c>
      <c r="B12" s="498">
        <v>19</v>
      </c>
      <c r="D12" s="602">
        <f t="shared" si="0"/>
        <v>1024</v>
      </c>
      <c r="H12" s="414"/>
      <c r="I12" s="414"/>
      <c r="J12" s="414"/>
      <c r="K12" s="414"/>
      <c r="L12" s="414"/>
      <c r="M12" s="414"/>
      <c r="N12" s="414"/>
      <c r="R12" s="602">
        <v>2021</v>
      </c>
      <c r="S12" s="602">
        <v>1353</v>
      </c>
      <c r="T12">
        <v>1067</v>
      </c>
    </row>
    <row r="13" spans="1:20" x14ac:dyDescent="0.15">
      <c r="A13" s="910">
        <v>41183</v>
      </c>
      <c r="B13" s="498">
        <v>6</v>
      </c>
      <c r="D13" s="602">
        <f t="shared" si="0"/>
        <v>1030</v>
      </c>
      <c r="H13" s="414"/>
      <c r="I13" s="414"/>
      <c r="J13" s="414"/>
      <c r="K13" s="414"/>
      <c r="L13" s="414"/>
      <c r="M13" s="414"/>
      <c r="N13" s="414"/>
      <c r="R13">
        <v>2022</v>
      </c>
      <c r="S13">
        <v>1114</v>
      </c>
      <c r="T13">
        <v>847</v>
      </c>
    </row>
    <row r="14" spans="1:20" x14ac:dyDescent="0.15">
      <c r="A14" s="910">
        <v>41214</v>
      </c>
      <c r="B14" s="498">
        <v>37</v>
      </c>
      <c r="D14" s="602">
        <f t="shared" si="0"/>
        <v>1067</v>
      </c>
      <c r="H14" s="414"/>
      <c r="I14" s="414"/>
      <c r="J14" s="414"/>
      <c r="K14" s="414"/>
      <c r="L14" s="414"/>
      <c r="M14" s="414"/>
      <c r="N14" s="414"/>
    </row>
    <row r="15" spans="1:20" x14ac:dyDescent="0.15">
      <c r="A15" s="910">
        <v>41244</v>
      </c>
      <c r="B15" s="498">
        <v>3</v>
      </c>
      <c r="D15" s="602">
        <f t="shared" si="0"/>
        <v>1070</v>
      </c>
      <c r="H15" s="414"/>
      <c r="I15" s="414"/>
      <c r="J15" s="414"/>
      <c r="K15" s="414"/>
      <c r="L15" s="414"/>
      <c r="M15" s="414"/>
      <c r="N15" s="414"/>
    </row>
    <row r="16" spans="1:20" x14ac:dyDescent="0.15">
      <c r="A16" s="910">
        <v>41275</v>
      </c>
      <c r="B16" s="498">
        <v>12</v>
      </c>
      <c r="D16" s="602">
        <f t="shared" si="0"/>
        <v>1082</v>
      </c>
      <c r="H16" s="414"/>
      <c r="I16" s="414"/>
      <c r="J16" s="414"/>
      <c r="K16" s="414"/>
      <c r="L16" s="414"/>
      <c r="M16" s="414"/>
      <c r="N16" s="414"/>
      <c r="Q16" s="414" t="s">
        <v>161</v>
      </c>
    </row>
    <row r="17" spans="1:19" ht="37" customHeight="1" x14ac:dyDescent="0.15">
      <c r="A17" s="910">
        <v>41306</v>
      </c>
      <c r="B17" s="498">
        <v>4</v>
      </c>
      <c r="D17" s="602">
        <f t="shared" si="0"/>
        <v>1086</v>
      </c>
      <c r="H17" s="414"/>
      <c r="I17" s="414"/>
      <c r="J17" s="414"/>
      <c r="K17" s="414"/>
      <c r="L17" s="414"/>
      <c r="M17" s="414"/>
      <c r="N17" s="414"/>
      <c r="Q17" s="140">
        <v>44470</v>
      </c>
      <c r="R17" s="414" t="s">
        <v>910</v>
      </c>
      <c r="S17" s="414" t="s">
        <v>909</v>
      </c>
    </row>
    <row r="18" spans="1:19" x14ac:dyDescent="0.15">
      <c r="A18" s="910">
        <v>41334</v>
      </c>
      <c r="B18" s="498">
        <v>33</v>
      </c>
      <c r="C18" s="602">
        <v>5</v>
      </c>
      <c r="D18" s="602">
        <f t="shared" si="0"/>
        <v>1114</v>
      </c>
      <c r="H18" s="414"/>
      <c r="I18" s="414"/>
      <c r="J18" s="414"/>
      <c r="K18" s="414"/>
      <c r="L18" s="414"/>
      <c r="M18" s="414"/>
      <c r="N18" s="414"/>
      <c r="Q18" s="140">
        <v>44501</v>
      </c>
      <c r="R18" s="499">
        <v>51</v>
      </c>
      <c r="S18" s="499">
        <v>39</v>
      </c>
    </row>
    <row r="19" spans="1:19" x14ac:dyDescent="0.15">
      <c r="A19" s="910">
        <v>41365</v>
      </c>
      <c r="B19" s="498">
        <v>62</v>
      </c>
      <c r="D19" s="602">
        <f t="shared" si="0"/>
        <v>1176</v>
      </c>
      <c r="H19" s="414"/>
      <c r="I19" s="414"/>
      <c r="J19" s="414"/>
      <c r="K19" s="414"/>
      <c r="L19" s="414"/>
      <c r="M19" s="414"/>
      <c r="N19" s="414"/>
      <c r="Q19" s="140">
        <v>44531</v>
      </c>
      <c r="R19" s="499">
        <v>41</v>
      </c>
      <c r="S19" s="499">
        <v>114</v>
      </c>
    </row>
    <row r="20" spans="1:19" x14ac:dyDescent="0.15">
      <c r="A20" s="910">
        <v>41395</v>
      </c>
      <c r="B20" s="498">
        <v>7</v>
      </c>
      <c r="D20" s="602">
        <f t="shared" si="0"/>
        <v>1183</v>
      </c>
      <c r="H20" s="414"/>
      <c r="I20" s="414"/>
      <c r="J20" s="414"/>
      <c r="K20" s="414"/>
      <c r="L20" s="414"/>
      <c r="M20" s="414"/>
      <c r="N20" s="414"/>
      <c r="Q20" s="140">
        <v>44562</v>
      </c>
      <c r="R20" s="499">
        <v>37</v>
      </c>
      <c r="S20" s="499">
        <v>37</v>
      </c>
    </row>
    <row r="21" spans="1:19" x14ac:dyDescent="0.15">
      <c r="A21" s="910">
        <v>41426</v>
      </c>
      <c r="B21" s="498">
        <v>41</v>
      </c>
      <c r="C21" s="602">
        <v>3</v>
      </c>
      <c r="D21" s="602">
        <f t="shared" si="0"/>
        <v>1221</v>
      </c>
      <c r="H21" s="414"/>
      <c r="I21" s="414"/>
      <c r="J21" s="414"/>
      <c r="K21" s="414"/>
      <c r="L21" s="414"/>
      <c r="M21" s="414"/>
      <c r="N21" s="414"/>
      <c r="Q21" s="140">
        <v>44593</v>
      </c>
      <c r="R21" s="499">
        <v>56</v>
      </c>
      <c r="S21" s="499">
        <v>81</v>
      </c>
    </row>
    <row r="22" spans="1:19" x14ac:dyDescent="0.15">
      <c r="A22" s="910">
        <v>41456</v>
      </c>
      <c r="B22" s="498">
        <v>35</v>
      </c>
      <c r="D22" s="602">
        <f t="shared" si="0"/>
        <v>1256</v>
      </c>
      <c r="H22" s="414"/>
      <c r="I22" s="414"/>
      <c r="J22" s="414"/>
      <c r="K22" s="414"/>
      <c r="L22" s="414"/>
      <c r="M22" s="414"/>
      <c r="N22" s="414"/>
      <c r="Q22" s="140">
        <v>44621</v>
      </c>
      <c r="R22" s="499">
        <v>44</v>
      </c>
      <c r="S22" s="499">
        <v>74</v>
      </c>
    </row>
    <row r="23" spans="1:19" x14ac:dyDescent="0.15">
      <c r="A23" s="910">
        <v>41487</v>
      </c>
      <c r="B23" s="498">
        <v>58</v>
      </c>
      <c r="D23" s="602">
        <f t="shared" si="0"/>
        <v>1314</v>
      </c>
      <c r="H23" s="414"/>
      <c r="I23" s="414"/>
      <c r="J23" s="414"/>
      <c r="K23" s="414"/>
      <c r="L23" s="414"/>
      <c r="M23" s="414"/>
      <c r="N23" s="414"/>
      <c r="Q23" s="140">
        <v>44652</v>
      </c>
      <c r="R23" s="499">
        <v>73</v>
      </c>
      <c r="S23" s="499">
        <v>77</v>
      </c>
    </row>
    <row r="24" spans="1:19" x14ac:dyDescent="0.15">
      <c r="A24" s="910">
        <v>41518</v>
      </c>
      <c r="B24" s="498">
        <v>15</v>
      </c>
      <c r="D24" s="602">
        <f t="shared" si="0"/>
        <v>1329</v>
      </c>
      <c r="H24" s="414"/>
      <c r="I24" s="414"/>
      <c r="J24" s="414"/>
      <c r="K24" s="414"/>
      <c r="L24" s="414"/>
      <c r="M24" s="414"/>
      <c r="N24" s="414"/>
      <c r="Q24" s="140">
        <v>44682</v>
      </c>
      <c r="R24" s="499">
        <v>58</v>
      </c>
      <c r="S24" s="499">
        <v>94</v>
      </c>
    </row>
    <row r="25" spans="1:19" x14ac:dyDescent="0.15">
      <c r="A25" s="910">
        <v>41548</v>
      </c>
      <c r="B25" s="498">
        <v>34</v>
      </c>
      <c r="D25" s="602">
        <f t="shared" si="0"/>
        <v>1363</v>
      </c>
      <c r="H25" s="414"/>
      <c r="I25" s="414"/>
      <c r="J25" s="414"/>
      <c r="K25" s="414"/>
      <c r="L25" s="414"/>
      <c r="M25" s="414"/>
      <c r="N25" s="414"/>
      <c r="Q25" s="140">
        <v>44713</v>
      </c>
      <c r="R25" s="499">
        <v>163</v>
      </c>
      <c r="S25" s="499">
        <v>235</v>
      </c>
    </row>
    <row r="26" spans="1:19" x14ac:dyDescent="0.15">
      <c r="A26" s="910">
        <v>41579</v>
      </c>
      <c r="B26" s="498">
        <v>16</v>
      </c>
      <c r="D26" s="602">
        <f t="shared" si="0"/>
        <v>1379</v>
      </c>
      <c r="H26" s="414"/>
      <c r="I26" s="414"/>
      <c r="J26" s="414"/>
      <c r="K26" s="414"/>
      <c r="L26" s="414"/>
      <c r="M26" s="414"/>
      <c r="N26" s="414"/>
      <c r="Q26" s="140">
        <v>44743</v>
      </c>
      <c r="R26" s="499">
        <v>68</v>
      </c>
      <c r="S26" s="499">
        <v>44</v>
      </c>
    </row>
    <row r="27" spans="1:19" x14ac:dyDescent="0.15">
      <c r="A27" s="910">
        <v>41609</v>
      </c>
      <c r="B27" s="498">
        <v>25</v>
      </c>
      <c r="C27" s="602">
        <v>1</v>
      </c>
      <c r="D27" s="602">
        <f t="shared" si="0"/>
        <v>1403</v>
      </c>
      <c r="H27" s="414"/>
      <c r="I27" s="414"/>
      <c r="J27" s="414"/>
      <c r="K27" s="414"/>
      <c r="L27" s="414"/>
      <c r="M27" s="414"/>
      <c r="N27" s="414"/>
      <c r="Q27" s="140">
        <v>44774</v>
      </c>
      <c r="R27" s="499">
        <v>46</v>
      </c>
      <c r="S27" s="499">
        <v>107</v>
      </c>
    </row>
    <row r="28" spans="1:19" x14ac:dyDescent="0.15">
      <c r="A28" s="910">
        <v>41640</v>
      </c>
      <c r="B28" s="498">
        <v>5</v>
      </c>
      <c r="D28" s="602">
        <f t="shared" si="0"/>
        <v>1408</v>
      </c>
      <c r="H28" s="414"/>
      <c r="I28" s="414"/>
      <c r="J28" s="414"/>
      <c r="K28" s="414"/>
      <c r="L28" s="414"/>
      <c r="M28" s="414"/>
      <c r="N28" s="414"/>
      <c r="Q28" s="140">
        <v>44805</v>
      </c>
      <c r="R28" s="499">
        <v>85</v>
      </c>
      <c r="S28" s="499">
        <v>62</v>
      </c>
    </row>
    <row r="29" spans="1:19" x14ac:dyDescent="0.15">
      <c r="A29" s="910">
        <v>41671</v>
      </c>
      <c r="B29" s="498">
        <v>15</v>
      </c>
      <c r="D29" s="602">
        <f t="shared" si="0"/>
        <v>1423</v>
      </c>
      <c r="H29" s="414"/>
      <c r="I29" s="414"/>
      <c r="J29" s="414"/>
      <c r="K29" s="414"/>
      <c r="L29" s="414"/>
      <c r="M29" s="414"/>
      <c r="N29" s="414"/>
      <c r="R29" s="499">
        <v>125</v>
      </c>
      <c r="S29" s="499">
        <v>150</v>
      </c>
    </row>
    <row r="30" spans="1:19" x14ac:dyDescent="0.15">
      <c r="A30" s="910">
        <v>41699</v>
      </c>
      <c r="B30" s="498">
        <v>48</v>
      </c>
      <c r="C30" s="602">
        <v>2</v>
      </c>
      <c r="D30" s="602">
        <f t="shared" si="0"/>
        <v>1469</v>
      </c>
      <c r="H30" s="414"/>
      <c r="I30" s="414"/>
      <c r="J30" s="414"/>
      <c r="K30" s="414"/>
      <c r="L30" s="414"/>
      <c r="M30" s="414"/>
      <c r="N30" s="414"/>
      <c r="R30">
        <f>SUM(R18:R29)</f>
        <v>847</v>
      </c>
      <c r="S30">
        <f>SUM(S18:S29)</f>
        <v>1114</v>
      </c>
    </row>
    <row r="31" spans="1:19" x14ac:dyDescent="0.15">
      <c r="A31" s="910">
        <v>41730</v>
      </c>
      <c r="B31" s="498">
        <v>129</v>
      </c>
      <c r="C31" s="602">
        <v>15</v>
      </c>
      <c r="D31" s="602">
        <f t="shared" si="0"/>
        <v>1583</v>
      </c>
      <c r="H31" s="414"/>
      <c r="I31" s="414"/>
      <c r="J31" s="414"/>
      <c r="K31" s="414"/>
      <c r="L31" s="414"/>
      <c r="M31" s="414"/>
      <c r="N31" s="414"/>
    </row>
    <row r="32" spans="1:19" x14ac:dyDescent="0.15">
      <c r="A32" s="910">
        <v>41760</v>
      </c>
      <c r="B32" s="498">
        <v>119</v>
      </c>
      <c r="D32" s="602">
        <f t="shared" si="0"/>
        <v>1702</v>
      </c>
      <c r="H32" s="414"/>
      <c r="I32" s="414"/>
      <c r="J32" s="414"/>
      <c r="K32" s="414"/>
      <c r="L32" s="414"/>
      <c r="M32" s="414"/>
      <c r="N32" s="414"/>
    </row>
    <row r="33" spans="1:27" x14ac:dyDescent="0.15">
      <c r="A33" s="910">
        <v>41791</v>
      </c>
      <c r="B33" s="498">
        <v>8</v>
      </c>
      <c r="D33" s="602">
        <f t="shared" si="0"/>
        <v>1710</v>
      </c>
      <c r="H33" s="414"/>
      <c r="I33" s="414"/>
      <c r="J33" s="414"/>
      <c r="K33" s="414"/>
      <c r="L33" s="414"/>
      <c r="M33" s="414"/>
      <c r="N33" s="414"/>
    </row>
    <row r="34" spans="1:27" x14ac:dyDescent="0.15">
      <c r="A34" s="910">
        <v>41821</v>
      </c>
      <c r="B34" s="498">
        <v>63</v>
      </c>
      <c r="D34" s="602">
        <f t="shared" si="0"/>
        <v>1773</v>
      </c>
      <c r="H34" s="414"/>
      <c r="I34" s="414"/>
      <c r="J34" s="414"/>
      <c r="K34" s="414"/>
      <c r="L34" s="414"/>
      <c r="M34" s="414"/>
      <c r="N34" s="414"/>
    </row>
    <row r="35" spans="1:27" x14ac:dyDescent="0.15">
      <c r="A35" s="910">
        <v>41852</v>
      </c>
      <c r="B35" s="498">
        <v>103</v>
      </c>
      <c r="D35" s="602">
        <f t="shared" si="0"/>
        <v>1876</v>
      </c>
      <c r="H35" s="414"/>
      <c r="I35" s="414"/>
      <c r="J35" s="414"/>
      <c r="K35" s="414"/>
      <c r="L35" s="414"/>
      <c r="M35" s="414"/>
      <c r="N35" s="414"/>
    </row>
    <row r="36" spans="1:27" x14ac:dyDescent="0.15">
      <c r="A36" s="910">
        <v>41883</v>
      </c>
      <c r="B36" s="498">
        <v>59</v>
      </c>
      <c r="D36" s="602">
        <f t="shared" si="0"/>
        <v>1935</v>
      </c>
      <c r="H36" s="414"/>
      <c r="I36" s="414"/>
      <c r="J36" s="414"/>
      <c r="K36" s="414"/>
      <c r="L36" s="414"/>
      <c r="M36" s="414"/>
      <c r="N36" s="414"/>
    </row>
    <row r="37" spans="1:27" x14ac:dyDescent="0.15">
      <c r="A37" s="910">
        <v>41913</v>
      </c>
      <c r="B37" s="498">
        <v>403</v>
      </c>
      <c r="D37" s="602">
        <f t="shared" si="0"/>
        <v>2338</v>
      </c>
      <c r="H37" s="414"/>
      <c r="I37" s="414"/>
      <c r="J37" s="414"/>
      <c r="K37" s="414"/>
      <c r="L37" s="414"/>
      <c r="M37" s="414"/>
      <c r="N37" s="414"/>
    </row>
    <row r="38" spans="1:27" x14ac:dyDescent="0.15">
      <c r="A38" s="910">
        <v>41944</v>
      </c>
      <c r="B38" s="498">
        <v>80</v>
      </c>
      <c r="D38" s="602">
        <f t="shared" si="0"/>
        <v>2418</v>
      </c>
      <c r="H38" s="414"/>
      <c r="I38" s="414"/>
      <c r="J38" s="414"/>
      <c r="K38" s="414"/>
      <c r="L38" s="414"/>
      <c r="M38" s="414"/>
      <c r="N38" s="414"/>
      <c r="Q38"/>
    </row>
    <row r="39" spans="1:27" ht="14" thickBot="1" x14ac:dyDescent="0.2">
      <c r="A39" s="910">
        <v>41974</v>
      </c>
      <c r="B39" s="498">
        <v>70</v>
      </c>
      <c r="D39" s="602">
        <f t="shared" si="0"/>
        <v>2488</v>
      </c>
      <c r="F39" s="414"/>
      <c r="G39" s="414"/>
      <c r="H39" s="414"/>
      <c r="I39" s="414"/>
      <c r="J39" s="414"/>
      <c r="K39" s="414"/>
      <c r="L39" s="414"/>
      <c r="M39" s="414"/>
      <c r="N39" s="414"/>
      <c r="P39"/>
      <c r="Q39"/>
      <c r="T39" s="602"/>
      <c r="U39" s="602"/>
      <c r="W39" s="414"/>
      <c r="X39" s="414"/>
      <c r="Y39" s="414"/>
      <c r="Z39" s="414"/>
      <c r="AA39" s="414"/>
    </row>
    <row r="40" spans="1:27" ht="105" x14ac:dyDescent="0.15">
      <c r="A40" s="910">
        <v>42005</v>
      </c>
      <c r="B40" s="498">
        <v>63</v>
      </c>
      <c r="D40" s="602">
        <f t="shared" si="0"/>
        <v>2551</v>
      </c>
      <c r="F40" s="414"/>
      <c r="G40" s="414"/>
      <c r="H40" s="414"/>
      <c r="I40" s="414"/>
      <c r="J40" s="414"/>
      <c r="K40" s="414"/>
      <c r="L40" s="414"/>
      <c r="M40" s="414"/>
      <c r="N40" s="414"/>
      <c r="P40"/>
      <c r="Q40"/>
      <c r="R40" s="415" t="s">
        <v>41</v>
      </c>
      <c r="S40" s="416" t="s">
        <v>911</v>
      </c>
      <c r="T40" s="416" t="s">
        <v>912</v>
      </c>
      <c r="U40" s="417" t="s">
        <v>913</v>
      </c>
      <c r="Y40" s="414"/>
      <c r="Z40" s="414"/>
      <c r="AA40" s="414"/>
    </row>
    <row r="41" spans="1:27" x14ac:dyDescent="0.15">
      <c r="A41" s="910">
        <v>42036</v>
      </c>
      <c r="B41" s="498">
        <v>33</v>
      </c>
      <c r="D41" s="602">
        <f t="shared" si="0"/>
        <v>2584</v>
      </c>
      <c r="F41" s="414"/>
      <c r="G41" s="414"/>
      <c r="H41" s="414"/>
      <c r="I41" s="414"/>
      <c r="J41" s="414"/>
      <c r="K41" s="414"/>
      <c r="L41" s="414"/>
      <c r="M41" s="414"/>
      <c r="N41" s="414"/>
      <c r="P41"/>
      <c r="Q41"/>
      <c r="R41" s="499" t="s">
        <v>914</v>
      </c>
      <c r="S41" s="499">
        <v>1615</v>
      </c>
      <c r="T41" s="499">
        <v>57</v>
      </c>
      <c r="U41" s="499">
        <f>SUM(S41:T41)</f>
        <v>1672</v>
      </c>
      <c r="Y41" s="414"/>
      <c r="Z41" s="414"/>
      <c r="AA41" s="414"/>
    </row>
    <row r="42" spans="1:27" x14ac:dyDescent="0.15">
      <c r="A42" s="910">
        <v>42064</v>
      </c>
      <c r="B42" s="498">
        <v>520</v>
      </c>
      <c r="D42" s="602">
        <f t="shared" si="0"/>
        <v>3104</v>
      </c>
      <c r="F42" s="414"/>
      <c r="G42" s="414"/>
      <c r="H42" s="414"/>
      <c r="I42" s="414"/>
      <c r="J42" s="414"/>
      <c r="K42" s="414"/>
      <c r="L42" s="414"/>
      <c r="M42" s="414"/>
      <c r="N42" s="414"/>
      <c r="P42"/>
      <c r="Q42"/>
      <c r="R42" s="499" t="s">
        <v>45</v>
      </c>
      <c r="S42" s="499">
        <v>33</v>
      </c>
      <c r="T42" s="499"/>
      <c r="U42" s="602">
        <f t="shared" ref="U42:U62" si="1">SUM(S42:T42)</f>
        <v>33</v>
      </c>
      <c r="Y42" s="414"/>
      <c r="Z42" s="414"/>
      <c r="AA42" s="414"/>
    </row>
    <row r="43" spans="1:27" x14ac:dyDescent="0.15">
      <c r="A43" s="910">
        <v>42095</v>
      </c>
      <c r="B43" s="498">
        <v>48</v>
      </c>
      <c r="D43" s="602">
        <f t="shared" si="0"/>
        <v>3152</v>
      </c>
      <c r="F43" s="414"/>
      <c r="G43" s="414"/>
      <c r="H43" s="414"/>
      <c r="I43" s="414"/>
      <c r="J43" s="414"/>
      <c r="K43" s="414"/>
      <c r="L43" s="414"/>
      <c r="M43" s="414"/>
      <c r="N43" s="414"/>
      <c r="P43"/>
      <c r="Q43"/>
      <c r="R43" s="499" t="s">
        <v>1031</v>
      </c>
      <c r="S43" s="499">
        <v>131</v>
      </c>
      <c r="T43" s="499"/>
      <c r="U43" s="602">
        <f t="shared" si="1"/>
        <v>131</v>
      </c>
      <c r="Y43" s="414"/>
      <c r="Z43" s="414"/>
      <c r="AA43" s="414"/>
    </row>
    <row r="44" spans="1:27" x14ac:dyDescent="0.15">
      <c r="A44" s="910">
        <v>42125</v>
      </c>
      <c r="B44" s="498">
        <v>308</v>
      </c>
      <c r="D44" s="602">
        <f t="shared" si="0"/>
        <v>3460</v>
      </c>
      <c r="F44" s="414"/>
      <c r="G44" s="414"/>
      <c r="H44" s="414"/>
      <c r="I44" s="414"/>
      <c r="J44" s="414"/>
      <c r="K44" s="414"/>
      <c r="L44" s="414"/>
      <c r="M44" s="414"/>
      <c r="N44" s="414"/>
      <c r="P44"/>
      <c r="Q44"/>
      <c r="R44" s="250" t="s">
        <v>1268</v>
      </c>
      <c r="S44" s="602">
        <v>2</v>
      </c>
      <c r="T44" s="602">
        <v>6</v>
      </c>
      <c r="U44" s="602">
        <f t="shared" si="1"/>
        <v>8</v>
      </c>
      <c r="Y44" s="414"/>
      <c r="Z44" s="414"/>
      <c r="AA44" s="414"/>
    </row>
    <row r="45" spans="1:27" x14ac:dyDescent="0.15">
      <c r="A45" s="910">
        <v>42156</v>
      </c>
      <c r="B45" s="498">
        <v>189</v>
      </c>
      <c r="D45" s="602">
        <f t="shared" si="0"/>
        <v>3649</v>
      </c>
      <c r="F45" s="414"/>
      <c r="G45" s="414"/>
      <c r="H45" s="414"/>
      <c r="I45" s="414"/>
      <c r="J45" s="414"/>
      <c r="K45" s="414"/>
      <c r="L45" s="414"/>
      <c r="M45" s="414"/>
      <c r="N45" s="414"/>
      <c r="P45"/>
      <c r="Q45"/>
      <c r="R45" s="499" t="s">
        <v>1032</v>
      </c>
      <c r="S45" s="499">
        <v>6</v>
      </c>
      <c r="T45" s="499"/>
      <c r="U45" s="602">
        <f t="shared" si="1"/>
        <v>6</v>
      </c>
      <c r="Y45" s="414"/>
      <c r="Z45" s="414"/>
      <c r="AA45" s="414"/>
    </row>
    <row r="46" spans="1:27" x14ac:dyDescent="0.15">
      <c r="A46" s="910">
        <v>42186</v>
      </c>
      <c r="B46" s="498">
        <v>155</v>
      </c>
      <c r="D46" s="602">
        <f t="shared" si="0"/>
        <v>3804</v>
      </c>
      <c r="F46" s="414"/>
      <c r="G46" s="414"/>
      <c r="H46" s="414"/>
      <c r="I46" s="414"/>
      <c r="J46" s="414"/>
      <c r="K46" s="414"/>
      <c r="L46" s="414"/>
      <c r="M46" s="414"/>
      <c r="N46" s="414"/>
      <c r="P46"/>
      <c r="Q46"/>
      <c r="R46" s="499" t="s">
        <v>1030</v>
      </c>
      <c r="S46" s="499">
        <v>12</v>
      </c>
      <c r="T46" s="499"/>
      <c r="U46" s="602">
        <f t="shared" si="1"/>
        <v>12</v>
      </c>
      <c r="Y46" s="414"/>
      <c r="Z46" s="414"/>
      <c r="AA46" s="414"/>
    </row>
    <row r="47" spans="1:27" x14ac:dyDescent="0.15">
      <c r="A47" s="910">
        <v>42217</v>
      </c>
      <c r="B47" s="498">
        <v>29</v>
      </c>
      <c r="D47" s="602">
        <f t="shared" si="0"/>
        <v>3833</v>
      </c>
      <c r="F47" s="414"/>
      <c r="G47" s="414"/>
      <c r="H47" s="414"/>
      <c r="I47" s="414"/>
      <c r="J47" s="414"/>
      <c r="K47" s="414"/>
      <c r="L47" s="414"/>
      <c r="M47" s="414"/>
      <c r="N47" s="414"/>
      <c r="P47"/>
      <c r="Q47"/>
      <c r="R47" s="499" t="s">
        <v>47</v>
      </c>
      <c r="S47" s="499">
        <v>1645</v>
      </c>
      <c r="T47" s="499">
        <v>443</v>
      </c>
      <c r="U47" s="602">
        <f t="shared" si="1"/>
        <v>2088</v>
      </c>
      <c r="Y47" s="414"/>
      <c r="Z47" s="414"/>
      <c r="AA47" s="414"/>
    </row>
    <row r="48" spans="1:27" x14ac:dyDescent="0.15">
      <c r="A48" s="910">
        <v>42248</v>
      </c>
      <c r="B48" s="498">
        <v>207</v>
      </c>
      <c r="D48" s="602">
        <f t="shared" si="0"/>
        <v>4040</v>
      </c>
      <c r="F48" s="414"/>
      <c r="G48" s="414"/>
      <c r="H48" s="414"/>
      <c r="I48" s="414"/>
      <c r="J48" s="414"/>
      <c r="K48" s="414"/>
      <c r="L48" s="414"/>
      <c r="M48" s="414"/>
      <c r="N48" s="414"/>
      <c r="P48"/>
      <c r="Q48"/>
      <c r="R48" s="499" t="s">
        <v>48</v>
      </c>
      <c r="S48" s="499">
        <v>689</v>
      </c>
      <c r="T48" s="499"/>
      <c r="U48" s="602">
        <f t="shared" si="1"/>
        <v>689</v>
      </c>
      <c r="Y48" s="414"/>
      <c r="Z48" s="414"/>
      <c r="AA48" s="414"/>
    </row>
    <row r="49" spans="1:27" x14ac:dyDescent="0.15">
      <c r="A49" s="910">
        <v>42278</v>
      </c>
      <c r="B49" s="498">
        <v>33</v>
      </c>
      <c r="D49" s="602">
        <f t="shared" si="0"/>
        <v>4073</v>
      </c>
      <c r="F49" s="414"/>
      <c r="G49" s="414"/>
      <c r="H49" s="414"/>
      <c r="I49" s="414"/>
      <c r="J49" s="414"/>
      <c r="K49" s="414"/>
      <c r="L49" s="414"/>
      <c r="M49" s="414"/>
      <c r="N49" s="414"/>
      <c r="P49"/>
      <c r="Q49"/>
      <c r="R49" s="499" t="s">
        <v>915</v>
      </c>
      <c r="S49" s="499">
        <v>182</v>
      </c>
      <c r="T49" s="499"/>
      <c r="U49" s="602">
        <f t="shared" si="1"/>
        <v>182</v>
      </c>
      <c r="Y49" s="414"/>
      <c r="Z49" s="414"/>
      <c r="AA49" s="414"/>
    </row>
    <row r="50" spans="1:27" x14ac:dyDescent="0.15">
      <c r="A50" s="910">
        <v>42309</v>
      </c>
      <c r="B50" s="498">
        <v>25</v>
      </c>
      <c r="D50" s="602">
        <f t="shared" si="0"/>
        <v>4098</v>
      </c>
      <c r="F50" s="414"/>
      <c r="G50" s="414"/>
      <c r="H50" s="414"/>
      <c r="I50" s="414"/>
      <c r="J50" s="414"/>
      <c r="K50" s="414"/>
      <c r="L50" s="414"/>
      <c r="M50" s="414"/>
      <c r="N50" s="414"/>
      <c r="P50"/>
      <c r="Q50"/>
      <c r="R50" s="499" t="s">
        <v>916</v>
      </c>
      <c r="S50" s="499">
        <v>22</v>
      </c>
      <c r="T50" s="499">
        <v>1</v>
      </c>
      <c r="U50" s="602">
        <f t="shared" si="1"/>
        <v>23</v>
      </c>
      <c r="Y50" s="414"/>
      <c r="Z50" s="414"/>
      <c r="AA50" s="414"/>
    </row>
    <row r="51" spans="1:27" x14ac:dyDescent="0.15">
      <c r="A51" s="910">
        <v>42339</v>
      </c>
      <c r="B51" s="498">
        <v>49</v>
      </c>
      <c r="D51" s="602">
        <f t="shared" si="0"/>
        <v>4147</v>
      </c>
      <c r="F51" s="414"/>
      <c r="G51" s="414"/>
      <c r="H51" s="414"/>
      <c r="I51" s="414"/>
      <c r="J51" s="414"/>
      <c r="K51" s="414"/>
      <c r="L51" s="414"/>
      <c r="M51" s="414"/>
      <c r="N51" s="414"/>
      <c r="P51"/>
      <c r="Q51"/>
      <c r="R51" s="499" t="s">
        <v>917</v>
      </c>
      <c r="S51" s="499">
        <v>7</v>
      </c>
      <c r="T51" s="499"/>
      <c r="U51" s="602">
        <f t="shared" si="1"/>
        <v>7</v>
      </c>
      <c r="Y51" s="414"/>
      <c r="Z51" s="414"/>
      <c r="AA51" s="414"/>
    </row>
    <row r="52" spans="1:27" x14ac:dyDescent="0.15">
      <c r="A52" s="910">
        <v>42370</v>
      </c>
      <c r="B52" s="498">
        <v>4</v>
      </c>
      <c r="D52" s="602">
        <f t="shared" si="0"/>
        <v>4151</v>
      </c>
      <c r="F52" s="414"/>
      <c r="G52" s="414"/>
      <c r="H52" s="414"/>
      <c r="I52" s="414"/>
      <c r="J52" s="414"/>
      <c r="K52" s="414"/>
      <c r="L52" s="414"/>
      <c r="M52" s="414"/>
      <c r="N52" s="414"/>
      <c r="P52"/>
      <c r="Q52"/>
      <c r="R52" s="499" t="s">
        <v>918</v>
      </c>
      <c r="S52" s="499">
        <v>303</v>
      </c>
      <c r="T52" s="499"/>
      <c r="U52" s="602">
        <f t="shared" si="1"/>
        <v>303</v>
      </c>
      <c r="Y52" s="414"/>
      <c r="Z52" s="414"/>
      <c r="AA52" s="414"/>
    </row>
    <row r="53" spans="1:27" x14ac:dyDescent="0.15">
      <c r="A53" s="910">
        <v>42401</v>
      </c>
      <c r="B53" s="498">
        <v>79</v>
      </c>
      <c r="D53" s="602">
        <f t="shared" si="0"/>
        <v>4230</v>
      </c>
      <c r="F53" s="414"/>
      <c r="G53" s="414"/>
      <c r="H53" s="414"/>
      <c r="I53" s="414"/>
      <c r="J53" s="414"/>
      <c r="K53" s="414"/>
      <c r="L53" s="414"/>
      <c r="M53" s="414"/>
      <c r="N53" s="414"/>
      <c r="P53"/>
      <c r="Q53"/>
      <c r="R53" s="499" t="s">
        <v>49</v>
      </c>
      <c r="S53" s="499">
        <v>629</v>
      </c>
      <c r="T53" s="499">
        <v>304</v>
      </c>
      <c r="U53" s="602">
        <f t="shared" si="1"/>
        <v>933</v>
      </c>
      <c r="Y53" s="414"/>
      <c r="Z53" s="414"/>
      <c r="AA53" s="414"/>
    </row>
    <row r="54" spans="1:27" x14ac:dyDescent="0.15">
      <c r="A54" s="910">
        <v>42430</v>
      </c>
      <c r="B54" s="498">
        <v>215</v>
      </c>
      <c r="D54" s="602">
        <f t="shared" si="0"/>
        <v>4445</v>
      </c>
      <c r="F54" s="414"/>
      <c r="G54" s="414"/>
      <c r="H54" s="414"/>
      <c r="I54" s="414"/>
      <c r="J54" s="414"/>
      <c r="K54" s="414"/>
      <c r="L54" s="414"/>
      <c r="M54" s="414"/>
      <c r="N54" s="414"/>
      <c r="P54"/>
      <c r="Q54"/>
      <c r="R54" s="499" t="s">
        <v>919</v>
      </c>
      <c r="S54" s="499">
        <v>5</v>
      </c>
      <c r="T54" s="499"/>
      <c r="U54" s="602">
        <f t="shared" si="1"/>
        <v>5</v>
      </c>
      <c r="Y54" s="414"/>
      <c r="Z54" s="414"/>
      <c r="AA54" s="414"/>
    </row>
    <row r="55" spans="1:27" x14ac:dyDescent="0.15">
      <c r="A55" s="910">
        <v>42461</v>
      </c>
      <c r="B55" s="498">
        <v>42</v>
      </c>
      <c r="D55" s="602">
        <f t="shared" si="0"/>
        <v>4487</v>
      </c>
      <c r="F55" s="414"/>
      <c r="G55" s="414"/>
      <c r="H55" s="414"/>
      <c r="I55" s="414"/>
      <c r="J55" s="414"/>
      <c r="K55" s="414"/>
      <c r="L55" s="414"/>
      <c r="M55" s="414"/>
      <c r="N55" s="414"/>
      <c r="P55"/>
      <c r="Q55"/>
      <c r="R55" s="499" t="s">
        <v>920</v>
      </c>
      <c r="S55" s="499">
        <v>1190</v>
      </c>
      <c r="T55" s="499">
        <v>91</v>
      </c>
      <c r="U55" s="602">
        <f t="shared" si="1"/>
        <v>1281</v>
      </c>
      <c r="Y55" s="414"/>
      <c r="Z55" s="414"/>
      <c r="AA55" s="414"/>
    </row>
    <row r="56" spans="1:27" x14ac:dyDescent="0.15">
      <c r="A56" s="910">
        <v>42491</v>
      </c>
      <c r="B56" s="498">
        <v>121</v>
      </c>
      <c r="D56" s="602">
        <f t="shared" si="0"/>
        <v>4608</v>
      </c>
      <c r="F56" s="414"/>
      <c r="G56" s="414"/>
      <c r="H56" s="414"/>
      <c r="I56" s="414"/>
      <c r="J56" s="414"/>
      <c r="K56" s="414"/>
      <c r="L56" s="414"/>
      <c r="M56" s="414"/>
      <c r="N56" s="414"/>
      <c r="P56"/>
      <c r="Q56"/>
      <c r="R56" s="499" t="s">
        <v>593</v>
      </c>
      <c r="S56" s="499">
        <v>730</v>
      </c>
      <c r="T56" s="499">
        <v>94</v>
      </c>
      <c r="U56" s="602">
        <f t="shared" si="1"/>
        <v>824</v>
      </c>
      <c r="Y56" s="414"/>
      <c r="Z56" s="414"/>
      <c r="AA56" s="414"/>
    </row>
    <row r="57" spans="1:27" x14ac:dyDescent="0.15">
      <c r="A57" s="910">
        <v>42522</v>
      </c>
      <c r="B57" s="498">
        <v>54</v>
      </c>
      <c r="D57" s="602">
        <f t="shared" si="0"/>
        <v>4662</v>
      </c>
      <c r="F57" s="414"/>
      <c r="G57" s="414"/>
      <c r="H57" s="414"/>
      <c r="I57" s="414"/>
      <c r="J57" s="414"/>
      <c r="K57" s="414"/>
      <c r="L57" s="414"/>
      <c r="M57" s="414"/>
      <c r="N57" s="414"/>
      <c r="P57"/>
      <c r="Q57"/>
      <c r="R57" s="499" t="s">
        <v>1033</v>
      </c>
      <c r="S57" s="499">
        <v>1839</v>
      </c>
      <c r="T57" s="499"/>
      <c r="U57" s="602">
        <f t="shared" si="1"/>
        <v>1839</v>
      </c>
      <c r="Y57" s="414"/>
      <c r="Z57" s="414"/>
      <c r="AA57" s="414"/>
    </row>
    <row r="58" spans="1:27" x14ac:dyDescent="0.15">
      <c r="A58" s="910">
        <v>42552</v>
      </c>
      <c r="B58" s="498">
        <v>68</v>
      </c>
      <c r="D58" s="602">
        <f t="shared" si="0"/>
        <v>4730</v>
      </c>
      <c r="F58" s="414"/>
      <c r="G58" s="414"/>
      <c r="H58" s="414"/>
      <c r="I58" s="414"/>
      <c r="J58" s="414"/>
      <c r="K58" s="414"/>
      <c r="L58" s="414"/>
      <c r="M58" s="414"/>
      <c r="N58" s="414"/>
      <c r="P58"/>
      <c r="Q58"/>
      <c r="R58" s="499" t="s">
        <v>921</v>
      </c>
      <c r="S58" s="499">
        <v>7</v>
      </c>
      <c r="T58" s="499"/>
      <c r="U58" s="602">
        <f t="shared" si="1"/>
        <v>7</v>
      </c>
      <c r="Y58" s="414"/>
      <c r="Z58" s="414"/>
      <c r="AA58" s="414"/>
    </row>
    <row r="59" spans="1:27" x14ac:dyDescent="0.15">
      <c r="A59" s="910">
        <v>42583</v>
      </c>
      <c r="B59" s="498">
        <v>272</v>
      </c>
      <c r="D59" s="602">
        <f t="shared" si="0"/>
        <v>5002</v>
      </c>
      <c r="F59" s="414"/>
      <c r="G59" s="414"/>
      <c r="H59" s="414"/>
      <c r="I59" s="414"/>
      <c r="J59" s="414"/>
      <c r="K59" s="414"/>
      <c r="L59" s="414"/>
      <c r="M59" s="414"/>
      <c r="N59" s="414"/>
      <c r="P59"/>
      <c r="Q59"/>
      <c r="R59" s="499" t="s">
        <v>85</v>
      </c>
      <c r="S59" s="499">
        <v>1325</v>
      </c>
      <c r="T59" s="499"/>
      <c r="U59" s="602">
        <f t="shared" si="1"/>
        <v>1325</v>
      </c>
      <c r="Y59" s="414"/>
      <c r="Z59" s="414"/>
      <c r="AA59" s="414"/>
    </row>
    <row r="60" spans="1:27" x14ac:dyDescent="0.15">
      <c r="A60" s="910">
        <v>42614</v>
      </c>
      <c r="B60" s="498">
        <v>24</v>
      </c>
      <c r="D60" s="602">
        <f t="shared" si="0"/>
        <v>5026</v>
      </c>
      <c r="F60" s="414"/>
      <c r="G60" s="414"/>
      <c r="H60" s="414"/>
      <c r="I60" s="414"/>
      <c r="J60" s="414"/>
      <c r="K60" s="414"/>
      <c r="L60" s="414"/>
      <c r="M60" s="414"/>
      <c r="N60" s="414"/>
      <c r="P60"/>
      <c r="R60" s="499" t="s">
        <v>922</v>
      </c>
      <c r="S60" s="499">
        <v>187</v>
      </c>
      <c r="T60" s="499"/>
      <c r="U60" s="602">
        <f t="shared" si="1"/>
        <v>187</v>
      </c>
      <c r="Y60" s="414"/>
      <c r="Z60" s="414"/>
      <c r="AA60" s="414"/>
    </row>
    <row r="61" spans="1:27" x14ac:dyDescent="0.15">
      <c r="A61" s="910">
        <v>42644</v>
      </c>
      <c r="B61" s="498">
        <v>23</v>
      </c>
      <c r="D61" s="602">
        <f t="shared" si="0"/>
        <v>5049</v>
      </c>
      <c r="F61" s="414"/>
      <c r="G61" s="414"/>
      <c r="H61" s="414"/>
      <c r="I61" s="414"/>
      <c r="J61" s="414"/>
      <c r="K61" s="414"/>
      <c r="L61" s="414"/>
      <c r="M61" s="414"/>
      <c r="N61" s="414"/>
      <c r="P61"/>
      <c r="R61" s="499" t="s">
        <v>54</v>
      </c>
      <c r="S61" s="499">
        <v>357</v>
      </c>
      <c r="T61" s="499"/>
      <c r="U61" s="602">
        <f t="shared" si="1"/>
        <v>357</v>
      </c>
      <c r="Y61" s="414"/>
      <c r="Z61" s="414"/>
      <c r="AA61" s="414"/>
    </row>
    <row r="62" spans="1:27" x14ac:dyDescent="0.15">
      <c r="A62" s="910">
        <v>42675</v>
      </c>
      <c r="B62" s="498">
        <v>67</v>
      </c>
      <c r="D62" s="602">
        <f t="shared" si="0"/>
        <v>5116</v>
      </c>
      <c r="F62" s="414"/>
      <c r="G62" s="414"/>
      <c r="H62" s="414"/>
      <c r="I62" s="414"/>
      <c r="J62" s="414"/>
      <c r="K62" s="414"/>
      <c r="L62" s="414"/>
      <c r="M62" s="414"/>
      <c r="N62" s="414"/>
      <c r="P62"/>
      <c r="R62" s="499" t="s">
        <v>923</v>
      </c>
      <c r="S62" s="499">
        <v>5</v>
      </c>
      <c r="T62" s="499"/>
      <c r="U62" s="602">
        <f t="shared" si="1"/>
        <v>5</v>
      </c>
      <c r="Y62" s="414"/>
      <c r="Z62" s="414"/>
      <c r="AA62" s="414"/>
    </row>
    <row r="63" spans="1:27" x14ac:dyDescent="0.15">
      <c r="A63" s="910">
        <v>42705</v>
      </c>
      <c r="B63" s="498">
        <v>18</v>
      </c>
      <c r="D63" s="602">
        <f t="shared" si="0"/>
        <v>5134</v>
      </c>
      <c r="F63" s="414"/>
      <c r="G63" s="414"/>
      <c r="H63" s="414"/>
      <c r="I63" s="414"/>
      <c r="J63" s="414"/>
      <c r="K63" s="414"/>
      <c r="L63" s="414"/>
      <c r="M63" s="414"/>
      <c r="N63" s="414"/>
      <c r="P63"/>
      <c r="S63">
        <f>SUM(S41:S62)</f>
        <v>10921</v>
      </c>
      <c r="T63" s="602">
        <f>SUM(T41:T62)</f>
        <v>996</v>
      </c>
      <c r="U63">
        <f>SUM(U41:U62)</f>
        <v>11917</v>
      </c>
      <c r="Y63" s="414"/>
      <c r="Z63" s="414"/>
      <c r="AA63" s="414"/>
    </row>
    <row r="64" spans="1:27" x14ac:dyDescent="0.15">
      <c r="A64" s="910">
        <v>42736</v>
      </c>
      <c r="B64" s="498">
        <v>23</v>
      </c>
      <c r="D64" s="602">
        <f t="shared" si="0"/>
        <v>5157</v>
      </c>
      <c r="F64" s="414"/>
      <c r="G64" s="414"/>
      <c r="H64" s="414"/>
      <c r="I64" s="414"/>
      <c r="J64" s="414"/>
      <c r="K64" s="414"/>
      <c r="L64" s="414"/>
      <c r="M64" s="414"/>
      <c r="N64" s="414"/>
      <c r="P64"/>
      <c r="Q64" s="414" t="s">
        <v>914</v>
      </c>
      <c r="R64" s="109" t="s">
        <v>1021</v>
      </c>
      <c r="Y64" s="414"/>
      <c r="Z64" s="414"/>
      <c r="AA64" s="414"/>
    </row>
    <row r="65" spans="1:27" x14ac:dyDescent="0.15">
      <c r="A65" s="910">
        <v>42767</v>
      </c>
      <c r="B65" s="498">
        <v>37</v>
      </c>
      <c r="D65" s="602">
        <f t="shared" si="0"/>
        <v>5194</v>
      </c>
      <c r="F65" s="414"/>
      <c r="G65" s="414"/>
      <c r="H65" s="414"/>
      <c r="I65" s="414"/>
      <c r="J65" s="414"/>
      <c r="K65" s="414"/>
      <c r="L65" s="414"/>
      <c r="M65" s="414"/>
      <c r="N65" s="414"/>
      <c r="P65"/>
      <c r="Q65" s="414" t="s">
        <v>45</v>
      </c>
      <c r="R65" s="109" t="s">
        <v>1012</v>
      </c>
      <c r="Y65" s="414"/>
      <c r="Z65" s="414"/>
      <c r="AA65" s="414"/>
    </row>
    <row r="66" spans="1:27" x14ac:dyDescent="0.15">
      <c r="A66" s="910">
        <v>42795</v>
      </c>
      <c r="B66" s="498">
        <v>76</v>
      </c>
      <c r="D66" s="602">
        <f t="shared" si="0"/>
        <v>5270</v>
      </c>
      <c r="F66" s="414"/>
      <c r="G66" s="414"/>
      <c r="H66" s="414"/>
      <c r="I66" s="414"/>
      <c r="J66" s="414"/>
      <c r="K66" s="414"/>
      <c r="L66" s="414"/>
      <c r="M66" s="414"/>
      <c r="N66" s="414"/>
      <c r="P66"/>
      <c r="Q66" s="414" t="s">
        <v>1031</v>
      </c>
      <c r="R66" s="109" t="s">
        <v>1269</v>
      </c>
      <c r="Y66" s="414"/>
      <c r="Z66" s="414"/>
      <c r="AA66" s="414"/>
    </row>
    <row r="67" spans="1:27" x14ac:dyDescent="0.15">
      <c r="A67" s="910">
        <v>42826</v>
      </c>
      <c r="B67" s="498">
        <v>24</v>
      </c>
      <c r="D67" s="602">
        <f t="shared" si="0"/>
        <v>5294</v>
      </c>
      <c r="F67" s="414"/>
      <c r="G67" s="414"/>
      <c r="H67" s="414"/>
      <c r="I67" s="414"/>
      <c r="J67" s="414"/>
      <c r="K67" s="414"/>
      <c r="L67" s="414"/>
      <c r="M67" s="414"/>
      <c r="N67" s="414"/>
      <c r="P67"/>
      <c r="Q67" s="602" t="s">
        <v>1268</v>
      </c>
      <c r="R67" s="109" t="s">
        <v>1013</v>
      </c>
      <c r="Y67" s="414"/>
      <c r="Z67" s="414"/>
      <c r="AA67" s="414"/>
    </row>
    <row r="68" spans="1:27" x14ac:dyDescent="0.15">
      <c r="A68" s="910">
        <v>42856</v>
      </c>
      <c r="B68" s="498">
        <v>165</v>
      </c>
      <c r="D68" s="602">
        <f t="shared" si="0"/>
        <v>5459</v>
      </c>
      <c r="F68" s="414"/>
      <c r="G68" s="414"/>
      <c r="H68" s="414"/>
      <c r="I68" s="414"/>
      <c r="J68" s="414"/>
      <c r="K68" s="414"/>
      <c r="L68" s="414"/>
      <c r="M68" s="414"/>
      <c r="N68" s="414"/>
      <c r="P68"/>
      <c r="Q68" s="414" t="s">
        <v>1032</v>
      </c>
      <c r="R68" s="109" t="s">
        <v>1014</v>
      </c>
      <c r="Y68" s="414"/>
      <c r="Z68" s="414"/>
      <c r="AA68" s="414"/>
    </row>
    <row r="69" spans="1:27" x14ac:dyDescent="0.15">
      <c r="A69" s="910">
        <v>42887</v>
      </c>
      <c r="B69" s="498">
        <v>22</v>
      </c>
      <c r="D69" s="602">
        <f t="shared" si="0"/>
        <v>5481</v>
      </c>
      <c r="F69" s="414"/>
      <c r="G69" s="414"/>
      <c r="H69" s="414"/>
      <c r="I69" s="414"/>
      <c r="J69" s="414"/>
      <c r="K69" s="414"/>
      <c r="L69" s="414"/>
      <c r="M69" s="414"/>
      <c r="N69" s="414"/>
      <c r="P69"/>
      <c r="Q69" s="414" t="s">
        <v>1030</v>
      </c>
      <c r="R69" s="109" t="s">
        <v>1010</v>
      </c>
      <c r="Y69" s="414"/>
      <c r="Z69" s="414"/>
      <c r="AA69" s="414"/>
    </row>
    <row r="70" spans="1:27" x14ac:dyDescent="0.15">
      <c r="A70" s="910">
        <v>42917</v>
      </c>
      <c r="B70" s="498">
        <v>62</v>
      </c>
      <c r="D70" s="602">
        <f t="shared" ref="D70:D132" si="2">D69+B70-C70</f>
        <v>5543</v>
      </c>
      <c r="F70" s="414"/>
      <c r="G70" s="414"/>
      <c r="H70" s="414"/>
      <c r="I70" s="414"/>
      <c r="J70" s="414"/>
      <c r="K70" s="414"/>
      <c r="L70" s="414"/>
      <c r="M70" s="414"/>
      <c r="N70" s="414"/>
      <c r="P70"/>
      <c r="Q70" s="414" t="s">
        <v>47</v>
      </c>
      <c r="R70" s="109" t="s">
        <v>1017</v>
      </c>
      <c r="Y70" s="414"/>
      <c r="Z70" s="414"/>
      <c r="AA70" s="414"/>
    </row>
    <row r="71" spans="1:27" x14ac:dyDescent="0.15">
      <c r="A71" s="910">
        <v>42948</v>
      </c>
      <c r="B71" s="498">
        <v>68</v>
      </c>
      <c r="D71" s="602">
        <f t="shared" si="2"/>
        <v>5611</v>
      </c>
      <c r="F71" s="414"/>
      <c r="G71" s="414"/>
      <c r="H71" s="414"/>
      <c r="I71" s="414"/>
      <c r="J71" s="414"/>
      <c r="K71" s="414"/>
      <c r="L71" s="414"/>
      <c r="M71" s="414"/>
      <c r="N71" s="414"/>
      <c r="P71"/>
      <c r="Q71" s="414" t="s">
        <v>48</v>
      </c>
      <c r="R71" s="109" t="s">
        <v>1016</v>
      </c>
      <c r="Y71" s="414"/>
      <c r="Z71" s="414"/>
      <c r="AA71" s="414"/>
    </row>
    <row r="72" spans="1:27" x14ac:dyDescent="0.15">
      <c r="A72" s="910">
        <v>42979</v>
      </c>
      <c r="B72" s="498">
        <v>58</v>
      </c>
      <c r="D72" s="602">
        <f t="shared" si="2"/>
        <v>5669</v>
      </c>
      <c r="F72" s="414"/>
      <c r="G72" s="414"/>
      <c r="H72" s="414"/>
      <c r="I72" s="414"/>
      <c r="J72" s="414"/>
      <c r="K72" s="414"/>
      <c r="L72" s="414"/>
      <c r="M72" s="414"/>
      <c r="N72" s="414"/>
      <c r="P72"/>
      <c r="Q72" s="414" t="s">
        <v>915</v>
      </c>
      <c r="R72" s="109" t="s">
        <v>1022</v>
      </c>
      <c r="Y72" s="414"/>
      <c r="Z72" s="414"/>
      <c r="AA72" s="414"/>
    </row>
    <row r="73" spans="1:27" x14ac:dyDescent="0.15">
      <c r="A73" s="910">
        <v>43009</v>
      </c>
      <c r="B73" s="498">
        <v>93</v>
      </c>
      <c r="D73" s="602">
        <f t="shared" si="2"/>
        <v>5762</v>
      </c>
      <c r="F73" s="414"/>
      <c r="G73" s="414"/>
      <c r="H73" s="414"/>
      <c r="I73" s="414"/>
      <c r="J73" s="414"/>
      <c r="K73" s="414"/>
      <c r="L73" s="414"/>
      <c r="M73" s="414"/>
      <c r="N73" s="414"/>
      <c r="P73"/>
      <c r="Q73" s="414" t="s">
        <v>916</v>
      </c>
      <c r="R73" s="109" t="s">
        <v>1018</v>
      </c>
      <c r="Y73" s="414"/>
      <c r="Z73" s="414"/>
      <c r="AA73" s="414"/>
    </row>
    <row r="74" spans="1:27" x14ac:dyDescent="0.15">
      <c r="A74" s="910">
        <v>43040</v>
      </c>
      <c r="B74" s="498">
        <v>146</v>
      </c>
      <c r="D74" s="602">
        <f t="shared" si="2"/>
        <v>5908</v>
      </c>
      <c r="F74" s="414"/>
      <c r="G74" s="414"/>
      <c r="H74" s="414"/>
      <c r="I74" s="414"/>
      <c r="J74" s="414"/>
      <c r="K74" s="414"/>
      <c r="L74" s="414"/>
      <c r="M74" s="414"/>
      <c r="N74" s="414"/>
      <c r="P74"/>
      <c r="Q74" s="414" t="s">
        <v>917</v>
      </c>
      <c r="R74" s="109" t="s">
        <v>1020</v>
      </c>
      <c r="Y74" s="414"/>
      <c r="Z74" s="414"/>
      <c r="AA74" s="414"/>
    </row>
    <row r="75" spans="1:27" x14ac:dyDescent="0.15">
      <c r="A75" s="910">
        <v>43070</v>
      </c>
      <c r="B75" s="498">
        <v>274</v>
      </c>
      <c r="D75" s="602">
        <f t="shared" si="2"/>
        <v>6182</v>
      </c>
      <c r="F75" s="414"/>
      <c r="G75" s="414"/>
      <c r="H75" s="414"/>
      <c r="I75" s="414"/>
      <c r="J75" s="414"/>
      <c r="K75" s="414"/>
      <c r="L75" s="414"/>
      <c r="M75" s="414"/>
      <c r="N75" s="414"/>
      <c r="P75"/>
      <c r="Q75" s="414" t="s">
        <v>918</v>
      </c>
      <c r="R75" s="109" t="s">
        <v>1019</v>
      </c>
      <c r="Y75" s="414"/>
      <c r="Z75" s="414"/>
      <c r="AA75" s="414"/>
    </row>
    <row r="76" spans="1:27" x14ac:dyDescent="0.15">
      <c r="A76" s="910">
        <v>43101</v>
      </c>
      <c r="B76" s="498">
        <v>65</v>
      </c>
      <c r="D76" s="602">
        <f t="shared" si="2"/>
        <v>6247</v>
      </c>
      <c r="Q76" s="414" t="s">
        <v>49</v>
      </c>
      <c r="R76" s="109" t="s">
        <v>1015</v>
      </c>
    </row>
    <row r="77" spans="1:27" x14ac:dyDescent="0.15">
      <c r="A77" s="910">
        <v>43132</v>
      </c>
      <c r="B77" s="498">
        <v>143</v>
      </c>
      <c r="D77" s="602">
        <f t="shared" si="2"/>
        <v>6390</v>
      </c>
      <c r="Q77" s="414" t="s">
        <v>919</v>
      </c>
      <c r="R77" s="109" t="s">
        <v>1011</v>
      </c>
    </row>
    <row r="78" spans="1:27" x14ac:dyDescent="0.15">
      <c r="A78" s="910">
        <v>43160</v>
      </c>
      <c r="B78" s="498">
        <v>85</v>
      </c>
      <c r="D78" s="602">
        <f t="shared" si="2"/>
        <v>6475</v>
      </c>
      <c r="Q78" s="414" t="s">
        <v>920</v>
      </c>
      <c r="R78" s="109" t="s">
        <v>1023</v>
      </c>
    </row>
    <row r="79" spans="1:27" x14ac:dyDescent="0.15">
      <c r="A79" s="910">
        <v>43191</v>
      </c>
      <c r="B79" s="498">
        <v>97</v>
      </c>
      <c r="D79" s="602">
        <f t="shared" si="2"/>
        <v>6572</v>
      </c>
      <c r="Q79" s="414" t="s">
        <v>593</v>
      </c>
      <c r="R79" s="109" t="s">
        <v>1024</v>
      </c>
    </row>
    <row r="80" spans="1:27" x14ac:dyDescent="0.15">
      <c r="A80" s="910">
        <v>43221</v>
      </c>
      <c r="B80" s="498">
        <v>45</v>
      </c>
      <c r="D80" s="602">
        <f t="shared" si="2"/>
        <v>6617</v>
      </c>
      <c r="Q80" s="414" t="s">
        <v>1033</v>
      </c>
      <c r="R80" s="109" t="s">
        <v>1029</v>
      </c>
    </row>
    <row r="81" spans="1:18" x14ac:dyDescent="0.15">
      <c r="A81" s="910">
        <v>43252</v>
      </c>
      <c r="B81" s="498">
        <v>251</v>
      </c>
      <c r="D81" s="602">
        <f t="shared" si="2"/>
        <v>6868</v>
      </c>
      <c r="Q81" s="414" t="s">
        <v>921</v>
      </c>
      <c r="R81" s="109" t="s">
        <v>1025</v>
      </c>
    </row>
    <row r="82" spans="1:18" x14ac:dyDescent="0.15">
      <c r="A82" s="910">
        <v>43282</v>
      </c>
      <c r="B82" s="498">
        <v>59</v>
      </c>
      <c r="D82" s="602">
        <f t="shared" si="2"/>
        <v>6927</v>
      </c>
      <c r="Q82" s="414" t="s">
        <v>85</v>
      </c>
      <c r="R82" s="109" t="s">
        <v>1026</v>
      </c>
    </row>
    <row r="83" spans="1:18" x14ac:dyDescent="0.15">
      <c r="A83" s="910">
        <v>43313</v>
      </c>
      <c r="B83" s="498">
        <v>50</v>
      </c>
      <c r="D83" s="602">
        <f t="shared" si="2"/>
        <v>6977</v>
      </c>
      <c r="Q83" s="414" t="s">
        <v>922</v>
      </c>
      <c r="R83" s="109" t="s">
        <v>1027</v>
      </c>
    </row>
    <row r="84" spans="1:18" x14ac:dyDescent="0.15">
      <c r="A84" s="910">
        <v>43344</v>
      </c>
      <c r="B84" s="498">
        <v>86</v>
      </c>
      <c r="D84" s="602">
        <f t="shared" si="2"/>
        <v>7063</v>
      </c>
      <c r="Q84" s="414" t="s">
        <v>54</v>
      </c>
      <c r="R84" s="109" t="s">
        <v>54</v>
      </c>
    </row>
    <row r="85" spans="1:18" x14ac:dyDescent="0.15">
      <c r="A85" s="910">
        <v>43374</v>
      </c>
      <c r="B85" s="498">
        <v>70</v>
      </c>
      <c r="D85" s="602">
        <f t="shared" si="2"/>
        <v>7133</v>
      </c>
      <c r="Q85" s="414" t="s">
        <v>923</v>
      </c>
      <c r="R85" s="109" t="s">
        <v>1028</v>
      </c>
    </row>
    <row r="86" spans="1:18" x14ac:dyDescent="0.15">
      <c r="A86" s="910">
        <v>43405</v>
      </c>
      <c r="B86" s="498">
        <v>42</v>
      </c>
      <c r="D86" s="602">
        <f t="shared" si="2"/>
        <v>7175</v>
      </c>
      <c r="R86" s="499"/>
    </row>
    <row r="87" spans="1:18" x14ac:dyDescent="0.15">
      <c r="A87" s="910">
        <v>43435</v>
      </c>
      <c r="B87" s="498">
        <v>99</v>
      </c>
      <c r="D87" s="602">
        <f t="shared" si="2"/>
        <v>7274</v>
      </c>
    </row>
    <row r="88" spans="1:18" x14ac:dyDescent="0.15">
      <c r="A88" s="910">
        <v>43466</v>
      </c>
      <c r="B88" s="498">
        <v>58</v>
      </c>
      <c r="D88" s="602">
        <f t="shared" si="2"/>
        <v>7332</v>
      </c>
    </row>
    <row r="89" spans="1:18" x14ac:dyDescent="0.15">
      <c r="A89" s="910">
        <v>43497</v>
      </c>
      <c r="B89" s="498">
        <v>89</v>
      </c>
      <c r="D89" s="602">
        <f t="shared" si="2"/>
        <v>7421</v>
      </c>
    </row>
    <row r="90" spans="1:18" x14ac:dyDescent="0.15">
      <c r="A90" s="910">
        <v>43525</v>
      </c>
      <c r="B90" s="498">
        <v>52</v>
      </c>
      <c r="D90" s="602">
        <f t="shared" si="2"/>
        <v>7473</v>
      </c>
    </row>
    <row r="91" spans="1:18" x14ac:dyDescent="0.15">
      <c r="A91" s="910">
        <v>43556</v>
      </c>
      <c r="B91" s="498">
        <v>31</v>
      </c>
      <c r="D91" s="602">
        <f t="shared" si="2"/>
        <v>7504</v>
      </c>
    </row>
    <row r="92" spans="1:18" x14ac:dyDescent="0.15">
      <c r="A92" s="910">
        <v>43586</v>
      </c>
      <c r="B92" s="498">
        <v>60</v>
      </c>
      <c r="D92" s="602">
        <f t="shared" si="2"/>
        <v>7564</v>
      </c>
    </row>
    <row r="93" spans="1:18" x14ac:dyDescent="0.15">
      <c r="A93" s="910">
        <v>43617</v>
      </c>
      <c r="B93" s="498">
        <v>135</v>
      </c>
      <c r="D93" s="602">
        <f t="shared" si="2"/>
        <v>7699</v>
      </c>
    </row>
    <row r="94" spans="1:18" x14ac:dyDescent="0.15">
      <c r="A94" s="910">
        <v>43647</v>
      </c>
      <c r="B94" s="498">
        <v>73</v>
      </c>
      <c r="D94" s="602">
        <f t="shared" si="2"/>
        <v>7772</v>
      </c>
    </row>
    <row r="95" spans="1:18" x14ac:dyDescent="0.15">
      <c r="A95" s="910">
        <v>43678</v>
      </c>
      <c r="B95" s="498">
        <v>135</v>
      </c>
      <c r="D95" s="602">
        <f t="shared" si="2"/>
        <v>7907</v>
      </c>
    </row>
    <row r="96" spans="1:18" x14ac:dyDescent="0.15">
      <c r="A96" s="910">
        <v>43709</v>
      </c>
      <c r="B96" s="498">
        <v>62</v>
      </c>
      <c r="D96" s="602">
        <f t="shared" si="2"/>
        <v>7969</v>
      </c>
    </row>
    <row r="97" spans="1:16" x14ac:dyDescent="0.15">
      <c r="A97" s="910">
        <v>43739</v>
      </c>
      <c r="B97" s="498">
        <v>83</v>
      </c>
      <c r="D97" s="602">
        <f t="shared" si="2"/>
        <v>8052</v>
      </c>
    </row>
    <row r="98" spans="1:16" x14ac:dyDescent="0.15">
      <c r="A98" s="910">
        <v>43770</v>
      </c>
      <c r="B98" s="498">
        <v>74</v>
      </c>
      <c r="D98" s="602">
        <f t="shared" si="2"/>
        <v>8126</v>
      </c>
      <c r="O98"/>
      <c r="P98"/>
    </row>
    <row r="99" spans="1:16" x14ac:dyDescent="0.15">
      <c r="A99" s="910">
        <v>43800</v>
      </c>
      <c r="B99" s="498">
        <v>45</v>
      </c>
      <c r="D99" s="602">
        <f t="shared" si="2"/>
        <v>8171</v>
      </c>
      <c r="O99"/>
      <c r="P99"/>
    </row>
    <row r="100" spans="1:16" x14ac:dyDescent="0.15">
      <c r="A100" s="910">
        <v>43831</v>
      </c>
      <c r="B100" s="498">
        <v>159</v>
      </c>
      <c r="D100" s="602">
        <f t="shared" si="2"/>
        <v>8330</v>
      </c>
      <c r="O100"/>
      <c r="P100"/>
    </row>
    <row r="101" spans="1:16" x14ac:dyDescent="0.15">
      <c r="A101" s="910">
        <v>43862</v>
      </c>
      <c r="B101" s="498">
        <v>80</v>
      </c>
      <c r="D101" s="602">
        <f t="shared" si="2"/>
        <v>8410</v>
      </c>
      <c r="O101"/>
      <c r="P101"/>
    </row>
    <row r="102" spans="1:16" x14ac:dyDescent="0.15">
      <c r="A102" s="910">
        <v>43891</v>
      </c>
      <c r="B102" s="498">
        <v>42</v>
      </c>
      <c r="D102" s="602">
        <f t="shared" si="2"/>
        <v>8452</v>
      </c>
      <c r="O102"/>
      <c r="P102"/>
    </row>
    <row r="103" spans="1:16" x14ac:dyDescent="0.15">
      <c r="A103" s="910">
        <v>43922</v>
      </c>
      <c r="B103" s="498">
        <v>509</v>
      </c>
      <c r="D103" s="602">
        <f t="shared" si="2"/>
        <v>8961</v>
      </c>
      <c r="O103"/>
      <c r="P103"/>
    </row>
    <row r="104" spans="1:16" x14ac:dyDescent="0.15">
      <c r="A104" s="910">
        <v>43952</v>
      </c>
      <c r="B104" s="498">
        <v>80</v>
      </c>
      <c r="D104" s="602">
        <f t="shared" si="2"/>
        <v>9041</v>
      </c>
      <c r="O104"/>
      <c r="P104"/>
    </row>
    <row r="105" spans="1:16" x14ac:dyDescent="0.15">
      <c r="A105" s="910">
        <v>43983</v>
      </c>
      <c r="B105" s="498">
        <v>244</v>
      </c>
      <c r="D105" s="602">
        <f t="shared" si="2"/>
        <v>9285</v>
      </c>
      <c r="O105"/>
      <c r="P105"/>
    </row>
    <row r="106" spans="1:16" x14ac:dyDescent="0.15">
      <c r="A106" s="910">
        <v>44013</v>
      </c>
      <c r="B106" s="498">
        <v>56</v>
      </c>
      <c r="D106" s="602">
        <f t="shared" si="2"/>
        <v>9341</v>
      </c>
      <c r="O106"/>
      <c r="P106"/>
    </row>
    <row r="107" spans="1:16" x14ac:dyDescent="0.15">
      <c r="A107" s="910">
        <v>44044</v>
      </c>
      <c r="B107" s="498">
        <v>37</v>
      </c>
      <c r="D107" s="602">
        <f t="shared" si="2"/>
        <v>9378</v>
      </c>
      <c r="O107"/>
      <c r="P107"/>
    </row>
    <row r="108" spans="1:16" x14ac:dyDescent="0.15">
      <c r="A108" s="910">
        <v>44075</v>
      </c>
      <c r="B108" s="498">
        <v>103</v>
      </c>
      <c r="D108" s="602">
        <f t="shared" si="2"/>
        <v>9481</v>
      </c>
      <c r="O108"/>
      <c r="P108"/>
    </row>
    <row r="109" spans="1:16" x14ac:dyDescent="0.15">
      <c r="A109" s="910">
        <v>44105</v>
      </c>
      <c r="B109" s="498">
        <v>136</v>
      </c>
      <c r="D109" s="602">
        <f t="shared" si="2"/>
        <v>9617</v>
      </c>
      <c r="O109"/>
      <c r="P109"/>
    </row>
    <row r="110" spans="1:16" x14ac:dyDescent="0.15">
      <c r="A110" s="910">
        <v>44136</v>
      </c>
      <c r="B110" s="498">
        <v>103</v>
      </c>
      <c r="D110" s="602">
        <f t="shared" si="2"/>
        <v>9720</v>
      </c>
      <c r="O110"/>
      <c r="P110"/>
    </row>
    <row r="111" spans="1:16" x14ac:dyDescent="0.15">
      <c r="A111" s="910">
        <v>44166</v>
      </c>
      <c r="B111" s="498">
        <v>126</v>
      </c>
      <c r="D111" s="602">
        <f t="shared" si="2"/>
        <v>9846</v>
      </c>
    </row>
    <row r="112" spans="1:16" x14ac:dyDescent="0.15">
      <c r="A112" s="910">
        <v>44197</v>
      </c>
      <c r="B112" s="498">
        <v>30</v>
      </c>
      <c r="D112" s="602">
        <f t="shared" si="2"/>
        <v>9876</v>
      </c>
    </row>
    <row r="113" spans="1:4" x14ac:dyDescent="0.15">
      <c r="A113" s="910">
        <v>44228</v>
      </c>
      <c r="B113" s="498">
        <v>129</v>
      </c>
      <c r="D113" s="602">
        <f t="shared" si="2"/>
        <v>10005</v>
      </c>
    </row>
    <row r="114" spans="1:4" x14ac:dyDescent="0.15">
      <c r="A114" s="910">
        <v>44256</v>
      </c>
      <c r="B114" s="498">
        <v>90</v>
      </c>
      <c r="D114" s="602">
        <f t="shared" si="2"/>
        <v>10095</v>
      </c>
    </row>
    <row r="115" spans="1:4" x14ac:dyDescent="0.15">
      <c r="A115" s="910">
        <v>44287</v>
      </c>
      <c r="B115" s="498">
        <v>60</v>
      </c>
      <c r="D115" s="602">
        <f t="shared" si="2"/>
        <v>10155</v>
      </c>
    </row>
    <row r="116" spans="1:4" x14ac:dyDescent="0.15">
      <c r="A116" s="910">
        <v>44317</v>
      </c>
      <c r="B116" s="498">
        <v>102</v>
      </c>
      <c r="D116" s="602">
        <f t="shared" si="2"/>
        <v>10257</v>
      </c>
    </row>
    <row r="117" spans="1:4" x14ac:dyDescent="0.15">
      <c r="A117" s="910">
        <v>44348</v>
      </c>
      <c r="B117" s="498">
        <v>94</v>
      </c>
      <c r="D117" s="602">
        <f t="shared" si="2"/>
        <v>10351</v>
      </c>
    </row>
    <row r="118" spans="1:4" x14ac:dyDescent="0.15">
      <c r="A118" s="910">
        <v>44378</v>
      </c>
      <c r="B118" s="498">
        <v>45</v>
      </c>
      <c r="D118" s="602">
        <f t="shared" si="2"/>
        <v>10396</v>
      </c>
    </row>
    <row r="119" spans="1:4" x14ac:dyDescent="0.15">
      <c r="A119" s="910">
        <v>44409</v>
      </c>
      <c r="B119" s="498">
        <v>81</v>
      </c>
      <c r="D119" s="602">
        <f t="shared" si="2"/>
        <v>10477</v>
      </c>
    </row>
    <row r="120" spans="1:4" x14ac:dyDescent="0.15">
      <c r="A120" s="910">
        <v>44440</v>
      </c>
      <c r="B120" s="498">
        <v>123</v>
      </c>
      <c r="D120" s="602">
        <f t="shared" si="2"/>
        <v>10600</v>
      </c>
    </row>
    <row r="121" spans="1:4" x14ac:dyDescent="0.15">
      <c r="A121" s="911">
        <v>44470</v>
      </c>
      <c r="B121" s="602">
        <v>52</v>
      </c>
      <c r="D121" s="602">
        <f t="shared" si="2"/>
        <v>10652</v>
      </c>
    </row>
    <row r="122" spans="1:4" x14ac:dyDescent="0.15">
      <c r="A122" s="911">
        <v>44501</v>
      </c>
      <c r="B122" s="602">
        <v>139</v>
      </c>
      <c r="D122" s="602">
        <f t="shared" si="2"/>
        <v>10791</v>
      </c>
    </row>
    <row r="123" spans="1:4" x14ac:dyDescent="0.15">
      <c r="A123" s="911">
        <v>44531</v>
      </c>
      <c r="B123" s="602">
        <v>49</v>
      </c>
      <c r="C123" s="602">
        <v>1</v>
      </c>
      <c r="D123" s="602">
        <f t="shared" si="2"/>
        <v>10839</v>
      </c>
    </row>
    <row r="124" spans="1:4" x14ac:dyDescent="0.15">
      <c r="A124" s="911">
        <v>44562</v>
      </c>
      <c r="B124" s="602">
        <v>88</v>
      </c>
      <c r="D124" s="602">
        <f t="shared" si="2"/>
        <v>10927</v>
      </c>
    </row>
    <row r="125" spans="1:4" x14ac:dyDescent="0.15">
      <c r="A125" s="911">
        <v>44593</v>
      </c>
      <c r="B125" s="602">
        <v>114</v>
      </c>
      <c r="D125" s="602">
        <f t="shared" si="2"/>
        <v>11041</v>
      </c>
    </row>
    <row r="126" spans="1:4" x14ac:dyDescent="0.15">
      <c r="A126" s="911">
        <v>44621</v>
      </c>
      <c r="B126" s="602">
        <v>94</v>
      </c>
      <c r="D126" s="602">
        <f t="shared" si="2"/>
        <v>11135</v>
      </c>
    </row>
    <row r="127" spans="1:4" x14ac:dyDescent="0.15">
      <c r="A127" s="911">
        <v>44652</v>
      </c>
      <c r="B127" s="602">
        <v>108</v>
      </c>
      <c r="D127" s="602">
        <f t="shared" si="2"/>
        <v>11243</v>
      </c>
    </row>
    <row r="128" spans="1:4" x14ac:dyDescent="0.15">
      <c r="A128" s="911">
        <v>44682</v>
      </c>
      <c r="B128" s="602">
        <v>239</v>
      </c>
      <c r="D128" s="602">
        <f t="shared" si="2"/>
        <v>11482</v>
      </c>
    </row>
    <row r="129" spans="1:4" x14ac:dyDescent="0.15">
      <c r="A129" s="911">
        <v>44713</v>
      </c>
      <c r="B129" s="602">
        <v>53</v>
      </c>
      <c r="D129" s="602">
        <f t="shared" si="2"/>
        <v>11535</v>
      </c>
    </row>
    <row r="130" spans="1:4" x14ac:dyDescent="0.15">
      <c r="A130" s="911">
        <v>44743</v>
      </c>
      <c r="B130" s="602">
        <v>113</v>
      </c>
      <c r="D130" s="602">
        <f t="shared" si="2"/>
        <v>11648</v>
      </c>
    </row>
    <row r="131" spans="1:4" x14ac:dyDescent="0.15">
      <c r="A131" s="911">
        <v>44774</v>
      </c>
      <c r="B131" s="602">
        <v>73</v>
      </c>
      <c r="D131" s="602">
        <f t="shared" si="2"/>
        <v>11721</v>
      </c>
    </row>
    <row r="132" spans="1:4" x14ac:dyDescent="0.15">
      <c r="A132" s="911">
        <v>44805</v>
      </c>
      <c r="B132" s="602">
        <v>196</v>
      </c>
      <c r="D132" s="602">
        <f t="shared" si="2"/>
        <v>11917</v>
      </c>
    </row>
  </sheetData>
  <sortState xmlns:xlrd2="http://schemas.microsoft.com/office/spreadsheetml/2017/richdata2" ref="Q64:U85">
    <sortCondition ref="Q64:Q85"/>
  </sortState>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rgb="FFFFC000"/>
  </sheetPr>
  <dimension ref="A1:T31"/>
  <sheetViews>
    <sheetView topLeftCell="A4" zoomScale="97" zoomScaleNormal="97" workbookViewId="0">
      <selection activeCell="A9" sqref="A9:F27"/>
    </sheetView>
  </sheetViews>
  <sheetFormatPr baseColWidth="10" defaultColWidth="8.83203125" defaultRowHeight="13" x14ac:dyDescent="0.15"/>
  <cols>
    <col min="1" max="1" width="25.83203125" style="134" customWidth="1"/>
    <col min="2" max="2" width="13.5" style="134" customWidth="1"/>
    <col min="3" max="3" width="15.6640625" style="134" customWidth="1"/>
    <col min="4" max="4" width="15.83203125" style="134" customWidth="1"/>
    <col min="5" max="5" width="17.1640625" style="134" customWidth="1"/>
    <col min="6" max="6" width="15.6640625" style="134" customWidth="1"/>
    <col min="7" max="7" width="24.1640625" style="134" bestFit="1" customWidth="1"/>
    <col min="8" max="8" width="13" customWidth="1"/>
    <col min="9" max="9" width="16" customWidth="1"/>
  </cols>
  <sheetData>
    <row r="1" spans="1:20" ht="53" customHeight="1" x14ac:dyDescent="0.15">
      <c r="A1" s="997" t="s">
        <v>928</v>
      </c>
      <c r="B1" s="1015"/>
      <c r="C1" s="1015"/>
      <c r="D1" s="1015"/>
      <c r="E1" s="1015"/>
      <c r="F1" s="1015"/>
      <c r="G1" s="1015"/>
    </row>
    <row r="2" spans="1:20" s="23" customFormat="1" ht="12.75" customHeight="1" x14ac:dyDescent="0.15">
      <c r="A2" s="997"/>
      <c r="B2" s="997"/>
      <c r="C2" s="997"/>
      <c r="D2" s="997"/>
      <c r="E2" s="997"/>
      <c r="F2" s="997"/>
      <c r="G2" s="997"/>
      <c r="H2" s="119"/>
      <c r="I2"/>
    </row>
    <row r="3" spans="1:20" s="23" customFormat="1" ht="29.25" customHeight="1" x14ac:dyDescent="0.15">
      <c r="A3" s="997" t="s">
        <v>889</v>
      </c>
      <c r="B3" s="997"/>
      <c r="C3" s="997"/>
      <c r="D3" s="997"/>
      <c r="E3" s="997"/>
      <c r="F3" s="997"/>
      <c r="G3" s="997"/>
      <c r="H3"/>
      <c r="I3"/>
    </row>
    <row r="4" spans="1:20" s="23" customFormat="1" ht="18" customHeight="1" x14ac:dyDescent="0.15">
      <c r="A4" s="997"/>
      <c r="B4" s="997"/>
      <c r="C4" s="997"/>
      <c r="D4" s="997"/>
      <c r="E4" s="997"/>
      <c r="F4" s="997"/>
      <c r="G4" s="997"/>
      <c r="H4"/>
      <c r="I4"/>
    </row>
    <row r="5" spans="1:20" s="23" customFormat="1" ht="18" customHeight="1" x14ac:dyDescent="0.15">
      <c r="A5" s="119"/>
      <c r="B5" s="119"/>
      <c r="C5" s="119"/>
      <c r="D5" s="119"/>
      <c r="E5" s="119"/>
      <c r="F5" s="119"/>
      <c r="G5" s="119"/>
      <c r="H5"/>
      <c r="I5"/>
    </row>
    <row r="6" spans="1:20" x14ac:dyDescent="0.15">
      <c r="A6" s="1013" t="s">
        <v>1251</v>
      </c>
      <c r="B6" s="1015"/>
      <c r="C6" s="1015"/>
      <c r="D6" s="1015"/>
      <c r="E6" s="1015"/>
      <c r="F6" s="1015"/>
      <c r="G6" s="1015"/>
    </row>
    <row r="7" spans="1:20" ht="13" customHeight="1" x14ac:dyDescent="0.15">
      <c r="A7" s="1079"/>
      <c r="B7" s="1079"/>
      <c r="C7" s="1079"/>
      <c r="D7" s="1079"/>
      <c r="E7" s="1079"/>
      <c r="F7" s="1079"/>
      <c r="G7" s="1079"/>
    </row>
    <row r="8" spans="1:20" x14ac:dyDescent="0.15">
      <c r="A8" s="127"/>
      <c r="B8"/>
      <c r="C8"/>
      <c r="D8"/>
      <c r="E8" s="127"/>
      <c r="F8" s="113"/>
      <c r="G8" s="113"/>
    </row>
    <row r="9" spans="1:20" s="112" customFormat="1" ht="60" customHeight="1" x14ac:dyDescent="0.15">
      <c r="A9" s="321" t="s">
        <v>41</v>
      </c>
      <c r="B9" s="321" t="s">
        <v>249</v>
      </c>
      <c r="C9" s="321" t="s">
        <v>838</v>
      </c>
      <c r="D9" s="321" t="s">
        <v>250</v>
      </c>
      <c r="E9" s="343" t="s">
        <v>251</v>
      </c>
      <c r="F9" s="343" t="s">
        <v>252</v>
      </c>
      <c r="H9"/>
      <c r="I9"/>
      <c r="J9"/>
      <c r="K9"/>
    </row>
    <row r="10" spans="1:20" ht="17" x14ac:dyDescent="0.2">
      <c r="A10" s="342" t="s">
        <v>44</v>
      </c>
      <c r="B10" s="344">
        <v>2674</v>
      </c>
      <c r="C10" s="344">
        <v>19326</v>
      </c>
      <c r="D10" s="345">
        <f>B10</f>
        <v>2674</v>
      </c>
      <c r="E10" s="346" t="s">
        <v>887</v>
      </c>
      <c r="F10" s="346" t="s">
        <v>887</v>
      </c>
      <c r="G10"/>
    </row>
    <row r="11" spans="1:20" ht="17" x14ac:dyDescent="0.2">
      <c r="A11" s="342" t="s">
        <v>45</v>
      </c>
      <c r="B11" s="344">
        <v>874452</v>
      </c>
      <c r="C11" s="344">
        <v>134058</v>
      </c>
      <c r="D11" s="345">
        <f t="shared" ref="D11:D21" si="0">B11</f>
        <v>874452</v>
      </c>
      <c r="E11" s="346" t="s">
        <v>887</v>
      </c>
      <c r="F11" s="346" t="s">
        <v>887</v>
      </c>
      <c r="G11" s="1078" t="s">
        <v>888</v>
      </c>
      <c r="H11" s="1015"/>
      <c r="I11" s="1015"/>
    </row>
    <row r="12" spans="1:20" ht="17" x14ac:dyDescent="0.2">
      <c r="A12" s="342" t="s">
        <v>46</v>
      </c>
      <c r="B12" s="344">
        <v>407119</v>
      </c>
      <c r="C12" s="344">
        <v>33381</v>
      </c>
      <c r="D12" s="345">
        <f t="shared" si="0"/>
        <v>407119</v>
      </c>
      <c r="E12" s="346" t="s">
        <v>887</v>
      </c>
      <c r="F12" s="346" t="s">
        <v>887</v>
      </c>
      <c r="G12" s="1078"/>
      <c r="H12" s="1015"/>
      <c r="I12" s="1015"/>
    </row>
    <row r="13" spans="1:20" ht="17" x14ac:dyDescent="0.2">
      <c r="A13" s="342" t="s">
        <v>210</v>
      </c>
      <c r="B13" s="344">
        <v>114463</v>
      </c>
      <c r="C13" s="344">
        <v>91415</v>
      </c>
      <c r="D13" s="345">
        <f t="shared" si="0"/>
        <v>114463</v>
      </c>
      <c r="E13" s="346" t="s">
        <v>887</v>
      </c>
      <c r="F13" s="346" t="s">
        <v>887</v>
      </c>
      <c r="G13" s="1078"/>
      <c r="H13" s="1015"/>
      <c r="I13" s="1015"/>
    </row>
    <row r="14" spans="1:20" ht="17" x14ac:dyDescent="0.2">
      <c r="A14" s="342" t="s">
        <v>48</v>
      </c>
      <c r="B14" s="344">
        <v>46879</v>
      </c>
      <c r="C14" s="344">
        <v>6543</v>
      </c>
      <c r="D14" s="345">
        <f t="shared" si="0"/>
        <v>46879</v>
      </c>
      <c r="E14" s="346" t="s">
        <v>887</v>
      </c>
      <c r="F14" s="346" t="s">
        <v>887</v>
      </c>
      <c r="G14"/>
    </row>
    <row r="15" spans="1:20" s="129" customFormat="1" ht="17" x14ac:dyDescent="0.2">
      <c r="A15" s="342" t="s">
        <v>88</v>
      </c>
      <c r="B15" s="344">
        <v>330248</v>
      </c>
      <c r="C15" s="344">
        <v>51073</v>
      </c>
      <c r="D15" s="345">
        <f t="shared" si="0"/>
        <v>330248</v>
      </c>
      <c r="E15" s="346" t="s">
        <v>887</v>
      </c>
      <c r="F15" s="346" t="s">
        <v>887</v>
      </c>
      <c r="G15"/>
      <c r="H15"/>
      <c r="I15"/>
      <c r="J15"/>
      <c r="K15"/>
      <c r="L15"/>
      <c r="M15"/>
      <c r="N15"/>
      <c r="O15"/>
      <c r="P15"/>
      <c r="Q15"/>
      <c r="R15"/>
      <c r="S15"/>
      <c r="T15"/>
    </row>
    <row r="16" spans="1:20" ht="17" x14ac:dyDescent="0.2">
      <c r="A16" s="342" t="s">
        <v>825</v>
      </c>
      <c r="B16" s="344">
        <v>28072</v>
      </c>
      <c r="C16" s="344">
        <v>60005</v>
      </c>
      <c r="D16" s="345">
        <f t="shared" si="0"/>
        <v>28072</v>
      </c>
      <c r="E16" s="346" t="s">
        <v>887</v>
      </c>
      <c r="F16" s="346" t="s">
        <v>887</v>
      </c>
      <c r="G16"/>
    </row>
    <row r="17" spans="1:20" ht="17" x14ac:dyDescent="0.2">
      <c r="A17" s="342" t="s">
        <v>51</v>
      </c>
      <c r="B17" s="344">
        <v>16907</v>
      </c>
      <c r="C17" s="344">
        <v>100370</v>
      </c>
      <c r="D17" s="345">
        <f t="shared" si="0"/>
        <v>16907</v>
      </c>
      <c r="E17" s="346" t="s">
        <v>887</v>
      </c>
      <c r="F17" s="346" t="s">
        <v>887</v>
      </c>
      <c r="G17"/>
    </row>
    <row r="18" spans="1:20" ht="17" x14ac:dyDescent="0.2">
      <c r="A18" s="342" t="s">
        <v>593</v>
      </c>
      <c r="B18" s="344">
        <v>49050</v>
      </c>
      <c r="C18" s="344">
        <v>53288</v>
      </c>
      <c r="D18" s="345">
        <f t="shared" si="0"/>
        <v>49050</v>
      </c>
      <c r="E18" s="346" t="s">
        <v>887</v>
      </c>
      <c r="F18" s="346" t="s">
        <v>887</v>
      </c>
      <c r="G18"/>
    </row>
    <row r="19" spans="1:20" ht="17" x14ac:dyDescent="0.2">
      <c r="A19" s="342" t="s">
        <v>52</v>
      </c>
      <c r="B19" s="344">
        <v>32232</v>
      </c>
      <c r="C19" s="344">
        <v>22585</v>
      </c>
      <c r="D19" s="345">
        <f t="shared" si="0"/>
        <v>32232</v>
      </c>
      <c r="E19" s="346" t="s">
        <v>887</v>
      </c>
      <c r="F19" s="346" t="s">
        <v>887</v>
      </c>
      <c r="G19"/>
    </row>
    <row r="20" spans="1:20" ht="17" x14ac:dyDescent="0.2">
      <c r="A20" s="342" t="s">
        <v>85</v>
      </c>
      <c r="B20" s="344">
        <v>52633</v>
      </c>
      <c r="C20" s="344">
        <v>19551</v>
      </c>
      <c r="D20" s="345">
        <f t="shared" si="0"/>
        <v>52633</v>
      </c>
      <c r="E20" s="346" t="s">
        <v>887</v>
      </c>
      <c r="F20" s="346" t="s">
        <v>887</v>
      </c>
      <c r="G20"/>
    </row>
    <row r="21" spans="1:20" ht="17" x14ac:dyDescent="0.2">
      <c r="A21" s="342" t="s">
        <v>54</v>
      </c>
      <c r="B21" s="344">
        <v>90144</v>
      </c>
      <c r="C21" s="344">
        <v>32115</v>
      </c>
      <c r="D21" s="345">
        <f t="shared" si="0"/>
        <v>90144</v>
      </c>
      <c r="E21" s="346" t="s">
        <v>887</v>
      </c>
      <c r="F21" s="346" t="s">
        <v>887</v>
      </c>
      <c r="G21"/>
    </row>
    <row r="22" spans="1:20" ht="17" x14ac:dyDescent="0.2">
      <c r="A22" s="342" t="s">
        <v>235</v>
      </c>
      <c r="B22" s="344"/>
      <c r="C22" s="344">
        <v>172814</v>
      </c>
      <c r="D22" s="345"/>
      <c r="E22" s="346" t="s">
        <v>887</v>
      </c>
      <c r="F22" s="346" t="s">
        <v>887</v>
      </c>
      <c r="G22"/>
    </row>
    <row r="23" spans="1:20" ht="17" x14ac:dyDescent="0.2">
      <c r="A23" s="342" t="s">
        <v>253</v>
      </c>
      <c r="B23" s="344">
        <v>3514</v>
      </c>
      <c r="C23" s="344">
        <v>797027</v>
      </c>
      <c r="D23" s="345">
        <f>B23</f>
        <v>3514</v>
      </c>
      <c r="E23" s="346" t="s">
        <v>887</v>
      </c>
      <c r="F23" s="346" t="s">
        <v>887</v>
      </c>
      <c r="G23"/>
    </row>
    <row r="24" spans="1:20" ht="17" x14ac:dyDescent="0.15">
      <c r="A24" s="337" t="s">
        <v>55</v>
      </c>
      <c r="B24" s="347">
        <f>SUM(B10:B23)</f>
        <v>2048387</v>
      </c>
      <c r="C24" s="347">
        <f>SUM(C10:C23)</f>
        <v>1593551</v>
      </c>
      <c r="D24" s="347">
        <f>SUM(D10:D23)</f>
        <v>2048387</v>
      </c>
      <c r="E24" s="346" t="s">
        <v>887</v>
      </c>
      <c r="F24" s="346" t="s">
        <v>887</v>
      </c>
      <c r="G24"/>
    </row>
    <row r="25" spans="1:20" x14ac:dyDescent="0.15">
      <c r="A25"/>
      <c r="B25"/>
      <c r="C25"/>
      <c r="D25"/>
      <c r="E25"/>
      <c r="F25"/>
      <c r="G25"/>
    </row>
    <row r="26" spans="1:20" x14ac:dyDescent="0.15">
      <c r="A26" s="130"/>
      <c r="B26" s="116"/>
      <c r="C26" s="131"/>
      <c r="D26" s="131"/>
      <c r="E26" s="116"/>
      <c r="F26" s="131"/>
      <c r="G26" s="131"/>
    </row>
    <row r="27" spans="1:20" ht="51" x14ac:dyDescent="0.15">
      <c r="A27" s="132"/>
      <c r="B27" s="133"/>
      <c r="C27" s="133"/>
      <c r="D27" s="339" t="s">
        <v>254</v>
      </c>
      <c r="E27" s="331">
        <f>C24+D24</f>
        <v>3641938</v>
      </c>
      <c r="F27"/>
      <c r="G27"/>
    </row>
    <row r="28" spans="1:20" s="10" customFormat="1" ht="16" x14ac:dyDescent="0.15">
      <c r="A28" s="130"/>
      <c r="B28" s="131"/>
      <c r="C28" s="131"/>
      <c r="D28" s="348"/>
      <c r="E28"/>
      <c r="F28"/>
      <c r="G28" s="131"/>
      <c r="H28"/>
      <c r="I28"/>
      <c r="J28"/>
      <c r="K28"/>
      <c r="L28"/>
      <c r="M28"/>
      <c r="N28"/>
      <c r="O28"/>
      <c r="P28"/>
      <c r="Q28"/>
      <c r="R28"/>
      <c r="S28"/>
      <c r="T28"/>
    </row>
    <row r="31" spans="1:20" x14ac:dyDescent="0.15">
      <c r="D31"/>
    </row>
  </sheetData>
  <mergeCells count="7">
    <mergeCell ref="G11:I13"/>
    <mergeCell ref="A7:G7"/>
    <mergeCell ref="A1:G1"/>
    <mergeCell ref="A2:G2"/>
    <mergeCell ref="A3:G3"/>
    <mergeCell ref="A4:G4"/>
    <mergeCell ref="A6:G6"/>
  </mergeCells>
  <printOptions horizontalCentered="1"/>
  <pageMargins left="0.75" right="0.75" top="1" bottom="1" header="0.5" footer="0.5"/>
  <pageSetup scale="75" orientation="landscape" horizontalDpi="4294967292" verticalDpi="4294967292"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610FA-B18E-6C4B-BC93-22B941FDF17B}">
  <sheetPr>
    <tabColor rgb="FFFFC000"/>
  </sheetPr>
  <dimension ref="A1:W31"/>
  <sheetViews>
    <sheetView zoomScaleNormal="100" workbookViewId="0">
      <selection activeCell="A5" sqref="A5:E30"/>
    </sheetView>
  </sheetViews>
  <sheetFormatPr baseColWidth="10" defaultColWidth="11.5" defaultRowHeight="13" x14ac:dyDescent="0.15"/>
  <cols>
    <col min="1" max="1" width="5.83203125" style="928" customWidth="1"/>
    <col min="2" max="2" width="23.83203125" style="928" customWidth="1"/>
    <col min="3" max="3" width="63.1640625" style="928" customWidth="1"/>
    <col min="4" max="4" width="16.6640625" style="929" customWidth="1"/>
    <col min="5" max="5" width="17" style="930" customWidth="1"/>
    <col min="6" max="6" width="11.5" style="931"/>
    <col min="7" max="16384" width="11.5" style="928"/>
  </cols>
  <sheetData>
    <row r="1" spans="1:6" x14ac:dyDescent="0.15">
      <c r="B1" s="928" t="s">
        <v>1250</v>
      </c>
    </row>
    <row r="2" spans="1:6" x14ac:dyDescent="0.15">
      <c r="B2" s="932" t="s">
        <v>207</v>
      </c>
      <c r="D2" s="930"/>
    </row>
    <row r="3" spans="1:6" ht="13" customHeight="1" x14ac:dyDescent="0.15">
      <c r="B3" s="1050" t="s">
        <v>208</v>
      </c>
      <c r="C3" s="1046"/>
      <c r="D3" s="1046"/>
    </row>
    <row r="4" spans="1:6" x14ac:dyDescent="0.15">
      <c r="B4" s="916"/>
      <c r="C4" s="915"/>
      <c r="D4" s="933"/>
    </row>
    <row r="5" spans="1:6" s="858" customFormat="1" ht="16" x14ac:dyDescent="0.15">
      <c r="A5" s="1080" t="s">
        <v>656</v>
      </c>
      <c r="B5" s="1080"/>
      <c r="C5" s="1080"/>
      <c r="D5" s="1080"/>
      <c r="E5" s="1080"/>
      <c r="F5" s="934"/>
    </row>
    <row r="6" spans="1:6" s="858" customFormat="1" ht="16" x14ac:dyDescent="0.15">
      <c r="A6" s="854"/>
      <c r="B6" s="855" t="s">
        <v>255</v>
      </c>
      <c r="C6" s="855" t="s">
        <v>201</v>
      </c>
      <c r="D6" s="855" t="s">
        <v>202</v>
      </c>
      <c r="E6" s="855" t="s">
        <v>203</v>
      </c>
      <c r="F6" s="934"/>
    </row>
    <row r="7" spans="1:6" s="858" customFormat="1" ht="16" x14ac:dyDescent="0.15">
      <c r="A7" s="526">
        <v>1</v>
      </c>
      <c r="B7" s="935" t="s">
        <v>767</v>
      </c>
      <c r="C7" s="935" t="s">
        <v>797</v>
      </c>
      <c r="D7" s="936">
        <v>31676585.032044802</v>
      </c>
      <c r="E7" s="937">
        <v>12805549</v>
      </c>
      <c r="F7" s="934"/>
    </row>
    <row r="8" spans="1:6" s="858" customFormat="1" ht="16" x14ac:dyDescent="0.15">
      <c r="A8" s="526">
        <v>2</v>
      </c>
      <c r="B8" s="935" t="s">
        <v>768</v>
      </c>
      <c r="C8" s="935" t="s">
        <v>799</v>
      </c>
      <c r="D8" s="936">
        <v>11678891.1797664</v>
      </c>
      <c r="E8" s="937">
        <v>5035279</v>
      </c>
      <c r="F8" s="934"/>
    </row>
    <row r="9" spans="1:6" s="858" customFormat="1" ht="16" x14ac:dyDescent="0.15">
      <c r="A9" s="526">
        <v>3</v>
      </c>
      <c r="B9" s="938" t="s">
        <v>275</v>
      </c>
      <c r="C9" s="938" t="s">
        <v>988</v>
      </c>
      <c r="D9" s="936">
        <v>4180054.51849184</v>
      </c>
      <c r="E9" s="937">
        <v>145352965</v>
      </c>
      <c r="F9" s="934"/>
    </row>
    <row r="10" spans="1:6" s="858" customFormat="1" ht="16" x14ac:dyDescent="0.15">
      <c r="A10" s="526">
        <v>4</v>
      </c>
      <c r="B10" s="938" t="s">
        <v>263</v>
      </c>
      <c r="C10" s="938" t="s">
        <v>988</v>
      </c>
      <c r="D10" s="936">
        <v>4161374.9828019901</v>
      </c>
      <c r="E10" s="937">
        <v>144127741</v>
      </c>
      <c r="F10" s="934"/>
    </row>
    <row r="11" spans="1:6" s="858" customFormat="1" ht="28" x14ac:dyDescent="0.15">
      <c r="A11" s="526">
        <v>5</v>
      </c>
      <c r="B11" s="935" t="s">
        <v>878</v>
      </c>
      <c r="C11" s="935" t="s">
        <v>818</v>
      </c>
      <c r="D11" s="936">
        <v>3808013.0201004501</v>
      </c>
      <c r="E11" s="937">
        <v>5205389</v>
      </c>
      <c r="F11" s="934"/>
    </row>
    <row r="12" spans="1:6" s="858" customFormat="1" ht="42" x14ac:dyDescent="0.15">
      <c r="A12" s="526">
        <v>6</v>
      </c>
      <c r="B12" s="935" t="s">
        <v>1240</v>
      </c>
      <c r="C12" s="935" t="s">
        <v>1241</v>
      </c>
      <c r="D12" s="936">
        <v>2480451.73661059</v>
      </c>
      <c r="E12" s="937">
        <v>326848184</v>
      </c>
      <c r="F12" s="934"/>
    </row>
    <row r="13" spans="1:6" s="858" customFormat="1" ht="28" x14ac:dyDescent="0.15">
      <c r="A13" s="526">
        <v>7</v>
      </c>
      <c r="B13" s="935" t="s">
        <v>881</v>
      </c>
      <c r="C13" s="935" t="s">
        <v>882</v>
      </c>
      <c r="D13" s="936">
        <v>2200492.23769566</v>
      </c>
      <c r="E13" s="937">
        <v>2561920</v>
      </c>
      <c r="F13" s="934"/>
    </row>
    <row r="14" spans="1:6" s="858" customFormat="1" ht="16" x14ac:dyDescent="0.15">
      <c r="A14" s="526">
        <v>8</v>
      </c>
      <c r="B14" s="935" t="s">
        <v>259</v>
      </c>
      <c r="C14" s="935" t="s">
        <v>987</v>
      </c>
      <c r="D14" s="936">
        <v>1444146.93426956</v>
      </c>
      <c r="E14" s="937">
        <v>15142038</v>
      </c>
      <c r="F14" s="934"/>
    </row>
    <row r="15" spans="1:6" s="858" customFormat="1" ht="42" x14ac:dyDescent="0.15">
      <c r="A15" s="526">
        <v>9</v>
      </c>
      <c r="B15" s="935" t="s">
        <v>769</v>
      </c>
      <c r="C15" s="935" t="s">
        <v>770</v>
      </c>
      <c r="D15" s="936">
        <v>1228771.87095582</v>
      </c>
      <c r="E15" s="937">
        <v>1807375</v>
      </c>
      <c r="F15" s="934"/>
    </row>
    <row r="16" spans="1:6" s="858" customFormat="1" ht="16" x14ac:dyDescent="0.15">
      <c r="A16" s="526">
        <v>10</v>
      </c>
      <c r="B16" s="935" t="s">
        <v>257</v>
      </c>
      <c r="C16" s="935" t="s">
        <v>987</v>
      </c>
      <c r="D16" s="936">
        <v>1208060.3701906099</v>
      </c>
      <c r="E16" s="937">
        <v>11672144</v>
      </c>
      <c r="F16" s="934"/>
    </row>
    <row r="17" spans="1:23" x14ac:dyDescent="0.15">
      <c r="A17" s="916"/>
      <c r="B17" s="916"/>
      <c r="C17" s="916"/>
      <c r="D17" s="939"/>
      <c r="E17" s="940"/>
    </row>
    <row r="18" spans="1:23" x14ac:dyDescent="0.15">
      <c r="A18" s="916"/>
      <c r="B18" s="916"/>
      <c r="C18" s="916"/>
      <c r="D18" s="939"/>
      <c r="E18" s="940"/>
    </row>
    <row r="19" spans="1:23" ht="16" customHeight="1" x14ac:dyDescent="0.15">
      <c r="A19" s="1081" t="s">
        <v>277</v>
      </c>
      <c r="B19" s="1082"/>
      <c r="C19" s="1082"/>
      <c r="D19" s="1082"/>
      <c r="E19" s="1083"/>
    </row>
    <row r="20" spans="1:23" s="858" customFormat="1" ht="17" x14ac:dyDescent="0.15">
      <c r="A20" s="859"/>
      <c r="B20" s="860" t="s">
        <v>205</v>
      </c>
      <c r="C20" s="860" t="s">
        <v>201</v>
      </c>
      <c r="D20" s="941" t="s">
        <v>206</v>
      </c>
      <c r="E20" s="937" t="s">
        <v>202</v>
      </c>
      <c r="F20" s="931"/>
      <c r="G20" s="928"/>
      <c r="H20" s="928"/>
      <c r="I20" s="928"/>
      <c r="J20" s="928"/>
      <c r="K20" s="928"/>
      <c r="L20" s="928"/>
      <c r="M20" s="928"/>
      <c r="N20" s="928"/>
      <c r="O20" s="928"/>
      <c r="P20" s="928"/>
      <c r="Q20" s="928"/>
      <c r="R20" s="928"/>
      <c r="S20" s="928"/>
      <c r="T20" s="928"/>
      <c r="U20" s="928"/>
      <c r="V20" s="928"/>
      <c r="W20" s="928"/>
    </row>
    <row r="21" spans="1:23" s="858" customFormat="1" ht="51" x14ac:dyDescent="0.15">
      <c r="A21" s="862">
        <v>1</v>
      </c>
      <c r="B21" s="942" t="s">
        <v>1240</v>
      </c>
      <c r="C21" s="943" t="s">
        <v>1241</v>
      </c>
      <c r="D21" s="937">
        <v>326848184</v>
      </c>
      <c r="E21" s="936">
        <v>2480451.73661059</v>
      </c>
      <c r="F21" s="931"/>
      <c r="G21" s="928"/>
      <c r="H21" s="928"/>
      <c r="I21" s="928"/>
      <c r="J21" s="928"/>
      <c r="K21" s="928"/>
      <c r="L21" s="928"/>
      <c r="M21" s="928"/>
      <c r="N21" s="928"/>
      <c r="O21" s="928"/>
      <c r="P21" s="928"/>
      <c r="Q21" s="928"/>
      <c r="R21" s="928"/>
      <c r="S21" s="928"/>
      <c r="T21" s="928"/>
      <c r="U21" s="928"/>
      <c r="V21" s="928"/>
      <c r="W21" s="928"/>
    </row>
    <row r="22" spans="1:23" s="858" customFormat="1" ht="17" x14ac:dyDescent="0.15">
      <c r="A22" s="862">
        <v>2</v>
      </c>
      <c r="B22" s="942" t="s">
        <v>275</v>
      </c>
      <c r="C22" s="943" t="s">
        <v>988</v>
      </c>
      <c r="D22" s="937">
        <v>145352965</v>
      </c>
      <c r="E22" s="936">
        <v>4180054.51849184</v>
      </c>
      <c r="F22" s="931"/>
      <c r="G22" s="928"/>
      <c r="H22" s="928"/>
      <c r="I22" s="928"/>
      <c r="J22" s="928"/>
      <c r="K22" s="928"/>
      <c r="L22" s="928"/>
      <c r="M22" s="928"/>
      <c r="N22" s="928"/>
      <c r="O22" s="928"/>
      <c r="P22" s="928"/>
      <c r="Q22" s="928"/>
      <c r="R22" s="928"/>
      <c r="S22" s="928"/>
      <c r="T22" s="928"/>
      <c r="U22" s="928"/>
      <c r="V22" s="928"/>
      <c r="W22" s="928"/>
    </row>
    <row r="23" spans="1:23" s="858" customFormat="1" ht="17" x14ac:dyDescent="0.15">
      <c r="A23" s="862">
        <v>3</v>
      </c>
      <c r="B23" s="942" t="s">
        <v>263</v>
      </c>
      <c r="C23" s="943" t="s">
        <v>988</v>
      </c>
      <c r="D23" s="937">
        <v>144127741</v>
      </c>
      <c r="E23" s="936">
        <v>4161374.9828019901</v>
      </c>
      <c r="F23" s="931"/>
      <c r="G23" s="928"/>
      <c r="H23" s="928"/>
      <c r="I23" s="928"/>
      <c r="J23" s="928"/>
      <c r="K23" s="928"/>
      <c r="L23" s="928"/>
      <c r="M23" s="928"/>
      <c r="N23" s="928"/>
      <c r="O23" s="928"/>
      <c r="P23" s="928"/>
      <c r="Q23" s="928"/>
      <c r="R23" s="928"/>
      <c r="S23" s="928"/>
      <c r="T23" s="928"/>
      <c r="U23" s="928"/>
      <c r="V23" s="928"/>
      <c r="W23" s="928"/>
    </row>
    <row r="24" spans="1:23" s="858" customFormat="1" ht="34" x14ac:dyDescent="0.15">
      <c r="A24" s="862">
        <v>4</v>
      </c>
      <c r="B24" s="942" t="s">
        <v>1242</v>
      </c>
      <c r="C24" s="943" t="s">
        <v>1243</v>
      </c>
      <c r="D24" s="937">
        <v>111684810</v>
      </c>
      <c r="E24" s="936">
        <v>1176849.89750026</v>
      </c>
      <c r="F24" s="931"/>
      <c r="G24" s="928"/>
      <c r="H24" s="928"/>
      <c r="I24" s="928"/>
      <c r="J24" s="928"/>
      <c r="K24" s="928"/>
      <c r="L24" s="928"/>
      <c r="M24" s="928"/>
      <c r="N24" s="928"/>
      <c r="O24" s="928"/>
      <c r="P24" s="928"/>
      <c r="Q24" s="928"/>
      <c r="R24" s="928"/>
      <c r="S24" s="928"/>
      <c r="T24" s="928"/>
      <c r="U24" s="928"/>
      <c r="V24" s="928"/>
      <c r="W24" s="928"/>
    </row>
    <row r="25" spans="1:23" s="858" customFormat="1" ht="17" x14ac:dyDescent="0.15">
      <c r="A25" s="862">
        <v>5</v>
      </c>
      <c r="B25" s="942" t="s">
        <v>821</v>
      </c>
      <c r="C25" s="943" t="s">
        <v>822</v>
      </c>
      <c r="D25" s="937">
        <v>107669481</v>
      </c>
      <c r="E25" s="936">
        <v>377425.817821951</v>
      </c>
      <c r="F25" s="931"/>
      <c r="G25" s="928"/>
      <c r="H25" s="928"/>
      <c r="I25" s="928"/>
      <c r="J25" s="928"/>
      <c r="K25" s="928"/>
      <c r="L25" s="928"/>
      <c r="M25" s="928"/>
      <c r="N25" s="928"/>
      <c r="O25" s="928"/>
      <c r="P25" s="928"/>
      <c r="Q25" s="928"/>
      <c r="R25" s="928"/>
      <c r="S25" s="928"/>
      <c r="T25" s="928"/>
      <c r="U25" s="928"/>
      <c r="V25" s="928"/>
      <c r="W25" s="928"/>
    </row>
    <row r="26" spans="1:23" s="858" customFormat="1" ht="34" x14ac:dyDescent="0.15">
      <c r="A26" s="862">
        <v>6</v>
      </c>
      <c r="B26" s="942" t="s">
        <v>1244</v>
      </c>
      <c r="C26" s="943" t="s">
        <v>1245</v>
      </c>
      <c r="D26" s="937">
        <v>94249179</v>
      </c>
      <c r="E26" s="936">
        <v>758586.30343501503</v>
      </c>
      <c r="F26" s="931"/>
      <c r="G26" s="928"/>
      <c r="H26" s="928"/>
      <c r="I26" s="928"/>
      <c r="J26" s="928"/>
      <c r="K26" s="928"/>
      <c r="L26" s="928"/>
      <c r="M26" s="928"/>
      <c r="N26" s="928"/>
      <c r="O26" s="928"/>
      <c r="P26" s="928"/>
      <c r="Q26" s="928"/>
      <c r="R26" s="928"/>
      <c r="S26" s="928"/>
      <c r="T26" s="928"/>
      <c r="U26" s="928"/>
      <c r="V26" s="928"/>
      <c r="W26" s="928"/>
    </row>
    <row r="27" spans="1:23" s="858" customFormat="1" ht="17" x14ac:dyDescent="0.15">
      <c r="A27" s="862">
        <v>7</v>
      </c>
      <c r="B27" s="942" t="s">
        <v>1246</v>
      </c>
      <c r="C27" s="943" t="s">
        <v>1247</v>
      </c>
      <c r="D27" s="937">
        <v>59336927</v>
      </c>
      <c r="E27" s="936">
        <v>9446.7995245615002</v>
      </c>
      <c r="F27" s="931"/>
      <c r="G27" s="928"/>
      <c r="H27" s="928"/>
      <c r="I27" s="928"/>
      <c r="J27" s="928"/>
      <c r="K27" s="928"/>
      <c r="L27" s="928"/>
      <c r="M27" s="928"/>
      <c r="N27" s="928"/>
      <c r="O27" s="928"/>
      <c r="P27" s="928"/>
      <c r="Q27" s="928"/>
      <c r="R27" s="928"/>
      <c r="S27" s="928"/>
      <c r="T27" s="928"/>
      <c r="U27" s="928"/>
      <c r="V27" s="928"/>
      <c r="W27" s="928"/>
    </row>
    <row r="28" spans="1:23" s="858" customFormat="1" ht="17" x14ac:dyDescent="0.15">
      <c r="A28" s="862">
        <v>8</v>
      </c>
      <c r="B28" s="942" t="s">
        <v>281</v>
      </c>
      <c r="C28" s="943" t="s">
        <v>282</v>
      </c>
      <c r="D28" s="937">
        <v>58754122</v>
      </c>
      <c r="E28" s="936">
        <v>102811.625885078</v>
      </c>
      <c r="F28" s="931"/>
      <c r="G28" s="928"/>
      <c r="H28" s="928"/>
      <c r="I28" s="928"/>
      <c r="J28" s="928"/>
      <c r="K28" s="928"/>
      <c r="L28" s="928"/>
      <c r="M28" s="928"/>
      <c r="N28" s="928"/>
      <c r="O28" s="928"/>
      <c r="P28" s="928"/>
      <c r="Q28" s="928"/>
      <c r="R28" s="928"/>
      <c r="S28" s="928"/>
      <c r="T28" s="928"/>
      <c r="U28" s="928"/>
      <c r="V28" s="928"/>
      <c r="W28" s="928"/>
    </row>
    <row r="29" spans="1:23" s="858" customFormat="1" ht="17" x14ac:dyDescent="0.15">
      <c r="A29" s="862">
        <v>9</v>
      </c>
      <c r="B29" s="942" t="s">
        <v>1248</v>
      </c>
      <c r="C29" s="943" t="s">
        <v>1249</v>
      </c>
      <c r="D29" s="937">
        <v>50276044</v>
      </c>
      <c r="E29" s="936">
        <v>10475.361548839999</v>
      </c>
      <c r="F29" s="931"/>
      <c r="G29" s="928"/>
      <c r="H29" s="928"/>
      <c r="I29" s="928"/>
      <c r="J29" s="928"/>
      <c r="K29" s="928"/>
      <c r="L29" s="928"/>
      <c r="M29" s="928"/>
      <c r="N29" s="928"/>
      <c r="O29" s="928"/>
      <c r="P29" s="928"/>
      <c r="Q29" s="928"/>
      <c r="R29" s="928"/>
      <c r="S29" s="928"/>
      <c r="T29" s="928"/>
      <c r="U29" s="928"/>
      <c r="V29" s="928"/>
      <c r="W29" s="928"/>
    </row>
    <row r="30" spans="1:23" s="858" customFormat="1" ht="34" x14ac:dyDescent="0.15">
      <c r="A30" s="862">
        <v>10</v>
      </c>
      <c r="B30" s="942" t="s">
        <v>998</v>
      </c>
      <c r="C30" s="943" t="s">
        <v>999</v>
      </c>
      <c r="D30" s="937">
        <v>50246972</v>
      </c>
      <c r="E30" s="936">
        <v>3737.1859026607099</v>
      </c>
      <c r="F30" s="931"/>
      <c r="G30" s="928"/>
      <c r="H30" s="928"/>
      <c r="I30" s="928"/>
      <c r="J30" s="928"/>
      <c r="K30" s="928"/>
      <c r="L30" s="928"/>
      <c r="M30" s="928"/>
      <c r="N30" s="928"/>
      <c r="O30" s="928"/>
      <c r="P30" s="928"/>
      <c r="Q30" s="928"/>
      <c r="R30" s="928"/>
      <c r="S30" s="928"/>
      <c r="T30" s="928"/>
      <c r="U30" s="928"/>
      <c r="V30" s="928"/>
      <c r="W30" s="928"/>
    </row>
    <row r="31" spans="1:23" s="858" customFormat="1" x14ac:dyDescent="0.15">
      <c r="A31" s="944"/>
      <c r="B31" s="928"/>
      <c r="C31" s="915"/>
      <c r="D31" s="940"/>
      <c r="E31" s="945"/>
      <c r="F31" s="931"/>
      <c r="G31" s="928"/>
      <c r="H31" s="928"/>
      <c r="I31" s="928"/>
      <c r="J31" s="928"/>
      <c r="K31" s="928"/>
      <c r="L31" s="928"/>
      <c r="M31" s="928"/>
      <c r="N31" s="928"/>
      <c r="O31" s="928"/>
      <c r="P31" s="928"/>
      <c r="Q31" s="928"/>
      <c r="R31" s="928"/>
      <c r="S31" s="928"/>
      <c r="T31" s="928"/>
      <c r="U31" s="928"/>
      <c r="V31" s="928"/>
      <c r="W31" s="928"/>
    </row>
  </sheetData>
  <mergeCells count="3">
    <mergeCell ref="B3:D3"/>
    <mergeCell ref="A5:E5"/>
    <mergeCell ref="A19:E19"/>
  </mergeCells>
  <printOptions horizontalCentered="1"/>
  <pageMargins left="0.75" right="0.75" top="1" bottom="1" header="0.5" footer="0.5"/>
  <pageSetup scale="75" orientation="landscape" horizontalDpi="4294967292" verticalDpi="4294967292"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DB7B-C52B-AB42-A22D-FDDAE3E45E59}">
  <sheetPr>
    <tabColor rgb="FFFFC000"/>
  </sheetPr>
  <dimension ref="A2:AD70"/>
  <sheetViews>
    <sheetView workbookViewId="0">
      <selection activeCell="AE46" sqref="AE46"/>
    </sheetView>
  </sheetViews>
  <sheetFormatPr baseColWidth="10" defaultRowHeight="13" x14ac:dyDescent="0.15"/>
  <cols>
    <col min="1" max="1" width="10.83203125" style="112"/>
    <col min="2" max="2" width="17.6640625" style="499" customWidth="1"/>
    <col min="3" max="7" width="22" style="499" bestFit="1" customWidth="1"/>
    <col min="8" max="8" width="14" style="499" customWidth="1"/>
    <col min="9" max="14" width="22" style="499" bestFit="1" customWidth="1"/>
    <col min="15" max="17" width="10.83203125" style="499"/>
    <col min="18" max="18" width="8.83203125" style="499" customWidth="1"/>
    <col min="19" max="19" width="10.1640625" style="499" customWidth="1"/>
    <col min="20" max="16384" width="10.83203125" style="499"/>
  </cols>
  <sheetData>
    <row r="2" spans="1:30" x14ac:dyDescent="0.15">
      <c r="B2" s="499" t="s">
        <v>1147</v>
      </c>
    </row>
    <row r="4" spans="1:30" x14ac:dyDescent="0.15">
      <c r="R4"/>
      <c r="S4"/>
      <c r="T4"/>
      <c r="U4"/>
      <c r="V4"/>
      <c r="W4"/>
      <c r="X4"/>
      <c r="Y4"/>
      <c r="Z4"/>
      <c r="AA4"/>
      <c r="AB4"/>
      <c r="AC4"/>
      <c r="AD4"/>
    </row>
    <row r="5" spans="1:30" x14ac:dyDescent="0.15">
      <c r="R5"/>
      <c r="S5"/>
      <c r="T5"/>
      <c r="U5"/>
      <c r="V5"/>
      <c r="W5"/>
      <c r="X5"/>
      <c r="Y5"/>
      <c r="Z5"/>
      <c r="AA5"/>
      <c r="AB5"/>
      <c r="AC5"/>
      <c r="AD5"/>
    </row>
    <row r="6" spans="1:30" x14ac:dyDescent="0.15">
      <c r="R6"/>
      <c r="S6"/>
      <c r="T6"/>
      <c r="U6"/>
      <c r="V6"/>
      <c r="W6"/>
      <c r="X6"/>
      <c r="Y6"/>
      <c r="Z6"/>
      <c r="AA6"/>
      <c r="AB6"/>
      <c r="AC6"/>
      <c r="AD6"/>
    </row>
    <row r="7" spans="1:30" x14ac:dyDescent="0.15">
      <c r="R7"/>
      <c r="S7"/>
      <c r="T7"/>
      <c r="U7"/>
      <c r="V7"/>
      <c r="W7"/>
      <c r="X7"/>
      <c r="Y7"/>
      <c r="Z7"/>
      <c r="AA7"/>
      <c r="AB7"/>
      <c r="AC7"/>
      <c r="AD7"/>
    </row>
    <row r="8" spans="1:30" x14ac:dyDescent="0.15">
      <c r="R8"/>
      <c r="S8"/>
      <c r="T8"/>
      <c r="U8"/>
      <c r="V8"/>
      <c r="W8"/>
      <c r="X8"/>
      <c r="Y8"/>
      <c r="Z8"/>
      <c r="AA8"/>
      <c r="AB8"/>
      <c r="AC8"/>
      <c r="AD8"/>
    </row>
    <row r="9" spans="1:30" s="502" customFormat="1" ht="16" x14ac:dyDescent="0.15">
      <c r="A9" s="865" t="s">
        <v>41</v>
      </c>
      <c r="B9" s="866" t="s">
        <v>1141</v>
      </c>
      <c r="C9" s="867">
        <v>44470</v>
      </c>
      <c r="D9" s="867">
        <v>44501</v>
      </c>
      <c r="E9" s="867">
        <v>44531</v>
      </c>
      <c r="F9" s="867">
        <v>44562</v>
      </c>
      <c r="G9" s="867">
        <v>44593</v>
      </c>
      <c r="H9" s="867">
        <v>44621</v>
      </c>
      <c r="I9" s="867">
        <v>44652</v>
      </c>
      <c r="J9" s="867">
        <v>44682</v>
      </c>
      <c r="K9" s="867">
        <v>44713</v>
      </c>
      <c r="L9" s="867">
        <v>44743</v>
      </c>
      <c r="M9" s="867">
        <v>44774</v>
      </c>
      <c r="N9" s="868">
        <v>44805</v>
      </c>
      <c r="R9"/>
      <c r="S9"/>
      <c r="T9"/>
      <c r="U9"/>
      <c r="V9"/>
      <c r="W9"/>
      <c r="X9"/>
      <c r="Y9"/>
      <c r="Z9"/>
      <c r="AA9"/>
      <c r="AB9"/>
      <c r="AC9"/>
      <c r="AD9"/>
    </row>
    <row r="10" spans="1:30" ht="16" x14ac:dyDescent="0.2">
      <c r="A10" s="869" t="s">
        <v>45</v>
      </c>
      <c r="B10" s="870" t="s">
        <v>1142</v>
      </c>
      <c r="C10" s="871">
        <v>8106</v>
      </c>
      <c r="D10" s="871">
        <v>8410</v>
      </c>
      <c r="E10" s="871">
        <v>7462</v>
      </c>
      <c r="F10" s="871">
        <v>7489</v>
      </c>
      <c r="G10" s="871">
        <v>7511</v>
      </c>
      <c r="H10" s="871">
        <v>9473</v>
      </c>
      <c r="I10" s="871">
        <v>9315</v>
      </c>
      <c r="J10" s="871">
        <v>9446</v>
      </c>
      <c r="K10" s="871">
        <v>8804</v>
      </c>
      <c r="L10" s="871">
        <v>7905</v>
      </c>
      <c r="M10" s="871">
        <v>8019</v>
      </c>
      <c r="N10" s="872">
        <v>9296</v>
      </c>
      <c r="R10"/>
      <c r="S10"/>
      <c r="T10"/>
      <c r="U10"/>
      <c r="V10"/>
      <c r="W10"/>
      <c r="X10"/>
      <c r="Y10"/>
      <c r="Z10"/>
      <c r="AA10"/>
      <c r="AB10"/>
      <c r="AC10"/>
      <c r="AD10"/>
    </row>
    <row r="11" spans="1:30" s="110" customFormat="1" ht="16" x14ac:dyDescent="0.2">
      <c r="A11" s="869" t="s">
        <v>1252</v>
      </c>
      <c r="B11" s="870" t="s">
        <v>1142</v>
      </c>
      <c r="C11" s="871">
        <v>0</v>
      </c>
      <c r="D11" s="871">
        <v>0</v>
      </c>
      <c r="E11" s="871">
        <v>0</v>
      </c>
      <c r="F11" s="871">
        <v>0</v>
      </c>
      <c r="G11" s="871">
        <v>0</v>
      </c>
      <c r="H11" s="871">
        <v>0</v>
      </c>
      <c r="I11" s="871">
        <v>0</v>
      </c>
      <c r="J11" s="871">
        <v>0</v>
      </c>
      <c r="K11" s="871">
        <v>0</v>
      </c>
      <c r="L11" s="871">
        <v>0</v>
      </c>
      <c r="M11" s="871">
        <v>0</v>
      </c>
      <c r="N11" s="873">
        <v>0</v>
      </c>
      <c r="O11" s="499"/>
      <c r="P11" s="499"/>
      <c r="R11"/>
      <c r="S11"/>
      <c r="T11"/>
      <c r="U11"/>
      <c r="V11"/>
      <c r="W11"/>
      <c r="X11"/>
      <c r="Y11"/>
      <c r="Z11"/>
      <c r="AA11"/>
      <c r="AB11"/>
      <c r="AC11"/>
      <c r="AD11"/>
    </row>
    <row r="12" spans="1:30" s="110" customFormat="1" ht="16" x14ac:dyDescent="0.2">
      <c r="A12" s="869" t="s">
        <v>210</v>
      </c>
      <c r="B12" s="870" t="s">
        <v>1142</v>
      </c>
      <c r="C12" s="874">
        <v>78</v>
      </c>
      <c r="D12" s="875">
        <v>69</v>
      </c>
      <c r="E12" s="875">
        <v>57</v>
      </c>
      <c r="F12" s="875">
        <v>33</v>
      </c>
      <c r="G12" s="875">
        <v>51</v>
      </c>
      <c r="H12" s="875">
        <v>148</v>
      </c>
      <c r="I12" s="875">
        <v>321</v>
      </c>
      <c r="J12" s="875">
        <v>236</v>
      </c>
      <c r="K12" s="875">
        <v>197</v>
      </c>
      <c r="L12" s="875">
        <v>235</v>
      </c>
      <c r="M12" s="875">
        <v>518</v>
      </c>
      <c r="N12" s="876">
        <v>790</v>
      </c>
      <c r="O12" s="499"/>
      <c r="P12" s="499"/>
      <c r="R12"/>
      <c r="S12"/>
      <c r="T12"/>
      <c r="U12"/>
      <c r="V12"/>
      <c r="W12"/>
      <c r="X12"/>
      <c r="Y12"/>
      <c r="Z12"/>
      <c r="AA12"/>
      <c r="AB12"/>
      <c r="AC12"/>
      <c r="AD12"/>
    </row>
    <row r="13" spans="1:30" s="110" customFormat="1" ht="16" x14ac:dyDescent="0.2">
      <c r="A13" s="869" t="s">
        <v>48</v>
      </c>
      <c r="B13" s="870" t="s">
        <v>1142</v>
      </c>
      <c r="C13" s="874">
        <v>128</v>
      </c>
      <c r="D13" s="874">
        <v>105</v>
      </c>
      <c r="E13" s="874">
        <v>87</v>
      </c>
      <c r="F13" s="874">
        <v>82</v>
      </c>
      <c r="G13" s="874">
        <v>64</v>
      </c>
      <c r="H13" s="874">
        <v>92</v>
      </c>
      <c r="I13" s="874">
        <v>98</v>
      </c>
      <c r="J13" s="874">
        <v>138</v>
      </c>
      <c r="K13" s="874">
        <v>145</v>
      </c>
      <c r="L13" s="874">
        <v>118</v>
      </c>
      <c r="M13" s="874">
        <v>131</v>
      </c>
      <c r="N13" s="872">
        <v>137</v>
      </c>
      <c r="O13" s="499"/>
      <c r="P13" s="499"/>
      <c r="R13"/>
      <c r="S13"/>
      <c r="T13"/>
      <c r="U13"/>
      <c r="V13"/>
      <c r="W13"/>
      <c r="X13"/>
      <c r="Y13"/>
      <c r="Z13"/>
      <c r="AA13"/>
      <c r="AB13"/>
      <c r="AC13"/>
      <c r="AD13"/>
    </row>
    <row r="14" spans="1:30" s="110" customFormat="1" ht="16" x14ac:dyDescent="0.2">
      <c r="A14" s="869" t="s">
        <v>915</v>
      </c>
      <c r="B14" s="870" t="s">
        <v>1142</v>
      </c>
      <c r="C14" s="871">
        <v>0</v>
      </c>
      <c r="D14" s="871">
        <v>0</v>
      </c>
      <c r="E14" s="871">
        <v>0</v>
      </c>
      <c r="F14" s="871">
        <v>0</v>
      </c>
      <c r="G14" s="871">
        <v>0</v>
      </c>
      <c r="H14" s="871">
        <v>0</v>
      </c>
      <c r="I14" s="871">
        <v>0</v>
      </c>
      <c r="J14" s="871">
        <v>0</v>
      </c>
      <c r="K14" s="871">
        <v>0</v>
      </c>
      <c r="L14" s="871">
        <v>0</v>
      </c>
      <c r="M14" s="871">
        <v>0</v>
      </c>
      <c r="N14" s="872">
        <v>0</v>
      </c>
      <c r="O14" s="499"/>
      <c r="P14" s="499"/>
      <c r="R14"/>
      <c r="S14"/>
      <c r="T14"/>
      <c r="U14"/>
      <c r="V14"/>
      <c r="W14"/>
      <c r="X14"/>
      <c r="Y14"/>
      <c r="Z14"/>
      <c r="AA14"/>
      <c r="AB14"/>
      <c r="AC14"/>
      <c r="AD14"/>
    </row>
    <row r="15" spans="1:30" s="110" customFormat="1" ht="16" x14ac:dyDescent="0.2">
      <c r="A15" s="869" t="s">
        <v>88</v>
      </c>
      <c r="B15" s="870" t="s">
        <v>1142</v>
      </c>
      <c r="C15" s="875">
        <v>2439</v>
      </c>
      <c r="D15" s="875">
        <v>2850</v>
      </c>
      <c r="E15" s="875">
        <v>2227</v>
      </c>
      <c r="F15" s="875">
        <v>2194</v>
      </c>
      <c r="G15" s="875">
        <v>2303</v>
      </c>
      <c r="H15" s="875">
        <v>2847</v>
      </c>
      <c r="I15" s="875">
        <v>2767</v>
      </c>
      <c r="J15" s="875">
        <v>2609</v>
      </c>
      <c r="K15" s="875">
        <v>2430</v>
      </c>
      <c r="L15" s="875">
        <v>2272</v>
      </c>
      <c r="M15" s="875">
        <v>2204</v>
      </c>
      <c r="N15" s="876">
        <v>2305</v>
      </c>
      <c r="O15" s="602"/>
      <c r="P15" s="602"/>
    </row>
    <row r="16" spans="1:30" s="110" customFormat="1" ht="16" x14ac:dyDescent="0.2">
      <c r="A16" s="869" t="s">
        <v>51</v>
      </c>
      <c r="B16" s="870" t="s">
        <v>1142</v>
      </c>
      <c r="C16" s="875">
        <v>8</v>
      </c>
      <c r="D16" s="875">
        <v>8</v>
      </c>
      <c r="E16" s="875">
        <v>6</v>
      </c>
      <c r="F16" s="875">
        <v>9</v>
      </c>
      <c r="G16" s="875">
        <v>7</v>
      </c>
      <c r="H16" s="875">
        <v>34</v>
      </c>
      <c r="I16" s="875">
        <v>7</v>
      </c>
      <c r="J16" s="875">
        <v>7</v>
      </c>
      <c r="K16" s="875">
        <v>11</v>
      </c>
      <c r="L16" s="875">
        <v>14</v>
      </c>
      <c r="M16" s="875">
        <v>13</v>
      </c>
      <c r="N16" s="876">
        <v>24</v>
      </c>
      <c r="O16" s="602"/>
      <c r="P16" s="602"/>
    </row>
    <row r="17" spans="1:16" s="110" customFormat="1" ht="16" x14ac:dyDescent="0.2">
      <c r="A17" s="869" t="s">
        <v>52</v>
      </c>
      <c r="B17" s="870" t="s">
        <v>1142</v>
      </c>
      <c r="C17" s="874">
        <v>71</v>
      </c>
      <c r="D17" s="874">
        <v>112</v>
      </c>
      <c r="E17" s="874">
        <v>86</v>
      </c>
      <c r="F17" s="874">
        <v>101</v>
      </c>
      <c r="G17" s="874">
        <v>145</v>
      </c>
      <c r="H17" s="875">
        <v>149</v>
      </c>
      <c r="I17" s="875">
        <v>171</v>
      </c>
      <c r="J17" s="875">
        <v>158</v>
      </c>
      <c r="K17" s="875">
        <v>180</v>
      </c>
      <c r="L17" s="875">
        <v>138</v>
      </c>
      <c r="M17" s="875">
        <v>157</v>
      </c>
      <c r="N17" s="876">
        <v>222</v>
      </c>
      <c r="O17" s="499"/>
      <c r="P17" s="499"/>
    </row>
    <row r="18" spans="1:16" s="110" customFormat="1" ht="16" x14ac:dyDescent="0.2">
      <c r="A18" s="869" t="s">
        <v>1253</v>
      </c>
      <c r="B18" s="870" t="s">
        <v>1142</v>
      </c>
      <c r="C18" s="875">
        <v>390</v>
      </c>
      <c r="D18" s="875">
        <v>544</v>
      </c>
      <c r="E18" s="875">
        <v>552</v>
      </c>
      <c r="F18" s="875">
        <v>567</v>
      </c>
      <c r="G18" s="875">
        <v>595</v>
      </c>
      <c r="H18" s="875">
        <v>887</v>
      </c>
      <c r="I18" s="875">
        <v>868</v>
      </c>
      <c r="J18" s="875">
        <v>870</v>
      </c>
      <c r="K18" s="875">
        <v>747</v>
      </c>
      <c r="L18" s="875">
        <v>663</v>
      </c>
      <c r="M18" s="875">
        <v>819</v>
      </c>
      <c r="N18" s="876">
        <v>928</v>
      </c>
      <c r="O18" s="499"/>
      <c r="P18" s="499"/>
    </row>
    <row r="19" spans="1:16" x14ac:dyDescent="0.15">
      <c r="A19" s="508" t="s">
        <v>55</v>
      </c>
      <c r="B19" s="509" t="s">
        <v>1142</v>
      </c>
      <c r="C19" s="510">
        <f t="shared" ref="C19:N19" si="0">SUM(C10:C18)</f>
        <v>11220</v>
      </c>
      <c r="D19" s="511">
        <f t="shared" si="0"/>
        <v>12098</v>
      </c>
      <c r="E19" s="511">
        <f t="shared" si="0"/>
        <v>10477</v>
      </c>
      <c r="F19" s="511">
        <f t="shared" si="0"/>
        <v>10475</v>
      </c>
      <c r="G19" s="511">
        <f t="shared" si="0"/>
        <v>10676</v>
      </c>
      <c r="H19" s="511">
        <f t="shared" si="0"/>
        <v>13630</v>
      </c>
      <c r="I19" s="511">
        <f t="shared" si="0"/>
        <v>13547</v>
      </c>
      <c r="J19" s="511">
        <f t="shared" si="0"/>
        <v>13464</v>
      </c>
      <c r="K19" s="511">
        <f t="shared" si="0"/>
        <v>12514</v>
      </c>
      <c r="L19" s="511">
        <f t="shared" si="0"/>
        <v>11345</v>
      </c>
      <c r="M19" s="511">
        <f t="shared" si="0"/>
        <v>11861</v>
      </c>
      <c r="N19" s="512">
        <f t="shared" si="0"/>
        <v>13702</v>
      </c>
    </row>
    <row r="20" spans="1:16" s="518" customFormat="1" hidden="1" x14ac:dyDescent="0.15">
      <c r="A20" s="513" t="s">
        <v>45</v>
      </c>
      <c r="B20" s="504" t="s">
        <v>1143</v>
      </c>
      <c r="C20" s="514">
        <v>1352175836613460</v>
      </c>
      <c r="D20" s="515">
        <v>1619255048870840</v>
      </c>
      <c r="E20" s="515">
        <v>1257094259425160</v>
      </c>
      <c r="F20" s="506">
        <v>1015984413480999</v>
      </c>
      <c r="G20" s="506">
        <v>1375895036412812</v>
      </c>
      <c r="H20" s="506">
        <v>1395283117090063</v>
      </c>
      <c r="I20" s="506">
        <v>2023866220278286</v>
      </c>
      <c r="J20" s="506">
        <v>6102266613104369</v>
      </c>
      <c r="K20" s="515">
        <v>1143770195590250</v>
      </c>
      <c r="L20" s="515">
        <v>2008482796603120</v>
      </c>
      <c r="M20" s="515">
        <v>1343258899301750</v>
      </c>
      <c r="N20" s="516">
        <v>1559029046248880</v>
      </c>
      <c r="O20" s="517"/>
      <c r="P20" s="517"/>
    </row>
    <row r="21" spans="1:16" s="518" customFormat="1" hidden="1" x14ac:dyDescent="0.15">
      <c r="A21" s="513" t="s">
        <v>210</v>
      </c>
      <c r="B21" s="504" t="s">
        <v>1143</v>
      </c>
      <c r="C21" s="505">
        <v>0</v>
      </c>
      <c r="D21" s="506">
        <v>0</v>
      </c>
      <c r="E21" s="506">
        <v>0</v>
      </c>
      <c r="F21" s="515">
        <v>439420289</v>
      </c>
      <c r="G21" s="515">
        <v>856932633</v>
      </c>
      <c r="H21" s="515">
        <v>392905582808</v>
      </c>
      <c r="I21" s="515">
        <v>231646143644</v>
      </c>
      <c r="J21" s="515">
        <v>239592428410</v>
      </c>
      <c r="K21" s="515">
        <v>237582779064</v>
      </c>
      <c r="L21" s="515">
        <v>257873911599</v>
      </c>
      <c r="M21" s="515">
        <v>1010709420328</v>
      </c>
      <c r="N21" s="516">
        <v>4259080428022</v>
      </c>
      <c r="O21" s="517"/>
      <c r="P21" s="517"/>
    </row>
    <row r="22" spans="1:16" s="110" customFormat="1" hidden="1" x14ac:dyDescent="0.15">
      <c r="A22" s="503" t="s">
        <v>48</v>
      </c>
      <c r="B22" s="504" t="s">
        <v>1143</v>
      </c>
      <c r="C22" s="514">
        <v>1137561811668</v>
      </c>
      <c r="D22" s="515">
        <v>46381607099</v>
      </c>
      <c r="E22" s="515">
        <v>90061916457</v>
      </c>
      <c r="F22" s="515">
        <v>71582571230</v>
      </c>
      <c r="G22" s="506">
        <v>0</v>
      </c>
      <c r="H22" s="506">
        <v>0</v>
      </c>
      <c r="I22" s="506">
        <v>0</v>
      </c>
      <c r="J22" s="506">
        <v>0</v>
      </c>
      <c r="K22" s="506">
        <v>0</v>
      </c>
      <c r="L22" s="506">
        <v>0</v>
      </c>
      <c r="M22" s="515">
        <v>1056758727371</v>
      </c>
      <c r="N22" s="516">
        <v>1384176744821</v>
      </c>
      <c r="O22" s="499"/>
      <c r="P22" s="499"/>
    </row>
    <row r="23" spans="1:16" s="110" customFormat="1" hidden="1" x14ac:dyDescent="0.15">
      <c r="A23" s="503" t="s">
        <v>49</v>
      </c>
      <c r="B23" s="504" t="s">
        <v>1143</v>
      </c>
      <c r="C23" s="514">
        <v>59236294345</v>
      </c>
      <c r="D23" s="515">
        <v>139661230725</v>
      </c>
      <c r="E23" s="515">
        <v>167290455324</v>
      </c>
      <c r="F23" s="515">
        <v>105960069255</v>
      </c>
      <c r="G23" s="515">
        <v>561625193235</v>
      </c>
      <c r="H23" s="515">
        <v>2365590070155</v>
      </c>
      <c r="I23" s="515">
        <v>8922421437981</v>
      </c>
      <c r="J23" s="515">
        <v>7550340278267</v>
      </c>
      <c r="K23" s="515">
        <v>8518300301335</v>
      </c>
      <c r="L23" s="515">
        <v>11109799324041</v>
      </c>
      <c r="M23" s="515">
        <v>8991098259957</v>
      </c>
      <c r="N23" s="516">
        <v>9727371850026</v>
      </c>
      <c r="O23" s="499"/>
      <c r="P23" s="499"/>
    </row>
    <row r="24" spans="1:16" s="110" customFormat="1" hidden="1" x14ac:dyDescent="0.15">
      <c r="A24" s="503" t="s">
        <v>51</v>
      </c>
      <c r="B24" s="504" t="s">
        <v>1143</v>
      </c>
      <c r="C24" s="505">
        <v>0</v>
      </c>
      <c r="D24" s="506">
        <v>0</v>
      </c>
      <c r="E24" s="506">
        <v>0</v>
      </c>
      <c r="F24" s="506">
        <v>0</v>
      </c>
      <c r="G24" s="506">
        <v>0</v>
      </c>
      <c r="H24" s="515">
        <v>943461024</v>
      </c>
      <c r="I24" s="515">
        <v>258949054066</v>
      </c>
      <c r="J24" s="515">
        <v>981947191403</v>
      </c>
      <c r="K24" s="515">
        <v>1061153635616</v>
      </c>
      <c r="L24" s="515">
        <v>624955143807</v>
      </c>
      <c r="M24" s="515">
        <v>561838389997</v>
      </c>
      <c r="N24" s="516">
        <v>369729125036</v>
      </c>
      <c r="O24" s="499"/>
      <c r="P24" s="499"/>
    </row>
    <row r="25" spans="1:16" s="110" customFormat="1" hidden="1" x14ac:dyDescent="0.15">
      <c r="A25" s="503" t="s">
        <v>52</v>
      </c>
      <c r="B25" s="504" t="s">
        <v>1143</v>
      </c>
      <c r="C25" s="514">
        <v>7929559035</v>
      </c>
      <c r="D25" s="515">
        <v>48211134645</v>
      </c>
      <c r="E25" s="515">
        <v>3355864437</v>
      </c>
      <c r="F25" s="515">
        <v>734350681691</v>
      </c>
      <c r="G25" s="515">
        <v>32953694675</v>
      </c>
      <c r="H25" s="515">
        <v>209198041218</v>
      </c>
      <c r="I25" s="515">
        <v>1256658768145</v>
      </c>
      <c r="J25" s="515">
        <v>834986412858</v>
      </c>
      <c r="K25" s="515">
        <v>17024936045</v>
      </c>
      <c r="L25" s="515">
        <v>460402441717</v>
      </c>
      <c r="M25" s="515">
        <v>163673279645</v>
      </c>
      <c r="N25" s="516">
        <v>27850205648372</v>
      </c>
      <c r="O25" s="499"/>
      <c r="P25" s="499"/>
    </row>
    <row r="26" spans="1:16" s="110" customFormat="1" hidden="1" x14ac:dyDescent="0.15">
      <c r="A26" s="503" t="s">
        <v>53</v>
      </c>
      <c r="B26" s="504" t="s">
        <v>1143</v>
      </c>
      <c r="C26" s="514">
        <v>30298148019</v>
      </c>
      <c r="D26" s="515">
        <v>534118014836</v>
      </c>
      <c r="E26" s="515">
        <v>458156944710</v>
      </c>
      <c r="F26" s="515">
        <v>1611225228282</v>
      </c>
      <c r="G26" s="515">
        <v>580811247454</v>
      </c>
      <c r="H26" s="515">
        <v>2307946432651</v>
      </c>
      <c r="I26" s="515">
        <v>3472994817223</v>
      </c>
      <c r="J26" s="515">
        <v>8414380308946</v>
      </c>
      <c r="K26" s="515">
        <v>5254731709333</v>
      </c>
      <c r="L26" s="515">
        <v>1323897904642</v>
      </c>
      <c r="M26" s="515">
        <v>14028362997609</v>
      </c>
      <c r="N26" s="516">
        <v>9094363537498</v>
      </c>
      <c r="O26" s="499"/>
      <c r="P26" s="499"/>
    </row>
    <row r="27" spans="1:16" hidden="1" x14ac:dyDescent="0.15">
      <c r="A27" s="508" t="s">
        <v>55</v>
      </c>
      <c r="B27" s="509" t="s">
        <v>1143</v>
      </c>
      <c r="C27" s="510">
        <f t="shared" ref="C27:N27" si="1">SUM(C20:C26)</f>
        <v>1353410862426527</v>
      </c>
      <c r="D27" s="511">
        <f t="shared" si="1"/>
        <v>1620023420858145</v>
      </c>
      <c r="E27" s="511">
        <f t="shared" si="1"/>
        <v>1257813124606088</v>
      </c>
      <c r="F27" s="511">
        <f t="shared" si="1"/>
        <v>1018507971451746</v>
      </c>
      <c r="G27" s="511">
        <f t="shared" si="1"/>
        <v>1377071283480809</v>
      </c>
      <c r="H27" s="511">
        <f t="shared" si="1"/>
        <v>1400559700677919</v>
      </c>
      <c r="I27" s="511">
        <f t="shared" si="1"/>
        <v>2038008890499345</v>
      </c>
      <c r="J27" s="511">
        <f t="shared" si="1"/>
        <v>6120287859724253</v>
      </c>
      <c r="K27" s="511">
        <f t="shared" si="1"/>
        <v>1158858988951643</v>
      </c>
      <c r="L27" s="511">
        <f t="shared" si="1"/>
        <v>2022259725328926</v>
      </c>
      <c r="M27" s="511">
        <f t="shared" si="1"/>
        <v>1369071340376657</v>
      </c>
      <c r="N27" s="512">
        <f t="shared" si="1"/>
        <v>1611713973582655</v>
      </c>
    </row>
    <row r="28" spans="1:16" s="882" customFormat="1" ht="16" x14ac:dyDescent="0.2">
      <c r="A28" s="869" t="s">
        <v>45</v>
      </c>
      <c r="B28" s="870" t="s">
        <v>1143</v>
      </c>
      <c r="C28" s="875">
        <v>2524828012783190</v>
      </c>
      <c r="D28" s="875">
        <v>2852986655989370</v>
      </c>
      <c r="E28" s="875">
        <v>2492372632891450</v>
      </c>
      <c r="F28" s="875">
        <v>2989151610331560</v>
      </c>
      <c r="G28" s="875">
        <v>3418757180475210</v>
      </c>
      <c r="H28" s="875">
        <v>5842895527997960</v>
      </c>
      <c r="I28" s="875">
        <v>6083568419600160</v>
      </c>
      <c r="J28" s="875">
        <v>7585290889229780</v>
      </c>
      <c r="K28" s="875">
        <v>6238135234469540</v>
      </c>
      <c r="L28" s="875">
        <v>4314503194867350</v>
      </c>
      <c r="M28" s="875">
        <v>4549195107919430</v>
      </c>
      <c r="N28" s="876">
        <v>5398947313580770</v>
      </c>
      <c r="O28" s="881"/>
    </row>
    <row r="29" spans="1:16" s="886" customFormat="1" ht="16" x14ac:dyDescent="0.2">
      <c r="A29" s="869" t="s">
        <v>1252</v>
      </c>
      <c r="B29" s="870" t="s">
        <v>1143</v>
      </c>
      <c r="C29" s="883">
        <v>0</v>
      </c>
      <c r="D29" s="883">
        <v>0</v>
      </c>
      <c r="E29" s="883">
        <v>0</v>
      </c>
      <c r="F29" s="883">
        <v>0</v>
      </c>
      <c r="G29" s="884">
        <v>0</v>
      </c>
      <c r="H29" s="884">
        <v>0</v>
      </c>
      <c r="I29" s="884">
        <v>0</v>
      </c>
      <c r="J29" s="884">
        <v>0</v>
      </c>
      <c r="K29" s="884">
        <v>0</v>
      </c>
      <c r="L29" s="884">
        <v>0</v>
      </c>
      <c r="M29" s="883">
        <v>0</v>
      </c>
      <c r="N29" s="885">
        <v>0</v>
      </c>
      <c r="O29" s="875"/>
    </row>
    <row r="30" spans="1:16" s="886" customFormat="1" ht="16" x14ac:dyDescent="0.2">
      <c r="A30" s="869" t="s">
        <v>210</v>
      </c>
      <c r="B30" s="870" t="s">
        <v>1143</v>
      </c>
      <c r="C30" s="875">
        <v>17191850566339</v>
      </c>
      <c r="D30" s="875">
        <v>3132416319796</v>
      </c>
      <c r="E30" s="875">
        <v>11520883615125</v>
      </c>
      <c r="F30" s="875">
        <v>3162945301848</v>
      </c>
      <c r="G30" s="875">
        <v>1668744805818</v>
      </c>
      <c r="H30" s="875">
        <v>15396184779795</v>
      </c>
      <c r="I30" s="875">
        <v>24518038538011</v>
      </c>
      <c r="J30" s="875">
        <v>97508187252203</v>
      </c>
      <c r="K30" s="875">
        <v>53972777937729</v>
      </c>
      <c r="L30" s="875">
        <v>42951689747670</v>
      </c>
      <c r="M30" s="875">
        <v>180577940096078</v>
      </c>
      <c r="N30" s="876">
        <v>262594661014999</v>
      </c>
      <c r="O30" s="875"/>
    </row>
    <row r="31" spans="1:16" s="886" customFormat="1" ht="16" x14ac:dyDescent="0.2">
      <c r="A31" s="869" t="s">
        <v>48</v>
      </c>
      <c r="B31" s="870" t="s">
        <v>1143</v>
      </c>
      <c r="C31" s="875">
        <v>2147901200242</v>
      </c>
      <c r="D31" s="875">
        <v>1330555892560</v>
      </c>
      <c r="E31" s="875">
        <v>1049647831682</v>
      </c>
      <c r="F31" s="875">
        <v>1014535841276</v>
      </c>
      <c r="G31" s="875">
        <v>401126546204</v>
      </c>
      <c r="H31" s="875">
        <v>2874937862055</v>
      </c>
      <c r="I31" s="875">
        <v>799241867830</v>
      </c>
      <c r="J31" s="875">
        <v>3926918799202</v>
      </c>
      <c r="K31" s="875">
        <v>1160558602927</v>
      </c>
      <c r="L31" s="875">
        <v>6383665751963</v>
      </c>
      <c r="M31" s="875">
        <v>1945821921455</v>
      </c>
      <c r="N31" s="876">
        <v>1461624353160</v>
      </c>
      <c r="O31" s="875"/>
    </row>
    <row r="32" spans="1:16" s="886" customFormat="1" ht="16" x14ac:dyDescent="0.2">
      <c r="A32" s="869" t="s">
        <v>915</v>
      </c>
      <c r="B32" s="870" t="s">
        <v>1143</v>
      </c>
      <c r="C32" s="883">
        <v>0</v>
      </c>
      <c r="D32" s="883">
        <v>0</v>
      </c>
      <c r="E32" s="883">
        <v>0</v>
      </c>
      <c r="F32" s="883">
        <v>0</v>
      </c>
      <c r="G32" s="883">
        <v>0</v>
      </c>
      <c r="H32" s="883">
        <v>0</v>
      </c>
      <c r="I32" s="883">
        <v>0</v>
      </c>
      <c r="J32" s="883">
        <v>0</v>
      </c>
      <c r="K32" s="883">
        <v>0</v>
      </c>
      <c r="L32" s="883">
        <v>0</v>
      </c>
      <c r="M32" s="883">
        <v>0</v>
      </c>
      <c r="N32" s="885">
        <v>0</v>
      </c>
      <c r="O32" s="875"/>
    </row>
    <row r="33" spans="1:15" s="886" customFormat="1" ht="16" x14ac:dyDescent="0.2">
      <c r="A33" s="869" t="s">
        <v>88</v>
      </c>
      <c r="B33" s="870" t="s">
        <v>1143</v>
      </c>
      <c r="C33" s="875">
        <v>9215937517951</v>
      </c>
      <c r="D33" s="875">
        <v>221752495547236</v>
      </c>
      <c r="E33" s="875">
        <v>352853007349930</v>
      </c>
      <c r="F33" s="875">
        <v>276011995047746</v>
      </c>
      <c r="G33" s="875">
        <v>528648086094776</v>
      </c>
      <c r="H33" s="875">
        <v>226490148303007</v>
      </c>
      <c r="I33" s="875">
        <v>499081655245594</v>
      </c>
      <c r="J33" s="875">
        <v>293648419125246</v>
      </c>
      <c r="K33" s="875">
        <v>328425751252871</v>
      </c>
      <c r="L33" s="875">
        <v>617381084436407</v>
      </c>
      <c r="M33" s="875">
        <v>354349229334082</v>
      </c>
      <c r="N33" s="876">
        <v>573258857257440</v>
      </c>
      <c r="O33" s="875"/>
    </row>
    <row r="34" spans="1:15" s="886" customFormat="1" ht="16" x14ac:dyDescent="0.2">
      <c r="A34" s="869" t="s">
        <v>51</v>
      </c>
      <c r="B34" s="870" t="s">
        <v>1143</v>
      </c>
      <c r="C34" s="875">
        <v>10980088747372</v>
      </c>
      <c r="D34" s="875">
        <v>94457956787543</v>
      </c>
      <c r="E34" s="875">
        <v>138215360125181</v>
      </c>
      <c r="F34" s="875">
        <v>96584239616281</v>
      </c>
      <c r="G34" s="875">
        <v>119837362609970</v>
      </c>
      <c r="H34" s="875">
        <v>148080632333540</v>
      </c>
      <c r="I34" s="875">
        <v>26309767751275</v>
      </c>
      <c r="J34" s="875">
        <v>29443307622112</v>
      </c>
      <c r="K34" s="875">
        <v>40462246426508</v>
      </c>
      <c r="L34" s="875">
        <v>45168942219974</v>
      </c>
      <c r="M34" s="875">
        <v>195407867128553</v>
      </c>
      <c r="N34" s="876">
        <v>30064793313490</v>
      </c>
      <c r="O34" s="875"/>
    </row>
    <row r="35" spans="1:15" s="886" customFormat="1" ht="16" x14ac:dyDescent="0.2">
      <c r="A35" s="869" t="s">
        <v>52</v>
      </c>
      <c r="B35" s="870" t="s">
        <v>1143</v>
      </c>
      <c r="C35" s="875">
        <v>20312326258735</v>
      </c>
      <c r="D35" s="875">
        <v>10831902418269</v>
      </c>
      <c r="E35" s="875">
        <v>12937274870181</v>
      </c>
      <c r="F35" s="875">
        <v>77679107566574</v>
      </c>
      <c r="G35" s="875">
        <v>61916565089079</v>
      </c>
      <c r="H35" s="875">
        <v>30912499021197</v>
      </c>
      <c r="I35" s="875">
        <v>11284301672161</v>
      </c>
      <c r="J35" s="875">
        <v>23192095026807</v>
      </c>
      <c r="K35" s="875">
        <v>33845622746639</v>
      </c>
      <c r="L35" s="875">
        <v>18178337511077</v>
      </c>
      <c r="M35" s="875">
        <v>139159843210938</v>
      </c>
      <c r="N35" s="876">
        <v>37894238425755</v>
      </c>
      <c r="O35" s="875"/>
    </row>
    <row r="36" spans="1:15" s="886" customFormat="1" ht="16" x14ac:dyDescent="0.2">
      <c r="A36" s="869" t="s">
        <v>1253</v>
      </c>
      <c r="B36" s="870" t="s">
        <v>1143</v>
      </c>
      <c r="C36" s="875">
        <v>58427028034105</v>
      </c>
      <c r="D36" s="875">
        <v>64477263805512</v>
      </c>
      <c r="E36" s="875">
        <v>111206812985010</v>
      </c>
      <c r="F36" s="875">
        <v>75771873082045</v>
      </c>
      <c r="G36" s="875">
        <v>116228753445417</v>
      </c>
      <c r="H36" s="875">
        <v>178575422240004</v>
      </c>
      <c r="I36" s="875">
        <v>128449025315495</v>
      </c>
      <c r="J36" s="875">
        <v>140182129973875</v>
      </c>
      <c r="K36" s="875">
        <v>130875505434877</v>
      </c>
      <c r="L36" s="875">
        <v>131126425063498</v>
      </c>
      <c r="M36" s="875">
        <v>217123287237014</v>
      </c>
      <c r="N36" s="876">
        <v>243189532089254</v>
      </c>
      <c r="O36" s="875"/>
    </row>
    <row r="37" spans="1:15" s="875" customFormat="1" ht="16" x14ac:dyDescent="0.2">
      <c r="A37" s="865" t="s">
        <v>55</v>
      </c>
      <c r="B37" s="887" t="s">
        <v>1143</v>
      </c>
      <c r="C37" s="888">
        <f t="shared" ref="C37:N37" si="2">SUM(C28:C36)</f>
        <v>2643103145107934</v>
      </c>
      <c r="D37" s="888">
        <f t="shared" si="2"/>
        <v>3248969246760286</v>
      </c>
      <c r="E37" s="888">
        <f t="shared" si="2"/>
        <v>3120155619668559</v>
      </c>
      <c r="F37" s="888">
        <f t="shared" si="2"/>
        <v>3519376306787330</v>
      </c>
      <c r="G37" s="888">
        <f t="shared" si="2"/>
        <v>4247457819066474</v>
      </c>
      <c r="H37" s="888">
        <f t="shared" si="2"/>
        <v>6445225352537558</v>
      </c>
      <c r="I37" s="888">
        <f t="shared" si="2"/>
        <v>6774010449990526</v>
      </c>
      <c r="J37" s="888">
        <f t="shared" si="2"/>
        <v>8173191947029225</v>
      </c>
      <c r="K37" s="888">
        <f t="shared" si="2"/>
        <v>6826877696871091</v>
      </c>
      <c r="L37" s="888">
        <f t="shared" si="2"/>
        <v>5175693339597939</v>
      </c>
      <c r="M37" s="888">
        <f t="shared" si="2"/>
        <v>5637759096847550</v>
      </c>
      <c r="N37" s="889">
        <f t="shared" si="2"/>
        <v>6547411020034868</v>
      </c>
    </row>
    <row r="38" spans="1:15" ht="16" x14ac:dyDescent="0.2">
      <c r="A38" s="869" t="s">
        <v>45</v>
      </c>
      <c r="B38" s="877" t="s">
        <v>1144</v>
      </c>
      <c r="C38" s="878">
        <f t="shared" ref="C38:N46" si="3">C28/(1024^4)</f>
        <v>2296.3177005141824</v>
      </c>
      <c r="D38" s="879">
        <f t="shared" si="3"/>
        <v>2594.7762478511959</v>
      </c>
      <c r="E38" s="879">
        <f t="shared" si="3"/>
        <v>2266.7997044586173</v>
      </c>
      <c r="F38" s="879">
        <f t="shared" si="3"/>
        <v>2718.6175523925704</v>
      </c>
      <c r="G38" s="879">
        <f t="shared" si="3"/>
        <v>3109.3415422903581</v>
      </c>
      <c r="H38" s="879">
        <f t="shared" si="3"/>
        <v>5314.0825257268807</v>
      </c>
      <c r="I38" s="879">
        <f t="shared" si="3"/>
        <v>5532.9732454994519</v>
      </c>
      <c r="J38" s="879">
        <f t="shared" si="3"/>
        <v>6898.7818751609484</v>
      </c>
      <c r="K38" s="879">
        <f t="shared" si="3"/>
        <v>5673.5509446930701</v>
      </c>
      <c r="L38" s="879">
        <f t="shared" si="3"/>
        <v>3924.0177965142266</v>
      </c>
      <c r="M38" s="879">
        <f t="shared" si="3"/>
        <v>4137.4688479840461</v>
      </c>
      <c r="N38" s="880">
        <f t="shared" si="3"/>
        <v>4910.3139768528945</v>
      </c>
    </row>
    <row r="39" spans="1:15" ht="16" x14ac:dyDescent="0.2">
      <c r="A39" s="869" t="s">
        <v>1252</v>
      </c>
      <c r="B39" s="877" t="s">
        <v>1144</v>
      </c>
      <c r="C39" s="878">
        <f t="shared" si="3"/>
        <v>0</v>
      </c>
      <c r="D39" s="879">
        <f t="shared" si="3"/>
        <v>0</v>
      </c>
      <c r="E39" s="879">
        <f t="shared" si="3"/>
        <v>0</v>
      </c>
      <c r="F39" s="879">
        <f t="shared" si="3"/>
        <v>0</v>
      </c>
      <c r="G39" s="879">
        <f t="shared" si="3"/>
        <v>0</v>
      </c>
      <c r="H39" s="879">
        <f t="shared" si="3"/>
        <v>0</v>
      </c>
      <c r="I39" s="879">
        <f t="shared" si="3"/>
        <v>0</v>
      </c>
      <c r="J39" s="879">
        <f t="shared" si="3"/>
        <v>0</v>
      </c>
      <c r="K39" s="879">
        <f t="shared" si="3"/>
        <v>0</v>
      </c>
      <c r="L39" s="879">
        <f t="shared" si="3"/>
        <v>0</v>
      </c>
      <c r="M39" s="879">
        <f t="shared" si="3"/>
        <v>0</v>
      </c>
      <c r="N39" s="880">
        <f t="shared" si="3"/>
        <v>0</v>
      </c>
    </row>
    <row r="40" spans="1:15" ht="16" x14ac:dyDescent="0.2">
      <c r="A40" s="869" t="s">
        <v>210</v>
      </c>
      <c r="B40" s="877" t="s">
        <v>1144</v>
      </c>
      <c r="C40" s="878">
        <f t="shared" si="3"/>
        <v>15.635897003757236</v>
      </c>
      <c r="D40" s="879">
        <f t="shared" si="3"/>
        <v>2.8489160466015164</v>
      </c>
      <c r="E40" s="879">
        <f t="shared" si="3"/>
        <v>10.478182607698727</v>
      </c>
      <c r="F40" s="879">
        <f t="shared" si="3"/>
        <v>2.8766819940283312</v>
      </c>
      <c r="G40" s="879">
        <f t="shared" si="3"/>
        <v>1.517714559502565</v>
      </c>
      <c r="H40" s="879">
        <f t="shared" si="3"/>
        <v>14.00274848474055</v>
      </c>
      <c r="I40" s="879">
        <f t="shared" si="3"/>
        <v>22.299026148185476</v>
      </c>
      <c r="J40" s="879">
        <f t="shared" si="3"/>
        <v>88.68317968536121</v>
      </c>
      <c r="K40" s="879">
        <f t="shared" si="3"/>
        <v>49.087955574331318</v>
      </c>
      <c r="L40" s="879">
        <f t="shared" si="3"/>
        <v>39.064334257700466</v>
      </c>
      <c r="M40" s="879">
        <f t="shared" si="3"/>
        <v>164.23467977445216</v>
      </c>
      <c r="N40" s="880">
        <f t="shared" si="3"/>
        <v>238.8284529069997</v>
      </c>
    </row>
    <row r="41" spans="1:15" ht="16" x14ac:dyDescent="0.2">
      <c r="A41" s="869" t="s">
        <v>48</v>
      </c>
      <c r="B41" s="877" t="s">
        <v>1144</v>
      </c>
      <c r="C41" s="878">
        <f t="shared" si="3"/>
        <v>1.9535047615518124</v>
      </c>
      <c r="D41" s="879">
        <f t="shared" si="3"/>
        <v>1.2101335346960695</v>
      </c>
      <c r="E41" s="879">
        <f t="shared" si="3"/>
        <v>0.95464914164222137</v>
      </c>
      <c r="F41" s="879">
        <f t="shared" si="3"/>
        <v>0.92271497239926248</v>
      </c>
      <c r="G41" s="879">
        <f t="shared" si="3"/>
        <v>0.3648224685130117</v>
      </c>
      <c r="H41" s="879">
        <f t="shared" si="3"/>
        <v>2.6147407534654121</v>
      </c>
      <c r="I41" s="879">
        <f t="shared" si="3"/>
        <v>0.72690624422648398</v>
      </c>
      <c r="J41" s="879">
        <f t="shared" si="3"/>
        <v>3.5715118421667285</v>
      </c>
      <c r="K41" s="879">
        <f t="shared" si="3"/>
        <v>1.0555219004590981</v>
      </c>
      <c r="L41" s="879">
        <f t="shared" si="3"/>
        <v>5.8059101792996444</v>
      </c>
      <c r="M41" s="879">
        <f t="shared" si="3"/>
        <v>1.7697147281569414</v>
      </c>
      <c r="N41" s="880">
        <f t="shared" si="3"/>
        <v>1.3293396051813033</v>
      </c>
    </row>
    <row r="42" spans="1:15" ht="16" x14ac:dyDescent="0.2">
      <c r="A42" s="869" t="s">
        <v>915</v>
      </c>
      <c r="B42" s="877" t="s">
        <v>1144</v>
      </c>
      <c r="C42" s="878">
        <f t="shared" si="3"/>
        <v>0</v>
      </c>
      <c r="D42" s="879">
        <f t="shared" si="3"/>
        <v>0</v>
      </c>
      <c r="E42" s="879">
        <f t="shared" si="3"/>
        <v>0</v>
      </c>
      <c r="F42" s="879">
        <f t="shared" si="3"/>
        <v>0</v>
      </c>
      <c r="G42" s="879">
        <f t="shared" si="3"/>
        <v>0</v>
      </c>
      <c r="H42" s="879">
        <f t="shared" si="3"/>
        <v>0</v>
      </c>
      <c r="I42" s="879">
        <f t="shared" si="3"/>
        <v>0</v>
      </c>
      <c r="J42" s="879">
        <f t="shared" si="3"/>
        <v>0</v>
      </c>
      <c r="K42" s="879">
        <f t="shared" si="3"/>
        <v>0</v>
      </c>
      <c r="L42" s="879">
        <f t="shared" si="3"/>
        <v>0</v>
      </c>
      <c r="M42" s="879">
        <f t="shared" si="3"/>
        <v>0</v>
      </c>
      <c r="N42" s="880">
        <f t="shared" si="3"/>
        <v>0</v>
      </c>
    </row>
    <row r="43" spans="1:15" s="602" customFormat="1" ht="16" x14ac:dyDescent="0.2">
      <c r="A43" s="869" t="s">
        <v>88</v>
      </c>
      <c r="B43" s="877" t="s">
        <v>1144</v>
      </c>
      <c r="C43" s="878">
        <f t="shared" si="3"/>
        <v>8.3818463444467852</v>
      </c>
      <c r="D43" s="879">
        <f t="shared" si="3"/>
        <v>201.682719805136</v>
      </c>
      <c r="E43" s="879">
        <f t="shared" si="3"/>
        <v>320.91794068940544</v>
      </c>
      <c r="F43" s="879">
        <f t="shared" si="3"/>
        <v>251.03144712170069</v>
      </c>
      <c r="G43" s="879">
        <f t="shared" si="3"/>
        <v>480.80263340559759</v>
      </c>
      <c r="H43" s="879">
        <f t="shared" si="3"/>
        <v>205.99158988534964</v>
      </c>
      <c r="I43" s="879">
        <f t="shared" si="3"/>
        <v>453.9121211979309</v>
      </c>
      <c r="J43" s="879">
        <f t="shared" si="3"/>
        <v>267.07168137840745</v>
      </c>
      <c r="K43" s="879">
        <f t="shared" si="3"/>
        <v>298.70148069027982</v>
      </c>
      <c r="L43" s="879">
        <f t="shared" si="3"/>
        <v>561.50482526973701</v>
      </c>
      <c r="M43" s="879">
        <f t="shared" si="3"/>
        <v>322.27874665666786</v>
      </c>
      <c r="N43" s="880">
        <f t="shared" si="3"/>
        <v>521.37589342004503</v>
      </c>
    </row>
    <row r="44" spans="1:15" s="602" customFormat="1" ht="16" x14ac:dyDescent="0.2">
      <c r="A44" s="869" t="s">
        <v>51</v>
      </c>
      <c r="B44" s="877" t="s">
        <v>1144</v>
      </c>
      <c r="C44" s="878">
        <f t="shared" si="3"/>
        <v>9.9863325407313823</v>
      </c>
      <c r="D44" s="879">
        <f t="shared" si="3"/>
        <v>85.909011238566563</v>
      </c>
      <c r="E44" s="879">
        <f t="shared" si="3"/>
        <v>125.70613773748937</v>
      </c>
      <c r="F44" s="879">
        <f t="shared" si="3"/>
        <v>87.842854205774529</v>
      </c>
      <c r="G44" s="879">
        <f t="shared" si="3"/>
        <v>108.99144636820893</v>
      </c>
      <c r="H44" s="879">
        <f t="shared" si="3"/>
        <v>134.6785505425396</v>
      </c>
      <c r="I44" s="879">
        <f t="shared" si="3"/>
        <v>23.928594374660861</v>
      </c>
      <c r="J44" s="879">
        <f t="shared" si="3"/>
        <v>26.778532284981338</v>
      </c>
      <c r="K44" s="879">
        <f t="shared" si="3"/>
        <v>36.800198746739625</v>
      </c>
      <c r="L44" s="879">
        <f t="shared" si="3"/>
        <v>41.08091363375388</v>
      </c>
      <c r="M44" s="879">
        <f t="shared" si="3"/>
        <v>177.7224198381673</v>
      </c>
      <c r="N44" s="880">
        <f t="shared" si="3"/>
        <v>27.343770228517315</v>
      </c>
    </row>
    <row r="45" spans="1:15" ht="16" x14ac:dyDescent="0.2">
      <c r="A45" s="869" t="s">
        <v>52</v>
      </c>
      <c r="B45" s="877" t="s">
        <v>1144</v>
      </c>
      <c r="C45" s="878">
        <f t="shared" si="3"/>
        <v>18.473953113002608</v>
      </c>
      <c r="D45" s="879">
        <f t="shared" si="3"/>
        <v>9.8515578595370243</v>
      </c>
      <c r="E45" s="879">
        <f t="shared" si="3"/>
        <v>11.766382949809667</v>
      </c>
      <c r="F45" s="879">
        <f t="shared" si="3"/>
        <v>70.648736770248433</v>
      </c>
      <c r="G45" s="879">
        <f t="shared" si="3"/>
        <v>56.312787900496005</v>
      </c>
      <c r="H45" s="879">
        <f t="shared" si="3"/>
        <v>28.114754078339502</v>
      </c>
      <c r="I45" s="879">
        <f t="shared" si="3"/>
        <v>10.263012584037824</v>
      </c>
      <c r="J45" s="879">
        <f t="shared" si="3"/>
        <v>21.093087549895245</v>
      </c>
      <c r="K45" s="879">
        <f t="shared" si="3"/>
        <v>30.782414566273474</v>
      </c>
      <c r="L45" s="879">
        <f t="shared" si="3"/>
        <v>16.533101653364611</v>
      </c>
      <c r="M45" s="879">
        <f t="shared" si="3"/>
        <v>126.56514009989951</v>
      </c>
      <c r="N45" s="880">
        <f t="shared" si="3"/>
        <v>34.464609075944281</v>
      </c>
    </row>
    <row r="46" spans="1:15" ht="16" x14ac:dyDescent="0.2">
      <c r="A46" s="869" t="s">
        <v>1253</v>
      </c>
      <c r="B46" s="877" t="s">
        <v>1144</v>
      </c>
      <c r="C46" s="878">
        <f t="shared" si="3"/>
        <v>53.139072437356845</v>
      </c>
      <c r="D46" s="879">
        <f t="shared" si="3"/>
        <v>58.641729815928556</v>
      </c>
      <c r="E46" s="879">
        <f t="shared" si="3"/>
        <v>101.14200721091947</v>
      </c>
      <c r="F46" s="879">
        <f t="shared" si="3"/>
        <v>68.914117111530686</v>
      </c>
      <c r="G46" s="879">
        <f t="shared" si="3"/>
        <v>105.70943545227874</v>
      </c>
      <c r="H46" s="879">
        <f t="shared" si="3"/>
        <v>162.41340039414717</v>
      </c>
      <c r="I46" s="879">
        <f t="shared" si="3"/>
        <v>116.82370797233943</v>
      </c>
      <c r="J46" s="879">
        <f t="shared" si="3"/>
        <v>127.49490449448331</v>
      </c>
      <c r="K46" s="879">
        <f t="shared" si="3"/>
        <v>119.03057878487471</v>
      </c>
      <c r="L46" s="879">
        <f t="shared" si="3"/>
        <v>119.25878885767634</v>
      </c>
      <c r="M46" s="879">
        <f t="shared" si="3"/>
        <v>197.47247937358588</v>
      </c>
      <c r="N46" s="880">
        <f t="shared" si="3"/>
        <v>221.17959096181403</v>
      </c>
    </row>
    <row r="47" spans="1:15" x14ac:dyDescent="0.15">
      <c r="A47" s="508" t="s">
        <v>55</v>
      </c>
      <c r="B47" s="519" t="s">
        <v>1144</v>
      </c>
      <c r="C47" s="520">
        <f>SUM(C38:C46)</f>
        <v>2403.8883067150291</v>
      </c>
      <c r="D47" s="520">
        <f t="shared" ref="D47:N47" si="4">SUM(D38:D46)</f>
        <v>2954.9203161516616</v>
      </c>
      <c r="E47" s="520">
        <f t="shared" si="4"/>
        <v>2837.7650047955822</v>
      </c>
      <c r="F47" s="520">
        <f t="shared" si="4"/>
        <v>3200.8541045682523</v>
      </c>
      <c r="G47" s="520">
        <f t="shared" si="4"/>
        <v>3863.040382444955</v>
      </c>
      <c r="H47" s="520">
        <f t="shared" si="4"/>
        <v>5861.8983098654626</v>
      </c>
      <c r="I47" s="520">
        <f t="shared" si="4"/>
        <v>6160.9266140208329</v>
      </c>
      <c r="J47" s="520">
        <f t="shared" si="4"/>
        <v>7433.4747723962437</v>
      </c>
      <c r="K47" s="520">
        <f t="shared" si="4"/>
        <v>6209.0090949560281</v>
      </c>
      <c r="L47" s="520">
        <f t="shared" si="4"/>
        <v>4707.2656703657585</v>
      </c>
      <c r="M47" s="520">
        <f t="shared" si="4"/>
        <v>5127.5120284549757</v>
      </c>
      <c r="N47" s="520">
        <f t="shared" si="4"/>
        <v>5954.8356330513961</v>
      </c>
    </row>
    <row r="48" spans="1:15" hidden="1" x14ac:dyDescent="0.15">
      <c r="A48" s="503" t="s">
        <v>45</v>
      </c>
      <c r="B48" s="507" t="s">
        <v>1145</v>
      </c>
      <c r="C48" s="514">
        <v>1.03243065740738E+16</v>
      </c>
      <c r="D48" s="515">
        <v>1.05400280183586E+16</v>
      </c>
      <c r="E48" s="515">
        <v>1.08539374307069E+16</v>
      </c>
      <c r="F48" s="515">
        <v>1.11621881612695E+16</v>
      </c>
      <c r="G48" s="515">
        <v>1.16922664471677E+16</v>
      </c>
      <c r="H48" s="515">
        <v>1.21692396307889E+16</v>
      </c>
      <c r="I48" s="515">
        <v>1.24982028798386E+16</v>
      </c>
      <c r="J48" s="515">
        <v>1.2753780853043E+16</v>
      </c>
      <c r="K48" s="515">
        <v>1.30367967254415E+16</v>
      </c>
      <c r="L48" s="515">
        <v>1.33029253129381E+16</v>
      </c>
      <c r="M48" s="515">
        <v>1.3523294146064E+16</v>
      </c>
      <c r="N48" s="516">
        <v>1.38328697753919E+16</v>
      </c>
    </row>
    <row r="49" spans="1:14" hidden="1" x14ac:dyDescent="0.15">
      <c r="A49" s="503" t="s">
        <v>210</v>
      </c>
      <c r="B49" s="507" t="s">
        <v>1145</v>
      </c>
      <c r="C49" s="514">
        <v>54314784320.967697</v>
      </c>
      <c r="D49" s="515">
        <v>54665006757.8965</v>
      </c>
      <c r="E49" s="515">
        <v>55121160487.699997</v>
      </c>
      <c r="F49" s="515">
        <v>59200049661.032204</v>
      </c>
      <c r="G49" s="515">
        <v>60556097576.571404</v>
      </c>
      <c r="H49" s="515">
        <v>3857640416431.6099</v>
      </c>
      <c r="I49" s="515">
        <v>10133449679185.1</v>
      </c>
      <c r="J49" s="515">
        <v>10133818835210</v>
      </c>
      <c r="K49" s="515">
        <v>10134433337683.5</v>
      </c>
      <c r="L49" s="515">
        <v>10194301950581.4</v>
      </c>
      <c r="M49" s="515">
        <v>10257682418434.199</v>
      </c>
      <c r="N49" s="516">
        <v>10274595172150.5</v>
      </c>
    </row>
    <row r="50" spans="1:14" hidden="1" x14ac:dyDescent="0.15">
      <c r="A50" s="503" t="s">
        <v>48</v>
      </c>
      <c r="B50" s="507" t="s">
        <v>1145</v>
      </c>
      <c r="C50" s="514">
        <v>33017837992878.301</v>
      </c>
      <c r="D50" s="515">
        <v>41129940951019.102</v>
      </c>
      <c r="E50" s="515">
        <v>47723268028616.297</v>
      </c>
      <c r="F50" s="515">
        <v>51361538350108.398</v>
      </c>
      <c r="G50" s="515">
        <v>62420684119746.797</v>
      </c>
      <c r="H50" s="515">
        <v>65521821651729.703</v>
      </c>
      <c r="I50" s="515">
        <v>69143635068149.797</v>
      </c>
      <c r="J50" s="515">
        <v>77390516592027.906</v>
      </c>
      <c r="K50" s="515">
        <v>118034392746728</v>
      </c>
      <c r="L50" s="515">
        <v>128309229052981</v>
      </c>
      <c r="M50" s="515">
        <v>130700086584722</v>
      </c>
      <c r="N50" s="516">
        <v>133196987730808</v>
      </c>
    </row>
    <row r="51" spans="1:14" hidden="1" x14ac:dyDescent="0.15">
      <c r="A51" s="503" t="s">
        <v>49</v>
      </c>
      <c r="B51" s="507" t="s">
        <v>1145</v>
      </c>
      <c r="C51" s="514">
        <v>64479739388074.102</v>
      </c>
      <c r="D51" s="515">
        <v>130477490237126</v>
      </c>
      <c r="E51" s="515">
        <v>167532340137517</v>
      </c>
      <c r="F51" s="515">
        <v>217339001784971</v>
      </c>
      <c r="G51" s="515">
        <v>273945455493906</v>
      </c>
      <c r="H51" s="515">
        <v>343769235575121</v>
      </c>
      <c r="I51" s="515">
        <v>413685128652869</v>
      </c>
      <c r="J51" s="515">
        <v>467251071527076</v>
      </c>
      <c r="K51" s="515">
        <v>522769420415096</v>
      </c>
      <c r="L51" s="515">
        <v>596182013032354</v>
      </c>
      <c r="M51" s="515">
        <v>693120500188613</v>
      </c>
      <c r="N51" s="516">
        <v>756831190795816</v>
      </c>
    </row>
    <row r="52" spans="1:14" hidden="1" x14ac:dyDescent="0.15">
      <c r="A52" s="503" t="s">
        <v>51</v>
      </c>
      <c r="B52" s="507" t="s">
        <v>1145</v>
      </c>
      <c r="C52" s="521">
        <v>0</v>
      </c>
      <c r="D52" s="110">
        <v>0</v>
      </c>
      <c r="E52" s="515">
        <v>12050</v>
      </c>
      <c r="F52" s="515">
        <v>357690904.65384603</v>
      </c>
      <c r="G52" s="515">
        <v>1477182655.67857</v>
      </c>
      <c r="H52" s="515">
        <v>6372688163.51612</v>
      </c>
      <c r="I52" s="515">
        <v>4072772430264.0298</v>
      </c>
      <c r="J52" s="515">
        <v>79556257558040.203</v>
      </c>
      <c r="K52" s="515">
        <v>183183420894402</v>
      </c>
      <c r="L52" s="515">
        <v>171087552488769</v>
      </c>
      <c r="M52" s="515">
        <v>208495875589340</v>
      </c>
      <c r="N52" s="516">
        <v>286027741522238</v>
      </c>
    </row>
    <row r="53" spans="1:14" hidden="1" x14ac:dyDescent="0.15">
      <c r="A53" s="503" t="s">
        <v>52</v>
      </c>
      <c r="B53" s="507" t="s">
        <v>1145</v>
      </c>
      <c r="C53" s="514">
        <v>457035088.67741901</v>
      </c>
      <c r="D53" s="515">
        <v>2513601541680.8901</v>
      </c>
      <c r="E53" s="515">
        <v>8332516392491.7598</v>
      </c>
      <c r="F53" s="515">
        <v>8543337538717.96</v>
      </c>
      <c r="G53" s="515">
        <v>8543842672533.5703</v>
      </c>
      <c r="H53" s="515">
        <v>8239179139833.1602</v>
      </c>
      <c r="I53" s="515">
        <v>7592010682200.1299</v>
      </c>
      <c r="J53" s="515">
        <v>7570083776359.6699</v>
      </c>
      <c r="K53" s="515">
        <v>11959689945402.699</v>
      </c>
      <c r="L53" s="515">
        <v>41913147895920.203</v>
      </c>
      <c r="M53" s="515">
        <v>43088636583619.602</v>
      </c>
      <c r="N53" s="516">
        <v>61878341670947</v>
      </c>
    </row>
    <row r="54" spans="1:14" hidden="1" x14ac:dyDescent="0.15">
      <c r="A54" s="503" t="s">
        <v>53</v>
      </c>
      <c r="B54" s="507" t="s">
        <v>1145</v>
      </c>
      <c r="C54" s="514">
        <v>17054493536831</v>
      </c>
      <c r="D54" s="515">
        <v>110318364358016</v>
      </c>
      <c r="E54" s="515">
        <v>112055525446075</v>
      </c>
      <c r="F54" s="515">
        <v>131839367718528</v>
      </c>
      <c r="G54" s="515">
        <v>337246732652085</v>
      </c>
      <c r="H54" s="515">
        <v>409108394519750</v>
      </c>
      <c r="I54" s="515">
        <v>453748752989409</v>
      </c>
      <c r="J54" s="515">
        <v>496173178054444</v>
      </c>
      <c r="K54" s="515">
        <v>534041751852211</v>
      </c>
      <c r="L54" s="515">
        <v>566806604839362</v>
      </c>
      <c r="M54" s="515">
        <v>599048556201024</v>
      </c>
      <c r="N54" s="516">
        <v>635363455302004</v>
      </c>
    </row>
    <row r="55" spans="1:14" hidden="1" x14ac:dyDescent="0.15">
      <c r="A55" s="508" t="s">
        <v>55</v>
      </c>
      <c r="B55" s="519" t="s">
        <v>1145</v>
      </c>
      <c r="C55" s="510">
        <f>SUM(C48:C54)</f>
        <v>1.0438913416810992E+16</v>
      </c>
      <c r="D55" s="511">
        <f t="shared" ref="D55:N55" si="5">SUM(D48:D54)</f>
        <v>1.08245220804532E+16</v>
      </c>
      <c r="E55" s="511">
        <f t="shared" si="5"/>
        <v>1.1189636201884136E+16</v>
      </c>
      <c r="F55" s="511">
        <f t="shared" si="5"/>
        <v>1.157133096440239E+16</v>
      </c>
      <c r="G55" s="511">
        <f t="shared" si="5"/>
        <v>1.2374485195386204E+16</v>
      </c>
      <c r="H55" s="511">
        <f t="shared" si="5"/>
        <v>1.2999742274779932E+16</v>
      </c>
      <c r="I55" s="511">
        <f t="shared" si="5"/>
        <v>1.3456578629340676E+16</v>
      </c>
      <c r="J55" s="511">
        <f t="shared" si="5"/>
        <v>1.3891855779386158E+16</v>
      </c>
      <c r="K55" s="511">
        <f t="shared" si="5"/>
        <v>1.4416919834633024E+16</v>
      </c>
      <c r="L55" s="511">
        <f t="shared" si="5"/>
        <v>1.481741816219807E+16</v>
      </c>
      <c r="M55" s="511">
        <f t="shared" si="5"/>
        <v>1.5208005483629752E+16</v>
      </c>
      <c r="N55" s="512">
        <f t="shared" si="5"/>
        <v>1.5716442087585864E+16</v>
      </c>
    </row>
    <row r="56" spans="1:14" ht="16" x14ac:dyDescent="0.2">
      <c r="A56" s="869" t="s">
        <v>45</v>
      </c>
      <c r="B56" s="870" t="s">
        <v>1146</v>
      </c>
      <c r="C56" s="875">
        <v>12769.982</v>
      </c>
      <c r="D56" s="875">
        <v>12965.868</v>
      </c>
      <c r="E56" s="875">
        <v>13241.083000000001</v>
      </c>
      <c r="F56" s="875">
        <v>13459.915000000001</v>
      </c>
      <c r="G56" s="875">
        <v>13666.264000000001</v>
      </c>
      <c r="H56" s="875">
        <v>13844.532999999999</v>
      </c>
      <c r="I56" s="875">
        <v>13999.631000000001</v>
      </c>
      <c r="J56" s="875">
        <v>14189.08</v>
      </c>
      <c r="K56" s="875">
        <v>14338.523999999999</v>
      </c>
      <c r="L56" s="875">
        <v>14499.411</v>
      </c>
      <c r="M56" s="875">
        <v>14744.026</v>
      </c>
      <c r="N56" s="876">
        <v>15000.099</v>
      </c>
    </row>
    <row r="57" spans="1:14" ht="16" x14ac:dyDescent="0.2">
      <c r="A57" s="869" t="s">
        <v>1252</v>
      </c>
      <c r="B57" s="870" t="s">
        <v>1146</v>
      </c>
      <c r="C57" s="875">
        <v>0</v>
      </c>
      <c r="D57" s="875">
        <v>0</v>
      </c>
      <c r="E57" s="875">
        <v>0</v>
      </c>
      <c r="F57" s="875">
        <v>1E-3</v>
      </c>
      <c r="G57" s="875">
        <v>20.632999999999999</v>
      </c>
      <c r="H57" s="875">
        <v>129.32900000000001</v>
      </c>
      <c r="I57" s="875">
        <v>129.21799999999999</v>
      </c>
      <c r="J57" s="875">
        <v>129.21799999999999</v>
      </c>
      <c r="K57" s="875">
        <v>120.92100000000001</v>
      </c>
      <c r="L57" s="875">
        <v>627.28399999999999</v>
      </c>
      <c r="M57" s="875">
        <v>836.94200000000001</v>
      </c>
      <c r="N57" s="876">
        <v>836.94200000000001</v>
      </c>
    </row>
    <row r="58" spans="1:14" ht="16" x14ac:dyDescent="0.2">
      <c r="A58" s="869" t="s">
        <v>210</v>
      </c>
      <c r="B58" s="870" t="s">
        <v>1146</v>
      </c>
      <c r="C58" s="875">
        <v>9.3670000000000009</v>
      </c>
      <c r="D58" s="875">
        <v>9.3930000000000007</v>
      </c>
      <c r="E58" s="875">
        <v>9.4160000000000004</v>
      </c>
      <c r="F58" s="875">
        <v>9.5</v>
      </c>
      <c r="G58" s="875">
        <v>31.137</v>
      </c>
      <c r="H58" s="875">
        <v>155.602</v>
      </c>
      <c r="I58" s="875">
        <v>323.12099999999998</v>
      </c>
      <c r="J58" s="875">
        <v>484.39699999999999</v>
      </c>
      <c r="K58" s="875">
        <v>620.14099999999996</v>
      </c>
      <c r="L58" s="875">
        <v>736.06700000000001</v>
      </c>
      <c r="M58" s="875">
        <v>782.59100000000001</v>
      </c>
      <c r="N58" s="876">
        <v>817.61400000000003</v>
      </c>
    </row>
    <row r="59" spans="1:14" ht="16" x14ac:dyDescent="0.2">
      <c r="A59" s="869" t="s">
        <v>48</v>
      </c>
      <c r="B59" s="870" t="s">
        <v>1146</v>
      </c>
      <c r="C59" s="875">
        <v>124.226</v>
      </c>
      <c r="D59" s="875">
        <v>123.208</v>
      </c>
      <c r="E59" s="875">
        <v>122.782</v>
      </c>
      <c r="F59" s="875">
        <v>123.54300000000001</v>
      </c>
      <c r="G59" s="875">
        <v>124.21899999999999</v>
      </c>
      <c r="H59" s="875">
        <v>125.417</v>
      </c>
      <c r="I59" s="875">
        <v>127.825</v>
      </c>
      <c r="J59" s="875">
        <v>128.92400000000001</v>
      </c>
      <c r="K59" s="875">
        <v>130.67500000000001</v>
      </c>
      <c r="L59" s="875">
        <v>132.52699999999999</v>
      </c>
      <c r="M59" s="875">
        <v>133.47399999999999</v>
      </c>
      <c r="N59" s="876">
        <v>135.035</v>
      </c>
    </row>
    <row r="60" spans="1:14" ht="16" x14ac:dyDescent="0.2">
      <c r="A60" s="869" t="s">
        <v>915</v>
      </c>
      <c r="B60" s="870" t="s">
        <v>1146</v>
      </c>
      <c r="C60" s="875">
        <v>0</v>
      </c>
      <c r="D60" s="875">
        <v>0</v>
      </c>
      <c r="E60" s="875">
        <v>0</v>
      </c>
      <c r="F60" s="875">
        <v>0</v>
      </c>
      <c r="G60" s="875">
        <v>31.609000000000002</v>
      </c>
      <c r="H60" s="875">
        <v>115.34099999999999</v>
      </c>
      <c r="I60" s="875">
        <v>185.97499999999999</v>
      </c>
      <c r="J60" s="875">
        <v>598.65499999999997</v>
      </c>
      <c r="K60" s="875">
        <v>1142.703</v>
      </c>
      <c r="L60" s="875">
        <v>1226.731</v>
      </c>
      <c r="M60" s="875">
        <v>1231.8420000000001</v>
      </c>
      <c r="N60" s="876">
        <v>1240.3150000000001</v>
      </c>
    </row>
    <row r="61" spans="1:14" s="602" customFormat="1" ht="16" x14ac:dyDescent="0.2">
      <c r="A61" s="869" t="s">
        <v>88</v>
      </c>
      <c r="B61" s="870" t="s">
        <v>1146</v>
      </c>
      <c r="C61" s="875">
        <v>811.76599999999996</v>
      </c>
      <c r="D61" s="875">
        <v>1270.4780000000001</v>
      </c>
      <c r="E61" s="875">
        <v>1742.8489999999999</v>
      </c>
      <c r="F61" s="875">
        <v>2051.4659999999999</v>
      </c>
      <c r="G61" s="875">
        <v>2312.855</v>
      </c>
      <c r="H61" s="875">
        <v>2604.6019999999999</v>
      </c>
      <c r="I61" s="875">
        <v>3132.5459999999998</v>
      </c>
      <c r="J61" s="875">
        <v>3886.4450000000002</v>
      </c>
      <c r="K61" s="875">
        <v>4182.7389999999996</v>
      </c>
      <c r="L61" s="875">
        <v>4775.3379999999997</v>
      </c>
      <c r="M61" s="875">
        <v>5488.6229999999996</v>
      </c>
      <c r="N61" s="876">
        <v>6209.6620000000003</v>
      </c>
    </row>
    <row r="62" spans="1:14" s="602" customFormat="1" ht="16" x14ac:dyDescent="0.2">
      <c r="A62" s="869" t="s">
        <v>51</v>
      </c>
      <c r="B62" s="870" t="s">
        <v>1146</v>
      </c>
      <c r="C62" s="875">
        <v>260.84300000000002</v>
      </c>
      <c r="D62" s="875">
        <v>313.21499999999997</v>
      </c>
      <c r="E62" s="875">
        <v>438.43599999999998</v>
      </c>
      <c r="F62" s="875">
        <v>540.71199999999999</v>
      </c>
      <c r="G62" s="875">
        <v>623.23400000000004</v>
      </c>
      <c r="H62" s="875">
        <v>759.80100000000004</v>
      </c>
      <c r="I62" s="875">
        <v>779.11099999999999</v>
      </c>
      <c r="J62" s="875">
        <v>798.64</v>
      </c>
      <c r="K62" s="875">
        <v>816.17700000000002</v>
      </c>
      <c r="L62" s="875">
        <v>820.21199999999999</v>
      </c>
      <c r="M62" s="875">
        <v>830.36800000000005</v>
      </c>
      <c r="N62" s="876">
        <v>852.29</v>
      </c>
    </row>
    <row r="63" spans="1:14" ht="16" x14ac:dyDescent="0.2">
      <c r="A63" s="869" t="s">
        <v>52</v>
      </c>
      <c r="B63" s="870" t="s">
        <v>1146</v>
      </c>
      <c r="C63" s="875">
        <v>60.476999999999997</v>
      </c>
      <c r="D63" s="875">
        <v>65.863</v>
      </c>
      <c r="E63" s="875">
        <v>69.287999999999997</v>
      </c>
      <c r="F63" s="875">
        <v>86.38</v>
      </c>
      <c r="G63" s="875">
        <v>86.884</v>
      </c>
      <c r="H63" s="875">
        <v>102.55800000000001</v>
      </c>
      <c r="I63" s="875">
        <v>119.223</v>
      </c>
      <c r="J63" s="875">
        <v>148.822</v>
      </c>
      <c r="K63" s="875">
        <v>159.17500000000001</v>
      </c>
      <c r="L63" s="875">
        <v>163.387</v>
      </c>
      <c r="M63" s="875">
        <v>181.39</v>
      </c>
      <c r="N63" s="876">
        <v>207.03200000000001</v>
      </c>
    </row>
    <row r="64" spans="1:14" ht="16" x14ac:dyDescent="0.2">
      <c r="A64" s="869" t="s">
        <v>1253</v>
      </c>
      <c r="B64" s="870" t="s">
        <v>1146</v>
      </c>
      <c r="C64" s="875">
        <v>607.34699999999998</v>
      </c>
      <c r="D64" s="875">
        <v>650.86900000000003</v>
      </c>
      <c r="E64" s="875">
        <v>692.08</v>
      </c>
      <c r="F64" s="875">
        <v>737.43700000000001</v>
      </c>
      <c r="G64" s="875">
        <v>775.86</v>
      </c>
      <c r="H64" s="875">
        <v>832.16700000000003</v>
      </c>
      <c r="I64" s="875">
        <v>904.07</v>
      </c>
      <c r="J64" s="875">
        <v>955.67399999999998</v>
      </c>
      <c r="K64" s="875">
        <v>1047.748</v>
      </c>
      <c r="L64" s="875">
        <v>1192.183</v>
      </c>
      <c r="M64" s="875">
        <v>1325.6499999999999</v>
      </c>
      <c r="N64" s="876">
        <v>1481.328</v>
      </c>
    </row>
    <row r="65" spans="1:14" x14ac:dyDescent="0.15">
      <c r="A65" s="508" t="s">
        <v>55</v>
      </c>
      <c r="B65" s="519" t="s">
        <v>1146</v>
      </c>
      <c r="C65" s="520">
        <f>SUM(C56:C64)</f>
        <v>14644.008000000002</v>
      </c>
      <c r="D65" s="520">
        <f t="shared" ref="D65:N65" si="6">SUM(D56:D64)</f>
        <v>15398.894</v>
      </c>
      <c r="E65" s="520">
        <f t="shared" si="6"/>
        <v>16315.933999999999</v>
      </c>
      <c r="F65" s="520">
        <f t="shared" si="6"/>
        <v>17008.954000000002</v>
      </c>
      <c r="G65" s="520">
        <f t="shared" si="6"/>
        <v>17672.695</v>
      </c>
      <c r="H65" s="520">
        <f t="shared" si="6"/>
        <v>18669.350000000002</v>
      </c>
      <c r="I65" s="520">
        <f t="shared" si="6"/>
        <v>19700.720000000005</v>
      </c>
      <c r="J65" s="520">
        <f t="shared" si="6"/>
        <v>21319.855000000003</v>
      </c>
      <c r="K65" s="520">
        <f t="shared" si="6"/>
        <v>22558.802999999996</v>
      </c>
      <c r="L65" s="520">
        <f t="shared" si="6"/>
        <v>24173.14</v>
      </c>
      <c r="M65" s="520">
        <f t="shared" si="6"/>
        <v>25554.905999999999</v>
      </c>
      <c r="N65" s="520">
        <f t="shared" si="6"/>
        <v>26780.317000000003</v>
      </c>
    </row>
    <row r="70" spans="1:14" x14ac:dyDescent="0.15">
      <c r="A70" s="500" t="s">
        <v>1307</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FFC000"/>
  </sheetPr>
  <dimension ref="A1:N86"/>
  <sheetViews>
    <sheetView zoomScaleNormal="100" workbookViewId="0">
      <selection activeCell="A5" sqref="A5:B28"/>
    </sheetView>
  </sheetViews>
  <sheetFormatPr baseColWidth="10" defaultColWidth="8.83203125" defaultRowHeight="13" x14ac:dyDescent="0.15"/>
  <cols>
    <col min="1" max="2" width="13.5" customWidth="1"/>
    <col min="3" max="3" width="13.5" style="110" customWidth="1"/>
    <col min="4" max="14" width="13.5" customWidth="1"/>
  </cols>
  <sheetData>
    <row r="1" spans="1:14" ht="83.25" customHeight="1" x14ac:dyDescent="0.15">
      <c r="A1" s="1009" t="s">
        <v>307</v>
      </c>
      <c r="B1" s="1009"/>
      <c r="C1" s="1009"/>
      <c r="D1" s="1009"/>
      <c r="E1" s="1009"/>
      <c r="F1" s="1009"/>
      <c r="G1" s="1009"/>
      <c r="H1" s="1009"/>
      <c r="I1" s="1009"/>
      <c r="J1" s="1009"/>
      <c r="K1" s="1009"/>
      <c r="L1" s="1009"/>
      <c r="M1" s="139"/>
      <c r="N1" s="139"/>
    </row>
    <row r="2" spans="1:14" x14ac:dyDescent="0.15">
      <c r="A2" s="140"/>
      <c r="B2" s="110"/>
      <c r="C2" s="141"/>
      <c r="D2" s="23"/>
      <c r="E2" s="23"/>
    </row>
    <row r="3" spans="1:14" x14ac:dyDescent="0.15">
      <c r="A3" s="140"/>
      <c r="B3" s="110"/>
      <c r="C3" s="141"/>
      <c r="D3" s="142"/>
    </row>
    <row r="4" spans="1:14" x14ac:dyDescent="0.15">
      <c r="A4" s="118" t="s">
        <v>70</v>
      </c>
      <c r="B4" s="118"/>
      <c r="C4" s="141"/>
      <c r="D4" s="142"/>
    </row>
    <row r="5" spans="1:14" ht="34" x14ac:dyDescent="0.2">
      <c r="A5" s="331" t="s">
        <v>308</v>
      </c>
      <c r="B5" s="349" t="s">
        <v>309</v>
      </c>
      <c r="C5" s="349" t="s">
        <v>745</v>
      </c>
      <c r="D5" s="142"/>
    </row>
    <row r="6" spans="1:14" ht="16" x14ac:dyDescent="0.2">
      <c r="A6" s="350">
        <v>2000</v>
      </c>
      <c r="B6" s="340">
        <f t="shared" ref="B6:B14" si="0">L36/1024</f>
        <v>0.51354472568511966</v>
      </c>
      <c r="C6" s="340">
        <v>0.51354472568511966</v>
      </c>
      <c r="D6" s="142"/>
    </row>
    <row r="7" spans="1:14" ht="16" x14ac:dyDescent="0.2">
      <c r="A7" s="350">
        <v>2001</v>
      </c>
      <c r="B7" s="340">
        <f t="shared" si="0"/>
        <v>0.99195496114434811</v>
      </c>
      <c r="C7" s="340">
        <v>0.99195496114434811</v>
      </c>
    </row>
    <row r="8" spans="1:14" ht="16" x14ac:dyDescent="0.2">
      <c r="A8" s="350">
        <v>2002</v>
      </c>
      <c r="B8" s="340">
        <f t="shared" si="0"/>
        <v>1.922691838783438</v>
      </c>
      <c r="C8" s="340">
        <v>1.922691838783438</v>
      </c>
    </row>
    <row r="9" spans="1:14" ht="16" x14ac:dyDescent="0.2">
      <c r="A9" s="350">
        <v>2003</v>
      </c>
      <c r="B9" s="340">
        <f t="shared" si="0"/>
        <v>3.5503806954214361</v>
      </c>
      <c r="C9" s="340">
        <v>3.5503806954214361</v>
      </c>
    </row>
    <row r="10" spans="1:14" ht="16" x14ac:dyDescent="0.2">
      <c r="A10" s="350">
        <v>2004</v>
      </c>
      <c r="B10" s="340">
        <f t="shared" si="0"/>
        <v>3.935546875</v>
      </c>
      <c r="C10" s="340">
        <v>3.935546875</v>
      </c>
    </row>
    <row r="11" spans="1:14" ht="16" x14ac:dyDescent="0.2">
      <c r="A11" s="350">
        <v>2005</v>
      </c>
      <c r="B11" s="340">
        <f t="shared" si="0"/>
        <v>4.063515625</v>
      </c>
      <c r="C11" s="340">
        <v>4.063515625</v>
      </c>
    </row>
    <row r="12" spans="1:14" ht="16" x14ac:dyDescent="0.2">
      <c r="A12" s="350">
        <v>2006</v>
      </c>
      <c r="B12" s="340">
        <f t="shared" si="0"/>
        <v>4.6174499885111002</v>
      </c>
      <c r="C12" s="340">
        <v>4.6174499885111002</v>
      </c>
    </row>
    <row r="13" spans="1:14" ht="16" x14ac:dyDescent="0.2">
      <c r="A13" s="350">
        <v>2007</v>
      </c>
      <c r="B13" s="340">
        <f t="shared" si="0"/>
        <v>4.9068538051850199</v>
      </c>
      <c r="C13" s="340">
        <v>4.9068538051850199</v>
      </c>
      <c r="K13" s="10"/>
    </row>
    <row r="14" spans="1:14" ht="16" x14ac:dyDescent="0.2">
      <c r="A14" s="350">
        <v>2008</v>
      </c>
      <c r="B14" s="340">
        <f t="shared" si="0"/>
        <v>4.2940056858062743</v>
      </c>
      <c r="C14" s="340">
        <v>4.2940056858062743</v>
      </c>
    </row>
    <row r="15" spans="1:14" ht="16" x14ac:dyDescent="0.2">
      <c r="A15" s="350">
        <v>2009</v>
      </c>
      <c r="B15" s="340">
        <f>L46/1024</f>
        <v>4.2035996093749999</v>
      </c>
      <c r="C15" s="340">
        <v>4.2035996093749999</v>
      </c>
    </row>
    <row r="16" spans="1:14" ht="16" x14ac:dyDescent="0.2">
      <c r="A16" s="350">
        <v>2010</v>
      </c>
      <c r="B16" s="340">
        <f>L47/1024</f>
        <v>4.5042429416315555</v>
      </c>
      <c r="C16" s="340">
        <v>4.5042429416315555</v>
      </c>
    </row>
    <row r="17" spans="1:11" ht="16" x14ac:dyDescent="0.2">
      <c r="A17" s="350">
        <v>2011</v>
      </c>
      <c r="B17" s="340">
        <f>L48/1024</f>
        <v>5.7626225452423085</v>
      </c>
      <c r="C17" s="340">
        <v>5.7626225452423085</v>
      </c>
    </row>
    <row r="18" spans="1:11" ht="16" x14ac:dyDescent="0.2">
      <c r="A18" s="350">
        <v>2012</v>
      </c>
      <c r="B18" s="340">
        <f>L49/1024</f>
        <v>7.3970605468750001</v>
      </c>
      <c r="C18" s="340">
        <v>7.3970605468750001</v>
      </c>
    </row>
    <row r="19" spans="1:11" ht="16" x14ac:dyDescent="0.2">
      <c r="A19" s="350">
        <v>2013</v>
      </c>
      <c r="B19" s="340">
        <f t="shared" ref="B19:B25" si="1">B50/1024</f>
        <v>9.7649243259429941</v>
      </c>
      <c r="C19" s="340">
        <v>9.7649243259429941</v>
      </c>
    </row>
    <row r="20" spans="1:11" ht="16" x14ac:dyDescent="0.2">
      <c r="A20" s="350">
        <v>2014</v>
      </c>
      <c r="B20" s="340">
        <f t="shared" si="1"/>
        <v>9.1162402343750006</v>
      </c>
      <c r="C20" s="340">
        <v>9.1162402343750006</v>
      </c>
    </row>
    <row r="21" spans="1:11" ht="16" x14ac:dyDescent="0.2">
      <c r="A21" s="350">
        <v>2015</v>
      </c>
      <c r="B21" s="340">
        <f t="shared" si="1"/>
        <v>14.632691383361818</v>
      </c>
      <c r="C21" s="340">
        <v>14.632695312499999</v>
      </c>
    </row>
    <row r="22" spans="1:11" ht="16" x14ac:dyDescent="0.2">
      <c r="A22" s="350">
        <v>2016</v>
      </c>
      <c r="B22" s="340">
        <f t="shared" si="1"/>
        <v>17.503115234374999</v>
      </c>
      <c r="C22" s="340">
        <v>17.503115234374999</v>
      </c>
    </row>
    <row r="23" spans="1:11" ht="16" x14ac:dyDescent="0.2">
      <c r="A23" s="350">
        <v>2017</v>
      </c>
      <c r="B23" s="340">
        <f t="shared" si="1"/>
        <v>23.806344676585869</v>
      </c>
      <c r="C23" s="340">
        <f t="shared" ref="C23:C28" si="2">B23</f>
        <v>23.806344676585869</v>
      </c>
    </row>
    <row r="24" spans="1:11" ht="16" x14ac:dyDescent="0.2">
      <c r="A24" s="350">
        <v>2018</v>
      </c>
      <c r="B24" s="340">
        <f t="shared" si="1"/>
        <v>27.365493290096673</v>
      </c>
      <c r="C24" s="340">
        <f t="shared" si="2"/>
        <v>27.365493290096673</v>
      </c>
    </row>
    <row r="25" spans="1:11" ht="16" x14ac:dyDescent="0.2">
      <c r="A25" s="350">
        <v>2019</v>
      </c>
      <c r="B25" s="340">
        <f t="shared" si="1"/>
        <v>33.595650262832635</v>
      </c>
      <c r="C25" s="340">
        <f t="shared" si="2"/>
        <v>33.595650262832635</v>
      </c>
    </row>
    <row r="26" spans="1:11" s="437" customFormat="1" ht="16" x14ac:dyDescent="0.2">
      <c r="A26" s="350">
        <v>2020</v>
      </c>
      <c r="B26" s="340">
        <f>B57/1024</f>
        <v>41.860490875244139</v>
      </c>
      <c r="C26" s="340">
        <f t="shared" si="2"/>
        <v>41.860490875244139</v>
      </c>
    </row>
    <row r="27" spans="1:11" ht="16" x14ac:dyDescent="0.2">
      <c r="A27" s="350">
        <v>2021</v>
      </c>
      <c r="B27" s="340">
        <f>B58/1024</f>
        <v>59.237639341354374</v>
      </c>
      <c r="C27" s="340">
        <f t="shared" si="2"/>
        <v>59.237639341354374</v>
      </c>
    </row>
    <row r="28" spans="1:11" ht="16" x14ac:dyDescent="0.2">
      <c r="A28" s="350">
        <v>2022</v>
      </c>
      <c r="B28" s="340">
        <f>B59/1024</f>
        <v>71.539023482580561</v>
      </c>
      <c r="C28" s="340">
        <f t="shared" si="2"/>
        <v>71.539023482580561</v>
      </c>
    </row>
    <row r="32" spans="1:11" x14ac:dyDescent="0.15">
      <c r="A32" s="118" t="s">
        <v>325</v>
      </c>
      <c r="D32" s="118"/>
      <c r="E32" s="118"/>
      <c r="F32" s="118"/>
      <c r="G32" s="118"/>
      <c r="H32" s="118"/>
      <c r="I32" s="118"/>
      <c r="J32" s="118"/>
      <c r="K32" s="118"/>
    </row>
    <row r="33" spans="1:12" ht="12.75" customHeight="1" x14ac:dyDescent="0.15">
      <c r="A33" s="118" t="s">
        <v>326</v>
      </c>
      <c r="B33" s="118"/>
      <c r="C33" s="118"/>
      <c r="D33" s="1086" t="s">
        <v>327</v>
      </c>
      <c r="E33" s="1087"/>
      <c r="F33" s="1088"/>
      <c r="G33" s="118"/>
      <c r="H33" s="1089" t="s">
        <v>328</v>
      </c>
      <c r="I33" s="1090"/>
      <c r="J33" s="1091"/>
      <c r="L33" s="144" t="s">
        <v>329</v>
      </c>
    </row>
    <row r="34" spans="1:12" ht="14" x14ac:dyDescent="0.15">
      <c r="A34" s="118"/>
      <c r="B34" s="118"/>
      <c r="C34" s="118"/>
      <c r="D34" s="147" t="s">
        <v>55</v>
      </c>
      <c r="E34" s="148" t="s">
        <v>332</v>
      </c>
      <c r="F34" s="149" t="s">
        <v>333</v>
      </c>
      <c r="G34" s="118"/>
      <c r="H34" s="150" t="s">
        <v>55</v>
      </c>
      <c r="I34" s="148" t="s">
        <v>334</v>
      </c>
      <c r="J34" s="151" t="s">
        <v>335</v>
      </c>
      <c r="L34" s="152" t="s">
        <v>336</v>
      </c>
    </row>
    <row r="35" spans="1:12" ht="42" x14ac:dyDescent="0.15">
      <c r="A35" s="118"/>
      <c r="B35" s="145" t="s">
        <v>330</v>
      </c>
      <c r="C35" s="146" t="s">
        <v>331</v>
      </c>
      <c r="D35" s="154">
        <v>308.96113601562496</v>
      </c>
      <c r="E35" s="155">
        <v>41.79</v>
      </c>
      <c r="F35" s="156">
        <f>D35-E35</f>
        <v>267.17113601562494</v>
      </c>
      <c r="G35" s="118"/>
      <c r="H35" s="157"/>
      <c r="I35" s="158"/>
      <c r="J35" s="159"/>
      <c r="L35" s="160">
        <f>D35</f>
        <v>308.96113601562496</v>
      </c>
    </row>
    <row r="36" spans="1:12" x14ac:dyDescent="0.15">
      <c r="A36" s="153" t="s">
        <v>337</v>
      </c>
      <c r="B36" s="118"/>
      <c r="C36" s="118"/>
      <c r="D36" s="154">
        <v>525.86979910156253</v>
      </c>
      <c r="E36" s="155">
        <f>(62.23-10.34)+(146.87-27.58)+(29.94-1.84)+(5.22-4.08)+41.79</f>
        <v>242.20999999999998</v>
      </c>
      <c r="F36" s="156">
        <f>D36-E36</f>
        <v>283.65979910156256</v>
      </c>
      <c r="G36" s="118"/>
      <c r="H36" s="157"/>
      <c r="I36" s="158"/>
      <c r="J36" s="159"/>
      <c r="L36" s="160">
        <f>D36</f>
        <v>525.86979910156253</v>
      </c>
    </row>
    <row r="37" spans="1:12" x14ac:dyDescent="0.15">
      <c r="A37" s="153" t="s">
        <v>310</v>
      </c>
      <c r="B37" s="118"/>
      <c r="C37" s="161">
        <v>201.18</v>
      </c>
      <c r="D37" s="154">
        <v>1015.7618802118125</v>
      </c>
      <c r="E37" s="155">
        <f>(218.93-10.34)+(332.42-27.58)+(84.58-27.58)+(10.29-4.08)+66.98</f>
        <v>643.62000000000012</v>
      </c>
      <c r="F37" s="156">
        <f>D37-E37</f>
        <v>372.14188021181235</v>
      </c>
      <c r="G37" s="118"/>
      <c r="H37" s="157"/>
      <c r="I37" s="158"/>
      <c r="J37" s="159"/>
      <c r="L37" s="160">
        <f>D37</f>
        <v>1015.7618802118125</v>
      </c>
    </row>
    <row r="38" spans="1:12" x14ac:dyDescent="0.15">
      <c r="A38" s="153" t="s">
        <v>311</v>
      </c>
      <c r="B38" s="118"/>
      <c r="C38" s="161">
        <v>633.10227999999995</v>
      </c>
      <c r="D38" s="154">
        <f>D37+953.074562702428</f>
        <v>1968.8364429142405</v>
      </c>
      <c r="E38" s="162">
        <f>E37+929.203831968576</f>
        <v>1572.8238319685761</v>
      </c>
      <c r="F38" s="156">
        <f>D38-E38</f>
        <v>396.01261094566439</v>
      </c>
      <c r="G38" s="163"/>
      <c r="H38" s="157"/>
      <c r="I38" s="158"/>
      <c r="J38" s="159"/>
      <c r="L38" s="160">
        <f>D38</f>
        <v>1968.8364429142405</v>
      </c>
    </row>
    <row r="39" spans="1:12" x14ac:dyDescent="0.15">
      <c r="A39" s="153" t="s">
        <v>312</v>
      </c>
      <c r="B39" s="118"/>
      <c r="C39" s="161">
        <v>1597.2237</v>
      </c>
      <c r="D39" s="164">
        <f>D38+1666.75338919731</f>
        <v>3635.5898321115505</v>
      </c>
      <c r="E39" s="165">
        <f>E38+1624.67378795572</f>
        <v>3197.497619924296</v>
      </c>
      <c r="F39" s="166">
        <f>D39-E39</f>
        <v>438.09221218725452</v>
      </c>
      <c r="G39" s="163"/>
      <c r="H39" s="157"/>
      <c r="I39" s="158"/>
      <c r="J39" s="159"/>
      <c r="L39" s="160">
        <f>D39</f>
        <v>3635.5898321115505</v>
      </c>
    </row>
    <row r="40" spans="1:12" x14ac:dyDescent="0.15">
      <c r="A40" s="153" t="s">
        <v>313</v>
      </c>
      <c r="B40" s="118"/>
      <c r="C40" s="161">
        <v>2723.4639999999999</v>
      </c>
      <c r="D40" s="118"/>
      <c r="E40" s="118"/>
      <c r="F40" s="118"/>
      <c r="G40" s="118"/>
      <c r="H40" s="154">
        <f>I40+J40</f>
        <v>4030</v>
      </c>
      <c r="I40" s="167">
        <f>3.25*1024</f>
        <v>3328</v>
      </c>
      <c r="J40" s="168">
        <v>702</v>
      </c>
      <c r="L40" s="160">
        <f>H40</f>
        <v>4030</v>
      </c>
    </row>
    <row r="41" spans="1:12" x14ac:dyDescent="0.15">
      <c r="A41" s="153" t="s">
        <v>314</v>
      </c>
      <c r="B41" s="118"/>
      <c r="C41" s="161">
        <v>3332.069</v>
      </c>
      <c r="D41" s="118"/>
      <c r="E41" s="118"/>
      <c r="F41" s="118"/>
      <c r="G41" s="118"/>
      <c r="H41" s="154">
        <f>I41+J41</f>
        <v>4161.04</v>
      </c>
      <c r="I41" s="162">
        <f>3.21*1024</f>
        <v>3287.04</v>
      </c>
      <c r="J41" s="156">
        <v>874</v>
      </c>
      <c r="L41" s="160">
        <f>H41</f>
        <v>4161.04</v>
      </c>
    </row>
    <row r="42" spans="1:12" x14ac:dyDescent="0.15">
      <c r="A42" s="153" t="s">
        <v>315</v>
      </c>
      <c r="B42" s="118"/>
      <c r="C42" s="161">
        <v>3518.7299999999996</v>
      </c>
      <c r="D42" s="118"/>
      <c r="E42" s="118"/>
      <c r="F42" s="118"/>
      <c r="G42" s="118"/>
      <c r="H42" s="154">
        <f>I42+J42</f>
        <v>4728.2687882353666</v>
      </c>
      <c r="I42" s="162">
        <f>3.6730643342181*1024</f>
        <v>3761.2178782393344</v>
      </c>
      <c r="J42" s="156">
        <f>0.944385654293*1024</f>
        <v>967.05090999603203</v>
      </c>
      <c r="L42" s="160">
        <f>H42</f>
        <v>4728.2687882353666</v>
      </c>
    </row>
    <row r="43" spans="1:12" x14ac:dyDescent="0.15">
      <c r="A43" s="153" t="s">
        <v>316</v>
      </c>
      <c r="B43" s="118"/>
      <c r="C43" s="161">
        <v>3861.2900000000004</v>
      </c>
      <c r="D43" s="118" t="s">
        <v>338</v>
      </c>
      <c r="E43" s="118"/>
      <c r="F43" s="118"/>
      <c r="G43" s="118"/>
      <c r="H43" s="164">
        <f>4.90685380518502*1024</f>
        <v>5024.6182965094604</v>
      </c>
      <c r="I43" s="165"/>
      <c r="J43" s="166"/>
      <c r="L43" s="160">
        <f>H43</f>
        <v>5024.6182965094604</v>
      </c>
    </row>
    <row r="44" spans="1:12" x14ac:dyDescent="0.15">
      <c r="A44" s="153" t="s">
        <v>317</v>
      </c>
      <c r="B44" s="118"/>
      <c r="C44" s="161">
        <v>3022.85</v>
      </c>
      <c r="D44" s="118"/>
      <c r="E44" s="118"/>
      <c r="F44" s="118"/>
      <c r="G44" s="118"/>
      <c r="H44" s="118"/>
      <c r="I44" s="118"/>
      <c r="J44" s="118"/>
      <c r="L44" s="160">
        <f>B45+650</f>
        <v>4397.0618222656249</v>
      </c>
    </row>
    <row r="45" spans="1:12" x14ac:dyDescent="0.15">
      <c r="A45" s="153" t="s">
        <v>318</v>
      </c>
      <c r="B45" s="169">
        <v>3747.0618222656253</v>
      </c>
      <c r="C45" s="118" t="s">
        <v>339</v>
      </c>
      <c r="D45" s="118"/>
      <c r="E45" s="118"/>
      <c r="F45" s="118"/>
      <c r="G45" s="118"/>
      <c r="H45" s="118"/>
      <c r="I45" s="118"/>
      <c r="J45" s="118"/>
      <c r="L45" s="160">
        <v>3747.06</v>
      </c>
    </row>
    <row r="46" spans="1:12" x14ac:dyDescent="0.15">
      <c r="A46" s="153" t="s">
        <v>319</v>
      </c>
      <c r="B46" s="169">
        <v>4304.4859999999999</v>
      </c>
      <c r="C46" s="118"/>
      <c r="D46" s="118"/>
      <c r="E46" s="118"/>
      <c r="F46" s="118"/>
      <c r="G46" s="118"/>
      <c r="H46" s="118"/>
      <c r="I46" s="118"/>
      <c r="J46" s="118"/>
      <c r="L46" s="160">
        <f t="shared" ref="L46:L53" si="3">B46</f>
        <v>4304.4859999999999</v>
      </c>
    </row>
    <row r="47" spans="1:12" x14ac:dyDescent="0.15">
      <c r="A47" s="153" t="s">
        <v>320</v>
      </c>
      <c r="B47" s="169">
        <v>4612.3447722307128</v>
      </c>
      <c r="C47" s="118"/>
      <c r="D47" s="118"/>
      <c r="E47" s="118"/>
      <c r="F47" s="118"/>
      <c r="G47" s="118"/>
      <c r="H47" s="118"/>
      <c r="I47" s="118"/>
      <c r="J47" s="118"/>
      <c r="L47" s="160">
        <f t="shared" si="3"/>
        <v>4612.3447722307128</v>
      </c>
    </row>
    <row r="48" spans="1:12" x14ac:dyDescent="0.15">
      <c r="A48" s="153" t="s">
        <v>321</v>
      </c>
      <c r="B48" s="169">
        <v>5900.925486328124</v>
      </c>
      <c r="C48" s="118"/>
      <c r="D48" s="118"/>
      <c r="E48" s="118"/>
      <c r="F48" s="118"/>
      <c r="G48" s="118"/>
      <c r="H48" s="118"/>
      <c r="I48" s="118"/>
      <c r="J48" s="118"/>
      <c r="L48" s="160">
        <f t="shared" si="3"/>
        <v>5900.925486328124</v>
      </c>
    </row>
    <row r="49" spans="1:13" x14ac:dyDescent="0.15">
      <c r="A49" s="153" t="s">
        <v>322</v>
      </c>
      <c r="B49" s="169">
        <v>7574.59</v>
      </c>
      <c r="C49" s="118"/>
      <c r="D49" s="118"/>
      <c r="E49" s="118"/>
      <c r="F49" s="118"/>
      <c r="G49" s="118"/>
      <c r="H49" s="118"/>
      <c r="I49" s="118"/>
      <c r="J49" s="118"/>
      <c r="L49" s="160">
        <f t="shared" si="3"/>
        <v>7574.59</v>
      </c>
    </row>
    <row r="50" spans="1:13" x14ac:dyDescent="0.15">
      <c r="A50" s="153" t="s">
        <v>323</v>
      </c>
      <c r="B50" s="169">
        <v>9999.2825097656259</v>
      </c>
      <c r="C50" s="118"/>
      <c r="D50" s="118"/>
      <c r="E50" s="118"/>
      <c r="F50" s="118"/>
      <c r="G50" s="118"/>
      <c r="H50" s="118"/>
      <c r="I50" s="118"/>
      <c r="J50" s="118"/>
      <c r="L50" s="170">
        <f t="shared" si="3"/>
        <v>9999.2825097656259</v>
      </c>
    </row>
    <row r="51" spans="1:13" ht="14" x14ac:dyDescent="0.15">
      <c r="A51" s="153" t="s">
        <v>324</v>
      </c>
      <c r="B51" s="169">
        <v>9335.0300000000007</v>
      </c>
      <c r="C51" s="118"/>
      <c r="D51" s="172"/>
      <c r="E51" s="172"/>
      <c r="F51" s="172"/>
      <c r="G51" s="172"/>
      <c r="H51" s="172"/>
      <c r="I51" s="172"/>
      <c r="J51" s="172"/>
      <c r="K51" s="172"/>
      <c r="L51" s="170">
        <f t="shared" si="3"/>
        <v>9335.0300000000007</v>
      </c>
    </row>
    <row r="52" spans="1:13" ht="14" x14ac:dyDescent="0.15">
      <c r="A52" s="171" t="s">
        <v>241</v>
      </c>
      <c r="B52" s="169">
        <v>14983.875976562502</v>
      </c>
      <c r="C52"/>
      <c r="D52" s="172"/>
      <c r="E52" s="172"/>
      <c r="F52" s="172"/>
      <c r="G52" s="172"/>
      <c r="H52" s="172"/>
      <c r="I52" s="172"/>
      <c r="J52" s="172"/>
      <c r="K52" s="172"/>
      <c r="L52" s="170">
        <f t="shared" si="3"/>
        <v>14983.875976562502</v>
      </c>
    </row>
    <row r="53" spans="1:13" ht="14" x14ac:dyDescent="0.15">
      <c r="A53" s="171" t="s">
        <v>637</v>
      </c>
      <c r="B53" s="169">
        <v>17923.189999999999</v>
      </c>
      <c r="C53"/>
      <c r="D53" s="172"/>
      <c r="E53" s="172"/>
      <c r="F53" s="172"/>
      <c r="G53" s="172"/>
      <c r="H53" s="172"/>
      <c r="I53" s="172"/>
      <c r="J53" s="172"/>
      <c r="K53" s="172"/>
      <c r="L53" s="170">
        <f t="shared" si="3"/>
        <v>17923.189999999999</v>
      </c>
    </row>
    <row r="54" spans="1:13" ht="14" x14ac:dyDescent="0.15">
      <c r="A54" s="171" t="s">
        <v>717</v>
      </c>
      <c r="B54" s="169">
        <v>24377.69694882393</v>
      </c>
      <c r="C54"/>
      <c r="D54" s="172"/>
      <c r="E54" s="172"/>
      <c r="F54" s="172"/>
      <c r="G54" s="172"/>
      <c r="H54" s="172"/>
      <c r="I54" s="172"/>
      <c r="J54" s="172"/>
      <c r="K54" s="172"/>
      <c r="L54" s="162">
        <f>B54</f>
        <v>24377.69694882393</v>
      </c>
    </row>
    <row r="55" spans="1:13" ht="14" x14ac:dyDescent="0.15">
      <c r="A55" s="171" t="s">
        <v>755</v>
      </c>
      <c r="B55" s="169">
        <v>28022.265129058993</v>
      </c>
      <c r="C55"/>
      <c r="D55" s="172"/>
      <c r="E55" s="172"/>
      <c r="F55" s="172"/>
      <c r="G55" s="172"/>
      <c r="H55" s="172"/>
      <c r="I55" s="172"/>
      <c r="J55" s="172"/>
      <c r="K55" s="172"/>
      <c r="L55" s="162">
        <f>B55</f>
        <v>28022.265129058993</v>
      </c>
    </row>
    <row r="56" spans="1:13" s="437" customFormat="1" ht="14" x14ac:dyDescent="0.15">
      <c r="A56" s="171" t="s">
        <v>796</v>
      </c>
      <c r="B56" s="169">
        <v>34401.945869140618</v>
      </c>
      <c r="C56"/>
      <c r="D56" s="172"/>
      <c r="E56" s="172"/>
      <c r="F56" s="172"/>
      <c r="G56" s="172"/>
      <c r="H56" s="172"/>
      <c r="I56" s="172"/>
      <c r="J56" s="172"/>
      <c r="K56" s="172"/>
      <c r="L56" s="162">
        <f>B56</f>
        <v>34401.945869140618</v>
      </c>
    </row>
    <row r="57" spans="1:13" ht="14" x14ac:dyDescent="0.15">
      <c r="A57" s="171" t="s">
        <v>842</v>
      </c>
      <c r="B57" s="169">
        <v>42865.142656249998</v>
      </c>
      <c r="C57" s="437"/>
      <c r="D57" s="172"/>
      <c r="E57" s="172"/>
      <c r="F57" s="172"/>
      <c r="G57" s="172"/>
      <c r="H57" s="172"/>
      <c r="I57" s="172"/>
      <c r="J57" s="172"/>
      <c r="K57" s="172"/>
      <c r="L57" s="162">
        <f>B57</f>
        <v>42865.142656249998</v>
      </c>
    </row>
    <row r="58" spans="1:13" s="602" customFormat="1" ht="14" x14ac:dyDescent="0.15">
      <c r="A58" s="171" t="s">
        <v>1002</v>
      </c>
      <c r="B58" s="169">
        <v>60659.342685546879</v>
      </c>
      <c r="D58" s="172"/>
      <c r="E58" s="172"/>
      <c r="F58" s="172"/>
      <c r="G58" s="172"/>
      <c r="H58" s="172"/>
      <c r="I58" s="172"/>
      <c r="J58" s="172"/>
      <c r="K58" s="172"/>
      <c r="L58" s="162">
        <v>60659.342685546879</v>
      </c>
    </row>
    <row r="59" spans="1:13" ht="14" x14ac:dyDescent="0.15">
      <c r="A59" s="171" t="s">
        <v>1254</v>
      </c>
      <c r="B59" s="169">
        <v>73255.960046162494</v>
      </c>
      <c r="C59"/>
      <c r="D59" s="172"/>
      <c r="E59" s="172"/>
      <c r="F59" s="172"/>
      <c r="G59" s="172"/>
      <c r="H59" s="172"/>
      <c r="I59" s="172"/>
      <c r="J59" s="172"/>
      <c r="K59" s="172"/>
      <c r="L59" s="162">
        <v>77165.94</v>
      </c>
    </row>
    <row r="60" spans="1:13" ht="20" x14ac:dyDescent="0.2">
      <c r="A60" s="173" t="s">
        <v>340</v>
      </c>
      <c r="B60" s="497" t="s">
        <v>341</v>
      </c>
      <c r="C60" s="172"/>
    </row>
    <row r="61" spans="1:13" x14ac:dyDescent="0.15">
      <c r="C61"/>
    </row>
    <row r="62" spans="1:13" s="23" customFormat="1" x14ac:dyDescent="0.15">
      <c r="A62" s="118" t="s">
        <v>342</v>
      </c>
      <c r="B62"/>
      <c r="C62" s="110"/>
      <c r="D62" s="700"/>
      <c r="E62" s="1092" t="s">
        <v>346</v>
      </c>
      <c r="F62" s="1092"/>
      <c r="G62" s="1092"/>
      <c r="H62" s="1092"/>
      <c r="I62" s="1092"/>
      <c r="J62" s="1092"/>
      <c r="K62" s="176"/>
      <c r="L62"/>
      <c r="M62" s="176"/>
    </row>
    <row r="63" spans="1:13" ht="13" customHeight="1" x14ac:dyDescent="0.15">
      <c r="A63" s="174" t="s">
        <v>343</v>
      </c>
      <c r="B63" s="175" t="s">
        <v>344</v>
      </c>
      <c r="C63" s="699" t="s">
        <v>345</v>
      </c>
      <c r="D63" s="702"/>
      <c r="E63" s="1084" t="s">
        <v>349</v>
      </c>
      <c r="F63" s="1084"/>
      <c r="G63" s="1084"/>
      <c r="H63" s="1084"/>
      <c r="I63" s="1084"/>
      <c r="J63" s="1084"/>
      <c r="K63" s="179"/>
      <c r="L63" s="176"/>
      <c r="M63" s="179"/>
    </row>
    <row r="64" spans="1:13" ht="13" customHeight="1" x14ac:dyDescent="0.15">
      <c r="A64" s="177" t="s">
        <v>347</v>
      </c>
      <c r="B64" s="178">
        <v>0.51354472568511966</v>
      </c>
      <c r="C64" s="701" t="s">
        <v>348</v>
      </c>
      <c r="D64" s="702"/>
      <c r="E64" s="1084" t="s">
        <v>349</v>
      </c>
      <c r="F64" s="1084"/>
      <c r="G64" s="1084"/>
      <c r="H64" s="1084"/>
      <c r="I64" s="1084"/>
      <c r="J64" s="1084"/>
      <c r="K64" s="179"/>
      <c r="L64" s="179"/>
      <c r="M64" s="179"/>
    </row>
    <row r="65" spans="1:13" ht="13" customHeight="1" x14ac:dyDescent="0.15">
      <c r="A65" s="177" t="s">
        <v>350</v>
      </c>
      <c r="B65" s="178">
        <v>0.99195496114434811</v>
      </c>
      <c r="C65" s="701" t="s">
        <v>348</v>
      </c>
      <c r="D65" s="702"/>
      <c r="E65" s="1084" t="s">
        <v>352</v>
      </c>
      <c r="F65" s="1084"/>
      <c r="G65" s="1084"/>
      <c r="H65" s="1084"/>
      <c r="I65" s="1084"/>
      <c r="J65" s="1084"/>
      <c r="K65" s="179"/>
      <c r="L65" s="179"/>
      <c r="M65" s="179"/>
    </row>
    <row r="66" spans="1:13" ht="13" customHeight="1" x14ac:dyDescent="0.15">
      <c r="A66" s="177" t="s">
        <v>351</v>
      </c>
      <c r="B66" s="178">
        <v>1.922691838783438</v>
      </c>
      <c r="C66" s="701" t="s">
        <v>348</v>
      </c>
      <c r="D66" s="702"/>
      <c r="E66" s="1084" t="s">
        <v>354</v>
      </c>
      <c r="F66" s="1084"/>
      <c r="G66" s="1084"/>
      <c r="H66" s="1084"/>
      <c r="I66" s="1084"/>
      <c r="J66" s="1084"/>
      <c r="K66" s="179"/>
      <c r="L66" s="179"/>
      <c r="M66" s="179"/>
    </row>
    <row r="67" spans="1:13" ht="25.5" customHeight="1" x14ac:dyDescent="0.15">
      <c r="A67" s="177" t="s">
        <v>353</v>
      </c>
      <c r="B67" s="178">
        <v>3.5503806954214361</v>
      </c>
      <c r="C67" s="701" t="s">
        <v>348</v>
      </c>
      <c r="D67" s="702"/>
      <c r="E67" s="1084" t="s">
        <v>357</v>
      </c>
      <c r="F67" s="1084"/>
      <c r="G67" s="1084"/>
      <c r="H67" s="1084"/>
      <c r="I67" s="1084"/>
      <c r="J67" s="1084"/>
      <c r="K67" s="180"/>
      <c r="L67" s="179"/>
      <c r="M67" s="180"/>
    </row>
    <row r="68" spans="1:13" ht="29.25" customHeight="1" x14ac:dyDescent="0.15">
      <c r="A68" s="177" t="s">
        <v>355</v>
      </c>
      <c r="B68" s="178">
        <v>3.935546875</v>
      </c>
      <c r="C68" s="701" t="s">
        <v>356</v>
      </c>
      <c r="D68" s="702"/>
      <c r="E68" s="1084" t="s">
        <v>360</v>
      </c>
      <c r="F68" s="1084"/>
      <c r="G68" s="1084"/>
      <c r="H68" s="1084"/>
      <c r="I68" s="1084"/>
      <c r="J68" s="1084"/>
      <c r="K68" s="180"/>
      <c r="L68" s="180"/>
      <c r="M68" s="180"/>
    </row>
    <row r="69" spans="1:13" ht="52.5" customHeight="1" x14ac:dyDescent="0.15">
      <c r="A69" s="177" t="s">
        <v>358</v>
      </c>
      <c r="B69" s="178">
        <v>4.063515625</v>
      </c>
      <c r="C69" s="701" t="s">
        <v>359</v>
      </c>
      <c r="D69" s="698"/>
      <c r="E69" s="1084" t="s">
        <v>363</v>
      </c>
      <c r="F69" s="1084"/>
      <c r="G69" s="1084"/>
      <c r="H69" s="1084"/>
      <c r="I69" s="1084"/>
      <c r="J69" s="1084"/>
      <c r="K69" s="180"/>
      <c r="L69" s="180"/>
      <c r="M69" s="180"/>
    </row>
    <row r="70" spans="1:13" x14ac:dyDescent="0.15">
      <c r="A70" s="177" t="s">
        <v>361</v>
      </c>
      <c r="B70" s="178">
        <v>4.6174499885111002</v>
      </c>
      <c r="C70" s="697" t="s">
        <v>362</v>
      </c>
      <c r="D70" s="698"/>
      <c r="E70" s="1085" t="s">
        <v>366</v>
      </c>
      <c r="F70" s="1085"/>
      <c r="G70" s="1085"/>
      <c r="H70" s="1085"/>
      <c r="I70" s="1085"/>
      <c r="J70" s="1085"/>
      <c r="K70" s="179"/>
      <c r="L70" s="180"/>
      <c r="M70" s="179"/>
    </row>
    <row r="71" spans="1:13" x14ac:dyDescent="0.15">
      <c r="A71" s="177" t="s">
        <v>364</v>
      </c>
      <c r="B71" s="178">
        <v>4.9068538051850199</v>
      </c>
      <c r="C71" s="697" t="s">
        <v>365</v>
      </c>
      <c r="D71" s="698"/>
      <c r="E71" s="1084" t="s">
        <v>369</v>
      </c>
      <c r="F71" s="1084"/>
      <c r="G71" s="1084"/>
      <c r="H71" s="1084"/>
      <c r="I71" s="1084"/>
      <c r="J71" s="1084"/>
      <c r="K71" s="179"/>
      <c r="L71" s="179"/>
      <c r="M71" s="179"/>
    </row>
    <row r="72" spans="1:13" x14ac:dyDescent="0.15">
      <c r="A72" s="177" t="s">
        <v>367</v>
      </c>
      <c r="B72" s="178">
        <v>4.2940056858062743</v>
      </c>
      <c r="C72" s="697" t="s">
        <v>368</v>
      </c>
      <c r="D72" s="698"/>
      <c r="E72" s="1084" t="s">
        <v>372</v>
      </c>
      <c r="F72" s="1084"/>
      <c r="G72" s="1084"/>
      <c r="H72" s="1084"/>
      <c r="I72" s="1084"/>
      <c r="J72" s="1084"/>
      <c r="K72" s="179"/>
      <c r="L72" s="179"/>
      <c r="M72" s="179"/>
    </row>
    <row r="73" spans="1:13" x14ac:dyDescent="0.15">
      <c r="A73" s="177" t="s">
        <v>370</v>
      </c>
      <c r="B73" s="178">
        <v>4.2035996093749999</v>
      </c>
      <c r="C73" s="697" t="s">
        <v>371</v>
      </c>
      <c r="D73" s="698"/>
      <c r="E73" s="1084" t="s">
        <v>375</v>
      </c>
      <c r="F73" s="1084"/>
      <c r="G73" s="1084"/>
      <c r="H73" s="1084"/>
      <c r="I73" s="1084"/>
      <c r="J73" s="1084"/>
      <c r="K73" s="179"/>
      <c r="L73" s="179"/>
      <c r="M73" s="179"/>
    </row>
    <row r="74" spans="1:13" x14ac:dyDescent="0.15">
      <c r="A74" s="177" t="s">
        <v>373</v>
      </c>
      <c r="B74" s="178">
        <v>4.5042429416315555</v>
      </c>
      <c r="C74" s="697" t="s">
        <v>374</v>
      </c>
      <c r="D74" s="698"/>
      <c r="E74" s="1084" t="s">
        <v>378</v>
      </c>
      <c r="F74" s="1084"/>
      <c r="G74" s="1084"/>
      <c r="H74" s="1084"/>
      <c r="I74" s="1084"/>
      <c r="J74" s="1084"/>
      <c r="K74" s="179"/>
      <c r="L74" s="179"/>
      <c r="M74" s="179"/>
    </row>
    <row r="75" spans="1:13" x14ac:dyDescent="0.15">
      <c r="A75" s="177" t="s">
        <v>376</v>
      </c>
      <c r="B75" s="178">
        <v>5.7626225452423085</v>
      </c>
      <c r="C75" s="697" t="s">
        <v>377</v>
      </c>
      <c r="D75" s="698"/>
      <c r="E75" s="1084" t="s">
        <v>381</v>
      </c>
      <c r="F75" s="1084"/>
      <c r="G75" s="1084"/>
      <c r="H75" s="1084"/>
      <c r="I75" s="1084"/>
      <c r="J75" s="1084"/>
      <c r="K75" s="179"/>
      <c r="L75" s="179"/>
      <c r="M75" s="179"/>
    </row>
    <row r="76" spans="1:13" x14ac:dyDescent="0.15">
      <c r="A76" s="177" t="s">
        <v>379</v>
      </c>
      <c r="B76" s="178">
        <v>7.3970605468750001</v>
      </c>
      <c r="C76" s="697" t="s">
        <v>380</v>
      </c>
      <c r="D76" s="698"/>
      <c r="E76" s="1084" t="s">
        <v>384</v>
      </c>
      <c r="F76" s="1084"/>
      <c r="G76" s="1084"/>
      <c r="H76" s="1084"/>
      <c r="I76" s="1084"/>
      <c r="J76" s="1084"/>
      <c r="K76" s="179"/>
      <c r="L76" s="179"/>
      <c r="M76" s="179"/>
    </row>
    <row r="77" spans="1:13" ht="29.25" customHeight="1" x14ac:dyDescent="0.15">
      <c r="A77" s="177" t="s">
        <v>382</v>
      </c>
      <c r="B77" s="178">
        <f t="shared" ref="B77:B83" si="4">B19</f>
        <v>9.7649243259429941</v>
      </c>
      <c r="C77" s="697" t="s">
        <v>383</v>
      </c>
      <c r="D77" s="698"/>
      <c r="E77" s="1084" t="s">
        <v>387</v>
      </c>
      <c r="F77" s="1084"/>
      <c r="G77" s="1084"/>
      <c r="H77" s="1084"/>
      <c r="I77" s="1084"/>
      <c r="J77" s="1084"/>
      <c r="L77" s="179"/>
    </row>
    <row r="78" spans="1:13" ht="26.25" customHeight="1" x14ac:dyDescent="0.15">
      <c r="A78" s="177" t="s">
        <v>385</v>
      </c>
      <c r="B78" s="178">
        <f t="shared" si="4"/>
        <v>9.1162402343750006</v>
      </c>
      <c r="C78" s="697" t="s">
        <v>386</v>
      </c>
      <c r="D78" s="698"/>
      <c r="E78" s="1084" t="s">
        <v>389</v>
      </c>
      <c r="F78" s="1084"/>
      <c r="G78" s="1084"/>
      <c r="H78" s="1084"/>
      <c r="I78" s="1084"/>
      <c r="J78" s="1084"/>
    </row>
    <row r="79" spans="1:13" x14ac:dyDescent="0.15">
      <c r="A79" s="177" t="s">
        <v>246</v>
      </c>
      <c r="B79" s="178">
        <f t="shared" si="4"/>
        <v>14.632691383361818</v>
      </c>
      <c r="C79" s="697" t="s">
        <v>388</v>
      </c>
      <c r="D79" s="698"/>
      <c r="E79" s="1084" t="s">
        <v>641</v>
      </c>
      <c r="F79" s="1084"/>
      <c r="G79" s="1084"/>
      <c r="H79" s="1084"/>
      <c r="I79" s="1084"/>
      <c r="J79" s="1084"/>
    </row>
    <row r="80" spans="1:13" x14ac:dyDescent="0.15">
      <c r="A80" s="261" t="s">
        <v>638</v>
      </c>
      <c r="B80" s="178">
        <f t="shared" si="4"/>
        <v>17.503115234374999</v>
      </c>
      <c r="C80" s="697" t="s">
        <v>642</v>
      </c>
      <c r="D80" s="698"/>
      <c r="E80" s="1084" t="s">
        <v>733</v>
      </c>
      <c r="F80" s="1084"/>
      <c r="G80" s="1084"/>
      <c r="H80" s="1084"/>
      <c r="I80" s="1084"/>
      <c r="J80" s="1084"/>
    </row>
    <row r="81" spans="1:12" x14ac:dyDescent="0.15">
      <c r="A81" s="278" t="s">
        <v>729</v>
      </c>
      <c r="B81" s="178">
        <f t="shared" si="4"/>
        <v>23.806344676585869</v>
      </c>
      <c r="C81" s="697" t="s">
        <v>732</v>
      </c>
      <c r="D81" s="698"/>
      <c r="E81" s="1084" t="s">
        <v>758</v>
      </c>
      <c r="F81" s="1084"/>
      <c r="G81" s="1084"/>
      <c r="H81" s="1084"/>
      <c r="I81" s="1084"/>
      <c r="J81" s="1084"/>
    </row>
    <row r="82" spans="1:12" x14ac:dyDescent="0.15">
      <c r="A82" s="284" t="s">
        <v>756</v>
      </c>
      <c r="B82" s="178">
        <f t="shared" si="4"/>
        <v>27.365493290096673</v>
      </c>
      <c r="C82" s="697" t="s">
        <v>757</v>
      </c>
      <c r="D82" s="698"/>
      <c r="E82" s="1084" t="s">
        <v>805</v>
      </c>
      <c r="F82" s="1084"/>
      <c r="G82" s="1084"/>
      <c r="H82" s="1084"/>
      <c r="I82" s="1084"/>
      <c r="J82" s="1084"/>
    </row>
    <row r="83" spans="1:12" s="437" customFormat="1" x14ac:dyDescent="0.15">
      <c r="A83" s="284" t="s">
        <v>803</v>
      </c>
      <c r="B83" s="178">
        <f t="shared" si="4"/>
        <v>33.595650262832635</v>
      </c>
      <c r="C83" s="697" t="s">
        <v>804</v>
      </c>
      <c r="D83" s="698"/>
      <c r="E83" s="1084" t="s">
        <v>843</v>
      </c>
      <c r="F83" s="1084"/>
      <c r="G83" s="1084"/>
      <c r="H83" s="1084"/>
      <c r="I83" s="1084"/>
      <c r="J83" s="1084"/>
      <c r="L83"/>
    </row>
    <row r="84" spans="1:12" x14ac:dyDescent="0.15">
      <c r="A84" s="284" t="s">
        <v>841</v>
      </c>
      <c r="B84" s="178">
        <f>B26</f>
        <v>41.860490875244139</v>
      </c>
      <c r="C84" s="697" t="s">
        <v>894</v>
      </c>
      <c r="D84" s="698"/>
      <c r="E84" s="1084" t="s">
        <v>1004</v>
      </c>
      <c r="F84" s="1084"/>
      <c r="G84" s="1084"/>
      <c r="H84" s="1084"/>
      <c r="I84" s="1084"/>
      <c r="J84" s="1084"/>
      <c r="L84" s="437"/>
    </row>
    <row r="85" spans="1:12" s="602" customFormat="1" x14ac:dyDescent="0.15">
      <c r="A85" s="284" t="s">
        <v>1003</v>
      </c>
      <c r="B85" s="178">
        <f>B27</f>
        <v>59.237639341354374</v>
      </c>
      <c r="C85" s="697" t="s">
        <v>894</v>
      </c>
      <c r="L85"/>
    </row>
    <row r="86" spans="1:12" x14ac:dyDescent="0.15">
      <c r="A86" s="284" t="s">
        <v>1262</v>
      </c>
      <c r="B86" s="178">
        <f>B28</f>
        <v>71.539023482580561</v>
      </c>
      <c r="C86" s="697" t="s">
        <v>894</v>
      </c>
      <c r="L86" s="602"/>
    </row>
  </sheetData>
  <mergeCells count="26">
    <mergeCell ref="E83:J83"/>
    <mergeCell ref="E84:J84"/>
    <mergeCell ref="E82:J82"/>
    <mergeCell ref="A1:L1"/>
    <mergeCell ref="D33:F33"/>
    <mergeCell ref="H33:J33"/>
    <mergeCell ref="E62:J62"/>
    <mergeCell ref="E81:J81"/>
    <mergeCell ref="E63:J63"/>
    <mergeCell ref="E64:J64"/>
    <mergeCell ref="E65:J65"/>
    <mergeCell ref="E66:J66"/>
    <mergeCell ref="E67:J67"/>
    <mergeCell ref="E68:J68"/>
    <mergeCell ref="E69:J69"/>
    <mergeCell ref="E73:J73"/>
    <mergeCell ref="E74:J74"/>
    <mergeCell ref="E75:J75"/>
    <mergeCell ref="E70:J70"/>
    <mergeCell ref="E71:J71"/>
    <mergeCell ref="E72:J72"/>
    <mergeCell ref="E80:J80"/>
    <mergeCell ref="E79:J79"/>
    <mergeCell ref="E76:J76"/>
    <mergeCell ref="E77:J77"/>
    <mergeCell ref="E78:J78"/>
  </mergeCells>
  <printOptions horizontalCentered="1"/>
  <pageMargins left="0.75" right="0.75" top="1" bottom="1" header="0.5" footer="0.5"/>
  <pageSetup scale="75"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FFC000"/>
  </sheetPr>
  <dimension ref="A1:AH123"/>
  <sheetViews>
    <sheetView showZeros="0" zoomScaleNormal="100" workbookViewId="0">
      <selection activeCell="A58" sqref="A58:O82"/>
    </sheetView>
  </sheetViews>
  <sheetFormatPr baseColWidth="10" defaultColWidth="8.83203125" defaultRowHeight="13" x14ac:dyDescent="0.15"/>
  <cols>
    <col min="1" max="1" width="16.83203125" customWidth="1"/>
    <col min="2" max="2" width="9.6640625" customWidth="1"/>
    <col min="3" max="3" width="8.1640625" style="110" customWidth="1"/>
    <col min="4" max="4" width="9.83203125" customWidth="1"/>
    <col min="5" max="5" width="10.33203125" customWidth="1"/>
    <col min="6" max="6" width="9.6640625" customWidth="1"/>
    <col min="7" max="7" width="9.1640625" customWidth="1"/>
    <col min="8" max="8" width="8.83203125" customWidth="1"/>
    <col min="9" max="9" width="9.83203125" customWidth="1"/>
    <col min="10" max="11" width="11" customWidth="1"/>
    <col min="12" max="12" width="10.1640625" customWidth="1"/>
    <col min="13" max="13" width="7.83203125" customWidth="1"/>
    <col min="14" max="14" width="10" customWidth="1"/>
    <col min="15" max="15" width="10.33203125" customWidth="1"/>
    <col min="16" max="25" width="13.5" customWidth="1"/>
    <col min="26" max="26" width="11.33203125" customWidth="1"/>
    <col min="27" max="28" width="13.6640625" bestFit="1" customWidth="1"/>
    <col min="29" max="29" width="10.1640625" bestFit="1" customWidth="1"/>
    <col min="30" max="30" width="13.6640625" bestFit="1" customWidth="1"/>
    <col min="31" max="31" width="14" customWidth="1"/>
    <col min="32" max="32" width="12.6640625" bestFit="1" customWidth="1"/>
    <col min="33" max="33" width="16.33203125" bestFit="1" customWidth="1"/>
    <col min="34" max="34" width="16.1640625" customWidth="1"/>
  </cols>
  <sheetData>
    <row r="1" spans="1:17" ht="81.75" customHeight="1" x14ac:dyDescent="0.15">
      <c r="A1" s="1013" t="s">
        <v>1256</v>
      </c>
      <c r="B1" s="997"/>
      <c r="C1" s="997"/>
      <c r="D1" s="997"/>
      <c r="E1" s="997"/>
      <c r="F1" s="997"/>
      <c r="G1" s="997"/>
      <c r="H1" s="997"/>
      <c r="I1" s="997"/>
      <c r="J1" s="997"/>
      <c r="K1" s="997"/>
      <c r="L1" s="997"/>
      <c r="M1" s="997"/>
      <c r="N1" s="997"/>
      <c r="O1" s="997"/>
      <c r="P1" s="260"/>
      <c r="Q1" s="260"/>
    </row>
    <row r="2" spans="1:17" x14ac:dyDescent="0.15">
      <c r="A2" s="120"/>
    </row>
    <row r="3" spans="1:17" ht="14.25" customHeight="1" x14ac:dyDescent="0.15"/>
    <row r="4" spans="1:17" ht="14.25" customHeight="1" x14ac:dyDescent="0.15"/>
    <row r="5" spans="1:17" ht="14.25" customHeight="1" x14ac:dyDescent="0.15"/>
    <row r="6" spans="1:17" ht="14.25" customHeight="1" x14ac:dyDescent="0.15"/>
    <row r="7" spans="1:17" ht="14.25" customHeight="1" x14ac:dyDescent="0.15"/>
    <row r="8" spans="1:17" ht="14.25" customHeight="1" x14ac:dyDescent="0.15"/>
    <row r="9" spans="1:17" ht="14.25" customHeight="1" x14ac:dyDescent="0.15"/>
    <row r="10" spans="1:17" ht="14.25" customHeight="1" x14ac:dyDescent="0.15"/>
    <row r="11" spans="1:17" ht="14.25" customHeight="1" x14ac:dyDescent="0.15"/>
    <row r="12" spans="1:17" ht="14.25" customHeight="1" x14ac:dyDescent="0.15"/>
    <row r="13" spans="1:17" ht="14.25" customHeight="1" x14ac:dyDescent="0.15"/>
    <row r="14" spans="1:17" ht="14.25" customHeight="1" x14ac:dyDescent="0.15"/>
    <row r="15" spans="1:17" ht="14.25" customHeight="1" x14ac:dyDescent="0.15"/>
    <row r="16" spans="1:17" ht="14.25" customHeight="1" x14ac:dyDescent="0.15"/>
    <row r="17" spans="1:14" ht="14.25" customHeight="1" x14ac:dyDescent="0.15"/>
    <row r="18" spans="1:14" ht="14.25" customHeight="1" x14ac:dyDescent="0.15"/>
    <row r="19" spans="1:14" ht="14.25" customHeight="1" x14ac:dyDescent="0.15"/>
    <row r="20" spans="1:14" ht="14.25" customHeight="1" x14ac:dyDescent="0.15"/>
    <row r="21" spans="1:14" ht="14.25" customHeight="1" x14ac:dyDescent="0.15"/>
    <row r="22" spans="1:14" ht="14.25" customHeight="1" x14ac:dyDescent="0.15"/>
    <row r="23" spans="1:14" ht="14.25" customHeight="1" x14ac:dyDescent="0.15"/>
    <row r="24" spans="1:14" ht="14.25" customHeight="1" x14ac:dyDescent="0.15"/>
    <row r="25" spans="1:14" x14ac:dyDescent="0.15">
      <c r="B25" s="181"/>
    </row>
    <row r="26" spans="1:14" x14ac:dyDescent="0.15">
      <c r="A26" s="129" t="s">
        <v>70</v>
      </c>
      <c r="B26" s="129"/>
      <c r="C26" s="129"/>
      <c r="D26" s="129"/>
      <c r="E26" s="129"/>
      <c r="F26" s="129"/>
      <c r="G26" s="129"/>
      <c r="H26" s="129"/>
      <c r="I26" s="129"/>
      <c r="J26" s="129"/>
      <c r="K26" s="129"/>
      <c r="L26" s="129"/>
      <c r="M26" s="129"/>
      <c r="N26" s="129"/>
    </row>
    <row r="27" spans="1:14" ht="49" customHeight="1" x14ac:dyDescent="0.15">
      <c r="A27" s="337" t="s">
        <v>390</v>
      </c>
      <c r="B27" s="353" t="s">
        <v>391</v>
      </c>
      <c r="C27" s="353" t="s">
        <v>392</v>
      </c>
      <c r="D27" s="129"/>
      <c r="E27" s="129"/>
      <c r="F27" s="129"/>
      <c r="G27" s="129"/>
      <c r="H27" s="129"/>
      <c r="I27" s="129"/>
      <c r="J27" s="129"/>
      <c r="K27" s="129"/>
      <c r="L27" s="129"/>
      <c r="M27" s="129"/>
      <c r="N27" s="129"/>
    </row>
    <row r="28" spans="1:14" ht="16" x14ac:dyDescent="0.15">
      <c r="A28" s="338" t="s">
        <v>310</v>
      </c>
      <c r="B28" s="354">
        <f t="shared" ref="B28:C44" si="0">N59</f>
        <v>5.5238179999999995</v>
      </c>
      <c r="C28" s="354">
        <v>0</v>
      </c>
      <c r="D28" s="129"/>
      <c r="E28" s="129"/>
      <c r="F28" s="129"/>
      <c r="G28" s="129"/>
      <c r="H28" s="129"/>
      <c r="I28" s="129"/>
      <c r="J28" s="129"/>
      <c r="K28" s="129"/>
      <c r="L28" s="129"/>
      <c r="M28" s="129"/>
      <c r="N28" s="129"/>
    </row>
    <row r="29" spans="1:14" ht="16" x14ac:dyDescent="0.15">
      <c r="A29" s="338" t="s">
        <v>311</v>
      </c>
      <c r="B29" s="354">
        <f t="shared" si="0"/>
        <v>8.4937329999999989</v>
      </c>
      <c r="C29" s="354"/>
      <c r="D29" s="129"/>
      <c r="E29" s="129"/>
      <c r="F29" s="129"/>
      <c r="G29" s="129"/>
      <c r="H29" s="129"/>
      <c r="I29" s="129"/>
      <c r="J29" s="129"/>
      <c r="K29" s="129"/>
      <c r="L29" s="129"/>
      <c r="M29" s="129"/>
      <c r="N29" s="129"/>
    </row>
    <row r="30" spans="1:14" ht="16" x14ac:dyDescent="0.15">
      <c r="A30" s="338" t="s">
        <v>312</v>
      </c>
      <c r="B30" s="354">
        <f t="shared" si="0"/>
        <v>19.305638999999999</v>
      </c>
      <c r="C30" s="354"/>
      <c r="D30" s="129"/>
      <c r="E30" s="129"/>
      <c r="F30" s="129"/>
      <c r="G30" s="129"/>
      <c r="H30" s="129"/>
      <c r="I30" s="129"/>
      <c r="J30" s="129"/>
      <c r="K30" s="129"/>
      <c r="L30" s="129"/>
      <c r="M30" s="129"/>
      <c r="N30" s="129"/>
    </row>
    <row r="31" spans="1:14" ht="16" x14ac:dyDescent="0.15">
      <c r="A31" s="338" t="s">
        <v>313</v>
      </c>
      <c r="B31" s="354">
        <f t="shared" si="0"/>
        <v>35.211089000000001</v>
      </c>
      <c r="C31" s="354"/>
      <c r="D31" s="129"/>
      <c r="E31" s="129"/>
      <c r="F31" s="129"/>
      <c r="G31" s="129"/>
      <c r="H31" s="129"/>
      <c r="I31" s="129"/>
      <c r="J31" s="129"/>
      <c r="K31" s="129"/>
      <c r="L31" s="129"/>
      <c r="M31" s="129"/>
      <c r="N31" s="129"/>
    </row>
    <row r="32" spans="1:14" ht="16" x14ac:dyDescent="0.15">
      <c r="A32" s="338" t="s">
        <v>314</v>
      </c>
      <c r="B32" s="354">
        <f t="shared" si="0"/>
        <v>47.027518000000008</v>
      </c>
      <c r="C32" s="354"/>
      <c r="D32" s="129"/>
      <c r="E32" s="129"/>
      <c r="F32" s="129"/>
      <c r="G32" s="129"/>
      <c r="H32" s="129"/>
      <c r="I32" s="129"/>
      <c r="J32" s="129"/>
      <c r="K32" s="129"/>
      <c r="L32" s="129"/>
      <c r="M32" s="129"/>
      <c r="N32" s="129"/>
    </row>
    <row r="33" spans="1:14" ht="16" x14ac:dyDescent="0.15">
      <c r="A33" s="338" t="s">
        <v>315</v>
      </c>
      <c r="B33" s="354">
        <f t="shared" si="0"/>
        <v>68.058941000000019</v>
      </c>
      <c r="C33" s="354"/>
      <c r="D33" s="129"/>
      <c r="E33" s="129"/>
      <c r="F33" s="129"/>
      <c r="G33" s="129"/>
      <c r="H33" s="129"/>
      <c r="I33" s="129"/>
      <c r="J33" s="129"/>
      <c r="K33" s="129"/>
      <c r="L33" s="129"/>
      <c r="M33" s="129"/>
      <c r="N33" s="129"/>
    </row>
    <row r="34" spans="1:14" ht="16" x14ac:dyDescent="0.15">
      <c r="A34" s="338" t="s">
        <v>316</v>
      </c>
      <c r="B34" s="354">
        <f t="shared" si="0"/>
        <v>90.638565</v>
      </c>
      <c r="C34" s="354"/>
      <c r="D34" s="129"/>
      <c r="E34" s="129"/>
      <c r="F34" s="129"/>
      <c r="G34" s="129"/>
      <c r="H34" s="129"/>
      <c r="I34" s="129"/>
      <c r="J34" s="129"/>
      <c r="K34" s="129"/>
      <c r="L34" s="129"/>
      <c r="M34" s="129"/>
      <c r="N34" s="129"/>
    </row>
    <row r="35" spans="1:14" ht="16" x14ac:dyDescent="0.15">
      <c r="A35" s="338" t="s">
        <v>317</v>
      </c>
      <c r="B35" s="354">
        <f t="shared" si="0"/>
        <v>127.53830099999999</v>
      </c>
      <c r="C35" s="354"/>
      <c r="D35" s="129"/>
      <c r="E35" s="129"/>
      <c r="F35" s="129"/>
      <c r="G35" s="129"/>
      <c r="H35" s="129"/>
      <c r="I35" s="129"/>
      <c r="J35" s="129"/>
      <c r="K35" s="129"/>
      <c r="L35" s="129"/>
      <c r="M35" s="129"/>
      <c r="N35" s="129"/>
    </row>
    <row r="36" spans="1:14" ht="16" x14ac:dyDescent="0.15">
      <c r="A36" s="338" t="s">
        <v>318</v>
      </c>
      <c r="B36" s="354">
        <f t="shared" si="0"/>
        <v>155.66119599999999</v>
      </c>
      <c r="C36" s="354"/>
      <c r="D36" s="129"/>
      <c r="E36" s="129"/>
      <c r="F36" s="129"/>
      <c r="G36" s="129"/>
      <c r="H36" s="129"/>
      <c r="I36" s="129"/>
      <c r="J36" s="129"/>
      <c r="K36" s="129"/>
      <c r="L36" s="129"/>
      <c r="M36" s="129"/>
      <c r="N36" s="129"/>
    </row>
    <row r="37" spans="1:14" ht="16" x14ac:dyDescent="0.15">
      <c r="A37" s="338" t="s">
        <v>319</v>
      </c>
      <c r="B37" s="354">
        <f t="shared" si="0"/>
        <v>254.66382900000002</v>
      </c>
      <c r="C37" s="354"/>
      <c r="D37" s="129"/>
      <c r="E37" s="129"/>
      <c r="F37" s="129"/>
      <c r="G37" s="129"/>
      <c r="H37" s="129"/>
      <c r="I37" s="129"/>
      <c r="J37" s="129"/>
      <c r="K37" s="129"/>
      <c r="L37" s="129"/>
      <c r="M37" s="129"/>
      <c r="N37" s="129"/>
    </row>
    <row r="38" spans="1:14" ht="16" x14ac:dyDescent="0.15">
      <c r="A38" s="338" t="s">
        <v>320</v>
      </c>
      <c r="B38" s="354">
        <f t="shared" si="0"/>
        <v>412.799733</v>
      </c>
      <c r="C38" s="354">
        <f t="shared" si="0"/>
        <v>17.264521999999999</v>
      </c>
      <c r="D38" s="129"/>
      <c r="E38" s="129"/>
      <c r="F38" s="129"/>
      <c r="G38" s="129"/>
      <c r="H38" s="129"/>
      <c r="I38" s="129"/>
      <c r="J38" s="129"/>
      <c r="K38" s="129"/>
      <c r="L38" s="129"/>
      <c r="M38" s="129"/>
      <c r="N38" s="129"/>
    </row>
    <row r="39" spans="1:14" ht="12" customHeight="1" x14ac:dyDescent="0.15">
      <c r="A39" s="353" t="s">
        <v>321</v>
      </c>
      <c r="B39" s="354">
        <f t="shared" si="0"/>
        <v>501.38018900000003</v>
      </c>
      <c r="C39" s="354">
        <f t="shared" si="0"/>
        <v>22.105111999999998</v>
      </c>
      <c r="D39" s="129"/>
      <c r="E39" s="129"/>
      <c r="F39" s="129"/>
      <c r="G39" s="129"/>
      <c r="H39" s="129"/>
      <c r="I39" s="129"/>
      <c r="J39" s="129"/>
      <c r="K39" s="129"/>
      <c r="L39" s="129"/>
      <c r="M39" s="129"/>
      <c r="N39" s="129"/>
    </row>
    <row r="40" spans="1:14" ht="12" customHeight="1" x14ac:dyDescent="0.15">
      <c r="A40" s="353" t="s">
        <v>322</v>
      </c>
      <c r="B40" s="354">
        <f t="shared" si="0"/>
        <v>570.28234899999995</v>
      </c>
      <c r="C40" s="354">
        <f t="shared" si="0"/>
        <v>65.958472999999998</v>
      </c>
      <c r="D40" s="129"/>
      <c r="E40" s="129"/>
      <c r="F40" s="129"/>
      <c r="G40" s="129"/>
      <c r="H40" s="129"/>
      <c r="I40" s="129"/>
      <c r="J40" s="129"/>
      <c r="K40" s="129"/>
      <c r="L40" s="129"/>
      <c r="M40" s="129"/>
      <c r="N40" s="129"/>
    </row>
    <row r="41" spans="1:14" ht="12" customHeight="1" x14ac:dyDescent="0.15">
      <c r="A41" s="353" t="s">
        <v>323</v>
      </c>
      <c r="B41" s="354">
        <f t="shared" si="0"/>
        <v>749.40014000000008</v>
      </c>
      <c r="C41" s="354">
        <f t="shared" si="0"/>
        <v>89.748705000000001</v>
      </c>
      <c r="D41" s="129"/>
      <c r="E41" s="129"/>
      <c r="F41" s="129"/>
      <c r="G41" s="129"/>
      <c r="H41" s="129"/>
      <c r="I41" s="129"/>
      <c r="J41" s="129"/>
      <c r="K41" s="129"/>
      <c r="L41" s="129"/>
      <c r="M41" s="129"/>
      <c r="N41" s="129"/>
    </row>
    <row r="42" spans="1:14" ht="12" customHeight="1" x14ac:dyDescent="0.15">
      <c r="A42" s="353" t="s">
        <v>324</v>
      </c>
      <c r="B42" s="354">
        <f t="shared" si="0"/>
        <v>958.30613900000003</v>
      </c>
      <c r="C42" s="354">
        <f t="shared" si="0"/>
        <v>69.865531000000004</v>
      </c>
      <c r="D42" s="129"/>
      <c r="E42" s="129"/>
      <c r="F42" s="129"/>
      <c r="G42" s="129"/>
      <c r="H42" s="129"/>
      <c r="I42" s="129"/>
      <c r="J42" s="129"/>
      <c r="K42" s="129"/>
      <c r="L42" s="129"/>
      <c r="M42" s="129"/>
      <c r="N42" s="129"/>
    </row>
    <row r="43" spans="1:14" ht="12.75" customHeight="1" x14ac:dyDescent="0.15">
      <c r="A43" s="353" t="s">
        <v>241</v>
      </c>
      <c r="B43" s="354">
        <f t="shared" si="0"/>
        <v>1350.863392</v>
      </c>
      <c r="C43" s="354">
        <f t="shared" si="0"/>
        <v>72.539675000000003</v>
      </c>
      <c r="D43" s="129"/>
      <c r="E43" s="129"/>
      <c r="F43" s="129"/>
      <c r="G43" s="129"/>
      <c r="H43" s="129"/>
      <c r="I43" s="129"/>
      <c r="J43" s="129"/>
      <c r="K43" s="129"/>
      <c r="L43" s="129"/>
      <c r="M43" s="129"/>
      <c r="N43" s="129"/>
    </row>
    <row r="44" spans="1:14" ht="17" x14ac:dyDescent="0.15">
      <c r="A44" s="353" t="s">
        <v>637</v>
      </c>
      <c r="B44" s="354">
        <f t="shared" si="0"/>
        <v>1436.5475020000001</v>
      </c>
      <c r="C44" s="354">
        <f t="shared" si="0"/>
        <v>76.334549999999993</v>
      </c>
      <c r="D44" s="129"/>
      <c r="E44" s="129"/>
      <c r="F44" s="129"/>
      <c r="G44" s="129"/>
      <c r="H44" s="129"/>
      <c r="I44" s="129"/>
      <c r="J44" s="129"/>
      <c r="K44" s="129"/>
      <c r="L44" s="129"/>
      <c r="M44" s="129"/>
      <c r="N44" s="129"/>
    </row>
    <row r="45" spans="1:14" ht="17" x14ac:dyDescent="0.15">
      <c r="A45" s="353" t="s">
        <v>717</v>
      </c>
      <c r="B45" s="354">
        <f>N76</f>
        <v>1270.4862740000001</v>
      </c>
      <c r="C45" s="354">
        <f>O76</f>
        <v>123.179919</v>
      </c>
      <c r="F45" s="129"/>
      <c r="G45" s="129"/>
      <c r="H45" s="129"/>
      <c r="I45" s="129"/>
      <c r="J45" s="129"/>
      <c r="K45" s="129"/>
      <c r="L45" s="129"/>
      <c r="M45" s="129"/>
      <c r="N45" s="129"/>
    </row>
    <row r="46" spans="1:14" ht="17" x14ac:dyDescent="0.15">
      <c r="A46" s="353" t="s">
        <v>755</v>
      </c>
      <c r="B46" s="354">
        <f>N77</f>
        <v>1477.0640560000002</v>
      </c>
      <c r="C46" s="354">
        <f>O77</f>
        <v>134.37852100000001</v>
      </c>
      <c r="F46" s="129"/>
      <c r="G46" s="129"/>
      <c r="H46" s="129"/>
      <c r="I46" s="129"/>
      <c r="J46" s="129"/>
      <c r="K46" s="129"/>
      <c r="L46" s="129"/>
      <c r="M46" s="129"/>
      <c r="N46" s="129"/>
    </row>
    <row r="47" spans="1:14" ht="17" x14ac:dyDescent="0.15">
      <c r="A47" s="353" t="s">
        <v>796</v>
      </c>
      <c r="B47" s="354">
        <f t="shared" ref="B47:C48" si="1">N78</f>
        <v>1821.5846549999999</v>
      </c>
      <c r="C47" s="354">
        <f t="shared" si="1"/>
        <v>90.093599999999995</v>
      </c>
      <c r="F47" s="129"/>
      <c r="G47" s="129"/>
      <c r="H47" s="129"/>
      <c r="I47" s="129"/>
      <c r="J47" s="129"/>
      <c r="K47" s="129"/>
      <c r="L47" s="129"/>
      <c r="M47" s="129"/>
      <c r="N47" s="129"/>
    </row>
    <row r="48" spans="1:14" s="437" customFormat="1" ht="17" x14ac:dyDescent="0.15">
      <c r="A48" s="353" t="s">
        <v>842</v>
      </c>
      <c r="B48" s="354">
        <f t="shared" si="1"/>
        <v>1793.332085</v>
      </c>
      <c r="C48" s="354">
        <f t="shared" si="1"/>
        <v>90.903999999999996</v>
      </c>
      <c r="F48" s="129"/>
      <c r="G48" s="129"/>
      <c r="H48" s="129"/>
      <c r="I48" s="129"/>
      <c r="J48" s="129"/>
      <c r="K48" s="129"/>
      <c r="L48" s="129"/>
      <c r="M48" s="129"/>
      <c r="N48" s="129"/>
    </row>
    <row r="49" spans="1:23" s="602" customFormat="1" ht="17" x14ac:dyDescent="0.15">
      <c r="A49" s="353" t="s">
        <v>1002</v>
      </c>
      <c r="B49" s="354">
        <f>N80</f>
        <v>1858.7448300000001</v>
      </c>
      <c r="C49" s="354">
        <f>O80</f>
        <v>125.124</v>
      </c>
      <c r="F49" s="678"/>
      <c r="G49" s="678"/>
      <c r="H49" s="678"/>
      <c r="I49" s="678"/>
      <c r="J49" s="678"/>
      <c r="K49" s="678"/>
      <c r="L49" s="678"/>
      <c r="M49" s="678"/>
      <c r="N49" s="678"/>
    </row>
    <row r="50" spans="1:23" ht="17" x14ac:dyDescent="0.15">
      <c r="A50" s="353" t="s">
        <v>1254</v>
      </c>
      <c r="B50" s="354">
        <f>N81</f>
        <v>2854.5473590000001</v>
      </c>
      <c r="C50" s="354">
        <f>O81</f>
        <v>149.03</v>
      </c>
      <c r="F50" s="129"/>
      <c r="G50" s="129"/>
      <c r="H50" s="129"/>
      <c r="I50" s="129"/>
      <c r="J50" s="129"/>
      <c r="K50" s="129"/>
      <c r="L50" s="129"/>
      <c r="M50" s="129"/>
      <c r="N50" s="129"/>
    </row>
    <row r="51" spans="1:23" ht="30" customHeight="1" x14ac:dyDescent="0.15">
      <c r="A51" s="353" t="s">
        <v>101</v>
      </c>
      <c r="B51" s="354">
        <f>SUM(B28:B50)</f>
        <v>17867.461331999999</v>
      </c>
      <c r="C51" s="354">
        <f>SUM(C28:C50)</f>
        <v>1126.5266080000001</v>
      </c>
      <c r="D51" s="129"/>
      <c r="E51" s="129"/>
      <c r="F51" s="129"/>
      <c r="G51" s="129"/>
      <c r="H51" s="129"/>
      <c r="I51" s="129"/>
      <c r="J51" s="129"/>
      <c r="K51" s="129"/>
      <c r="L51" s="129"/>
      <c r="M51" s="129"/>
      <c r="N51" s="129"/>
    </row>
    <row r="52" spans="1:23" x14ac:dyDescent="0.15">
      <c r="A52" s="184"/>
      <c r="B52" s="185"/>
      <c r="C52" s="129"/>
      <c r="D52" s="129"/>
      <c r="E52" s="129"/>
      <c r="F52" s="129"/>
      <c r="G52" s="129"/>
      <c r="H52" s="129"/>
      <c r="I52" s="129"/>
      <c r="J52" s="129"/>
      <c r="K52" s="129"/>
      <c r="L52" s="129"/>
      <c r="M52" s="129"/>
      <c r="N52" s="129"/>
    </row>
    <row r="53" spans="1:23" x14ac:dyDescent="0.15">
      <c r="A53" s="143"/>
    </row>
    <row r="54" spans="1:23" x14ac:dyDescent="0.15">
      <c r="A54" s="143"/>
    </row>
    <row r="55" spans="1:23" x14ac:dyDescent="0.15">
      <c r="A55" s="143"/>
    </row>
    <row r="56" spans="1:23" s="10" customFormat="1" x14ac:dyDescent="0.15">
      <c r="A56"/>
      <c r="B56"/>
      <c r="C56" s="110"/>
      <c r="D56"/>
      <c r="E56"/>
      <c r="F56"/>
      <c r="G56"/>
      <c r="H56"/>
      <c r="I56"/>
      <c r="J56"/>
      <c r="K56"/>
      <c r="L56"/>
      <c r="M56"/>
      <c r="N56"/>
      <c r="O56"/>
      <c r="P56"/>
      <c r="Q56"/>
      <c r="R56" s="45"/>
      <c r="S56"/>
      <c r="T56"/>
      <c r="U56"/>
      <c r="V56"/>
      <c r="W56"/>
    </row>
    <row r="57" spans="1:23" x14ac:dyDescent="0.15">
      <c r="A57" t="s">
        <v>57</v>
      </c>
      <c r="C57"/>
      <c r="P57" s="10"/>
      <c r="Q57" s="10"/>
      <c r="R57" s="10"/>
      <c r="S57" s="10"/>
      <c r="T57" s="10"/>
      <c r="U57" s="10"/>
      <c r="V57" s="10"/>
      <c r="W57" s="10"/>
    </row>
    <row r="58" spans="1:23" ht="51" x14ac:dyDescent="0.15">
      <c r="A58" s="355" t="s">
        <v>393</v>
      </c>
      <c r="B58" s="321" t="s">
        <v>44</v>
      </c>
      <c r="C58" s="321" t="s">
        <v>45</v>
      </c>
      <c r="D58" s="321" t="s">
        <v>46</v>
      </c>
      <c r="E58" s="321" t="s">
        <v>47</v>
      </c>
      <c r="F58" s="321" t="s">
        <v>48</v>
      </c>
      <c r="G58" s="321" t="s">
        <v>49</v>
      </c>
      <c r="H58" s="321" t="s">
        <v>825</v>
      </c>
      <c r="I58" s="321" t="s">
        <v>51</v>
      </c>
      <c r="J58" s="321" t="s">
        <v>598</v>
      </c>
      <c r="K58" s="321" t="s">
        <v>52</v>
      </c>
      <c r="L58" s="321" t="s">
        <v>85</v>
      </c>
      <c r="M58" s="321" t="s">
        <v>54</v>
      </c>
      <c r="N58" s="321" t="s">
        <v>89</v>
      </c>
      <c r="O58" s="321" t="s">
        <v>245</v>
      </c>
    </row>
    <row r="59" spans="1:23" ht="16" x14ac:dyDescent="0.2">
      <c r="A59" s="335" t="s">
        <v>310</v>
      </c>
      <c r="B59" s="351">
        <f t="shared" ref="B59:B78" si="2">(L87+M87+N87+O87)/1000000</f>
        <v>0.22028700000000001</v>
      </c>
      <c r="C59" s="351">
        <f t="shared" ref="C59:C78" si="3">(B87+C87)/1000000</f>
        <v>1.03E-4</v>
      </c>
      <c r="D59" s="351">
        <f t="shared" ref="D59:D78" si="4">D87/1000000</f>
        <v>0</v>
      </c>
      <c r="E59" s="351">
        <f>(E87+F87+G87+H87+I87)/1000000</f>
        <v>2.3352249999999999</v>
      </c>
      <c r="F59" s="351">
        <f t="shared" ref="F59:F78" si="5">(J87+K87)/1000000</f>
        <v>0.97013799999999994</v>
      </c>
      <c r="G59" s="351">
        <f t="shared" ref="G59:G78" si="6">(P87+Q87+R87+S87+T87+U87)/1000000</f>
        <v>0.61549900000000002</v>
      </c>
      <c r="H59" s="351">
        <f t="shared" ref="H59:H78" si="7">V87/1000000</f>
        <v>0</v>
      </c>
      <c r="I59" s="351">
        <f t="shared" ref="I59:I78" si="8">(W87+X87+Y87+Z87+AA87)/1000000</f>
        <v>0.12768199999999999</v>
      </c>
      <c r="J59" s="351">
        <f t="shared" ref="J59:J78" si="9">AB87/1000000</f>
        <v>0</v>
      </c>
      <c r="K59" s="351">
        <f t="shared" ref="K59:K78" si="10">(AC87+AD87)/1000000</f>
        <v>1.2243E-2</v>
      </c>
      <c r="L59" s="351">
        <f t="shared" ref="L59:L78" si="11">(AE87+AF87)/1000000</f>
        <v>1.0544709999999999</v>
      </c>
      <c r="M59" s="351">
        <f t="shared" ref="M59:M78" si="12">AG87/1000000</f>
        <v>0.18817</v>
      </c>
      <c r="N59" s="351">
        <f t="shared" ref="N59:N75" si="13">SUM(B59:M59)</f>
        <v>5.5238179999999995</v>
      </c>
      <c r="O59" s="351"/>
      <c r="S59" s="186"/>
      <c r="T59" s="186"/>
    </row>
    <row r="60" spans="1:23" ht="16" x14ac:dyDescent="0.2">
      <c r="A60" s="335" t="s">
        <v>311</v>
      </c>
      <c r="B60" s="351">
        <f t="shared" si="2"/>
        <v>0.96677800000000003</v>
      </c>
      <c r="C60" s="351">
        <f t="shared" si="3"/>
        <v>2.1289999999999998E-3</v>
      </c>
      <c r="D60" s="351">
        <f t="shared" si="4"/>
        <v>0</v>
      </c>
      <c r="E60" s="351">
        <f t="shared" ref="E60:E81" si="14">(E88+F88+G88+H88+I88)/1000000</f>
        <v>2.635491</v>
      </c>
      <c r="F60" s="351">
        <f t="shared" si="5"/>
        <v>1.0332300000000001</v>
      </c>
      <c r="G60" s="351">
        <f t="shared" si="6"/>
        <v>1.2371300000000001</v>
      </c>
      <c r="H60" s="351">
        <f t="shared" si="7"/>
        <v>0</v>
      </c>
      <c r="I60" s="351">
        <f t="shared" si="8"/>
        <v>0.24507000000000001</v>
      </c>
      <c r="J60" s="351">
        <f t="shared" si="9"/>
        <v>0</v>
      </c>
      <c r="K60" s="351">
        <f t="shared" si="10"/>
        <v>3.3465000000000002E-2</v>
      </c>
      <c r="L60" s="351">
        <f t="shared" si="11"/>
        <v>2.0839759999999998</v>
      </c>
      <c r="M60" s="351">
        <f t="shared" si="12"/>
        <v>0.25646400000000003</v>
      </c>
      <c r="N60" s="351">
        <f t="shared" si="13"/>
        <v>8.4937329999999989</v>
      </c>
      <c r="O60" s="351"/>
      <c r="S60" s="187"/>
      <c r="T60" s="188"/>
    </row>
    <row r="61" spans="1:23" ht="16" x14ac:dyDescent="0.2">
      <c r="A61" s="335" t="s">
        <v>312</v>
      </c>
      <c r="B61" s="351">
        <f t="shared" si="2"/>
        <v>3.681108</v>
      </c>
      <c r="C61" s="351">
        <f t="shared" si="3"/>
        <v>2.9940000000000001E-3</v>
      </c>
      <c r="D61" s="351">
        <f t="shared" si="4"/>
        <v>0</v>
      </c>
      <c r="E61" s="351">
        <f t="shared" si="14"/>
        <v>5.2764949999999997</v>
      </c>
      <c r="F61" s="351">
        <f t="shared" si="5"/>
        <v>1.4161619999999999</v>
      </c>
      <c r="G61" s="351">
        <f t="shared" si="6"/>
        <v>4.6335160000000002</v>
      </c>
      <c r="H61" s="351">
        <f t="shared" si="7"/>
        <v>0</v>
      </c>
      <c r="I61" s="351">
        <f t="shared" si="8"/>
        <v>0.39949600000000002</v>
      </c>
      <c r="J61" s="351">
        <f t="shared" si="9"/>
        <v>0</v>
      </c>
      <c r="K61" s="351">
        <f t="shared" si="10"/>
        <v>8.5666999999999993E-2</v>
      </c>
      <c r="L61" s="351">
        <f t="shared" si="11"/>
        <v>3.5478139999999998</v>
      </c>
      <c r="M61" s="351">
        <f t="shared" si="12"/>
        <v>0.26238699999999998</v>
      </c>
      <c r="N61" s="351">
        <f t="shared" si="13"/>
        <v>19.305638999999999</v>
      </c>
      <c r="O61" s="351"/>
      <c r="S61" s="187"/>
      <c r="T61" s="188"/>
    </row>
    <row r="62" spans="1:23" ht="16" x14ac:dyDescent="0.2">
      <c r="A62" s="335" t="s">
        <v>313</v>
      </c>
      <c r="B62" s="351">
        <f t="shared" si="2"/>
        <v>4.15219</v>
      </c>
      <c r="C62" s="351">
        <f t="shared" si="3"/>
        <v>2.7172000000000002E-2</v>
      </c>
      <c r="D62" s="351">
        <f t="shared" si="4"/>
        <v>0</v>
      </c>
      <c r="E62" s="351">
        <f t="shared" si="14"/>
        <v>10.918177</v>
      </c>
      <c r="F62" s="351">
        <f t="shared" si="5"/>
        <v>4.6828409999999998</v>
      </c>
      <c r="G62" s="351">
        <f t="shared" si="6"/>
        <v>3.7176749999999998</v>
      </c>
      <c r="H62" s="351">
        <f t="shared" si="7"/>
        <v>0</v>
      </c>
      <c r="I62" s="351">
        <f t="shared" si="8"/>
        <v>0.85816700000000001</v>
      </c>
      <c r="J62" s="351">
        <f t="shared" si="9"/>
        <v>0</v>
      </c>
      <c r="K62" s="351">
        <f t="shared" si="10"/>
        <v>0.10846600000000001</v>
      </c>
      <c r="L62" s="351">
        <f t="shared" si="11"/>
        <v>10.448394</v>
      </c>
      <c r="M62" s="351">
        <f t="shared" si="12"/>
        <v>0.29800700000000002</v>
      </c>
      <c r="N62" s="351">
        <f t="shared" si="13"/>
        <v>35.211089000000001</v>
      </c>
      <c r="O62" s="351"/>
      <c r="S62" s="187"/>
      <c r="T62" s="188"/>
    </row>
    <row r="63" spans="1:23" ht="16" x14ac:dyDescent="0.2">
      <c r="A63" s="335" t="s">
        <v>314</v>
      </c>
      <c r="B63" s="351">
        <f t="shared" si="2"/>
        <v>6.7723560000000003</v>
      </c>
      <c r="C63" s="351">
        <f t="shared" si="3"/>
        <v>6.191E-2</v>
      </c>
      <c r="D63" s="351">
        <f t="shared" si="4"/>
        <v>0</v>
      </c>
      <c r="E63" s="351">
        <f t="shared" si="14"/>
        <v>15.665039</v>
      </c>
      <c r="F63" s="351">
        <f t="shared" si="5"/>
        <v>3.396452</v>
      </c>
      <c r="G63" s="351">
        <f t="shared" si="6"/>
        <v>8.9044319999999999</v>
      </c>
      <c r="H63" s="351">
        <f t="shared" si="7"/>
        <v>0</v>
      </c>
      <c r="I63" s="351">
        <f t="shared" si="8"/>
        <v>0.959229</v>
      </c>
      <c r="J63" s="351">
        <f t="shared" si="9"/>
        <v>0.29478399999999999</v>
      </c>
      <c r="K63" s="351">
        <f t="shared" si="10"/>
        <v>0.419958</v>
      </c>
      <c r="L63" s="351">
        <f t="shared" si="11"/>
        <v>10.301456</v>
      </c>
      <c r="M63" s="351">
        <f t="shared" si="12"/>
        <v>0.25190200000000001</v>
      </c>
      <c r="N63" s="351">
        <f t="shared" si="13"/>
        <v>47.027518000000008</v>
      </c>
      <c r="O63" s="351"/>
      <c r="S63" s="187"/>
      <c r="T63" s="189"/>
    </row>
    <row r="64" spans="1:23" ht="16" x14ac:dyDescent="0.2">
      <c r="A64" s="335" t="s">
        <v>315</v>
      </c>
      <c r="B64" s="351">
        <f t="shared" si="2"/>
        <v>5.6970169999999998</v>
      </c>
      <c r="C64" s="351">
        <f t="shared" si="3"/>
        <v>5.7355999999999997E-2</v>
      </c>
      <c r="D64" s="351">
        <f t="shared" si="4"/>
        <v>0</v>
      </c>
      <c r="E64" s="351">
        <f t="shared" si="14"/>
        <v>26.553149999999999</v>
      </c>
      <c r="F64" s="351">
        <f t="shared" si="5"/>
        <v>3.5840399999999999</v>
      </c>
      <c r="G64" s="351">
        <f t="shared" si="6"/>
        <v>15.084555</v>
      </c>
      <c r="H64" s="351">
        <f t="shared" si="7"/>
        <v>0</v>
      </c>
      <c r="I64" s="351">
        <f t="shared" si="8"/>
        <v>1.798149</v>
      </c>
      <c r="J64" s="351">
        <f t="shared" si="9"/>
        <v>1.705891</v>
      </c>
      <c r="K64" s="351">
        <f t="shared" si="10"/>
        <v>0.487377</v>
      </c>
      <c r="L64" s="351">
        <f t="shared" si="11"/>
        <v>12.834851</v>
      </c>
      <c r="M64" s="351">
        <f t="shared" si="12"/>
        <v>0.25655499999999998</v>
      </c>
      <c r="N64" s="351">
        <f t="shared" si="13"/>
        <v>68.058941000000019</v>
      </c>
      <c r="O64" s="351"/>
      <c r="S64" s="187"/>
      <c r="T64" s="189"/>
    </row>
    <row r="65" spans="1:27" ht="16" x14ac:dyDescent="0.2">
      <c r="A65" s="335" t="s">
        <v>316</v>
      </c>
      <c r="B65" s="351">
        <f t="shared" si="2"/>
        <v>7.7782669999999996</v>
      </c>
      <c r="C65" s="351">
        <f t="shared" si="3"/>
        <v>3.5497000000000001E-2</v>
      </c>
      <c r="D65" s="351">
        <f t="shared" si="4"/>
        <v>0</v>
      </c>
      <c r="E65" s="351">
        <f t="shared" si="14"/>
        <v>41.413795</v>
      </c>
      <c r="F65" s="351">
        <f t="shared" si="5"/>
        <v>4.0528529999999998</v>
      </c>
      <c r="G65" s="351">
        <f t="shared" si="6"/>
        <v>11.929658999999999</v>
      </c>
      <c r="H65" s="351">
        <f t="shared" si="7"/>
        <v>1.668191</v>
      </c>
      <c r="I65" s="351">
        <f t="shared" si="8"/>
        <v>4.6873430000000003</v>
      </c>
      <c r="J65" s="351">
        <f t="shared" si="9"/>
        <v>4.9097</v>
      </c>
      <c r="K65" s="351">
        <f t="shared" si="10"/>
        <v>0.36133100000000001</v>
      </c>
      <c r="L65" s="351">
        <f t="shared" si="11"/>
        <v>13.483575999999999</v>
      </c>
      <c r="M65" s="351">
        <f t="shared" si="12"/>
        <v>0.318353</v>
      </c>
      <c r="N65" s="351">
        <f t="shared" si="13"/>
        <v>90.638565</v>
      </c>
      <c r="O65" s="351"/>
      <c r="S65" s="187"/>
      <c r="T65" s="190"/>
    </row>
    <row r="66" spans="1:27" ht="16" x14ac:dyDescent="0.2">
      <c r="A66" s="335" t="s">
        <v>317</v>
      </c>
      <c r="B66" s="351">
        <f t="shared" si="2"/>
        <v>7.324192</v>
      </c>
      <c r="C66" s="351">
        <f t="shared" si="3"/>
        <v>4.8910000000000002E-2</v>
      </c>
      <c r="D66" s="351">
        <f t="shared" si="4"/>
        <v>0</v>
      </c>
      <c r="E66" s="351">
        <f t="shared" si="14"/>
        <v>30.983453000000001</v>
      </c>
      <c r="F66" s="351">
        <f t="shared" si="5"/>
        <v>9.2883189999999995</v>
      </c>
      <c r="G66" s="351">
        <f t="shared" si="6"/>
        <v>24.321784000000001</v>
      </c>
      <c r="H66" s="351">
        <f t="shared" si="7"/>
        <v>33.357463000000003</v>
      </c>
      <c r="I66" s="351">
        <f t="shared" si="8"/>
        <v>8.1320409999999992</v>
      </c>
      <c r="J66" s="351">
        <f t="shared" si="9"/>
        <v>7.0392739999999998</v>
      </c>
      <c r="K66" s="351">
        <f t="shared" si="10"/>
        <v>1.215012</v>
      </c>
      <c r="L66" s="351">
        <f t="shared" si="11"/>
        <v>5.7133310000000002</v>
      </c>
      <c r="M66" s="351">
        <f t="shared" si="12"/>
        <v>0.114522</v>
      </c>
      <c r="N66" s="351">
        <f t="shared" si="13"/>
        <v>127.53830099999999</v>
      </c>
      <c r="O66" s="351"/>
      <c r="T66" s="190"/>
    </row>
    <row r="67" spans="1:27" ht="16" x14ac:dyDescent="0.2">
      <c r="A67" s="335" t="s">
        <v>318</v>
      </c>
      <c r="B67" s="351">
        <f t="shared" si="2"/>
        <v>3.5718839999999998</v>
      </c>
      <c r="C67" s="351">
        <f t="shared" si="3"/>
        <v>0.30386999999999997</v>
      </c>
      <c r="D67" s="351">
        <f t="shared" si="4"/>
        <v>0</v>
      </c>
      <c r="E67" s="351">
        <f t="shared" si="14"/>
        <v>38.747579999999999</v>
      </c>
      <c r="F67" s="351">
        <f t="shared" si="5"/>
        <v>10.177527</v>
      </c>
      <c r="G67" s="351">
        <f t="shared" si="6"/>
        <v>16.757476</v>
      </c>
      <c r="H67" s="351">
        <f t="shared" si="7"/>
        <v>47.736139999999999</v>
      </c>
      <c r="I67" s="351">
        <f t="shared" si="8"/>
        <v>10.732725</v>
      </c>
      <c r="J67" s="351">
        <f t="shared" si="9"/>
        <v>10.672893999999999</v>
      </c>
      <c r="K67" s="351">
        <f t="shared" si="10"/>
        <v>0.39932299999999998</v>
      </c>
      <c r="L67" s="351">
        <f t="shared" si="11"/>
        <v>16.487646000000002</v>
      </c>
      <c r="M67" s="351">
        <f t="shared" si="12"/>
        <v>7.4131000000000002E-2</v>
      </c>
      <c r="N67" s="351">
        <f t="shared" si="13"/>
        <v>155.66119599999999</v>
      </c>
      <c r="O67" s="351"/>
      <c r="T67" s="190"/>
    </row>
    <row r="68" spans="1:27" ht="16" x14ac:dyDescent="0.2">
      <c r="A68" s="335" t="s">
        <v>319</v>
      </c>
      <c r="B68" s="351">
        <f t="shared" si="2"/>
        <v>5.1073000000000004</v>
      </c>
      <c r="C68" s="351">
        <f t="shared" si="3"/>
        <v>0.47285700000000003</v>
      </c>
      <c r="D68" s="351">
        <f t="shared" si="4"/>
        <v>37.058059999999998</v>
      </c>
      <c r="E68" s="351">
        <f t="shared" si="14"/>
        <v>54.500664</v>
      </c>
      <c r="F68" s="351">
        <f t="shared" si="5"/>
        <v>5.6774750000000003</v>
      </c>
      <c r="G68" s="351">
        <f t="shared" si="6"/>
        <v>38.827043000000003</v>
      </c>
      <c r="H68" s="351">
        <f t="shared" si="7"/>
        <v>47.205446000000002</v>
      </c>
      <c r="I68" s="351">
        <f t="shared" si="8"/>
        <v>17.247733</v>
      </c>
      <c r="J68" s="351">
        <f t="shared" si="9"/>
        <v>8.655132</v>
      </c>
      <c r="K68" s="351">
        <f t="shared" si="10"/>
        <v>7.6994199999999999</v>
      </c>
      <c r="L68" s="351">
        <f t="shared" si="11"/>
        <v>31.722079000000001</v>
      </c>
      <c r="M68" s="351">
        <f t="shared" si="12"/>
        <v>0.49062</v>
      </c>
      <c r="N68" s="351">
        <f t="shared" si="13"/>
        <v>254.66382900000002</v>
      </c>
      <c r="O68" s="351"/>
      <c r="S68" s="187"/>
      <c r="T68" s="190"/>
    </row>
    <row r="69" spans="1:27" ht="16" x14ac:dyDescent="0.2">
      <c r="A69" s="335" t="s">
        <v>320</v>
      </c>
      <c r="B69" s="351">
        <f t="shared" si="2"/>
        <v>4.4062020000000004</v>
      </c>
      <c r="C69" s="351">
        <f t="shared" si="3"/>
        <v>0.101671</v>
      </c>
      <c r="D69" s="351">
        <f t="shared" si="4"/>
        <v>52.599871</v>
      </c>
      <c r="E69" s="351">
        <f t="shared" si="14"/>
        <v>84.223157999999998</v>
      </c>
      <c r="F69" s="351">
        <f t="shared" si="5"/>
        <v>0.65940500000000002</v>
      </c>
      <c r="G69" s="351">
        <f t="shared" si="6"/>
        <v>51.945273</v>
      </c>
      <c r="H69" s="351">
        <f t="shared" si="7"/>
        <v>79.756398000000004</v>
      </c>
      <c r="I69" s="351">
        <f t="shared" si="8"/>
        <v>22.897912999999999</v>
      </c>
      <c r="J69" s="351">
        <f t="shared" si="9"/>
        <v>12.42596</v>
      </c>
      <c r="K69" s="351">
        <f t="shared" si="10"/>
        <v>49.882874999999999</v>
      </c>
      <c r="L69" s="351">
        <f t="shared" si="11"/>
        <v>50.334622000000003</v>
      </c>
      <c r="M69" s="351">
        <f t="shared" si="12"/>
        <v>3.5663849999999999</v>
      </c>
      <c r="N69" s="351">
        <f t="shared" si="13"/>
        <v>412.799733</v>
      </c>
      <c r="O69" s="351">
        <v>17.264521999999999</v>
      </c>
      <c r="S69" s="187"/>
      <c r="T69" s="190"/>
    </row>
    <row r="70" spans="1:27" ht="17" x14ac:dyDescent="0.2">
      <c r="A70" s="352" t="s">
        <v>321</v>
      </c>
      <c r="B70" s="351">
        <f t="shared" si="2"/>
        <v>5.042249</v>
      </c>
      <c r="C70" s="351">
        <f t="shared" si="3"/>
        <v>0.36860900000000002</v>
      </c>
      <c r="D70" s="351">
        <f t="shared" si="4"/>
        <v>112.330657</v>
      </c>
      <c r="E70" s="351">
        <f t="shared" si="14"/>
        <v>133.841386</v>
      </c>
      <c r="F70" s="351">
        <f t="shared" si="5"/>
        <v>0.72013300000000002</v>
      </c>
      <c r="G70" s="351">
        <f t="shared" si="6"/>
        <v>63.965963000000002</v>
      </c>
      <c r="H70" s="351">
        <f t="shared" si="7"/>
        <v>98.766036999999997</v>
      </c>
      <c r="I70" s="351">
        <f t="shared" si="8"/>
        <v>20.180631999999999</v>
      </c>
      <c r="J70" s="351">
        <f t="shared" si="9"/>
        <v>20.538207</v>
      </c>
      <c r="K70" s="351">
        <f t="shared" si="10"/>
        <v>3.194725</v>
      </c>
      <c r="L70" s="351">
        <f t="shared" si="11"/>
        <v>38.272939999999998</v>
      </c>
      <c r="M70" s="351">
        <f t="shared" si="12"/>
        <v>4.1586509999999999</v>
      </c>
      <c r="N70" s="351">
        <f t="shared" si="13"/>
        <v>501.38018900000003</v>
      </c>
      <c r="O70" s="351">
        <v>22.105111999999998</v>
      </c>
      <c r="S70" s="187"/>
      <c r="T70" s="190"/>
    </row>
    <row r="71" spans="1:27" ht="17" x14ac:dyDescent="0.2">
      <c r="A71" s="352" t="s">
        <v>322</v>
      </c>
      <c r="B71" s="351">
        <f t="shared" si="2"/>
        <v>10.626249</v>
      </c>
      <c r="C71" s="351">
        <f t="shared" si="3"/>
        <v>0.846248</v>
      </c>
      <c r="D71" s="351">
        <f t="shared" si="4"/>
        <v>120.025964</v>
      </c>
      <c r="E71" s="351">
        <f t="shared" si="14"/>
        <v>168.67674700000001</v>
      </c>
      <c r="F71" s="351">
        <f t="shared" si="5"/>
        <v>0.79108500000000004</v>
      </c>
      <c r="G71" s="351">
        <f t="shared" si="6"/>
        <v>70.588599000000002</v>
      </c>
      <c r="H71" s="351">
        <f t="shared" si="7"/>
        <v>95.246110000000002</v>
      </c>
      <c r="I71" s="351">
        <f t="shared" si="8"/>
        <v>24.339347</v>
      </c>
      <c r="J71" s="351">
        <f t="shared" si="9"/>
        <v>16.768246000000001</v>
      </c>
      <c r="K71" s="351">
        <f t="shared" si="10"/>
        <v>6.7061929999999998</v>
      </c>
      <c r="L71" s="351">
        <f t="shared" si="11"/>
        <v>54.068233999999997</v>
      </c>
      <c r="M71" s="351">
        <f t="shared" si="12"/>
        <v>1.5993269999999999</v>
      </c>
      <c r="N71" s="351">
        <f t="shared" si="13"/>
        <v>570.28234899999995</v>
      </c>
      <c r="O71" s="351">
        <v>65.958472999999998</v>
      </c>
      <c r="S71" s="187"/>
      <c r="T71" s="190"/>
    </row>
    <row r="72" spans="1:27" s="10" customFormat="1" ht="17" x14ac:dyDescent="0.2">
      <c r="A72" s="352" t="s">
        <v>323</v>
      </c>
      <c r="B72" s="351">
        <f t="shared" si="2"/>
        <v>10.212370999999999</v>
      </c>
      <c r="C72" s="351">
        <f t="shared" si="3"/>
        <v>0.67360799999999998</v>
      </c>
      <c r="D72" s="351">
        <f t="shared" si="4"/>
        <v>120.930572</v>
      </c>
      <c r="E72" s="351">
        <f t="shared" si="14"/>
        <v>209.906859</v>
      </c>
      <c r="F72" s="351">
        <f t="shared" si="5"/>
        <v>4.4349480000000003</v>
      </c>
      <c r="G72" s="351">
        <f t="shared" si="6"/>
        <v>111.743424</v>
      </c>
      <c r="H72" s="351">
        <f t="shared" si="7"/>
        <v>135.28649799999999</v>
      </c>
      <c r="I72" s="351">
        <f t="shared" si="8"/>
        <v>38.223084999999998</v>
      </c>
      <c r="J72" s="351">
        <f t="shared" si="9"/>
        <v>18.293759999999999</v>
      </c>
      <c r="K72" s="351">
        <f t="shared" si="10"/>
        <v>5.756697</v>
      </c>
      <c r="L72" s="351">
        <f t="shared" si="11"/>
        <v>89.251096000000004</v>
      </c>
      <c r="M72" s="351">
        <f t="shared" si="12"/>
        <v>4.6872220000000002</v>
      </c>
      <c r="N72" s="351">
        <f t="shared" si="13"/>
        <v>749.40014000000008</v>
      </c>
      <c r="O72" s="351">
        <v>89.748705000000001</v>
      </c>
      <c r="P72" s="39"/>
      <c r="Q72"/>
      <c r="R72"/>
      <c r="S72" s="187"/>
      <c r="T72" s="190"/>
      <c r="U72"/>
      <c r="V72"/>
      <c r="W72"/>
      <c r="X72"/>
      <c r="Y72"/>
      <c r="Z72"/>
      <c r="AA72"/>
    </row>
    <row r="73" spans="1:27" ht="17" x14ac:dyDescent="0.2">
      <c r="A73" s="352" t="s">
        <v>324</v>
      </c>
      <c r="B73" s="351">
        <f t="shared" si="2"/>
        <v>15.472293000000001</v>
      </c>
      <c r="C73" s="351">
        <f t="shared" si="3"/>
        <v>1.1101460000000001</v>
      </c>
      <c r="D73" s="351">
        <f t="shared" si="4"/>
        <v>144.29374799999999</v>
      </c>
      <c r="E73" s="351">
        <f t="shared" si="14"/>
        <v>283.25595800000002</v>
      </c>
      <c r="F73" s="351">
        <f t="shared" si="5"/>
        <v>4.4983519999999997</v>
      </c>
      <c r="G73" s="351">
        <f t="shared" si="6"/>
        <v>127.080485</v>
      </c>
      <c r="H73" s="351">
        <f t="shared" si="7"/>
        <v>196.13767899999999</v>
      </c>
      <c r="I73" s="351">
        <f t="shared" si="8"/>
        <v>67.730322000000001</v>
      </c>
      <c r="J73" s="351">
        <f t="shared" si="9"/>
        <v>27.464272000000001</v>
      </c>
      <c r="K73" s="351">
        <f t="shared" si="10"/>
        <v>13.607626</v>
      </c>
      <c r="L73" s="351">
        <f t="shared" si="11"/>
        <v>71.263045000000005</v>
      </c>
      <c r="M73" s="351">
        <f t="shared" si="12"/>
        <v>6.3922129999999999</v>
      </c>
      <c r="N73" s="351">
        <f t="shared" si="13"/>
        <v>958.30613900000003</v>
      </c>
      <c r="O73" s="351">
        <v>69.865531000000004</v>
      </c>
    </row>
    <row r="74" spans="1:27" ht="17" x14ac:dyDescent="0.2">
      <c r="A74" s="352" t="s">
        <v>241</v>
      </c>
      <c r="B74" s="351">
        <f t="shared" si="2"/>
        <v>15.943277</v>
      </c>
      <c r="C74" s="351">
        <f t="shared" si="3"/>
        <v>2.0008599999999999</v>
      </c>
      <c r="D74" s="351">
        <f t="shared" si="4"/>
        <v>172.03639100000001</v>
      </c>
      <c r="E74" s="351">
        <f t="shared" si="14"/>
        <v>405.060654</v>
      </c>
      <c r="F74" s="351">
        <f t="shared" si="5"/>
        <v>6.3843249999999996</v>
      </c>
      <c r="G74" s="351">
        <f t="shared" si="6"/>
        <v>163.27644599999999</v>
      </c>
      <c r="H74" s="351">
        <f t="shared" si="7"/>
        <v>360.64454699999999</v>
      </c>
      <c r="I74" s="351">
        <f t="shared" si="8"/>
        <v>70.647366000000005</v>
      </c>
      <c r="J74" s="351">
        <f t="shared" si="9"/>
        <v>56.956518000000003</v>
      </c>
      <c r="K74" s="351">
        <f t="shared" si="10"/>
        <v>13.084823</v>
      </c>
      <c r="L74" s="351">
        <f t="shared" si="11"/>
        <v>77.176446999999996</v>
      </c>
      <c r="M74" s="351">
        <f t="shared" si="12"/>
        <v>7.6517379999999999</v>
      </c>
      <c r="N74" s="351">
        <f t="shared" si="13"/>
        <v>1350.863392</v>
      </c>
      <c r="O74" s="351">
        <v>72.539675000000003</v>
      </c>
    </row>
    <row r="75" spans="1:27" ht="17" x14ac:dyDescent="0.2">
      <c r="A75" s="352" t="s">
        <v>637</v>
      </c>
      <c r="B75" s="351">
        <f t="shared" si="2"/>
        <v>18.483861999999998</v>
      </c>
      <c r="C75" s="351">
        <f t="shared" si="3"/>
        <v>5.1804249999999996</v>
      </c>
      <c r="D75" s="351">
        <f t="shared" si="4"/>
        <v>316.508622</v>
      </c>
      <c r="E75" s="351">
        <f t="shared" si="14"/>
        <v>409.16399200000001</v>
      </c>
      <c r="F75" s="351">
        <f t="shared" si="5"/>
        <v>3.9329890000000001</v>
      </c>
      <c r="G75" s="351">
        <f t="shared" si="6"/>
        <v>174.59097600000001</v>
      </c>
      <c r="H75" s="351">
        <f t="shared" si="7"/>
        <v>230.71311800000001</v>
      </c>
      <c r="I75" s="351">
        <f t="shared" si="8"/>
        <v>82.185432000000006</v>
      </c>
      <c r="J75" s="351">
        <f t="shared" si="9"/>
        <v>65.432243</v>
      </c>
      <c r="K75" s="351">
        <f t="shared" si="10"/>
        <v>31.550469</v>
      </c>
      <c r="L75" s="351">
        <f t="shared" si="11"/>
        <v>93.017982000000003</v>
      </c>
      <c r="M75" s="351">
        <f t="shared" si="12"/>
        <v>5.7873919999999996</v>
      </c>
      <c r="N75" s="351">
        <f t="shared" si="13"/>
        <v>1436.5475020000001</v>
      </c>
      <c r="O75" s="351">
        <v>76.334549999999993</v>
      </c>
      <c r="R75" s="187"/>
      <c r="S75" s="190"/>
    </row>
    <row r="76" spans="1:27" ht="17" x14ac:dyDescent="0.2">
      <c r="A76" s="352" t="s">
        <v>717</v>
      </c>
      <c r="B76" s="351">
        <f t="shared" si="2"/>
        <v>31.037472000000001</v>
      </c>
      <c r="C76" s="351">
        <f t="shared" si="3"/>
        <v>6.6679250000000003</v>
      </c>
      <c r="D76" s="351">
        <f t="shared" si="4"/>
        <v>384.034918</v>
      </c>
      <c r="E76" s="351">
        <f t="shared" si="14"/>
        <v>257.50330300000002</v>
      </c>
      <c r="F76" s="351">
        <f t="shared" si="5"/>
        <v>6.8701800000000004</v>
      </c>
      <c r="G76" s="351">
        <f t="shared" si="6"/>
        <v>208.186137</v>
      </c>
      <c r="H76" s="351">
        <f t="shared" si="7"/>
        <v>107.761906</v>
      </c>
      <c r="I76" s="351">
        <f t="shared" si="8"/>
        <v>102.272879</v>
      </c>
      <c r="J76" s="351">
        <f t="shared" si="9"/>
        <v>47.917738</v>
      </c>
      <c r="K76" s="351">
        <f t="shared" si="10"/>
        <v>26.890238</v>
      </c>
      <c r="L76" s="351">
        <f t="shared" si="11"/>
        <v>87.788122999999999</v>
      </c>
      <c r="M76" s="351">
        <f t="shared" si="12"/>
        <v>3.5554549999999998</v>
      </c>
      <c r="N76" s="351">
        <f t="shared" ref="N76:N81" si="15">SUM(B76:M76)</f>
        <v>1270.4862740000001</v>
      </c>
      <c r="O76" s="351">
        <v>123.179919</v>
      </c>
      <c r="R76" s="187"/>
      <c r="S76" s="190"/>
    </row>
    <row r="77" spans="1:27" ht="17" x14ac:dyDescent="0.2">
      <c r="A77" s="352" t="s">
        <v>755</v>
      </c>
      <c r="B77" s="351">
        <f t="shared" si="2"/>
        <v>26.575334999999999</v>
      </c>
      <c r="C77" s="351">
        <f t="shared" si="3"/>
        <v>11.235903</v>
      </c>
      <c r="D77" s="351">
        <f t="shared" si="4"/>
        <v>348.31492200000002</v>
      </c>
      <c r="E77" s="351">
        <f t="shared" si="14"/>
        <v>297.73108400000001</v>
      </c>
      <c r="F77" s="351">
        <f t="shared" si="5"/>
        <v>7.1144410000000002</v>
      </c>
      <c r="G77" s="351">
        <f t="shared" si="6"/>
        <v>249.38378800000001</v>
      </c>
      <c r="H77" s="351">
        <f t="shared" si="7"/>
        <v>239.952279</v>
      </c>
      <c r="I77" s="351">
        <f t="shared" si="8"/>
        <v>157.13142500000001</v>
      </c>
      <c r="J77" s="351">
        <f t="shared" si="9"/>
        <v>55.382038000000001</v>
      </c>
      <c r="K77" s="351">
        <f t="shared" si="10"/>
        <v>34.901304000000003</v>
      </c>
      <c r="L77" s="351">
        <f t="shared" si="11"/>
        <v>48.444204999999997</v>
      </c>
      <c r="M77" s="351">
        <f t="shared" si="12"/>
        <v>0.89733200000000002</v>
      </c>
      <c r="N77" s="351">
        <f t="shared" si="15"/>
        <v>1477.0640560000002</v>
      </c>
      <c r="O77" s="351">
        <v>134.37852100000001</v>
      </c>
      <c r="R77" s="187"/>
      <c r="S77" s="190"/>
    </row>
    <row r="78" spans="1:27" ht="17" x14ac:dyDescent="0.2">
      <c r="A78" s="352" t="s">
        <v>796</v>
      </c>
      <c r="B78" s="351">
        <f t="shared" si="2"/>
        <v>36.577519000000002</v>
      </c>
      <c r="C78" s="351">
        <f t="shared" si="3"/>
        <v>31.991156</v>
      </c>
      <c r="D78" s="351">
        <f t="shared" si="4"/>
        <v>390.72035199999999</v>
      </c>
      <c r="E78" s="351">
        <f t="shared" si="14"/>
        <v>408.14651099999998</v>
      </c>
      <c r="F78" s="351">
        <f t="shared" si="5"/>
        <v>76.927700999999999</v>
      </c>
      <c r="G78" s="351">
        <f t="shared" si="6"/>
        <v>276.07118400000002</v>
      </c>
      <c r="H78" s="351">
        <f t="shared" si="7"/>
        <v>371.42471999999998</v>
      </c>
      <c r="I78" s="351">
        <f t="shared" si="8"/>
        <v>68.86139</v>
      </c>
      <c r="J78" s="351">
        <f t="shared" si="9"/>
        <v>38.363185000000001</v>
      </c>
      <c r="K78" s="351">
        <f t="shared" si="10"/>
        <v>52.227103999999997</v>
      </c>
      <c r="L78" s="351">
        <f t="shared" si="11"/>
        <v>68.885910999999993</v>
      </c>
      <c r="M78" s="351">
        <f t="shared" si="12"/>
        <v>1.3879220000000001</v>
      </c>
      <c r="N78" s="351">
        <f t="shared" si="15"/>
        <v>1821.5846549999999</v>
      </c>
      <c r="O78" s="351">
        <v>90.093599999999995</v>
      </c>
      <c r="R78" s="187"/>
      <c r="S78" s="190"/>
    </row>
    <row r="79" spans="1:27" s="437" customFormat="1" ht="17" x14ac:dyDescent="0.2">
      <c r="A79" s="352" t="s">
        <v>842</v>
      </c>
      <c r="B79" s="351">
        <f>(L107+M107+N107+O107)/1000000</f>
        <v>22.938811000000001</v>
      </c>
      <c r="C79" s="351">
        <f>(B107+C107)/1000000</f>
        <v>39.777545000000003</v>
      </c>
      <c r="D79" s="351">
        <f>D107/1000000</f>
        <v>373.78777500000001</v>
      </c>
      <c r="E79" s="351">
        <f t="shared" si="14"/>
        <v>428.93781000000001</v>
      </c>
      <c r="F79" s="351">
        <f>(J107+K107)/1000000</f>
        <v>8.3393149999999991</v>
      </c>
      <c r="G79" s="351">
        <f>(P107+Q107+R107+S107+T107+U107)/1000000</f>
        <v>233.80064300000001</v>
      </c>
      <c r="H79" s="351">
        <f>V107/1000000</f>
        <v>455.37547699999999</v>
      </c>
      <c r="I79" s="351">
        <f>(W107+X107+Y107+Z107+AA107)/1000000</f>
        <v>81.462450000000004</v>
      </c>
      <c r="J79" s="351">
        <f>AB107/1000000</f>
        <v>56.457979000000002</v>
      </c>
      <c r="K79" s="351">
        <f>(AC107+AD107)/1000000</f>
        <v>31.767077</v>
      </c>
      <c r="L79" s="351">
        <f>(AE107+AF107)/1000000</f>
        <v>59.364289999999997</v>
      </c>
      <c r="M79" s="351">
        <f>AG107/1000000</f>
        <v>1.322913</v>
      </c>
      <c r="N79" s="351">
        <f t="shared" si="15"/>
        <v>1793.332085</v>
      </c>
      <c r="O79" s="351">
        <v>90.903999999999996</v>
      </c>
      <c r="R79" s="187"/>
      <c r="S79" s="190"/>
    </row>
    <row r="80" spans="1:27" s="602" customFormat="1" ht="17" x14ac:dyDescent="0.2">
      <c r="A80" s="352" t="s">
        <v>1002</v>
      </c>
      <c r="B80" s="351">
        <f>(L108+M108+N108+O108)/1000000</f>
        <v>24.043609</v>
      </c>
      <c r="C80" s="351">
        <f>(B108+C108)/1000000</f>
        <v>34.563133000000001</v>
      </c>
      <c r="D80" s="351">
        <f>D108/1000000</f>
        <v>247.00965500000001</v>
      </c>
      <c r="E80" s="351">
        <f t="shared" si="14"/>
        <v>479.78938099999999</v>
      </c>
      <c r="F80" s="351">
        <f>(J108+K108)/1000000</f>
        <v>13.966144</v>
      </c>
      <c r="G80" s="351">
        <f>(P108+Q108+R108+S108+T108+U108)/1000000</f>
        <v>252.374606</v>
      </c>
      <c r="H80" s="351">
        <f>V108/1000000</f>
        <v>536.58246099999997</v>
      </c>
      <c r="I80" s="351">
        <f>(W108+X108+Y108+Z108+AA108)/1000000</f>
        <v>64.506292000000002</v>
      </c>
      <c r="J80" s="351">
        <f>AB108/1000000</f>
        <v>50.985855000000001</v>
      </c>
      <c r="K80" s="351">
        <f>(AC108+AD108)/1000000</f>
        <v>68.714117999999999</v>
      </c>
      <c r="L80" s="351">
        <f>(AE108+AF108)/1000000</f>
        <v>84.941469999999995</v>
      </c>
      <c r="M80" s="351">
        <f>AG108/1000000</f>
        <v>1.268106</v>
      </c>
      <c r="N80" s="351">
        <f t="shared" si="15"/>
        <v>1858.7448300000001</v>
      </c>
      <c r="O80" s="351">
        <v>125.124</v>
      </c>
      <c r="R80" s="187"/>
      <c r="S80" s="190"/>
    </row>
    <row r="81" spans="1:34" ht="17" x14ac:dyDescent="0.2">
      <c r="A81" s="352" t="s">
        <v>1254</v>
      </c>
      <c r="B81" s="351">
        <f>(L109+M109+N109+O109)/1000000</f>
        <v>24.136044999999999</v>
      </c>
      <c r="C81" s="351">
        <f>(B109+C109)/1000000</f>
        <v>51.888854000000002</v>
      </c>
      <c r="D81" s="351">
        <f>D109/1000000</f>
        <v>265.18032399999998</v>
      </c>
      <c r="E81" s="351">
        <f t="shared" si="14"/>
        <v>539.96653300000003</v>
      </c>
      <c r="F81" s="351">
        <f>(J109+K109)/1000000</f>
        <v>10.362462000000001</v>
      </c>
      <c r="G81" s="351">
        <f>(P109+Q109+R109+S109+T109+U109)/1000000</f>
        <v>512.76510099999996</v>
      </c>
      <c r="H81" s="351">
        <f>V109/1000000</f>
        <v>677.69295699999998</v>
      </c>
      <c r="I81" s="351">
        <f>(W109+X109+Y109+Z109+AA109)/1000000</f>
        <v>87.339473999999996</v>
      </c>
      <c r="J81" s="351">
        <f>AB109/1000000</f>
        <v>70.861675000000005</v>
      </c>
      <c r="K81" s="351">
        <f>(AC109+AD109)/1000000</f>
        <v>102.537036</v>
      </c>
      <c r="L81" s="351">
        <f>(AE109+AF109)/1000000</f>
        <v>510.76768600000003</v>
      </c>
      <c r="M81" s="351">
        <f>AG109/1000000</f>
        <v>1.049212</v>
      </c>
      <c r="N81" s="351">
        <f t="shared" si="15"/>
        <v>2854.5473590000001</v>
      </c>
      <c r="O81" s="351">
        <v>149.03</v>
      </c>
      <c r="R81" s="187"/>
      <c r="S81" s="190"/>
    </row>
    <row r="82" spans="1:34" s="10" customFormat="1" ht="34" x14ac:dyDescent="0.15">
      <c r="A82" s="343" t="s">
        <v>101</v>
      </c>
      <c r="B82" s="317">
        <f t="shared" ref="B82:O82" si="16">SUM(B59:B81)</f>
        <v>290.76667300000003</v>
      </c>
      <c r="C82" s="317">
        <f t="shared" si="16"/>
        <v>187.418881</v>
      </c>
      <c r="D82" s="317">
        <f t="shared" si="16"/>
        <v>3084.8318309999995</v>
      </c>
      <c r="E82" s="317">
        <f t="shared" si="16"/>
        <v>4335.2324449999996</v>
      </c>
      <c r="F82" s="317">
        <f t="shared" si="16"/>
        <v>189.28051699999997</v>
      </c>
      <c r="G82" s="317">
        <f t="shared" si="16"/>
        <v>2621.8013939999996</v>
      </c>
      <c r="H82" s="317">
        <f t="shared" si="16"/>
        <v>3715.3074269999997</v>
      </c>
      <c r="I82" s="317">
        <f t="shared" si="16"/>
        <v>932.96564200000012</v>
      </c>
      <c r="J82" s="317">
        <f t="shared" si="16"/>
        <v>571.12535100000014</v>
      </c>
      <c r="K82" s="317">
        <f t="shared" si="16"/>
        <v>451.64254699999998</v>
      </c>
      <c r="L82" s="317">
        <f t="shared" si="16"/>
        <v>1441.253645</v>
      </c>
      <c r="M82" s="317">
        <f t="shared" si="16"/>
        <v>45.834979000000004</v>
      </c>
      <c r="N82" s="317">
        <f t="shared" si="16"/>
        <v>17867.461331999999</v>
      </c>
      <c r="O82" s="317">
        <f t="shared" si="16"/>
        <v>1126.5266080000001</v>
      </c>
      <c r="P82"/>
      <c r="Q82"/>
      <c r="R82" s="187"/>
      <c r="S82" s="190"/>
      <c r="T82"/>
      <c r="U82"/>
      <c r="V82"/>
      <c r="W82"/>
      <c r="X82"/>
      <c r="Y82"/>
      <c r="Z82"/>
      <c r="AA82"/>
    </row>
    <row r="83" spans="1:34" x14ac:dyDescent="0.15">
      <c r="R83" s="187"/>
      <c r="S83" s="190"/>
      <c r="Z83" s="10"/>
      <c r="AA83" s="10"/>
    </row>
    <row r="84" spans="1:34" x14ac:dyDescent="0.15">
      <c r="P84" s="45"/>
      <c r="Q84" s="45"/>
    </row>
    <row r="85" spans="1:34" x14ac:dyDescent="0.15">
      <c r="A85" t="s">
        <v>63</v>
      </c>
      <c r="C85"/>
    </row>
    <row r="86" spans="1:34" ht="28" x14ac:dyDescent="0.15">
      <c r="A86" s="17" t="s">
        <v>394</v>
      </c>
      <c r="B86" s="90" t="s">
        <v>45</v>
      </c>
      <c r="C86" s="24" t="s">
        <v>941</v>
      </c>
      <c r="D86" s="90" t="s">
        <v>46</v>
      </c>
      <c r="E86" s="90" t="s">
        <v>47</v>
      </c>
      <c r="F86" s="90" t="s">
        <v>395</v>
      </c>
      <c r="G86" s="90" t="s">
        <v>396</v>
      </c>
      <c r="H86" s="90" t="s">
        <v>942</v>
      </c>
      <c r="I86" s="90" t="s">
        <v>1255</v>
      </c>
      <c r="J86" s="90" t="s">
        <v>48</v>
      </c>
      <c r="K86" s="24" t="s">
        <v>897</v>
      </c>
      <c r="L86" s="24" t="s">
        <v>90</v>
      </c>
      <c r="M86" s="90" t="s">
        <v>91</v>
      </c>
      <c r="N86" s="90" t="s">
        <v>92</v>
      </c>
      <c r="O86" s="90" t="s">
        <v>215</v>
      </c>
      <c r="P86" s="24" t="s">
        <v>49</v>
      </c>
      <c r="Q86" s="90" t="s">
        <v>93</v>
      </c>
      <c r="R86" s="24" t="s">
        <v>94</v>
      </c>
      <c r="S86" s="90" t="s">
        <v>397</v>
      </c>
      <c r="T86" s="90" t="s">
        <v>398</v>
      </c>
      <c r="U86" s="90" t="s">
        <v>898</v>
      </c>
      <c r="V86" s="126" t="s">
        <v>50</v>
      </c>
      <c r="W86" s="90" t="s">
        <v>51</v>
      </c>
      <c r="X86" s="90" t="s">
        <v>399</v>
      </c>
      <c r="Y86" s="90" t="s">
        <v>840</v>
      </c>
      <c r="Z86" s="90" t="s">
        <v>81</v>
      </c>
      <c r="AA86" s="90" t="s">
        <v>943</v>
      </c>
      <c r="AB86" s="233" t="s">
        <v>593</v>
      </c>
      <c r="AC86" s="233" t="s">
        <v>52</v>
      </c>
      <c r="AD86" s="233" t="s">
        <v>944</v>
      </c>
      <c r="AE86" s="233" t="s">
        <v>85</v>
      </c>
      <c r="AF86" s="233" t="s">
        <v>945</v>
      </c>
      <c r="AG86" s="233" t="s">
        <v>54</v>
      </c>
      <c r="AH86" s="233" t="s">
        <v>55</v>
      </c>
    </row>
    <row r="87" spans="1:34" x14ac:dyDescent="0.15">
      <c r="A87" s="44" t="s">
        <v>310</v>
      </c>
      <c r="B87" s="42">
        <v>103</v>
      </c>
      <c r="C87" s="42"/>
      <c r="D87" s="42">
        <v>0</v>
      </c>
      <c r="E87" s="42">
        <v>0</v>
      </c>
      <c r="F87" s="42">
        <v>293928</v>
      </c>
      <c r="G87" s="42">
        <v>2041297</v>
      </c>
      <c r="H87" s="42"/>
      <c r="I87" s="42"/>
      <c r="J87" s="42">
        <v>970138</v>
      </c>
      <c r="K87" s="42"/>
      <c r="L87" s="42"/>
      <c r="M87" s="42">
        <v>219844</v>
      </c>
      <c r="N87" s="42">
        <v>443</v>
      </c>
      <c r="O87" s="42"/>
      <c r="P87" s="42">
        <v>303331</v>
      </c>
      <c r="Q87" s="42"/>
      <c r="R87" s="42"/>
      <c r="S87" s="42"/>
      <c r="T87" s="42">
        <v>312168</v>
      </c>
      <c r="U87" s="42"/>
      <c r="V87" s="42"/>
      <c r="W87" s="42">
        <v>20800</v>
      </c>
      <c r="X87" s="42"/>
      <c r="Y87" s="42"/>
      <c r="Z87" s="42">
        <v>106882</v>
      </c>
      <c r="AA87" s="42"/>
      <c r="AB87" s="233"/>
      <c r="AC87" s="233">
        <v>12243</v>
      </c>
      <c r="AD87" s="233"/>
      <c r="AE87" s="233">
        <v>1054471</v>
      </c>
      <c r="AF87" s="233"/>
      <c r="AG87" s="233">
        <v>188170</v>
      </c>
      <c r="AH87" s="233">
        <v>5523818</v>
      </c>
    </row>
    <row r="88" spans="1:34" x14ac:dyDescent="0.15">
      <c r="A88" s="44" t="s">
        <v>311</v>
      </c>
      <c r="B88" s="42">
        <v>2129</v>
      </c>
      <c r="C88" s="42"/>
      <c r="D88" s="42">
        <v>0</v>
      </c>
      <c r="E88" s="42">
        <v>0</v>
      </c>
      <c r="F88" s="42">
        <v>969360</v>
      </c>
      <c r="G88" s="42">
        <v>1666131</v>
      </c>
      <c r="H88" s="42"/>
      <c r="I88" s="42"/>
      <c r="J88" s="42">
        <v>1033230</v>
      </c>
      <c r="K88" s="42"/>
      <c r="L88" s="42"/>
      <c r="M88" s="42">
        <v>966778</v>
      </c>
      <c r="N88" s="42">
        <v>0</v>
      </c>
      <c r="O88" s="42"/>
      <c r="P88" s="42">
        <v>737930</v>
      </c>
      <c r="Q88" s="42"/>
      <c r="R88" s="42"/>
      <c r="S88" s="42"/>
      <c r="T88" s="42">
        <v>499200</v>
      </c>
      <c r="U88" s="42"/>
      <c r="V88" s="42"/>
      <c r="W88" s="42">
        <v>42313</v>
      </c>
      <c r="X88" s="42"/>
      <c r="Y88" s="42"/>
      <c r="Z88" s="42">
        <v>202757</v>
      </c>
      <c r="AA88" s="42"/>
      <c r="AB88" s="233"/>
      <c r="AC88" s="233">
        <v>33465</v>
      </c>
      <c r="AD88" s="233"/>
      <c r="AE88" s="233">
        <v>2083976</v>
      </c>
      <c r="AF88" s="233"/>
      <c r="AG88" s="233">
        <v>256464</v>
      </c>
      <c r="AH88" s="233">
        <v>8493733</v>
      </c>
    </row>
    <row r="89" spans="1:34" x14ac:dyDescent="0.15">
      <c r="A89" s="44" t="s">
        <v>312</v>
      </c>
      <c r="B89" s="42">
        <v>2994</v>
      </c>
      <c r="C89" s="42"/>
      <c r="D89" s="42">
        <v>0</v>
      </c>
      <c r="E89" s="42">
        <v>0</v>
      </c>
      <c r="F89" s="42">
        <v>1861710</v>
      </c>
      <c r="G89" s="42">
        <v>3414785</v>
      </c>
      <c r="H89" s="42"/>
      <c r="I89" s="42"/>
      <c r="J89" s="42">
        <v>1416162</v>
      </c>
      <c r="K89" s="42"/>
      <c r="L89" s="42"/>
      <c r="M89" s="42">
        <v>1579925</v>
      </c>
      <c r="N89" s="42">
        <v>2101183</v>
      </c>
      <c r="O89" s="42"/>
      <c r="P89" s="42">
        <v>4008604</v>
      </c>
      <c r="Q89" s="42"/>
      <c r="R89" s="42"/>
      <c r="S89" s="42"/>
      <c r="T89" s="42">
        <v>624912</v>
      </c>
      <c r="U89" s="42"/>
      <c r="V89" s="42"/>
      <c r="W89" s="42">
        <v>130850</v>
      </c>
      <c r="X89" s="42"/>
      <c r="Y89" s="42"/>
      <c r="Z89" s="42">
        <v>268646</v>
      </c>
      <c r="AA89" s="42"/>
      <c r="AB89" s="233"/>
      <c r="AC89" s="233">
        <v>85667</v>
      </c>
      <c r="AD89" s="233"/>
      <c r="AE89" s="233">
        <v>3547814</v>
      </c>
      <c r="AF89" s="233"/>
      <c r="AG89" s="233">
        <v>262387</v>
      </c>
      <c r="AH89" s="233">
        <v>19305639</v>
      </c>
    </row>
    <row r="90" spans="1:34" x14ac:dyDescent="0.15">
      <c r="A90" s="44" t="s">
        <v>313</v>
      </c>
      <c r="B90" s="42">
        <v>27172</v>
      </c>
      <c r="C90" s="42"/>
      <c r="D90" s="42">
        <v>0</v>
      </c>
      <c r="E90" s="42">
        <v>0</v>
      </c>
      <c r="F90" s="42">
        <v>3762611</v>
      </c>
      <c r="G90" s="42">
        <v>7155566</v>
      </c>
      <c r="H90" s="42"/>
      <c r="I90" s="42"/>
      <c r="J90" s="42">
        <v>4682841</v>
      </c>
      <c r="K90" s="42"/>
      <c r="L90" s="42"/>
      <c r="M90" s="42">
        <v>2003899</v>
      </c>
      <c r="N90" s="42">
        <v>2148291</v>
      </c>
      <c r="O90" s="42"/>
      <c r="P90" s="42">
        <v>3295099</v>
      </c>
      <c r="Q90" s="42"/>
      <c r="R90" s="42"/>
      <c r="S90" s="42"/>
      <c r="T90" s="42">
        <v>422576</v>
      </c>
      <c r="U90" s="42"/>
      <c r="V90" s="42"/>
      <c r="W90" s="42">
        <v>396535</v>
      </c>
      <c r="X90" s="42"/>
      <c r="Y90" s="42"/>
      <c r="Z90" s="42">
        <v>461632</v>
      </c>
      <c r="AA90" s="42"/>
      <c r="AB90" s="233"/>
      <c r="AC90" s="233">
        <v>108466</v>
      </c>
      <c r="AD90" s="233"/>
      <c r="AE90" s="233">
        <v>10448394</v>
      </c>
      <c r="AF90" s="233"/>
      <c r="AG90" s="233">
        <v>298007</v>
      </c>
      <c r="AH90" s="233">
        <v>35211089</v>
      </c>
    </row>
    <row r="91" spans="1:34" x14ac:dyDescent="0.15">
      <c r="A91" s="44" t="s">
        <v>314</v>
      </c>
      <c r="B91" s="42">
        <v>61910</v>
      </c>
      <c r="C91" s="42"/>
      <c r="D91" s="42">
        <v>0</v>
      </c>
      <c r="E91" s="42">
        <v>0</v>
      </c>
      <c r="F91" s="42">
        <v>8314241</v>
      </c>
      <c r="G91" s="42">
        <v>7350798</v>
      </c>
      <c r="H91" s="42"/>
      <c r="I91" s="42"/>
      <c r="J91" s="42">
        <v>3396452</v>
      </c>
      <c r="K91" s="42"/>
      <c r="L91" s="42"/>
      <c r="M91" s="42">
        <v>3243208</v>
      </c>
      <c r="N91" s="42">
        <v>3529148</v>
      </c>
      <c r="O91" s="42"/>
      <c r="P91" s="42">
        <v>8732844</v>
      </c>
      <c r="Q91" s="42"/>
      <c r="R91" s="42"/>
      <c r="S91" s="42"/>
      <c r="T91" s="42">
        <v>171588</v>
      </c>
      <c r="U91" s="42"/>
      <c r="V91" s="42"/>
      <c r="W91" s="42">
        <v>650466</v>
      </c>
      <c r="X91" s="42"/>
      <c r="Y91" s="42"/>
      <c r="Z91" s="42">
        <v>308763</v>
      </c>
      <c r="AA91" s="42"/>
      <c r="AB91" s="233">
        <v>294784</v>
      </c>
      <c r="AC91" s="233">
        <v>419958</v>
      </c>
      <c r="AD91" s="233"/>
      <c r="AE91" s="233">
        <v>10301456</v>
      </c>
      <c r="AF91" s="233"/>
      <c r="AG91" s="233">
        <v>251902</v>
      </c>
      <c r="AH91" s="233">
        <v>47027518</v>
      </c>
    </row>
    <row r="92" spans="1:34" x14ac:dyDescent="0.15">
      <c r="A92" s="44" t="s">
        <v>315</v>
      </c>
      <c r="B92" s="42">
        <v>57356</v>
      </c>
      <c r="C92" s="42"/>
      <c r="D92" s="42">
        <v>0</v>
      </c>
      <c r="E92" s="42">
        <v>0</v>
      </c>
      <c r="F92" s="42">
        <v>16033170</v>
      </c>
      <c r="G92" s="42">
        <v>10519980</v>
      </c>
      <c r="H92" s="42"/>
      <c r="I92" s="42"/>
      <c r="J92" s="42">
        <v>3584040</v>
      </c>
      <c r="K92" s="42"/>
      <c r="L92" s="42"/>
      <c r="M92" s="42">
        <v>2836922</v>
      </c>
      <c r="N92" s="42">
        <v>2860095</v>
      </c>
      <c r="O92" s="42"/>
      <c r="P92" s="42">
        <v>15084555</v>
      </c>
      <c r="Q92" s="42"/>
      <c r="R92" s="42"/>
      <c r="S92" s="42"/>
      <c r="T92" s="42"/>
      <c r="U92" s="42"/>
      <c r="V92" s="42"/>
      <c r="W92" s="42">
        <v>1324158</v>
      </c>
      <c r="X92" s="42"/>
      <c r="Y92" s="42"/>
      <c r="Z92" s="42">
        <v>473991</v>
      </c>
      <c r="AA92" s="42"/>
      <c r="AB92" s="233">
        <v>1705891</v>
      </c>
      <c r="AC92" s="233">
        <v>487377</v>
      </c>
      <c r="AD92" s="233"/>
      <c r="AE92" s="233">
        <v>12834851</v>
      </c>
      <c r="AF92" s="233"/>
      <c r="AG92" s="233">
        <v>256555</v>
      </c>
      <c r="AH92" s="233">
        <v>68058941</v>
      </c>
    </row>
    <row r="93" spans="1:34" x14ac:dyDescent="0.15">
      <c r="A93" s="44" t="s">
        <v>316</v>
      </c>
      <c r="B93" s="42">
        <v>35497</v>
      </c>
      <c r="C93" s="42"/>
      <c r="D93" s="42">
        <v>0</v>
      </c>
      <c r="E93" s="42">
        <v>0</v>
      </c>
      <c r="F93" s="42">
        <v>27745999</v>
      </c>
      <c r="G93" s="42">
        <v>13667796</v>
      </c>
      <c r="H93" s="42"/>
      <c r="I93" s="42"/>
      <c r="J93" s="42">
        <v>4052853</v>
      </c>
      <c r="K93" s="42"/>
      <c r="L93" s="42"/>
      <c r="M93" s="42">
        <v>4723457</v>
      </c>
      <c r="N93" s="42">
        <v>3054810</v>
      </c>
      <c r="O93" s="42"/>
      <c r="P93" s="42">
        <v>11929659</v>
      </c>
      <c r="Q93" s="42"/>
      <c r="R93" s="42"/>
      <c r="S93" s="42"/>
      <c r="T93" s="42"/>
      <c r="U93" s="42"/>
      <c r="V93" s="42">
        <v>1668191</v>
      </c>
      <c r="W93" s="42">
        <v>2992414</v>
      </c>
      <c r="X93" s="42"/>
      <c r="Y93" s="42"/>
      <c r="Z93" s="42">
        <v>1694929</v>
      </c>
      <c r="AA93" s="42"/>
      <c r="AB93" s="233">
        <v>4909700</v>
      </c>
      <c r="AC93" s="233">
        <v>361331</v>
      </c>
      <c r="AD93" s="233"/>
      <c r="AE93" s="233">
        <v>13483576</v>
      </c>
      <c r="AF93" s="233"/>
      <c r="AG93" s="233">
        <v>318353</v>
      </c>
      <c r="AH93" s="233">
        <v>90638565</v>
      </c>
    </row>
    <row r="94" spans="1:34" x14ac:dyDescent="0.15">
      <c r="A94" s="44" t="s">
        <v>317</v>
      </c>
      <c r="B94" s="42">
        <v>48910</v>
      </c>
      <c r="C94" s="42"/>
      <c r="D94" s="42">
        <v>0</v>
      </c>
      <c r="E94" s="42">
        <v>2644706</v>
      </c>
      <c r="F94" s="42">
        <v>12259693</v>
      </c>
      <c r="G94" s="42">
        <v>16079054</v>
      </c>
      <c r="H94" s="42"/>
      <c r="I94" s="42"/>
      <c r="J94" s="42">
        <v>9288319</v>
      </c>
      <c r="K94" s="42"/>
      <c r="L94" s="42"/>
      <c r="M94" s="42">
        <v>4894080</v>
      </c>
      <c r="N94" s="42">
        <v>2430112</v>
      </c>
      <c r="O94" s="42"/>
      <c r="P94" s="42">
        <v>24321784</v>
      </c>
      <c r="Q94" s="42"/>
      <c r="R94" s="42"/>
      <c r="S94" s="42"/>
      <c r="T94" s="42"/>
      <c r="U94" s="42"/>
      <c r="V94" s="42">
        <v>33357463</v>
      </c>
      <c r="W94" s="42">
        <v>3209348</v>
      </c>
      <c r="X94" s="42"/>
      <c r="Y94" s="42"/>
      <c r="Z94" s="42">
        <v>4922693</v>
      </c>
      <c r="AA94" s="42"/>
      <c r="AB94" s="233">
        <v>7039274</v>
      </c>
      <c r="AC94" s="233">
        <v>1215012</v>
      </c>
      <c r="AD94" s="233"/>
      <c r="AE94" s="233">
        <v>5713331</v>
      </c>
      <c r="AF94" s="233"/>
      <c r="AG94" s="233">
        <v>114522</v>
      </c>
      <c r="AH94" s="233">
        <v>127538301</v>
      </c>
    </row>
    <row r="95" spans="1:34" x14ac:dyDescent="0.15">
      <c r="A95" s="44" t="s">
        <v>318</v>
      </c>
      <c r="B95" s="42">
        <v>303870</v>
      </c>
      <c r="C95" s="42"/>
      <c r="D95" s="42">
        <v>0</v>
      </c>
      <c r="E95" s="42">
        <v>34156798</v>
      </c>
      <c r="F95" s="42">
        <v>585182</v>
      </c>
      <c r="G95" s="42">
        <v>4005600</v>
      </c>
      <c r="H95" s="42"/>
      <c r="I95" s="42"/>
      <c r="J95" s="42">
        <v>10177527</v>
      </c>
      <c r="K95" s="42"/>
      <c r="L95" s="42"/>
      <c r="M95" s="42">
        <v>1706800</v>
      </c>
      <c r="N95" s="42">
        <v>1865084</v>
      </c>
      <c r="O95" s="42"/>
      <c r="P95" s="42">
        <v>16757476</v>
      </c>
      <c r="Q95" s="42"/>
      <c r="R95" s="42"/>
      <c r="S95" s="42"/>
      <c r="T95" s="42"/>
      <c r="U95" s="42"/>
      <c r="V95" s="42">
        <v>47736140</v>
      </c>
      <c r="W95" s="42">
        <v>5566938</v>
      </c>
      <c r="X95" s="42"/>
      <c r="Y95" s="42"/>
      <c r="Z95" s="42">
        <v>5165787</v>
      </c>
      <c r="AA95" s="42"/>
      <c r="AB95" s="233">
        <v>10672894</v>
      </c>
      <c r="AC95" s="233">
        <v>399323</v>
      </c>
      <c r="AD95" s="233"/>
      <c r="AE95" s="233">
        <v>16487646</v>
      </c>
      <c r="AF95" s="233"/>
      <c r="AG95" s="233">
        <v>74131</v>
      </c>
      <c r="AH95" s="233">
        <v>155661196</v>
      </c>
    </row>
    <row r="96" spans="1:34" x14ac:dyDescent="0.15">
      <c r="A96" s="121" t="s">
        <v>319</v>
      </c>
      <c r="B96" s="42">
        <v>472857</v>
      </c>
      <c r="C96" s="42"/>
      <c r="D96" s="42">
        <v>37058060</v>
      </c>
      <c r="E96" s="42">
        <v>54500664</v>
      </c>
      <c r="F96" s="42"/>
      <c r="G96" s="42"/>
      <c r="H96" s="42"/>
      <c r="I96" s="42"/>
      <c r="J96" s="42">
        <v>5677475</v>
      </c>
      <c r="K96" s="42"/>
      <c r="L96" s="42"/>
      <c r="M96" s="42">
        <v>1697160</v>
      </c>
      <c r="N96" s="42">
        <v>3410140</v>
      </c>
      <c r="O96" s="42"/>
      <c r="P96" s="42">
        <v>38785879</v>
      </c>
      <c r="Q96" s="42"/>
      <c r="R96" s="42"/>
      <c r="S96" s="42">
        <v>41164</v>
      </c>
      <c r="T96" s="42"/>
      <c r="U96" s="42"/>
      <c r="V96" s="42">
        <v>47205446</v>
      </c>
      <c r="W96" s="42">
        <v>8418827</v>
      </c>
      <c r="X96" s="42"/>
      <c r="Y96" s="42"/>
      <c r="Z96" s="42">
        <v>8828906</v>
      </c>
      <c r="AA96" s="42"/>
      <c r="AB96" s="233">
        <v>8655132</v>
      </c>
      <c r="AC96" s="233">
        <v>7699420</v>
      </c>
      <c r="AD96" s="233"/>
      <c r="AE96" s="233">
        <v>31722079</v>
      </c>
      <c r="AF96" s="233"/>
      <c r="AG96" s="233">
        <v>490620</v>
      </c>
      <c r="AH96" s="233">
        <v>254663829</v>
      </c>
    </row>
    <row r="97" spans="1:34" x14ac:dyDescent="0.15">
      <c r="A97" s="121" t="s">
        <v>320</v>
      </c>
      <c r="B97" s="42">
        <v>101671</v>
      </c>
      <c r="C97" s="42"/>
      <c r="D97" s="42">
        <v>52599871</v>
      </c>
      <c r="E97" s="42">
        <v>84223158</v>
      </c>
      <c r="F97" s="42"/>
      <c r="G97" s="42"/>
      <c r="H97" s="42"/>
      <c r="I97" s="42"/>
      <c r="J97" s="42">
        <v>659405</v>
      </c>
      <c r="K97" s="42"/>
      <c r="L97" s="42"/>
      <c r="M97" s="42">
        <v>2765481</v>
      </c>
      <c r="N97" s="42">
        <v>1640721</v>
      </c>
      <c r="O97" s="42"/>
      <c r="P97" s="42">
        <v>51806449</v>
      </c>
      <c r="Q97" s="42"/>
      <c r="R97" s="42"/>
      <c r="S97" s="42">
        <v>138824</v>
      </c>
      <c r="T97" s="42"/>
      <c r="U97" s="42"/>
      <c r="V97" s="42">
        <v>79756398</v>
      </c>
      <c r="W97" s="42">
        <v>21357555</v>
      </c>
      <c r="X97" s="42">
        <v>337</v>
      </c>
      <c r="Y97" s="42"/>
      <c r="Z97" s="42">
        <v>1540021</v>
      </c>
      <c r="AA97" s="42"/>
      <c r="AB97" s="233">
        <v>12425960</v>
      </c>
      <c r="AC97" s="233">
        <v>49882875</v>
      </c>
      <c r="AD97" s="233"/>
      <c r="AE97" s="233">
        <v>50334622</v>
      </c>
      <c r="AF97" s="233"/>
      <c r="AG97" s="233">
        <v>3566385</v>
      </c>
      <c r="AH97" s="233">
        <v>412799733</v>
      </c>
    </row>
    <row r="98" spans="1:34" s="10" customFormat="1" ht="14" x14ac:dyDescent="0.15">
      <c r="A98" s="183" t="s">
        <v>321</v>
      </c>
      <c r="B98" s="42">
        <v>368609</v>
      </c>
      <c r="C98" s="42"/>
      <c r="D98" s="42">
        <v>112330657</v>
      </c>
      <c r="E98" s="42">
        <v>133841386</v>
      </c>
      <c r="F98" s="42"/>
      <c r="G98" s="42"/>
      <c r="H98" s="42"/>
      <c r="I98" s="42"/>
      <c r="J98" s="42">
        <v>720133</v>
      </c>
      <c r="K98" s="42"/>
      <c r="L98" s="42">
        <v>133460</v>
      </c>
      <c r="M98" s="42">
        <v>2547527</v>
      </c>
      <c r="N98" s="42">
        <v>2361262</v>
      </c>
      <c r="O98" s="42"/>
      <c r="P98" s="42">
        <v>63725984</v>
      </c>
      <c r="Q98" s="42"/>
      <c r="R98" s="42"/>
      <c r="S98" s="42">
        <v>239979</v>
      </c>
      <c r="T98" s="42"/>
      <c r="U98" s="42"/>
      <c r="V98" s="42">
        <v>98766037</v>
      </c>
      <c r="W98" s="42">
        <v>8735002</v>
      </c>
      <c r="X98" s="42">
        <v>1388</v>
      </c>
      <c r="Y98" s="42"/>
      <c r="Z98" s="42">
        <v>11444242</v>
      </c>
      <c r="AA98" s="42"/>
      <c r="AB98" s="233">
        <v>20538207</v>
      </c>
      <c r="AC98" s="495">
        <v>3194725</v>
      </c>
      <c r="AD98" s="495"/>
      <c r="AE98" s="495">
        <v>38272940</v>
      </c>
      <c r="AF98" s="495"/>
      <c r="AG98" s="495">
        <v>4158651</v>
      </c>
      <c r="AH98" s="495">
        <v>501380189</v>
      </c>
    </row>
    <row r="99" spans="1:34" ht="14" x14ac:dyDescent="0.15">
      <c r="A99" s="183" t="s">
        <v>322</v>
      </c>
      <c r="B99" s="42">
        <v>846248</v>
      </c>
      <c r="C99" s="42"/>
      <c r="D99" s="42">
        <v>120025964</v>
      </c>
      <c r="E99" s="42">
        <v>168676747</v>
      </c>
      <c r="F99" s="42"/>
      <c r="G99" s="42"/>
      <c r="H99" s="42"/>
      <c r="I99" s="42"/>
      <c r="J99" s="42">
        <v>791085</v>
      </c>
      <c r="K99" s="42"/>
      <c r="L99" s="42">
        <v>174168</v>
      </c>
      <c r="M99" s="42">
        <v>3782251</v>
      </c>
      <c r="N99" s="42">
        <v>6669830</v>
      </c>
      <c r="O99" s="42"/>
      <c r="P99" s="42">
        <v>69369635</v>
      </c>
      <c r="Q99" s="42">
        <v>723547</v>
      </c>
      <c r="R99" s="42">
        <v>38489</v>
      </c>
      <c r="S99" s="42">
        <v>456928</v>
      </c>
      <c r="T99" s="42"/>
      <c r="U99" s="42"/>
      <c r="V99" s="42">
        <v>95246110</v>
      </c>
      <c r="W99" s="42">
        <v>9468565</v>
      </c>
      <c r="X99" s="42">
        <v>2100</v>
      </c>
      <c r="Y99" s="42"/>
      <c r="Z99" s="42">
        <v>14868682</v>
      </c>
      <c r="AA99" s="42"/>
      <c r="AB99" s="495">
        <v>16768246</v>
      </c>
      <c r="AC99" s="233">
        <v>6706193</v>
      </c>
      <c r="AD99" s="233"/>
      <c r="AE99" s="233">
        <v>54068234</v>
      </c>
      <c r="AF99" s="233"/>
      <c r="AG99" s="233">
        <v>1599327</v>
      </c>
      <c r="AH99" s="233">
        <v>570282349</v>
      </c>
    </row>
    <row r="100" spans="1:34" ht="14" x14ac:dyDescent="0.15">
      <c r="A100" s="123" t="s">
        <v>323</v>
      </c>
      <c r="B100" s="42">
        <v>673608</v>
      </c>
      <c r="C100" s="42"/>
      <c r="D100" s="42">
        <v>120930572</v>
      </c>
      <c r="E100" s="42">
        <v>209906859</v>
      </c>
      <c r="F100" s="42"/>
      <c r="G100" s="42"/>
      <c r="H100" s="42"/>
      <c r="I100" s="42"/>
      <c r="J100" s="42">
        <v>4434948</v>
      </c>
      <c r="K100" s="42"/>
      <c r="L100" s="42">
        <v>243034</v>
      </c>
      <c r="M100" s="42">
        <v>2819514</v>
      </c>
      <c r="N100" s="42">
        <v>7149823</v>
      </c>
      <c r="O100" s="42"/>
      <c r="P100" s="42">
        <v>109694914</v>
      </c>
      <c r="Q100" s="42">
        <v>582294</v>
      </c>
      <c r="R100" s="42">
        <v>238073</v>
      </c>
      <c r="S100" s="42">
        <v>1228143</v>
      </c>
      <c r="T100" s="42"/>
      <c r="U100" s="42"/>
      <c r="V100" s="42">
        <v>135286498</v>
      </c>
      <c r="W100" s="42">
        <v>22029801</v>
      </c>
      <c r="X100" s="42">
        <v>5075</v>
      </c>
      <c r="Y100" s="42"/>
      <c r="Z100" s="42">
        <v>16188209</v>
      </c>
      <c r="AA100" s="42"/>
      <c r="AB100" s="233">
        <v>18293760</v>
      </c>
      <c r="AC100" s="233">
        <v>5756697</v>
      </c>
      <c r="AD100" s="233"/>
      <c r="AE100" s="233">
        <v>89251096</v>
      </c>
      <c r="AF100" s="233"/>
      <c r="AG100" s="233">
        <v>4687222</v>
      </c>
      <c r="AH100" s="233">
        <v>749400140</v>
      </c>
    </row>
    <row r="101" spans="1:34" ht="14" x14ac:dyDescent="0.15">
      <c r="A101" s="123" t="s">
        <v>324</v>
      </c>
      <c r="B101" s="42">
        <v>1110146</v>
      </c>
      <c r="C101" s="42"/>
      <c r="D101" s="42">
        <v>144293748</v>
      </c>
      <c r="E101" s="42">
        <v>283255958</v>
      </c>
      <c r="F101" s="42"/>
      <c r="G101" s="42"/>
      <c r="H101" s="42"/>
      <c r="I101" s="42"/>
      <c r="J101" s="42">
        <v>4498352</v>
      </c>
      <c r="K101" s="42"/>
      <c r="L101" s="42">
        <v>860963</v>
      </c>
      <c r="M101" s="42">
        <v>2244423</v>
      </c>
      <c r="N101" s="42">
        <v>6294587</v>
      </c>
      <c r="O101" s="42">
        <v>6072320</v>
      </c>
      <c r="P101" s="42">
        <v>125100353</v>
      </c>
      <c r="Q101" s="42">
        <v>646412</v>
      </c>
      <c r="R101" s="42">
        <v>275258</v>
      </c>
      <c r="S101" s="42">
        <v>1058462</v>
      </c>
      <c r="T101" s="42"/>
      <c r="U101" s="42"/>
      <c r="V101" s="42">
        <v>196137679</v>
      </c>
      <c r="W101" s="42">
        <v>52537312</v>
      </c>
      <c r="X101" s="42">
        <v>2395</v>
      </c>
      <c r="Y101" s="42"/>
      <c r="Z101" s="42">
        <v>15190615</v>
      </c>
      <c r="AA101" s="42"/>
      <c r="AB101" s="233">
        <v>27464272</v>
      </c>
      <c r="AC101" s="233">
        <v>13607626</v>
      </c>
      <c r="AD101" s="233"/>
      <c r="AE101" s="233">
        <v>71263045</v>
      </c>
      <c r="AF101" s="233"/>
      <c r="AG101" s="233">
        <v>6392213</v>
      </c>
      <c r="AH101" s="233">
        <v>958306139</v>
      </c>
    </row>
    <row r="102" spans="1:34" ht="14" x14ac:dyDescent="0.15">
      <c r="A102" s="123" t="s">
        <v>241</v>
      </c>
      <c r="B102" s="42">
        <v>2000860</v>
      </c>
      <c r="C102" s="42"/>
      <c r="D102" s="42">
        <v>172036391</v>
      </c>
      <c r="E102" s="42">
        <v>405060654</v>
      </c>
      <c r="F102" s="42"/>
      <c r="G102" s="42"/>
      <c r="H102" s="42"/>
      <c r="I102" s="42"/>
      <c r="J102" s="42">
        <v>6384325</v>
      </c>
      <c r="K102" s="42"/>
      <c r="L102" s="42">
        <v>2224693</v>
      </c>
      <c r="M102" s="42">
        <v>2867869</v>
      </c>
      <c r="N102" s="42">
        <v>4684400</v>
      </c>
      <c r="O102" s="42">
        <v>6166315</v>
      </c>
      <c r="P102" s="42">
        <v>160358375</v>
      </c>
      <c r="Q102" s="42">
        <v>1164862</v>
      </c>
      <c r="R102" s="42">
        <v>602391</v>
      </c>
      <c r="S102" s="42">
        <v>1150818</v>
      </c>
      <c r="T102" s="42"/>
      <c r="U102" s="42"/>
      <c r="V102" s="42">
        <v>360644547</v>
      </c>
      <c r="W102" s="42">
        <v>56975680</v>
      </c>
      <c r="X102" s="42">
        <v>3384</v>
      </c>
      <c r="Y102" s="42"/>
      <c r="Z102" s="42">
        <v>13668302</v>
      </c>
      <c r="AA102" s="42"/>
      <c r="AB102" s="233">
        <v>56956518</v>
      </c>
      <c r="AC102" s="233">
        <v>13084823</v>
      </c>
      <c r="AD102" s="233"/>
      <c r="AE102" s="233">
        <v>77176447</v>
      </c>
      <c r="AF102" s="233"/>
      <c r="AG102" s="233">
        <v>7651738</v>
      </c>
      <c r="AH102" s="233">
        <v>1350863392</v>
      </c>
    </row>
    <row r="103" spans="1:34" ht="14" x14ac:dyDescent="0.15">
      <c r="A103" s="263" t="s">
        <v>637</v>
      </c>
      <c r="B103" s="42">
        <v>5180425</v>
      </c>
      <c r="C103" s="42"/>
      <c r="D103" s="42">
        <v>316508622</v>
      </c>
      <c r="E103" s="42">
        <v>409163992</v>
      </c>
      <c r="F103" s="42"/>
      <c r="G103" s="42"/>
      <c r="H103" s="42"/>
      <c r="I103" s="42"/>
      <c r="J103" s="42">
        <v>3932989</v>
      </c>
      <c r="K103" s="42"/>
      <c r="L103" s="42">
        <v>2087548</v>
      </c>
      <c r="M103" s="42">
        <v>2880298</v>
      </c>
      <c r="N103" s="42">
        <v>5493505</v>
      </c>
      <c r="O103" s="42">
        <v>8022511</v>
      </c>
      <c r="P103" s="42">
        <v>172257331</v>
      </c>
      <c r="Q103" s="42">
        <v>906864</v>
      </c>
      <c r="R103" s="42">
        <v>655668</v>
      </c>
      <c r="S103" s="42">
        <v>771113</v>
      </c>
      <c r="T103" s="42"/>
      <c r="U103" s="42"/>
      <c r="V103" s="42">
        <v>230713118</v>
      </c>
      <c r="W103" s="42">
        <v>67062143</v>
      </c>
      <c r="X103" s="42">
        <v>3619</v>
      </c>
      <c r="Y103" s="42"/>
      <c r="Z103" s="42">
        <v>15119670</v>
      </c>
      <c r="AA103" s="42"/>
      <c r="AB103" s="233">
        <v>65432243</v>
      </c>
      <c r="AC103" s="233">
        <v>31550469</v>
      </c>
      <c r="AD103" s="233"/>
      <c r="AE103" s="233">
        <v>93017982</v>
      </c>
      <c r="AF103" s="233"/>
      <c r="AG103" s="233">
        <v>5787392</v>
      </c>
      <c r="AH103" s="233">
        <v>1436547502</v>
      </c>
    </row>
    <row r="104" spans="1:34" ht="14" x14ac:dyDescent="0.15">
      <c r="A104" s="263" t="s">
        <v>717</v>
      </c>
      <c r="B104" s="42">
        <v>6667925</v>
      </c>
      <c r="C104" s="42"/>
      <c r="D104" s="42">
        <v>384034918</v>
      </c>
      <c r="E104" s="42">
        <v>257503303</v>
      </c>
      <c r="F104" s="42"/>
      <c r="G104" s="42"/>
      <c r="H104" s="42"/>
      <c r="I104" s="42"/>
      <c r="J104" s="42">
        <v>6870180</v>
      </c>
      <c r="K104" s="42"/>
      <c r="L104" s="42">
        <v>3350632</v>
      </c>
      <c r="M104" s="42">
        <v>8935308</v>
      </c>
      <c r="N104" s="42">
        <v>9619478</v>
      </c>
      <c r="O104" s="42">
        <v>9132054</v>
      </c>
      <c r="P104" s="42">
        <v>206674374</v>
      </c>
      <c r="Q104" s="42">
        <v>538174</v>
      </c>
      <c r="R104" s="42">
        <v>445880</v>
      </c>
      <c r="S104" s="42">
        <v>527709</v>
      </c>
      <c r="T104" s="42"/>
      <c r="U104" s="42"/>
      <c r="V104" s="42">
        <v>107761906</v>
      </c>
      <c r="W104" s="42">
        <v>78855309</v>
      </c>
      <c r="X104" s="42">
        <v>1404</v>
      </c>
      <c r="Y104" s="42"/>
      <c r="Z104" s="42">
        <v>23416166</v>
      </c>
      <c r="AA104" s="42"/>
      <c r="AB104" s="233">
        <v>47917738</v>
      </c>
      <c r="AC104" s="233">
        <v>26890238</v>
      </c>
      <c r="AD104" s="233"/>
      <c r="AE104" s="233">
        <v>87788123</v>
      </c>
      <c r="AF104" s="233"/>
      <c r="AG104" s="233">
        <v>3555455</v>
      </c>
      <c r="AH104" s="233">
        <v>1270486274</v>
      </c>
    </row>
    <row r="105" spans="1:34" ht="14" x14ac:dyDescent="0.15">
      <c r="A105" s="263" t="s">
        <v>755</v>
      </c>
      <c r="B105" s="42">
        <v>11235903</v>
      </c>
      <c r="C105" s="42"/>
      <c r="D105" s="42">
        <v>348314922</v>
      </c>
      <c r="E105" s="42">
        <v>297731084</v>
      </c>
      <c r="F105" s="42"/>
      <c r="G105" s="42"/>
      <c r="H105" s="42"/>
      <c r="I105" s="42"/>
      <c r="J105" s="42">
        <v>7114441</v>
      </c>
      <c r="K105" s="42"/>
      <c r="L105" s="42">
        <v>668332</v>
      </c>
      <c r="M105" s="42">
        <v>6520568</v>
      </c>
      <c r="N105" s="42">
        <v>7126348</v>
      </c>
      <c r="O105" s="42">
        <v>12260087</v>
      </c>
      <c r="P105" s="42">
        <v>248221818</v>
      </c>
      <c r="Q105" s="42">
        <v>640591</v>
      </c>
      <c r="R105" s="42">
        <v>521379</v>
      </c>
      <c r="S105" s="42"/>
      <c r="T105" s="42"/>
      <c r="U105" s="42"/>
      <c r="V105" s="42">
        <v>239952279</v>
      </c>
      <c r="W105" s="42">
        <v>134946449</v>
      </c>
      <c r="X105" s="42"/>
      <c r="Y105" s="42"/>
      <c r="Z105" s="42">
        <v>22184976</v>
      </c>
      <c r="AA105" s="42"/>
      <c r="AB105" s="233">
        <v>55382038</v>
      </c>
      <c r="AC105" s="233">
        <v>34901304</v>
      </c>
      <c r="AD105" s="233"/>
      <c r="AE105" s="233">
        <v>48444205</v>
      </c>
      <c r="AF105" s="233"/>
      <c r="AG105" s="233">
        <v>897332</v>
      </c>
      <c r="AH105" s="233">
        <v>1477064056</v>
      </c>
    </row>
    <row r="106" spans="1:34" ht="14" x14ac:dyDescent="0.15">
      <c r="A106" s="263" t="s">
        <v>796</v>
      </c>
      <c r="B106" s="42">
        <v>31991156</v>
      </c>
      <c r="C106" s="42"/>
      <c r="D106" s="42">
        <v>390720352</v>
      </c>
      <c r="E106" s="42">
        <v>408146511</v>
      </c>
      <c r="F106" s="42"/>
      <c r="G106" s="42"/>
      <c r="H106" s="42"/>
      <c r="I106" s="42"/>
      <c r="J106" s="42">
        <v>76927701</v>
      </c>
      <c r="K106" s="42"/>
      <c r="L106" s="42">
        <v>1577324</v>
      </c>
      <c r="M106" s="42">
        <v>14424451</v>
      </c>
      <c r="N106" s="42">
        <v>5172579</v>
      </c>
      <c r="O106" s="42">
        <v>15403165</v>
      </c>
      <c r="P106" s="42">
        <v>275043268</v>
      </c>
      <c r="Q106" s="42">
        <v>579522</v>
      </c>
      <c r="R106" s="42">
        <v>448394</v>
      </c>
      <c r="S106" s="42"/>
      <c r="T106" s="42"/>
      <c r="U106" s="42"/>
      <c r="V106" s="42">
        <v>371424720</v>
      </c>
      <c r="W106" s="42">
        <v>52302441</v>
      </c>
      <c r="X106" s="42"/>
      <c r="Y106" s="42"/>
      <c r="Z106" s="42">
        <v>16558949</v>
      </c>
      <c r="AA106" s="42"/>
      <c r="AB106" s="233">
        <v>38363185</v>
      </c>
      <c r="AC106" s="233">
        <v>52227104</v>
      </c>
      <c r="AD106" s="233"/>
      <c r="AE106" s="233">
        <v>68885911</v>
      </c>
      <c r="AF106" s="233"/>
      <c r="AG106" s="233">
        <v>1387922</v>
      </c>
      <c r="AH106" s="233">
        <v>1821584655</v>
      </c>
    </row>
    <row r="107" spans="1:34" ht="14" x14ac:dyDescent="0.15">
      <c r="A107" s="263" t="s">
        <v>842</v>
      </c>
      <c r="B107" s="42">
        <v>39777545</v>
      </c>
      <c r="C107" s="42"/>
      <c r="D107" s="42">
        <v>373787775</v>
      </c>
      <c r="E107" s="42">
        <v>428937810</v>
      </c>
      <c r="F107" s="42"/>
      <c r="G107" s="42"/>
      <c r="H107" s="42"/>
      <c r="I107" s="42"/>
      <c r="J107" s="42">
        <v>8339315</v>
      </c>
      <c r="K107" s="42"/>
      <c r="L107" s="42">
        <v>6458199</v>
      </c>
      <c r="M107" s="42">
        <v>4824932</v>
      </c>
      <c r="N107" s="42"/>
      <c r="O107" s="42">
        <v>11655680</v>
      </c>
      <c r="P107" s="42">
        <v>233800643</v>
      </c>
      <c r="Q107" s="42"/>
      <c r="R107" s="42"/>
      <c r="S107" s="42"/>
      <c r="T107" s="42"/>
      <c r="U107" s="42"/>
      <c r="V107" s="42">
        <v>455375477</v>
      </c>
      <c r="W107" s="42">
        <v>72255774</v>
      </c>
      <c r="X107" s="42"/>
      <c r="Y107" s="42"/>
      <c r="Z107" s="42">
        <v>9206676</v>
      </c>
      <c r="AA107" s="42"/>
      <c r="AB107" s="233">
        <v>56457979</v>
      </c>
      <c r="AC107" s="233">
        <v>31767077</v>
      </c>
      <c r="AD107" s="233"/>
      <c r="AE107" s="233">
        <v>59364290</v>
      </c>
      <c r="AF107" s="233"/>
      <c r="AG107" s="233">
        <v>1322913</v>
      </c>
      <c r="AH107" s="233">
        <v>1793332085</v>
      </c>
    </row>
    <row r="108" spans="1:34" s="602" customFormat="1" ht="14" x14ac:dyDescent="0.15">
      <c r="A108" s="90" t="s">
        <v>1002</v>
      </c>
      <c r="B108" s="98">
        <v>21976115</v>
      </c>
      <c r="C108" s="98">
        <v>12587018</v>
      </c>
      <c r="D108" s="98">
        <v>247009655</v>
      </c>
      <c r="E108" s="98">
        <v>479766458</v>
      </c>
      <c r="F108" s="98"/>
      <c r="G108" s="98"/>
      <c r="H108" s="98">
        <v>22923</v>
      </c>
      <c r="I108" s="98"/>
      <c r="J108" s="98">
        <v>13855140</v>
      </c>
      <c r="K108" s="98">
        <v>111004</v>
      </c>
      <c r="L108" s="98">
        <v>6367572</v>
      </c>
      <c r="M108" s="98">
        <v>1372329</v>
      </c>
      <c r="N108" s="98"/>
      <c r="O108" s="98">
        <v>16303708</v>
      </c>
      <c r="P108" s="98">
        <v>245996735</v>
      </c>
      <c r="Q108" s="98"/>
      <c r="R108" s="98"/>
      <c r="S108" s="98"/>
      <c r="T108" s="98"/>
      <c r="U108" s="98">
        <v>6377871</v>
      </c>
      <c r="V108" s="98">
        <v>536582461</v>
      </c>
      <c r="W108" s="98">
        <v>63201785</v>
      </c>
      <c r="X108" s="98"/>
      <c r="Y108" s="98">
        <v>6401</v>
      </c>
      <c r="Z108" s="98">
        <v>1294643</v>
      </c>
      <c r="AA108" s="98">
        <v>3463</v>
      </c>
      <c r="AB108" s="233">
        <v>50985855</v>
      </c>
      <c r="AC108" s="233">
        <v>68671722</v>
      </c>
      <c r="AD108" s="233">
        <v>42396</v>
      </c>
      <c r="AE108" s="233">
        <v>84300362</v>
      </c>
      <c r="AF108" s="233">
        <v>641108</v>
      </c>
      <c r="AG108" s="233">
        <v>1268106</v>
      </c>
      <c r="AH108" s="233">
        <v>1858744830</v>
      </c>
    </row>
    <row r="109" spans="1:34" ht="14" x14ac:dyDescent="0.15">
      <c r="A109" s="90" t="s">
        <v>1254</v>
      </c>
      <c r="B109" s="98">
        <v>12409065</v>
      </c>
      <c r="C109" s="98">
        <v>39479789</v>
      </c>
      <c r="D109" s="98">
        <v>265180324</v>
      </c>
      <c r="E109" s="98">
        <v>534239192</v>
      </c>
      <c r="F109" s="98"/>
      <c r="G109" s="98"/>
      <c r="H109" s="98">
        <v>5725537</v>
      </c>
      <c r="I109" s="98">
        <v>1804</v>
      </c>
      <c r="J109" s="98">
        <v>6689476</v>
      </c>
      <c r="K109" s="98">
        <v>3672986</v>
      </c>
      <c r="L109" s="98">
        <v>8356477</v>
      </c>
      <c r="M109" s="98">
        <v>875698</v>
      </c>
      <c r="N109" s="98"/>
      <c r="O109" s="98">
        <v>14903870</v>
      </c>
      <c r="P109" s="98">
        <v>295166343</v>
      </c>
      <c r="Q109" s="98"/>
      <c r="R109" s="98"/>
      <c r="S109" s="98"/>
      <c r="T109" s="98"/>
      <c r="U109" s="98">
        <v>217598758</v>
      </c>
      <c r="V109" s="98">
        <v>677692957</v>
      </c>
      <c r="W109" s="98">
        <v>85484494</v>
      </c>
      <c r="X109" s="98"/>
      <c r="Y109" s="98">
        <v>8690</v>
      </c>
      <c r="Z109" s="98">
        <v>1835197</v>
      </c>
      <c r="AA109" s="98">
        <v>11093</v>
      </c>
      <c r="AB109" s="233">
        <v>70861675</v>
      </c>
      <c r="AC109" s="233">
        <v>100910753</v>
      </c>
      <c r="AD109" s="233">
        <v>1626283</v>
      </c>
      <c r="AE109" s="233">
        <v>488852748</v>
      </c>
      <c r="AF109" s="233">
        <v>21914938</v>
      </c>
      <c r="AG109" s="233">
        <v>1049212</v>
      </c>
      <c r="AH109" s="233">
        <f>SUM(B109:AG109)</f>
        <v>2854547359</v>
      </c>
    </row>
    <row r="110" spans="1:34" s="437" customFormat="1" ht="14" x14ac:dyDescent="0.15">
      <c r="A110" s="90" t="s">
        <v>89</v>
      </c>
      <c r="B110" s="91">
        <f>SUM(B87:B109)</f>
        <v>135352074</v>
      </c>
      <c r="C110" s="91">
        <f t="shared" ref="C110:AH110" si="17">SUM(C87:C109)</f>
        <v>52066807</v>
      </c>
      <c r="D110" s="91">
        <f t="shared" si="17"/>
        <v>3084831831</v>
      </c>
      <c r="E110" s="91">
        <f t="shared" si="17"/>
        <v>4191755280</v>
      </c>
      <c r="F110" s="91">
        <f t="shared" si="17"/>
        <v>71825894</v>
      </c>
      <c r="G110" s="91">
        <f t="shared" si="17"/>
        <v>65901007</v>
      </c>
      <c r="H110" s="91">
        <f t="shared" si="17"/>
        <v>5748460</v>
      </c>
      <c r="I110" s="91"/>
      <c r="J110" s="91">
        <f t="shared" si="17"/>
        <v>185496527</v>
      </c>
      <c r="K110" s="91">
        <f t="shared" si="17"/>
        <v>3783990</v>
      </c>
      <c r="L110" s="91">
        <f t="shared" si="17"/>
        <v>32502402</v>
      </c>
      <c r="M110" s="91">
        <f t="shared" si="17"/>
        <v>80732722</v>
      </c>
      <c r="N110" s="91">
        <f t="shared" si="17"/>
        <v>77611839</v>
      </c>
      <c r="O110" s="91">
        <f t="shared" si="17"/>
        <v>99919710</v>
      </c>
      <c r="P110" s="91">
        <f t="shared" si="17"/>
        <v>2381173383</v>
      </c>
      <c r="Q110" s="91">
        <f t="shared" si="17"/>
        <v>5782266</v>
      </c>
      <c r="R110" s="91">
        <f t="shared" si="17"/>
        <v>3225532</v>
      </c>
      <c r="S110" s="91">
        <f t="shared" si="17"/>
        <v>5613140</v>
      </c>
      <c r="T110" s="91">
        <f t="shared" si="17"/>
        <v>2030444</v>
      </c>
      <c r="U110" s="91">
        <f t="shared" si="17"/>
        <v>223976629</v>
      </c>
      <c r="V110" s="91">
        <f t="shared" si="17"/>
        <v>3715307427</v>
      </c>
      <c r="W110" s="91">
        <f t="shared" si="17"/>
        <v>747964959</v>
      </c>
      <c r="X110" s="91">
        <f t="shared" si="17"/>
        <v>19702</v>
      </c>
      <c r="Y110" s="91">
        <f t="shared" si="17"/>
        <v>15091</v>
      </c>
      <c r="Z110" s="91">
        <f t="shared" si="17"/>
        <v>184951334</v>
      </c>
      <c r="AA110" s="91">
        <f t="shared" si="17"/>
        <v>14556</v>
      </c>
      <c r="AB110" s="91">
        <f t="shared" si="17"/>
        <v>571125351</v>
      </c>
      <c r="AC110" s="91">
        <f t="shared" si="17"/>
        <v>449973868</v>
      </c>
      <c r="AD110" s="91">
        <f t="shared" si="17"/>
        <v>1668679</v>
      </c>
      <c r="AE110" s="91">
        <f t="shared" si="17"/>
        <v>1418697599</v>
      </c>
      <c r="AF110" s="91">
        <f t="shared" si="17"/>
        <v>22556046</v>
      </c>
      <c r="AG110" s="91">
        <f t="shared" si="17"/>
        <v>45834979</v>
      </c>
      <c r="AH110" s="91">
        <f t="shared" si="17"/>
        <v>17867461332</v>
      </c>
    </row>
    <row r="112" spans="1:34" x14ac:dyDescent="0.15">
      <c r="A112" s="23" t="s">
        <v>400</v>
      </c>
    </row>
    <row r="113" spans="1:15" x14ac:dyDescent="0.15">
      <c r="A113" s="23" t="s">
        <v>401</v>
      </c>
    </row>
    <row r="114" spans="1:15" x14ac:dyDescent="0.15">
      <c r="A114" s="231" t="s">
        <v>402</v>
      </c>
      <c r="O114">
        <f>SUM(B115:U115)</f>
        <v>0</v>
      </c>
    </row>
    <row r="115" spans="1:15" x14ac:dyDescent="0.15">
      <c r="A115" s="231" t="s">
        <v>403</v>
      </c>
    </row>
    <row r="117" spans="1:15" x14ac:dyDescent="0.15">
      <c r="I117" s="42"/>
    </row>
    <row r="118" spans="1:15" ht="42" customHeight="1" x14ac:dyDescent="0.15"/>
    <row r="122" spans="1:15" x14ac:dyDescent="0.15">
      <c r="C122"/>
    </row>
    <row r="123" spans="1:15" x14ac:dyDescent="0.15">
      <c r="C123"/>
    </row>
  </sheetData>
  <mergeCells count="1">
    <mergeCell ref="A1:O1"/>
  </mergeCells>
  <printOptions horizontalCentered="1"/>
  <pageMargins left="0.75" right="0.75" top="1" bottom="1" header="0.5" footer="0.5"/>
  <pageSetup scale="75" fitToWidth="0" fitToHeight="0" orientation="landscape" horizontalDpi="4294967292" verticalDpi="4294967292" r:id="rId1"/>
  <headerFooter alignWithMargins="0"/>
  <rowBreaks count="1" manualBreakCount="1">
    <brk id="24"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FFC000"/>
  </sheetPr>
  <dimension ref="A1:APZ123"/>
  <sheetViews>
    <sheetView showZeros="0" topLeftCell="A54" zoomScaleNormal="100" workbookViewId="0">
      <selection activeCell="A58" sqref="A58:O82"/>
    </sheetView>
  </sheetViews>
  <sheetFormatPr baseColWidth="10" defaultColWidth="8.83203125" defaultRowHeight="13" x14ac:dyDescent="0.15"/>
  <cols>
    <col min="1" max="1" width="14" customWidth="1"/>
    <col min="2" max="2" width="11" customWidth="1"/>
    <col min="3" max="3" width="12.1640625" style="110" customWidth="1"/>
    <col min="4" max="4" width="10" customWidth="1"/>
    <col min="5" max="5" width="11.5" customWidth="1"/>
    <col min="6" max="6" width="9.33203125" customWidth="1"/>
    <col min="7" max="7" width="11.6640625" customWidth="1"/>
    <col min="8" max="8" width="11.83203125" customWidth="1"/>
    <col min="9" max="9" width="11.6640625" customWidth="1"/>
    <col min="10" max="10" width="11.83203125" customWidth="1"/>
    <col min="11" max="11" width="11.1640625" customWidth="1"/>
    <col min="12" max="12" width="10.5" customWidth="1"/>
    <col min="13" max="13" width="10.1640625" customWidth="1"/>
    <col min="14" max="14" width="13.5" customWidth="1"/>
    <col min="15" max="15" width="11.6640625" customWidth="1"/>
    <col min="16" max="24" width="13.5" customWidth="1"/>
    <col min="25" max="25" width="14.6640625" customWidth="1"/>
    <col min="26" max="26" width="9" bestFit="1" customWidth="1"/>
    <col min="27" max="27" width="13.6640625" bestFit="1" customWidth="1"/>
    <col min="28" max="28" width="12.6640625" bestFit="1" customWidth="1"/>
    <col min="29" max="29" width="10.1640625" bestFit="1" customWidth="1"/>
    <col min="30" max="30" width="12.6640625" bestFit="1" customWidth="1"/>
    <col min="31" max="32" width="10.1640625" bestFit="1" customWidth="1"/>
    <col min="33" max="33" width="19.1640625" customWidth="1"/>
    <col min="34" max="34" width="16.83203125" customWidth="1"/>
  </cols>
  <sheetData>
    <row r="1" spans="1:17" ht="81.75" customHeight="1" x14ac:dyDescent="0.15">
      <c r="A1" s="1013" t="s">
        <v>1257</v>
      </c>
      <c r="B1" s="997"/>
      <c r="C1" s="997"/>
      <c r="D1" s="997"/>
      <c r="E1" s="997"/>
      <c r="F1" s="997"/>
      <c r="G1" s="997"/>
      <c r="H1" s="997"/>
      <c r="I1" s="997"/>
      <c r="J1" s="997"/>
      <c r="K1" s="997"/>
      <c r="L1" s="997"/>
      <c r="M1" s="997"/>
      <c r="N1" s="997"/>
      <c r="O1" s="997"/>
      <c r="P1" s="260"/>
      <c r="Q1" s="260"/>
    </row>
    <row r="2" spans="1:17" x14ac:dyDescent="0.15">
      <c r="A2" s="140"/>
      <c r="B2" s="110"/>
      <c r="C2" s="141"/>
      <c r="D2" s="23"/>
      <c r="E2" s="23"/>
    </row>
    <row r="3" spans="1:17" x14ac:dyDescent="0.15">
      <c r="A3" s="140"/>
      <c r="B3" s="110"/>
      <c r="C3" s="141"/>
      <c r="D3" s="23"/>
      <c r="E3" s="23"/>
    </row>
    <row r="4" spans="1:17" x14ac:dyDescent="0.15">
      <c r="A4" s="140"/>
      <c r="B4" s="110"/>
      <c r="C4" s="141"/>
      <c r="D4" s="23"/>
      <c r="E4" s="23"/>
    </row>
    <row r="5" spans="1:17" x14ac:dyDescent="0.15">
      <c r="A5" s="140"/>
      <c r="B5" s="110"/>
      <c r="C5" s="141"/>
      <c r="D5" s="142"/>
    </row>
    <row r="6" spans="1:17" x14ac:dyDescent="0.15">
      <c r="A6" s="140"/>
      <c r="B6" s="110"/>
      <c r="C6" s="141"/>
      <c r="D6" s="142"/>
    </row>
    <row r="7" spans="1:17" x14ac:dyDescent="0.15">
      <c r="A7" s="140"/>
      <c r="B7" s="110"/>
      <c r="C7" s="141"/>
      <c r="D7" s="142"/>
    </row>
    <row r="8" spans="1:17" x14ac:dyDescent="0.15">
      <c r="A8" s="140"/>
      <c r="B8" s="110"/>
      <c r="C8" s="141"/>
      <c r="D8" s="142"/>
    </row>
    <row r="9" spans="1:17" x14ac:dyDescent="0.15">
      <c r="A9" s="140"/>
      <c r="B9" s="110"/>
      <c r="C9" s="141"/>
      <c r="D9" s="142"/>
    </row>
    <row r="10" spans="1:17" x14ac:dyDescent="0.15">
      <c r="A10" s="140"/>
      <c r="B10" s="110"/>
      <c r="C10" s="141"/>
      <c r="D10" s="142"/>
    </row>
    <row r="11" spans="1:17" x14ac:dyDescent="0.15">
      <c r="A11" s="140"/>
      <c r="B11" s="110"/>
      <c r="C11" s="141"/>
      <c r="D11" s="142"/>
    </row>
    <row r="12" spans="1:17" x14ac:dyDescent="0.15">
      <c r="A12" s="140"/>
      <c r="B12" s="110"/>
      <c r="C12" s="141"/>
      <c r="D12" s="142"/>
    </row>
    <row r="13" spans="1:17" x14ac:dyDescent="0.15">
      <c r="A13" s="140"/>
      <c r="B13" s="110"/>
      <c r="C13" s="141"/>
      <c r="D13" s="142"/>
    </row>
    <row r="14" spans="1:17" x14ac:dyDescent="0.15">
      <c r="A14" s="140"/>
      <c r="B14" s="110"/>
      <c r="C14" s="141"/>
      <c r="D14" s="142"/>
    </row>
    <row r="15" spans="1:17" x14ac:dyDescent="0.15">
      <c r="A15" s="140"/>
      <c r="B15" s="110"/>
      <c r="C15" s="141"/>
      <c r="D15" s="142"/>
    </row>
    <row r="16" spans="1:17" x14ac:dyDescent="0.15">
      <c r="A16" s="140"/>
      <c r="B16" s="110"/>
      <c r="C16" s="141"/>
      <c r="D16" s="142"/>
    </row>
    <row r="17" spans="1:4" x14ac:dyDescent="0.15">
      <c r="A17" s="140"/>
      <c r="B17" s="110"/>
      <c r="C17" s="141"/>
      <c r="D17" s="142"/>
    </row>
    <row r="18" spans="1:4" x14ac:dyDescent="0.15">
      <c r="A18" s="140"/>
      <c r="B18" s="110"/>
      <c r="C18" s="141"/>
      <c r="D18" s="142"/>
    </row>
    <row r="19" spans="1:4" x14ac:dyDescent="0.15">
      <c r="A19" s="140"/>
      <c r="B19" s="110"/>
      <c r="C19" s="141"/>
      <c r="D19" s="142"/>
    </row>
    <row r="20" spans="1:4" x14ac:dyDescent="0.15">
      <c r="A20" s="140"/>
      <c r="B20" s="110"/>
      <c r="C20" s="141"/>
      <c r="D20" s="142"/>
    </row>
    <row r="21" spans="1:4" x14ac:dyDescent="0.15">
      <c r="A21" s="140"/>
      <c r="B21" s="110"/>
      <c r="C21" s="141"/>
      <c r="D21" s="142"/>
    </row>
    <row r="22" spans="1:4" x14ac:dyDescent="0.15">
      <c r="A22" s="140"/>
      <c r="B22" s="110"/>
      <c r="C22" s="141"/>
      <c r="D22" s="142"/>
    </row>
    <row r="23" spans="1:4" x14ac:dyDescent="0.15">
      <c r="A23" s="140"/>
      <c r="B23" s="110"/>
      <c r="C23" s="141"/>
      <c r="D23" s="142"/>
    </row>
    <row r="24" spans="1:4" x14ac:dyDescent="0.15">
      <c r="A24" s="140"/>
      <c r="B24" s="110"/>
      <c r="C24" s="141"/>
      <c r="D24" s="142"/>
    </row>
    <row r="25" spans="1:4" x14ac:dyDescent="0.15">
      <c r="A25" s="140"/>
      <c r="B25" s="110"/>
      <c r="C25" s="141"/>
      <c r="D25" s="142"/>
    </row>
    <row r="26" spans="1:4" x14ac:dyDescent="0.15">
      <c r="A26" s="140"/>
      <c r="B26" s="110"/>
      <c r="C26" s="141"/>
      <c r="D26" s="142"/>
    </row>
    <row r="28" spans="1:4" x14ac:dyDescent="0.15">
      <c r="A28" t="s">
        <v>70</v>
      </c>
    </row>
    <row r="29" spans="1:4" ht="28" x14ac:dyDescent="0.15">
      <c r="A29" s="138" t="s">
        <v>404</v>
      </c>
      <c r="B29" s="191" t="s">
        <v>405</v>
      </c>
      <c r="C29" s="191" t="s">
        <v>406</v>
      </c>
    </row>
    <row r="30" spans="1:4" ht="13.5" customHeight="1" x14ac:dyDescent="0.15">
      <c r="A30" s="44" t="s">
        <v>310</v>
      </c>
      <c r="B30" s="41">
        <f t="shared" ref="B30:B46" si="0">N59</f>
        <v>38.817490234375001</v>
      </c>
      <c r="C30" s="41">
        <v>0</v>
      </c>
    </row>
    <row r="31" spans="1:4" ht="13.5" customHeight="1" x14ac:dyDescent="0.15">
      <c r="A31" s="44" t="s">
        <v>311</v>
      </c>
      <c r="B31" s="41">
        <f t="shared" si="0"/>
        <v>105.872431640625</v>
      </c>
      <c r="C31" s="41"/>
    </row>
    <row r="32" spans="1:4" ht="13.5" customHeight="1" x14ac:dyDescent="0.15">
      <c r="A32" s="44" t="s">
        <v>312</v>
      </c>
      <c r="B32" s="41">
        <f t="shared" si="0"/>
        <v>325.03173828125</v>
      </c>
      <c r="C32" s="41"/>
    </row>
    <row r="33" spans="1:4" ht="13.5" customHeight="1" x14ac:dyDescent="0.15">
      <c r="A33" s="44" t="s">
        <v>313</v>
      </c>
      <c r="B33" s="41">
        <f t="shared" si="0"/>
        <v>444.90183593749998</v>
      </c>
      <c r="C33" s="41"/>
    </row>
    <row r="34" spans="1:4" ht="13.5" customHeight="1" x14ac:dyDescent="0.15">
      <c r="A34" s="44" t="s">
        <v>314</v>
      </c>
      <c r="B34" s="41">
        <f t="shared" si="0"/>
        <v>702.68029449462892</v>
      </c>
      <c r="C34" s="41"/>
    </row>
    <row r="35" spans="1:4" ht="13.5" customHeight="1" x14ac:dyDescent="0.15">
      <c r="A35" s="44" t="s">
        <v>315</v>
      </c>
      <c r="B35" s="41">
        <f t="shared" si="0"/>
        <v>791.96839942932127</v>
      </c>
      <c r="C35" s="41"/>
    </row>
    <row r="36" spans="1:4" ht="13.5" customHeight="1" x14ac:dyDescent="0.15">
      <c r="A36" s="44" t="s">
        <v>316</v>
      </c>
      <c r="B36" s="41">
        <f t="shared" si="0"/>
        <v>1173.5003952026366</v>
      </c>
      <c r="C36" s="41"/>
    </row>
    <row r="37" spans="1:4" ht="13.5" customHeight="1" x14ac:dyDescent="0.15">
      <c r="A37" s="44" t="s">
        <v>317</v>
      </c>
      <c r="B37" s="41">
        <f t="shared" si="0"/>
        <v>1544.5308756256104</v>
      </c>
      <c r="C37" s="41"/>
    </row>
    <row r="38" spans="1:4" ht="13.5" customHeight="1" x14ac:dyDescent="0.15">
      <c r="A38" s="44" t="s">
        <v>318</v>
      </c>
      <c r="B38" s="41">
        <f t="shared" si="0"/>
        <v>1964.4750844573973</v>
      </c>
      <c r="C38" s="41"/>
    </row>
    <row r="39" spans="1:4" x14ac:dyDescent="0.15">
      <c r="A39" s="121" t="s">
        <v>319</v>
      </c>
      <c r="B39" s="41">
        <f t="shared" si="0"/>
        <v>2429.2111342678063</v>
      </c>
      <c r="C39" s="41"/>
    </row>
    <row r="40" spans="1:4" x14ac:dyDescent="0.15">
      <c r="A40" s="121" t="s">
        <v>320</v>
      </c>
      <c r="B40" s="41">
        <f t="shared" si="0"/>
        <v>3629.3353515624999</v>
      </c>
      <c r="C40" s="41">
        <v>239.357451171875</v>
      </c>
    </row>
    <row r="41" spans="1:4" ht="14" x14ac:dyDescent="0.15">
      <c r="A41" s="183" t="s">
        <v>321</v>
      </c>
      <c r="B41" s="88">
        <f t="shared" si="0"/>
        <v>4729.7036230468748</v>
      </c>
      <c r="C41" s="41">
        <v>475.84899414062494</v>
      </c>
    </row>
    <row r="42" spans="1:4" ht="14" x14ac:dyDescent="0.15">
      <c r="A42" s="183" t="s">
        <v>322</v>
      </c>
      <c r="B42" s="88">
        <f t="shared" si="0"/>
        <v>5407.3130107421875</v>
      </c>
      <c r="C42" s="41">
        <v>833.81921875</v>
      </c>
    </row>
    <row r="43" spans="1:4" ht="14" x14ac:dyDescent="0.15">
      <c r="A43" s="123" t="s">
        <v>323</v>
      </c>
      <c r="B43" s="88">
        <f t="shared" si="0"/>
        <v>7173.7329003906243</v>
      </c>
      <c r="C43" s="41">
        <v>856.63578125000004</v>
      </c>
    </row>
    <row r="44" spans="1:4" ht="14" x14ac:dyDescent="0.15">
      <c r="A44" s="123" t="s">
        <v>324</v>
      </c>
      <c r="B44" s="88">
        <f t="shared" si="0"/>
        <v>9280.6739160156285</v>
      </c>
      <c r="C44" s="41">
        <v>891.62641206054695</v>
      </c>
      <c r="D44" s="39"/>
    </row>
    <row r="45" spans="1:4" ht="14" x14ac:dyDescent="0.15">
      <c r="A45" s="123" t="s">
        <v>241</v>
      </c>
      <c r="B45" s="88">
        <f t="shared" si="0"/>
        <v>10946.921449533571</v>
      </c>
      <c r="C45" s="41">
        <f t="shared" ref="C45:C50" si="1">O74</f>
        <v>786.36682507619889</v>
      </c>
      <c r="D45" s="39"/>
    </row>
    <row r="46" spans="1:4" ht="14" x14ac:dyDescent="0.15">
      <c r="A46" s="263" t="s">
        <v>637</v>
      </c>
      <c r="B46" s="88">
        <f t="shared" si="0"/>
        <v>13886.821953452594</v>
      </c>
      <c r="C46" s="41">
        <f t="shared" si="1"/>
        <v>763.04763924963061</v>
      </c>
      <c r="D46" s="39">
        <f>SUM(B46:C46)/366</f>
        <v>40.026966100279303</v>
      </c>
    </row>
    <row r="47" spans="1:4" ht="14" x14ac:dyDescent="0.15">
      <c r="A47" s="263" t="s">
        <v>717</v>
      </c>
      <c r="B47" s="88">
        <f t="shared" ref="B47:B52" si="2">N76</f>
        <v>18508.159149716244</v>
      </c>
      <c r="C47" s="41">
        <f t="shared" si="1"/>
        <v>889.13361675249939</v>
      </c>
      <c r="D47" s="39">
        <f>SUM(B47:C47)/365</f>
        <v>53.143267853339026</v>
      </c>
    </row>
    <row r="48" spans="1:4" ht="14" x14ac:dyDescent="0.15">
      <c r="A48" s="263" t="s">
        <v>755</v>
      </c>
      <c r="B48" s="88">
        <f t="shared" si="2"/>
        <v>23501.881006145795</v>
      </c>
      <c r="C48" s="41">
        <f t="shared" si="1"/>
        <v>874.06199730241701</v>
      </c>
      <c r="D48" s="39">
        <f>SUM(B48:C48)/365</f>
        <v>66.78340548889922</v>
      </c>
    </row>
    <row r="49" spans="1:1117" ht="14" x14ac:dyDescent="0.15">
      <c r="A49" s="263" t="s">
        <v>796</v>
      </c>
      <c r="B49" s="88">
        <f t="shared" si="2"/>
        <v>36676.678147507722</v>
      </c>
      <c r="C49" s="41">
        <f t="shared" si="1"/>
        <v>842.38937777741194</v>
      </c>
      <c r="D49" s="39">
        <v>102.79196582269903</v>
      </c>
    </row>
    <row r="50" spans="1:1117" s="437" customFormat="1" ht="14" x14ac:dyDescent="0.15">
      <c r="A50" s="263" t="s">
        <v>842</v>
      </c>
      <c r="B50" s="88">
        <f t="shared" si="2"/>
        <v>44143.253235906137</v>
      </c>
      <c r="C50" s="41">
        <f t="shared" si="1"/>
        <v>954.39680664062496</v>
      </c>
      <c r="D50" s="39">
        <f>SUM(B50:C50)/365</f>
        <v>123.55520559601852</v>
      </c>
    </row>
    <row r="51" spans="1:1117" s="602" customFormat="1" ht="14" x14ac:dyDescent="0.15">
      <c r="A51" s="263" t="s">
        <v>1002</v>
      </c>
      <c r="B51" s="88">
        <f t="shared" si="2"/>
        <v>60127.690013969681</v>
      </c>
      <c r="C51" s="41">
        <f>O80</f>
        <v>2287.2399999999998</v>
      </c>
      <c r="D51" s="39">
        <f>SUM(B51:C51)/365</f>
        <v>170.99980825745118</v>
      </c>
    </row>
    <row r="52" spans="1:1117" ht="14" x14ac:dyDescent="0.15">
      <c r="A52" s="263" t="s">
        <v>1254</v>
      </c>
      <c r="B52" s="88">
        <f t="shared" si="2"/>
        <v>100629.98426834082</v>
      </c>
      <c r="C52" s="41">
        <f>O81</f>
        <v>2099.61</v>
      </c>
      <c r="D52" s="39">
        <f>SUM(B52:C52)/365</f>
        <v>281.45094320093375</v>
      </c>
    </row>
    <row r="53" spans="1:1117" ht="28" x14ac:dyDescent="0.15">
      <c r="A53" s="90" t="s">
        <v>86</v>
      </c>
      <c r="B53" s="88">
        <f>SUM(B30:B52)</f>
        <v>348163.13770590152</v>
      </c>
      <c r="C53" s="88">
        <f>SUM(C30:C52)</f>
        <v>12793.534120171829</v>
      </c>
    </row>
    <row r="55" spans="1:1117" s="10" customFormat="1" x14ac:dyDescent="0.15">
      <c r="A55" s="143"/>
      <c r="B55"/>
      <c r="C55" s="110"/>
      <c r="D55"/>
      <c r="E55"/>
      <c r="F55"/>
      <c r="G55"/>
      <c r="H55"/>
      <c r="I55"/>
      <c r="J55"/>
      <c r="K55"/>
      <c r="L55"/>
      <c r="M55"/>
      <c r="N55"/>
      <c r="O55"/>
      <c r="P55"/>
      <c r="Q55"/>
      <c r="R55"/>
      <c r="S55"/>
      <c r="T55"/>
      <c r="U55"/>
      <c r="V55"/>
      <c r="W55"/>
      <c r="X55"/>
      <c r="Y55"/>
      <c r="Z55"/>
      <c r="AA55"/>
      <c r="AB55"/>
      <c r="AC55"/>
      <c r="AD55"/>
      <c r="AE55"/>
      <c r="AF55"/>
      <c r="AG55"/>
      <c r="AH55"/>
      <c r="AI55"/>
      <c r="AJ55"/>
      <c r="AK55"/>
    </row>
    <row r="56" spans="1:1117" x14ac:dyDescent="0.15">
      <c r="Q56" s="259"/>
      <c r="Z56" s="10"/>
      <c r="AA56" s="10"/>
      <c r="AB56" s="10"/>
      <c r="AC56" s="10"/>
      <c r="AD56" s="10"/>
      <c r="AE56" s="10"/>
      <c r="AF56" s="10"/>
      <c r="AG56" s="10"/>
      <c r="AH56" s="10"/>
      <c r="AI56" s="10"/>
      <c r="AJ56" s="10"/>
      <c r="AK56" s="10"/>
    </row>
    <row r="57" spans="1:1117" x14ac:dyDescent="0.15">
      <c r="A57" t="s">
        <v>57</v>
      </c>
      <c r="C57"/>
      <c r="O57" s="10"/>
      <c r="P57" s="10"/>
      <c r="Q57" s="10"/>
      <c r="R57" s="86"/>
      <c r="S57" s="10"/>
      <c r="T57" s="10"/>
      <c r="U57" s="10"/>
      <c r="V57" s="10"/>
      <c r="W57" s="10"/>
      <c r="X57" s="10"/>
      <c r="Y57" s="10"/>
    </row>
    <row r="58" spans="1:1117" ht="51" x14ac:dyDescent="0.15">
      <c r="A58" s="331" t="s">
        <v>668</v>
      </c>
      <c r="B58" s="321" t="s">
        <v>44</v>
      </c>
      <c r="C58" s="321" t="s">
        <v>45</v>
      </c>
      <c r="D58" s="321" t="s">
        <v>46</v>
      </c>
      <c r="E58" s="321" t="s">
        <v>47</v>
      </c>
      <c r="F58" s="321" t="s">
        <v>48</v>
      </c>
      <c r="G58" s="321" t="s">
        <v>49</v>
      </c>
      <c r="H58" s="321" t="s">
        <v>825</v>
      </c>
      <c r="I58" s="321" t="s">
        <v>51</v>
      </c>
      <c r="J58" s="321" t="s">
        <v>598</v>
      </c>
      <c r="K58" s="321" t="s">
        <v>52</v>
      </c>
      <c r="L58" s="321" t="s">
        <v>85</v>
      </c>
      <c r="M58" s="321" t="s">
        <v>54</v>
      </c>
      <c r="N58" s="321" t="s">
        <v>89</v>
      </c>
      <c r="O58" s="321" t="s">
        <v>245</v>
      </c>
      <c r="P58" s="437"/>
      <c r="Q58" s="437"/>
      <c r="R58" s="437"/>
      <c r="S58" s="437"/>
      <c r="T58" s="437"/>
      <c r="U58" s="437"/>
      <c r="V58" s="437"/>
      <c r="W58" s="437"/>
      <c r="X58" s="437"/>
      <c r="Y58" s="437"/>
      <c r="Z58" s="437"/>
      <c r="AA58" s="437"/>
      <c r="AB58" s="437"/>
      <c r="AC58" s="437"/>
      <c r="AD58" s="437"/>
      <c r="AE58" s="437"/>
      <c r="AF58" s="437"/>
      <c r="AG58" s="437"/>
    </row>
    <row r="59" spans="1:1117" ht="16" x14ac:dyDescent="0.2">
      <c r="A59" s="335" t="s">
        <v>310</v>
      </c>
      <c r="B59" s="351">
        <f>(L87+M87+N87+O87)/1024</f>
        <v>6.3172656250000001</v>
      </c>
      <c r="C59" s="351">
        <f>(B87+C87)/1024</f>
        <v>5.2929687499999999E-3</v>
      </c>
      <c r="D59" s="351">
        <f>D87/1024</f>
        <v>0</v>
      </c>
      <c r="E59" s="351">
        <f>(E87+F87+G87+H87+I87)/1024</f>
        <v>20.989853515625001</v>
      </c>
      <c r="F59" s="351">
        <f>(J87+K87)/1024</f>
        <v>0.631953125</v>
      </c>
      <c r="G59" s="351">
        <f>(P87+Q87+R87+S87+T87+U87)/1024</f>
        <v>8.6935839843749996</v>
      </c>
      <c r="H59" s="351">
        <f>V87/1024</f>
        <v>0</v>
      </c>
      <c r="I59" s="351">
        <f>(W87+X87+Y87+Z87+AA87)/1024</f>
        <v>0.23598632812500001</v>
      </c>
      <c r="J59" s="351">
        <f>AB87/1024</f>
        <v>0</v>
      </c>
      <c r="K59" s="351">
        <f>(AC87+AD87)/1024</f>
        <v>1.0458984375000001E-2</v>
      </c>
      <c r="L59" s="351">
        <f>(AE87+AF87)/1024</f>
        <v>1.853076171875</v>
      </c>
      <c r="M59" s="351">
        <f>AG87/1024</f>
        <v>8.0019531249999998E-2</v>
      </c>
      <c r="N59" s="351">
        <f>SUM(B59:M59)</f>
        <v>38.817490234375001</v>
      </c>
      <c r="O59" s="351"/>
      <c r="P59" s="437"/>
      <c r="Q59" s="437"/>
      <c r="R59" s="437"/>
      <c r="S59" s="186"/>
      <c r="T59" s="186"/>
      <c r="U59" s="437"/>
      <c r="V59" s="437"/>
      <c r="W59" s="437"/>
      <c r="X59" s="437"/>
      <c r="Y59" s="437"/>
      <c r="Z59" s="437"/>
      <c r="AA59" s="437"/>
      <c r="AB59" s="437"/>
      <c r="AC59" s="437"/>
      <c r="AD59" s="437"/>
      <c r="AE59" s="437"/>
      <c r="AF59" s="437"/>
      <c r="AG59" s="437"/>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5"/>
      <c r="CC59" s="45"/>
      <c r="CD59" s="45"/>
      <c r="CE59" s="45"/>
      <c r="CF59" s="45"/>
      <c r="CG59" s="45"/>
      <c r="CH59" s="45"/>
      <c r="CI59" s="45"/>
      <c r="CJ59" s="45"/>
      <c r="CK59" s="45"/>
      <c r="CL59" s="45"/>
      <c r="CM59" s="45"/>
      <c r="CN59" s="45"/>
      <c r="CO59" s="45"/>
      <c r="CP59" s="45"/>
      <c r="CQ59" s="45"/>
      <c r="CR59" s="45"/>
      <c r="CS59" s="45"/>
      <c r="CT59" s="45"/>
      <c r="CU59" s="45"/>
      <c r="CV59" s="45"/>
      <c r="CW59" s="45"/>
      <c r="CX59" s="45"/>
      <c r="CY59" s="45"/>
      <c r="CZ59" s="45"/>
      <c r="DA59" s="45"/>
      <c r="DB59" s="45"/>
      <c r="DC59" s="45"/>
      <c r="DD59" s="45"/>
      <c r="DE59" s="45"/>
      <c r="DF59" s="45"/>
      <c r="DG59" s="45"/>
      <c r="DH59" s="45"/>
      <c r="DI59" s="45"/>
      <c r="DJ59" s="45"/>
      <c r="DK59" s="45"/>
      <c r="DL59" s="45"/>
      <c r="DM59" s="45"/>
      <c r="DN59" s="45"/>
      <c r="DO59" s="45"/>
      <c r="DP59" s="45"/>
      <c r="DQ59" s="45"/>
      <c r="DR59" s="45"/>
      <c r="DS59" s="45"/>
      <c r="DT59" s="45"/>
      <c r="DU59" s="45"/>
      <c r="DV59" s="45"/>
      <c r="DW59" s="45"/>
      <c r="DX59" s="45"/>
      <c r="DY59" s="45"/>
      <c r="DZ59" s="45"/>
      <c r="EA59" s="45"/>
      <c r="EB59" s="45"/>
      <c r="EC59" s="45"/>
      <c r="ED59" s="45"/>
      <c r="EE59" s="45"/>
      <c r="EF59" s="45"/>
      <c r="EG59" s="45"/>
      <c r="EH59" s="45"/>
      <c r="EI59" s="45"/>
      <c r="EJ59" s="45"/>
      <c r="EK59" s="45"/>
      <c r="EL59" s="45"/>
      <c r="EM59" s="45"/>
      <c r="EN59" s="45"/>
      <c r="EO59" s="45"/>
      <c r="EP59" s="45"/>
      <c r="EQ59" s="45"/>
      <c r="ER59" s="45"/>
      <c r="ES59" s="45"/>
      <c r="ET59" s="45"/>
      <c r="EU59" s="45"/>
      <c r="EV59" s="45"/>
      <c r="EW59" s="45"/>
      <c r="EX59" s="45"/>
      <c r="EY59" s="45"/>
      <c r="EZ59" s="45"/>
      <c r="FA59" s="45"/>
      <c r="FB59" s="45"/>
      <c r="FC59" s="45"/>
      <c r="FD59" s="45"/>
      <c r="FE59" s="45"/>
      <c r="FF59" s="45"/>
      <c r="FG59" s="45"/>
      <c r="FH59" s="45"/>
      <c r="FI59" s="45"/>
      <c r="FJ59" s="45"/>
      <c r="FK59" s="45"/>
      <c r="FL59" s="45"/>
      <c r="FM59" s="45"/>
      <c r="FN59" s="45"/>
      <c r="FO59" s="45"/>
      <c r="FP59" s="45"/>
      <c r="FQ59" s="45"/>
      <c r="FR59" s="45"/>
      <c r="FS59" s="45"/>
      <c r="FT59" s="45"/>
      <c r="FU59" s="45"/>
      <c r="FV59" s="45"/>
      <c r="FW59" s="45"/>
      <c r="FX59" s="45"/>
      <c r="FY59" s="45"/>
      <c r="FZ59" s="45"/>
      <c r="GA59" s="45"/>
      <c r="GB59" s="45"/>
      <c r="GC59" s="45"/>
      <c r="GD59" s="45"/>
      <c r="GE59" s="45"/>
      <c r="GF59" s="45"/>
      <c r="GG59" s="45"/>
      <c r="GH59" s="45"/>
      <c r="GI59" s="45"/>
      <c r="GJ59" s="45"/>
      <c r="GK59" s="45"/>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c r="HY59" s="45"/>
      <c r="HZ59" s="45"/>
      <c r="IA59" s="45"/>
      <c r="IB59" s="45"/>
      <c r="IC59" s="45"/>
      <c r="ID59" s="45"/>
      <c r="IE59" s="45"/>
      <c r="IF59" s="45"/>
      <c r="IG59" s="45"/>
      <c r="IH59" s="45"/>
      <c r="II59" s="45"/>
      <c r="IJ59" s="45"/>
      <c r="IK59" s="45"/>
      <c r="IL59" s="45"/>
      <c r="IM59" s="45"/>
      <c r="IN59" s="45"/>
      <c r="IO59" s="45"/>
      <c r="IP59" s="45"/>
      <c r="IQ59" s="45"/>
      <c r="IR59" s="45"/>
      <c r="IS59" s="45"/>
      <c r="IT59" s="45"/>
      <c r="IU59" s="45"/>
      <c r="IV59" s="45"/>
      <c r="IW59" s="45"/>
      <c r="IX59" s="45"/>
      <c r="IY59" s="45"/>
      <c r="IZ59" s="45"/>
      <c r="JA59" s="45"/>
      <c r="JB59" s="45"/>
      <c r="JC59" s="45"/>
      <c r="JD59" s="45"/>
      <c r="JE59" s="45"/>
      <c r="JF59" s="45"/>
      <c r="JG59" s="45"/>
      <c r="JH59" s="45"/>
      <c r="JI59" s="45"/>
      <c r="JJ59" s="45"/>
      <c r="JK59" s="45"/>
      <c r="JL59" s="45"/>
      <c r="JM59" s="45"/>
      <c r="JN59" s="45"/>
      <c r="JO59" s="45"/>
      <c r="JP59" s="45"/>
      <c r="JQ59" s="45"/>
      <c r="JR59" s="45"/>
      <c r="JS59" s="45"/>
      <c r="JT59" s="45"/>
      <c r="JU59" s="45"/>
      <c r="JV59" s="45"/>
      <c r="JW59" s="45"/>
      <c r="JX59" s="45"/>
      <c r="JY59" s="45"/>
      <c r="JZ59" s="45"/>
      <c r="KA59" s="45"/>
      <c r="KB59" s="45"/>
      <c r="KC59" s="45"/>
      <c r="KD59" s="45"/>
      <c r="KE59" s="45"/>
      <c r="KF59" s="45"/>
      <c r="KG59" s="45"/>
      <c r="KH59" s="45"/>
      <c r="KI59" s="45"/>
      <c r="KJ59" s="45"/>
      <c r="KK59" s="45"/>
      <c r="KL59" s="45"/>
      <c r="KM59" s="45"/>
      <c r="KN59" s="45"/>
      <c r="KO59" s="45"/>
      <c r="KP59" s="45"/>
      <c r="KQ59" s="45"/>
      <c r="KR59" s="45"/>
      <c r="KS59" s="45"/>
      <c r="KT59" s="45"/>
      <c r="KU59" s="45"/>
      <c r="KV59" s="45"/>
      <c r="KW59" s="45"/>
      <c r="KX59" s="45"/>
      <c r="KY59" s="45"/>
      <c r="KZ59" s="45"/>
      <c r="LA59" s="45"/>
      <c r="LB59" s="45"/>
      <c r="LC59" s="45"/>
      <c r="LD59" s="45"/>
      <c r="LE59" s="45"/>
      <c r="LF59" s="45"/>
      <c r="LG59" s="45"/>
      <c r="LH59" s="45"/>
      <c r="LI59" s="45"/>
      <c r="LJ59" s="45"/>
      <c r="LK59" s="45"/>
      <c r="LL59" s="45"/>
      <c r="LM59" s="45"/>
      <c r="LN59" s="45"/>
      <c r="LO59" s="45"/>
      <c r="LP59" s="45"/>
      <c r="LQ59" s="45"/>
      <c r="LR59" s="45"/>
      <c r="LS59" s="45"/>
      <c r="LT59" s="45"/>
      <c r="LU59" s="45"/>
      <c r="LV59" s="45"/>
      <c r="LW59" s="45"/>
      <c r="LX59" s="45"/>
      <c r="LY59" s="45"/>
      <c r="LZ59" s="45"/>
      <c r="MA59" s="45"/>
      <c r="MB59" s="45"/>
      <c r="MC59" s="45"/>
      <c r="MD59" s="45"/>
      <c r="ME59" s="45"/>
      <c r="MF59" s="45"/>
      <c r="MG59" s="45"/>
      <c r="MH59" s="45"/>
      <c r="MI59" s="45"/>
      <c r="MJ59" s="45"/>
      <c r="MK59" s="45"/>
      <c r="ML59" s="45"/>
      <c r="MM59" s="45"/>
      <c r="MN59" s="45"/>
      <c r="MO59" s="45"/>
      <c r="MP59" s="45"/>
      <c r="MQ59" s="45"/>
      <c r="MR59" s="45"/>
      <c r="MS59" s="45"/>
      <c r="MT59" s="45"/>
      <c r="MU59" s="45"/>
      <c r="MV59" s="45"/>
      <c r="MW59" s="45"/>
      <c r="MX59" s="45"/>
      <c r="MY59" s="45"/>
      <c r="MZ59" s="45"/>
      <c r="NA59" s="45"/>
      <c r="NB59" s="45"/>
      <c r="NC59" s="45"/>
      <c r="ND59" s="45"/>
      <c r="NE59" s="45"/>
      <c r="NF59" s="45"/>
      <c r="NG59" s="45"/>
      <c r="NH59" s="45"/>
      <c r="NI59" s="45"/>
      <c r="NJ59" s="45"/>
      <c r="NK59" s="45"/>
      <c r="NL59" s="45"/>
      <c r="NM59" s="45"/>
      <c r="NN59" s="45"/>
      <c r="NO59" s="45"/>
      <c r="NP59" s="45"/>
      <c r="NQ59" s="45"/>
      <c r="NR59" s="45"/>
      <c r="NS59" s="45"/>
      <c r="NT59" s="45"/>
      <c r="NU59" s="45"/>
      <c r="NV59" s="45"/>
      <c r="NW59" s="45"/>
      <c r="NX59" s="45"/>
      <c r="NY59" s="45"/>
      <c r="NZ59" s="45"/>
      <c r="OA59" s="45"/>
      <c r="OB59" s="45"/>
      <c r="OC59" s="45"/>
      <c r="OD59" s="45"/>
      <c r="OE59" s="45"/>
      <c r="OF59" s="45"/>
      <c r="OG59" s="45"/>
      <c r="OH59" s="45"/>
      <c r="OI59" s="45"/>
      <c r="OJ59" s="45"/>
      <c r="OK59" s="45"/>
      <c r="OL59" s="45"/>
      <c r="OM59" s="45"/>
      <c r="ON59" s="45"/>
      <c r="OO59" s="45"/>
      <c r="OP59" s="45"/>
      <c r="OQ59" s="45"/>
      <c r="OR59" s="45"/>
      <c r="OS59" s="45"/>
      <c r="OT59" s="45"/>
      <c r="OU59" s="45"/>
      <c r="OV59" s="45"/>
      <c r="OW59" s="45"/>
      <c r="OX59" s="45"/>
      <c r="OY59" s="45"/>
      <c r="OZ59" s="45"/>
      <c r="PA59" s="45"/>
      <c r="PB59" s="45"/>
      <c r="PC59" s="45"/>
      <c r="PD59" s="45"/>
      <c r="PE59" s="45"/>
      <c r="PF59" s="45"/>
      <c r="PG59" s="45"/>
      <c r="PH59" s="45"/>
      <c r="PI59" s="45"/>
      <c r="PJ59" s="45"/>
      <c r="PK59" s="45"/>
      <c r="PL59" s="45"/>
      <c r="PM59" s="45"/>
      <c r="PN59" s="45"/>
      <c r="PO59" s="45"/>
      <c r="PP59" s="45"/>
      <c r="PQ59" s="45"/>
      <c r="PR59" s="45"/>
      <c r="PS59" s="45"/>
      <c r="PT59" s="45"/>
      <c r="PU59" s="45"/>
      <c r="PV59" s="45"/>
      <c r="PW59" s="45"/>
      <c r="PX59" s="45"/>
      <c r="PY59" s="45"/>
      <c r="PZ59" s="45"/>
      <c r="QA59" s="45"/>
      <c r="QB59" s="45"/>
      <c r="QC59" s="45"/>
      <c r="QD59" s="45"/>
      <c r="QE59" s="45"/>
      <c r="QF59" s="45"/>
      <c r="QG59" s="45"/>
      <c r="QH59" s="45"/>
      <c r="QI59" s="45"/>
      <c r="QJ59" s="45"/>
      <c r="QK59" s="45"/>
      <c r="QL59" s="45"/>
      <c r="QM59" s="45"/>
      <c r="QN59" s="45"/>
      <c r="QO59" s="45"/>
      <c r="QP59" s="45"/>
      <c r="QQ59" s="45"/>
      <c r="QR59" s="45"/>
      <c r="QS59" s="45"/>
      <c r="QT59" s="45"/>
      <c r="QU59" s="45"/>
      <c r="QV59" s="45"/>
      <c r="QW59" s="45"/>
      <c r="QX59" s="45"/>
      <c r="QY59" s="45"/>
      <c r="QZ59" s="45"/>
      <c r="RA59" s="45"/>
      <c r="RB59" s="45"/>
      <c r="RC59" s="45"/>
      <c r="RD59" s="45"/>
      <c r="RE59" s="45"/>
      <c r="RF59" s="45"/>
      <c r="RG59" s="45"/>
      <c r="RH59" s="45"/>
      <c r="RI59" s="45"/>
      <c r="RJ59" s="45"/>
      <c r="RK59" s="45"/>
      <c r="RL59" s="45"/>
      <c r="RM59" s="45"/>
      <c r="RN59" s="45"/>
      <c r="RO59" s="45"/>
      <c r="RP59" s="45"/>
      <c r="RQ59" s="45"/>
      <c r="RR59" s="45"/>
      <c r="RS59" s="45"/>
      <c r="RT59" s="45"/>
      <c r="RU59" s="45"/>
      <c r="RV59" s="45"/>
      <c r="RW59" s="45"/>
      <c r="RX59" s="45"/>
      <c r="RY59" s="45"/>
      <c r="RZ59" s="45"/>
      <c r="SA59" s="45"/>
      <c r="SB59" s="45"/>
      <c r="SC59" s="45"/>
      <c r="SD59" s="45"/>
      <c r="SE59" s="45"/>
      <c r="SF59" s="45"/>
      <c r="SG59" s="45"/>
      <c r="SH59" s="45"/>
      <c r="SI59" s="45"/>
      <c r="SJ59" s="45"/>
      <c r="SK59" s="45"/>
      <c r="SL59" s="45"/>
      <c r="SM59" s="45"/>
      <c r="SN59" s="45"/>
      <c r="SO59" s="45"/>
      <c r="SP59" s="45"/>
      <c r="SQ59" s="45"/>
      <c r="SR59" s="45"/>
      <c r="SS59" s="45"/>
      <c r="ST59" s="45"/>
      <c r="SU59" s="45"/>
      <c r="SV59" s="45"/>
      <c r="SW59" s="45"/>
      <c r="SX59" s="45"/>
      <c r="SY59" s="45"/>
      <c r="SZ59" s="45"/>
      <c r="TA59" s="45"/>
      <c r="TB59" s="45"/>
      <c r="TC59" s="45"/>
      <c r="TD59" s="45"/>
      <c r="TE59" s="45"/>
      <c r="TF59" s="45"/>
      <c r="TG59" s="45"/>
      <c r="TH59" s="45"/>
      <c r="TI59" s="45"/>
      <c r="TJ59" s="45"/>
      <c r="TK59" s="45"/>
      <c r="TL59" s="45"/>
      <c r="TM59" s="45"/>
      <c r="TN59" s="45"/>
      <c r="TO59" s="45"/>
      <c r="TP59" s="45"/>
      <c r="TQ59" s="45"/>
      <c r="TR59" s="45"/>
      <c r="TS59" s="45"/>
      <c r="TT59" s="45"/>
      <c r="TU59" s="45"/>
      <c r="TV59" s="45"/>
      <c r="TW59" s="45"/>
      <c r="TX59" s="45"/>
      <c r="TY59" s="45"/>
      <c r="TZ59" s="45"/>
      <c r="UA59" s="45"/>
      <c r="UB59" s="45"/>
      <c r="UC59" s="45"/>
      <c r="UD59" s="45"/>
      <c r="UE59" s="45"/>
      <c r="UF59" s="45"/>
      <c r="UG59" s="45"/>
      <c r="UH59" s="45"/>
      <c r="UI59" s="45"/>
      <c r="UJ59" s="45"/>
      <c r="UK59" s="45"/>
      <c r="UL59" s="45"/>
      <c r="UM59" s="45"/>
      <c r="UN59" s="45"/>
      <c r="UO59" s="45"/>
      <c r="UP59" s="45"/>
      <c r="UQ59" s="45"/>
      <c r="UR59" s="45"/>
      <c r="US59" s="45"/>
      <c r="UT59" s="45"/>
      <c r="UU59" s="45"/>
      <c r="UV59" s="45"/>
      <c r="UW59" s="45"/>
      <c r="UX59" s="45"/>
      <c r="UY59" s="45"/>
      <c r="UZ59" s="45"/>
      <c r="VA59" s="45"/>
      <c r="VB59" s="45"/>
      <c r="VC59" s="45"/>
      <c r="VD59" s="45"/>
      <c r="VE59" s="45"/>
      <c r="VF59" s="45"/>
      <c r="VG59" s="45"/>
      <c r="VH59" s="45"/>
      <c r="VI59" s="45"/>
      <c r="VJ59" s="45"/>
      <c r="VK59" s="45"/>
      <c r="VL59" s="45"/>
      <c r="VM59" s="45"/>
      <c r="VN59" s="45"/>
      <c r="VO59" s="45"/>
      <c r="VP59" s="45"/>
      <c r="VQ59" s="45"/>
      <c r="VR59" s="45"/>
      <c r="VS59" s="45"/>
      <c r="VT59" s="45"/>
      <c r="VU59" s="45"/>
      <c r="VV59" s="45"/>
      <c r="VW59" s="45"/>
      <c r="VX59" s="45"/>
      <c r="VY59" s="45"/>
      <c r="VZ59" s="45"/>
      <c r="WA59" s="45"/>
      <c r="WB59" s="45"/>
      <c r="WC59" s="45"/>
      <c r="WD59" s="45"/>
      <c r="WE59" s="45"/>
      <c r="WF59" s="45"/>
      <c r="WG59" s="45"/>
      <c r="WH59" s="45"/>
      <c r="WI59" s="45"/>
      <c r="WJ59" s="45"/>
      <c r="WK59" s="45"/>
      <c r="WL59" s="45"/>
      <c r="WM59" s="45"/>
      <c r="WN59" s="45"/>
      <c r="WO59" s="45"/>
      <c r="WP59" s="45"/>
      <c r="WQ59" s="45"/>
      <c r="WR59" s="45"/>
      <c r="WS59" s="45"/>
      <c r="WT59" s="45"/>
      <c r="WU59" s="45"/>
      <c r="WV59" s="45"/>
      <c r="WW59" s="45"/>
      <c r="WX59" s="45"/>
      <c r="WY59" s="45"/>
      <c r="WZ59" s="45"/>
      <c r="XA59" s="45"/>
      <c r="XB59" s="45"/>
      <c r="XC59" s="45"/>
      <c r="XD59" s="45"/>
      <c r="XE59" s="45"/>
      <c r="XF59" s="45"/>
      <c r="XG59" s="45"/>
      <c r="XH59" s="45"/>
      <c r="XI59" s="45"/>
      <c r="XJ59" s="45"/>
      <c r="XK59" s="45"/>
      <c r="XL59" s="45"/>
      <c r="XM59" s="45"/>
      <c r="XN59" s="45"/>
      <c r="XO59" s="45"/>
      <c r="XP59" s="45"/>
      <c r="XQ59" s="45"/>
      <c r="XR59" s="45"/>
      <c r="XS59" s="45"/>
      <c r="XT59" s="45"/>
      <c r="XU59" s="45"/>
      <c r="XV59" s="45"/>
      <c r="XW59" s="45"/>
      <c r="XX59" s="45"/>
      <c r="XY59" s="45"/>
      <c r="XZ59" s="45"/>
      <c r="YA59" s="45"/>
      <c r="YB59" s="45"/>
      <c r="YC59" s="45"/>
      <c r="YD59" s="45"/>
      <c r="YE59" s="45"/>
      <c r="YF59" s="45"/>
      <c r="YG59" s="45"/>
      <c r="YH59" s="45"/>
      <c r="YI59" s="45"/>
      <c r="YJ59" s="45"/>
      <c r="YK59" s="45"/>
      <c r="YL59" s="45"/>
      <c r="YM59" s="45"/>
      <c r="YN59" s="45"/>
      <c r="YO59" s="45"/>
      <c r="YP59" s="45"/>
      <c r="YQ59" s="45"/>
      <c r="YR59" s="45"/>
      <c r="YS59" s="45"/>
      <c r="YT59" s="45"/>
      <c r="YU59" s="45"/>
      <c r="YV59" s="45"/>
      <c r="YW59" s="45"/>
      <c r="YX59" s="45"/>
      <c r="YY59" s="45"/>
      <c r="YZ59" s="45"/>
      <c r="ZA59" s="45"/>
      <c r="ZB59" s="45"/>
      <c r="ZC59" s="45"/>
      <c r="ZD59" s="45"/>
      <c r="ZE59" s="45"/>
      <c r="ZF59" s="45"/>
      <c r="ZG59" s="45"/>
      <c r="ZH59" s="45"/>
      <c r="ZI59" s="45"/>
      <c r="ZJ59" s="45"/>
      <c r="ZK59" s="45"/>
      <c r="ZL59" s="45"/>
      <c r="ZM59" s="45"/>
      <c r="ZN59" s="45"/>
      <c r="ZO59" s="45"/>
      <c r="ZP59" s="45"/>
      <c r="ZQ59" s="45"/>
      <c r="ZR59" s="45"/>
      <c r="ZS59" s="45"/>
      <c r="ZT59" s="45"/>
      <c r="ZU59" s="45"/>
      <c r="ZV59" s="45"/>
      <c r="ZW59" s="45"/>
      <c r="ZX59" s="45"/>
      <c r="ZY59" s="45"/>
      <c r="ZZ59" s="45"/>
      <c r="AAA59" s="45"/>
      <c r="AAB59" s="45"/>
      <c r="AAC59" s="45"/>
      <c r="AAD59" s="45"/>
      <c r="AAE59" s="45"/>
      <c r="AAF59" s="45"/>
      <c r="AAG59" s="45"/>
      <c r="AAH59" s="45"/>
      <c r="AAI59" s="45"/>
      <c r="AAJ59" s="45"/>
      <c r="AAK59" s="45"/>
      <c r="AAL59" s="45"/>
      <c r="AAM59" s="45"/>
      <c r="AAN59" s="45"/>
      <c r="AAO59" s="45"/>
      <c r="AAP59" s="45"/>
      <c r="AAQ59" s="45"/>
      <c r="AAR59" s="45"/>
      <c r="AAS59" s="45"/>
      <c r="AAT59" s="45"/>
      <c r="AAU59" s="45"/>
      <c r="AAV59" s="45"/>
      <c r="AAW59" s="45"/>
      <c r="AAX59" s="45"/>
      <c r="AAY59" s="45"/>
      <c r="AAZ59" s="45"/>
      <c r="ABA59" s="45"/>
      <c r="ABB59" s="45"/>
      <c r="ABC59" s="45"/>
      <c r="ABD59" s="45"/>
      <c r="ABE59" s="45"/>
      <c r="ABF59" s="45"/>
      <c r="ABG59" s="45"/>
      <c r="ABH59" s="45"/>
      <c r="ABI59" s="45"/>
      <c r="ABJ59" s="45"/>
      <c r="ABK59" s="45"/>
      <c r="ABL59" s="45"/>
      <c r="ABM59" s="45"/>
      <c r="ABN59" s="45"/>
      <c r="ABO59" s="45"/>
      <c r="ABP59" s="45"/>
      <c r="ABQ59" s="45"/>
      <c r="ABR59" s="45"/>
      <c r="ABS59" s="45"/>
      <c r="ABT59" s="45"/>
      <c r="ABU59" s="45"/>
      <c r="ABV59" s="45"/>
      <c r="ABW59" s="45"/>
      <c r="ABX59" s="45"/>
      <c r="ABY59" s="45"/>
      <c r="ABZ59" s="45"/>
      <c r="ACA59" s="45"/>
      <c r="ACB59" s="45"/>
      <c r="ACC59" s="45"/>
      <c r="ACD59" s="45"/>
      <c r="ACE59" s="45"/>
      <c r="ACF59" s="45"/>
      <c r="ACG59" s="45"/>
      <c r="ACH59" s="45"/>
      <c r="ACI59" s="45"/>
      <c r="ACJ59" s="45"/>
      <c r="ACK59" s="45"/>
      <c r="ACL59" s="45"/>
      <c r="ACM59" s="45"/>
      <c r="ACN59" s="45"/>
      <c r="ACO59" s="45"/>
      <c r="ACP59" s="45"/>
      <c r="ACQ59" s="45"/>
      <c r="ACR59" s="45"/>
      <c r="ACS59" s="45"/>
      <c r="ACT59" s="45"/>
      <c r="ACU59" s="45"/>
      <c r="ACV59" s="45"/>
      <c r="ACW59" s="45"/>
      <c r="ACX59" s="45"/>
      <c r="ACY59" s="45"/>
      <c r="ACZ59" s="45"/>
      <c r="ADA59" s="45"/>
      <c r="ADB59" s="45"/>
      <c r="ADC59" s="45"/>
      <c r="ADD59" s="45"/>
      <c r="ADE59" s="45"/>
      <c r="ADF59" s="45"/>
      <c r="ADG59" s="45"/>
      <c r="ADH59" s="45"/>
      <c r="ADI59" s="45"/>
      <c r="ADJ59" s="45"/>
      <c r="ADK59" s="45"/>
      <c r="ADL59" s="45"/>
      <c r="ADM59" s="45"/>
      <c r="ADN59" s="45"/>
      <c r="ADO59" s="45"/>
      <c r="ADP59" s="45"/>
      <c r="ADQ59" s="45"/>
      <c r="ADR59" s="45"/>
      <c r="ADS59" s="45"/>
      <c r="ADT59" s="45"/>
      <c r="ADU59" s="45"/>
      <c r="ADV59" s="45"/>
      <c r="ADW59" s="45"/>
      <c r="ADX59" s="45"/>
      <c r="ADY59" s="45"/>
      <c r="ADZ59" s="45"/>
      <c r="AEA59" s="45"/>
      <c r="AEB59" s="45"/>
      <c r="AEC59" s="45"/>
      <c r="AED59" s="45"/>
      <c r="AEE59" s="45"/>
      <c r="AEF59" s="45"/>
      <c r="AEG59" s="45"/>
      <c r="AEH59" s="45"/>
      <c r="AEI59" s="45"/>
      <c r="AEJ59" s="45"/>
      <c r="AEK59" s="45"/>
      <c r="AEL59" s="45"/>
      <c r="AEM59" s="45"/>
      <c r="AEN59" s="45"/>
      <c r="AEO59" s="45"/>
      <c r="AEP59" s="45"/>
      <c r="AEQ59" s="45"/>
      <c r="AER59" s="45"/>
      <c r="AES59" s="45"/>
      <c r="AET59" s="45"/>
      <c r="AEU59" s="45"/>
      <c r="AEV59" s="45"/>
      <c r="AEW59" s="45"/>
      <c r="AEX59" s="45"/>
      <c r="AEY59" s="45"/>
      <c r="AEZ59" s="45"/>
      <c r="AFA59" s="45"/>
      <c r="AFB59" s="45"/>
      <c r="AFC59" s="45"/>
      <c r="AFD59" s="45"/>
      <c r="AFE59" s="45"/>
      <c r="AFF59" s="45"/>
      <c r="AFG59" s="45"/>
      <c r="AFH59" s="45"/>
      <c r="AFI59" s="45"/>
      <c r="AFJ59" s="45"/>
      <c r="AFK59" s="45"/>
      <c r="AFL59" s="45"/>
      <c r="AFM59" s="45"/>
      <c r="AFN59" s="45"/>
      <c r="AFO59" s="45"/>
      <c r="AFP59" s="45"/>
      <c r="AFQ59" s="45"/>
      <c r="AFR59" s="45"/>
      <c r="AFS59" s="45"/>
      <c r="AFT59" s="45"/>
      <c r="AFU59" s="45"/>
      <c r="AFV59" s="45"/>
      <c r="AFW59" s="45"/>
      <c r="AFX59" s="45"/>
      <c r="AFY59" s="45"/>
      <c r="AFZ59" s="45"/>
      <c r="AGA59" s="45"/>
      <c r="AGB59" s="45"/>
      <c r="AGC59" s="45"/>
      <c r="AGD59" s="45"/>
      <c r="AGE59" s="45"/>
      <c r="AGF59" s="45"/>
      <c r="AGG59" s="45"/>
      <c r="AGH59" s="45"/>
      <c r="AGI59" s="45"/>
      <c r="AGJ59" s="45"/>
      <c r="AGK59" s="45"/>
      <c r="AGL59" s="45"/>
      <c r="AGM59" s="45"/>
      <c r="AGN59" s="45"/>
      <c r="AGO59" s="45"/>
      <c r="AGP59" s="45"/>
      <c r="AGQ59" s="45"/>
      <c r="AGR59" s="45"/>
      <c r="AGS59" s="45"/>
      <c r="AGT59" s="45"/>
      <c r="AGU59" s="45"/>
      <c r="AGV59" s="45"/>
      <c r="AGW59" s="45"/>
      <c r="AGX59" s="45"/>
      <c r="AGY59" s="45"/>
      <c r="AGZ59" s="45"/>
      <c r="AHA59" s="45"/>
      <c r="AHB59" s="45"/>
      <c r="AHC59" s="45"/>
      <c r="AHD59" s="45"/>
      <c r="AHE59" s="45"/>
      <c r="AHF59" s="45"/>
      <c r="AHG59" s="45"/>
      <c r="AHH59" s="45"/>
      <c r="AHI59" s="45"/>
      <c r="AHJ59" s="45"/>
      <c r="AHK59" s="45"/>
      <c r="AHL59" s="45"/>
      <c r="AHM59" s="45"/>
      <c r="AHN59" s="45"/>
      <c r="AHO59" s="45"/>
      <c r="AHP59" s="45"/>
      <c r="AHQ59" s="45"/>
      <c r="AHR59" s="45"/>
      <c r="AHS59" s="45"/>
      <c r="AHT59" s="45"/>
      <c r="AHU59" s="45"/>
      <c r="AHV59" s="45"/>
      <c r="AHW59" s="45"/>
      <c r="AHX59" s="45"/>
      <c r="AHY59" s="45"/>
      <c r="AHZ59" s="45"/>
      <c r="AIA59" s="45"/>
      <c r="AIB59" s="45"/>
      <c r="AIC59" s="45"/>
      <c r="AID59" s="45"/>
      <c r="AIE59" s="45"/>
      <c r="AIF59" s="45"/>
      <c r="AIG59" s="45"/>
      <c r="AIH59" s="45"/>
      <c r="AII59" s="45"/>
      <c r="AIJ59" s="45"/>
      <c r="AIK59" s="45"/>
      <c r="AIL59" s="45"/>
      <c r="AIM59" s="45"/>
      <c r="AIN59" s="45"/>
      <c r="AIO59" s="45"/>
      <c r="AIP59" s="45"/>
      <c r="AIQ59" s="45"/>
      <c r="AIR59" s="45"/>
      <c r="AIS59" s="45"/>
      <c r="AIT59" s="45"/>
      <c r="AIU59" s="45"/>
      <c r="AIV59" s="45"/>
      <c r="AIW59" s="45"/>
      <c r="AIX59" s="45"/>
      <c r="AIY59" s="45"/>
      <c r="AIZ59" s="45"/>
      <c r="AJA59" s="45"/>
      <c r="AJB59" s="45"/>
      <c r="AJC59" s="45"/>
      <c r="AJD59" s="45"/>
      <c r="AJE59" s="45"/>
      <c r="AJF59" s="45"/>
      <c r="AJG59" s="45"/>
      <c r="AJH59" s="45"/>
      <c r="AJI59" s="45"/>
      <c r="AJJ59" s="45"/>
      <c r="AJK59" s="45"/>
      <c r="AJL59" s="45"/>
      <c r="AJM59" s="45"/>
      <c r="AJN59" s="45"/>
      <c r="AJO59" s="45"/>
      <c r="AJP59" s="45"/>
      <c r="AJQ59" s="45"/>
      <c r="AJR59" s="45"/>
      <c r="AJS59" s="45"/>
      <c r="AJT59" s="45"/>
      <c r="AJU59" s="45"/>
      <c r="AJV59" s="45"/>
      <c r="AJW59" s="45"/>
      <c r="AJX59" s="45"/>
      <c r="AJY59" s="45"/>
      <c r="AJZ59" s="45"/>
      <c r="AKA59" s="45"/>
      <c r="AKB59" s="45"/>
      <c r="AKC59" s="45"/>
      <c r="AKD59" s="45"/>
      <c r="AKE59" s="45"/>
      <c r="AKF59" s="45"/>
      <c r="AKG59" s="45"/>
      <c r="AKH59" s="45"/>
      <c r="AKI59" s="45"/>
      <c r="AKJ59" s="45"/>
      <c r="AKK59" s="45"/>
      <c r="AKL59" s="45"/>
      <c r="AKM59" s="45"/>
      <c r="AKN59" s="45"/>
      <c r="AKO59" s="45"/>
      <c r="AKP59" s="45"/>
      <c r="AKQ59" s="45"/>
      <c r="AKR59" s="45"/>
      <c r="AKS59" s="45"/>
      <c r="AKT59" s="45"/>
      <c r="AKU59" s="45"/>
      <c r="AKV59" s="45"/>
      <c r="AKW59" s="45"/>
      <c r="AKX59" s="45"/>
      <c r="AKY59" s="45"/>
      <c r="AKZ59" s="45"/>
      <c r="ALA59" s="45"/>
      <c r="ALB59" s="45"/>
      <c r="ALC59" s="45"/>
      <c r="ALD59" s="45"/>
      <c r="ALE59" s="45"/>
      <c r="ALF59" s="45"/>
      <c r="ALG59" s="45"/>
      <c r="ALH59" s="45"/>
      <c r="ALI59" s="45"/>
      <c r="ALJ59" s="45"/>
      <c r="ALK59" s="45"/>
      <c r="ALL59" s="45"/>
      <c r="ALM59" s="45"/>
      <c r="ALN59" s="45"/>
      <c r="ALO59" s="45"/>
      <c r="ALP59" s="45"/>
      <c r="ALQ59" s="45"/>
      <c r="ALR59" s="45"/>
      <c r="ALS59" s="45"/>
      <c r="ALT59" s="45"/>
      <c r="ALU59" s="45"/>
      <c r="ALV59" s="45"/>
      <c r="ALW59" s="45"/>
      <c r="ALX59" s="45"/>
      <c r="ALY59" s="45"/>
      <c r="ALZ59" s="45"/>
      <c r="AMA59" s="45"/>
      <c r="AMB59" s="45"/>
      <c r="AMC59" s="45"/>
      <c r="AMD59" s="45"/>
      <c r="AME59" s="45"/>
      <c r="AMF59" s="45"/>
      <c r="AMG59" s="45"/>
      <c r="AMH59" s="45"/>
      <c r="AMI59" s="45"/>
      <c r="AMJ59" s="45"/>
      <c r="AMK59" s="45"/>
      <c r="AML59" s="45"/>
      <c r="AMM59" s="45"/>
      <c r="AMN59" s="45"/>
      <c r="AMO59" s="45"/>
      <c r="AMP59" s="45"/>
      <c r="AMQ59" s="45"/>
      <c r="AMR59" s="45"/>
      <c r="AMS59" s="45"/>
      <c r="AMT59" s="45"/>
      <c r="AMU59" s="45"/>
      <c r="AMV59" s="45"/>
      <c r="AMW59" s="45"/>
      <c r="AMX59" s="45"/>
      <c r="AMY59" s="45"/>
      <c r="AMZ59" s="45"/>
      <c r="ANA59" s="45"/>
      <c r="ANB59" s="45"/>
      <c r="ANC59" s="45"/>
      <c r="AND59" s="45"/>
      <c r="ANE59" s="45"/>
      <c r="ANF59" s="45"/>
      <c r="ANG59" s="45"/>
      <c r="ANH59" s="45"/>
      <c r="ANI59" s="45"/>
      <c r="ANJ59" s="45"/>
      <c r="ANK59" s="45"/>
      <c r="ANL59" s="45"/>
      <c r="ANM59" s="45"/>
      <c r="ANN59" s="45"/>
      <c r="ANO59" s="45"/>
      <c r="ANP59" s="45"/>
      <c r="ANQ59" s="45"/>
      <c r="ANR59" s="45"/>
      <c r="ANS59" s="45"/>
      <c r="ANT59" s="45"/>
      <c r="ANU59" s="45"/>
      <c r="ANV59" s="45"/>
      <c r="ANW59" s="45"/>
      <c r="ANX59" s="45"/>
      <c r="ANY59" s="45"/>
      <c r="ANZ59" s="45"/>
      <c r="AOA59" s="45"/>
      <c r="AOB59" s="45"/>
      <c r="AOC59" s="45"/>
      <c r="AOD59" s="45"/>
      <c r="AOE59" s="45"/>
      <c r="AOF59" s="45"/>
      <c r="AOG59" s="45"/>
      <c r="AOH59" s="45"/>
      <c r="AOI59" s="45"/>
      <c r="AOJ59" s="45"/>
      <c r="AOK59" s="45"/>
      <c r="AOL59" s="45"/>
      <c r="AOM59" s="45"/>
      <c r="AON59" s="45"/>
      <c r="AOO59" s="45"/>
      <c r="AOP59" s="45"/>
      <c r="AOQ59" s="45"/>
      <c r="AOR59" s="45"/>
      <c r="AOS59" s="45"/>
      <c r="AOT59" s="45"/>
      <c r="AOU59" s="45"/>
      <c r="AOV59" s="45"/>
      <c r="AOW59" s="45"/>
      <c r="AOX59" s="45"/>
      <c r="AOY59" s="45"/>
      <c r="AOZ59" s="45"/>
      <c r="APA59" s="45"/>
      <c r="APB59" s="45"/>
      <c r="APC59" s="45"/>
      <c r="APD59" s="45"/>
      <c r="APE59" s="45"/>
      <c r="APF59" s="45"/>
      <c r="APG59" s="45"/>
      <c r="APH59" s="45"/>
      <c r="API59" s="45"/>
      <c r="APJ59" s="45"/>
      <c r="APK59" s="45"/>
      <c r="APL59" s="45"/>
      <c r="APM59" s="45"/>
      <c r="APN59" s="45"/>
      <c r="APO59" s="45"/>
      <c r="APP59" s="45"/>
      <c r="APQ59" s="45"/>
      <c r="APR59" s="45"/>
      <c r="APS59" s="45"/>
      <c r="APT59" s="45"/>
      <c r="APU59" s="45"/>
      <c r="APV59" s="45"/>
      <c r="APW59" s="45"/>
      <c r="APX59" s="45"/>
      <c r="APY59" s="45"/>
    </row>
    <row r="60" spans="1:1117" ht="16" x14ac:dyDescent="0.2">
      <c r="A60" s="335" t="s">
        <v>311</v>
      </c>
      <c r="B60" s="351">
        <f t="shared" ref="B60:B79" si="3">(L88+M88+N88+O88)/1024</f>
        <v>30.381982421875001</v>
      </c>
      <c r="C60" s="351">
        <f t="shared" ref="C60:C79" si="4">(B88+C88)/1024</f>
        <v>0.13567382812500001</v>
      </c>
      <c r="D60" s="351">
        <f t="shared" ref="D60:D79" si="5">D88/1024</f>
        <v>0</v>
      </c>
      <c r="E60" s="351">
        <f t="shared" ref="E60:E81" si="6">(E88+F88+G88+H88+I88)/1024</f>
        <v>45.371953124999997</v>
      </c>
      <c r="F60" s="351">
        <f t="shared" ref="F60:F79" si="7">(J88+K88)/1024</f>
        <v>1.0003906250000001</v>
      </c>
      <c r="G60" s="351">
        <f t="shared" ref="G60:G79" si="8">(P88+Q88+R88+S88+T88+U88)/1024</f>
        <v>25.714638671874997</v>
      </c>
      <c r="H60" s="351">
        <f t="shared" ref="H60:H79" si="9">V88/1024</f>
        <v>0</v>
      </c>
      <c r="I60" s="351">
        <f t="shared" ref="I60:I79" si="10">(W88+X88+Y88+Z88+AA88)/1024</f>
        <v>0.40013671875000001</v>
      </c>
      <c r="J60" s="351">
        <f t="shared" ref="J60:J79" si="11">AB88/1024</f>
        <v>0</v>
      </c>
      <c r="K60" s="351">
        <f t="shared" ref="K60:K79" si="12">(AC88+AD88)/1024</f>
        <v>2.0849609375000001E-2</v>
      </c>
      <c r="L60" s="351">
        <f t="shared" ref="L60:L79" si="13">(AE88+AF88)/1024</f>
        <v>2.729267578125</v>
      </c>
      <c r="M60" s="351">
        <f t="shared" ref="M60:M79" si="14">AG88/1024</f>
        <v>0.1175390625</v>
      </c>
      <c r="N60" s="351">
        <f t="shared" ref="N60:N75" si="15">SUM(B60:M60)</f>
        <v>105.872431640625</v>
      </c>
      <c r="O60" s="351"/>
      <c r="P60" s="437"/>
      <c r="Q60" s="437"/>
      <c r="R60" s="437"/>
      <c r="S60" s="187"/>
      <c r="T60" s="188"/>
      <c r="U60" s="437"/>
      <c r="V60" s="437"/>
      <c r="W60" s="437"/>
      <c r="X60" s="437"/>
      <c r="Y60" s="437"/>
      <c r="Z60" s="437"/>
      <c r="AA60" s="437"/>
      <c r="AB60" s="437"/>
      <c r="AC60" s="437"/>
      <c r="AD60" s="437"/>
      <c r="AE60" s="437"/>
      <c r="AF60" s="437"/>
      <c r="AG60" s="437"/>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5"/>
      <c r="BT60" s="45"/>
      <c r="BU60" s="45"/>
      <c r="BV60" s="45"/>
      <c r="BW60" s="45"/>
      <c r="BX60" s="45"/>
      <c r="BY60" s="45"/>
      <c r="BZ60" s="45"/>
      <c r="CA60" s="45"/>
      <c r="CB60" s="45"/>
      <c r="CC60" s="45"/>
      <c r="CD60" s="45"/>
      <c r="CE60" s="45"/>
      <c r="CF60" s="45"/>
      <c r="CG60" s="45"/>
      <c r="CH60" s="45"/>
      <c r="CI60" s="45"/>
      <c r="CJ60" s="45"/>
      <c r="CK60" s="45"/>
      <c r="CL60" s="45"/>
      <c r="CM60" s="45"/>
      <c r="CN60" s="45"/>
      <c r="CO60" s="45"/>
      <c r="CP60" s="45"/>
      <c r="CQ60" s="45"/>
      <c r="CR60" s="45"/>
      <c r="CS60" s="45"/>
      <c r="CT60" s="45"/>
      <c r="CU60" s="45"/>
      <c r="CV60" s="45"/>
      <c r="CW60" s="45"/>
      <c r="CX60" s="45"/>
      <c r="CY60" s="45"/>
      <c r="CZ60" s="45"/>
      <c r="DA60" s="45"/>
      <c r="DB60" s="45"/>
      <c r="DC60" s="45"/>
      <c r="DD60" s="45"/>
      <c r="DE60" s="45"/>
      <c r="DF60" s="45"/>
      <c r="DG60" s="45"/>
      <c r="DH60" s="45"/>
      <c r="DI60" s="45"/>
      <c r="DJ60" s="45"/>
      <c r="DK60" s="45"/>
      <c r="DL60" s="45"/>
      <c r="DM60" s="45"/>
      <c r="DN60" s="45"/>
      <c r="DO60" s="45"/>
      <c r="DP60" s="45"/>
      <c r="DQ60" s="45"/>
      <c r="DR60" s="45"/>
      <c r="DS60" s="45"/>
      <c r="DT60" s="45"/>
      <c r="DU60" s="45"/>
      <c r="DV60" s="45"/>
      <c r="DW60" s="45"/>
      <c r="DX60" s="45"/>
      <c r="DY60" s="45"/>
      <c r="DZ60" s="45"/>
      <c r="EA60" s="45"/>
      <c r="EB60" s="45"/>
      <c r="EC60" s="45"/>
      <c r="ED60" s="45"/>
      <c r="EE60" s="45"/>
      <c r="EF60" s="45"/>
      <c r="EG60" s="45"/>
      <c r="EH60" s="45"/>
      <c r="EI60" s="45"/>
      <c r="EJ60" s="45"/>
      <c r="EK60" s="45"/>
      <c r="EL60" s="45"/>
      <c r="EM60" s="45"/>
      <c r="EN60" s="45"/>
      <c r="EO60" s="45"/>
      <c r="EP60" s="45"/>
      <c r="EQ60" s="45"/>
      <c r="ER60" s="45"/>
      <c r="ES60" s="45"/>
      <c r="ET60" s="45"/>
      <c r="EU60" s="45"/>
      <c r="EV60" s="45"/>
      <c r="EW60" s="45"/>
      <c r="EX60" s="45"/>
      <c r="EY60" s="45"/>
      <c r="EZ60" s="45"/>
      <c r="FA60" s="45"/>
      <c r="FB60" s="45"/>
      <c r="FC60" s="45"/>
      <c r="FD60" s="45"/>
      <c r="FE60" s="45"/>
      <c r="FF60" s="45"/>
      <c r="FG60" s="45"/>
      <c r="FH60" s="45"/>
      <c r="FI60" s="45"/>
      <c r="FJ60" s="45"/>
      <c r="FK60" s="45"/>
      <c r="FL60" s="45"/>
      <c r="FM60" s="45"/>
      <c r="FN60" s="45"/>
      <c r="FO60" s="45"/>
      <c r="FP60" s="45"/>
      <c r="FQ60" s="45"/>
      <c r="FR60" s="45"/>
      <c r="FS60" s="45"/>
      <c r="FT60" s="45"/>
      <c r="FU60" s="45"/>
      <c r="FV60" s="45"/>
      <c r="FW60" s="45"/>
      <c r="FX60" s="45"/>
      <c r="FY60" s="45"/>
      <c r="FZ60" s="45"/>
      <c r="GA60" s="45"/>
      <c r="GB60" s="45"/>
      <c r="GC60" s="45"/>
      <c r="GD60" s="45"/>
      <c r="GE60" s="45"/>
      <c r="GF60" s="45"/>
      <c r="GG60" s="45"/>
      <c r="GH60" s="45"/>
      <c r="GI60" s="45"/>
      <c r="GJ60" s="45"/>
      <c r="GK60" s="45"/>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c r="HY60" s="45"/>
      <c r="HZ60" s="45"/>
      <c r="IA60" s="45"/>
      <c r="IB60" s="45"/>
      <c r="IC60" s="45"/>
      <c r="ID60" s="45"/>
      <c r="IE60" s="45"/>
      <c r="IF60" s="45"/>
      <c r="IG60" s="45"/>
      <c r="IH60" s="45"/>
      <c r="II60" s="45"/>
      <c r="IJ60" s="45"/>
      <c r="IK60" s="45"/>
      <c r="IL60" s="45"/>
      <c r="IM60" s="45"/>
      <c r="IN60" s="45"/>
      <c r="IO60" s="45"/>
      <c r="IP60" s="45"/>
      <c r="IQ60" s="45"/>
      <c r="IR60" s="45"/>
      <c r="IS60" s="45"/>
      <c r="IT60" s="45"/>
      <c r="IU60" s="45"/>
      <c r="IV60" s="45"/>
      <c r="IW60" s="45"/>
      <c r="IX60" s="45"/>
      <c r="IY60" s="45"/>
      <c r="IZ60" s="45"/>
      <c r="JA60" s="45"/>
      <c r="JB60" s="45"/>
      <c r="JC60" s="45"/>
      <c r="JD60" s="45"/>
      <c r="JE60" s="45"/>
      <c r="JF60" s="45"/>
      <c r="JG60" s="45"/>
      <c r="JH60" s="45"/>
      <c r="JI60" s="45"/>
      <c r="JJ60" s="45"/>
      <c r="JK60" s="45"/>
      <c r="JL60" s="45"/>
      <c r="JM60" s="45"/>
      <c r="JN60" s="45"/>
      <c r="JO60" s="45"/>
      <c r="JP60" s="45"/>
      <c r="JQ60" s="45"/>
      <c r="JR60" s="45"/>
      <c r="JS60" s="45"/>
      <c r="JT60" s="45"/>
      <c r="JU60" s="45"/>
      <c r="JV60" s="45"/>
      <c r="JW60" s="45"/>
      <c r="JX60" s="45"/>
      <c r="JY60" s="45"/>
      <c r="JZ60" s="45"/>
      <c r="KA60" s="45"/>
      <c r="KB60" s="45"/>
      <c r="KC60" s="45"/>
      <c r="KD60" s="45"/>
      <c r="KE60" s="45"/>
      <c r="KF60" s="45"/>
      <c r="KG60" s="45"/>
      <c r="KH60" s="45"/>
      <c r="KI60" s="45"/>
      <c r="KJ60" s="45"/>
      <c r="KK60" s="45"/>
      <c r="KL60" s="45"/>
      <c r="KM60" s="45"/>
      <c r="KN60" s="45"/>
      <c r="KO60" s="45"/>
      <c r="KP60" s="45"/>
      <c r="KQ60" s="45"/>
      <c r="KR60" s="45"/>
      <c r="KS60" s="45"/>
      <c r="KT60" s="45"/>
      <c r="KU60" s="45"/>
      <c r="KV60" s="45"/>
      <c r="KW60" s="45"/>
      <c r="KX60" s="45"/>
      <c r="KY60" s="45"/>
      <c r="KZ60" s="45"/>
      <c r="LA60" s="45"/>
      <c r="LB60" s="45"/>
      <c r="LC60" s="45"/>
      <c r="LD60" s="45"/>
      <c r="LE60" s="45"/>
      <c r="LF60" s="45"/>
      <c r="LG60" s="45"/>
      <c r="LH60" s="45"/>
      <c r="LI60" s="45"/>
      <c r="LJ60" s="45"/>
      <c r="LK60" s="45"/>
      <c r="LL60" s="45"/>
      <c r="LM60" s="45"/>
      <c r="LN60" s="45"/>
      <c r="LO60" s="45"/>
      <c r="LP60" s="45"/>
      <c r="LQ60" s="45"/>
      <c r="LR60" s="45"/>
      <c r="LS60" s="45"/>
      <c r="LT60" s="45"/>
      <c r="LU60" s="45"/>
      <c r="LV60" s="45"/>
      <c r="LW60" s="45"/>
      <c r="LX60" s="45"/>
      <c r="LY60" s="45"/>
      <c r="LZ60" s="45"/>
      <c r="MA60" s="45"/>
      <c r="MB60" s="45"/>
      <c r="MC60" s="45"/>
      <c r="MD60" s="45"/>
      <c r="ME60" s="45"/>
      <c r="MF60" s="45"/>
      <c r="MG60" s="45"/>
      <c r="MH60" s="45"/>
      <c r="MI60" s="45"/>
      <c r="MJ60" s="45"/>
      <c r="MK60" s="45"/>
      <c r="ML60" s="45"/>
      <c r="MM60" s="45"/>
      <c r="MN60" s="45"/>
      <c r="MO60" s="45"/>
      <c r="MP60" s="45"/>
      <c r="MQ60" s="45"/>
      <c r="MR60" s="45"/>
      <c r="MS60" s="45"/>
      <c r="MT60" s="45"/>
      <c r="MU60" s="45"/>
      <c r="MV60" s="45"/>
      <c r="MW60" s="45"/>
      <c r="MX60" s="45"/>
      <c r="MY60" s="45"/>
      <c r="MZ60" s="45"/>
      <c r="NA60" s="45"/>
      <c r="NB60" s="45"/>
      <c r="NC60" s="45"/>
      <c r="ND60" s="45"/>
      <c r="NE60" s="45"/>
      <c r="NF60" s="45"/>
      <c r="NG60" s="45"/>
      <c r="NH60" s="45"/>
      <c r="NI60" s="45"/>
      <c r="NJ60" s="45"/>
      <c r="NK60" s="45"/>
      <c r="NL60" s="45"/>
      <c r="NM60" s="45"/>
      <c r="NN60" s="45"/>
      <c r="NO60" s="45"/>
      <c r="NP60" s="45"/>
      <c r="NQ60" s="45"/>
      <c r="NR60" s="45"/>
      <c r="NS60" s="45"/>
      <c r="NT60" s="45"/>
      <c r="NU60" s="45"/>
      <c r="NV60" s="45"/>
      <c r="NW60" s="45"/>
      <c r="NX60" s="45"/>
      <c r="NY60" s="45"/>
      <c r="NZ60" s="45"/>
      <c r="OA60" s="45"/>
      <c r="OB60" s="45"/>
      <c r="OC60" s="45"/>
      <c r="OD60" s="45"/>
      <c r="OE60" s="45"/>
      <c r="OF60" s="45"/>
      <c r="OG60" s="45"/>
      <c r="OH60" s="45"/>
      <c r="OI60" s="45"/>
      <c r="OJ60" s="45"/>
      <c r="OK60" s="45"/>
      <c r="OL60" s="45"/>
      <c r="OM60" s="45"/>
      <c r="ON60" s="45"/>
      <c r="OO60" s="45"/>
      <c r="OP60" s="45"/>
      <c r="OQ60" s="45"/>
      <c r="OR60" s="45"/>
      <c r="OS60" s="45"/>
      <c r="OT60" s="45"/>
      <c r="OU60" s="45"/>
      <c r="OV60" s="45"/>
      <c r="OW60" s="45"/>
      <c r="OX60" s="45"/>
      <c r="OY60" s="45"/>
      <c r="OZ60" s="45"/>
      <c r="PA60" s="45"/>
      <c r="PB60" s="45"/>
      <c r="PC60" s="45"/>
      <c r="PD60" s="45"/>
      <c r="PE60" s="45"/>
      <c r="PF60" s="45"/>
      <c r="PG60" s="45"/>
      <c r="PH60" s="45"/>
      <c r="PI60" s="45"/>
      <c r="PJ60" s="45"/>
      <c r="PK60" s="45"/>
      <c r="PL60" s="45"/>
      <c r="PM60" s="45"/>
      <c r="PN60" s="45"/>
      <c r="PO60" s="45"/>
      <c r="PP60" s="45"/>
      <c r="PQ60" s="45"/>
      <c r="PR60" s="45"/>
      <c r="PS60" s="45"/>
      <c r="PT60" s="45"/>
      <c r="PU60" s="45"/>
      <c r="PV60" s="45"/>
      <c r="PW60" s="45"/>
      <c r="PX60" s="45"/>
      <c r="PY60" s="45"/>
      <c r="PZ60" s="45"/>
      <c r="QA60" s="45"/>
      <c r="QB60" s="45"/>
      <c r="QC60" s="45"/>
      <c r="QD60" s="45"/>
      <c r="QE60" s="45"/>
      <c r="QF60" s="45"/>
      <c r="QG60" s="45"/>
      <c r="QH60" s="45"/>
      <c r="QI60" s="45"/>
      <c r="QJ60" s="45"/>
      <c r="QK60" s="45"/>
      <c r="QL60" s="45"/>
      <c r="QM60" s="45"/>
      <c r="QN60" s="45"/>
      <c r="QO60" s="45"/>
      <c r="QP60" s="45"/>
      <c r="QQ60" s="45"/>
      <c r="QR60" s="45"/>
      <c r="QS60" s="45"/>
      <c r="QT60" s="45"/>
      <c r="QU60" s="45"/>
      <c r="QV60" s="45"/>
      <c r="QW60" s="45"/>
      <c r="QX60" s="45"/>
      <c r="QY60" s="45"/>
      <c r="QZ60" s="45"/>
      <c r="RA60" s="45"/>
      <c r="RB60" s="45"/>
      <c r="RC60" s="45"/>
      <c r="RD60" s="45"/>
      <c r="RE60" s="45"/>
      <c r="RF60" s="45"/>
      <c r="RG60" s="45"/>
      <c r="RH60" s="45"/>
      <c r="RI60" s="45"/>
      <c r="RJ60" s="45"/>
      <c r="RK60" s="45"/>
      <c r="RL60" s="45"/>
      <c r="RM60" s="45"/>
      <c r="RN60" s="45"/>
      <c r="RO60" s="45"/>
      <c r="RP60" s="45"/>
      <c r="RQ60" s="45"/>
      <c r="RR60" s="45"/>
      <c r="RS60" s="45"/>
      <c r="RT60" s="45"/>
      <c r="RU60" s="45"/>
      <c r="RV60" s="45"/>
      <c r="RW60" s="45"/>
      <c r="RX60" s="45"/>
      <c r="RY60" s="45"/>
      <c r="RZ60" s="45"/>
      <c r="SA60" s="45"/>
      <c r="SB60" s="45"/>
      <c r="SC60" s="45"/>
      <c r="SD60" s="45"/>
      <c r="SE60" s="45"/>
      <c r="SF60" s="45"/>
      <c r="SG60" s="45"/>
      <c r="SH60" s="45"/>
      <c r="SI60" s="45"/>
      <c r="SJ60" s="45"/>
      <c r="SK60" s="45"/>
      <c r="SL60" s="45"/>
      <c r="SM60" s="45"/>
      <c r="SN60" s="45"/>
      <c r="SO60" s="45"/>
      <c r="SP60" s="45"/>
      <c r="SQ60" s="45"/>
      <c r="SR60" s="45"/>
      <c r="SS60" s="45"/>
      <c r="ST60" s="45"/>
      <c r="SU60" s="45"/>
      <c r="SV60" s="45"/>
      <c r="SW60" s="45"/>
      <c r="SX60" s="45"/>
      <c r="SY60" s="45"/>
      <c r="SZ60" s="45"/>
      <c r="TA60" s="45"/>
      <c r="TB60" s="45"/>
      <c r="TC60" s="45"/>
      <c r="TD60" s="45"/>
      <c r="TE60" s="45"/>
      <c r="TF60" s="45"/>
      <c r="TG60" s="45"/>
      <c r="TH60" s="45"/>
      <c r="TI60" s="45"/>
      <c r="TJ60" s="45"/>
      <c r="TK60" s="45"/>
      <c r="TL60" s="45"/>
      <c r="TM60" s="45"/>
      <c r="TN60" s="45"/>
      <c r="TO60" s="45"/>
      <c r="TP60" s="45"/>
      <c r="TQ60" s="45"/>
      <c r="TR60" s="45"/>
      <c r="TS60" s="45"/>
      <c r="TT60" s="45"/>
      <c r="TU60" s="45"/>
      <c r="TV60" s="45"/>
      <c r="TW60" s="45"/>
      <c r="TX60" s="45"/>
      <c r="TY60" s="45"/>
      <c r="TZ60" s="45"/>
      <c r="UA60" s="45"/>
      <c r="UB60" s="45"/>
      <c r="UC60" s="45"/>
      <c r="UD60" s="45"/>
      <c r="UE60" s="45"/>
      <c r="UF60" s="45"/>
      <c r="UG60" s="45"/>
      <c r="UH60" s="45"/>
      <c r="UI60" s="45"/>
      <c r="UJ60" s="45"/>
      <c r="UK60" s="45"/>
      <c r="UL60" s="45"/>
      <c r="UM60" s="45"/>
      <c r="UN60" s="45"/>
      <c r="UO60" s="45"/>
      <c r="UP60" s="45"/>
      <c r="UQ60" s="45"/>
      <c r="UR60" s="45"/>
      <c r="US60" s="45"/>
      <c r="UT60" s="45"/>
      <c r="UU60" s="45"/>
      <c r="UV60" s="45"/>
      <c r="UW60" s="45"/>
      <c r="UX60" s="45"/>
      <c r="UY60" s="45"/>
      <c r="UZ60" s="45"/>
      <c r="VA60" s="45"/>
      <c r="VB60" s="45"/>
      <c r="VC60" s="45"/>
      <c r="VD60" s="45"/>
      <c r="VE60" s="45"/>
      <c r="VF60" s="45"/>
      <c r="VG60" s="45"/>
      <c r="VH60" s="45"/>
      <c r="VI60" s="45"/>
      <c r="VJ60" s="45"/>
      <c r="VK60" s="45"/>
      <c r="VL60" s="45"/>
      <c r="VM60" s="45"/>
      <c r="VN60" s="45"/>
      <c r="VO60" s="45"/>
      <c r="VP60" s="45"/>
      <c r="VQ60" s="45"/>
      <c r="VR60" s="45"/>
      <c r="VS60" s="45"/>
      <c r="VT60" s="45"/>
      <c r="VU60" s="45"/>
      <c r="VV60" s="45"/>
      <c r="VW60" s="45"/>
      <c r="VX60" s="45"/>
      <c r="VY60" s="45"/>
      <c r="VZ60" s="45"/>
      <c r="WA60" s="45"/>
      <c r="WB60" s="45"/>
      <c r="WC60" s="45"/>
      <c r="WD60" s="45"/>
      <c r="WE60" s="45"/>
      <c r="WF60" s="45"/>
      <c r="WG60" s="45"/>
      <c r="WH60" s="45"/>
      <c r="WI60" s="45"/>
      <c r="WJ60" s="45"/>
      <c r="WK60" s="45"/>
      <c r="WL60" s="45"/>
      <c r="WM60" s="45"/>
      <c r="WN60" s="45"/>
      <c r="WO60" s="45"/>
      <c r="WP60" s="45"/>
      <c r="WQ60" s="45"/>
      <c r="WR60" s="45"/>
      <c r="WS60" s="45"/>
      <c r="WT60" s="45"/>
      <c r="WU60" s="45"/>
      <c r="WV60" s="45"/>
      <c r="WW60" s="45"/>
      <c r="WX60" s="45"/>
      <c r="WY60" s="45"/>
      <c r="WZ60" s="45"/>
      <c r="XA60" s="45"/>
      <c r="XB60" s="45"/>
      <c r="XC60" s="45"/>
      <c r="XD60" s="45"/>
      <c r="XE60" s="45"/>
      <c r="XF60" s="45"/>
      <c r="XG60" s="45"/>
      <c r="XH60" s="45"/>
      <c r="XI60" s="45"/>
      <c r="XJ60" s="45"/>
      <c r="XK60" s="45"/>
      <c r="XL60" s="45"/>
      <c r="XM60" s="45"/>
      <c r="XN60" s="45"/>
      <c r="XO60" s="45"/>
      <c r="XP60" s="45"/>
      <c r="XQ60" s="45"/>
      <c r="XR60" s="45"/>
      <c r="XS60" s="45"/>
      <c r="XT60" s="45"/>
      <c r="XU60" s="45"/>
      <c r="XV60" s="45"/>
      <c r="XW60" s="45"/>
      <c r="XX60" s="45"/>
      <c r="XY60" s="45"/>
      <c r="XZ60" s="45"/>
      <c r="YA60" s="45"/>
      <c r="YB60" s="45"/>
      <c r="YC60" s="45"/>
      <c r="YD60" s="45"/>
      <c r="YE60" s="45"/>
      <c r="YF60" s="45"/>
      <c r="YG60" s="45"/>
      <c r="YH60" s="45"/>
      <c r="YI60" s="45"/>
      <c r="YJ60" s="45"/>
      <c r="YK60" s="45"/>
      <c r="YL60" s="45"/>
      <c r="YM60" s="45"/>
      <c r="YN60" s="45"/>
      <c r="YO60" s="45"/>
      <c r="YP60" s="45"/>
      <c r="YQ60" s="45"/>
      <c r="YR60" s="45"/>
      <c r="YS60" s="45"/>
      <c r="YT60" s="45"/>
      <c r="YU60" s="45"/>
      <c r="YV60" s="45"/>
      <c r="YW60" s="45"/>
      <c r="YX60" s="45"/>
      <c r="YY60" s="45"/>
      <c r="YZ60" s="45"/>
      <c r="ZA60" s="45"/>
      <c r="ZB60" s="45"/>
      <c r="ZC60" s="45"/>
      <c r="ZD60" s="45"/>
      <c r="ZE60" s="45"/>
      <c r="ZF60" s="45"/>
      <c r="ZG60" s="45"/>
      <c r="ZH60" s="45"/>
      <c r="ZI60" s="45"/>
      <c r="ZJ60" s="45"/>
      <c r="ZK60" s="45"/>
      <c r="ZL60" s="45"/>
      <c r="ZM60" s="45"/>
      <c r="ZN60" s="45"/>
      <c r="ZO60" s="45"/>
      <c r="ZP60" s="45"/>
      <c r="ZQ60" s="45"/>
      <c r="ZR60" s="45"/>
      <c r="ZS60" s="45"/>
      <c r="ZT60" s="45"/>
      <c r="ZU60" s="45"/>
      <c r="ZV60" s="45"/>
      <c r="ZW60" s="45"/>
      <c r="ZX60" s="45"/>
      <c r="ZY60" s="45"/>
      <c r="ZZ60" s="45"/>
      <c r="AAA60" s="45"/>
      <c r="AAB60" s="45"/>
      <c r="AAC60" s="45"/>
      <c r="AAD60" s="45"/>
      <c r="AAE60" s="45"/>
      <c r="AAF60" s="45"/>
      <c r="AAG60" s="45"/>
      <c r="AAH60" s="45"/>
      <c r="AAI60" s="45"/>
      <c r="AAJ60" s="45"/>
      <c r="AAK60" s="45"/>
      <c r="AAL60" s="45"/>
      <c r="AAM60" s="45"/>
      <c r="AAN60" s="45"/>
      <c r="AAO60" s="45"/>
      <c r="AAP60" s="45"/>
      <c r="AAQ60" s="45"/>
      <c r="AAR60" s="45"/>
      <c r="AAS60" s="45"/>
      <c r="AAT60" s="45"/>
      <c r="AAU60" s="45"/>
      <c r="AAV60" s="45"/>
      <c r="AAW60" s="45"/>
      <c r="AAX60" s="45"/>
      <c r="AAY60" s="45"/>
      <c r="AAZ60" s="45"/>
      <c r="ABA60" s="45"/>
      <c r="ABB60" s="45"/>
      <c r="ABC60" s="45"/>
      <c r="ABD60" s="45"/>
      <c r="ABE60" s="45"/>
      <c r="ABF60" s="45"/>
      <c r="ABG60" s="45"/>
      <c r="ABH60" s="45"/>
      <c r="ABI60" s="45"/>
      <c r="ABJ60" s="45"/>
      <c r="ABK60" s="45"/>
      <c r="ABL60" s="45"/>
      <c r="ABM60" s="45"/>
      <c r="ABN60" s="45"/>
      <c r="ABO60" s="45"/>
      <c r="ABP60" s="45"/>
      <c r="ABQ60" s="45"/>
      <c r="ABR60" s="45"/>
      <c r="ABS60" s="45"/>
      <c r="ABT60" s="45"/>
      <c r="ABU60" s="45"/>
      <c r="ABV60" s="45"/>
      <c r="ABW60" s="45"/>
      <c r="ABX60" s="45"/>
      <c r="ABY60" s="45"/>
      <c r="ABZ60" s="45"/>
      <c r="ACA60" s="45"/>
      <c r="ACB60" s="45"/>
      <c r="ACC60" s="45"/>
      <c r="ACD60" s="45"/>
      <c r="ACE60" s="45"/>
      <c r="ACF60" s="45"/>
      <c r="ACG60" s="45"/>
      <c r="ACH60" s="45"/>
      <c r="ACI60" s="45"/>
      <c r="ACJ60" s="45"/>
      <c r="ACK60" s="45"/>
      <c r="ACL60" s="45"/>
      <c r="ACM60" s="45"/>
      <c r="ACN60" s="45"/>
      <c r="ACO60" s="45"/>
      <c r="ACP60" s="45"/>
      <c r="ACQ60" s="45"/>
      <c r="ACR60" s="45"/>
      <c r="ACS60" s="45"/>
      <c r="ACT60" s="45"/>
      <c r="ACU60" s="45"/>
      <c r="ACV60" s="45"/>
      <c r="ACW60" s="45"/>
      <c r="ACX60" s="45"/>
      <c r="ACY60" s="45"/>
      <c r="ACZ60" s="45"/>
      <c r="ADA60" s="45"/>
      <c r="ADB60" s="45"/>
      <c r="ADC60" s="45"/>
      <c r="ADD60" s="45"/>
      <c r="ADE60" s="45"/>
      <c r="ADF60" s="45"/>
      <c r="ADG60" s="45"/>
      <c r="ADH60" s="45"/>
      <c r="ADI60" s="45"/>
      <c r="ADJ60" s="45"/>
      <c r="ADK60" s="45"/>
      <c r="ADL60" s="45"/>
      <c r="ADM60" s="45"/>
      <c r="ADN60" s="45"/>
      <c r="ADO60" s="45"/>
      <c r="ADP60" s="45"/>
      <c r="ADQ60" s="45"/>
      <c r="ADR60" s="45"/>
      <c r="ADS60" s="45"/>
      <c r="ADT60" s="45"/>
      <c r="ADU60" s="45"/>
      <c r="ADV60" s="45"/>
      <c r="ADW60" s="45"/>
      <c r="ADX60" s="45"/>
      <c r="ADY60" s="45"/>
      <c r="ADZ60" s="45"/>
      <c r="AEA60" s="45"/>
      <c r="AEB60" s="45"/>
      <c r="AEC60" s="45"/>
      <c r="AED60" s="45"/>
      <c r="AEE60" s="45"/>
      <c r="AEF60" s="45"/>
      <c r="AEG60" s="45"/>
      <c r="AEH60" s="45"/>
      <c r="AEI60" s="45"/>
      <c r="AEJ60" s="45"/>
      <c r="AEK60" s="45"/>
      <c r="AEL60" s="45"/>
      <c r="AEM60" s="45"/>
      <c r="AEN60" s="45"/>
      <c r="AEO60" s="45"/>
      <c r="AEP60" s="45"/>
      <c r="AEQ60" s="45"/>
      <c r="AER60" s="45"/>
      <c r="AES60" s="45"/>
      <c r="AET60" s="45"/>
      <c r="AEU60" s="45"/>
      <c r="AEV60" s="45"/>
      <c r="AEW60" s="45"/>
      <c r="AEX60" s="45"/>
      <c r="AEY60" s="45"/>
      <c r="AEZ60" s="45"/>
      <c r="AFA60" s="45"/>
      <c r="AFB60" s="45"/>
      <c r="AFC60" s="45"/>
      <c r="AFD60" s="45"/>
      <c r="AFE60" s="45"/>
      <c r="AFF60" s="45"/>
      <c r="AFG60" s="45"/>
      <c r="AFH60" s="45"/>
      <c r="AFI60" s="45"/>
      <c r="AFJ60" s="45"/>
      <c r="AFK60" s="45"/>
      <c r="AFL60" s="45"/>
      <c r="AFM60" s="45"/>
      <c r="AFN60" s="45"/>
      <c r="AFO60" s="45"/>
      <c r="AFP60" s="45"/>
      <c r="AFQ60" s="45"/>
      <c r="AFR60" s="45"/>
      <c r="AFS60" s="45"/>
      <c r="AFT60" s="45"/>
      <c r="AFU60" s="45"/>
      <c r="AFV60" s="45"/>
      <c r="AFW60" s="45"/>
      <c r="AFX60" s="45"/>
      <c r="AFY60" s="45"/>
      <c r="AFZ60" s="45"/>
      <c r="AGA60" s="45"/>
      <c r="AGB60" s="45"/>
      <c r="AGC60" s="45"/>
      <c r="AGD60" s="45"/>
      <c r="AGE60" s="45"/>
      <c r="AGF60" s="45"/>
      <c r="AGG60" s="45"/>
      <c r="AGH60" s="45"/>
      <c r="AGI60" s="45"/>
      <c r="AGJ60" s="45"/>
      <c r="AGK60" s="45"/>
      <c r="AGL60" s="45"/>
      <c r="AGM60" s="45"/>
      <c r="AGN60" s="45"/>
      <c r="AGO60" s="45"/>
      <c r="AGP60" s="45"/>
      <c r="AGQ60" s="45"/>
      <c r="AGR60" s="45"/>
      <c r="AGS60" s="45"/>
      <c r="AGT60" s="45"/>
      <c r="AGU60" s="45"/>
      <c r="AGV60" s="45"/>
      <c r="AGW60" s="45"/>
      <c r="AGX60" s="45"/>
      <c r="AGY60" s="45"/>
      <c r="AGZ60" s="45"/>
      <c r="AHA60" s="45"/>
      <c r="AHB60" s="45"/>
      <c r="AHC60" s="45"/>
      <c r="AHD60" s="45"/>
      <c r="AHE60" s="45"/>
      <c r="AHF60" s="45"/>
      <c r="AHG60" s="45"/>
      <c r="AHH60" s="45"/>
      <c r="AHI60" s="45"/>
      <c r="AHJ60" s="45"/>
      <c r="AHK60" s="45"/>
      <c r="AHL60" s="45"/>
      <c r="AHM60" s="45"/>
      <c r="AHN60" s="45"/>
      <c r="AHO60" s="45"/>
      <c r="AHP60" s="45"/>
      <c r="AHQ60" s="45"/>
      <c r="AHR60" s="45"/>
      <c r="AHS60" s="45"/>
      <c r="AHT60" s="45"/>
      <c r="AHU60" s="45"/>
      <c r="AHV60" s="45"/>
      <c r="AHW60" s="45"/>
      <c r="AHX60" s="45"/>
      <c r="AHY60" s="45"/>
      <c r="AHZ60" s="45"/>
      <c r="AIA60" s="45"/>
      <c r="AIB60" s="45"/>
      <c r="AIC60" s="45"/>
      <c r="AID60" s="45"/>
      <c r="AIE60" s="45"/>
      <c r="AIF60" s="45"/>
      <c r="AIG60" s="45"/>
      <c r="AIH60" s="45"/>
      <c r="AII60" s="45"/>
      <c r="AIJ60" s="45"/>
      <c r="AIK60" s="45"/>
      <c r="AIL60" s="45"/>
      <c r="AIM60" s="45"/>
      <c r="AIN60" s="45"/>
      <c r="AIO60" s="45"/>
      <c r="AIP60" s="45"/>
      <c r="AIQ60" s="45"/>
      <c r="AIR60" s="45"/>
      <c r="AIS60" s="45"/>
      <c r="AIT60" s="45"/>
      <c r="AIU60" s="45"/>
      <c r="AIV60" s="45"/>
      <c r="AIW60" s="45"/>
      <c r="AIX60" s="45"/>
      <c r="AIY60" s="45"/>
      <c r="AIZ60" s="45"/>
      <c r="AJA60" s="45"/>
      <c r="AJB60" s="45"/>
      <c r="AJC60" s="45"/>
      <c r="AJD60" s="45"/>
      <c r="AJE60" s="45"/>
      <c r="AJF60" s="45"/>
      <c r="AJG60" s="45"/>
      <c r="AJH60" s="45"/>
      <c r="AJI60" s="45"/>
      <c r="AJJ60" s="45"/>
      <c r="AJK60" s="45"/>
      <c r="AJL60" s="45"/>
      <c r="AJM60" s="45"/>
      <c r="AJN60" s="45"/>
      <c r="AJO60" s="45"/>
      <c r="AJP60" s="45"/>
      <c r="AJQ60" s="45"/>
      <c r="AJR60" s="45"/>
      <c r="AJS60" s="45"/>
      <c r="AJT60" s="45"/>
      <c r="AJU60" s="45"/>
      <c r="AJV60" s="45"/>
      <c r="AJW60" s="45"/>
      <c r="AJX60" s="45"/>
      <c r="AJY60" s="45"/>
      <c r="AJZ60" s="45"/>
      <c r="AKA60" s="45"/>
      <c r="AKB60" s="45"/>
      <c r="AKC60" s="45"/>
      <c r="AKD60" s="45"/>
      <c r="AKE60" s="45"/>
      <c r="AKF60" s="45"/>
      <c r="AKG60" s="45"/>
      <c r="AKH60" s="45"/>
      <c r="AKI60" s="45"/>
      <c r="AKJ60" s="45"/>
      <c r="AKK60" s="45"/>
      <c r="AKL60" s="45"/>
      <c r="AKM60" s="45"/>
      <c r="AKN60" s="45"/>
      <c r="AKO60" s="45"/>
      <c r="AKP60" s="45"/>
      <c r="AKQ60" s="45"/>
      <c r="AKR60" s="45"/>
      <c r="AKS60" s="45"/>
      <c r="AKT60" s="45"/>
      <c r="AKU60" s="45"/>
      <c r="AKV60" s="45"/>
      <c r="AKW60" s="45"/>
      <c r="AKX60" s="45"/>
      <c r="AKY60" s="45"/>
      <c r="AKZ60" s="45"/>
      <c r="ALA60" s="45"/>
      <c r="ALB60" s="45"/>
      <c r="ALC60" s="45"/>
      <c r="ALD60" s="45"/>
      <c r="ALE60" s="45"/>
      <c r="ALF60" s="45"/>
      <c r="ALG60" s="45"/>
      <c r="ALH60" s="45"/>
      <c r="ALI60" s="45"/>
      <c r="ALJ60" s="45"/>
      <c r="ALK60" s="45"/>
      <c r="ALL60" s="45"/>
      <c r="ALM60" s="45"/>
      <c r="ALN60" s="45"/>
      <c r="ALO60" s="45"/>
      <c r="ALP60" s="45"/>
      <c r="ALQ60" s="45"/>
      <c r="ALR60" s="45"/>
      <c r="ALS60" s="45"/>
      <c r="ALT60" s="45"/>
      <c r="ALU60" s="45"/>
      <c r="ALV60" s="45"/>
      <c r="ALW60" s="45"/>
      <c r="ALX60" s="45"/>
      <c r="ALY60" s="45"/>
      <c r="ALZ60" s="45"/>
      <c r="AMA60" s="45"/>
      <c r="AMB60" s="45"/>
      <c r="AMC60" s="45"/>
      <c r="AMD60" s="45"/>
      <c r="AME60" s="45"/>
      <c r="AMF60" s="45"/>
      <c r="AMG60" s="45"/>
      <c r="AMH60" s="45"/>
      <c r="AMI60" s="45"/>
      <c r="AMJ60" s="45"/>
      <c r="AMK60" s="45"/>
      <c r="AML60" s="45"/>
      <c r="AMM60" s="45"/>
      <c r="AMN60" s="45"/>
      <c r="AMO60" s="45"/>
      <c r="AMP60" s="45"/>
      <c r="AMQ60" s="45"/>
      <c r="AMR60" s="45"/>
      <c r="AMS60" s="45"/>
      <c r="AMT60" s="45"/>
      <c r="AMU60" s="45"/>
      <c r="AMV60" s="45"/>
      <c r="AMW60" s="45"/>
      <c r="AMX60" s="45"/>
      <c r="AMY60" s="45"/>
      <c r="AMZ60" s="45"/>
      <c r="ANA60" s="45"/>
      <c r="ANB60" s="45"/>
      <c r="ANC60" s="45"/>
      <c r="AND60" s="45"/>
      <c r="ANE60" s="45"/>
      <c r="ANF60" s="45"/>
      <c r="ANG60" s="45"/>
      <c r="ANH60" s="45"/>
      <c r="ANI60" s="45"/>
      <c r="ANJ60" s="45"/>
      <c r="ANK60" s="45"/>
      <c r="ANL60" s="45"/>
      <c r="ANM60" s="45"/>
      <c r="ANN60" s="45"/>
      <c r="ANO60" s="45"/>
      <c r="ANP60" s="45"/>
      <c r="ANQ60" s="45"/>
      <c r="ANR60" s="45"/>
      <c r="ANS60" s="45"/>
      <c r="ANT60" s="45"/>
      <c r="ANU60" s="45"/>
      <c r="ANV60" s="45"/>
      <c r="ANW60" s="45"/>
      <c r="ANX60" s="45"/>
      <c r="ANY60" s="45"/>
      <c r="ANZ60" s="45"/>
      <c r="AOA60" s="45"/>
      <c r="AOB60" s="45"/>
      <c r="AOC60" s="45"/>
      <c r="AOD60" s="45"/>
      <c r="AOE60" s="45"/>
      <c r="AOF60" s="45"/>
      <c r="AOG60" s="45"/>
      <c r="AOH60" s="45"/>
      <c r="AOI60" s="45"/>
      <c r="AOJ60" s="45"/>
      <c r="AOK60" s="45"/>
      <c r="AOL60" s="45"/>
      <c r="AOM60" s="45"/>
      <c r="AON60" s="45"/>
      <c r="AOO60" s="45"/>
      <c r="AOP60" s="45"/>
      <c r="AOQ60" s="45"/>
      <c r="AOR60" s="45"/>
      <c r="AOS60" s="45"/>
      <c r="AOT60" s="45"/>
      <c r="AOU60" s="45"/>
      <c r="AOV60" s="45"/>
      <c r="AOW60" s="45"/>
      <c r="AOX60" s="45"/>
      <c r="AOY60" s="45"/>
      <c r="AOZ60" s="45"/>
      <c r="APA60" s="45"/>
      <c r="APB60" s="45"/>
      <c r="APC60" s="45"/>
      <c r="APD60" s="45"/>
      <c r="APE60" s="45"/>
      <c r="APF60" s="45"/>
      <c r="APG60" s="45"/>
      <c r="APH60" s="45"/>
      <c r="API60" s="45"/>
      <c r="APJ60" s="45"/>
      <c r="APK60" s="45"/>
      <c r="APL60" s="45"/>
      <c r="APM60" s="45"/>
      <c r="APN60" s="45"/>
      <c r="APO60" s="45"/>
      <c r="APP60" s="45"/>
      <c r="APQ60" s="45"/>
      <c r="APR60" s="45"/>
      <c r="APS60" s="45"/>
      <c r="APT60" s="45"/>
      <c r="APU60" s="45"/>
      <c r="APV60" s="45"/>
      <c r="APW60" s="45"/>
      <c r="APX60" s="45"/>
      <c r="APY60" s="45"/>
    </row>
    <row r="61" spans="1:1117" ht="16" x14ac:dyDescent="0.2">
      <c r="A61" s="335" t="s">
        <v>312</v>
      </c>
      <c r="B61" s="351">
        <f t="shared" si="3"/>
        <v>62.533749999999998</v>
      </c>
      <c r="C61" s="351">
        <f t="shared" si="4"/>
        <v>4.8105468749999998E-2</v>
      </c>
      <c r="D61" s="351">
        <f t="shared" si="5"/>
        <v>0</v>
      </c>
      <c r="E61" s="351">
        <f t="shared" si="6"/>
        <v>82.972685546874999</v>
      </c>
      <c r="F61" s="351">
        <f t="shared" si="7"/>
        <v>1.2462792968750001</v>
      </c>
      <c r="G61" s="351">
        <f t="shared" si="8"/>
        <v>171.31546874999998</v>
      </c>
      <c r="H61" s="351">
        <f t="shared" si="9"/>
        <v>0</v>
      </c>
      <c r="I61" s="351">
        <f t="shared" si="10"/>
        <v>1.3582031250000002</v>
      </c>
      <c r="J61" s="351">
        <f t="shared" si="11"/>
        <v>0</v>
      </c>
      <c r="K61" s="351">
        <f t="shared" si="12"/>
        <v>0.46712890624999998</v>
      </c>
      <c r="L61" s="351">
        <f t="shared" si="13"/>
        <v>4.9204785156249997</v>
      </c>
      <c r="M61" s="351">
        <f t="shared" si="14"/>
        <v>0.16963867187500001</v>
      </c>
      <c r="N61" s="351">
        <f t="shared" si="15"/>
        <v>325.03173828125</v>
      </c>
      <c r="O61" s="351"/>
      <c r="P61" s="437"/>
      <c r="Q61" s="437"/>
      <c r="R61" s="437"/>
      <c r="S61" s="187"/>
      <c r="T61" s="188"/>
      <c r="U61" s="437"/>
      <c r="V61" s="437"/>
      <c r="W61" s="437"/>
      <c r="X61" s="437"/>
      <c r="Y61" s="437"/>
      <c r="Z61" s="437"/>
      <c r="AA61" s="437"/>
      <c r="AB61" s="437"/>
      <c r="AC61" s="437"/>
      <c r="AD61" s="437"/>
      <c r="AE61" s="437"/>
      <c r="AF61" s="437"/>
      <c r="AG61" s="437"/>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c r="BO61" s="45"/>
      <c r="BP61" s="45"/>
      <c r="BQ61" s="45"/>
      <c r="BR61" s="45"/>
      <c r="BS61" s="45"/>
      <c r="BT61" s="45"/>
      <c r="BU61" s="45"/>
      <c r="BV61" s="45"/>
      <c r="BW61" s="45"/>
      <c r="BX61" s="45"/>
      <c r="BY61" s="45"/>
      <c r="BZ61" s="45"/>
      <c r="CA61" s="45"/>
      <c r="CB61" s="45"/>
      <c r="CC61" s="45"/>
      <c r="CD61" s="45"/>
      <c r="CE61" s="45"/>
      <c r="CF61" s="45"/>
      <c r="CG61" s="45"/>
      <c r="CH61" s="45"/>
      <c r="CI61" s="45"/>
      <c r="CJ61" s="45"/>
      <c r="CK61" s="45"/>
      <c r="CL61" s="45"/>
      <c r="CM61" s="45"/>
      <c r="CN61" s="45"/>
      <c r="CO61" s="45"/>
      <c r="CP61" s="45"/>
      <c r="CQ61" s="45"/>
      <c r="CR61" s="45"/>
      <c r="CS61" s="45"/>
      <c r="CT61" s="45"/>
      <c r="CU61" s="45"/>
      <c r="CV61" s="45"/>
      <c r="CW61" s="45"/>
      <c r="CX61" s="45"/>
      <c r="CY61" s="45"/>
      <c r="CZ61" s="45"/>
      <c r="DA61" s="45"/>
      <c r="DB61" s="45"/>
      <c r="DC61" s="45"/>
      <c r="DD61" s="45"/>
      <c r="DE61" s="45"/>
      <c r="DF61" s="45"/>
      <c r="DG61" s="45"/>
      <c r="DH61" s="45"/>
      <c r="DI61" s="45"/>
      <c r="DJ61" s="45"/>
      <c r="DK61" s="45"/>
      <c r="DL61" s="45"/>
      <c r="DM61" s="45"/>
      <c r="DN61" s="45"/>
      <c r="DO61" s="45"/>
      <c r="DP61" s="45"/>
      <c r="DQ61" s="45"/>
      <c r="DR61" s="45"/>
      <c r="DS61" s="45"/>
      <c r="DT61" s="45"/>
      <c r="DU61" s="45"/>
      <c r="DV61" s="45"/>
      <c r="DW61" s="45"/>
      <c r="DX61" s="45"/>
      <c r="DY61" s="45"/>
      <c r="DZ61" s="45"/>
      <c r="EA61" s="45"/>
      <c r="EB61" s="45"/>
      <c r="EC61" s="45"/>
      <c r="ED61" s="45"/>
      <c r="EE61" s="45"/>
      <c r="EF61" s="45"/>
      <c r="EG61" s="45"/>
      <c r="EH61" s="45"/>
      <c r="EI61" s="45"/>
      <c r="EJ61" s="45"/>
      <c r="EK61" s="45"/>
      <c r="EL61" s="45"/>
      <c r="EM61" s="45"/>
      <c r="EN61" s="45"/>
      <c r="EO61" s="45"/>
      <c r="EP61" s="45"/>
      <c r="EQ61" s="45"/>
      <c r="ER61" s="45"/>
      <c r="ES61" s="45"/>
      <c r="ET61" s="45"/>
      <c r="EU61" s="45"/>
      <c r="EV61" s="45"/>
      <c r="EW61" s="45"/>
      <c r="EX61" s="45"/>
      <c r="EY61" s="45"/>
      <c r="EZ61" s="45"/>
      <c r="FA61" s="45"/>
      <c r="FB61" s="45"/>
      <c r="FC61" s="45"/>
      <c r="FD61" s="45"/>
      <c r="FE61" s="45"/>
      <c r="FF61" s="45"/>
      <c r="FG61" s="45"/>
      <c r="FH61" s="45"/>
      <c r="FI61" s="45"/>
      <c r="FJ61" s="45"/>
      <c r="FK61" s="45"/>
      <c r="FL61" s="45"/>
      <c r="FM61" s="45"/>
      <c r="FN61" s="45"/>
      <c r="FO61" s="45"/>
      <c r="FP61" s="45"/>
      <c r="FQ61" s="45"/>
      <c r="FR61" s="45"/>
      <c r="FS61" s="45"/>
      <c r="FT61" s="45"/>
      <c r="FU61" s="45"/>
      <c r="FV61" s="45"/>
      <c r="FW61" s="45"/>
      <c r="FX61" s="45"/>
      <c r="FY61" s="45"/>
      <c r="FZ61" s="45"/>
      <c r="GA61" s="45"/>
      <c r="GB61" s="45"/>
      <c r="GC61" s="45"/>
      <c r="GD61" s="45"/>
      <c r="GE61" s="45"/>
      <c r="GF61" s="45"/>
      <c r="GG61" s="45"/>
      <c r="GH61" s="45"/>
      <c r="GI61" s="45"/>
      <c r="GJ61" s="45"/>
      <c r="GK61" s="45"/>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c r="HY61" s="45"/>
      <c r="HZ61" s="45"/>
      <c r="IA61" s="45"/>
      <c r="IB61" s="45"/>
      <c r="IC61" s="45"/>
      <c r="ID61" s="45"/>
      <c r="IE61" s="45"/>
      <c r="IF61" s="45"/>
      <c r="IG61" s="45"/>
      <c r="IH61" s="45"/>
      <c r="II61" s="45"/>
      <c r="IJ61" s="45"/>
      <c r="IK61" s="45"/>
      <c r="IL61" s="45"/>
      <c r="IM61" s="45"/>
      <c r="IN61" s="45"/>
      <c r="IO61" s="45"/>
      <c r="IP61" s="45"/>
      <c r="IQ61" s="45"/>
      <c r="IR61" s="45"/>
      <c r="IS61" s="45"/>
      <c r="IT61" s="45"/>
      <c r="IU61" s="45"/>
      <c r="IV61" s="45"/>
      <c r="IW61" s="45"/>
      <c r="IX61" s="45"/>
      <c r="IY61" s="45"/>
      <c r="IZ61" s="45"/>
      <c r="JA61" s="45"/>
      <c r="JB61" s="45"/>
      <c r="JC61" s="45"/>
      <c r="JD61" s="45"/>
      <c r="JE61" s="45"/>
      <c r="JF61" s="45"/>
      <c r="JG61" s="45"/>
      <c r="JH61" s="45"/>
      <c r="JI61" s="45"/>
      <c r="JJ61" s="45"/>
      <c r="JK61" s="45"/>
      <c r="JL61" s="45"/>
      <c r="JM61" s="45"/>
      <c r="JN61" s="45"/>
      <c r="JO61" s="45"/>
      <c r="JP61" s="45"/>
      <c r="JQ61" s="45"/>
      <c r="JR61" s="45"/>
      <c r="JS61" s="45"/>
      <c r="JT61" s="45"/>
      <c r="JU61" s="45"/>
      <c r="JV61" s="45"/>
      <c r="JW61" s="45"/>
      <c r="JX61" s="45"/>
      <c r="JY61" s="45"/>
      <c r="JZ61" s="45"/>
      <c r="KA61" s="45"/>
      <c r="KB61" s="45"/>
      <c r="KC61" s="45"/>
      <c r="KD61" s="45"/>
      <c r="KE61" s="45"/>
      <c r="KF61" s="45"/>
      <c r="KG61" s="45"/>
      <c r="KH61" s="45"/>
      <c r="KI61" s="45"/>
      <c r="KJ61" s="45"/>
      <c r="KK61" s="45"/>
      <c r="KL61" s="45"/>
      <c r="KM61" s="45"/>
      <c r="KN61" s="45"/>
      <c r="KO61" s="45"/>
      <c r="KP61" s="45"/>
      <c r="KQ61" s="45"/>
      <c r="KR61" s="45"/>
      <c r="KS61" s="45"/>
      <c r="KT61" s="45"/>
      <c r="KU61" s="45"/>
      <c r="KV61" s="45"/>
      <c r="KW61" s="45"/>
      <c r="KX61" s="45"/>
      <c r="KY61" s="45"/>
      <c r="KZ61" s="45"/>
      <c r="LA61" s="45"/>
      <c r="LB61" s="45"/>
      <c r="LC61" s="45"/>
      <c r="LD61" s="45"/>
      <c r="LE61" s="45"/>
      <c r="LF61" s="45"/>
      <c r="LG61" s="45"/>
      <c r="LH61" s="45"/>
      <c r="LI61" s="45"/>
      <c r="LJ61" s="45"/>
      <c r="LK61" s="45"/>
      <c r="LL61" s="45"/>
      <c r="LM61" s="45"/>
      <c r="LN61" s="45"/>
      <c r="LO61" s="45"/>
      <c r="LP61" s="45"/>
      <c r="LQ61" s="45"/>
      <c r="LR61" s="45"/>
      <c r="LS61" s="45"/>
      <c r="LT61" s="45"/>
      <c r="LU61" s="45"/>
      <c r="LV61" s="45"/>
      <c r="LW61" s="45"/>
      <c r="LX61" s="45"/>
      <c r="LY61" s="45"/>
      <c r="LZ61" s="45"/>
      <c r="MA61" s="45"/>
      <c r="MB61" s="45"/>
      <c r="MC61" s="45"/>
      <c r="MD61" s="45"/>
      <c r="ME61" s="45"/>
      <c r="MF61" s="45"/>
      <c r="MG61" s="45"/>
      <c r="MH61" s="45"/>
      <c r="MI61" s="45"/>
      <c r="MJ61" s="45"/>
      <c r="MK61" s="45"/>
      <c r="ML61" s="45"/>
      <c r="MM61" s="45"/>
      <c r="MN61" s="45"/>
      <c r="MO61" s="45"/>
      <c r="MP61" s="45"/>
      <c r="MQ61" s="45"/>
      <c r="MR61" s="45"/>
      <c r="MS61" s="45"/>
      <c r="MT61" s="45"/>
      <c r="MU61" s="45"/>
      <c r="MV61" s="45"/>
      <c r="MW61" s="45"/>
      <c r="MX61" s="45"/>
      <c r="MY61" s="45"/>
      <c r="MZ61" s="45"/>
      <c r="NA61" s="45"/>
      <c r="NB61" s="45"/>
      <c r="NC61" s="45"/>
      <c r="ND61" s="45"/>
      <c r="NE61" s="45"/>
      <c r="NF61" s="45"/>
      <c r="NG61" s="45"/>
      <c r="NH61" s="45"/>
      <c r="NI61" s="45"/>
      <c r="NJ61" s="45"/>
      <c r="NK61" s="45"/>
      <c r="NL61" s="45"/>
      <c r="NM61" s="45"/>
      <c r="NN61" s="45"/>
      <c r="NO61" s="45"/>
      <c r="NP61" s="45"/>
      <c r="NQ61" s="45"/>
      <c r="NR61" s="45"/>
      <c r="NS61" s="45"/>
      <c r="NT61" s="45"/>
      <c r="NU61" s="45"/>
      <c r="NV61" s="45"/>
      <c r="NW61" s="45"/>
      <c r="NX61" s="45"/>
      <c r="NY61" s="45"/>
      <c r="NZ61" s="45"/>
      <c r="OA61" s="45"/>
      <c r="OB61" s="45"/>
      <c r="OC61" s="45"/>
      <c r="OD61" s="45"/>
      <c r="OE61" s="45"/>
      <c r="OF61" s="45"/>
      <c r="OG61" s="45"/>
      <c r="OH61" s="45"/>
      <c r="OI61" s="45"/>
      <c r="OJ61" s="45"/>
      <c r="OK61" s="45"/>
      <c r="OL61" s="45"/>
      <c r="OM61" s="45"/>
      <c r="ON61" s="45"/>
      <c r="OO61" s="45"/>
      <c r="OP61" s="45"/>
      <c r="OQ61" s="45"/>
      <c r="OR61" s="45"/>
      <c r="OS61" s="45"/>
      <c r="OT61" s="45"/>
      <c r="OU61" s="45"/>
      <c r="OV61" s="45"/>
      <c r="OW61" s="45"/>
      <c r="OX61" s="45"/>
      <c r="OY61" s="45"/>
      <c r="OZ61" s="45"/>
      <c r="PA61" s="45"/>
      <c r="PB61" s="45"/>
      <c r="PC61" s="45"/>
      <c r="PD61" s="45"/>
      <c r="PE61" s="45"/>
      <c r="PF61" s="45"/>
      <c r="PG61" s="45"/>
      <c r="PH61" s="45"/>
      <c r="PI61" s="45"/>
      <c r="PJ61" s="45"/>
      <c r="PK61" s="45"/>
      <c r="PL61" s="45"/>
      <c r="PM61" s="45"/>
      <c r="PN61" s="45"/>
      <c r="PO61" s="45"/>
      <c r="PP61" s="45"/>
      <c r="PQ61" s="45"/>
      <c r="PR61" s="45"/>
      <c r="PS61" s="45"/>
      <c r="PT61" s="45"/>
      <c r="PU61" s="45"/>
      <c r="PV61" s="45"/>
      <c r="PW61" s="45"/>
      <c r="PX61" s="45"/>
      <c r="PY61" s="45"/>
      <c r="PZ61" s="45"/>
      <c r="QA61" s="45"/>
      <c r="QB61" s="45"/>
      <c r="QC61" s="45"/>
      <c r="QD61" s="45"/>
      <c r="QE61" s="45"/>
      <c r="QF61" s="45"/>
      <c r="QG61" s="45"/>
      <c r="QH61" s="45"/>
      <c r="QI61" s="45"/>
      <c r="QJ61" s="45"/>
      <c r="QK61" s="45"/>
      <c r="QL61" s="45"/>
      <c r="QM61" s="45"/>
      <c r="QN61" s="45"/>
      <c r="QO61" s="45"/>
      <c r="QP61" s="45"/>
      <c r="QQ61" s="45"/>
      <c r="QR61" s="45"/>
      <c r="QS61" s="45"/>
      <c r="QT61" s="45"/>
      <c r="QU61" s="45"/>
      <c r="QV61" s="45"/>
      <c r="QW61" s="45"/>
      <c r="QX61" s="45"/>
      <c r="QY61" s="45"/>
      <c r="QZ61" s="45"/>
      <c r="RA61" s="45"/>
      <c r="RB61" s="45"/>
      <c r="RC61" s="45"/>
      <c r="RD61" s="45"/>
      <c r="RE61" s="45"/>
      <c r="RF61" s="45"/>
      <c r="RG61" s="45"/>
      <c r="RH61" s="45"/>
      <c r="RI61" s="45"/>
      <c r="RJ61" s="45"/>
      <c r="RK61" s="45"/>
      <c r="RL61" s="45"/>
      <c r="RM61" s="45"/>
      <c r="RN61" s="45"/>
      <c r="RO61" s="45"/>
      <c r="RP61" s="45"/>
      <c r="RQ61" s="45"/>
      <c r="RR61" s="45"/>
      <c r="RS61" s="45"/>
      <c r="RT61" s="45"/>
      <c r="RU61" s="45"/>
      <c r="RV61" s="45"/>
      <c r="RW61" s="45"/>
      <c r="RX61" s="45"/>
      <c r="RY61" s="45"/>
      <c r="RZ61" s="45"/>
      <c r="SA61" s="45"/>
      <c r="SB61" s="45"/>
      <c r="SC61" s="45"/>
      <c r="SD61" s="45"/>
      <c r="SE61" s="45"/>
      <c r="SF61" s="45"/>
      <c r="SG61" s="45"/>
      <c r="SH61" s="45"/>
      <c r="SI61" s="45"/>
      <c r="SJ61" s="45"/>
      <c r="SK61" s="45"/>
      <c r="SL61" s="45"/>
      <c r="SM61" s="45"/>
      <c r="SN61" s="45"/>
      <c r="SO61" s="45"/>
      <c r="SP61" s="45"/>
      <c r="SQ61" s="45"/>
      <c r="SR61" s="45"/>
      <c r="SS61" s="45"/>
      <c r="ST61" s="45"/>
      <c r="SU61" s="45"/>
      <c r="SV61" s="45"/>
      <c r="SW61" s="45"/>
      <c r="SX61" s="45"/>
      <c r="SY61" s="45"/>
      <c r="SZ61" s="45"/>
      <c r="TA61" s="45"/>
      <c r="TB61" s="45"/>
      <c r="TC61" s="45"/>
      <c r="TD61" s="45"/>
      <c r="TE61" s="45"/>
      <c r="TF61" s="45"/>
      <c r="TG61" s="45"/>
      <c r="TH61" s="45"/>
      <c r="TI61" s="45"/>
      <c r="TJ61" s="45"/>
      <c r="TK61" s="45"/>
      <c r="TL61" s="45"/>
      <c r="TM61" s="45"/>
      <c r="TN61" s="45"/>
      <c r="TO61" s="45"/>
      <c r="TP61" s="45"/>
      <c r="TQ61" s="45"/>
      <c r="TR61" s="45"/>
      <c r="TS61" s="45"/>
      <c r="TT61" s="45"/>
      <c r="TU61" s="45"/>
      <c r="TV61" s="45"/>
      <c r="TW61" s="45"/>
      <c r="TX61" s="45"/>
      <c r="TY61" s="45"/>
      <c r="TZ61" s="45"/>
      <c r="UA61" s="45"/>
      <c r="UB61" s="45"/>
      <c r="UC61" s="45"/>
      <c r="UD61" s="45"/>
      <c r="UE61" s="45"/>
      <c r="UF61" s="45"/>
      <c r="UG61" s="45"/>
      <c r="UH61" s="45"/>
      <c r="UI61" s="45"/>
      <c r="UJ61" s="45"/>
      <c r="UK61" s="45"/>
      <c r="UL61" s="45"/>
      <c r="UM61" s="45"/>
      <c r="UN61" s="45"/>
      <c r="UO61" s="45"/>
      <c r="UP61" s="45"/>
      <c r="UQ61" s="45"/>
      <c r="UR61" s="45"/>
      <c r="US61" s="45"/>
      <c r="UT61" s="45"/>
      <c r="UU61" s="45"/>
      <c r="UV61" s="45"/>
      <c r="UW61" s="45"/>
      <c r="UX61" s="45"/>
      <c r="UY61" s="45"/>
      <c r="UZ61" s="45"/>
      <c r="VA61" s="45"/>
      <c r="VB61" s="45"/>
      <c r="VC61" s="45"/>
      <c r="VD61" s="45"/>
      <c r="VE61" s="45"/>
      <c r="VF61" s="45"/>
      <c r="VG61" s="45"/>
      <c r="VH61" s="45"/>
      <c r="VI61" s="45"/>
      <c r="VJ61" s="45"/>
      <c r="VK61" s="45"/>
      <c r="VL61" s="45"/>
      <c r="VM61" s="45"/>
      <c r="VN61" s="45"/>
      <c r="VO61" s="45"/>
      <c r="VP61" s="45"/>
      <c r="VQ61" s="45"/>
      <c r="VR61" s="45"/>
      <c r="VS61" s="45"/>
      <c r="VT61" s="45"/>
      <c r="VU61" s="45"/>
      <c r="VV61" s="45"/>
      <c r="VW61" s="45"/>
      <c r="VX61" s="45"/>
      <c r="VY61" s="45"/>
      <c r="VZ61" s="45"/>
      <c r="WA61" s="45"/>
      <c r="WB61" s="45"/>
      <c r="WC61" s="45"/>
      <c r="WD61" s="45"/>
      <c r="WE61" s="45"/>
      <c r="WF61" s="45"/>
      <c r="WG61" s="45"/>
      <c r="WH61" s="45"/>
      <c r="WI61" s="45"/>
      <c r="WJ61" s="45"/>
      <c r="WK61" s="45"/>
      <c r="WL61" s="45"/>
      <c r="WM61" s="45"/>
      <c r="WN61" s="45"/>
      <c r="WO61" s="45"/>
      <c r="WP61" s="45"/>
      <c r="WQ61" s="45"/>
      <c r="WR61" s="45"/>
      <c r="WS61" s="45"/>
      <c r="WT61" s="45"/>
      <c r="WU61" s="45"/>
      <c r="WV61" s="45"/>
      <c r="WW61" s="45"/>
      <c r="WX61" s="45"/>
      <c r="WY61" s="45"/>
      <c r="WZ61" s="45"/>
      <c r="XA61" s="45"/>
      <c r="XB61" s="45"/>
      <c r="XC61" s="45"/>
      <c r="XD61" s="45"/>
      <c r="XE61" s="45"/>
      <c r="XF61" s="45"/>
      <c r="XG61" s="45"/>
      <c r="XH61" s="45"/>
      <c r="XI61" s="45"/>
      <c r="XJ61" s="45"/>
      <c r="XK61" s="45"/>
      <c r="XL61" s="45"/>
      <c r="XM61" s="45"/>
      <c r="XN61" s="45"/>
      <c r="XO61" s="45"/>
      <c r="XP61" s="45"/>
      <c r="XQ61" s="45"/>
      <c r="XR61" s="45"/>
      <c r="XS61" s="45"/>
      <c r="XT61" s="45"/>
      <c r="XU61" s="45"/>
      <c r="XV61" s="45"/>
      <c r="XW61" s="45"/>
      <c r="XX61" s="45"/>
      <c r="XY61" s="45"/>
      <c r="XZ61" s="45"/>
      <c r="YA61" s="45"/>
      <c r="YB61" s="45"/>
      <c r="YC61" s="45"/>
      <c r="YD61" s="45"/>
      <c r="YE61" s="45"/>
      <c r="YF61" s="45"/>
      <c r="YG61" s="45"/>
      <c r="YH61" s="45"/>
      <c r="YI61" s="45"/>
      <c r="YJ61" s="45"/>
      <c r="YK61" s="45"/>
      <c r="YL61" s="45"/>
      <c r="YM61" s="45"/>
      <c r="YN61" s="45"/>
      <c r="YO61" s="45"/>
      <c r="YP61" s="45"/>
      <c r="YQ61" s="45"/>
      <c r="YR61" s="45"/>
      <c r="YS61" s="45"/>
      <c r="YT61" s="45"/>
      <c r="YU61" s="45"/>
      <c r="YV61" s="45"/>
      <c r="YW61" s="45"/>
      <c r="YX61" s="45"/>
      <c r="YY61" s="45"/>
      <c r="YZ61" s="45"/>
      <c r="ZA61" s="45"/>
      <c r="ZB61" s="45"/>
      <c r="ZC61" s="45"/>
      <c r="ZD61" s="45"/>
      <c r="ZE61" s="45"/>
      <c r="ZF61" s="45"/>
      <c r="ZG61" s="45"/>
      <c r="ZH61" s="45"/>
      <c r="ZI61" s="45"/>
      <c r="ZJ61" s="45"/>
      <c r="ZK61" s="45"/>
      <c r="ZL61" s="45"/>
      <c r="ZM61" s="45"/>
      <c r="ZN61" s="45"/>
      <c r="ZO61" s="45"/>
      <c r="ZP61" s="45"/>
      <c r="ZQ61" s="45"/>
      <c r="ZR61" s="45"/>
      <c r="ZS61" s="45"/>
      <c r="ZT61" s="45"/>
      <c r="ZU61" s="45"/>
      <c r="ZV61" s="45"/>
      <c r="ZW61" s="45"/>
      <c r="ZX61" s="45"/>
      <c r="ZY61" s="45"/>
      <c r="ZZ61" s="45"/>
      <c r="AAA61" s="45"/>
      <c r="AAB61" s="45"/>
      <c r="AAC61" s="45"/>
      <c r="AAD61" s="45"/>
      <c r="AAE61" s="45"/>
      <c r="AAF61" s="45"/>
      <c r="AAG61" s="45"/>
      <c r="AAH61" s="45"/>
      <c r="AAI61" s="45"/>
      <c r="AAJ61" s="45"/>
      <c r="AAK61" s="45"/>
      <c r="AAL61" s="45"/>
      <c r="AAM61" s="45"/>
      <c r="AAN61" s="45"/>
      <c r="AAO61" s="45"/>
      <c r="AAP61" s="45"/>
      <c r="AAQ61" s="45"/>
      <c r="AAR61" s="45"/>
      <c r="AAS61" s="45"/>
      <c r="AAT61" s="45"/>
      <c r="AAU61" s="45"/>
      <c r="AAV61" s="45"/>
      <c r="AAW61" s="45"/>
      <c r="AAX61" s="45"/>
      <c r="AAY61" s="45"/>
      <c r="AAZ61" s="45"/>
      <c r="ABA61" s="45"/>
      <c r="ABB61" s="45"/>
      <c r="ABC61" s="45"/>
      <c r="ABD61" s="45"/>
      <c r="ABE61" s="45"/>
      <c r="ABF61" s="45"/>
      <c r="ABG61" s="45"/>
      <c r="ABH61" s="45"/>
      <c r="ABI61" s="45"/>
      <c r="ABJ61" s="45"/>
      <c r="ABK61" s="45"/>
      <c r="ABL61" s="45"/>
      <c r="ABM61" s="45"/>
      <c r="ABN61" s="45"/>
      <c r="ABO61" s="45"/>
      <c r="ABP61" s="45"/>
      <c r="ABQ61" s="45"/>
      <c r="ABR61" s="45"/>
      <c r="ABS61" s="45"/>
      <c r="ABT61" s="45"/>
      <c r="ABU61" s="45"/>
      <c r="ABV61" s="45"/>
      <c r="ABW61" s="45"/>
      <c r="ABX61" s="45"/>
      <c r="ABY61" s="45"/>
      <c r="ABZ61" s="45"/>
      <c r="ACA61" s="45"/>
      <c r="ACB61" s="45"/>
      <c r="ACC61" s="45"/>
      <c r="ACD61" s="45"/>
      <c r="ACE61" s="45"/>
      <c r="ACF61" s="45"/>
      <c r="ACG61" s="45"/>
      <c r="ACH61" s="45"/>
      <c r="ACI61" s="45"/>
      <c r="ACJ61" s="45"/>
      <c r="ACK61" s="45"/>
      <c r="ACL61" s="45"/>
      <c r="ACM61" s="45"/>
      <c r="ACN61" s="45"/>
      <c r="ACO61" s="45"/>
      <c r="ACP61" s="45"/>
      <c r="ACQ61" s="45"/>
      <c r="ACR61" s="45"/>
      <c r="ACS61" s="45"/>
      <c r="ACT61" s="45"/>
      <c r="ACU61" s="45"/>
      <c r="ACV61" s="45"/>
      <c r="ACW61" s="45"/>
      <c r="ACX61" s="45"/>
      <c r="ACY61" s="45"/>
      <c r="ACZ61" s="45"/>
      <c r="ADA61" s="45"/>
      <c r="ADB61" s="45"/>
      <c r="ADC61" s="45"/>
      <c r="ADD61" s="45"/>
      <c r="ADE61" s="45"/>
      <c r="ADF61" s="45"/>
      <c r="ADG61" s="45"/>
      <c r="ADH61" s="45"/>
      <c r="ADI61" s="45"/>
      <c r="ADJ61" s="45"/>
      <c r="ADK61" s="45"/>
      <c r="ADL61" s="45"/>
      <c r="ADM61" s="45"/>
      <c r="ADN61" s="45"/>
      <c r="ADO61" s="45"/>
      <c r="ADP61" s="45"/>
      <c r="ADQ61" s="45"/>
      <c r="ADR61" s="45"/>
      <c r="ADS61" s="45"/>
      <c r="ADT61" s="45"/>
      <c r="ADU61" s="45"/>
      <c r="ADV61" s="45"/>
      <c r="ADW61" s="45"/>
      <c r="ADX61" s="45"/>
      <c r="ADY61" s="45"/>
      <c r="ADZ61" s="45"/>
      <c r="AEA61" s="45"/>
      <c r="AEB61" s="45"/>
      <c r="AEC61" s="45"/>
      <c r="AED61" s="45"/>
      <c r="AEE61" s="45"/>
      <c r="AEF61" s="45"/>
      <c r="AEG61" s="45"/>
      <c r="AEH61" s="45"/>
      <c r="AEI61" s="45"/>
      <c r="AEJ61" s="45"/>
      <c r="AEK61" s="45"/>
      <c r="AEL61" s="45"/>
      <c r="AEM61" s="45"/>
      <c r="AEN61" s="45"/>
      <c r="AEO61" s="45"/>
      <c r="AEP61" s="45"/>
      <c r="AEQ61" s="45"/>
      <c r="AER61" s="45"/>
      <c r="AES61" s="45"/>
      <c r="AET61" s="45"/>
      <c r="AEU61" s="45"/>
      <c r="AEV61" s="45"/>
      <c r="AEW61" s="45"/>
      <c r="AEX61" s="45"/>
      <c r="AEY61" s="45"/>
      <c r="AEZ61" s="45"/>
      <c r="AFA61" s="45"/>
      <c r="AFB61" s="45"/>
      <c r="AFC61" s="45"/>
      <c r="AFD61" s="45"/>
      <c r="AFE61" s="45"/>
      <c r="AFF61" s="45"/>
      <c r="AFG61" s="45"/>
      <c r="AFH61" s="45"/>
      <c r="AFI61" s="45"/>
      <c r="AFJ61" s="45"/>
      <c r="AFK61" s="45"/>
      <c r="AFL61" s="45"/>
      <c r="AFM61" s="45"/>
      <c r="AFN61" s="45"/>
      <c r="AFO61" s="45"/>
      <c r="AFP61" s="45"/>
      <c r="AFQ61" s="45"/>
      <c r="AFR61" s="45"/>
      <c r="AFS61" s="45"/>
      <c r="AFT61" s="45"/>
      <c r="AFU61" s="45"/>
      <c r="AFV61" s="45"/>
      <c r="AFW61" s="45"/>
      <c r="AFX61" s="45"/>
      <c r="AFY61" s="45"/>
      <c r="AFZ61" s="45"/>
      <c r="AGA61" s="45"/>
      <c r="AGB61" s="45"/>
      <c r="AGC61" s="45"/>
      <c r="AGD61" s="45"/>
      <c r="AGE61" s="45"/>
      <c r="AGF61" s="45"/>
      <c r="AGG61" s="45"/>
      <c r="AGH61" s="45"/>
      <c r="AGI61" s="45"/>
      <c r="AGJ61" s="45"/>
      <c r="AGK61" s="45"/>
      <c r="AGL61" s="45"/>
      <c r="AGM61" s="45"/>
      <c r="AGN61" s="45"/>
      <c r="AGO61" s="45"/>
      <c r="AGP61" s="45"/>
      <c r="AGQ61" s="45"/>
      <c r="AGR61" s="45"/>
      <c r="AGS61" s="45"/>
      <c r="AGT61" s="45"/>
      <c r="AGU61" s="45"/>
      <c r="AGV61" s="45"/>
      <c r="AGW61" s="45"/>
      <c r="AGX61" s="45"/>
      <c r="AGY61" s="45"/>
      <c r="AGZ61" s="45"/>
      <c r="AHA61" s="45"/>
      <c r="AHB61" s="45"/>
      <c r="AHC61" s="45"/>
      <c r="AHD61" s="45"/>
      <c r="AHE61" s="45"/>
      <c r="AHF61" s="45"/>
      <c r="AHG61" s="45"/>
      <c r="AHH61" s="45"/>
      <c r="AHI61" s="45"/>
      <c r="AHJ61" s="45"/>
      <c r="AHK61" s="45"/>
      <c r="AHL61" s="45"/>
      <c r="AHM61" s="45"/>
      <c r="AHN61" s="45"/>
      <c r="AHO61" s="45"/>
      <c r="AHP61" s="45"/>
      <c r="AHQ61" s="45"/>
      <c r="AHR61" s="45"/>
      <c r="AHS61" s="45"/>
      <c r="AHT61" s="45"/>
      <c r="AHU61" s="45"/>
      <c r="AHV61" s="45"/>
      <c r="AHW61" s="45"/>
      <c r="AHX61" s="45"/>
      <c r="AHY61" s="45"/>
      <c r="AHZ61" s="45"/>
      <c r="AIA61" s="45"/>
      <c r="AIB61" s="45"/>
      <c r="AIC61" s="45"/>
      <c r="AID61" s="45"/>
      <c r="AIE61" s="45"/>
      <c r="AIF61" s="45"/>
      <c r="AIG61" s="45"/>
      <c r="AIH61" s="45"/>
      <c r="AII61" s="45"/>
      <c r="AIJ61" s="45"/>
      <c r="AIK61" s="45"/>
      <c r="AIL61" s="45"/>
      <c r="AIM61" s="45"/>
      <c r="AIN61" s="45"/>
      <c r="AIO61" s="45"/>
      <c r="AIP61" s="45"/>
      <c r="AIQ61" s="45"/>
      <c r="AIR61" s="45"/>
      <c r="AIS61" s="45"/>
      <c r="AIT61" s="45"/>
      <c r="AIU61" s="45"/>
      <c r="AIV61" s="45"/>
      <c r="AIW61" s="45"/>
      <c r="AIX61" s="45"/>
      <c r="AIY61" s="45"/>
      <c r="AIZ61" s="45"/>
      <c r="AJA61" s="45"/>
      <c r="AJB61" s="45"/>
      <c r="AJC61" s="45"/>
      <c r="AJD61" s="45"/>
      <c r="AJE61" s="45"/>
      <c r="AJF61" s="45"/>
      <c r="AJG61" s="45"/>
      <c r="AJH61" s="45"/>
      <c r="AJI61" s="45"/>
      <c r="AJJ61" s="45"/>
      <c r="AJK61" s="45"/>
      <c r="AJL61" s="45"/>
      <c r="AJM61" s="45"/>
      <c r="AJN61" s="45"/>
      <c r="AJO61" s="45"/>
      <c r="AJP61" s="45"/>
      <c r="AJQ61" s="45"/>
      <c r="AJR61" s="45"/>
      <c r="AJS61" s="45"/>
      <c r="AJT61" s="45"/>
      <c r="AJU61" s="45"/>
      <c r="AJV61" s="45"/>
      <c r="AJW61" s="45"/>
      <c r="AJX61" s="45"/>
      <c r="AJY61" s="45"/>
      <c r="AJZ61" s="45"/>
      <c r="AKA61" s="45"/>
      <c r="AKB61" s="45"/>
      <c r="AKC61" s="45"/>
      <c r="AKD61" s="45"/>
      <c r="AKE61" s="45"/>
      <c r="AKF61" s="45"/>
      <c r="AKG61" s="45"/>
      <c r="AKH61" s="45"/>
      <c r="AKI61" s="45"/>
      <c r="AKJ61" s="45"/>
      <c r="AKK61" s="45"/>
      <c r="AKL61" s="45"/>
      <c r="AKM61" s="45"/>
      <c r="AKN61" s="45"/>
      <c r="AKO61" s="45"/>
      <c r="AKP61" s="45"/>
      <c r="AKQ61" s="45"/>
      <c r="AKR61" s="45"/>
      <c r="AKS61" s="45"/>
      <c r="AKT61" s="45"/>
      <c r="AKU61" s="45"/>
      <c r="AKV61" s="45"/>
      <c r="AKW61" s="45"/>
      <c r="AKX61" s="45"/>
      <c r="AKY61" s="45"/>
      <c r="AKZ61" s="45"/>
      <c r="ALA61" s="45"/>
      <c r="ALB61" s="45"/>
      <c r="ALC61" s="45"/>
      <c r="ALD61" s="45"/>
      <c r="ALE61" s="45"/>
      <c r="ALF61" s="45"/>
      <c r="ALG61" s="45"/>
      <c r="ALH61" s="45"/>
      <c r="ALI61" s="45"/>
      <c r="ALJ61" s="45"/>
      <c r="ALK61" s="45"/>
      <c r="ALL61" s="45"/>
      <c r="ALM61" s="45"/>
      <c r="ALN61" s="45"/>
      <c r="ALO61" s="45"/>
      <c r="ALP61" s="45"/>
      <c r="ALQ61" s="45"/>
      <c r="ALR61" s="45"/>
      <c r="ALS61" s="45"/>
      <c r="ALT61" s="45"/>
      <c r="ALU61" s="45"/>
      <c r="ALV61" s="45"/>
      <c r="ALW61" s="45"/>
      <c r="ALX61" s="45"/>
      <c r="ALY61" s="45"/>
      <c r="ALZ61" s="45"/>
      <c r="AMA61" s="45"/>
      <c r="AMB61" s="45"/>
      <c r="AMC61" s="45"/>
      <c r="AMD61" s="45"/>
      <c r="AME61" s="45"/>
      <c r="AMF61" s="45"/>
      <c r="AMG61" s="45"/>
      <c r="AMH61" s="45"/>
      <c r="AMI61" s="45"/>
      <c r="AMJ61" s="45"/>
      <c r="AMK61" s="45"/>
      <c r="AML61" s="45"/>
      <c r="AMM61" s="45"/>
      <c r="AMN61" s="45"/>
      <c r="AMO61" s="45"/>
      <c r="AMP61" s="45"/>
      <c r="AMQ61" s="45"/>
      <c r="AMR61" s="45"/>
      <c r="AMS61" s="45"/>
      <c r="AMT61" s="45"/>
      <c r="AMU61" s="45"/>
      <c r="AMV61" s="45"/>
      <c r="AMW61" s="45"/>
      <c r="AMX61" s="45"/>
      <c r="AMY61" s="45"/>
      <c r="AMZ61" s="45"/>
      <c r="ANA61" s="45"/>
      <c r="ANB61" s="45"/>
      <c r="ANC61" s="45"/>
      <c r="AND61" s="45"/>
      <c r="ANE61" s="45"/>
      <c r="ANF61" s="45"/>
      <c r="ANG61" s="45"/>
      <c r="ANH61" s="45"/>
      <c r="ANI61" s="45"/>
      <c r="ANJ61" s="45"/>
      <c r="ANK61" s="45"/>
      <c r="ANL61" s="45"/>
      <c r="ANM61" s="45"/>
      <c r="ANN61" s="45"/>
      <c r="ANO61" s="45"/>
      <c r="ANP61" s="45"/>
      <c r="ANQ61" s="45"/>
      <c r="ANR61" s="45"/>
      <c r="ANS61" s="45"/>
      <c r="ANT61" s="45"/>
      <c r="ANU61" s="45"/>
      <c r="ANV61" s="45"/>
      <c r="ANW61" s="45"/>
      <c r="ANX61" s="45"/>
      <c r="ANY61" s="45"/>
      <c r="ANZ61" s="45"/>
      <c r="AOA61" s="45"/>
      <c r="AOB61" s="45"/>
      <c r="AOC61" s="45"/>
      <c r="AOD61" s="45"/>
      <c r="AOE61" s="45"/>
      <c r="AOF61" s="45"/>
      <c r="AOG61" s="45"/>
      <c r="AOH61" s="45"/>
      <c r="AOI61" s="45"/>
      <c r="AOJ61" s="45"/>
      <c r="AOK61" s="45"/>
      <c r="AOL61" s="45"/>
      <c r="AOM61" s="45"/>
      <c r="AON61" s="45"/>
      <c r="AOO61" s="45"/>
      <c r="AOP61" s="45"/>
      <c r="AOQ61" s="45"/>
      <c r="AOR61" s="45"/>
      <c r="AOS61" s="45"/>
      <c r="AOT61" s="45"/>
      <c r="AOU61" s="45"/>
      <c r="AOV61" s="45"/>
      <c r="AOW61" s="45"/>
      <c r="AOX61" s="45"/>
      <c r="AOY61" s="45"/>
      <c r="AOZ61" s="45"/>
      <c r="APA61" s="45"/>
      <c r="APB61" s="45"/>
      <c r="APC61" s="45"/>
      <c r="APD61" s="45"/>
      <c r="APE61" s="45"/>
      <c r="APF61" s="45"/>
      <c r="APG61" s="45"/>
      <c r="APH61" s="45"/>
      <c r="API61" s="45"/>
      <c r="APJ61" s="45"/>
      <c r="APK61" s="45"/>
      <c r="APL61" s="45"/>
      <c r="APM61" s="45"/>
      <c r="APN61" s="45"/>
      <c r="APO61" s="45"/>
      <c r="APP61" s="45"/>
      <c r="APQ61" s="45"/>
      <c r="APR61" s="45"/>
      <c r="APS61" s="45"/>
      <c r="APT61" s="45"/>
      <c r="APU61" s="45"/>
      <c r="APV61" s="45"/>
      <c r="APW61" s="45"/>
      <c r="APX61" s="45"/>
      <c r="APY61" s="45"/>
    </row>
    <row r="62" spans="1:1117" ht="16" x14ac:dyDescent="0.2">
      <c r="A62" s="335" t="s">
        <v>313</v>
      </c>
      <c r="B62" s="351">
        <f t="shared" si="3"/>
        <v>107.8969921875</v>
      </c>
      <c r="C62" s="351">
        <f t="shared" si="4"/>
        <v>1.35962890625</v>
      </c>
      <c r="D62" s="351">
        <f t="shared" si="5"/>
        <v>0</v>
      </c>
      <c r="E62" s="351">
        <f t="shared" si="6"/>
        <v>185.01539062500001</v>
      </c>
      <c r="F62" s="351">
        <f t="shared" si="7"/>
        <v>6.4866796874999997</v>
      </c>
      <c r="G62" s="351">
        <f t="shared" si="8"/>
        <v>110.43490234375</v>
      </c>
      <c r="H62" s="351">
        <f t="shared" si="9"/>
        <v>0</v>
      </c>
      <c r="I62" s="351">
        <f t="shared" si="10"/>
        <v>4.1982421875</v>
      </c>
      <c r="J62" s="351">
        <f t="shared" si="11"/>
        <v>0</v>
      </c>
      <c r="K62" s="351">
        <f t="shared" si="12"/>
        <v>1.212646484375</v>
      </c>
      <c r="L62" s="351">
        <f t="shared" si="13"/>
        <v>28.077333984374999</v>
      </c>
      <c r="M62" s="351">
        <f t="shared" si="14"/>
        <v>0.22001953125000001</v>
      </c>
      <c r="N62" s="351">
        <f t="shared" si="15"/>
        <v>444.90183593749998</v>
      </c>
      <c r="O62" s="351"/>
      <c r="P62" s="437"/>
      <c r="Q62" s="437"/>
      <c r="R62" s="437"/>
      <c r="S62" s="187"/>
      <c r="T62" s="188"/>
      <c r="U62" s="437"/>
      <c r="V62" s="437"/>
      <c r="W62" s="437"/>
      <c r="X62" s="437"/>
      <c r="Y62" s="437"/>
      <c r="Z62" s="437"/>
      <c r="AA62" s="437"/>
      <c r="AB62" s="437"/>
      <c r="AC62" s="437"/>
      <c r="AD62" s="437"/>
      <c r="AE62" s="437"/>
      <c r="AF62" s="437"/>
      <c r="AG62" s="437"/>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c r="FJ62" s="45"/>
      <c r="FK62" s="45"/>
      <c r="FL62" s="45"/>
      <c r="FM62" s="45"/>
      <c r="FN62" s="45"/>
      <c r="FO62" s="45"/>
      <c r="FP62" s="45"/>
      <c r="FQ62" s="45"/>
      <c r="FR62" s="45"/>
      <c r="FS62" s="45"/>
      <c r="FT62" s="45"/>
      <c r="FU62" s="45"/>
      <c r="FV62" s="45"/>
      <c r="FW62" s="45"/>
      <c r="FX62" s="45"/>
      <c r="FY62" s="45"/>
      <c r="FZ62" s="45"/>
      <c r="GA62" s="45"/>
      <c r="GB62" s="45"/>
      <c r="GC62" s="45"/>
      <c r="GD62" s="45"/>
      <c r="GE62" s="45"/>
      <c r="GF62" s="45"/>
      <c r="GG62" s="45"/>
      <c r="GH62" s="45"/>
      <c r="GI62" s="45"/>
      <c r="GJ62" s="45"/>
      <c r="GK62" s="45"/>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c r="HY62" s="45"/>
      <c r="HZ62" s="45"/>
      <c r="IA62" s="45"/>
      <c r="IB62" s="45"/>
      <c r="IC62" s="45"/>
      <c r="ID62" s="45"/>
      <c r="IE62" s="45"/>
      <c r="IF62" s="45"/>
      <c r="IG62" s="45"/>
      <c r="IH62" s="45"/>
      <c r="II62" s="45"/>
      <c r="IJ62" s="45"/>
      <c r="IK62" s="45"/>
      <c r="IL62" s="45"/>
      <c r="IM62" s="45"/>
      <c r="IN62" s="45"/>
      <c r="IO62" s="45"/>
      <c r="IP62" s="45"/>
      <c r="IQ62" s="45"/>
      <c r="IR62" s="45"/>
      <c r="IS62" s="45"/>
      <c r="IT62" s="45"/>
      <c r="IU62" s="45"/>
      <c r="IV62" s="45"/>
      <c r="IW62" s="45"/>
      <c r="IX62" s="45"/>
      <c r="IY62" s="45"/>
      <c r="IZ62" s="45"/>
      <c r="JA62" s="45"/>
      <c r="JB62" s="45"/>
      <c r="JC62" s="45"/>
      <c r="JD62" s="45"/>
      <c r="JE62" s="45"/>
      <c r="JF62" s="45"/>
      <c r="JG62" s="45"/>
      <c r="JH62" s="45"/>
      <c r="JI62" s="45"/>
      <c r="JJ62" s="45"/>
      <c r="JK62" s="45"/>
      <c r="JL62" s="45"/>
      <c r="JM62" s="45"/>
      <c r="JN62" s="45"/>
      <c r="JO62" s="45"/>
      <c r="JP62" s="45"/>
      <c r="JQ62" s="45"/>
      <c r="JR62" s="45"/>
      <c r="JS62" s="45"/>
      <c r="JT62" s="45"/>
      <c r="JU62" s="45"/>
      <c r="JV62" s="45"/>
      <c r="JW62" s="45"/>
      <c r="JX62" s="45"/>
      <c r="JY62" s="45"/>
      <c r="JZ62" s="45"/>
      <c r="KA62" s="45"/>
      <c r="KB62" s="45"/>
      <c r="KC62" s="45"/>
      <c r="KD62" s="45"/>
      <c r="KE62" s="45"/>
      <c r="KF62" s="45"/>
      <c r="KG62" s="45"/>
      <c r="KH62" s="45"/>
      <c r="KI62" s="45"/>
      <c r="KJ62" s="45"/>
      <c r="KK62" s="45"/>
      <c r="KL62" s="45"/>
      <c r="KM62" s="45"/>
      <c r="KN62" s="45"/>
      <c r="KO62" s="45"/>
      <c r="KP62" s="45"/>
      <c r="KQ62" s="45"/>
      <c r="KR62" s="45"/>
      <c r="KS62" s="45"/>
      <c r="KT62" s="45"/>
      <c r="KU62" s="45"/>
      <c r="KV62" s="45"/>
      <c r="KW62" s="45"/>
      <c r="KX62" s="45"/>
      <c r="KY62" s="45"/>
      <c r="KZ62" s="45"/>
      <c r="LA62" s="45"/>
      <c r="LB62" s="45"/>
      <c r="LC62" s="45"/>
      <c r="LD62" s="45"/>
      <c r="LE62" s="45"/>
      <c r="LF62" s="45"/>
      <c r="LG62" s="45"/>
      <c r="LH62" s="45"/>
      <c r="LI62" s="45"/>
      <c r="LJ62" s="45"/>
      <c r="LK62" s="45"/>
      <c r="LL62" s="45"/>
      <c r="LM62" s="45"/>
      <c r="LN62" s="45"/>
      <c r="LO62" s="45"/>
      <c r="LP62" s="45"/>
      <c r="LQ62" s="45"/>
      <c r="LR62" s="45"/>
      <c r="LS62" s="45"/>
      <c r="LT62" s="45"/>
      <c r="LU62" s="45"/>
      <c r="LV62" s="45"/>
      <c r="LW62" s="45"/>
      <c r="LX62" s="45"/>
      <c r="LY62" s="45"/>
      <c r="LZ62" s="45"/>
      <c r="MA62" s="45"/>
      <c r="MB62" s="45"/>
      <c r="MC62" s="45"/>
      <c r="MD62" s="45"/>
      <c r="ME62" s="45"/>
      <c r="MF62" s="45"/>
      <c r="MG62" s="45"/>
      <c r="MH62" s="45"/>
      <c r="MI62" s="45"/>
      <c r="MJ62" s="45"/>
      <c r="MK62" s="45"/>
      <c r="ML62" s="45"/>
      <c r="MM62" s="45"/>
      <c r="MN62" s="45"/>
      <c r="MO62" s="45"/>
      <c r="MP62" s="45"/>
      <c r="MQ62" s="45"/>
      <c r="MR62" s="45"/>
      <c r="MS62" s="45"/>
      <c r="MT62" s="45"/>
      <c r="MU62" s="45"/>
      <c r="MV62" s="45"/>
      <c r="MW62" s="45"/>
      <c r="MX62" s="45"/>
      <c r="MY62" s="45"/>
      <c r="MZ62" s="45"/>
      <c r="NA62" s="45"/>
      <c r="NB62" s="45"/>
      <c r="NC62" s="45"/>
      <c r="ND62" s="45"/>
      <c r="NE62" s="45"/>
      <c r="NF62" s="45"/>
      <c r="NG62" s="45"/>
      <c r="NH62" s="45"/>
      <c r="NI62" s="45"/>
      <c r="NJ62" s="45"/>
      <c r="NK62" s="45"/>
      <c r="NL62" s="45"/>
      <c r="NM62" s="45"/>
      <c r="NN62" s="45"/>
      <c r="NO62" s="45"/>
      <c r="NP62" s="45"/>
      <c r="NQ62" s="45"/>
      <c r="NR62" s="45"/>
      <c r="NS62" s="45"/>
      <c r="NT62" s="45"/>
      <c r="NU62" s="45"/>
      <c r="NV62" s="45"/>
      <c r="NW62" s="45"/>
      <c r="NX62" s="45"/>
      <c r="NY62" s="45"/>
      <c r="NZ62" s="45"/>
      <c r="OA62" s="45"/>
      <c r="OB62" s="45"/>
      <c r="OC62" s="45"/>
      <c r="OD62" s="45"/>
      <c r="OE62" s="45"/>
      <c r="OF62" s="45"/>
      <c r="OG62" s="45"/>
      <c r="OH62" s="45"/>
      <c r="OI62" s="45"/>
      <c r="OJ62" s="45"/>
      <c r="OK62" s="45"/>
      <c r="OL62" s="45"/>
      <c r="OM62" s="45"/>
      <c r="ON62" s="45"/>
      <c r="OO62" s="45"/>
      <c r="OP62" s="45"/>
      <c r="OQ62" s="45"/>
      <c r="OR62" s="45"/>
      <c r="OS62" s="45"/>
      <c r="OT62" s="45"/>
      <c r="OU62" s="45"/>
      <c r="OV62" s="45"/>
      <c r="OW62" s="45"/>
      <c r="OX62" s="45"/>
      <c r="OY62" s="45"/>
      <c r="OZ62" s="45"/>
      <c r="PA62" s="45"/>
      <c r="PB62" s="45"/>
      <c r="PC62" s="45"/>
      <c r="PD62" s="45"/>
      <c r="PE62" s="45"/>
      <c r="PF62" s="45"/>
      <c r="PG62" s="45"/>
      <c r="PH62" s="45"/>
      <c r="PI62" s="45"/>
      <c r="PJ62" s="45"/>
      <c r="PK62" s="45"/>
      <c r="PL62" s="45"/>
      <c r="PM62" s="45"/>
      <c r="PN62" s="45"/>
      <c r="PO62" s="45"/>
      <c r="PP62" s="45"/>
      <c r="PQ62" s="45"/>
      <c r="PR62" s="45"/>
      <c r="PS62" s="45"/>
      <c r="PT62" s="45"/>
      <c r="PU62" s="45"/>
      <c r="PV62" s="45"/>
      <c r="PW62" s="45"/>
      <c r="PX62" s="45"/>
      <c r="PY62" s="45"/>
      <c r="PZ62" s="45"/>
      <c r="QA62" s="45"/>
      <c r="QB62" s="45"/>
      <c r="QC62" s="45"/>
      <c r="QD62" s="45"/>
      <c r="QE62" s="45"/>
      <c r="QF62" s="45"/>
      <c r="QG62" s="45"/>
      <c r="QH62" s="45"/>
      <c r="QI62" s="45"/>
      <c r="QJ62" s="45"/>
      <c r="QK62" s="45"/>
      <c r="QL62" s="45"/>
      <c r="QM62" s="45"/>
      <c r="QN62" s="45"/>
      <c r="QO62" s="45"/>
      <c r="QP62" s="45"/>
      <c r="QQ62" s="45"/>
      <c r="QR62" s="45"/>
      <c r="QS62" s="45"/>
      <c r="QT62" s="45"/>
      <c r="QU62" s="45"/>
      <c r="QV62" s="45"/>
      <c r="QW62" s="45"/>
      <c r="QX62" s="45"/>
      <c r="QY62" s="45"/>
      <c r="QZ62" s="45"/>
      <c r="RA62" s="45"/>
      <c r="RB62" s="45"/>
      <c r="RC62" s="45"/>
      <c r="RD62" s="45"/>
      <c r="RE62" s="45"/>
      <c r="RF62" s="45"/>
      <c r="RG62" s="45"/>
      <c r="RH62" s="45"/>
      <c r="RI62" s="45"/>
      <c r="RJ62" s="45"/>
      <c r="RK62" s="45"/>
      <c r="RL62" s="45"/>
      <c r="RM62" s="45"/>
      <c r="RN62" s="45"/>
      <c r="RO62" s="45"/>
      <c r="RP62" s="45"/>
      <c r="RQ62" s="45"/>
      <c r="RR62" s="45"/>
      <c r="RS62" s="45"/>
      <c r="RT62" s="45"/>
      <c r="RU62" s="45"/>
      <c r="RV62" s="45"/>
      <c r="RW62" s="45"/>
      <c r="RX62" s="45"/>
      <c r="RY62" s="45"/>
      <c r="RZ62" s="45"/>
      <c r="SA62" s="45"/>
      <c r="SB62" s="45"/>
      <c r="SC62" s="45"/>
      <c r="SD62" s="45"/>
      <c r="SE62" s="45"/>
      <c r="SF62" s="45"/>
      <c r="SG62" s="45"/>
      <c r="SH62" s="45"/>
      <c r="SI62" s="45"/>
      <c r="SJ62" s="45"/>
      <c r="SK62" s="45"/>
      <c r="SL62" s="45"/>
      <c r="SM62" s="45"/>
      <c r="SN62" s="45"/>
      <c r="SO62" s="45"/>
      <c r="SP62" s="45"/>
      <c r="SQ62" s="45"/>
      <c r="SR62" s="45"/>
      <c r="SS62" s="45"/>
      <c r="ST62" s="45"/>
      <c r="SU62" s="45"/>
      <c r="SV62" s="45"/>
      <c r="SW62" s="45"/>
      <c r="SX62" s="45"/>
      <c r="SY62" s="45"/>
      <c r="SZ62" s="45"/>
      <c r="TA62" s="45"/>
      <c r="TB62" s="45"/>
      <c r="TC62" s="45"/>
      <c r="TD62" s="45"/>
      <c r="TE62" s="45"/>
      <c r="TF62" s="45"/>
      <c r="TG62" s="45"/>
      <c r="TH62" s="45"/>
      <c r="TI62" s="45"/>
      <c r="TJ62" s="45"/>
      <c r="TK62" s="45"/>
      <c r="TL62" s="45"/>
      <c r="TM62" s="45"/>
      <c r="TN62" s="45"/>
      <c r="TO62" s="45"/>
      <c r="TP62" s="45"/>
      <c r="TQ62" s="45"/>
      <c r="TR62" s="45"/>
      <c r="TS62" s="45"/>
      <c r="TT62" s="45"/>
      <c r="TU62" s="45"/>
      <c r="TV62" s="45"/>
      <c r="TW62" s="45"/>
      <c r="TX62" s="45"/>
      <c r="TY62" s="45"/>
      <c r="TZ62" s="45"/>
      <c r="UA62" s="45"/>
      <c r="UB62" s="45"/>
      <c r="UC62" s="45"/>
      <c r="UD62" s="45"/>
      <c r="UE62" s="45"/>
      <c r="UF62" s="45"/>
      <c r="UG62" s="45"/>
      <c r="UH62" s="45"/>
      <c r="UI62" s="45"/>
      <c r="UJ62" s="45"/>
      <c r="UK62" s="45"/>
      <c r="UL62" s="45"/>
      <c r="UM62" s="45"/>
      <c r="UN62" s="45"/>
      <c r="UO62" s="45"/>
      <c r="UP62" s="45"/>
      <c r="UQ62" s="45"/>
      <c r="UR62" s="45"/>
      <c r="US62" s="45"/>
      <c r="UT62" s="45"/>
      <c r="UU62" s="45"/>
      <c r="UV62" s="45"/>
      <c r="UW62" s="45"/>
      <c r="UX62" s="45"/>
      <c r="UY62" s="45"/>
      <c r="UZ62" s="45"/>
      <c r="VA62" s="45"/>
      <c r="VB62" s="45"/>
      <c r="VC62" s="45"/>
      <c r="VD62" s="45"/>
      <c r="VE62" s="45"/>
      <c r="VF62" s="45"/>
      <c r="VG62" s="45"/>
      <c r="VH62" s="45"/>
      <c r="VI62" s="45"/>
      <c r="VJ62" s="45"/>
      <c r="VK62" s="45"/>
      <c r="VL62" s="45"/>
      <c r="VM62" s="45"/>
      <c r="VN62" s="45"/>
      <c r="VO62" s="45"/>
      <c r="VP62" s="45"/>
      <c r="VQ62" s="45"/>
      <c r="VR62" s="45"/>
      <c r="VS62" s="45"/>
      <c r="VT62" s="45"/>
      <c r="VU62" s="45"/>
      <c r="VV62" s="45"/>
      <c r="VW62" s="45"/>
      <c r="VX62" s="45"/>
      <c r="VY62" s="45"/>
      <c r="VZ62" s="45"/>
      <c r="WA62" s="45"/>
      <c r="WB62" s="45"/>
      <c r="WC62" s="45"/>
      <c r="WD62" s="45"/>
      <c r="WE62" s="45"/>
      <c r="WF62" s="45"/>
      <c r="WG62" s="45"/>
      <c r="WH62" s="45"/>
      <c r="WI62" s="45"/>
      <c r="WJ62" s="45"/>
      <c r="WK62" s="45"/>
      <c r="WL62" s="45"/>
      <c r="WM62" s="45"/>
      <c r="WN62" s="45"/>
      <c r="WO62" s="45"/>
      <c r="WP62" s="45"/>
      <c r="WQ62" s="45"/>
      <c r="WR62" s="45"/>
      <c r="WS62" s="45"/>
      <c r="WT62" s="45"/>
      <c r="WU62" s="45"/>
      <c r="WV62" s="45"/>
      <c r="WW62" s="45"/>
      <c r="WX62" s="45"/>
      <c r="WY62" s="45"/>
      <c r="WZ62" s="45"/>
      <c r="XA62" s="45"/>
      <c r="XB62" s="45"/>
      <c r="XC62" s="45"/>
      <c r="XD62" s="45"/>
      <c r="XE62" s="45"/>
      <c r="XF62" s="45"/>
      <c r="XG62" s="45"/>
      <c r="XH62" s="45"/>
      <c r="XI62" s="45"/>
      <c r="XJ62" s="45"/>
      <c r="XK62" s="45"/>
      <c r="XL62" s="45"/>
      <c r="XM62" s="45"/>
      <c r="XN62" s="45"/>
      <c r="XO62" s="45"/>
      <c r="XP62" s="45"/>
      <c r="XQ62" s="45"/>
      <c r="XR62" s="45"/>
      <c r="XS62" s="45"/>
      <c r="XT62" s="45"/>
      <c r="XU62" s="45"/>
      <c r="XV62" s="45"/>
      <c r="XW62" s="45"/>
      <c r="XX62" s="45"/>
      <c r="XY62" s="45"/>
      <c r="XZ62" s="45"/>
      <c r="YA62" s="45"/>
      <c r="YB62" s="45"/>
      <c r="YC62" s="45"/>
      <c r="YD62" s="45"/>
      <c r="YE62" s="45"/>
      <c r="YF62" s="45"/>
      <c r="YG62" s="45"/>
      <c r="YH62" s="45"/>
      <c r="YI62" s="45"/>
      <c r="YJ62" s="45"/>
      <c r="YK62" s="45"/>
      <c r="YL62" s="45"/>
      <c r="YM62" s="45"/>
      <c r="YN62" s="45"/>
      <c r="YO62" s="45"/>
      <c r="YP62" s="45"/>
      <c r="YQ62" s="45"/>
      <c r="YR62" s="45"/>
      <c r="YS62" s="45"/>
      <c r="YT62" s="45"/>
      <c r="YU62" s="45"/>
      <c r="YV62" s="45"/>
      <c r="YW62" s="45"/>
      <c r="YX62" s="45"/>
      <c r="YY62" s="45"/>
      <c r="YZ62" s="45"/>
      <c r="ZA62" s="45"/>
      <c r="ZB62" s="45"/>
      <c r="ZC62" s="45"/>
      <c r="ZD62" s="45"/>
      <c r="ZE62" s="45"/>
      <c r="ZF62" s="45"/>
      <c r="ZG62" s="45"/>
      <c r="ZH62" s="45"/>
      <c r="ZI62" s="45"/>
      <c r="ZJ62" s="45"/>
      <c r="ZK62" s="45"/>
      <c r="ZL62" s="45"/>
      <c r="ZM62" s="45"/>
      <c r="ZN62" s="45"/>
      <c r="ZO62" s="45"/>
      <c r="ZP62" s="45"/>
      <c r="ZQ62" s="45"/>
      <c r="ZR62" s="45"/>
      <c r="ZS62" s="45"/>
      <c r="ZT62" s="45"/>
      <c r="ZU62" s="45"/>
      <c r="ZV62" s="45"/>
      <c r="ZW62" s="45"/>
      <c r="ZX62" s="45"/>
      <c r="ZY62" s="45"/>
      <c r="ZZ62" s="45"/>
      <c r="AAA62" s="45"/>
      <c r="AAB62" s="45"/>
      <c r="AAC62" s="45"/>
      <c r="AAD62" s="45"/>
      <c r="AAE62" s="45"/>
      <c r="AAF62" s="45"/>
      <c r="AAG62" s="45"/>
      <c r="AAH62" s="45"/>
      <c r="AAI62" s="45"/>
      <c r="AAJ62" s="45"/>
      <c r="AAK62" s="45"/>
      <c r="AAL62" s="45"/>
      <c r="AAM62" s="45"/>
      <c r="AAN62" s="45"/>
      <c r="AAO62" s="45"/>
      <c r="AAP62" s="45"/>
      <c r="AAQ62" s="45"/>
      <c r="AAR62" s="45"/>
      <c r="AAS62" s="45"/>
      <c r="AAT62" s="45"/>
      <c r="AAU62" s="45"/>
      <c r="AAV62" s="45"/>
      <c r="AAW62" s="45"/>
      <c r="AAX62" s="45"/>
      <c r="AAY62" s="45"/>
      <c r="AAZ62" s="45"/>
      <c r="ABA62" s="45"/>
      <c r="ABB62" s="45"/>
      <c r="ABC62" s="45"/>
      <c r="ABD62" s="45"/>
      <c r="ABE62" s="45"/>
      <c r="ABF62" s="45"/>
      <c r="ABG62" s="45"/>
      <c r="ABH62" s="45"/>
      <c r="ABI62" s="45"/>
      <c r="ABJ62" s="45"/>
      <c r="ABK62" s="45"/>
      <c r="ABL62" s="45"/>
      <c r="ABM62" s="45"/>
      <c r="ABN62" s="45"/>
      <c r="ABO62" s="45"/>
      <c r="ABP62" s="45"/>
      <c r="ABQ62" s="45"/>
      <c r="ABR62" s="45"/>
      <c r="ABS62" s="45"/>
      <c r="ABT62" s="45"/>
      <c r="ABU62" s="45"/>
      <c r="ABV62" s="45"/>
      <c r="ABW62" s="45"/>
      <c r="ABX62" s="45"/>
      <c r="ABY62" s="45"/>
      <c r="ABZ62" s="45"/>
      <c r="ACA62" s="45"/>
      <c r="ACB62" s="45"/>
      <c r="ACC62" s="45"/>
      <c r="ACD62" s="45"/>
      <c r="ACE62" s="45"/>
      <c r="ACF62" s="45"/>
      <c r="ACG62" s="45"/>
      <c r="ACH62" s="45"/>
      <c r="ACI62" s="45"/>
      <c r="ACJ62" s="45"/>
      <c r="ACK62" s="45"/>
      <c r="ACL62" s="45"/>
      <c r="ACM62" s="45"/>
      <c r="ACN62" s="45"/>
      <c r="ACO62" s="45"/>
      <c r="ACP62" s="45"/>
      <c r="ACQ62" s="45"/>
      <c r="ACR62" s="45"/>
      <c r="ACS62" s="45"/>
      <c r="ACT62" s="45"/>
      <c r="ACU62" s="45"/>
      <c r="ACV62" s="45"/>
      <c r="ACW62" s="45"/>
      <c r="ACX62" s="45"/>
      <c r="ACY62" s="45"/>
      <c r="ACZ62" s="45"/>
      <c r="ADA62" s="45"/>
      <c r="ADB62" s="45"/>
      <c r="ADC62" s="45"/>
      <c r="ADD62" s="45"/>
      <c r="ADE62" s="45"/>
      <c r="ADF62" s="45"/>
      <c r="ADG62" s="45"/>
      <c r="ADH62" s="45"/>
      <c r="ADI62" s="45"/>
      <c r="ADJ62" s="45"/>
      <c r="ADK62" s="45"/>
      <c r="ADL62" s="45"/>
      <c r="ADM62" s="45"/>
      <c r="ADN62" s="45"/>
      <c r="ADO62" s="45"/>
      <c r="ADP62" s="45"/>
      <c r="ADQ62" s="45"/>
      <c r="ADR62" s="45"/>
      <c r="ADS62" s="45"/>
      <c r="ADT62" s="45"/>
      <c r="ADU62" s="45"/>
      <c r="ADV62" s="45"/>
      <c r="ADW62" s="45"/>
      <c r="ADX62" s="45"/>
      <c r="ADY62" s="45"/>
      <c r="ADZ62" s="45"/>
      <c r="AEA62" s="45"/>
      <c r="AEB62" s="45"/>
      <c r="AEC62" s="45"/>
      <c r="AED62" s="45"/>
      <c r="AEE62" s="45"/>
      <c r="AEF62" s="45"/>
      <c r="AEG62" s="45"/>
      <c r="AEH62" s="45"/>
      <c r="AEI62" s="45"/>
      <c r="AEJ62" s="45"/>
      <c r="AEK62" s="45"/>
      <c r="AEL62" s="45"/>
      <c r="AEM62" s="45"/>
      <c r="AEN62" s="45"/>
      <c r="AEO62" s="45"/>
      <c r="AEP62" s="45"/>
      <c r="AEQ62" s="45"/>
      <c r="AER62" s="45"/>
      <c r="AES62" s="45"/>
      <c r="AET62" s="45"/>
      <c r="AEU62" s="45"/>
      <c r="AEV62" s="45"/>
      <c r="AEW62" s="45"/>
      <c r="AEX62" s="45"/>
      <c r="AEY62" s="45"/>
      <c r="AEZ62" s="45"/>
      <c r="AFA62" s="45"/>
      <c r="AFB62" s="45"/>
      <c r="AFC62" s="45"/>
      <c r="AFD62" s="45"/>
      <c r="AFE62" s="45"/>
      <c r="AFF62" s="45"/>
      <c r="AFG62" s="45"/>
      <c r="AFH62" s="45"/>
      <c r="AFI62" s="45"/>
      <c r="AFJ62" s="45"/>
      <c r="AFK62" s="45"/>
      <c r="AFL62" s="45"/>
      <c r="AFM62" s="45"/>
      <c r="AFN62" s="45"/>
      <c r="AFO62" s="45"/>
      <c r="AFP62" s="45"/>
      <c r="AFQ62" s="45"/>
      <c r="AFR62" s="45"/>
      <c r="AFS62" s="45"/>
      <c r="AFT62" s="45"/>
      <c r="AFU62" s="45"/>
      <c r="AFV62" s="45"/>
      <c r="AFW62" s="45"/>
      <c r="AFX62" s="45"/>
      <c r="AFY62" s="45"/>
      <c r="AFZ62" s="45"/>
      <c r="AGA62" s="45"/>
      <c r="AGB62" s="45"/>
      <c r="AGC62" s="45"/>
      <c r="AGD62" s="45"/>
      <c r="AGE62" s="45"/>
      <c r="AGF62" s="45"/>
      <c r="AGG62" s="45"/>
      <c r="AGH62" s="45"/>
      <c r="AGI62" s="45"/>
      <c r="AGJ62" s="45"/>
      <c r="AGK62" s="45"/>
      <c r="AGL62" s="45"/>
      <c r="AGM62" s="45"/>
      <c r="AGN62" s="45"/>
      <c r="AGO62" s="45"/>
      <c r="AGP62" s="45"/>
      <c r="AGQ62" s="45"/>
      <c r="AGR62" s="45"/>
      <c r="AGS62" s="45"/>
      <c r="AGT62" s="45"/>
      <c r="AGU62" s="45"/>
      <c r="AGV62" s="45"/>
      <c r="AGW62" s="45"/>
      <c r="AGX62" s="45"/>
      <c r="AGY62" s="45"/>
      <c r="AGZ62" s="45"/>
      <c r="AHA62" s="45"/>
      <c r="AHB62" s="45"/>
      <c r="AHC62" s="45"/>
      <c r="AHD62" s="45"/>
      <c r="AHE62" s="45"/>
      <c r="AHF62" s="45"/>
      <c r="AHG62" s="45"/>
      <c r="AHH62" s="45"/>
      <c r="AHI62" s="45"/>
      <c r="AHJ62" s="45"/>
      <c r="AHK62" s="45"/>
      <c r="AHL62" s="45"/>
      <c r="AHM62" s="45"/>
      <c r="AHN62" s="45"/>
      <c r="AHO62" s="45"/>
      <c r="AHP62" s="45"/>
      <c r="AHQ62" s="45"/>
      <c r="AHR62" s="45"/>
      <c r="AHS62" s="45"/>
      <c r="AHT62" s="45"/>
      <c r="AHU62" s="45"/>
      <c r="AHV62" s="45"/>
      <c r="AHW62" s="45"/>
      <c r="AHX62" s="45"/>
      <c r="AHY62" s="45"/>
      <c r="AHZ62" s="45"/>
      <c r="AIA62" s="45"/>
      <c r="AIB62" s="45"/>
      <c r="AIC62" s="45"/>
      <c r="AID62" s="45"/>
      <c r="AIE62" s="45"/>
      <c r="AIF62" s="45"/>
      <c r="AIG62" s="45"/>
      <c r="AIH62" s="45"/>
      <c r="AII62" s="45"/>
      <c r="AIJ62" s="45"/>
      <c r="AIK62" s="45"/>
      <c r="AIL62" s="45"/>
      <c r="AIM62" s="45"/>
      <c r="AIN62" s="45"/>
      <c r="AIO62" s="45"/>
      <c r="AIP62" s="45"/>
      <c r="AIQ62" s="45"/>
      <c r="AIR62" s="45"/>
      <c r="AIS62" s="45"/>
      <c r="AIT62" s="45"/>
      <c r="AIU62" s="45"/>
      <c r="AIV62" s="45"/>
      <c r="AIW62" s="45"/>
      <c r="AIX62" s="45"/>
      <c r="AIY62" s="45"/>
      <c r="AIZ62" s="45"/>
      <c r="AJA62" s="45"/>
      <c r="AJB62" s="45"/>
      <c r="AJC62" s="45"/>
      <c r="AJD62" s="45"/>
      <c r="AJE62" s="45"/>
      <c r="AJF62" s="45"/>
      <c r="AJG62" s="45"/>
      <c r="AJH62" s="45"/>
      <c r="AJI62" s="45"/>
      <c r="AJJ62" s="45"/>
      <c r="AJK62" s="45"/>
      <c r="AJL62" s="45"/>
      <c r="AJM62" s="45"/>
      <c r="AJN62" s="45"/>
      <c r="AJO62" s="45"/>
      <c r="AJP62" s="45"/>
      <c r="AJQ62" s="45"/>
      <c r="AJR62" s="45"/>
      <c r="AJS62" s="45"/>
      <c r="AJT62" s="45"/>
      <c r="AJU62" s="45"/>
      <c r="AJV62" s="45"/>
      <c r="AJW62" s="45"/>
      <c r="AJX62" s="45"/>
      <c r="AJY62" s="45"/>
      <c r="AJZ62" s="45"/>
      <c r="AKA62" s="45"/>
      <c r="AKB62" s="45"/>
      <c r="AKC62" s="45"/>
      <c r="AKD62" s="45"/>
      <c r="AKE62" s="45"/>
      <c r="AKF62" s="45"/>
      <c r="AKG62" s="45"/>
      <c r="AKH62" s="45"/>
      <c r="AKI62" s="45"/>
      <c r="AKJ62" s="45"/>
      <c r="AKK62" s="45"/>
      <c r="AKL62" s="45"/>
      <c r="AKM62" s="45"/>
      <c r="AKN62" s="45"/>
      <c r="AKO62" s="45"/>
      <c r="AKP62" s="45"/>
      <c r="AKQ62" s="45"/>
      <c r="AKR62" s="45"/>
      <c r="AKS62" s="45"/>
      <c r="AKT62" s="45"/>
      <c r="AKU62" s="45"/>
      <c r="AKV62" s="45"/>
      <c r="AKW62" s="45"/>
      <c r="AKX62" s="45"/>
      <c r="AKY62" s="45"/>
      <c r="AKZ62" s="45"/>
      <c r="ALA62" s="45"/>
      <c r="ALB62" s="45"/>
      <c r="ALC62" s="45"/>
      <c r="ALD62" s="45"/>
      <c r="ALE62" s="45"/>
      <c r="ALF62" s="45"/>
      <c r="ALG62" s="45"/>
      <c r="ALH62" s="45"/>
      <c r="ALI62" s="45"/>
      <c r="ALJ62" s="45"/>
      <c r="ALK62" s="45"/>
      <c r="ALL62" s="45"/>
      <c r="ALM62" s="45"/>
      <c r="ALN62" s="45"/>
      <c r="ALO62" s="45"/>
      <c r="ALP62" s="45"/>
      <c r="ALQ62" s="45"/>
      <c r="ALR62" s="45"/>
      <c r="ALS62" s="45"/>
      <c r="ALT62" s="45"/>
      <c r="ALU62" s="45"/>
      <c r="ALV62" s="45"/>
      <c r="ALW62" s="45"/>
      <c r="ALX62" s="45"/>
      <c r="ALY62" s="45"/>
      <c r="ALZ62" s="45"/>
      <c r="AMA62" s="45"/>
      <c r="AMB62" s="45"/>
      <c r="AMC62" s="45"/>
      <c r="AMD62" s="45"/>
      <c r="AME62" s="45"/>
      <c r="AMF62" s="45"/>
      <c r="AMG62" s="45"/>
      <c r="AMH62" s="45"/>
      <c r="AMI62" s="45"/>
      <c r="AMJ62" s="45"/>
      <c r="AMK62" s="45"/>
      <c r="AML62" s="45"/>
      <c r="AMM62" s="45"/>
      <c r="AMN62" s="45"/>
      <c r="AMO62" s="45"/>
      <c r="AMP62" s="45"/>
      <c r="AMQ62" s="45"/>
      <c r="AMR62" s="45"/>
      <c r="AMS62" s="45"/>
      <c r="AMT62" s="45"/>
      <c r="AMU62" s="45"/>
      <c r="AMV62" s="45"/>
      <c r="AMW62" s="45"/>
      <c r="AMX62" s="45"/>
      <c r="AMY62" s="45"/>
      <c r="AMZ62" s="45"/>
      <c r="ANA62" s="45"/>
      <c r="ANB62" s="45"/>
      <c r="ANC62" s="45"/>
      <c r="AND62" s="45"/>
      <c r="ANE62" s="45"/>
      <c r="ANF62" s="45"/>
      <c r="ANG62" s="45"/>
      <c r="ANH62" s="45"/>
      <c r="ANI62" s="45"/>
      <c r="ANJ62" s="45"/>
      <c r="ANK62" s="45"/>
      <c r="ANL62" s="45"/>
      <c r="ANM62" s="45"/>
      <c r="ANN62" s="45"/>
      <c r="ANO62" s="45"/>
      <c r="ANP62" s="45"/>
      <c r="ANQ62" s="45"/>
      <c r="ANR62" s="45"/>
      <c r="ANS62" s="45"/>
      <c r="ANT62" s="45"/>
      <c r="ANU62" s="45"/>
      <c r="ANV62" s="45"/>
      <c r="ANW62" s="45"/>
      <c r="ANX62" s="45"/>
      <c r="ANY62" s="45"/>
      <c r="ANZ62" s="45"/>
      <c r="AOA62" s="45"/>
      <c r="AOB62" s="45"/>
      <c r="AOC62" s="45"/>
      <c r="AOD62" s="45"/>
      <c r="AOE62" s="45"/>
      <c r="AOF62" s="45"/>
      <c r="AOG62" s="45"/>
      <c r="AOH62" s="45"/>
      <c r="AOI62" s="45"/>
      <c r="AOJ62" s="45"/>
      <c r="AOK62" s="45"/>
      <c r="AOL62" s="45"/>
      <c r="AOM62" s="45"/>
      <c r="AON62" s="45"/>
      <c r="AOO62" s="45"/>
      <c r="AOP62" s="45"/>
      <c r="AOQ62" s="45"/>
      <c r="AOR62" s="45"/>
      <c r="AOS62" s="45"/>
      <c r="AOT62" s="45"/>
      <c r="AOU62" s="45"/>
      <c r="AOV62" s="45"/>
      <c r="AOW62" s="45"/>
      <c r="AOX62" s="45"/>
      <c r="AOY62" s="45"/>
      <c r="AOZ62" s="45"/>
      <c r="APA62" s="45"/>
      <c r="APB62" s="45"/>
      <c r="APC62" s="45"/>
      <c r="APD62" s="45"/>
      <c r="APE62" s="45"/>
      <c r="APF62" s="45"/>
      <c r="APG62" s="45"/>
      <c r="APH62" s="45"/>
      <c r="API62" s="45"/>
      <c r="APJ62" s="45"/>
      <c r="APK62" s="45"/>
      <c r="APL62" s="45"/>
      <c r="APM62" s="45"/>
      <c r="APN62" s="45"/>
      <c r="APO62" s="45"/>
      <c r="APP62" s="45"/>
      <c r="APQ62" s="45"/>
      <c r="APR62" s="45"/>
      <c r="APS62" s="45"/>
      <c r="APT62" s="45"/>
      <c r="APU62" s="45"/>
      <c r="APV62" s="45"/>
      <c r="APW62" s="45"/>
      <c r="APX62" s="45"/>
      <c r="APY62" s="45"/>
    </row>
    <row r="63" spans="1:1117" ht="16" x14ac:dyDescent="0.2">
      <c r="A63" s="335" t="s">
        <v>314</v>
      </c>
      <c r="B63" s="351">
        <f t="shared" si="3"/>
        <v>147.00599609375001</v>
      </c>
      <c r="C63" s="351">
        <f t="shared" si="4"/>
        <v>2.350791015625</v>
      </c>
      <c r="D63" s="351">
        <f t="shared" si="5"/>
        <v>0</v>
      </c>
      <c r="E63" s="351">
        <f t="shared" si="6"/>
        <v>278.12639648437499</v>
      </c>
      <c r="F63" s="351">
        <f t="shared" si="7"/>
        <v>7.6999804687499998</v>
      </c>
      <c r="G63" s="351">
        <f t="shared" si="8"/>
        <v>209.817412109375</v>
      </c>
      <c r="H63" s="351">
        <f t="shared" si="9"/>
        <v>0</v>
      </c>
      <c r="I63" s="351">
        <f t="shared" si="10"/>
        <v>15.913281250000001</v>
      </c>
      <c r="J63" s="351">
        <f t="shared" si="11"/>
        <v>2.8958511352539062</v>
      </c>
      <c r="K63" s="351">
        <f t="shared" si="12"/>
        <v>1.2292578125</v>
      </c>
      <c r="L63" s="351">
        <f t="shared" si="13"/>
        <v>37.485546874999997</v>
      </c>
      <c r="M63" s="351">
        <f t="shared" si="14"/>
        <v>0.15578125000000001</v>
      </c>
      <c r="N63" s="351">
        <f t="shared" si="15"/>
        <v>702.68029449462892</v>
      </c>
      <c r="O63" s="351"/>
      <c r="P63" s="437"/>
      <c r="Q63" s="437"/>
      <c r="R63" s="437"/>
      <c r="S63" s="187"/>
      <c r="T63" s="189"/>
      <c r="U63" s="437"/>
      <c r="V63" s="437"/>
      <c r="W63" s="437"/>
      <c r="X63" s="437"/>
      <c r="Y63" s="437"/>
      <c r="Z63" s="437"/>
      <c r="AA63" s="437"/>
      <c r="AB63" s="437"/>
      <c r="AC63" s="437"/>
      <c r="AD63" s="437"/>
      <c r="AE63" s="437"/>
      <c r="AF63" s="437"/>
      <c r="AG63" s="437"/>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c r="CZ63" s="45"/>
      <c r="DA63" s="45"/>
      <c r="DB63" s="45"/>
      <c r="DC63" s="45"/>
      <c r="DD63" s="45"/>
      <c r="DE63" s="45"/>
      <c r="DF63" s="45"/>
      <c r="DG63" s="45"/>
      <c r="DH63" s="45"/>
      <c r="DI63" s="45"/>
      <c r="DJ63" s="45"/>
      <c r="DK63" s="45"/>
      <c r="DL63" s="45"/>
      <c r="DM63" s="45"/>
      <c r="DN63" s="45"/>
      <c r="DO63" s="45"/>
      <c r="DP63" s="45"/>
      <c r="DQ63" s="45"/>
      <c r="DR63" s="45"/>
      <c r="DS63" s="45"/>
      <c r="DT63" s="45"/>
      <c r="DU63" s="45"/>
      <c r="DV63" s="45"/>
      <c r="DW63" s="45"/>
      <c r="DX63" s="45"/>
      <c r="DY63" s="45"/>
      <c r="DZ63" s="45"/>
      <c r="EA63" s="45"/>
      <c r="EB63" s="45"/>
      <c r="EC63" s="45"/>
      <c r="ED63" s="45"/>
      <c r="EE63" s="45"/>
      <c r="EF63" s="45"/>
      <c r="EG63" s="45"/>
      <c r="EH63" s="45"/>
      <c r="EI63" s="45"/>
      <c r="EJ63" s="45"/>
      <c r="EK63" s="45"/>
      <c r="EL63" s="45"/>
      <c r="EM63" s="45"/>
      <c r="EN63" s="45"/>
      <c r="EO63" s="45"/>
      <c r="EP63" s="45"/>
      <c r="EQ63" s="45"/>
      <c r="ER63" s="45"/>
      <c r="ES63" s="45"/>
      <c r="ET63" s="45"/>
      <c r="EU63" s="45"/>
      <c r="EV63" s="45"/>
      <c r="EW63" s="45"/>
      <c r="EX63" s="45"/>
      <c r="EY63" s="45"/>
      <c r="EZ63" s="45"/>
      <c r="FA63" s="45"/>
      <c r="FB63" s="45"/>
      <c r="FC63" s="45"/>
      <c r="FD63" s="45"/>
      <c r="FE63" s="45"/>
      <c r="FF63" s="45"/>
      <c r="FG63" s="45"/>
      <c r="FH63" s="45"/>
      <c r="FI63" s="45"/>
      <c r="FJ63" s="45"/>
      <c r="FK63" s="45"/>
      <c r="FL63" s="45"/>
      <c r="FM63" s="45"/>
      <c r="FN63" s="45"/>
      <c r="FO63" s="45"/>
      <c r="FP63" s="45"/>
      <c r="FQ63" s="45"/>
      <c r="FR63" s="45"/>
      <c r="FS63" s="45"/>
      <c r="FT63" s="45"/>
      <c r="FU63" s="45"/>
      <c r="FV63" s="45"/>
      <c r="FW63" s="45"/>
      <c r="FX63" s="45"/>
      <c r="FY63" s="45"/>
      <c r="FZ63" s="45"/>
      <c r="GA63" s="45"/>
      <c r="GB63" s="45"/>
      <c r="GC63" s="45"/>
      <c r="GD63" s="45"/>
      <c r="GE63" s="45"/>
      <c r="GF63" s="45"/>
      <c r="GG63" s="45"/>
      <c r="GH63" s="45"/>
      <c r="GI63" s="45"/>
      <c r="GJ63" s="45"/>
      <c r="GK63" s="45"/>
      <c r="GL63" s="45"/>
      <c r="GM63" s="45"/>
      <c r="GN63" s="45"/>
      <c r="GO63" s="45"/>
      <c r="GP63" s="45"/>
      <c r="GQ63" s="45"/>
      <c r="GR63" s="45"/>
      <c r="GS63" s="45"/>
      <c r="GT63" s="45"/>
      <c r="GU63" s="45"/>
      <c r="GV63" s="45"/>
      <c r="GW63" s="45"/>
      <c r="GX63" s="45"/>
      <c r="GY63" s="45"/>
      <c r="GZ63" s="45"/>
      <c r="HA63" s="45"/>
      <c r="HB63" s="45"/>
      <c r="HC63" s="45"/>
      <c r="HD63" s="45"/>
      <c r="HE63" s="45"/>
      <c r="HF63" s="45"/>
      <c r="HG63" s="45"/>
      <c r="HH63" s="45"/>
      <c r="HI63" s="45"/>
      <c r="HJ63" s="45"/>
      <c r="HK63" s="45"/>
      <c r="HL63" s="45"/>
      <c r="HM63" s="45"/>
      <c r="HN63" s="45"/>
      <c r="HO63" s="45"/>
      <c r="HP63" s="45"/>
      <c r="HQ63" s="45"/>
      <c r="HR63" s="45"/>
      <c r="HS63" s="45"/>
      <c r="HT63" s="45"/>
      <c r="HU63" s="45"/>
      <c r="HV63" s="45"/>
      <c r="HW63" s="45"/>
      <c r="HX63" s="45"/>
      <c r="HY63" s="45"/>
      <c r="HZ63" s="45"/>
      <c r="IA63" s="45"/>
      <c r="IB63" s="45"/>
      <c r="IC63" s="45"/>
      <c r="ID63" s="45"/>
      <c r="IE63" s="45"/>
      <c r="IF63" s="45"/>
      <c r="IG63" s="45"/>
      <c r="IH63" s="45"/>
      <c r="II63" s="45"/>
      <c r="IJ63" s="45"/>
      <c r="IK63" s="45"/>
      <c r="IL63" s="45"/>
      <c r="IM63" s="45"/>
      <c r="IN63" s="45"/>
      <c r="IO63" s="45"/>
      <c r="IP63" s="45"/>
      <c r="IQ63" s="45"/>
      <c r="IR63" s="45"/>
      <c r="IS63" s="45"/>
      <c r="IT63" s="45"/>
      <c r="IU63" s="45"/>
      <c r="IV63" s="45"/>
      <c r="IW63" s="45"/>
      <c r="IX63" s="45"/>
      <c r="IY63" s="45"/>
      <c r="IZ63" s="45"/>
      <c r="JA63" s="45"/>
      <c r="JB63" s="45"/>
      <c r="JC63" s="45"/>
      <c r="JD63" s="45"/>
      <c r="JE63" s="45"/>
      <c r="JF63" s="45"/>
      <c r="JG63" s="45"/>
      <c r="JH63" s="45"/>
      <c r="JI63" s="45"/>
      <c r="JJ63" s="45"/>
      <c r="JK63" s="45"/>
      <c r="JL63" s="45"/>
      <c r="JM63" s="45"/>
      <c r="JN63" s="45"/>
      <c r="JO63" s="45"/>
      <c r="JP63" s="45"/>
      <c r="JQ63" s="45"/>
      <c r="JR63" s="45"/>
      <c r="JS63" s="45"/>
      <c r="JT63" s="45"/>
      <c r="JU63" s="45"/>
      <c r="JV63" s="45"/>
      <c r="JW63" s="45"/>
      <c r="JX63" s="45"/>
      <c r="JY63" s="45"/>
      <c r="JZ63" s="45"/>
      <c r="KA63" s="45"/>
      <c r="KB63" s="45"/>
      <c r="KC63" s="45"/>
      <c r="KD63" s="45"/>
      <c r="KE63" s="45"/>
      <c r="KF63" s="45"/>
      <c r="KG63" s="45"/>
      <c r="KH63" s="45"/>
      <c r="KI63" s="45"/>
      <c r="KJ63" s="45"/>
      <c r="KK63" s="45"/>
      <c r="KL63" s="45"/>
      <c r="KM63" s="45"/>
      <c r="KN63" s="45"/>
      <c r="KO63" s="45"/>
      <c r="KP63" s="45"/>
      <c r="KQ63" s="45"/>
      <c r="KR63" s="45"/>
      <c r="KS63" s="45"/>
      <c r="KT63" s="45"/>
      <c r="KU63" s="45"/>
      <c r="KV63" s="45"/>
      <c r="KW63" s="45"/>
      <c r="KX63" s="45"/>
      <c r="KY63" s="45"/>
      <c r="KZ63" s="45"/>
      <c r="LA63" s="45"/>
      <c r="LB63" s="45"/>
      <c r="LC63" s="45"/>
      <c r="LD63" s="45"/>
      <c r="LE63" s="45"/>
      <c r="LF63" s="45"/>
      <c r="LG63" s="45"/>
      <c r="LH63" s="45"/>
      <c r="LI63" s="45"/>
      <c r="LJ63" s="45"/>
      <c r="LK63" s="45"/>
      <c r="LL63" s="45"/>
      <c r="LM63" s="45"/>
      <c r="LN63" s="45"/>
      <c r="LO63" s="45"/>
      <c r="LP63" s="45"/>
      <c r="LQ63" s="45"/>
      <c r="LR63" s="45"/>
      <c r="LS63" s="45"/>
      <c r="LT63" s="45"/>
      <c r="LU63" s="45"/>
      <c r="LV63" s="45"/>
      <c r="LW63" s="45"/>
      <c r="LX63" s="45"/>
      <c r="LY63" s="45"/>
      <c r="LZ63" s="45"/>
      <c r="MA63" s="45"/>
      <c r="MB63" s="45"/>
      <c r="MC63" s="45"/>
      <c r="MD63" s="45"/>
      <c r="ME63" s="45"/>
      <c r="MF63" s="45"/>
      <c r="MG63" s="45"/>
      <c r="MH63" s="45"/>
      <c r="MI63" s="45"/>
      <c r="MJ63" s="45"/>
      <c r="MK63" s="45"/>
      <c r="ML63" s="45"/>
      <c r="MM63" s="45"/>
      <c r="MN63" s="45"/>
      <c r="MO63" s="45"/>
      <c r="MP63" s="45"/>
      <c r="MQ63" s="45"/>
      <c r="MR63" s="45"/>
      <c r="MS63" s="45"/>
      <c r="MT63" s="45"/>
      <c r="MU63" s="45"/>
      <c r="MV63" s="45"/>
      <c r="MW63" s="45"/>
      <c r="MX63" s="45"/>
      <c r="MY63" s="45"/>
      <c r="MZ63" s="45"/>
      <c r="NA63" s="45"/>
      <c r="NB63" s="45"/>
      <c r="NC63" s="45"/>
      <c r="ND63" s="45"/>
      <c r="NE63" s="45"/>
      <c r="NF63" s="45"/>
      <c r="NG63" s="45"/>
      <c r="NH63" s="45"/>
      <c r="NI63" s="45"/>
      <c r="NJ63" s="45"/>
      <c r="NK63" s="45"/>
      <c r="NL63" s="45"/>
      <c r="NM63" s="45"/>
      <c r="NN63" s="45"/>
      <c r="NO63" s="45"/>
      <c r="NP63" s="45"/>
      <c r="NQ63" s="45"/>
      <c r="NR63" s="45"/>
      <c r="NS63" s="45"/>
      <c r="NT63" s="45"/>
      <c r="NU63" s="45"/>
      <c r="NV63" s="45"/>
      <c r="NW63" s="45"/>
      <c r="NX63" s="45"/>
      <c r="NY63" s="45"/>
      <c r="NZ63" s="45"/>
      <c r="OA63" s="45"/>
      <c r="OB63" s="45"/>
      <c r="OC63" s="45"/>
      <c r="OD63" s="45"/>
      <c r="OE63" s="45"/>
      <c r="OF63" s="45"/>
      <c r="OG63" s="45"/>
      <c r="OH63" s="45"/>
      <c r="OI63" s="45"/>
      <c r="OJ63" s="45"/>
      <c r="OK63" s="45"/>
      <c r="OL63" s="45"/>
      <c r="OM63" s="45"/>
      <c r="ON63" s="45"/>
      <c r="OO63" s="45"/>
      <c r="OP63" s="45"/>
      <c r="OQ63" s="45"/>
      <c r="OR63" s="45"/>
      <c r="OS63" s="45"/>
      <c r="OT63" s="45"/>
      <c r="OU63" s="45"/>
      <c r="OV63" s="45"/>
      <c r="OW63" s="45"/>
      <c r="OX63" s="45"/>
      <c r="OY63" s="45"/>
      <c r="OZ63" s="45"/>
      <c r="PA63" s="45"/>
      <c r="PB63" s="45"/>
      <c r="PC63" s="45"/>
      <c r="PD63" s="45"/>
      <c r="PE63" s="45"/>
      <c r="PF63" s="45"/>
      <c r="PG63" s="45"/>
      <c r="PH63" s="45"/>
      <c r="PI63" s="45"/>
      <c r="PJ63" s="45"/>
      <c r="PK63" s="45"/>
      <c r="PL63" s="45"/>
      <c r="PM63" s="45"/>
      <c r="PN63" s="45"/>
      <c r="PO63" s="45"/>
      <c r="PP63" s="45"/>
      <c r="PQ63" s="45"/>
      <c r="PR63" s="45"/>
      <c r="PS63" s="45"/>
      <c r="PT63" s="45"/>
      <c r="PU63" s="45"/>
      <c r="PV63" s="45"/>
      <c r="PW63" s="45"/>
      <c r="PX63" s="45"/>
      <c r="PY63" s="45"/>
      <c r="PZ63" s="45"/>
      <c r="QA63" s="45"/>
      <c r="QB63" s="45"/>
      <c r="QC63" s="45"/>
      <c r="QD63" s="45"/>
      <c r="QE63" s="45"/>
      <c r="QF63" s="45"/>
      <c r="QG63" s="45"/>
      <c r="QH63" s="45"/>
      <c r="QI63" s="45"/>
      <c r="QJ63" s="45"/>
      <c r="QK63" s="45"/>
      <c r="QL63" s="45"/>
      <c r="QM63" s="45"/>
      <c r="QN63" s="45"/>
      <c r="QO63" s="45"/>
      <c r="QP63" s="45"/>
      <c r="QQ63" s="45"/>
      <c r="QR63" s="45"/>
      <c r="QS63" s="45"/>
      <c r="QT63" s="45"/>
      <c r="QU63" s="45"/>
      <c r="QV63" s="45"/>
      <c r="QW63" s="45"/>
      <c r="QX63" s="45"/>
      <c r="QY63" s="45"/>
      <c r="QZ63" s="45"/>
      <c r="RA63" s="45"/>
      <c r="RB63" s="45"/>
      <c r="RC63" s="45"/>
      <c r="RD63" s="45"/>
      <c r="RE63" s="45"/>
      <c r="RF63" s="45"/>
      <c r="RG63" s="45"/>
      <c r="RH63" s="45"/>
      <c r="RI63" s="45"/>
      <c r="RJ63" s="45"/>
      <c r="RK63" s="45"/>
      <c r="RL63" s="45"/>
      <c r="RM63" s="45"/>
      <c r="RN63" s="45"/>
      <c r="RO63" s="45"/>
      <c r="RP63" s="45"/>
      <c r="RQ63" s="45"/>
      <c r="RR63" s="45"/>
      <c r="RS63" s="45"/>
      <c r="RT63" s="45"/>
      <c r="RU63" s="45"/>
      <c r="RV63" s="45"/>
      <c r="RW63" s="45"/>
      <c r="RX63" s="45"/>
      <c r="RY63" s="45"/>
      <c r="RZ63" s="45"/>
      <c r="SA63" s="45"/>
      <c r="SB63" s="45"/>
      <c r="SC63" s="45"/>
      <c r="SD63" s="45"/>
      <c r="SE63" s="45"/>
      <c r="SF63" s="45"/>
      <c r="SG63" s="45"/>
      <c r="SH63" s="45"/>
      <c r="SI63" s="45"/>
      <c r="SJ63" s="45"/>
      <c r="SK63" s="45"/>
      <c r="SL63" s="45"/>
      <c r="SM63" s="45"/>
      <c r="SN63" s="45"/>
      <c r="SO63" s="45"/>
      <c r="SP63" s="45"/>
      <c r="SQ63" s="45"/>
      <c r="SR63" s="45"/>
      <c r="SS63" s="45"/>
      <c r="ST63" s="45"/>
      <c r="SU63" s="45"/>
      <c r="SV63" s="45"/>
      <c r="SW63" s="45"/>
      <c r="SX63" s="45"/>
      <c r="SY63" s="45"/>
      <c r="SZ63" s="45"/>
      <c r="TA63" s="45"/>
      <c r="TB63" s="45"/>
      <c r="TC63" s="45"/>
      <c r="TD63" s="45"/>
      <c r="TE63" s="45"/>
      <c r="TF63" s="45"/>
      <c r="TG63" s="45"/>
      <c r="TH63" s="45"/>
      <c r="TI63" s="45"/>
      <c r="TJ63" s="45"/>
      <c r="TK63" s="45"/>
      <c r="TL63" s="45"/>
      <c r="TM63" s="45"/>
      <c r="TN63" s="45"/>
      <c r="TO63" s="45"/>
      <c r="TP63" s="45"/>
      <c r="TQ63" s="45"/>
      <c r="TR63" s="45"/>
      <c r="TS63" s="45"/>
      <c r="TT63" s="45"/>
      <c r="TU63" s="45"/>
      <c r="TV63" s="45"/>
      <c r="TW63" s="45"/>
      <c r="TX63" s="45"/>
      <c r="TY63" s="45"/>
      <c r="TZ63" s="45"/>
      <c r="UA63" s="45"/>
      <c r="UB63" s="45"/>
      <c r="UC63" s="45"/>
      <c r="UD63" s="45"/>
      <c r="UE63" s="45"/>
      <c r="UF63" s="45"/>
      <c r="UG63" s="45"/>
      <c r="UH63" s="45"/>
      <c r="UI63" s="45"/>
      <c r="UJ63" s="45"/>
      <c r="UK63" s="45"/>
      <c r="UL63" s="45"/>
      <c r="UM63" s="45"/>
      <c r="UN63" s="45"/>
      <c r="UO63" s="45"/>
      <c r="UP63" s="45"/>
      <c r="UQ63" s="45"/>
      <c r="UR63" s="45"/>
      <c r="US63" s="45"/>
      <c r="UT63" s="45"/>
      <c r="UU63" s="45"/>
      <c r="UV63" s="45"/>
      <c r="UW63" s="45"/>
      <c r="UX63" s="45"/>
      <c r="UY63" s="45"/>
      <c r="UZ63" s="45"/>
      <c r="VA63" s="45"/>
      <c r="VB63" s="45"/>
      <c r="VC63" s="45"/>
      <c r="VD63" s="45"/>
      <c r="VE63" s="45"/>
      <c r="VF63" s="45"/>
      <c r="VG63" s="45"/>
      <c r="VH63" s="45"/>
      <c r="VI63" s="45"/>
      <c r="VJ63" s="45"/>
      <c r="VK63" s="45"/>
      <c r="VL63" s="45"/>
      <c r="VM63" s="45"/>
      <c r="VN63" s="45"/>
      <c r="VO63" s="45"/>
      <c r="VP63" s="45"/>
      <c r="VQ63" s="45"/>
      <c r="VR63" s="45"/>
      <c r="VS63" s="45"/>
      <c r="VT63" s="45"/>
      <c r="VU63" s="45"/>
      <c r="VV63" s="45"/>
      <c r="VW63" s="45"/>
      <c r="VX63" s="45"/>
      <c r="VY63" s="45"/>
      <c r="VZ63" s="45"/>
      <c r="WA63" s="45"/>
      <c r="WB63" s="45"/>
      <c r="WC63" s="45"/>
      <c r="WD63" s="45"/>
      <c r="WE63" s="45"/>
      <c r="WF63" s="45"/>
      <c r="WG63" s="45"/>
      <c r="WH63" s="45"/>
      <c r="WI63" s="45"/>
      <c r="WJ63" s="45"/>
      <c r="WK63" s="45"/>
      <c r="WL63" s="45"/>
      <c r="WM63" s="45"/>
      <c r="WN63" s="45"/>
      <c r="WO63" s="45"/>
      <c r="WP63" s="45"/>
      <c r="WQ63" s="45"/>
      <c r="WR63" s="45"/>
      <c r="WS63" s="45"/>
      <c r="WT63" s="45"/>
      <c r="WU63" s="45"/>
      <c r="WV63" s="45"/>
      <c r="WW63" s="45"/>
      <c r="WX63" s="45"/>
      <c r="WY63" s="45"/>
      <c r="WZ63" s="45"/>
      <c r="XA63" s="45"/>
      <c r="XB63" s="45"/>
      <c r="XC63" s="45"/>
      <c r="XD63" s="45"/>
      <c r="XE63" s="45"/>
      <c r="XF63" s="45"/>
      <c r="XG63" s="45"/>
      <c r="XH63" s="45"/>
      <c r="XI63" s="45"/>
      <c r="XJ63" s="45"/>
      <c r="XK63" s="45"/>
      <c r="XL63" s="45"/>
      <c r="XM63" s="45"/>
      <c r="XN63" s="45"/>
      <c r="XO63" s="45"/>
      <c r="XP63" s="45"/>
      <c r="XQ63" s="45"/>
      <c r="XR63" s="45"/>
      <c r="XS63" s="45"/>
      <c r="XT63" s="45"/>
      <c r="XU63" s="45"/>
      <c r="XV63" s="45"/>
      <c r="XW63" s="45"/>
      <c r="XX63" s="45"/>
      <c r="XY63" s="45"/>
      <c r="XZ63" s="45"/>
      <c r="YA63" s="45"/>
      <c r="YB63" s="45"/>
      <c r="YC63" s="45"/>
      <c r="YD63" s="45"/>
      <c r="YE63" s="45"/>
      <c r="YF63" s="45"/>
      <c r="YG63" s="45"/>
      <c r="YH63" s="45"/>
      <c r="YI63" s="45"/>
      <c r="YJ63" s="45"/>
      <c r="YK63" s="45"/>
      <c r="YL63" s="45"/>
      <c r="YM63" s="45"/>
      <c r="YN63" s="45"/>
      <c r="YO63" s="45"/>
      <c r="YP63" s="45"/>
      <c r="YQ63" s="45"/>
      <c r="YR63" s="45"/>
      <c r="YS63" s="45"/>
      <c r="YT63" s="45"/>
      <c r="YU63" s="45"/>
      <c r="YV63" s="45"/>
      <c r="YW63" s="45"/>
      <c r="YX63" s="45"/>
      <c r="YY63" s="45"/>
      <c r="YZ63" s="45"/>
      <c r="ZA63" s="45"/>
      <c r="ZB63" s="45"/>
      <c r="ZC63" s="45"/>
      <c r="ZD63" s="45"/>
      <c r="ZE63" s="45"/>
      <c r="ZF63" s="45"/>
      <c r="ZG63" s="45"/>
      <c r="ZH63" s="45"/>
      <c r="ZI63" s="45"/>
      <c r="ZJ63" s="45"/>
      <c r="ZK63" s="45"/>
      <c r="ZL63" s="45"/>
      <c r="ZM63" s="45"/>
      <c r="ZN63" s="45"/>
      <c r="ZO63" s="45"/>
      <c r="ZP63" s="45"/>
      <c r="ZQ63" s="45"/>
      <c r="ZR63" s="45"/>
      <c r="ZS63" s="45"/>
      <c r="ZT63" s="45"/>
      <c r="ZU63" s="45"/>
      <c r="ZV63" s="45"/>
      <c r="ZW63" s="45"/>
      <c r="ZX63" s="45"/>
      <c r="ZY63" s="45"/>
      <c r="ZZ63" s="45"/>
      <c r="AAA63" s="45"/>
      <c r="AAB63" s="45"/>
      <c r="AAC63" s="45"/>
      <c r="AAD63" s="45"/>
      <c r="AAE63" s="45"/>
      <c r="AAF63" s="45"/>
      <c r="AAG63" s="45"/>
      <c r="AAH63" s="45"/>
      <c r="AAI63" s="45"/>
      <c r="AAJ63" s="45"/>
      <c r="AAK63" s="45"/>
      <c r="AAL63" s="45"/>
      <c r="AAM63" s="45"/>
      <c r="AAN63" s="45"/>
      <c r="AAO63" s="45"/>
      <c r="AAP63" s="45"/>
      <c r="AAQ63" s="45"/>
      <c r="AAR63" s="45"/>
      <c r="AAS63" s="45"/>
      <c r="AAT63" s="45"/>
      <c r="AAU63" s="45"/>
      <c r="AAV63" s="45"/>
      <c r="AAW63" s="45"/>
      <c r="AAX63" s="45"/>
      <c r="AAY63" s="45"/>
      <c r="AAZ63" s="45"/>
      <c r="ABA63" s="45"/>
      <c r="ABB63" s="45"/>
      <c r="ABC63" s="45"/>
      <c r="ABD63" s="45"/>
      <c r="ABE63" s="45"/>
      <c r="ABF63" s="45"/>
      <c r="ABG63" s="45"/>
      <c r="ABH63" s="45"/>
      <c r="ABI63" s="45"/>
      <c r="ABJ63" s="45"/>
      <c r="ABK63" s="45"/>
      <c r="ABL63" s="45"/>
      <c r="ABM63" s="45"/>
      <c r="ABN63" s="45"/>
      <c r="ABO63" s="45"/>
      <c r="ABP63" s="45"/>
      <c r="ABQ63" s="45"/>
      <c r="ABR63" s="45"/>
      <c r="ABS63" s="45"/>
      <c r="ABT63" s="45"/>
      <c r="ABU63" s="45"/>
      <c r="ABV63" s="45"/>
      <c r="ABW63" s="45"/>
      <c r="ABX63" s="45"/>
      <c r="ABY63" s="45"/>
      <c r="ABZ63" s="45"/>
      <c r="ACA63" s="45"/>
      <c r="ACB63" s="45"/>
      <c r="ACC63" s="45"/>
      <c r="ACD63" s="45"/>
      <c r="ACE63" s="45"/>
      <c r="ACF63" s="45"/>
      <c r="ACG63" s="45"/>
      <c r="ACH63" s="45"/>
      <c r="ACI63" s="45"/>
      <c r="ACJ63" s="45"/>
      <c r="ACK63" s="45"/>
      <c r="ACL63" s="45"/>
      <c r="ACM63" s="45"/>
      <c r="ACN63" s="45"/>
      <c r="ACO63" s="45"/>
      <c r="ACP63" s="45"/>
      <c r="ACQ63" s="45"/>
      <c r="ACR63" s="45"/>
      <c r="ACS63" s="45"/>
      <c r="ACT63" s="45"/>
      <c r="ACU63" s="45"/>
      <c r="ACV63" s="45"/>
      <c r="ACW63" s="45"/>
      <c r="ACX63" s="45"/>
      <c r="ACY63" s="45"/>
      <c r="ACZ63" s="45"/>
      <c r="ADA63" s="45"/>
      <c r="ADB63" s="45"/>
      <c r="ADC63" s="45"/>
      <c r="ADD63" s="45"/>
      <c r="ADE63" s="45"/>
      <c r="ADF63" s="45"/>
      <c r="ADG63" s="45"/>
      <c r="ADH63" s="45"/>
      <c r="ADI63" s="45"/>
      <c r="ADJ63" s="45"/>
      <c r="ADK63" s="45"/>
      <c r="ADL63" s="45"/>
      <c r="ADM63" s="45"/>
      <c r="ADN63" s="45"/>
      <c r="ADO63" s="45"/>
      <c r="ADP63" s="45"/>
      <c r="ADQ63" s="45"/>
      <c r="ADR63" s="45"/>
      <c r="ADS63" s="45"/>
      <c r="ADT63" s="45"/>
      <c r="ADU63" s="45"/>
      <c r="ADV63" s="45"/>
      <c r="ADW63" s="45"/>
      <c r="ADX63" s="45"/>
      <c r="ADY63" s="45"/>
      <c r="ADZ63" s="45"/>
      <c r="AEA63" s="45"/>
      <c r="AEB63" s="45"/>
      <c r="AEC63" s="45"/>
      <c r="AED63" s="45"/>
      <c r="AEE63" s="45"/>
      <c r="AEF63" s="45"/>
      <c r="AEG63" s="45"/>
      <c r="AEH63" s="45"/>
      <c r="AEI63" s="45"/>
      <c r="AEJ63" s="45"/>
      <c r="AEK63" s="45"/>
      <c r="AEL63" s="45"/>
      <c r="AEM63" s="45"/>
      <c r="AEN63" s="45"/>
      <c r="AEO63" s="45"/>
      <c r="AEP63" s="45"/>
      <c r="AEQ63" s="45"/>
      <c r="AER63" s="45"/>
      <c r="AES63" s="45"/>
      <c r="AET63" s="45"/>
      <c r="AEU63" s="45"/>
      <c r="AEV63" s="45"/>
      <c r="AEW63" s="45"/>
      <c r="AEX63" s="45"/>
      <c r="AEY63" s="45"/>
      <c r="AEZ63" s="45"/>
      <c r="AFA63" s="45"/>
      <c r="AFB63" s="45"/>
      <c r="AFC63" s="45"/>
      <c r="AFD63" s="45"/>
      <c r="AFE63" s="45"/>
      <c r="AFF63" s="45"/>
      <c r="AFG63" s="45"/>
      <c r="AFH63" s="45"/>
      <c r="AFI63" s="45"/>
      <c r="AFJ63" s="45"/>
      <c r="AFK63" s="45"/>
      <c r="AFL63" s="45"/>
      <c r="AFM63" s="45"/>
      <c r="AFN63" s="45"/>
      <c r="AFO63" s="45"/>
      <c r="AFP63" s="45"/>
      <c r="AFQ63" s="45"/>
      <c r="AFR63" s="45"/>
      <c r="AFS63" s="45"/>
      <c r="AFT63" s="45"/>
      <c r="AFU63" s="45"/>
      <c r="AFV63" s="45"/>
      <c r="AFW63" s="45"/>
      <c r="AFX63" s="45"/>
      <c r="AFY63" s="45"/>
      <c r="AFZ63" s="45"/>
      <c r="AGA63" s="45"/>
      <c r="AGB63" s="45"/>
      <c r="AGC63" s="45"/>
      <c r="AGD63" s="45"/>
      <c r="AGE63" s="45"/>
      <c r="AGF63" s="45"/>
      <c r="AGG63" s="45"/>
      <c r="AGH63" s="45"/>
      <c r="AGI63" s="45"/>
      <c r="AGJ63" s="45"/>
      <c r="AGK63" s="45"/>
      <c r="AGL63" s="45"/>
      <c r="AGM63" s="45"/>
      <c r="AGN63" s="45"/>
      <c r="AGO63" s="45"/>
      <c r="AGP63" s="45"/>
      <c r="AGQ63" s="45"/>
      <c r="AGR63" s="45"/>
      <c r="AGS63" s="45"/>
      <c r="AGT63" s="45"/>
      <c r="AGU63" s="45"/>
      <c r="AGV63" s="45"/>
      <c r="AGW63" s="45"/>
      <c r="AGX63" s="45"/>
      <c r="AGY63" s="45"/>
      <c r="AGZ63" s="45"/>
      <c r="AHA63" s="45"/>
      <c r="AHB63" s="45"/>
      <c r="AHC63" s="45"/>
      <c r="AHD63" s="45"/>
      <c r="AHE63" s="45"/>
      <c r="AHF63" s="45"/>
      <c r="AHG63" s="45"/>
      <c r="AHH63" s="45"/>
      <c r="AHI63" s="45"/>
      <c r="AHJ63" s="45"/>
      <c r="AHK63" s="45"/>
      <c r="AHL63" s="45"/>
      <c r="AHM63" s="45"/>
      <c r="AHN63" s="45"/>
      <c r="AHO63" s="45"/>
      <c r="AHP63" s="45"/>
      <c r="AHQ63" s="45"/>
      <c r="AHR63" s="45"/>
      <c r="AHS63" s="45"/>
      <c r="AHT63" s="45"/>
      <c r="AHU63" s="45"/>
      <c r="AHV63" s="45"/>
      <c r="AHW63" s="45"/>
      <c r="AHX63" s="45"/>
      <c r="AHY63" s="45"/>
      <c r="AHZ63" s="45"/>
      <c r="AIA63" s="45"/>
      <c r="AIB63" s="45"/>
      <c r="AIC63" s="45"/>
      <c r="AID63" s="45"/>
      <c r="AIE63" s="45"/>
      <c r="AIF63" s="45"/>
      <c r="AIG63" s="45"/>
      <c r="AIH63" s="45"/>
      <c r="AII63" s="45"/>
      <c r="AIJ63" s="45"/>
      <c r="AIK63" s="45"/>
      <c r="AIL63" s="45"/>
      <c r="AIM63" s="45"/>
      <c r="AIN63" s="45"/>
      <c r="AIO63" s="45"/>
      <c r="AIP63" s="45"/>
      <c r="AIQ63" s="45"/>
      <c r="AIR63" s="45"/>
      <c r="AIS63" s="45"/>
      <c r="AIT63" s="45"/>
      <c r="AIU63" s="45"/>
      <c r="AIV63" s="45"/>
      <c r="AIW63" s="45"/>
      <c r="AIX63" s="45"/>
      <c r="AIY63" s="45"/>
      <c r="AIZ63" s="45"/>
      <c r="AJA63" s="45"/>
      <c r="AJB63" s="45"/>
      <c r="AJC63" s="45"/>
      <c r="AJD63" s="45"/>
      <c r="AJE63" s="45"/>
      <c r="AJF63" s="45"/>
      <c r="AJG63" s="45"/>
      <c r="AJH63" s="45"/>
      <c r="AJI63" s="45"/>
      <c r="AJJ63" s="45"/>
      <c r="AJK63" s="45"/>
      <c r="AJL63" s="45"/>
      <c r="AJM63" s="45"/>
      <c r="AJN63" s="45"/>
      <c r="AJO63" s="45"/>
      <c r="AJP63" s="45"/>
      <c r="AJQ63" s="45"/>
      <c r="AJR63" s="45"/>
      <c r="AJS63" s="45"/>
      <c r="AJT63" s="45"/>
      <c r="AJU63" s="45"/>
      <c r="AJV63" s="45"/>
      <c r="AJW63" s="45"/>
      <c r="AJX63" s="45"/>
      <c r="AJY63" s="45"/>
      <c r="AJZ63" s="45"/>
      <c r="AKA63" s="45"/>
      <c r="AKB63" s="45"/>
      <c r="AKC63" s="45"/>
      <c r="AKD63" s="45"/>
      <c r="AKE63" s="45"/>
      <c r="AKF63" s="45"/>
      <c r="AKG63" s="45"/>
      <c r="AKH63" s="45"/>
      <c r="AKI63" s="45"/>
      <c r="AKJ63" s="45"/>
      <c r="AKK63" s="45"/>
      <c r="AKL63" s="45"/>
      <c r="AKM63" s="45"/>
      <c r="AKN63" s="45"/>
      <c r="AKO63" s="45"/>
      <c r="AKP63" s="45"/>
      <c r="AKQ63" s="45"/>
      <c r="AKR63" s="45"/>
      <c r="AKS63" s="45"/>
      <c r="AKT63" s="45"/>
      <c r="AKU63" s="45"/>
      <c r="AKV63" s="45"/>
      <c r="AKW63" s="45"/>
      <c r="AKX63" s="45"/>
      <c r="AKY63" s="45"/>
      <c r="AKZ63" s="45"/>
      <c r="ALA63" s="45"/>
      <c r="ALB63" s="45"/>
      <c r="ALC63" s="45"/>
      <c r="ALD63" s="45"/>
      <c r="ALE63" s="45"/>
      <c r="ALF63" s="45"/>
      <c r="ALG63" s="45"/>
      <c r="ALH63" s="45"/>
      <c r="ALI63" s="45"/>
      <c r="ALJ63" s="45"/>
      <c r="ALK63" s="45"/>
      <c r="ALL63" s="45"/>
      <c r="ALM63" s="45"/>
      <c r="ALN63" s="45"/>
      <c r="ALO63" s="45"/>
      <c r="ALP63" s="45"/>
      <c r="ALQ63" s="45"/>
      <c r="ALR63" s="45"/>
      <c r="ALS63" s="45"/>
      <c r="ALT63" s="45"/>
      <c r="ALU63" s="45"/>
      <c r="ALV63" s="45"/>
      <c r="ALW63" s="45"/>
      <c r="ALX63" s="45"/>
      <c r="ALY63" s="45"/>
      <c r="ALZ63" s="45"/>
      <c r="AMA63" s="45"/>
      <c r="AMB63" s="45"/>
      <c r="AMC63" s="45"/>
      <c r="AMD63" s="45"/>
      <c r="AME63" s="45"/>
      <c r="AMF63" s="45"/>
      <c r="AMG63" s="45"/>
      <c r="AMH63" s="45"/>
      <c r="AMI63" s="45"/>
      <c r="AMJ63" s="45"/>
      <c r="AMK63" s="45"/>
      <c r="AML63" s="45"/>
      <c r="AMM63" s="45"/>
      <c r="AMN63" s="45"/>
      <c r="AMO63" s="45"/>
      <c r="AMP63" s="45"/>
      <c r="AMQ63" s="45"/>
      <c r="AMR63" s="45"/>
      <c r="AMS63" s="45"/>
      <c r="AMT63" s="45"/>
      <c r="AMU63" s="45"/>
      <c r="AMV63" s="45"/>
      <c r="AMW63" s="45"/>
      <c r="AMX63" s="45"/>
      <c r="AMY63" s="45"/>
      <c r="AMZ63" s="45"/>
      <c r="ANA63" s="45"/>
      <c r="ANB63" s="45"/>
      <c r="ANC63" s="45"/>
      <c r="AND63" s="45"/>
      <c r="ANE63" s="45"/>
      <c r="ANF63" s="45"/>
      <c r="ANG63" s="45"/>
      <c r="ANH63" s="45"/>
      <c r="ANI63" s="45"/>
      <c r="ANJ63" s="45"/>
      <c r="ANK63" s="45"/>
      <c r="ANL63" s="45"/>
      <c r="ANM63" s="45"/>
      <c r="ANN63" s="45"/>
      <c r="ANO63" s="45"/>
      <c r="ANP63" s="45"/>
      <c r="ANQ63" s="45"/>
      <c r="ANR63" s="45"/>
      <c r="ANS63" s="45"/>
      <c r="ANT63" s="45"/>
      <c r="ANU63" s="45"/>
      <c r="ANV63" s="45"/>
      <c r="ANW63" s="45"/>
      <c r="ANX63" s="45"/>
      <c r="ANY63" s="45"/>
      <c r="ANZ63" s="45"/>
      <c r="AOA63" s="45"/>
      <c r="AOB63" s="45"/>
      <c r="AOC63" s="45"/>
      <c r="AOD63" s="45"/>
      <c r="AOE63" s="45"/>
      <c r="AOF63" s="45"/>
      <c r="AOG63" s="45"/>
      <c r="AOH63" s="45"/>
      <c r="AOI63" s="45"/>
      <c r="AOJ63" s="45"/>
      <c r="AOK63" s="45"/>
      <c r="AOL63" s="45"/>
      <c r="AOM63" s="45"/>
      <c r="AON63" s="45"/>
      <c r="AOO63" s="45"/>
      <c r="AOP63" s="45"/>
      <c r="AOQ63" s="45"/>
      <c r="AOR63" s="45"/>
      <c r="AOS63" s="45"/>
      <c r="AOT63" s="45"/>
      <c r="AOU63" s="45"/>
      <c r="AOV63" s="45"/>
      <c r="AOW63" s="45"/>
      <c r="AOX63" s="45"/>
      <c r="AOY63" s="45"/>
      <c r="AOZ63" s="45"/>
      <c r="APA63" s="45"/>
      <c r="APB63" s="45"/>
      <c r="APC63" s="45"/>
      <c r="APD63" s="45"/>
      <c r="APE63" s="45"/>
      <c r="APF63" s="45"/>
      <c r="APG63" s="45"/>
      <c r="APH63" s="45"/>
      <c r="API63" s="45"/>
      <c r="APJ63" s="45"/>
      <c r="APK63" s="45"/>
      <c r="APL63" s="45"/>
      <c r="APM63" s="45"/>
      <c r="APN63" s="45"/>
      <c r="APO63" s="45"/>
      <c r="APP63" s="45"/>
      <c r="APQ63" s="45"/>
      <c r="APR63" s="45"/>
      <c r="APS63" s="45"/>
      <c r="APT63" s="45"/>
      <c r="APU63" s="45"/>
      <c r="APV63" s="45"/>
      <c r="APW63" s="45"/>
      <c r="APX63" s="45"/>
      <c r="APY63" s="45"/>
    </row>
    <row r="64" spans="1:1117" s="10" customFormat="1" ht="16" x14ac:dyDescent="0.2">
      <c r="A64" s="335" t="s">
        <v>315</v>
      </c>
      <c r="B64" s="351">
        <f t="shared" si="3"/>
        <v>127.368349609375</v>
      </c>
      <c r="C64" s="351">
        <f t="shared" si="4"/>
        <v>2.3142578125000002</v>
      </c>
      <c r="D64" s="351">
        <f t="shared" si="5"/>
        <v>0</v>
      </c>
      <c r="E64" s="351">
        <f t="shared" si="6"/>
        <v>361.22099609374999</v>
      </c>
      <c r="F64" s="351">
        <f t="shared" si="7"/>
        <v>7.5567480468749997</v>
      </c>
      <c r="G64" s="351">
        <f t="shared" si="8"/>
        <v>224.27232421874999</v>
      </c>
      <c r="H64" s="351">
        <f t="shared" si="9"/>
        <v>0</v>
      </c>
      <c r="I64" s="351">
        <f t="shared" si="10"/>
        <v>27.105429687499999</v>
      </c>
      <c r="J64" s="351">
        <f t="shared" si="11"/>
        <v>8.6921787261962891</v>
      </c>
      <c r="K64" s="351">
        <f t="shared" si="12"/>
        <v>1.89794921875</v>
      </c>
      <c r="L64" s="351">
        <f t="shared" si="13"/>
        <v>31.372324218749998</v>
      </c>
      <c r="M64" s="351">
        <f t="shared" si="14"/>
        <v>0.167841796875</v>
      </c>
      <c r="N64" s="351">
        <f t="shared" si="15"/>
        <v>791.96839942932127</v>
      </c>
      <c r="O64" s="351"/>
      <c r="P64" s="437"/>
      <c r="Q64" s="437"/>
      <c r="R64" s="437"/>
      <c r="S64" s="187"/>
      <c r="T64" s="189"/>
      <c r="U64" s="437"/>
      <c r="V64" s="437"/>
      <c r="W64" s="437"/>
      <c r="X64" s="437"/>
      <c r="Y64" s="437"/>
      <c r="Z64" s="437"/>
      <c r="AA64" s="437"/>
      <c r="AB64" s="437"/>
      <c r="AC64" s="437"/>
      <c r="AD64" s="437"/>
      <c r="AE64" s="437"/>
      <c r="AF64" s="437"/>
      <c r="AG64" s="437"/>
      <c r="AH64"/>
      <c r="AI64"/>
      <c r="AJ64" s="45"/>
      <c r="AK64" s="45"/>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c r="CJ64" s="80"/>
      <c r="CK64" s="80"/>
      <c r="CL64" s="80"/>
      <c r="CM64" s="80"/>
      <c r="CN64" s="80"/>
      <c r="CO64" s="80"/>
      <c r="CP64" s="80"/>
      <c r="CQ64" s="80"/>
      <c r="CR64" s="80"/>
      <c r="CS64" s="80"/>
      <c r="CT64" s="80"/>
      <c r="CU64" s="80"/>
      <c r="CV64" s="80"/>
      <c r="CW64" s="80"/>
      <c r="CX64" s="80"/>
      <c r="CY64" s="80"/>
      <c r="CZ64" s="80"/>
      <c r="DA64" s="80"/>
      <c r="DB64" s="80"/>
      <c r="DC64" s="80"/>
      <c r="DD64" s="80"/>
      <c r="DE64" s="80"/>
      <c r="DF64" s="80"/>
      <c r="DG64" s="80"/>
      <c r="DH64" s="80"/>
      <c r="DI64" s="80"/>
      <c r="DJ64" s="80"/>
      <c r="DK64" s="80"/>
      <c r="DL64" s="80"/>
      <c r="DM64" s="80"/>
      <c r="DN64" s="80"/>
      <c r="DO64" s="80"/>
      <c r="DP64" s="80"/>
      <c r="DQ64" s="80"/>
      <c r="DR64" s="80"/>
      <c r="DS64" s="80"/>
      <c r="DT64" s="80"/>
      <c r="DU64" s="80"/>
      <c r="DV64" s="80"/>
      <c r="DW64" s="80"/>
      <c r="DX64" s="80"/>
      <c r="DY64" s="80"/>
      <c r="DZ64" s="80"/>
      <c r="EA64" s="80"/>
      <c r="EB64" s="80"/>
      <c r="EC64" s="80"/>
      <c r="ED64" s="80"/>
      <c r="EE64" s="80"/>
      <c r="EF64" s="80"/>
      <c r="EG64" s="80"/>
      <c r="EH64" s="80"/>
      <c r="EI64" s="80"/>
      <c r="EJ64" s="80"/>
      <c r="EK64" s="80"/>
      <c r="EL64" s="80"/>
      <c r="EM64" s="80"/>
      <c r="EN64" s="80"/>
      <c r="EO64" s="80"/>
      <c r="EP64" s="80"/>
      <c r="EQ64" s="80"/>
      <c r="ER64" s="80"/>
      <c r="ES64" s="80"/>
      <c r="ET64" s="80"/>
      <c r="EU64" s="80"/>
      <c r="EV64" s="8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80"/>
      <c r="GC64" s="80"/>
      <c r="GD64" s="80"/>
      <c r="GE64" s="80"/>
      <c r="GF64" s="80"/>
      <c r="GG64" s="80"/>
      <c r="GH64" s="80"/>
      <c r="GI64" s="80"/>
      <c r="GJ64" s="80"/>
      <c r="GK64" s="80"/>
      <c r="GL64" s="80"/>
      <c r="GM64" s="80"/>
      <c r="GN64" s="80"/>
      <c r="GO64" s="80"/>
      <c r="GP64" s="80"/>
      <c r="GQ64" s="80"/>
      <c r="GR64" s="80"/>
      <c r="GS64" s="80"/>
      <c r="GT64" s="80"/>
      <c r="GU64" s="80"/>
      <c r="GV64" s="80"/>
      <c r="GW64" s="80"/>
      <c r="GX64" s="80"/>
      <c r="GY64" s="80"/>
      <c r="GZ64" s="80"/>
      <c r="HA64" s="80"/>
      <c r="HB64" s="80"/>
      <c r="HC64" s="80"/>
      <c r="HD64" s="80"/>
      <c r="HE64" s="80"/>
      <c r="HF64" s="80"/>
      <c r="HG64" s="80"/>
      <c r="HH64" s="80"/>
      <c r="HI64" s="80"/>
      <c r="HJ64" s="80"/>
      <c r="HK64" s="80"/>
      <c r="HL64" s="80"/>
      <c r="HM64" s="80"/>
      <c r="HN64" s="80"/>
      <c r="HO64" s="80"/>
      <c r="HP64" s="80"/>
      <c r="HQ64" s="80"/>
      <c r="HR64" s="80"/>
      <c r="HS64" s="80"/>
      <c r="HT64" s="80"/>
      <c r="HU64" s="80"/>
      <c r="HV64" s="80"/>
      <c r="HW64" s="80"/>
      <c r="HX64" s="80"/>
      <c r="HY64" s="80"/>
      <c r="HZ64" s="80"/>
      <c r="IA64" s="80"/>
      <c r="IB64" s="80"/>
      <c r="IC64" s="80"/>
      <c r="ID64" s="80"/>
      <c r="IE64" s="80"/>
      <c r="IF64" s="80"/>
      <c r="IG64" s="80"/>
      <c r="IH64" s="80"/>
      <c r="II64" s="80"/>
      <c r="IJ64" s="80"/>
      <c r="IK64" s="80"/>
      <c r="IL64" s="80"/>
      <c r="IM64" s="80"/>
      <c r="IN64" s="80"/>
      <c r="IO64" s="80"/>
      <c r="IP64" s="80"/>
      <c r="IQ64" s="80"/>
      <c r="IR64" s="80"/>
      <c r="IS64" s="80"/>
      <c r="IT64" s="80"/>
      <c r="IU64" s="80"/>
      <c r="IV64" s="80"/>
      <c r="IW64" s="80"/>
      <c r="IX64" s="80"/>
      <c r="IY64" s="80"/>
      <c r="IZ64" s="80"/>
      <c r="JA64" s="80"/>
      <c r="JB64" s="80"/>
      <c r="JC64" s="80"/>
      <c r="JD64" s="80"/>
      <c r="JE64" s="80"/>
      <c r="JF64" s="80"/>
      <c r="JG64" s="80"/>
      <c r="JH64" s="80"/>
      <c r="JI64" s="80"/>
      <c r="JJ64" s="80"/>
      <c r="JK64" s="80"/>
      <c r="JL64" s="80"/>
      <c r="JM64" s="80"/>
      <c r="JN64" s="80"/>
      <c r="JO64" s="80"/>
      <c r="JP64" s="80"/>
      <c r="JQ64" s="80"/>
      <c r="JR64" s="80"/>
      <c r="JS64" s="80"/>
      <c r="JT64" s="80"/>
      <c r="JU64" s="80"/>
      <c r="JV64" s="80"/>
      <c r="JW64" s="80"/>
      <c r="JX64" s="80"/>
      <c r="JY64" s="80"/>
      <c r="JZ64" s="80"/>
      <c r="KA64" s="80"/>
      <c r="KB64" s="80"/>
      <c r="KC64" s="80"/>
      <c r="KD64" s="80"/>
      <c r="KE64" s="80"/>
      <c r="KF64" s="80"/>
      <c r="KG64" s="80"/>
      <c r="KH64" s="80"/>
      <c r="KI64" s="80"/>
      <c r="KJ64" s="80"/>
      <c r="KK64" s="80"/>
      <c r="KL64" s="80"/>
      <c r="KM64" s="80"/>
      <c r="KN64" s="80"/>
      <c r="KO64" s="80"/>
      <c r="KP64" s="80"/>
      <c r="KQ64" s="80"/>
      <c r="KR64" s="80"/>
      <c r="KS64" s="80"/>
      <c r="KT64" s="80"/>
      <c r="KU64" s="80"/>
      <c r="KV64" s="80"/>
      <c r="KW64" s="80"/>
      <c r="KX64" s="80"/>
      <c r="KY64" s="80"/>
      <c r="KZ64" s="80"/>
      <c r="LA64" s="80"/>
      <c r="LB64" s="80"/>
      <c r="LC64" s="80"/>
      <c r="LD64" s="80"/>
      <c r="LE64" s="80"/>
      <c r="LF64" s="80"/>
      <c r="LG64" s="80"/>
      <c r="LH64" s="80"/>
      <c r="LI64" s="80"/>
      <c r="LJ64" s="80"/>
      <c r="LK64" s="80"/>
      <c r="LL64" s="80"/>
      <c r="LM64" s="80"/>
      <c r="LN64" s="80"/>
      <c r="LO64" s="80"/>
      <c r="LP64" s="80"/>
      <c r="LQ64" s="80"/>
      <c r="LR64" s="80"/>
      <c r="LS64" s="80"/>
      <c r="LT64" s="80"/>
      <c r="LU64" s="80"/>
      <c r="LV64" s="80"/>
      <c r="LW64" s="80"/>
      <c r="LX64" s="80"/>
      <c r="LY64" s="80"/>
      <c r="LZ64" s="80"/>
      <c r="MA64" s="80"/>
      <c r="MB64" s="80"/>
      <c r="MC64" s="80"/>
      <c r="MD64" s="80"/>
      <c r="ME64" s="80"/>
      <c r="MF64" s="80"/>
      <c r="MG64" s="80"/>
      <c r="MH64" s="80"/>
      <c r="MI64" s="80"/>
      <c r="MJ64" s="80"/>
      <c r="MK64" s="80"/>
      <c r="ML64" s="80"/>
      <c r="MM64" s="80"/>
      <c r="MN64" s="80"/>
      <c r="MO64" s="80"/>
      <c r="MP64" s="80"/>
      <c r="MQ64" s="80"/>
      <c r="MR64" s="80"/>
      <c r="MS64" s="80"/>
      <c r="MT64" s="80"/>
      <c r="MU64" s="80"/>
      <c r="MV64" s="80"/>
      <c r="MW64" s="80"/>
      <c r="MX64" s="80"/>
      <c r="MY64" s="80"/>
      <c r="MZ64" s="80"/>
      <c r="NA64" s="80"/>
      <c r="NB64" s="80"/>
      <c r="NC64" s="80"/>
      <c r="ND64" s="80"/>
      <c r="NE64" s="80"/>
      <c r="NF64" s="80"/>
      <c r="NG64" s="80"/>
      <c r="NH64" s="80"/>
      <c r="NI64" s="80"/>
      <c r="NJ64" s="80"/>
      <c r="NK64" s="80"/>
      <c r="NL64" s="80"/>
      <c r="NM64" s="80"/>
      <c r="NN64" s="80"/>
      <c r="NO64" s="80"/>
      <c r="NP64" s="80"/>
      <c r="NQ64" s="80"/>
      <c r="NR64" s="80"/>
      <c r="NS64" s="80"/>
      <c r="NT64" s="80"/>
      <c r="NU64" s="80"/>
      <c r="NV64" s="80"/>
      <c r="NW64" s="80"/>
      <c r="NX64" s="80"/>
      <c r="NY64" s="80"/>
      <c r="NZ64" s="80"/>
      <c r="OA64" s="80"/>
      <c r="OB64" s="80"/>
      <c r="OC64" s="80"/>
      <c r="OD64" s="80"/>
      <c r="OE64" s="80"/>
      <c r="OF64" s="80"/>
      <c r="OG64" s="80"/>
      <c r="OH64" s="80"/>
      <c r="OI64" s="80"/>
      <c r="OJ64" s="80"/>
      <c r="OK64" s="80"/>
      <c r="OL64" s="80"/>
      <c r="OM64" s="80"/>
      <c r="ON64" s="80"/>
      <c r="OO64" s="80"/>
      <c r="OP64" s="80"/>
      <c r="OQ64" s="80"/>
      <c r="OR64" s="80"/>
      <c r="OS64" s="80"/>
      <c r="OT64" s="80"/>
      <c r="OU64" s="80"/>
      <c r="OV64" s="80"/>
      <c r="OW64" s="80"/>
      <c r="OX64" s="80"/>
      <c r="OY64" s="80"/>
      <c r="OZ64" s="80"/>
      <c r="PA64" s="80"/>
      <c r="PB64" s="80"/>
      <c r="PC64" s="80"/>
      <c r="PD64" s="80"/>
      <c r="PE64" s="80"/>
      <c r="PF64" s="80"/>
      <c r="PG64" s="80"/>
      <c r="PH64" s="80"/>
      <c r="PI64" s="80"/>
      <c r="PJ64" s="80"/>
      <c r="PK64" s="80"/>
      <c r="PL64" s="80"/>
      <c r="PM64" s="80"/>
      <c r="PN64" s="80"/>
      <c r="PO64" s="80"/>
      <c r="PP64" s="80"/>
      <c r="PQ64" s="80"/>
      <c r="PR64" s="80"/>
      <c r="PS64" s="80"/>
      <c r="PT64" s="80"/>
      <c r="PU64" s="80"/>
      <c r="PV64" s="80"/>
      <c r="PW64" s="80"/>
      <c r="PX64" s="80"/>
      <c r="PY64" s="80"/>
      <c r="PZ64" s="80"/>
      <c r="QA64" s="80"/>
      <c r="QB64" s="80"/>
      <c r="QC64" s="80"/>
      <c r="QD64" s="80"/>
      <c r="QE64" s="80"/>
      <c r="QF64" s="80"/>
      <c r="QG64" s="80"/>
      <c r="QH64" s="80"/>
      <c r="QI64" s="80"/>
      <c r="QJ64" s="80"/>
      <c r="QK64" s="80"/>
      <c r="QL64" s="80"/>
      <c r="QM64" s="80"/>
      <c r="QN64" s="80"/>
      <c r="QO64" s="80"/>
      <c r="QP64" s="80"/>
      <c r="QQ64" s="80"/>
      <c r="QR64" s="80"/>
      <c r="QS64" s="80"/>
      <c r="QT64" s="80"/>
      <c r="QU64" s="80"/>
      <c r="QV64" s="80"/>
      <c r="QW64" s="80"/>
      <c r="QX64" s="80"/>
      <c r="QY64" s="80"/>
      <c r="QZ64" s="80"/>
      <c r="RA64" s="80"/>
      <c r="RB64" s="80"/>
      <c r="RC64" s="80"/>
      <c r="RD64" s="80"/>
      <c r="RE64" s="80"/>
      <c r="RF64" s="80"/>
      <c r="RG64" s="80"/>
      <c r="RH64" s="80"/>
      <c r="RI64" s="80"/>
      <c r="RJ64" s="80"/>
      <c r="RK64" s="80"/>
      <c r="RL64" s="80"/>
      <c r="RM64" s="80"/>
      <c r="RN64" s="80"/>
      <c r="RO64" s="80"/>
      <c r="RP64" s="80"/>
      <c r="RQ64" s="80"/>
      <c r="RR64" s="80"/>
      <c r="RS64" s="80"/>
      <c r="RT64" s="80"/>
      <c r="RU64" s="80"/>
      <c r="RV64" s="80"/>
      <c r="RW64" s="80"/>
      <c r="RX64" s="80"/>
      <c r="RY64" s="80"/>
      <c r="RZ64" s="80"/>
      <c r="SA64" s="80"/>
      <c r="SB64" s="80"/>
      <c r="SC64" s="80"/>
      <c r="SD64" s="80"/>
      <c r="SE64" s="80"/>
      <c r="SF64" s="80"/>
      <c r="SG64" s="80"/>
      <c r="SH64" s="80"/>
      <c r="SI64" s="80"/>
      <c r="SJ64" s="80"/>
      <c r="SK64" s="80"/>
      <c r="SL64" s="80"/>
      <c r="SM64" s="80"/>
      <c r="SN64" s="80"/>
      <c r="SO64" s="80"/>
      <c r="SP64" s="80"/>
      <c r="SQ64" s="80"/>
      <c r="SR64" s="80"/>
      <c r="SS64" s="80"/>
      <c r="ST64" s="80"/>
      <c r="SU64" s="80"/>
      <c r="SV64" s="80"/>
      <c r="SW64" s="80"/>
      <c r="SX64" s="80"/>
      <c r="SY64" s="80"/>
      <c r="SZ64" s="80"/>
      <c r="TA64" s="80"/>
      <c r="TB64" s="80"/>
      <c r="TC64" s="80"/>
      <c r="TD64" s="80"/>
      <c r="TE64" s="80"/>
      <c r="TF64" s="80"/>
      <c r="TG64" s="80"/>
      <c r="TH64" s="80"/>
      <c r="TI64" s="80"/>
      <c r="TJ64" s="80"/>
      <c r="TK64" s="80"/>
      <c r="TL64" s="80"/>
      <c r="TM64" s="80"/>
      <c r="TN64" s="80"/>
      <c r="TO64" s="80"/>
      <c r="TP64" s="80"/>
      <c r="TQ64" s="80"/>
      <c r="TR64" s="80"/>
      <c r="TS64" s="80"/>
      <c r="TT64" s="80"/>
      <c r="TU64" s="80"/>
      <c r="TV64" s="80"/>
      <c r="TW64" s="80"/>
      <c r="TX64" s="80"/>
      <c r="TY64" s="80"/>
      <c r="TZ64" s="80"/>
      <c r="UA64" s="80"/>
      <c r="UB64" s="80"/>
      <c r="UC64" s="80"/>
      <c r="UD64" s="80"/>
      <c r="UE64" s="80"/>
      <c r="UF64" s="80"/>
      <c r="UG64" s="80"/>
      <c r="UH64" s="80"/>
      <c r="UI64" s="80"/>
      <c r="UJ64" s="80"/>
      <c r="UK64" s="80"/>
      <c r="UL64" s="80"/>
      <c r="UM64" s="80"/>
      <c r="UN64" s="80"/>
      <c r="UO64" s="80"/>
      <c r="UP64" s="80"/>
      <c r="UQ64" s="80"/>
      <c r="UR64" s="80"/>
      <c r="US64" s="80"/>
      <c r="UT64" s="80"/>
      <c r="UU64" s="80"/>
      <c r="UV64" s="80"/>
      <c r="UW64" s="80"/>
      <c r="UX64" s="80"/>
      <c r="UY64" s="80"/>
      <c r="UZ64" s="80"/>
      <c r="VA64" s="80"/>
      <c r="VB64" s="80"/>
      <c r="VC64" s="80"/>
      <c r="VD64" s="80"/>
      <c r="VE64" s="80"/>
      <c r="VF64" s="80"/>
      <c r="VG64" s="80"/>
      <c r="VH64" s="80"/>
      <c r="VI64" s="80"/>
      <c r="VJ64" s="80"/>
      <c r="VK64" s="80"/>
      <c r="VL64" s="80"/>
      <c r="VM64" s="80"/>
      <c r="VN64" s="80"/>
      <c r="VO64" s="80"/>
      <c r="VP64" s="80"/>
      <c r="VQ64" s="80"/>
      <c r="VR64" s="80"/>
      <c r="VS64" s="80"/>
      <c r="VT64" s="80"/>
      <c r="VU64" s="80"/>
      <c r="VV64" s="80"/>
      <c r="VW64" s="80"/>
      <c r="VX64" s="80"/>
      <c r="VY64" s="80"/>
      <c r="VZ64" s="80"/>
      <c r="WA64" s="80"/>
      <c r="WB64" s="80"/>
      <c r="WC64" s="80"/>
      <c r="WD64" s="80"/>
      <c r="WE64" s="80"/>
      <c r="WF64" s="80"/>
      <c r="WG64" s="80"/>
      <c r="WH64" s="80"/>
      <c r="WI64" s="80"/>
      <c r="WJ64" s="80"/>
      <c r="WK64" s="80"/>
      <c r="WL64" s="80"/>
      <c r="WM64" s="80"/>
      <c r="WN64" s="80"/>
      <c r="WO64" s="80"/>
      <c r="WP64" s="80"/>
      <c r="WQ64" s="80"/>
      <c r="WR64" s="80"/>
      <c r="WS64" s="80"/>
      <c r="WT64" s="80"/>
      <c r="WU64" s="80"/>
      <c r="WV64" s="80"/>
      <c r="WW64" s="80"/>
      <c r="WX64" s="80"/>
      <c r="WY64" s="80"/>
      <c r="WZ64" s="80"/>
      <c r="XA64" s="80"/>
      <c r="XB64" s="80"/>
      <c r="XC64" s="80"/>
      <c r="XD64" s="80"/>
      <c r="XE64" s="80"/>
      <c r="XF64" s="80"/>
      <c r="XG64" s="80"/>
      <c r="XH64" s="80"/>
      <c r="XI64" s="80"/>
      <c r="XJ64" s="80"/>
      <c r="XK64" s="80"/>
      <c r="XL64" s="80"/>
      <c r="XM64" s="80"/>
      <c r="XN64" s="80"/>
      <c r="XO64" s="80"/>
      <c r="XP64" s="80"/>
      <c r="XQ64" s="80"/>
      <c r="XR64" s="80"/>
      <c r="XS64" s="80"/>
      <c r="XT64" s="80"/>
      <c r="XU64" s="80"/>
      <c r="XV64" s="80"/>
      <c r="XW64" s="80"/>
      <c r="XX64" s="80"/>
      <c r="XY64" s="80"/>
      <c r="XZ64" s="80"/>
      <c r="YA64" s="80"/>
      <c r="YB64" s="80"/>
      <c r="YC64" s="80"/>
      <c r="YD64" s="80"/>
      <c r="YE64" s="80"/>
      <c r="YF64" s="80"/>
      <c r="YG64" s="80"/>
      <c r="YH64" s="80"/>
      <c r="YI64" s="80"/>
      <c r="YJ64" s="80"/>
      <c r="YK64" s="80"/>
      <c r="YL64" s="80"/>
      <c r="YM64" s="80"/>
      <c r="YN64" s="80"/>
      <c r="YO64" s="80"/>
      <c r="YP64" s="80"/>
      <c r="YQ64" s="80"/>
      <c r="YR64" s="80"/>
      <c r="YS64" s="80"/>
      <c r="YT64" s="80"/>
      <c r="YU64" s="80"/>
      <c r="YV64" s="80"/>
      <c r="YW64" s="80"/>
      <c r="YX64" s="80"/>
      <c r="YY64" s="80"/>
      <c r="YZ64" s="80"/>
      <c r="ZA64" s="80"/>
      <c r="ZB64" s="80"/>
      <c r="ZC64" s="80"/>
      <c r="ZD64" s="80"/>
      <c r="ZE64" s="80"/>
      <c r="ZF64" s="80"/>
      <c r="ZG64" s="80"/>
      <c r="ZH64" s="80"/>
      <c r="ZI64" s="80"/>
      <c r="ZJ64" s="80"/>
      <c r="ZK64" s="80"/>
      <c r="ZL64" s="80"/>
      <c r="ZM64" s="80"/>
      <c r="ZN64" s="80"/>
      <c r="ZO64" s="80"/>
      <c r="ZP64" s="80"/>
      <c r="ZQ64" s="80"/>
      <c r="ZR64" s="80"/>
      <c r="ZS64" s="80"/>
      <c r="ZT64" s="80"/>
      <c r="ZU64" s="80"/>
      <c r="ZV64" s="80"/>
      <c r="ZW64" s="80"/>
      <c r="ZX64" s="80"/>
      <c r="ZY64" s="80"/>
      <c r="ZZ64" s="80"/>
      <c r="AAA64" s="80"/>
      <c r="AAB64" s="80"/>
      <c r="AAC64" s="80"/>
      <c r="AAD64" s="80"/>
      <c r="AAE64" s="80"/>
      <c r="AAF64" s="80"/>
      <c r="AAG64" s="80"/>
      <c r="AAH64" s="80"/>
      <c r="AAI64" s="80"/>
      <c r="AAJ64" s="80"/>
      <c r="AAK64" s="80"/>
      <c r="AAL64" s="80"/>
      <c r="AAM64" s="80"/>
      <c r="AAN64" s="80"/>
      <c r="AAO64" s="80"/>
      <c r="AAP64" s="80"/>
      <c r="AAQ64" s="80"/>
      <c r="AAR64" s="80"/>
      <c r="AAS64" s="80"/>
      <c r="AAT64" s="80"/>
      <c r="AAU64" s="80"/>
      <c r="AAV64" s="80"/>
      <c r="AAW64" s="80"/>
      <c r="AAX64" s="80"/>
      <c r="AAY64" s="80"/>
      <c r="AAZ64" s="80"/>
      <c r="ABA64" s="80"/>
      <c r="ABB64" s="80"/>
      <c r="ABC64" s="80"/>
      <c r="ABD64" s="80"/>
      <c r="ABE64" s="80"/>
      <c r="ABF64" s="80"/>
      <c r="ABG64" s="80"/>
      <c r="ABH64" s="80"/>
      <c r="ABI64" s="80"/>
      <c r="ABJ64" s="80"/>
      <c r="ABK64" s="80"/>
      <c r="ABL64" s="80"/>
      <c r="ABM64" s="80"/>
      <c r="ABN64" s="80"/>
      <c r="ABO64" s="80"/>
      <c r="ABP64" s="80"/>
      <c r="ABQ64" s="80"/>
      <c r="ABR64" s="80"/>
      <c r="ABS64" s="80"/>
      <c r="ABT64" s="80"/>
      <c r="ABU64" s="80"/>
      <c r="ABV64" s="80"/>
      <c r="ABW64" s="80"/>
      <c r="ABX64" s="80"/>
      <c r="ABY64" s="80"/>
      <c r="ABZ64" s="80"/>
      <c r="ACA64" s="80"/>
      <c r="ACB64" s="80"/>
      <c r="ACC64" s="80"/>
      <c r="ACD64" s="80"/>
      <c r="ACE64" s="80"/>
      <c r="ACF64" s="80"/>
      <c r="ACG64" s="80"/>
      <c r="ACH64" s="80"/>
      <c r="ACI64" s="80"/>
      <c r="ACJ64" s="80"/>
      <c r="ACK64" s="80"/>
      <c r="ACL64" s="80"/>
      <c r="ACM64" s="80"/>
      <c r="ACN64" s="80"/>
      <c r="ACO64" s="80"/>
      <c r="ACP64" s="80"/>
      <c r="ACQ64" s="80"/>
      <c r="ACR64" s="80"/>
      <c r="ACS64" s="80"/>
      <c r="ACT64" s="80"/>
      <c r="ACU64" s="80"/>
      <c r="ACV64" s="80"/>
      <c r="ACW64" s="80"/>
      <c r="ACX64" s="80"/>
      <c r="ACY64" s="80"/>
      <c r="ACZ64" s="80"/>
      <c r="ADA64" s="80"/>
      <c r="ADB64" s="80"/>
      <c r="ADC64" s="80"/>
      <c r="ADD64" s="80"/>
      <c r="ADE64" s="80"/>
      <c r="ADF64" s="80"/>
      <c r="ADG64" s="80"/>
      <c r="ADH64" s="80"/>
      <c r="ADI64" s="80"/>
      <c r="ADJ64" s="80"/>
      <c r="ADK64" s="80"/>
      <c r="ADL64" s="80"/>
      <c r="ADM64" s="80"/>
      <c r="ADN64" s="80"/>
      <c r="ADO64" s="80"/>
      <c r="ADP64" s="80"/>
      <c r="ADQ64" s="80"/>
      <c r="ADR64" s="80"/>
      <c r="ADS64" s="80"/>
      <c r="ADT64" s="80"/>
      <c r="ADU64" s="80"/>
      <c r="ADV64" s="80"/>
      <c r="ADW64" s="80"/>
      <c r="ADX64" s="80"/>
      <c r="ADY64" s="80"/>
      <c r="ADZ64" s="80"/>
      <c r="AEA64" s="80"/>
      <c r="AEB64" s="80"/>
      <c r="AEC64" s="80"/>
      <c r="AED64" s="80"/>
      <c r="AEE64" s="80"/>
      <c r="AEF64" s="80"/>
      <c r="AEG64" s="80"/>
      <c r="AEH64" s="80"/>
      <c r="AEI64" s="80"/>
      <c r="AEJ64" s="80"/>
      <c r="AEK64" s="80"/>
      <c r="AEL64" s="80"/>
      <c r="AEM64" s="80"/>
      <c r="AEN64" s="80"/>
      <c r="AEO64" s="80"/>
      <c r="AEP64" s="80"/>
      <c r="AEQ64" s="80"/>
      <c r="AER64" s="80"/>
      <c r="AES64" s="80"/>
      <c r="AET64" s="80"/>
      <c r="AEU64" s="80"/>
      <c r="AEV64" s="80"/>
      <c r="AEW64" s="80"/>
      <c r="AEX64" s="80"/>
      <c r="AEY64" s="80"/>
      <c r="AEZ64" s="80"/>
      <c r="AFA64" s="80"/>
      <c r="AFB64" s="80"/>
      <c r="AFC64" s="80"/>
      <c r="AFD64" s="80"/>
      <c r="AFE64" s="80"/>
      <c r="AFF64" s="80"/>
      <c r="AFG64" s="80"/>
      <c r="AFH64" s="80"/>
      <c r="AFI64" s="80"/>
      <c r="AFJ64" s="80"/>
      <c r="AFK64" s="80"/>
      <c r="AFL64" s="80"/>
      <c r="AFM64" s="80"/>
      <c r="AFN64" s="80"/>
      <c r="AFO64" s="80"/>
      <c r="AFP64" s="80"/>
      <c r="AFQ64" s="80"/>
      <c r="AFR64" s="80"/>
      <c r="AFS64" s="80"/>
      <c r="AFT64" s="80"/>
      <c r="AFU64" s="80"/>
      <c r="AFV64" s="80"/>
      <c r="AFW64" s="80"/>
      <c r="AFX64" s="80"/>
      <c r="AFY64" s="80"/>
      <c r="AFZ64" s="80"/>
      <c r="AGA64" s="80"/>
      <c r="AGB64" s="80"/>
      <c r="AGC64" s="80"/>
      <c r="AGD64" s="80"/>
      <c r="AGE64" s="80"/>
      <c r="AGF64" s="80"/>
      <c r="AGG64" s="80"/>
      <c r="AGH64" s="80"/>
      <c r="AGI64" s="80"/>
      <c r="AGJ64" s="80"/>
      <c r="AGK64" s="80"/>
      <c r="AGL64" s="80"/>
      <c r="AGM64" s="80"/>
      <c r="AGN64" s="80"/>
      <c r="AGO64" s="80"/>
      <c r="AGP64" s="80"/>
      <c r="AGQ64" s="80"/>
      <c r="AGR64" s="80"/>
      <c r="AGS64" s="80"/>
      <c r="AGT64" s="80"/>
      <c r="AGU64" s="80"/>
      <c r="AGV64" s="80"/>
      <c r="AGW64" s="80"/>
      <c r="AGX64" s="80"/>
      <c r="AGY64" s="80"/>
      <c r="AGZ64" s="80"/>
      <c r="AHA64" s="80"/>
      <c r="AHB64" s="80"/>
      <c r="AHC64" s="80"/>
      <c r="AHD64" s="80"/>
      <c r="AHE64" s="80"/>
      <c r="AHF64" s="80"/>
      <c r="AHG64" s="80"/>
      <c r="AHH64" s="80"/>
      <c r="AHI64" s="80"/>
      <c r="AHJ64" s="80"/>
      <c r="AHK64" s="80"/>
      <c r="AHL64" s="80"/>
      <c r="AHM64" s="80"/>
      <c r="AHN64" s="80"/>
      <c r="AHO64" s="80"/>
      <c r="AHP64" s="80"/>
      <c r="AHQ64" s="80"/>
      <c r="AHR64" s="80"/>
      <c r="AHS64" s="80"/>
      <c r="AHT64" s="80"/>
      <c r="AHU64" s="80"/>
      <c r="AHV64" s="80"/>
      <c r="AHW64" s="80"/>
      <c r="AHX64" s="80"/>
      <c r="AHY64" s="80"/>
      <c r="AHZ64" s="80"/>
      <c r="AIA64" s="80"/>
      <c r="AIB64" s="80"/>
      <c r="AIC64" s="80"/>
      <c r="AID64" s="80"/>
      <c r="AIE64" s="80"/>
      <c r="AIF64" s="80"/>
      <c r="AIG64" s="80"/>
      <c r="AIH64" s="80"/>
      <c r="AII64" s="80"/>
      <c r="AIJ64" s="80"/>
      <c r="AIK64" s="80"/>
      <c r="AIL64" s="80"/>
      <c r="AIM64" s="80"/>
      <c r="AIN64" s="80"/>
      <c r="AIO64" s="80"/>
      <c r="AIP64" s="80"/>
      <c r="AIQ64" s="80"/>
      <c r="AIR64" s="80"/>
      <c r="AIS64" s="80"/>
      <c r="AIT64" s="80"/>
      <c r="AIU64" s="80"/>
      <c r="AIV64" s="80"/>
      <c r="AIW64" s="80"/>
      <c r="AIX64" s="80"/>
      <c r="AIY64" s="80"/>
      <c r="AIZ64" s="80"/>
      <c r="AJA64" s="80"/>
      <c r="AJB64" s="80"/>
      <c r="AJC64" s="80"/>
      <c r="AJD64" s="80"/>
      <c r="AJE64" s="80"/>
      <c r="AJF64" s="80"/>
      <c r="AJG64" s="80"/>
      <c r="AJH64" s="80"/>
      <c r="AJI64" s="80"/>
      <c r="AJJ64" s="80"/>
      <c r="AJK64" s="80"/>
      <c r="AJL64" s="80"/>
      <c r="AJM64" s="80"/>
      <c r="AJN64" s="80"/>
      <c r="AJO64" s="80"/>
      <c r="AJP64" s="80"/>
      <c r="AJQ64" s="80"/>
      <c r="AJR64" s="80"/>
      <c r="AJS64" s="80"/>
      <c r="AJT64" s="80"/>
      <c r="AJU64" s="80"/>
      <c r="AJV64" s="80"/>
      <c r="AJW64" s="80"/>
      <c r="AJX64" s="80"/>
      <c r="AJY64" s="80"/>
      <c r="AJZ64" s="80"/>
      <c r="AKA64" s="80"/>
      <c r="AKB64" s="80"/>
      <c r="AKC64" s="80"/>
      <c r="AKD64" s="80"/>
      <c r="AKE64" s="80"/>
      <c r="AKF64" s="80"/>
      <c r="AKG64" s="80"/>
      <c r="AKH64" s="80"/>
      <c r="AKI64" s="80"/>
      <c r="AKJ64" s="80"/>
      <c r="AKK64" s="80"/>
      <c r="AKL64" s="80"/>
      <c r="AKM64" s="80"/>
      <c r="AKN64" s="80"/>
      <c r="AKO64" s="80"/>
      <c r="AKP64" s="80"/>
      <c r="AKQ64" s="80"/>
      <c r="AKR64" s="80"/>
      <c r="AKS64" s="80"/>
      <c r="AKT64" s="80"/>
      <c r="AKU64" s="80"/>
      <c r="AKV64" s="80"/>
      <c r="AKW64" s="80"/>
      <c r="AKX64" s="80"/>
      <c r="AKY64" s="80"/>
      <c r="AKZ64" s="80"/>
      <c r="ALA64" s="80"/>
      <c r="ALB64" s="80"/>
      <c r="ALC64" s="80"/>
      <c r="ALD64" s="80"/>
      <c r="ALE64" s="80"/>
      <c r="ALF64" s="80"/>
      <c r="ALG64" s="80"/>
      <c r="ALH64" s="80"/>
      <c r="ALI64" s="80"/>
      <c r="ALJ64" s="80"/>
      <c r="ALK64" s="80"/>
      <c r="ALL64" s="80"/>
      <c r="ALM64" s="80"/>
      <c r="ALN64" s="80"/>
      <c r="ALO64" s="80"/>
      <c r="ALP64" s="80"/>
      <c r="ALQ64" s="80"/>
      <c r="ALR64" s="80"/>
      <c r="ALS64" s="80"/>
      <c r="ALT64" s="80"/>
      <c r="ALU64" s="80"/>
      <c r="ALV64" s="80"/>
      <c r="ALW64" s="80"/>
      <c r="ALX64" s="80"/>
      <c r="ALY64" s="80"/>
      <c r="ALZ64" s="80"/>
      <c r="AMA64" s="80"/>
      <c r="AMB64" s="80"/>
      <c r="AMC64" s="80"/>
      <c r="AMD64" s="80"/>
      <c r="AME64" s="80"/>
      <c r="AMF64" s="80"/>
      <c r="AMG64" s="80"/>
      <c r="AMH64" s="80"/>
      <c r="AMI64" s="80"/>
      <c r="AMJ64" s="80"/>
      <c r="AMK64" s="80"/>
      <c r="AML64" s="80"/>
      <c r="AMM64" s="80"/>
      <c r="AMN64" s="80"/>
      <c r="AMO64" s="80"/>
      <c r="AMP64" s="80"/>
      <c r="AMQ64" s="80"/>
      <c r="AMR64" s="80"/>
      <c r="AMS64" s="80"/>
      <c r="AMT64" s="80"/>
      <c r="AMU64" s="80"/>
      <c r="AMV64" s="80"/>
      <c r="AMW64" s="80"/>
      <c r="AMX64" s="80"/>
      <c r="AMY64" s="80"/>
      <c r="AMZ64" s="80"/>
      <c r="ANA64" s="80"/>
      <c r="ANB64" s="80"/>
      <c r="ANC64" s="80"/>
      <c r="AND64" s="80"/>
      <c r="ANE64" s="80"/>
      <c r="ANF64" s="80"/>
      <c r="ANG64" s="80"/>
      <c r="ANH64" s="80"/>
      <c r="ANI64" s="80"/>
      <c r="ANJ64" s="80"/>
      <c r="ANK64" s="80"/>
      <c r="ANL64" s="80"/>
      <c r="ANM64" s="80"/>
      <c r="ANN64" s="80"/>
      <c r="ANO64" s="80"/>
      <c r="ANP64" s="80"/>
      <c r="ANQ64" s="80"/>
      <c r="ANR64" s="80"/>
      <c r="ANS64" s="80"/>
      <c r="ANT64" s="80"/>
      <c r="ANU64" s="80"/>
      <c r="ANV64" s="80"/>
      <c r="ANW64" s="80"/>
      <c r="ANX64" s="80"/>
      <c r="ANY64" s="80"/>
      <c r="ANZ64" s="80"/>
      <c r="AOA64" s="80"/>
      <c r="AOB64" s="80"/>
      <c r="AOC64" s="80"/>
      <c r="AOD64" s="80"/>
      <c r="AOE64" s="80"/>
      <c r="AOF64" s="80"/>
      <c r="AOG64" s="80"/>
      <c r="AOH64" s="80"/>
      <c r="AOI64" s="80"/>
      <c r="AOJ64" s="80"/>
      <c r="AOK64" s="80"/>
      <c r="AOL64" s="80"/>
      <c r="AOM64" s="80"/>
      <c r="AON64" s="80"/>
      <c r="AOO64" s="80"/>
      <c r="AOP64" s="80"/>
      <c r="AOQ64" s="80"/>
      <c r="AOR64" s="80"/>
      <c r="AOS64" s="80"/>
      <c r="AOT64" s="80"/>
      <c r="AOU64" s="80"/>
      <c r="AOV64" s="80"/>
      <c r="AOW64" s="80"/>
      <c r="AOX64" s="80"/>
      <c r="AOY64" s="80"/>
      <c r="AOZ64" s="80"/>
      <c r="APA64" s="80"/>
      <c r="APB64" s="80"/>
      <c r="APC64" s="80"/>
      <c r="APD64" s="80"/>
      <c r="APE64" s="80"/>
      <c r="APF64" s="80"/>
      <c r="APG64" s="80"/>
      <c r="APH64" s="80"/>
      <c r="API64" s="80"/>
      <c r="APJ64" s="80"/>
      <c r="APK64" s="80"/>
      <c r="APL64" s="80"/>
      <c r="APM64" s="80"/>
      <c r="APN64" s="80"/>
      <c r="APO64" s="80"/>
      <c r="APP64" s="80"/>
      <c r="APQ64" s="80"/>
      <c r="APR64" s="80"/>
      <c r="APS64" s="80"/>
      <c r="APT64" s="80"/>
      <c r="APU64" s="80"/>
      <c r="APV64" s="80"/>
      <c r="APW64" s="80"/>
      <c r="APX64" s="80"/>
      <c r="APY64" s="80"/>
    </row>
    <row r="65" spans="1:1117" ht="16" x14ac:dyDescent="0.2">
      <c r="A65" s="335" t="s">
        <v>316</v>
      </c>
      <c r="B65" s="351">
        <f t="shared" si="3"/>
        <v>204.69980468750001</v>
      </c>
      <c r="C65" s="351">
        <f t="shared" si="4"/>
        <v>1.8812011718749999</v>
      </c>
      <c r="D65" s="351">
        <f t="shared" si="5"/>
        <v>0</v>
      </c>
      <c r="E65" s="351">
        <f t="shared" si="6"/>
        <v>493.29072265624995</v>
      </c>
      <c r="F65" s="351">
        <f t="shared" si="7"/>
        <v>9.1041308593749992</v>
      </c>
      <c r="G65" s="351">
        <f t="shared" si="8"/>
        <v>328.99618164062503</v>
      </c>
      <c r="H65" s="351">
        <f t="shared" si="9"/>
        <v>18.479091796875</v>
      </c>
      <c r="I65" s="351">
        <f t="shared" si="10"/>
        <v>55.692490234375001</v>
      </c>
      <c r="J65" s="351">
        <f t="shared" si="11"/>
        <v>23.707084655761719</v>
      </c>
      <c r="K65" s="351">
        <f t="shared" si="12"/>
        <v>0.94814453124999998</v>
      </c>
      <c r="L65" s="351">
        <f t="shared" si="13"/>
        <v>36.545048828124997</v>
      </c>
      <c r="M65" s="351">
        <f t="shared" si="14"/>
        <v>0.156494140625</v>
      </c>
      <c r="N65" s="351">
        <f t="shared" si="15"/>
        <v>1173.5003952026366</v>
      </c>
      <c r="O65" s="351"/>
      <c r="P65" s="437"/>
      <c r="Q65" s="437"/>
      <c r="R65" s="437"/>
      <c r="S65" s="187"/>
      <c r="T65" s="190"/>
      <c r="U65" s="437"/>
      <c r="V65" s="437"/>
      <c r="W65" s="437"/>
      <c r="X65" s="437"/>
      <c r="Y65" s="437"/>
      <c r="Z65" s="437"/>
      <c r="AA65" s="437"/>
      <c r="AB65" s="437"/>
      <c r="AC65" s="437"/>
      <c r="AD65" s="437"/>
      <c r="AE65" s="437"/>
      <c r="AF65" s="437"/>
      <c r="AG65" s="437"/>
      <c r="AH65" s="10"/>
      <c r="AI65" s="10"/>
      <c r="AJ65" s="80"/>
      <c r="AK65" s="80"/>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c r="CZ65" s="45"/>
      <c r="DA65" s="45"/>
      <c r="DB65" s="45"/>
      <c r="DC65" s="45"/>
      <c r="DD65" s="45"/>
      <c r="DE65" s="45"/>
      <c r="DF65" s="45"/>
      <c r="DG65" s="45"/>
      <c r="DH65" s="45"/>
      <c r="DI65" s="45"/>
      <c r="DJ65" s="45"/>
      <c r="DK65" s="45"/>
      <c r="DL65" s="45"/>
      <c r="DM65" s="45"/>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c r="FJ65" s="45"/>
      <c r="FK65" s="45"/>
      <c r="FL65" s="45"/>
      <c r="FM65" s="45"/>
      <c r="FN65" s="45"/>
      <c r="FO65" s="45"/>
      <c r="FP65" s="45"/>
      <c r="FQ65" s="45"/>
      <c r="FR65" s="45"/>
      <c r="FS65" s="45"/>
      <c r="FT65" s="45"/>
      <c r="FU65" s="45"/>
      <c r="FV65" s="45"/>
      <c r="FW65" s="45"/>
      <c r="FX65" s="45"/>
      <c r="FY65" s="45"/>
      <c r="FZ65" s="45"/>
      <c r="GA65" s="45"/>
      <c r="GB65" s="45"/>
      <c r="GC65" s="45"/>
      <c r="GD65" s="45"/>
      <c r="GE65" s="45"/>
      <c r="GF65" s="45"/>
      <c r="GG65" s="45"/>
      <c r="GH65" s="45"/>
      <c r="GI65" s="45"/>
      <c r="GJ65" s="45"/>
      <c r="GK65" s="45"/>
      <c r="GL65" s="45"/>
      <c r="GM65" s="45"/>
      <c r="GN65" s="45"/>
      <c r="GO65" s="45"/>
      <c r="GP65" s="45"/>
      <c r="GQ65" s="45"/>
      <c r="GR65" s="45"/>
      <c r="GS65" s="45"/>
      <c r="GT65" s="45"/>
      <c r="GU65" s="45"/>
      <c r="GV65" s="45"/>
      <c r="GW65" s="45"/>
      <c r="GX65" s="45"/>
      <c r="GY65" s="45"/>
      <c r="GZ65" s="45"/>
      <c r="HA65" s="45"/>
      <c r="HB65" s="45"/>
      <c r="HC65" s="45"/>
      <c r="HD65" s="45"/>
      <c r="HE65" s="45"/>
      <c r="HF65" s="45"/>
      <c r="HG65" s="45"/>
      <c r="HH65" s="45"/>
      <c r="HI65" s="45"/>
      <c r="HJ65" s="45"/>
      <c r="HK65" s="45"/>
      <c r="HL65" s="45"/>
      <c r="HM65" s="45"/>
      <c r="HN65" s="45"/>
      <c r="HO65" s="45"/>
      <c r="HP65" s="45"/>
      <c r="HQ65" s="45"/>
      <c r="HR65" s="45"/>
      <c r="HS65" s="45"/>
      <c r="HT65" s="45"/>
      <c r="HU65" s="45"/>
      <c r="HV65" s="45"/>
      <c r="HW65" s="45"/>
      <c r="HX65" s="45"/>
      <c r="HY65" s="45"/>
      <c r="HZ65" s="45"/>
      <c r="IA65" s="45"/>
      <c r="IB65" s="45"/>
      <c r="IC65" s="45"/>
      <c r="ID65" s="45"/>
      <c r="IE65" s="45"/>
      <c r="IF65" s="45"/>
      <c r="IG65" s="45"/>
      <c r="IH65" s="45"/>
      <c r="II65" s="45"/>
      <c r="IJ65" s="45"/>
      <c r="IK65" s="45"/>
      <c r="IL65" s="45"/>
      <c r="IM65" s="45"/>
      <c r="IN65" s="45"/>
      <c r="IO65" s="45"/>
      <c r="IP65" s="45"/>
      <c r="IQ65" s="45"/>
      <c r="IR65" s="45"/>
      <c r="IS65" s="45"/>
      <c r="IT65" s="45"/>
      <c r="IU65" s="45"/>
      <c r="IV65" s="45"/>
      <c r="IW65" s="45"/>
      <c r="IX65" s="45"/>
      <c r="IY65" s="45"/>
      <c r="IZ65" s="45"/>
      <c r="JA65" s="45"/>
      <c r="JB65" s="45"/>
      <c r="JC65" s="45"/>
      <c r="JD65" s="45"/>
      <c r="JE65" s="45"/>
      <c r="JF65" s="45"/>
      <c r="JG65" s="45"/>
      <c r="JH65" s="45"/>
      <c r="JI65" s="45"/>
      <c r="JJ65" s="45"/>
      <c r="JK65" s="45"/>
      <c r="JL65" s="45"/>
      <c r="JM65" s="45"/>
      <c r="JN65" s="45"/>
      <c r="JO65" s="45"/>
      <c r="JP65" s="45"/>
      <c r="JQ65" s="45"/>
      <c r="JR65" s="45"/>
      <c r="JS65" s="45"/>
      <c r="JT65" s="45"/>
      <c r="JU65" s="45"/>
      <c r="JV65" s="45"/>
      <c r="JW65" s="45"/>
      <c r="JX65" s="45"/>
      <c r="JY65" s="45"/>
      <c r="JZ65" s="45"/>
      <c r="KA65" s="45"/>
      <c r="KB65" s="45"/>
      <c r="KC65" s="45"/>
      <c r="KD65" s="45"/>
      <c r="KE65" s="45"/>
      <c r="KF65" s="45"/>
      <c r="KG65" s="45"/>
      <c r="KH65" s="45"/>
      <c r="KI65" s="45"/>
      <c r="KJ65" s="45"/>
      <c r="KK65" s="45"/>
      <c r="KL65" s="45"/>
      <c r="KM65" s="45"/>
      <c r="KN65" s="45"/>
      <c r="KO65" s="45"/>
      <c r="KP65" s="45"/>
      <c r="KQ65" s="45"/>
      <c r="KR65" s="45"/>
      <c r="KS65" s="45"/>
      <c r="KT65" s="45"/>
      <c r="KU65" s="45"/>
      <c r="KV65" s="45"/>
      <c r="KW65" s="45"/>
      <c r="KX65" s="45"/>
      <c r="KY65" s="45"/>
      <c r="KZ65" s="45"/>
      <c r="LA65" s="45"/>
      <c r="LB65" s="45"/>
      <c r="LC65" s="45"/>
      <c r="LD65" s="45"/>
      <c r="LE65" s="45"/>
      <c r="LF65" s="45"/>
      <c r="LG65" s="45"/>
      <c r="LH65" s="45"/>
      <c r="LI65" s="45"/>
      <c r="LJ65" s="45"/>
      <c r="LK65" s="45"/>
      <c r="LL65" s="45"/>
      <c r="LM65" s="45"/>
      <c r="LN65" s="45"/>
      <c r="LO65" s="45"/>
      <c r="LP65" s="45"/>
      <c r="LQ65" s="45"/>
      <c r="LR65" s="45"/>
      <c r="LS65" s="45"/>
      <c r="LT65" s="45"/>
      <c r="LU65" s="45"/>
      <c r="LV65" s="45"/>
      <c r="LW65" s="45"/>
      <c r="LX65" s="45"/>
      <c r="LY65" s="45"/>
      <c r="LZ65" s="45"/>
      <c r="MA65" s="45"/>
      <c r="MB65" s="45"/>
      <c r="MC65" s="45"/>
      <c r="MD65" s="45"/>
      <c r="ME65" s="45"/>
      <c r="MF65" s="45"/>
      <c r="MG65" s="45"/>
      <c r="MH65" s="45"/>
      <c r="MI65" s="45"/>
      <c r="MJ65" s="45"/>
      <c r="MK65" s="45"/>
      <c r="ML65" s="45"/>
      <c r="MM65" s="45"/>
      <c r="MN65" s="45"/>
      <c r="MO65" s="45"/>
      <c r="MP65" s="45"/>
      <c r="MQ65" s="45"/>
      <c r="MR65" s="45"/>
      <c r="MS65" s="45"/>
      <c r="MT65" s="45"/>
      <c r="MU65" s="45"/>
      <c r="MV65" s="45"/>
      <c r="MW65" s="45"/>
      <c r="MX65" s="45"/>
      <c r="MY65" s="45"/>
      <c r="MZ65" s="45"/>
      <c r="NA65" s="45"/>
      <c r="NB65" s="45"/>
      <c r="NC65" s="45"/>
      <c r="ND65" s="45"/>
      <c r="NE65" s="45"/>
      <c r="NF65" s="45"/>
      <c r="NG65" s="45"/>
      <c r="NH65" s="45"/>
      <c r="NI65" s="45"/>
      <c r="NJ65" s="45"/>
      <c r="NK65" s="45"/>
      <c r="NL65" s="45"/>
      <c r="NM65" s="45"/>
      <c r="NN65" s="45"/>
      <c r="NO65" s="45"/>
      <c r="NP65" s="45"/>
      <c r="NQ65" s="45"/>
      <c r="NR65" s="45"/>
      <c r="NS65" s="45"/>
      <c r="NT65" s="45"/>
      <c r="NU65" s="45"/>
      <c r="NV65" s="45"/>
      <c r="NW65" s="45"/>
      <c r="NX65" s="45"/>
      <c r="NY65" s="45"/>
      <c r="NZ65" s="45"/>
      <c r="OA65" s="45"/>
      <c r="OB65" s="45"/>
      <c r="OC65" s="45"/>
      <c r="OD65" s="45"/>
      <c r="OE65" s="45"/>
      <c r="OF65" s="45"/>
      <c r="OG65" s="45"/>
      <c r="OH65" s="45"/>
      <c r="OI65" s="45"/>
      <c r="OJ65" s="45"/>
      <c r="OK65" s="45"/>
      <c r="OL65" s="45"/>
      <c r="OM65" s="45"/>
      <c r="ON65" s="45"/>
      <c r="OO65" s="45"/>
      <c r="OP65" s="45"/>
      <c r="OQ65" s="45"/>
      <c r="OR65" s="45"/>
      <c r="OS65" s="45"/>
      <c r="OT65" s="45"/>
      <c r="OU65" s="45"/>
      <c r="OV65" s="45"/>
      <c r="OW65" s="45"/>
      <c r="OX65" s="45"/>
      <c r="OY65" s="45"/>
      <c r="OZ65" s="45"/>
      <c r="PA65" s="45"/>
      <c r="PB65" s="45"/>
      <c r="PC65" s="45"/>
      <c r="PD65" s="45"/>
      <c r="PE65" s="45"/>
      <c r="PF65" s="45"/>
      <c r="PG65" s="45"/>
      <c r="PH65" s="45"/>
      <c r="PI65" s="45"/>
      <c r="PJ65" s="45"/>
      <c r="PK65" s="45"/>
      <c r="PL65" s="45"/>
      <c r="PM65" s="45"/>
      <c r="PN65" s="45"/>
      <c r="PO65" s="45"/>
      <c r="PP65" s="45"/>
      <c r="PQ65" s="45"/>
      <c r="PR65" s="45"/>
      <c r="PS65" s="45"/>
      <c r="PT65" s="45"/>
      <c r="PU65" s="45"/>
      <c r="PV65" s="45"/>
      <c r="PW65" s="45"/>
      <c r="PX65" s="45"/>
      <c r="PY65" s="45"/>
      <c r="PZ65" s="45"/>
      <c r="QA65" s="45"/>
      <c r="QB65" s="45"/>
      <c r="QC65" s="45"/>
      <c r="QD65" s="45"/>
      <c r="QE65" s="45"/>
      <c r="QF65" s="45"/>
      <c r="QG65" s="45"/>
      <c r="QH65" s="45"/>
      <c r="QI65" s="45"/>
      <c r="QJ65" s="45"/>
      <c r="QK65" s="45"/>
      <c r="QL65" s="45"/>
      <c r="QM65" s="45"/>
      <c r="QN65" s="45"/>
      <c r="QO65" s="45"/>
      <c r="QP65" s="45"/>
      <c r="QQ65" s="45"/>
      <c r="QR65" s="45"/>
      <c r="QS65" s="45"/>
      <c r="QT65" s="45"/>
      <c r="QU65" s="45"/>
      <c r="QV65" s="45"/>
      <c r="QW65" s="45"/>
      <c r="QX65" s="45"/>
      <c r="QY65" s="45"/>
      <c r="QZ65" s="45"/>
      <c r="RA65" s="45"/>
      <c r="RB65" s="45"/>
      <c r="RC65" s="45"/>
      <c r="RD65" s="45"/>
      <c r="RE65" s="45"/>
      <c r="RF65" s="45"/>
      <c r="RG65" s="45"/>
      <c r="RH65" s="45"/>
      <c r="RI65" s="45"/>
      <c r="RJ65" s="45"/>
      <c r="RK65" s="45"/>
      <c r="RL65" s="45"/>
      <c r="RM65" s="45"/>
      <c r="RN65" s="45"/>
      <c r="RO65" s="45"/>
      <c r="RP65" s="45"/>
      <c r="RQ65" s="45"/>
      <c r="RR65" s="45"/>
      <c r="RS65" s="45"/>
      <c r="RT65" s="45"/>
      <c r="RU65" s="45"/>
      <c r="RV65" s="45"/>
      <c r="RW65" s="45"/>
      <c r="RX65" s="45"/>
      <c r="RY65" s="45"/>
      <c r="RZ65" s="45"/>
      <c r="SA65" s="45"/>
      <c r="SB65" s="45"/>
      <c r="SC65" s="45"/>
      <c r="SD65" s="45"/>
      <c r="SE65" s="45"/>
      <c r="SF65" s="45"/>
      <c r="SG65" s="45"/>
      <c r="SH65" s="45"/>
      <c r="SI65" s="45"/>
      <c r="SJ65" s="45"/>
      <c r="SK65" s="45"/>
      <c r="SL65" s="45"/>
      <c r="SM65" s="45"/>
      <c r="SN65" s="45"/>
      <c r="SO65" s="45"/>
      <c r="SP65" s="45"/>
      <c r="SQ65" s="45"/>
      <c r="SR65" s="45"/>
      <c r="SS65" s="45"/>
      <c r="ST65" s="45"/>
      <c r="SU65" s="45"/>
      <c r="SV65" s="45"/>
      <c r="SW65" s="45"/>
      <c r="SX65" s="45"/>
      <c r="SY65" s="45"/>
      <c r="SZ65" s="45"/>
      <c r="TA65" s="45"/>
      <c r="TB65" s="45"/>
      <c r="TC65" s="45"/>
      <c r="TD65" s="45"/>
      <c r="TE65" s="45"/>
      <c r="TF65" s="45"/>
      <c r="TG65" s="45"/>
      <c r="TH65" s="45"/>
      <c r="TI65" s="45"/>
      <c r="TJ65" s="45"/>
      <c r="TK65" s="45"/>
      <c r="TL65" s="45"/>
      <c r="TM65" s="45"/>
      <c r="TN65" s="45"/>
      <c r="TO65" s="45"/>
      <c r="TP65" s="45"/>
      <c r="TQ65" s="45"/>
      <c r="TR65" s="45"/>
      <c r="TS65" s="45"/>
      <c r="TT65" s="45"/>
      <c r="TU65" s="45"/>
      <c r="TV65" s="45"/>
      <c r="TW65" s="45"/>
      <c r="TX65" s="45"/>
      <c r="TY65" s="45"/>
      <c r="TZ65" s="45"/>
      <c r="UA65" s="45"/>
      <c r="UB65" s="45"/>
      <c r="UC65" s="45"/>
      <c r="UD65" s="45"/>
      <c r="UE65" s="45"/>
      <c r="UF65" s="45"/>
      <c r="UG65" s="45"/>
      <c r="UH65" s="45"/>
      <c r="UI65" s="45"/>
      <c r="UJ65" s="45"/>
      <c r="UK65" s="45"/>
      <c r="UL65" s="45"/>
      <c r="UM65" s="45"/>
      <c r="UN65" s="45"/>
      <c r="UO65" s="45"/>
      <c r="UP65" s="45"/>
      <c r="UQ65" s="45"/>
      <c r="UR65" s="45"/>
      <c r="US65" s="45"/>
      <c r="UT65" s="45"/>
      <c r="UU65" s="45"/>
      <c r="UV65" s="45"/>
      <c r="UW65" s="45"/>
      <c r="UX65" s="45"/>
      <c r="UY65" s="45"/>
      <c r="UZ65" s="45"/>
      <c r="VA65" s="45"/>
      <c r="VB65" s="45"/>
      <c r="VC65" s="45"/>
      <c r="VD65" s="45"/>
      <c r="VE65" s="45"/>
      <c r="VF65" s="45"/>
      <c r="VG65" s="45"/>
      <c r="VH65" s="45"/>
      <c r="VI65" s="45"/>
      <c r="VJ65" s="45"/>
      <c r="VK65" s="45"/>
      <c r="VL65" s="45"/>
      <c r="VM65" s="45"/>
      <c r="VN65" s="45"/>
      <c r="VO65" s="45"/>
      <c r="VP65" s="45"/>
      <c r="VQ65" s="45"/>
      <c r="VR65" s="45"/>
      <c r="VS65" s="45"/>
      <c r="VT65" s="45"/>
      <c r="VU65" s="45"/>
      <c r="VV65" s="45"/>
      <c r="VW65" s="45"/>
      <c r="VX65" s="45"/>
      <c r="VY65" s="45"/>
      <c r="VZ65" s="45"/>
      <c r="WA65" s="45"/>
      <c r="WB65" s="45"/>
      <c r="WC65" s="45"/>
      <c r="WD65" s="45"/>
      <c r="WE65" s="45"/>
      <c r="WF65" s="45"/>
      <c r="WG65" s="45"/>
      <c r="WH65" s="45"/>
      <c r="WI65" s="45"/>
      <c r="WJ65" s="45"/>
      <c r="WK65" s="45"/>
      <c r="WL65" s="45"/>
      <c r="WM65" s="45"/>
      <c r="WN65" s="45"/>
      <c r="WO65" s="45"/>
      <c r="WP65" s="45"/>
      <c r="WQ65" s="45"/>
      <c r="WR65" s="45"/>
      <c r="WS65" s="45"/>
      <c r="WT65" s="45"/>
      <c r="WU65" s="45"/>
      <c r="WV65" s="45"/>
      <c r="WW65" s="45"/>
      <c r="WX65" s="45"/>
      <c r="WY65" s="45"/>
      <c r="WZ65" s="45"/>
      <c r="XA65" s="45"/>
      <c r="XB65" s="45"/>
      <c r="XC65" s="45"/>
      <c r="XD65" s="45"/>
      <c r="XE65" s="45"/>
      <c r="XF65" s="45"/>
      <c r="XG65" s="45"/>
      <c r="XH65" s="45"/>
      <c r="XI65" s="45"/>
      <c r="XJ65" s="45"/>
      <c r="XK65" s="45"/>
      <c r="XL65" s="45"/>
      <c r="XM65" s="45"/>
      <c r="XN65" s="45"/>
      <c r="XO65" s="45"/>
      <c r="XP65" s="45"/>
      <c r="XQ65" s="45"/>
      <c r="XR65" s="45"/>
      <c r="XS65" s="45"/>
      <c r="XT65" s="45"/>
      <c r="XU65" s="45"/>
      <c r="XV65" s="45"/>
      <c r="XW65" s="45"/>
      <c r="XX65" s="45"/>
      <c r="XY65" s="45"/>
      <c r="XZ65" s="45"/>
      <c r="YA65" s="45"/>
      <c r="YB65" s="45"/>
      <c r="YC65" s="45"/>
      <c r="YD65" s="45"/>
      <c r="YE65" s="45"/>
      <c r="YF65" s="45"/>
      <c r="YG65" s="45"/>
      <c r="YH65" s="45"/>
      <c r="YI65" s="45"/>
      <c r="YJ65" s="45"/>
      <c r="YK65" s="45"/>
      <c r="YL65" s="45"/>
      <c r="YM65" s="45"/>
      <c r="YN65" s="45"/>
      <c r="YO65" s="45"/>
      <c r="YP65" s="45"/>
      <c r="YQ65" s="45"/>
      <c r="YR65" s="45"/>
      <c r="YS65" s="45"/>
      <c r="YT65" s="45"/>
      <c r="YU65" s="45"/>
      <c r="YV65" s="45"/>
      <c r="YW65" s="45"/>
      <c r="YX65" s="45"/>
      <c r="YY65" s="45"/>
      <c r="YZ65" s="45"/>
      <c r="ZA65" s="45"/>
      <c r="ZB65" s="45"/>
      <c r="ZC65" s="45"/>
      <c r="ZD65" s="45"/>
      <c r="ZE65" s="45"/>
      <c r="ZF65" s="45"/>
      <c r="ZG65" s="45"/>
      <c r="ZH65" s="45"/>
      <c r="ZI65" s="45"/>
      <c r="ZJ65" s="45"/>
      <c r="ZK65" s="45"/>
      <c r="ZL65" s="45"/>
      <c r="ZM65" s="45"/>
      <c r="ZN65" s="45"/>
      <c r="ZO65" s="45"/>
      <c r="ZP65" s="45"/>
      <c r="ZQ65" s="45"/>
      <c r="ZR65" s="45"/>
      <c r="ZS65" s="45"/>
      <c r="ZT65" s="45"/>
      <c r="ZU65" s="45"/>
      <c r="ZV65" s="45"/>
      <c r="ZW65" s="45"/>
      <c r="ZX65" s="45"/>
      <c r="ZY65" s="45"/>
      <c r="ZZ65" s="45"/>
      <c r="AAA65" s="45"/>
      <c r="AAB65" s="45"/>
      <c r="AAC65" s="45"/>
      <c r="AAD65" s="45"/>
      <c r="AAE65" s="45"/>
      <c r="AAF65" s="45"/>
      <c r="AAG65" s="45"/>
      <c r="AAH65" s="45"/>
      <c r="AAI65" s="45"/>
      <c r="AAJ65" s="45"/>
      <c r="AAK65" s="45"/>
      <c r="AAL65" s="45"/>
      <c r="AAM65" s="45"/>
      <c r="AAN65" s="45"/>
      <c r="AAO65" s="45"/>
      <c r="AAP65" s="45"/>
      <c r="AAQ65" s="45"/>
      <c r="AAR65" s="45"/>
      <c r="AAS65" s="45"/>
      <c r="AAT65" s="45"/>
      <c r="AAU65" s="45"/>
      <c r="AAV65" s="45"/>
      <c r="AAW65" s="45"/>
      <c r="AAX65" s="45"/>
      <c r="AAY65" s="45"/>
      <c r="AAZ65" s="45"/>
      <c r="ABA65" s="45"/>
      <c r="ABB65" s="45"/>
      <c r="ABC65" s="45"/>
      <c r="ABD65" s="45"/>
      <c r="ABE65" s="45"/>
      <c r="ABF65" s="45"/>
      <c r="ABG65" s="45"/>
      <c r="ABH65" s="45"/>
      <c r="ABI65" s="45"/>
      <c r="ABJ65" s="45"/>
      <c r="ABK65" s="45"/>
      <c r="ABL65" s="45"/>
      <c r="ABM65" s="45"/>
      <c r="ABN65" s="45"/>
      <c r="ABO65" s="45"/>
      <c r="ABP65" s="45"/>
      <c r="ABQ65" s="45"/>
      <c r="ABR65" s="45"/>
      <c r="ABS65" s="45"/>
      <c r="ABT65" s="45"/>
      <c r="ABU65" s="45"/>
      <c r="ABV65" s="45"/>
      <c r="ABW65" s="45"/>
      <c r="ABX65" s="45"/>
      <c r="ABY65" s="45"/>
      <c r="ABZ65" s="45"/>
      <c r="ACA65" s="45"/>
      <c r="ACB65" s="45"/>
      <c r="ACC65" s="45"/>
      <c r="ACD65" s="45"/>
      <c r="ACE65" s="45"/>
      <c r="ACF65" s="45"/>
      <c r="ACG65" s="45"/>
      <c r="ACH65" s="45"/>
      <c r="ACI65" s="45"/>
      <c r="ACJ65" s="45"/>
      <c r="ACK65" s="45"/>
      <c r="ACL65" s="45"/>
      <c r="ACM65" s="45"/>
      <c r="ACN65" s="45"/>
      <c r="ACO65" s="45"/>
      <c r="ACP65" s="45"/>
      <c r="ACQ65" s="45"/>
      <c r="ACR65" s="45"/>
      <c r="ACS65" s="45"/>
      <c r="ACT65" s="45"/>
      <c r="ACU65" s="45"/>
      <c r="ACV65" s="45"/>
      <c r="ACW65" s="45"/>
      <c r="ACX65" s="45"/>
      <c r="ACY65" s="45"/>
      <c r="ACZ65" s="45"/>
      <c r="ADA65" s="45"/>
      <c r="ADB65" s="45"/>
      <c r="ADC65" s="45"/>
      <c r="ADD65" s="45"/>
      <c r="ADE65" s="45"/>
      <c r="ADF65" s="45"/>
      <c r="ADG65" s="45"/>
      <c r="ADH65" s="45"/>
      <c r="ADI65" s="45"/>
      <c r="ADJ65" s="45"/>
      <c r="ADK65" s="45"/>
      <c r="ADL65" s="45"/>
      <c r="ADM65" s="45"/>
      <c r="ADN65" s="45"/>
      <c r="ADO65" s="45"/>
      <c r="ADP65" s="45"/>
      <c r="ADQ65" s="45"/>
      <c r="ADR65" s="45"/>
      <c r="ADS65" s="45"/>
      <c r="ADT65" s="45"/>
      <c r="ADU65" s="45"/>
      <c r="ADV65" s="45"/>
      <c r="ADW65" s="45"/>
      <c r="ADX65" s="45"/>
      <c r="ADY65" s="45"/>
      <c r="ADZ65" s="45"/>
      <c r="AEA65" s="45"/>
      <c r="AEB65" s="45"/>
      <c r="AEC65" s="45"/>
      <c r="AED65" s="45"/>
      <c r="AEE65" s="45"/>
      <c r="AEF65" s="45"/>
      <c r="AEG65" s="45"/>
      <c r="AEH65" s="45"/>
      <c r="AEI65" s="45"/>
      <c r="AEJ65" s="45"/>
      <c r="AEK65" s="45"/>
      <c r="AEL65" s="45"/>
      <c r="AEM65" s="45"/>
      <c r="AEN65" s="45"/>
      <c r="AEO65" s="45"/>
      <c r="AEP65" s="45"/>
      <c r="AEQ65" s="45"/>
      <c r="AER65" s="45"/>
      <c r="AES65" s="45"/>
      <c r="AET65" s="45"/>
      <c r="AEU65" s="45"/>
      <c r="AEV65" s="45"/>
      <c r="AEW65" s="45"/>
      <c r="AEX65" s="45"/>
      <c r="AEY65" s="45"/>
      <c r="AEZ65" s="45"/>
      <c r="AFA65" s="45"/>
      <c r="AFB65" s="45"/>
      <c r="AFC65" s="45"/>
      <c r="AFD65" s="45"/>
      <c r="AFE65" s="45"/>
      <c r="AFF65" s="45"/>
      <c r="AFG65" s="45"/>
      <c r="AFH65" s="45"/>
      <c r="AFI65" s="45"/>
      <c r="AFJ65" s="45"/>
      <c r="AFK65" s="45"/>
      <c r="AFL65" s="45"/>
      <c r="AFM65" s="45"/>
      <c r="AFN65" s="45"/>
      <c r="AFO65" s="45"/>
      <c r="AFP65" s="45"/>
      <c r="AFQ65" s="45"/>
      <c r="AFR65" s="45"/>
      <c r="AFS65" s="45"/>
      <c r="AFT65" s="45"/>
      <c r="AFU65" s="45"/>
      <c r="AFV65" s="45"/>
      <c r="AFW65" s="45"/>
      <c r="AFX65" s="45"/>
      <c r="AFY65" s="45"/>
      <c r="AFZ65" s="45"/>
      <c r="AGA65" s="45"/>
      <c r="AGB65" s="45"/>
      <c r="AGC65" s="45"/>
      <c r="AGD65" s="45"/>
      <c r="AGE65" s="45"/>
      <c r="AGF65" s="45"/>
      <c r="AGG65" s="45"/>
      <c r="AGH65" s="45"/>
      <c r="AGI65" s="45"/>
      <c r="AGJ65" s="45"/>
      <c r="AGK65" s="45"/>
      <c r="AGL65" s="45"/>
      <c r="AGM65" s="45"/>
      <c r="AGN65" s="45"/>
      <c r="AGO65" s="45"/>
      <c r="AGP65" s="45"/>
      <c r="AGQ65" s="45"/>
      <c r="AGR65" s="45"/>
      <c r="AGS65" s="45"/>
      <c r="AGT65" s="45"/>
      <c r="AGU65" s="45"/>
      <c r="AGV65" s="45"/>
      <c r="AGW65" s="45"/>
      <c r="AGX65" s="45"/>
      <c r="AGY65" s="45"/>
      <c r="AGZ65" s="45"/>
      <c r="AHA65" s="45"/>
      <c r="AHB65" s="45"/>
      <c r="AHC65" s="45"/>
      <c r="AHD65" s="45"/>
      <c r="AHE65" s="45"/>
      <c r="AHF65" s="45"/>
      <c r="AHG65" s="45"/>
      <c r="AHH65" s="45"/>
      <c r="AHI65" s="45"/>
      <c r="AHJ65" s="45"/>
      <c r="AHK65" s="45"/>
      <c r="AHL65" s="45"/>
      <c r="AHM65" s="45"/>
      <c r="AHN65" s="45"/>
      <c r="AHO65" s="45"/>
      <c r="AHP65" s="45"/>
      <c r="AHQ65" s="45"/>
      <c r="AHR65" s="45"/>
      <c r="AHS65" s="45"/>
      <c r="AHT65" s="45"/>
      <c r="AHU65" s="45"/>
      <c r="AHV65" s="45"/>
      <c r="AHW65" s="45"/>
      <c r="AHX65" s="45"/>
      <c r="AHY65" s="45"/>
      <c r="AHZ65" s="45"/>
      <c r="AIA65" s="45"/>
      <c r="AIB65" s="45"/>
      <c r="AIC65" s="45"/>
      <c r="AID65" s="45"/>
      <c r="AIE65" s="45"/>
      <c r="AIF65" s="45"/>
      <c r="AIG65" s="45"/>
      <c r="AIH65" s="45"/>
      <c r="AII65" s="45"/>
      <c r="AIJ65" s="45"/>
      <c r="AIK65" s="45"/>
      <c r="AIL65" s="45"/>
      <c r="AIM65" s="45"/>
      <c r="AIN65" s="45"/>
      <c r="AIO65" s="45"/>
      <c r="AIP65" s="45"/>
      <c r="AIQ65" s="45"/>
      <c r="AIR65" s="45"/>
      <c r="AIS65" s="45"/>
      <c r="AIT65" s="45"/>
      <c r="AIU65" s="45"/>
      <c r="AIV65" s="45"/>
      <c r="AIW65" s="45"/>
      <c r="AIX65" s="45"/>
      <c r="AIY65" s="45"/>
      <c r="AIZ65" s="45"/>
      <c r="AJA65" s="45"/>
      <c r="AJB65" s="45"/>
      <c r="AJC65" s="45"/>
      <c r="AJD65" s="45"/>
      <c r="AJE65" s="45"/>
      <c r="AJF65" s="45"/>
      <c r="AJG65" s="45"/>
      <c r="AJH65" s="45"/>
      <c r="AJI65" s="45"/>
      <c r="AJJ65" s="45"/>
      <c r="AJK65" s="45"/>
      <c r="AJL65" s="45"/>
      <c r="AJM65" s="45"/>
      <c r="AJN65" s="45"/>
      <c r="AJO65" s="45"/>
      <c r="AJP65" s="45"/>
      <c r="AJQ65" s="45"/>
      <c r="AJR65" s="45"/>
      <c r="AJS65" s="45"/>
      <c r="AJT65" s="45"/>
      <c r="AJU65" s="45"/>
      <c r="AJV65" s="45"/>
      <c r="AJW65" s="45"/>
      <c r="AJX65" s="45"/>
      <c r="AJY65" s="45"/>
      <c r="AJZ65" s="45"/>
      <c r="AKA65" s="45"/>
      <c r="AKB65" s="45"/>
      <c r="AKC65" s="45"/>
      <c r="AKD65" s="45"/>
      <c r="AKE65" s="45"/>
      <c r="AKF65" s="45"/>
      <c r="AKG65" s="45"/>
      <c r="AKH65" s="45"/>
      <c r="AKI65" s="45"/>
      <c r="AKJ65" s="45"/>
      <c r="AKK65" s="45"/>
      <c r="AKL65" s="45"/>
      <c r="AKM65" s="45"/>
      <c r="AKN65" s="45"/>
      <c r="AKO65" s="45"/>
      <c r="AKP65" s="45"/>
      <c r="AKQ65" s="45"/>
      <c r="AKR65" s="45"/>
      <c r="AKS65" s="45"/>
      <c r="AKT65" s="45"/>
      <c r="AKU65" s="45"/>
      <c r="AKV65" s="45"/>
      <c r="AKW65" s="45"/>
      <c r="AKX65" s="45"/>
      <c r="AKY65" s="45"/>
      <c r="AKZ65" s="45"/>
      <c r="ALA65" s="45"/>
      <c r="ALB65" s="45"/>
      <c r="ALC65" s="45"/>
      <c r="ALD65" s="45"/>
      <c r="ALE65" s="45"/>
      <c r="ALF65" s="45"/>
      <c r="ALG65" s="45"/>
      <c r="ALH65" s="45"/>
      <c r="ALI65" s="45"/>
      <c r="ALJ65" s="45"/>
      <c r="ALK65" s="45"/>
      <c r="ALL65" s="45"/>
      <c r="ALM65" s="45"/>
      <c r="ALN65" s="45"/>
      <c r="ALO65" s="45"/>
      <c r="ALP65" s="45"/>
      <c r="ALQ65" s="45"/>
      <c r="ALR65" s="45"/>
      <c r="ALS65" s="45"/>
      <c r="ALT65" s="45"/>
      <c r="ALU65" s="45"/>
      <c r="ALV65" s="45"/>
      <c r="ALW65" s="45"/>
      <c r="ALX65" s="45"/>
      <c r="ALY65" s="45"/>
      <c r="ALZ65" s="45"/>
      <c r="AMA65" s="45"/>
      <c r="AMB65" s="45"/>
      <c r="AMC65" s="45"/>
      <c r="AMD65" s="45"/>
      <c r="AME65" s="45"/>
      <c r="AMF65" s="45"/>
      <c r="AMG65" s="45"/>
      <c r="AMH65" s="45"/>
      <c r="AMI65" s="45"/>
      <c r="AMJ65" s="45"/>
      <c r="AMK65" s="45"/>
      <c r="AML65" s="45"/>
      <c r="AMM65" s="45"/>
      <c r="AMN65" s="45"/>
      <c r="AMO65" s="45"/>
      <c r="AMP65" s="45"/>
      <c r="AMQ65" s="45"/>
      <c r="AMR65" s="45"/>
      <c r="AMS65" s="45"/>
      <c r="AMT65" s="45"/>
      <c r="AMU65" s="45"/>
      <c r="AMV65" s="45"/>
      <c r="AMW65" s="45"/>
      <c r="AMX65" s="45"/>
      <c r="AMY65" s="45"/>
      <c r="AMZ65" s="45"/>
      <c r="ANA65" s="45"/>
      <c r="ANB65" s="45"/>
      <c r="ANC65" s="45"/>
      <c r="AND65" s="45"/>
      <c r="ANE65" s="45"/>
      <c r="ANF65" s="45"/>
      <c r="ANG65" s="45"/>
      <c r="ANH65" s="45"/>
      <c r="ANI65" s="45"/>
      <c r="ANJ65" s="45"/>
      <c r="ANK65" s="45"/>
      <c r="ANL65" s="45"/>
      <c r="ANM65" s="45"/>
      <c r="ANN65" s="45"/>
      <c r="ANO65" s="45"/>
      <c r="ANP65" s="45"/>
      <c r="ANQ65" s="45"/>
      <c r="ANR65" s="45"/>
      <c r="ANS65" s="45"/>
      <c r="ANT65" s="45"/>
      <c r="ANU65" s="45"/>
      <c r="ANV65" s="45"/>
      <c r="ANW65" s="45"/>
      <c r="ANX65" s="45"/>
      <c r="ANY65" s="45"/>
      <c r="ANZ65" s="45"/>
      <c r="AOA65" s="45"/>
      <c r="AOB65" s="45"/>
      <c r="AOC65" s="45"/>
      <c r="AOD65" s="45"/>
      <c r="AOE65" s="45"/>
      <c r="AOF65" s="45"/>
      <c r="AOG65" s="45"/>
      <c r="AOH65" s="45"/>
      <c r="AOI65" s="45"/>
      <c r="AOJ65" s="45"/>
      <c r="AOK65" s="45"/>
      <c r="AOL65" s="45"/>
      <c r="AOM65" s="45"/>
      <c r="AON65" s="45"/>
      <c r="AOO65" s="45"/>
      <c r="AOP65" s="45"/>
      <c r="AOQ65" s="45"/>
      <c r="AOR65" s="45"/>
      <c r="AOS65" s="45"/>
      <c r="AOT65" s="45"/>
      <c r="AOU65" s="45"/>
      <c r="AOV65" s="45"/>
      <c r="AOW65" s="45"/>
      <c r="AOX65" s="45"/>
      <c r="AOY65" s="45"/>
      <c r="AOZ65" s="45"/>
      <c r="APA65" s="45"/>
      <c r="APB65" s="45"/>
      <c r="APC65" s="45"/>
      <c r="APD65" s="45"/>
      <c r="APE65" s="45"/>
      <c r="APF65" s="45"/>
      <c r="APG65" s="45"/>
      <c r="APH65" s="45"/>
      <c r="API65" s="45"/>
      <c r="APJ65" s="45"/>
      <c r="APK65" s="45"/>
      <c r="APL65" s="45"/>
      <c r="APM65" s="45"/>
      <c r="APN65" s="45"/>
      <c r="APO65" s="45"/>
      <c r="APP65" s="45"/>
      <c r="APQ65" s="45"/>
      <c r="APR65" s="45"/>
      <c r="APS65" s="45"/>
      <c r="APT65" s="45"/>
      <c r="APU65" s="45"/>
      <c r="APV65" s="45"/>
      <c r="APW65" s="45"/>
      <c r="APX65" s="45"/>
      <c r="APY65" s="45"/>
    </row>
    <row r="66" spans="1:1117" ht="16" x14ac:dyDescent="0.2">
      <c r="A66" s="335" t="s">
        <v>317</v>
      </c>
      <c r="B66" s="351">
        <f t="shared" si="3"/>
        <v>225.239443359375</v>
      </c>
      <c r="C66" s="351">
        <f t="shared" si="4"/>
        <v>2.1581738281249998</v>
      </c>
      <c r="D66" s="351">
        <f t="shared" si="5"/>
        <v>0</v>
      </c>
      <c r="E66" s="351">
        <f t="shared" si="6"/>
        <v>192.64949218750002</v>
      </c>
      <c r="F66" s="351">
        <f t="shared" si="7"/>
        <v>8.0089160156249992</v>
      </c>
      <c r="G66" s="351">
        <f t="shared" si="8"/>
        <v>431.39848632812499</v>
      </c>
      <c r="H66" s="351">
        <f t="shared" si="9"/>
        <v>564.21239257812499</v>
      </c>
      <c r="I66" s="351">
        <f t="shared" si="10"/>
        <v>69.537167968749998</v>
      </c>
      <c r="J66" s="351">
        <f t="shared" si="11"/>
        <v>36.011285781860352</v>
      </c>
      <c r="K66" s="351">
        <f t="shared" si="12"/>
        <v>1.1746484374999999</v>
      </c>
      <c r="L66" s="351">
        <f t="shared" si="13"/>
        <v>14.05916015625</v>
      </c>
      <c r="M66" s="351">
        <f t="shared" si="14"/>
        <v>8.1708984375000002E-2</v>
      </c>
      <c r="N66" s="351">
        <f t="shared" si="15"/>
        <v>1544.5308756256104</v>
      </c>
      <c r="O66" s="351"/>
      <c r="P66" s="437"/>
      <c r="Q66" s="437"/>
      <c r="R66" s="437"/>
      <c r="S66" s="437"/>
      <c r="T66" s="190"/>
      <c r="U66" s="437"/>
      <c r="V66" s="437"/>
      <c r="W66" s="437"/>
      <c r="X66" s="437"/>
      <c r="Y66" s="437"/>
      <c r="Z66" s="437"/>
      <c r="AA66" s="437"/>
      <c r="AB66" s="437"/>
      <c r="AC66" s="437"/>
      <c r="AD66" s="437"/>
      <c r="AE66" s="437"/>
      <c r="AF66" s="437"/>
      <c r="AG66" s="437"/>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c r="CZ66" s="45"/>
      <c r="DA66" s="45"/>
      <c r="DB66" s="45"/>
      <c r="DC66" s="45"/>
      <c r="DD66" s="45"/>
      <c r="DE66" s="45"/>
      <c r="DF66" s="45"/>
      <c r="DG66" s="45"/>
      <c r="DH66" s="45"/>
      <c r="DI66" s="45"/>
      <c r="DJ66" s="45"/>
      <c r="DK66" s="45"/>
      <c r="DL66" s="45"/>
      <c r="DM66" s="45"/>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c r="FJ66" s="45"/>
      <c r="FK66" s="45"/>
      <c r="FL66" s="45"/>
      <c r="FM66" s="45"/>
      <c r="FN66" s="45"/>
      <c r="FO66" s="45"/>
      <c r="FP66" s="45"/>
      <c r="FQ66" s="45"/>
      <c r="FR66" s="45"/>
      <c r="FS66" s="45"/>
      <c r="FT66" s="45"/>
      <c r="FU66" s="45"/>
      <c r="FV66" s="45"/>
      <c r="FW66" s="45"/>
      <c r="FX66" s="45"/>
      <c r="FY66" s="45"/>
      <c r="FZ66" s="45"/>
      <c r="GA66" s="45"/>
      <c r="GB66" s="45"/>
      <c r="GC66" s="45"/>
      <c r="GD66" s="45"/>
      <c r="GE66" s="45"/>
      <c r="GF66" s="45"/>
      <c r="GG66" s="45"/>
      <c r="GH66" s="45"/>
      <c r="GI66" s="45"/>
      <c r="GJ66" s="45"/>
      <c r="GK66" s="45"/>
      <c r="GL66" s="45"/>
      <c r="GM66" s="45"/>
      <c r="GN66" s="45"/>
      <c r="GO66" s="45"/>
      <c r="GP66" s="45"/>
      <c r="GQ66" s="45"/>
      <c r="GR66" s="45"/>
      <c r="GS66" s="45"/>
      <c r="GT66" s="45"/>
      <c r="GU66" s="45"/>
      <c r="GV66" s="45"/>
      <c r="GW66" s="45"/>
      <c r="GX66" s="45"/>
      <c r="GY66" s="45"/>
      <c r="GZ66" s="45"/>
      <c r="HA66" s="45"/>
      <c r="HB66" s="45"/>
      <c r="HC66" s="45"/>
      <c r="HD66" s="45"/>
      <c r="HE66" s="45"/>
      <c r="HF66" s="45"/>
      <c r="HG66" s="45"/>
      <c r="HH66" s="45"/>
      <c r="HI66" s="45"/>
      <c r="HJ66" s="45"/>
      <c r="HK66" s="45"/>
      <c r="HL66" s="45"/>
      <c r="HM66" s="45"/>
      <c r="HN66" s="45"/>
      <c r="HO66" s="45"/>
      <c r="HP66" s="45"/>
      <c r="HQ66" s="45"/>
      <c r="HR66" s="45"/>
      <c r="HS66" s="45"/>
      <c r="HT66" s="45"/>
      <c r="HU66" s="45"/>
      <c r="HV66" s="45"/>
      <c r="HW66" s="45"/>
      <c r="HX66" s="45"/>
      <c r="HY66" s="45"/>
      <c r="HZ66" s="45"/>
      <c r="IA66" s="45"/>
      <c r="IB66" s="45"/>
      <c r="IC66" s="45"/>
      <c r="ID66" s="45"/>
      <c r="IE66" s="45"/>
      <c r="IF66" s="45"/>
      <c r="IG66" s="45"/>
      <c r="IH66" s="45"/>
      <c r="II66" s="45"/>
      <c r="IJ66" s="45"/>
      <c r="IK66" s="45"/>
      <c r="IL66" s="45"/>
      <c r="IM66" s="45"/>
      <c r="IN66" s="45"/>
      <c r="IO66" s="45"/>
      <c r="IP66" s="45"/>
      <c r="IQ66" s="45"/>
      <c r="IR66" s="45"/>
      <c r="IS66" s="45"/>
      <c r="IT66" s="45"/>
      <c r="IU66" s="45"/>
      <c r="IV66" s="45"/>
      <c r="IW66" s="45"/>
      <c r="IX66" s="45"/>
      <c r="IY66" s="45"/>
      <c r="IZ66" s="45"/>
      <c r="JA66" s="45"/>
      <c r="JB66" s="45"/>
      <c r="JC66" s="45"/>
      <c r="JD66" s="45"/>
      <c r="JE66" s="45"/>
      <c r="JF66" s="45"/>
      <c r="JG66" s="45"/>
      <c r="JH66" s="45"/>
      <c r="JI66" s="45"/>
      <c r="JJ66" s="45"/>
      <c r="JK66" s="45"/>
      <c r="JL66" s="45"/>
      <c r="JM66" s="45"/>
      <c r="JN66" s="45"/>
      <c r="JO66" s="45"/>
      <c r="JP66" s="45"/>
      <c r="JQ66" s="45"/>
      <c r="JR66" s="45"/>
      <c r="JS66" s="45"/>
      <c r="JT66" s="45"/>
      <c r="JU66" s="45"/>
      <c r="JV66" s="45"/>
      <c r="JW66" s="45"/>
      <c r="JX66" s="45"/>
      <c r="JY66" s="45"/>
      <c r="JZ66" s="45"/>
      <c r="KA66" s="45"/>
      <c r="KB66" s="45"/>
      <c r="KC66" s="45"/>
      <c r="KD66" s="45"/>
      <c r="KE66" s="45"/>
      <c r="KF66" s="45"/>
      <c r="KG66" s="45"/>
      <c r="KH66" s="45"/>
      <c r="KI66" s="45"/>
      <c r="KJ66" s="45"/>
      <c r="KK66" s="45"/>
      <c r="KL66" s="45"/>
      <c r="KM66" s="45"/>
      <c r="KN66" s="45"/>
      <c r="KO66" s="45"/>
      <c r="KP66" s="45"/>
      <c r="KQ66" s="45"/>
      <c r="KR66" s="45"/>
      <c r="KS66" s="45"/>
      <c r="KT66" s="45"/>
      <c r="KU66" s="45"/>
      <c r="KV66" s="45"/>
      <c r="KW66" s="45"/>
      <c r="KX66" s="45"/>
      <c r="KY66" s="45"/>
      <c r="KZ66" s="45"/>
      <c r="LA66" s="45"/>
      <c r="LB66" s="45"/>
      <c r="LC66" s="45"/>
      <c r="LD66" s="45"/>
      <c r="LE66" s="45"/>
      <c r="LF66" s="45"/>
      <c r="LG66" s="45"/>
      <c r="LH66" s="45"/>
      <c r="LI66" s="45"/>
      <c r="LJ66" s="45"/>
      <c r="LK66" s="45"/>
      <c r="LL66" s="45"/>
      <c r="LM66" s="45"/>
      <c r="LN66" s="45"/>
      <c r="LO66" s="45"/>
      <c r="LP66" s="45"/>
      <c r="LQ66" s="45"/>
      <c r="LR66" s="45"/>
      <c r="LS66" s="45"/>
      <c r="LT66" s="45"/>
      <c r="LU66" s="45"/>
      <c r="LV66" s="45"/>
      <c r="LW66" s="45"/>
      <c r="LX66" s="45"/>
      <c r="LY66" s="45"/>
      <c r="LZ66" s="45"/>
      <c r="MA66" s="45"/>
      <c r="MB66" s="45"/>
      <c r="MC66" s="45"/>
      <c r="MD66" s="45"/>
      <c r="ME66" s="45"/>
      <c r="MF66" s="45"/>
      <c r="MG66" s="45"/>
      <c r="MH66" s="45"/>
      <c r="MI66" s="45"/>
      <c r="MJ66" s="45"/>
      <c r="MK66" s="45"/>
      <c r="ML66" s="45"/>
      <c r="MM66" s="45"/>
      <c r="MN66" s="45"/>
      <c r="MO66" s="45"/>
      <c r="MP66" s="45"/>
      <c r="MQ66" s="45"/>
      <c r="MR66" s="45"/>
      <c r="MS66" s="45"/>
      <c r="MT66" s="45"/>
      <c r="MU66" s="45"/>
      <c r="MV66" s="45"/>
      <c r="MW66" s="45"/>
      <c r="MX66" s="45"/>
      <c r="MY66" s="45"/>
      <c r="MZ66" s="45"/>
      <c r="NA66" s="45"/>
      <c r="NB66" s="45"/>
      <c r="NC66" s="45"/>
      <c r="ND66" s="45"/>
      <c r="NE66" s="45"/>
      <c r="NF66" s="45"/>
      <c r="NG66" s="45"/>
      <c r="NH66" s="45"/>
      <c r="NI66" s="45"/>
      <c r="NJ66" s="45"/>
      <c r="NK66" s="45"/>
      <c r="NL66" s="45"/>
      <c r="NM66" s="45"/>
      <c r="NN66" s="45"/>
      <c r="NO66" s="45"/>
      <c r="NP66" s="45"/>
      <c r="NQ66" s="45"/>
      <c r="NR66" s="45"/>
      <c r="NS66" s="45"/>
      <c r="NT66" s="45"/>
      <c r="NU66" s="45"/>
      <c r="NV66" s="45"/>
      <c r="NW66" s="45"/>
      <c r="NX66" s="45"/>
      <c r="NY66" s="45"/>
      <c r="NZ66" s="45"/>
      <c r="OA66" s="45"/>
      <c r="OB66" s="45"/>
      <c r="OC66" s="45"/>
      <c r="OD66" s="45"/>
      <c r="OE66" s="45"/>
      <c r="OF66" s="45"/>
      <c r="OG66" s="45"/>
      <c r="OH66" s="45"/>
      <c r="OI66" s="45"/>
      <c r="OJ66" s="45"/>
      <c r="OK66" s="45"/>
      <c r="OL66" s="45"/>
      <c r="OM66" s="45"/>
      <c r="ON66" s="45"/>
      <c r="OO66" s="45"/>
      <c r="OP66" s="45"/>
      <c r="OQ66" s="45"/>
      <c r="OR66" s="45"/>
      <c r="OS66" s="45"/>
      <c r="OT66" s="45"/>
      <c r="OU66" s="45"/>
      <c r="OV66" s="45"/>
      <c r="OW66" s="45"/>
      <c r="OX66" s="45"/>
      <c r="OY66" s="45"/>
      <c r="OZ66" s="45"/>
      <c r="PA66" s="45"/>
      <c r="PB66" s="45"/>
      <c r="PC66" s="45"/>
      <c r="PD66" s="45"/>
      <c r="PE66" s="45"/>
      <c r="PF66" s="45"/>
      <c r="PG66" s="45"/>
      <c r="PH66" s="45"/>
      <c r="PI66" s="45"/>
      <c r="PJ66" s="45"/>
      <c r="PK66" s="45"/>
      <c r="PL66" s="45"/>
      <c r="PM66" s="45"/>
      <c r="PN66" s="45"/>
      <c r="PO66" s="45"/>
      <c r="PP66" s="45"/>
      <c r="PQ66" s="45"/>
      <c r="PR66" s="45"/>
      <c r="PS66" s="45"/>
      <c r="PT66" s="45"/>
      <c r="PU66" s="45"/>
      <c r="PV66" s="45"/>
      <c r="PW66" s="45"/>
      <c r="PX66" s="45"/>
      <c r="PY66" s="45"/>
      <c r="PZ66" s="45"/>
      <c r="QA66" s="45"/>
      <c r="QB66" s="45"/>
      <c r="QC66" s="45"/>
      <c r="QD66" s="45"/>
      <c r="QE66" s="45"/>
      <c r="QF66" s="45"/>
      <c r="QG66" s="45"/>
      <c r="QH66" s="45"/>
      <c r="QI66" s="45"/>
      <c r="QJ66" s="45"/>
      <c r="QK66" s="45"/>
      <c r="QL66" s="45"/>
      <c r="QM66" s="45"/>
      <c r="QN66" s="45"/>
      <c r="QO66" s="45"/>
      <c r="QP66" s="45"/>
      <c r="QQ66" s="45"/>
      <c r="QR66" s="45"/>
      <c r="QS66" s="45"/>
      <c r="QT66" s="45"/>
      <c r="QU66" s="45"/>
      <c r="QV66" s="45"/>
      <c r="QW66" s="45"/>
      <c r="QX66" s="45"/>
      <c r="QY66" s="45"/>
      <c r="QZ66" s="45"/>
      <c r="RA66" s="45"/>
      <c r="RB66" s="45"/>
      <c r="RC66" s="45"/>
      <c r="RD66" s="45"/>
      <c r="RE66" s="45"/>
      <c r="RF66" s="45"/>
      <c r="RG66" s="45"/>
      <c r="RH66" s="45"/>
      <c r="RI66" s="45"/>
      <c r="RJ66" s="45"/>
      <c r="RK66" s="45"/>
      <c r="RL66" s="45"/>
      <c r="RM66" s="45"/>
      <c r="RN66" s="45"/>
      <c r="RO66" s="45"/>
      <c r="RP66" s="45"/>
      <c r="RQ66" s="45"/>
      <c r="RR66" s="45"/>
      <c r="RS66" s="45"/>
      <c r="RT66" s="45"/>
      <c r="RU66" s="45"/>
      <c r="RV66" s="45"/>
      <c r="RW66" s="45"/>
      <c r="RX66" s="45"/>
      <c r="RY66" s="45"/>
      <c r="RZ66" s="45"/>
      <c r="SA66" s="45"/>
      <c r="SB66" s="45"/>
      <c r="SC66" s="45"/>
      <c r="SD66" s="45"/>
      <c r="SE66" s="45"/>
      <c r="SF66" s="45"/>
      <c r="SG66" s="45"/>
      <c r="SH66" s="45"/>
      <c r="SI66" s="45"/>
      <c r="SJ66" s="45"/>
      <c r="SK66" s="45"/>
      <c r="SL66" s="45"/>
      <c r="SM66" s="45"/>
      <c r="SN66" s="45"/>
      <c r="SO66" s="45"/>
      <c r="SP66" s="45"/>
      <c r="SQ66" s="45"/>
      <c r="SR66" s="45"/>
      <c r="SS66" s="45"/>
      <c r="ST66" s="45"/>
      <c r="SU66" s="45"/>
      <c r="SV66" s="45"/>
      <c r="SW66" s="45"/>
      <c r="SX66" s="45"/>
      <c r="SY66" s="45"/>
      <c r="SZ66" s="45"/>
      <c r="TA66" s="45"/>
      <c r="TB66" s="45"/>
      <c r="TC66" s="45"/>
      <c r="TD66" s="45"/>
      <c r="TE66" s="45"/>
      <c r="TF66" s="45"/>
      <c r="TG66" s="45"/>
      <c r="TH66" s="45"/>
      <c r="TI66" s="45"/>
      <c r="TJ66" s="45"/>
      <c r="TK66" s="45"/>
      <c r="TL66" s="45"/>
      <c r="TM66" s="45"/>
      <c r="TN66" s="45"/>
      <c r="TO66" s="45"/>
      <c r="TP66" s="45"/>
      <c r="TQ66" s="45"/>
      <c r="TR66" s="45"/>
      <c r="TS66" s="45"/>
      <c r="TT66" s="45"/>
      <c r="TU66" s="45"/>
      <c r="TV66" s="45"/>
      <c r="TW66" s="45"/>
      <c r="TX66" s="45"/>
      <c r="TY66" s="45"/>
      <c r="TZ66" s="45"/>
      <c r="UA66" s="45"/>
      <c r="UB66" s="45"/>
      <c r="UC66" s="45"/>
      <c r="UD66" s="45"/>
      <c r="UE66" s="45"/>
      <c r="UF66" s="45"/>
      <c r="UG66" s="45"/>
      <c r="UH66" s="45"/>
      <c r="UI66" s="45"/>
      <c r="UJ66" s="45"/>
      <c r="UK66" s="45"/>
      <c r="UL66" s="45"/>
      <c r="UM66" s="45"/>
      <c r="UN66" s="45"/>
      <c r="UO66" s="45"/>
      <c r="UP66" s="45"/>
      <c r="UQ66" s="45"/>
      <c r="UR66" s="45"/>
      <c r="US66" s="45"/>
      <c r="UT66" s="45"/>
      <c r="UU66" s="45"/>
      <c r="UV66" s="45"/>
      <c r="UW66" s="45"/>
      <c r="UX66" s="45"/>
      <c r="UY66" s="45"/>
      <c r="UZ66" s="45"/>
      <c r="VA66" s="45"/>
      <c r="VB66" s="45"/>
      <c r="VC66" s="45"/>
      <c r="VD66" s="45"/>
      <c r="VE66" s="45"/>
      <c r="VF66" s="45"/>
      <c r="VG66" s="45"/>
      <c r="VH66" s="45"/>
      <c r="VI66" s="45"/>
      <c r="VJ66" s="45"/>
      <c r="VK66" s="45"/>
      <c r="VL66" s="45"/>
      <c r="VM66" s="45"/>
      <c r="VN66" s="45"/>
      <c r="VO66" s="45"/>
      <c r="VP66" s="45"/>
      <c r="VQ66" s="45"/>
      <c r="VR66" s="45"/>
      <c r="VS66" s="45"/>
      <c r="VT66" s="45"/>
      <c r="VU66" s="45"/>
      <c r="VV66" s="45"/>
      <c r="VW66" s="45"/>
      <c r="VX66" s="45"/>
      <c r="VY66" s="45"/>
      <c r="VZ66" s="45"/>
      <c r="WA66" s="45"/>
      <c r="WB66" s="45"/>
      <c r="WC66" s="45"/>
      <c r="WD66" s="45"/>
      <c r="WE66" s="45"/>
      <c r="WF66" s="45"/>
      <c r="WG66" s="45"/>
      <c r="WH66" s="45"/>
      <c r="WI66" s="45"/>
      <c r="WJ66" s="45"/>
      <c r="WK66" s="45"/>
      <c r="WL66" s="45"/>
      <c r="WM66" s="45"/>
      <c r="WN66" s="45"/>
      <c r="WO66" s="45"/>
      <c r="WP66" s="45"/>
      <c r="WQ66" s="45"/>
      <c r="WR66" s="45"/>
      <c r="WS66" s="45"/>
      <c r="WT66" s="45"/>
      <c r="WU66" s="45"/>
      <c r="WV66" s="45"/>
      <c r="WW66" s="45"/>
      <c r="WX66" s="45"/>
      <c r="WY66" s="45"/>
      <c r="WZ66" s="45"/>
      <c r="XA66" s="45"/>
      <c r="XB66" s="45"/>
      <c r="XC66" s="45"/>
      <c r="XD66" s="45"/>
      <c r="XE66" s="45"/>
      <c r="XF66" s="45"/>
      <c r="XG66" s="45"/>
      <c r="XH66" s="45"/>
      <c r="XI66" s="45"/>
      <c r="XJ66" s="45"/>
      <c r="XK66" s="45"/>
      <c r="XL66" s="45"/>
      <c r="XM66" s="45"/>
      <c r="XN66" s="45"/>
      <c r="XO66" s="45"/>
      <c r="XP66" s="45"/>
      <c r="XQ66" s="45"/>
      <c r="XR66" s="45"/>
      <c r="XS66" s="45"/>
      <c r="XT66" s="45"/>
      <c r="XU66" s="45"/>
      <c r="XV66" s="45"/>
      <c r="XW66" s="45"/>
      <c r="XX66" s="45"/>
      <c r="XY66" s="45"/>
      <c r="XZ66" s="45"/>
      <c r="YA66" s="45"/>
      <c r="YB66" s="45"/>
      <c r="YC66" s="45"/>
      <c r="YD66" s="45"/>
      <c r="YE66" s="45"/>
      <c r="YF66" s="45"/>
      <c r="YG66" s="45"/>
      <c r="YH66" s="45"/>
      <c r="YI66" s="45"/>
      <c r="YJ66" s="45"/>
      <c r="YK66" s="45"/>
      <c r="YL66" s="45"/>
      <c r="YM66" s="45"/>
      <c r="YN66" s="45"/>
      <c r="YO66" s="45"/>
      <c r="YP66" s="45"/>
      <c r="YQ66" s="45"/>
      <c r="YR66" s="45"/>
      <c r="YS66" s="45"/>
      <c r="YT66" s="45"/>
      <c r="YU66" s="45"/>
      <c r="YV66" s="45"/>
      <c r="YW66" s="45"/>
      <c r="YX66" s="45"/>
      <c r="YY66" s="45"/>
      <c r="YZ66" s="45"/>
      <c r="ZA66" s="45"/>
      <c r="ZB66" s="45"/>
      <c r="ZC66" s="45"/>
      <c r="ZD66" s="45"/>
      <c r="ZE66" s="45"/>
      <c r="ZF66" s="45"/>
      <c r="ZG66" s="45"/>
      <c r="ZH66" s="45"/>
      <c r="ZI66" s="45"/>
      <c r="ZJ66" s="45"/>
      <c r="ZK66" s="45"/>
      <c r="ZL66" s="45"/>
      <c r="ZM66" s="45"/>
      <c r="ZN66" s="45"/>
      <c r="ZO66" s="45"/>
      <c r="ZP66" s="45"/>
      <c r="ZQ66" s="45"/>
      <c r="ZR66" s="45"/>
      <c r="ZS66" s="45"/>
      <c r="ZT66" s="45"/>
      <c r="ZU66" s="45"/>
      <c r="ZV66" s="45"/>
      <c r="ZW66" s="45"/>
      <c r="ZX66" s="45"/>
      <c r="ZY66" s="45"/>
      <c r="ZZ66" s="45"/>
      <c r="AAA66" s="45"/>
      <c r="AAB66" s="45"/>
      <c r="AAC66" s="45"/>
      <c r="AAD66" s="45"/>
      <c r="AAE66" s="45"/>
      <c r="AAF66" s="45"/>
      <c r="AAG66" s="45"/>
      <c r="AAH66" s="45"/>
      <c r="AAI66" s="45"/>
      <c r="AAJ66" s="45"/>
      <c r="AAK66" s="45"/>
      <c r="AAL66" s="45"/>
      <c r="AAM66" s="45"/>
      <c r="AAN66" s="45"/>
      <c r="AAO66" s="45"/>
      <c r="AAP66" s="45"/>
      <c r="AAQ66" s="45"/>
      <c r="AAR66" s="45"/>
      <c r="AAS66" s="45"/>
      <c r="AAT66" s="45"/>
      <c r="AAU66" s="45"/>
      <c r="AAV66" s="45"/>
      <c r="AAW66" s="45"/>
      <c r="AAX66" s="45"/>
      <c r="AAY66" s="45"/>
      <c r="AAZ66" s="45"/>
      <c r="ABA66" s="45"/>
      <c r="ABB66" s="45"/>
      <c r="ABC66" s="45"/>
      <c r="ABD66" s="45"/>
      <c r="ABE66" s="45"/>
      <c r="ABF66" s="45"/>
      <c r="ABG66" s="45"/>
      <c r="ABH66" s="45"/>
      <c r="ABI66" s="45"/>
      <c r="ABJ66" s="45"/>
      <c r="ABK66" s="45"/>
      <c r="ABL66" s="45"/>
      <c r="ABM66" s="45"/>
      <c r="ABN66" s="45"/>
      <c r="ABO66" s="45"/>
      <c r="ABP66" s="45"/>
      <c r="ABQ66" s="45"/>
      <c r="ABR66" s="45"/>
      <c r="ABS66" s="45"/>
      <c r="ABT66" s="45"/>
      <c r="ABU66" s="45"/>
      <c r="ABV66" s="45"/>
      <c r="ABW66" s="45"/>
      <c r="ABX66" s="45"/>
      <c r="ABY66" s="45"/>
      <c r="ABZ66" s="45"/>
      <c r="ACA66" s="45"/>
      <c r="ACB66" s="45"/>
      <c r="ACC66" s="45"/>
      <c r="ACD66" s="45"/>
      <c r="ACE66" s="45"/>
      <c r="ACF66" s="45"/>
      <c r="ACG66" s="45"/>
      <c r="ACH66" s="45"/>
      <c r="ACI66" s="45"/>
      <c r="ACJ66" s="45"/>
      <c r="ACK66" s="45"/>
      <c r="ACL66" s="45"/>
      <c r="ACM66" s="45"/>
      <c r="ACN66" s="45"/>
      <c r="ACO66" s="45"/>
      <c r="ACP66" s="45"/>
      <c r="ACQ66" s="45"/>
      <c r="ACR66" s="45"/>
      <c r="ACS66" s="45"/>
      <c r="ACT66" s="45"/>
      <c r="ACU66" s="45"/>
      <c r="ACV66" s="45"/>
      <c r="ACW66" s="45"/>
      <c r="ACX66" s="45"/>
      <c r="ACY66" s="45"/>
      <c r="ACZ66" s="45"/>
      <c r="ADA66" s="45"/>
      <c r="ADB66" s="45"/>
      <c r="ADC66" s="45"/>
      <c r="ADD66" s="45"/>
      <c r="ADE66" s="45"/>
      <c r="ADF66" s="45"/>
      <c r="ADG66" s="45"/>
      <c r="ADH66" s="45"/>
      <c r="ADI66" s="45"/>
      <c r="ADJ66" s="45"/>
      <c r="ADK66" s="45"/>
      <c r="ADL66" s="45"/>
      <c r="ADM66" s="45"/>
      <c r="ADN66" s="45"/>
      <c r="ADO66" s="45"/>
      <c r="ADP66" s="45"/>
      <c r="ADQ66" s="45"/>
      <c r="ADR66" s="45"/>
      <c r="ADS66" s="45"/>
      <c r="ADT66" s="45"/>
      <c r="ADU66" s="45"/>
      <c r="ADV66" s="45"/>
      <c r="ADW66" s="45"/>
      <c r="ADX66" s="45"/>
      <c r="ADY66" s="45"/>
      <c r="ADZ66" s="45"/>
      <c r="AEA66" s="45"/>
      <c r="AEB66" s="45"/>
      <c r="AEC66" s="45"/>
      <c r="AED66" s="45"/>
      <c r="AEE66" s="45"/>
      <c r="AEF66" s="45"/>
      <c r="AEG66" s="45"/>
      <c r="AEH66" s="45"/>
      <c r="AEI66" s="45"/>
      <c r="AEJ66" s="45"/>
      <c r="AEK66" s="45"/>
      <c r="AEL66" s="45"/>
      <c r="AEM66" s="45"/>
      <c r="AEN66" s="45"/>
      <c r="AEO66" s="45"/>
      <c r="AEP66" s="45"/>
      <c r="AEQ66" s="45"/>
      <c r="AER66" s="45"/>
      <c r="AES66" s="45"/>
      <c r="AET66" s="45"/>
      <c r="AEU66" s="45"/>
      <c r="AEV66" s="45"/>
      <c r="AEW66" s="45"/>
      <c r="AEX66" s="45"/>
      <c r="AEY66" s="45"/>
      <c r="AEZ66" s="45"/>
      <c r="AFA66" s="45"/>
      <c r="AFB66" s="45"/>
      <c r="AFC66" s="45"/>
      <c r="AFD66" s="45"/>
      <c r="AFE66" s="45"/>
      <c r="AFF66" s="45"/>
      <c r="AFG66" s="45"/>
      <c r="AFH66" s="45"/>
      <c r="AFI66" s="45"/>
      <c r="AFJ66" s="45"/>
      <c r="AFK66" s="45"/>
      <c r="AFL66" s="45"/>
      <c r="AFM66" s="45"/>
      <c r="AFN66" s="45"/>
      <c r="AFO66" s="45"/>
      <c r="AFP66" s="45"/>
      <c r="AFQ66" s="45"/>
      <c r="AFR66" s="45"/>
      <c r="AFS66" s="45"/>
      <c r="AFT66" s="45"/>
      <c r="AFU66" s="45"/>
      <c r="AFV66" s="45"/>
      <c r="AFW66" s="45"/>
      <c r="AFX66" s="45"/>
      <c r="AFY66" s="45"/>
      <c r="AFZ66" s="45"/>
      <c r="AGA66" s="45"/>
      <c r="AGB66" s="45"/>
      <c r="AGC66" s="45"/>
      <c r="AGD66" s="45"/>
      <c r="AGE66" s="45"/>
      <c r="AGF66" s="45"/>
      <c r="AGG66" s="45"/>
      <c r="AGH66" s="45"/>
      <c r="AGI66" s="45"/>
      <c r="AGJ66" s="45"/>
      <c r="AGK66" s="45"/>
      <c r="AGL66" s="45"/>
      <c r="AGM66" s="45"/>
      <c r="AGN66" s="45"/>
      <c r="AGO66" s="45"/>
      <c r="AGP66" s="45"/>
      <c r="AGQ66" s="45"/>
      <c r="AGR66" s="45"/>
      <c r="AGS66" s="45"/>
      <c r="AGT66" s="45"/>
      <c r="AGU66" s="45"/>
      <c r="AGV66" s="45"/>
      <c r="AGW66" s="45"/>
      <c r="AGX66" s="45"/>
      <c r="AGY66" s="45"/>
      <c r="AGZ66" s="45"/>
      <c r="AHA66" s="45"/>
      <c r="AHB66" s="45"/>
      <c r="AHC66" s="45"/>
      <c r="AHD66" s="45"/>
      <c r="AHE66" s="45"/>
      <c r="AHF66" s="45"/>
      <c r="AHG66" s="45"/>
      <c r="AHH66" s="45"/>
      <c r="AHI66" s="45"/>
      <c r="AHJ66" s="45"/>
      <c r="AHK66" s="45"/>
      <c r="AHL66" s="45"/>
      <c r="AHM66" s="45"/>
      <c r="AHN66" s="45"/>
      <c r="AHO66" s="45"/>
      <c r="AHP66" s="45"/>
      <c r="AHQ66" s="45"/>
      <c r="AHR66" s="45"/>
      <c r="AHS66" s="45"/>
      <c r="AHT66" s="45"/>
      <c r="AHU66" s="45"/>
      <c r="AHV66" s="45"/>
      <c r="AHW66" s="45"/>
      <c r="AHX66" s="45"/>
      <c r="AHY66" s="45"/>
      <c r="AHZ66" s="45"/>
      <c r="AIA66" s="45"/>
      <c r="AIB66" s="45"/>
      <c r="AIC66" s="45"/>
      <c r="AID66" s="45"/>
      <c r="AIE66" s="45"/>
      <c r="AIF66" s="45"/>
      <c r="AIG66" s="45"/>
      <c r="AIH66" s="45"/>
      <c r="AII66" s="45"/>
      <c r="AIJ66" s="45"/>
      <c r="AIK66" s="45"/>
      <c r="AIL66" s="45"/>
      <c r="AIM66" s="45"/>
      <c r="AIN66" s="45"/>
      <c r="AIO66" s="45"/>
      <c r="AIP66" s="45"/>
      <c r="AIQ66" s="45"/>
      <c r="AIR66" s="45"/>
      <c r="AIS66" s="45"/>
      <c r="AIT66" s="45"/>
      <c r="AIU66" s="45"/>
      <c r="AIV66" s="45"/>
      <c r="AIW66" s="45"/>
      <c r="AIX66" s="45"/>
      <c r="AIY66" s="45"/>
      <c r="AIZ66" s="45"/>
      <c r="AJA66" s="45"/>
      <c r="AJB66" s="45"/>
      <c r="AJC66" s="45"/>
      <c r="AJD66" s="45"/>
      <c r="AJE66" s="45"/>
      <c r="AJF66" s="45"/>
      <c r="AJG66" s="45"/>
      <c r="AJH66" s="45"/>
      <c r="AJI66" s="45"/>
      <c r="AJJ66" s="45"/>
      <c r="AJK66" s="45"/>
      <c r="AJL66" s="45"/>
      <c r="AJM66" s="45"/>
      <c r="AJN66" s="45"/>
      <c r="AJO66" s="45"/>
      <c r="AJP66" s="45"/>
      <c r="AJQ66" s="45"/>
      <c r="AJR66" s="45"/>
      <c r="AJS66" s="45"/>
      <c r="AJT66" s="45"/>
      <c r="AJU66" s="45"/>
      <c r="AJV66" s="45"/>
      <c r="AJW66" s="45"/>
      <c r="AJX66" s="45"/>
      <c r="AJY66" s="45"/>
      <c r="AJZ66" s="45"/>
      <c r="AKA66" s="45"/>
      <c r="AKB66" s="45"/>
      <c r="AKC66" s="45"/>
      <c r="AKD66" s="45"/>
      <c r="AKE66" s="45"/>
      <c r="AKF66" s="45"/>
      <c r="AKG66" s="45"/>
      <c r="AKH66" s="45"/>
      <c r="AKI66" s="45"/>
      <c r="AKJ66" s="45"/>
      <c r="AKK66" s="45"/>
      <c r="AKL66" s="45"/>
      <c r="AKM66" s="45"/>
      <c r="AKN66" s="45"/>
      <c r="AKO66" s="45"/>
      <c r="AKP66" s="45"/>
      <c r="AKQ66" s="45"/>
      <c r="AKR66" s="45"/>
      <c r="AKS66" s="45"/>
      <c r="AKT66" s="45"/>
      <c r="AKU66" s="45"/>
      <c r="AKV66" s="45"/>
      <c r="AKW66" s="45"/>
      <c r="AKX66" s="45"/>
      <c r="AKY66" s="45"/>
      <c r="AKZ66" s="45"/>
      <c r="ALA66" s="45"/>
      <c r="ALB66" s="45"/>
      <c r="ALC66" s="45"/>
      <c r="ALD66" s="45"/>
      <c r="ALE66" s="45"/>
      <c r="ALF66" s="45"/>
      <c r="ALG66" s="45"/>
      <c r="ALH66" s="45"/>
      <c r="ALI66" s="45"/>
      <c r="ALJ66" s="45"/>
      <c r="ALK66" s="45"/>
      <c r="ALL66" s="45"/>
      <c r="ALM66" s="45"/>
      <c r="ALN66" s="45"/>
      <c r="ALO66" s="45"/>
      <c r="ALP66" s="45"/>
      <c r="ALQ66" s="45"/>
      <c r="ALR66" s="45"/>
      <c r="ALS66" s="45"/>
      <c r="ALT66" s="45"/>
      <c r="ALU66" s="45"/>
      <c r="ALV66" s="45"/>
      <c r="ALW66" s="45"/>
      <c r="ALX66" s="45"/>
      <c r="ALY66" s="45"/>
      <c r="ALZ66" s="45"/>
      <c r="AMA66" s="45"/>
      <c r="AMB66" s="45"/>
      <c r="AMC66" s="45"/>
      <c r="AMD66" s="45"/>
      <c r="AME66" s="45"/>
      <c r="AMF66" s="45"/>
      <c r="AMG66" s="45"/>
      <c r="AMH66" s="45"/>
      <c r="AMI66" s="45"/>
      <c r="AMJ66" s="45"/>
      <c r="AMK66" s="45"/>
      <c r="AML66" s="45"/>
      <c r="AMM66" s="45"/>
      <c r="AMN66" s="45"/>
      <c r="AMO66" s="45"/>
      <c r="AMP66" s="45"/>
      <c r="AMQ66" s="45"/>
      <c r="AMR66" s="45"/>
      <c r="AMS66" s="45"/>
      <c r="AMT66" s="45"/>
      <c r="AMU66" s="45"/>
      <c r="AMV66" s="45"/>
      <c r="AMW66" s="45"/>
      <c r="AMX66" s="45"/>
      <c r="AMY66" s="45"/>
      <c r="AMZ66" s="45"/>
      <c r="ANA66" s="45"/>
      <c r="ANB66" s="45"/>
      <c r="ANC66" s="45"/>
      <c r="AND66" s="45"/>
      <c r="ANE66" s="45"/>
      <c r="ANF66" s="45"/>
      <c r="ANG66" s="45"/>
      <c r="ANH66" s="45"/>
      <c r="ANI66" s="45"/>
      <c r="ANJ66" s="45"/>
      <c r="ANK66" s="45"/>
      <c r="ANL66" s="45"/>
      <c r="ANM66" s="45"/>
      <c r="ANN66" s="45"/>
      <c r="ANO66" s="45"/>
      <c r="ANP66" s="45"/>
      <c r="ANQ66" s="45"/>
      <c r="ANR66" s="45"/>
      <c r="ANS66" s="45"/>
      <c r="ANT66" s="45"/>
      <c r="ANU66" s="45"/>
      <c r="ANV66" s="45"/>
      <c r="ANW66" s="45"/>
      <c r="ANX66" s="45"/>
      <c r="ANY66" s="45"/>
      <c r="ANZ66" s="45"/>
      <c r="AOA66" s="45"/>
      <c r="AOB66" s="45"/>
      <c r="AOC66" s="45"/>
      <c r="AOD66" s="45"/>
      <c r="AOE66" s="45"/>
      <c r="AOF66" s="45"/>
      <c r="AOG66" s="45"/>
      <c r="AOH66" s="45"/>
      <c r="AOI66" s="45"/>
      <c r="AOJ66" s="45"/>
      <c r="AOK66" s="45"/>
      <c r="AOL66" s="45"/>
      <c r="AOM66" s="45"/>
      <c r="AON66" s="45"/>
      <c r="AOO66" s="45"/>
      <c r="AOP66" s="45"/>
      <c r="AOQ66" s="45"/>
      <c r="AOR66" s="45"/>
      <c r="AOS66" s="45"/>
      <c r="AOT66" s="45"/>
      <c r="AOU66" s="45"/>
      <c r="AOV66" s="45"/>
      <c r="AOW66" s="45"/>
      <c r="AOX66" s="45"/>
      <c r="AOY66" s="45"/>
      <c r="AOZ66" s="45"/>
      <c r="APA66" s="45"/>
      <c r="APB66" s="45"/>
      <c r="APC66" s="45"/>
      <c r="APD66" s="45"/>
      <c r="APE66" s="45"/>
      <c r="APF66" s="45"/>
      <c r="APG66" s="45"/>
      <c r="APH66" s="45"/>
      <c r="API66" s="45"/>
      <c r="APJ66" s="45"/>
      <c r="APK66" s="45"/>
      <c r="APL66" s="45"/>
      <c r="APM66" s="45"/>
      <c r="APN66" s="45"/>
      <c r="APO66" s="45"/>
      <c r="APP66" s="45"/>
      <c r="APQ66" s="45"/>
      <c r="APR66" s="45"/>
      <c r="APS66" s="45"/>
      <c r="APT66" s="45"/>
      <c r="APU66" s="45"/>
      <c r="APV66" s="45"/>
      <c r="APW66" s="45"/>
      <c r="APX66" s="45"/>
      <c r="APY66" s="45"/>
    </row>
    <row r="67" spans="1:1117" ht="16" x14ac:dyDescent="0.2">
      <c r="A67" s="335" t="s">
        <v>318</v>
      </c>
      <c r="B67" s="351">
        <f t="shared" si="3"/>
        <v>167.13746093750001</v>
      </c>
      <c r="C67" s="351">
        <f t="shared" si="4"/>
        <v>16.502802734374999</v>
      </c>
      <c r="D67" s="351">
        <f t="shared" si="5"/>
        <v>0</v>
      </c>
      <c r="E67" s="351">
        <f t="shared" si="6"/>
        <v>302.79853515624995</v>
      </c>
      <c r="F67" s="351">
        <f t="shared" si="7"/>
        <v>12.077255859375001</v>
      </c>
      <c r="G67" s="351">
        <f t="shared" si="8"/>
        <v>448.11911132812497</v>
      </c>
      <c r="H67" s="351">
        <f t="shared" si="9"/>
        <v>813.94316406250005</v>
      </c>
      <c r="I67" s="351">
        <f t="shared" si="10"/>
        <v>81.316923828124999</v>
      </c>
      <c r="J67" s="351">
        <f t="shared" si="11"/>
        <v>59.605855941772468</v>
      </c>
      <c r="K67" s="351">
        <f t="shared" si="12"/>
        <v>0.73626953125000005</v>
      </c>
      <c r="L67" s="351">
        <f t="shared" si="13"/>
        <v>62.173291015624997</v>
      </c>
      <c r="M67" s="351">
        <f t="shared" si="14"/>
        <v>6.4414062499999994E-2</v>
      </c>
      <c r="N67" s="351">
        <f t="shared" si="15"/>
        <v>1964.4750844573973</v>
      </c>
      <c r="O67" s="351"/>
      <c r="P67" s="437"/>
      <c r="Q67" s="437"/>
      <c r="R67" s="437"/>
      <c r="S67" s="437"/>
      <c r="T67" s="190"/>
      <c r="U67" s="437"/>
      <c r="V67" s="437"/>
      <c r="W67" s="437"/>
      <c r="X67" s="437"/>
      <c r="Y67" s="437"/>
      <c r="Z67" s="437"/>
      <c r="AA67" s="437"/>
      <c r="AB67" s="437"/>
      <c r="AC67" s="437"/>
      <c r="AD67" s="437"/>
      <c r="AE67" s="437"/>
      <c r="AF67" s="437"/>
      <c r="AG67" s="437"/>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c r="IW67" s="45"/>
      <c r="IX67" s="45"/>
      <c r="IY67" s="45"/>
      <c r="IZ67" s="45"/>
      <c r="JA67" s="45"/>
      <c r="JB67" s="45"/>
      <c r="JC67" s="45"/>
      <c r="JD67" s="45"/>
      <c r="JE67" s="45"/>
      <c r="JF67" s="45"/>
      <c r="JG67" s="45"/>
      <c r="JH67" s="45"/>
      <c r="JI67" s="45"/>
      <c r="JJ67" s="45"/>
      <c r="JK67" s="45"/>
      <c r="JL67" s="45"/>
      <c r="JM67" s="45"/>
      <c r="JN67" s="45"/>
      <c r="JO67" s="45"/>
      <c r="JP67" s="45"/>
      <c r="JQ67" s="45"/>
      <c r="JR67" s="45"/>
      <c r="JS67" s="45"/>
      <c r="JT67" s="45"/>
      <c r="JU67" s="45"/>
      <c r="JV67" s="45"/>
      <c r="JW67" s="45"/>
      <c r="JX67" s="45"/>
      <c r="JY67" s="45"/>
      <c r="JZ67" s="45"/>
      <c r="KA67" s="45"/>
      <c r="KB67" s="45"/>
      <c r="KC67" s="45"/>
      <c r="KD67" s="45"/>
      <c r="KE67" s="45"/>
      <c r="KF67" s="45"/>
      <c r="KG67" s="45"/>
      <c r="KH67" s="45"/>
      <c r="KI67" s="45"/>
      <c r="KJ67" s="45"/>
      <c r="KK67" s="45"/>
      <c r="KL67" s="45"/>
      <c r="KM67" s="45"/>
      <c r="KN67" s="45"/>
      <c r="KO67" s="45"/>
      <c r="KP67" s="45"/>
      <c r="KQ67" s="45"/>
      <c r="KR67" s="45"/>
      <c r="KS67" s="45"/>
      <c r="KT67" s="45"/>
      <c r="KU67" s="45"/>
      <c r="KV67" s="45"/>
      <c r="KW67" s="45"/>
      <c r="KX67" s="45"/>
      <c r="KY67" s="45"/>
      <c r="KZ67" s="45"/>
      <c r="LA67" s="45"/>
      <c r="LB67" s="45"/>
      <c r="LC67" s="45"/>
      <c r="LD67" s="45"/>
      <c r="LE67" s="45"/>
      <c r="LF67" s="45"/>
      <c r="LG67" s="45"/>
      <c r="LH67" s="45"/>
      <c r="LI67" s="45"/>
      <c r="LJ67" s="45"/>
      <c r="LK67" s="45"/>
      <c r="LL67" s="45"/>
      <c r="LM67" s="45"/>
      <c r="LN67" s="45"/>
      <c r="LO67" s="45"/>
      <c r="LP67" s="45"/>
      <c r="LQ67" s="45"/>
      <c r="LR67" s="45"/>
      <c r="LS67" s="45"/>
      <c r="LT67" s="45"/>
      <c r="LU67" s="45"/>
      <c r="LV67" s="45"/>
      <c r="LW67" s="45"/>
      <c r="LX67" s="45"/>
      <c r="LY67" s="45"/>
      <c r="LZ67" s="45"/>
      <c r="MA67" s="45"/>
      <c r="MB67" s="45"/>
      <c r="MC67" s="45"/>
      <c r="MD67" s="45"/>
      <c r="ME67" s="45"/>
      <c r="MF67" s="45"/>
      <c r="MG67" s="45"/>
      <c r="MH67" s="45"/>
      <c r="MI67" s="45"/>
      <c r="MJ67" s="45"/>
      <c r="MK67" s="45"/>
      <c r="ML67" s="45"/>
      <c r="MM67" s="45"/>
      <c r="MN67" s="45"/>
      <c r="MO67" s="45"/>
      <c r="MP67" s="45"/>
      <c r="MQ67" s="45"/>
      <c r="MR67" s="45"/>
      <c r="MS67" s="45"/>
      <c r="MT67" s="45"/>
      <c r="MU67" s="45"/>
      <c r="MV67" s="45"/>
      <c r="MW67" s="45"/>
      <c r="MX67" s="45"/>
      <c r="MY67" s="45"/>
      <c r="MZ67" s="45"/>
      <c r="NA67" s="45"/>
      <c r="NB67" s="45"/>
      <c r="NC67" s="45"/>
      <c r="ND67" s="45"/>
      <c r="NE67" s="45"/>
      <c r="NF67" s="45"/>
      <c r="NG67" s="45"/>
      <c r="NH67" s="45"/>
      <c r="NI67" s="45"/>
      <c r="NJ67" s="45"/>
      <c r="NK67" s="45"/>
      <c r="NL67" s="45"/>
      <c r="NM67" s="45"/>
      <c r="NN67" s="45"/>
      <c r="NO67" s="45"/>
      <c r="NP67" s="45"/>
      <c r="NQ67" s="45"/>
      <c r="NR67" s="45"/>
      <c r="NS67" s="45"/>
      <c r="NT67" s="45"/>
      <c r="NU67" s="45"/>
      <c r="NV67" s="45"/>
      <c r="NW67" s="45"/>
      <c r="NX67" s="45"/>
      <c r="NY67" s="45"/>
      <c r="NZ67" s="45"/>
      <c r="OA67" s="45"/>
      <c r="OB67" s="45"/>
      <c r="OC67" s="45"/>
      <c r="OD67" s="45"/>
      <c r="OE67" s="45"/>
      <c r="OF67" s="45"/>
      <c r="OG67" s="45"/>
      <c r="OH67" s="45"/>
      <c r="OI67" s="45"/>
      <c r="OJ67" s="45"/>
      <c r="OK67" s="45"/>
      <c r="OL67" s="45"/>
      <c r="OM67" s="45"/>
      <c r="ON67" s="45"/>
      <c r="OO67" s="45"/>
      <c r="OP67" s="45"/>
      <c r="OQ67" s="45"/>
      <c r="OR67" s="45"/>
      <c r="OS67" s="45"/>
      <c r="OT67" s="45"/>
      <c r="OU67" s="45"/>
      <c r="OV67" s="45"/>
      <c r="OW67" s="45"/>
      <c r="OX67" s="45"/>
      <c r="OY67" s="45"/>
      <c r="OZ67" s="45"/>
      <c r="PA67" s="45"/>
      <c r="PB67" s="45"/>
      <c r="PC67" s="45"/>
      <c r="PD67" s="45"/>
      <c r="PE67" s="45"/>
      <c r="PF67" s="45"/>
      <c r="PG67" s="45"/>
      <c r="PH67" s="45"/>
      <c r="PI67" s="45"/>
      <c r="PJ67" s="45"/>
      <c r="PK67" s="45"/>
      <c r="PL67" s="45"/>
      <c r="PM67" s="45"/>
      <c r="PN67" s="45"/>
      <c r="PO67" s="45"/>
      <c r="PP67" s="45"/>
      <c r="PQ67" s="45"/>
      <c r="PR67" s="45"/>
      <c r="PS67" s="45"/>
      <c r="PT67" s="45"/>
      <c r="PU67" s="45"/>
      <c r="PV67" s="45"/>
      <c r="PW67" s="45"/>
      <c r="PX67" s="45"/>
      <c r="PY67" s="45"/>
      <c r="PZ67" s="45"/>
      <c r="QA67" s="45"/>
      <c r="QB67" s="45"/>
      <c r="QC67" s="45"/>
      <c r="QD67" s="45"/>
      <c r="QE67" s="45"/>
      <c r="QF67" s="45"/>
      <c r="QG67" s="45"/>
      <c r="QH67" s="45"/>
      <c r="QI67" s="45"/>
      <c r="QJ67" s="45"/>
      <c r="QK67" s="45"/>
      <c r="QL67" s="45"/>
      <c r="QM67" s="45"/>
      <c r="QN67" s="45"/>
      <c r="QO67" s="45"/>
      <c r="QP67" s="45"/>
      <c r="QQ67" s="45"/>
      <c r="QR67" s="45"/>
      <c r="QS67" s="45"/>
      <c r="QT67" s="45"/>
      <c r="QU67" s="45"/>
      <c r="QV67" s="45"/>
      <c r="QW67" s="45"/>
      <c r="QX67" s="45"/>
      <c r="QY67" s="45"/>
      <c r="QZ67" s="45"/>
      <c r="RA67" s="45"/>
      <c r="RB67" s="45"/>
      <c r="RC67" s="45"/>
      <c r="RD67" s="45"/>
      <c r="RE67" s="45"/>
      <c r="RF67" s="45"/>
      <c r="RG67" s="45"/>
      <c r="RH67" s="45"/>
      <c r="RI67" s="45"/>
      <c r="RJ67" s="45"/>
      <c r="RK67" s="45"/>
      <c r="RL67" s="45"/>
      <c r="RM67" s="45"/>
      <c r="RN67" s="45"/>
      <c r="RO67" s="45"/>
      <c r="RP67" s="45"/>
      <c r="RQ67" s="45"/>
      <c r="RR67" s="45"/>
      <c r="RS67" s="45"/>
      <c r="RT67" s="45"/>
      <c r="RU67" s="45"/>
      <c r="RV67" s="45"/>
      <c r="RW67" s="45"/>
      <c r="RX67" s="45"/>
      <c r="RY67" s="45"/>
      <c r="RZ67" s="45"/>
      <c r="SA67" s="45"/>
      <c r="SB67" s="45"/>
      <c r="SC67" s="45"/>
      <c r="SD67" s="45"/>
      <c r="SE67" s="45"/>
      <c r="SF67" s="45"/>
      <c r="SG67" s="45"/>
      <c r="SH67" s="45"/>
      <c r="SI67" s="45"/>
      <c r="SJ67" s="45"/>
      <c r="SK67" s="45"/>
      <c r="SL67" s="45"/>
      <c r="SM67" s="45"/>
      <c r="SN67" s="45"/>
      <c r="SO67" s="45"/>
      <c r="SP67" s="45"/>
      <c r="SQ67" s="45"/>
      <c r="SR67" s="45"/>
      <c r="SS67" s="45"/>
      <c r="ST67" s="45"/>
      <c r="SU67" s="45"/>
      <c r="SV67" s="45"/>
      <c r="SW67" s="45"/>
      <c r="SX67" s="45"/>
      <c r="SY67" s="45"/>
      <c r="SZ67" s="45"/>
      <c r="TA67" s="45"/>
      <c r="TB67" s="45"/>
      <c r="TC67" s="45"/>
      <c r="TD67" s="45"/>
      <c r="TE67" s="45"/>
      <c r="TF67" s="45"/>
      <c r="TG67" s="45"/>
      <c r="TH67" s="45"/>
      <c r="TI67" s="45"/>
      <c r="TJ67" s="45"/>
      <c r="TK67" s="45"/>
      <c r="TL67" s="45"/>
      <c r="TM67" s="45"/>
      <c r="TN67" s="45"/>
      <c r="TO67" s="45"/>
      <c r="TP67" s="45"/>
      <c r="TQ67" s="45"/>
      <c r="TR67" s="45"/>
      <c r="TS67" s="45"/>
      <c r="TT67" s="45"/>
      <c r="TU67" s="45"/>
      <c r="TV67" s="45"/>
      <c r="TW67" s="45"/>
      <c r="TX67" s="45"/>
      <c r="TY67" s="45"/>
      <c r="TZ67" s="45"/>
      <c r="UA67" s="45"/>
      <c r="UB67" s="45"/>
      <c r="UC67" s="45"/>
      <c r="UD67" s="45"/>
      <c r="UE67" s="45"/>
      <c r="UF67" s="45"/>
      <c r="UG67" s="45"/>
      <c r="UH67" s="45"/>
      <c r="UI67" s="45"/>
      <c r="UJ67" s="45"/>
      <c r="UK67" s="45"/>
      <c r="UL67" s="45"/>
      <c r="UM67" s="45"/>
      <c r="UN67" s="45"/>
      <c r="UO67" s="45"/>
      <c r="UP67" s="45"/>
      <c r="UQ67" s="45"/>
      <c r="UR67" s="45"/>
      <c r="US67" s="45"/>
      <c r="UT67" s="45"/>
      <c r="UU67" s="45"/>
      <c r="UV67" s="45"/>
      <c r="UW67" s="45"/>
      <c r="UX67" s="45"/>
      <c r="UY67" s="45"/>
      <c r="UZ67" s="45"/>
      <c r="VA67" s="45"/>
      <c r="VB67" s="45"/>
      <c r="VC67" s="45"/>
      <c r="VD67" s="45"/>
      <c r="VE67" s="45"/>
      <c r="VF67" s="45"/>
      <c r="VG67" s="45"/>
      <c r="VH67" s="45"/>
      <c r="VI67" s="45"/>
      <c r="VJ67" s="45"/>
      <c r="VK67" s="45"/>
      <c r="VL67" s="45"/>
      <c r="VM67" s="45"/>
      <c r="VN67" s="45"/>
      <c r="VO67" s="45"/>
      <c r="VP67" s="45"/>
      <c r="VQ67" s="45"/>
      <c r="VR67" s="45"/>
      <c r="VS67" s="45"/>
      <c r="VT67" s="45"/>
      <c r="VU67" s="45"/>
      <c r="VV67" s="45"/>
      <c r="VW67" s="45"/>
      <c r="VX67" s="45"/>
      <c r="VY67" s="45"/>
      <c r="VZ67" s="45"/>
      <c r="WA67" s="45"/>
      <c r="WB67" s="45"/>
      <c r="WC67" s="45"/>
      <c r="WD67" s="45"/>
      <c r="WE67" s="45"/>
      <c r="WF67" s="45"/>
      <c r="WG67" s="45"/>
      <c r="WH67" s="45"/>
      <c r="WI67" s="45"/>
      <c r="WJ67" s="45"/>
      <c r="WK67" s="45"/>
      <c r="WL67" s="45"/>
      <c r="WM67" s="45"/>
      <c r="WN67" s="45"/>
      <c r="WO67" s="45"/>
      <c r="WP67" s="45"/>
      <c r="WQ67" s="45"/>
      <c r="WR67" s="45"/>
      <c r="WS67" s="45"/>
      <c r="WT67" s="45"/>
      <c r="WU67" s="45"/>
      <c r="WV67" s="45"/>
      <c r="WW67" s="45"/>
      <c r="WX67" s="45"/>
      <c r="WY67" s="45"/>
      <c r="WZ67" s="45"/>
      <c r="XA67" s="45"/>
      <c r="XB67" s="45"/>
      <c r="XC67" s="45"/>
      <c r="XD67" s="45"/>
      <c r="XE67" s="45"/>
      <c r="XF67" s="45"/>
      <c r="XG67" s="45"/>
      <c r="XH67" s="45"/>
      <c r="XI67" s="45"/>
      <c r="XJ67" s="45"/>
      <c r="XK67" s="45"/>
      <c r="XL67" s="45"/>
      <c r="XM67" s="45"/>
      <c r="XN67" s="45"/>
      <c r="XO67" s="45"/>
      <c r="XP67" s="45"/>
      <c r="XQ67" s="45"/>
      <c r="XR67" s="45"/>
      <c r="XS67" s="45"/>
      <c r="XT67" s="45"/>
      <c r="XU67" s="45"/>
      <c r="XV67" s="45"/>
      <c r="XW67" s="45"/>
      <c r="XX67" s="45"/>
      <c r="XY67" s="45"/>
      <c r="XZ67" s="45"/>
      <c r="YA67" s="45"/>
      <c r="YB67" s="45"/>
      <c r="YC67" s="45"/>
      <c r="YD67" s="45"/>
      <c r="YE67" s="45"/>
      <c r="YF67" s="45"/>
      <c r="YG67" s="45"/>
      <c r="YH67" s="45"/>
      <c r="YI67" s="45"/>
      <c r="YJ67" s="45"/>
      <c r="YK67" s="45"/>
      <c r="YL67" s="45"/>
      <c r="YM67" s="45"/>
      <c r="YN67" s="45"/>
      <c r="YO67" s="45"/>
      <c r="YP67" s="45"/>
      <c r="YQ67" s="45"/>
      <c r="YR67" s="45"/>
      <c r="YS67" s="45"/>
      <c r="YT67" s="45"/>
      <c r="YU67" s="45"/>
      <c r="YV67" s="45"/>
      <c r="YW67" s="45"/>
      <c r="YX67" s="45"/>
      <c r="YY67" s="45"/>
      <c r="YZ67" s="45"/>
      <c r="ZA67" s="45"/>
      <c r="ZB67" s="45"/>
      <c r="ZC67" s="45"/>
      <c r="ZD67" s="45"/>
      <c r="ZE67" s="45"/>
      <c r="ZF67" s="45"/>
      <c r="ZG67" s="45"/>
      <c r="ZH67" s="45"/>
      <c r="ZI67" s="45"/>
      <c r="ZJ67" s="45"/>
      <c r="ZK67" s="45"/>
      <c r="ZL67" s="45"/>
      <c r="ZM67" s="45"/>
      <c r="ZN67" s="45"/>
      <c r="ZO67" s="45"/>
      <c r="ZP67" s="45"/>
      <c r="ZQ67" s="45"/>
      <c r="ZR67" s="45"/>
      <c r="ZS67" s="45"/>
      <c r="ZT67" s="45"/>
      <c r="ZU67" s="45"/>
      <c r="ZV67" s="45"/>
      <c r="ZW67" s="45"/>
      <c r="ZX67" s="45"/>
      <c r="ZY67" s="45"/>
      <c r="ZZ67" s="45"/>
      <c r="AAA67" s="45"/>
      <c r="AAB67" s="45"/>
      <c r="AAC67" s="45"/>
      <c r="AAD67" s="45"/>
      <c r="AAE67" s="45"/>
      <c r="AAF67" s="45"/>
      <c r="AAG67" s="45"/>
      <c r="AAH67" s="45"/>
      <c r="AAI67" s="45"/>
      <c r="AAJ67" s="45"/>
      <c r="AAK67" s="45"/>
      <c r="AAL67" s="45"/>
      <c r="AAM67" s="45"/>
      <c r="AAN67" s="45"/>
      <c r="AAO67" s="45"/>
      <c r="AAP67" s="45"/>
      <c r="AAQ67" s="45"/>
      <c r="AAR67" s="45"/>
      <c r="AAS67" s="45"/>
      <c r="AAT67" s="45"/>
      <c r="AAU67" s="45"/>
      <c r="AAV67" s="45"/>
      <c r="AAW67" s="45"/>
      <c r="AAX67" s="45"/>
      <c r="AAY67" s="45"/>
      <c r="AAZ67" s="45"/>
      <c r="ABA67" s="45"/>
      <c r="ABB67" s="45"/>
      <c r="ABC67" s="45"/>
      <c r="ABD67" s="45"/>
      <c r="ABE67" s="45"/>
      <c r="ABF67" s="45"/>
      <c r="ABG67" s="45"/>
      <c r="ABH67" s="45"/>
      <c r="ABI67" s="45"/>
      <c r="ABJ67" s="45"/>
      <c r="ABK67" s="45"/>
      <c r="ABL67" s="45"/>
      <c r="ABM67" s="45"/>
      <c r="ABN67" s="45"/>
      <c r="ABO67" s="45"/>
      <c r="ABP67" s="45"/>
      <c r="ABQ67" s="45"/>
      <c r="ABR67" s="45"/>
      <c r="ABS67" s="45"/>
      <c r="ABT67" s="45"/>
      <c r="ABU67" s="45"/>
      <c r="ABV67" s="45"/>
      <c r="ABW67" s="45"/>
      <c r="ABX67" s="45"/>
      <c r="ABY67" s="45"/>
      <c r="ABZ67" s="45"/>
      <c r="ACA67" s="45"/>
      <c r="ACB67" s="45"/>
      <c r="ACC67" s="45"/>
      <c r="ACD67" s="45"/>
      <c r="ACE67" s="45"/>
      <c r="ACF67" s="45"/>
      <c r="ACG67" s="45"/>
      <c r="ACH67" s="45"/>
      <c r="ACI67" s="45"/>
      <c r="ACJ67" s="45"/>
      <c r="ACK67" s="45"/>
      <c r="ACL67" s="45"/>
      <c r="ACM67" s="45"/>
      <c r="ACN67" s="45"/>
      <c r="ACO67" s="45"/>
      <c r="ACP67" s="45"/>
      <c r="ACQ67" s="45"/>
      <c r="ACR67" s="45"/>
      <c r="ACS67" s="45"/>
      <c r="ACT67" s="45"/>
      <c r="ACU67" s="45"/>
      <c r="ACV67" s="45"/>
      <c r="ACW67" s="45"/>
      <c r="ACX67" s="45"/>
      <c r="ACY67" s="45"/>
      <c r="ACZ67" s="45"/>
      <c r="ADA67" s="45"/>
      <c r="ADB67" s="45"/>
      <c r="ADC67" s="45"/>
      <c r="ADD67" s="45"/>
      <c r="ADE67" s="45"/>
      <c r="ADF67" s="45"/>
      <c r="ADG67" s="45"/>
      <c r="ADH67" s="45"/>
      <c r="ADI67" s="45"/>
      <c r="ADJ67" s="45"/>
      <c r="ADK67" s="45"/>
      <c r="ADL67" s="45"/>
      <c r="ADM67" s="45"/>
      <c r="ADN67" s="45"/>
      <c r="ADO67" s="45"/>
      <c r="ADP67" s="45"/>
      <c r="ADQ67" s="45"/>
      <c r="ADR67" s="45"/>
      <c r="ADS67" s="45"/>
      <c r="ADT67" s="45"/>
      <c r="ADU67" s="45"/>
      <c r="ADV67" s="45"/>
      <c r="ADW67" s="45"/>
      <c r="ADX67" s="45"/>
      <c r="ADY67" s="45"/>
      <c r="ADZ67" s="45"/>
      <c r="AEA67" s="45"/>
      <c r="AEB67" s="45"/>
      <c r="AEC67" s="45"/>
      <c r="AED67" s="45"/>
      <c r="AEE67" s="45"/>
      <c r="AEF67" s="45"/>
      <c r="AEG67" s="45"/>
      <c r="AEH67" s="45"/>
      <c r="AEI67" s="45"/>
      <c r="AEJ67" s="45"/>
      <c r="AEK67" s="45"/>
      <c r="AEL67" s="45"/>
      <c r="AEM67" s="45"/>
      <c r="AEN67" s="45"/>
      <c r="AEO67" s="45"/>
      <c r="AEP67" s="45"/>
      <c r="AEQ67" s="45"/>
      <c r="AER67" s="45"/>
      <c r="AES67" s="45"/>
      <c r="AET67" s="45"/>
      <c r="AEU67" s="45"/>
      <c r="AEV67" s="45"/>
      <c r="AEW67" s="45"/>
      <c r="AEX67" s="45"/>
      <c r="AEY67" s="45"/>
      <c r="AEZ67" s="45"/>
      <c r="AFA67" s="45"/>
      <c r="AFB67" s="45"/>
      <c r="AFC67" s="45"/>
      <c r="AFD67" s="45"/>
      <c r="AFE67" s="45"/>
      <c r="AFF67" s="45"/>
      <c r="AFG67" s="45"/>
      <c r="AFH67" s="45"/>
      <c r="AFI67" s="45"/>
      <c r="AFJ67" s="45"/>
      <c r="AFK67" s="45"/>
      <c r="AFL67" s="45"/>
      <c r="AFM67" s="45"/>
      <c r="AFN67" s="45"/>
      <c r="AFO67" s="45"/>
      <c r="AFP67" s="45"/>
      <c r="AFQ67" s="45"/>
      <c r="AFR67" s="45"/>
      <c r="AFS67" s="45"/>
      <c r="AFT67" s="45"/>
      <c r="AFU67" s="45"/>
      <c r="AFV67" s="45"/>
      <c r="AFW67" s="45"/>
      <c r="AFX67" s="45"/>
      <c r="AFY67" s="45"/>
      <c r="AFZ67" s="45"/>
      <c r="AGA67" s="45"/>
      <c r="AGB67" s="45"/>
      <c r="AGC67" s="45"/>
      <c r="AGD67" s="45"/>
      <c r="AGE67" s="45"/>
      <c r="AGF67" s="45"/>
      <c r="AGG67" s="45"/>
      <c r="AGH67" s="45"/>
      <c r="AGI67" s="45"/>
      <c r="AGJ67" s="45"/>
      <c r="AGK67" s="45"/>
      <c r="AGL67" s="45"/>
      <c r="AGM67" s="45"/>
      <c r="AGN67" s="45"/>
      <c r="AGO67" s="45"/>
      <c r="AGP67" s="45"/>
      <c r="AGQ67" s="45"/>
      <c r="AGR67" s="45"/>
      <c r="AGS67" s="45"/>
      <c r="AGT67" s="45"/>
      <c r="AGU67" s="45"/>
      <c r="AGV67" s="45"/>
      <c r="AGW67" s="45"/>
      <c r="AGX67" s="45"/>
      <c r="AGY67" s="45"/>
      <c r="AGZ67" s="45"/>
      <c r="AHA67" s="45"/>
      <c r="AHB67" s="45"/>
      <c r="AHC67" s="45"/>
      <c r="AHD67" s="45"/>
      <c r="AHE67" s="45"/>
      <c r="AHF67" s="45"/>
      <c r="AHG67" s="45"/>
      <c r="AHH67" s="45"/>
      <c r="AHI67" s="45"/>
      <c r="AHJ67" s="45"/>
      <c r="AHK67" s="45"/>
      <c r="AHL67" s="45"/>
      <c r="AHM67" s="45"/>
      <c r="AHN67" s="45"/>
      <c r="AHO67" s="45"/>
      <c r="AHP67" s="45"/>
      <c r="AHQ67" s="45"/>
      <c r="AHR67" s="45"/>
      <c r="AHS67" s="45"/>
      <c r="AHT67" s="45"/>
      <c r="AHU67" s="45"/>
      <c r="AHV67" s="45"/>
      <c r="AHW67" s="45"/>
      <c r="AHX67" s="45"/>
      <c r="AHY67" s="45"/>
      <c r="AHZ67" s="45"/>
      <c r="AIA67" s="45"/>
      <c r="AIB67" s="45"/>
      <c r="AIC67" s="45"/>
      <c r="AID67" s="45"/>
      <c r="AIE67" s="45"/>
      <c r="AIF67" s="45"/>
      <c r="AIG67" s="45"/>
      <c r="AIH67" s="45"/>
      <c r="AII67" s="45"/>
      <c r="AIJ67" s="45"/>
      <c r="AIK67" s="45"/>
      <c r="AIL67" s="45"/>
      <c r="AIM67" s="45"/>
      <c r="AIN67" s="45"/>
      <c r="AIO67" s="45"/>
      <c r="AIP67" s="45"/>
      <c r="AIQ67" s="45"/>
      <c r="AIR67" s="45"/>
      <c r="AIS67" s="45"/>
      <c r="AIT67" s="45"/>
      <c r="AIU67" s="45"/>
      <c r="AIV67" s="45"/>
      <c r="AIW67" s="45"/>
      <c r="AIX67" s="45"/>
      <c r="AIY67" s="45"/>
      <c r="AIZ67" s="45"/>
      <c r="AJA67" s="45"/>
      <c r="AJB67" s="45"/>
      <c r="AJC67" s="45"/>
      <c r="AJD67" s="45"/>
      <c r="AJE67" s="45"/>
      <c r="AJF67" s="45"/>
      <c r="AJG67" s="45"/>
      <c r="AJH67" s="45"/>
      <c r="AJI67" s="45"/>
      <c r="AJJ67" s="45"/>
      <c r="AJK67" s="45"/>
      <c r="AJL67" s="45"/>
      <c r="AJM67" s="45"/>
      <c r="AJN67" s="45"/>
      <c r="AJO67" s="45"/>
      <c r="AJP67" s="45"/>
      <c r="AJQ67" s="45"/>
      <c r="AJR67" s="45"/>
      <c r="AJS67" s="45"/>
      <c r="AJT67" s="45"/>
      <c r="AJU67" s="45"/>
      <c r="AJV67" s="45"/>
      <c r="AJW67" s="45"/>
      <c r="AJX67" s="45"/>
      <c r="AJY67" s="45"/>
      <c r="AJZ67" s="45"/>
      <c r="AKA67" s="45"/>
      <c r="AKB67" s="45"/>
      <c r="AKC67" s="45"/>
      <c r="AKD67" s="45"/>
      <c r="AKE67" s="45"/>
      <c r="AKF67" s="45"/>
      <c r="AKG67" s="45"/>
      <c r="AKH67" s="45"/>
      <c r="AKI67" s="45"/>
      <c r="AKJ67" s="45"/>
      <c r="AKK67" s="45"/>
      <c r="AKL67" s="45"/>
      <c r="AKM67" s="45"/>
      <c r="AKN67" s="45"/>
      <c r="AKO67" s="45"/>
      <c r="AKP67" s="45"/>
      <c r="AKQ67" s="45"/>
      <c r="AKR67" s="45"/>
      <c r="AKS67" s="45"/>
      <c r="AKT67" s="45"/>
      <c r="AKU67" s="45"/>
      <c r="AKV67" s="45"/>
      <c r="AKW67" s="45"/>
      <c r="AKX67" s="45"/>
      <c r="AKY67" s="45"/>
      <c r="AKZ67" s="45"/>
      <c r="ALA67" s="45"/>
      <c r="ALB67" s="45"/>
      <c r="ALC67" s="45"/>
      <c r="ALD67" s="45"/>
      <c r="ALE67" s="45"/>
      <c r="ALF67" s="45"/>
      <c r="ALG67" s="45"/>
      <c r="ALH67" s="45"/>
      <c r="ALI67" s="45"/>
      <c r="ALJ67" s="45"/>
      <c r="ALK67" s="45"/>
      <c r="ALL67" s="45"/>
      <c r="ALM67" s="45"/>
      <c r="ALN67" s="45"/>
      <c r="ALO67" s="45"/>
      <c r="ALP67" s="45"/>
      <c r="ALQ67" s="45"/>
      <c r="ALR67" s="45"/>
      <c r="ALS67" s="45"/>
      <c r="ALT67" s="45"/>
      <c r="ALU67" s="45"/>
      <c r="ALV67" s="45"/>
      <c r="ALW67" s="45"/>
      <c r="ALX67" s="45"/>
      <c r="ALY67" s="45"/>
      <c r="ALZ67" s="45"/>
      <c r="AMA67" s="45"/>
      <c r="AMB67" s="45"/>
      <c r="AMC67" s="45"/>
      <c r="AMD67" s="45"/>
      <c r="AME67" s="45"/>
      <c r="AMF67" s="45"/>
      <c r="AMG67" s="45"/>
      <c r="AMH67" s="45"/>
      <c r="AMI67" s="45"/>
      <c r="AMJ67" s="45"/>
      <c r="AMK67" s="45"/>
      <c r="AML67" s="45"/>
      <c r="AMM67" s="45"/>
      <c r="AMN67" s="45"/>
      <c r="AMO67" s="45"/>
      <c r="AMP67" s="45"/>
      <c r="AMQ67" s="45"/>
      <c r="AMR67" s="45"/>
      <c r="AMS67" s="45"/>
      <c r="AMT67" s="45"/>
      <c r="AMU67" s="45"/>
      <c r="AMV67" s="45"/>
      <c r="AMW67" s="45"/>
      <c r="AMX67" s="45"/>
      <c r="AMY67" s="45"/>
      <c r="AMZ67" s="45"/>
      <c r="ANA67" s="45"/>
      <c r="ANB67" s="45"/>
      <c r="ANC67" s="45"/>
      <c r="AND67" s="45"/>
      <c r="ANE67" s="45"/>
      <c r="ANF67" s="45"/>
      <c r="ANG67" s="45"/>
      <c r="ANH67" s="45"/>
      <c r="ANI67" s="45"/>
      <c r="ANJ67" s="45"/>
      <c r="ANK67" s="45"/>
      <c r="ANL67" s="45"/>
      <c r="ANM67" s="45"/>
      <c r="ANN67" s="45"/>
      <c r="ANO67" s="45"/>
      <c r="ANP67" s="45"/>
      <c r="ANQ67" s="45"/>
      <c r="ANR67" s="45"/>
      <c r="ANS67" s="45"/>
      <c r="ANT67" s="45"/>
      <c r="ANU67" s="45"/>
      <c r="ANV67" s="45"/>
      <c r="ANW67" s="45"/>
      <c r="ANX67" s="45"/>
      <c r="ANY67" s="45"/>
      <c r="ANZ67" s="45"/>
      <c r="AOA67" s="45"/>
      <c r="AOB67" s="45"/>
      <c r="AOC67" s="45"/>
      <c r="AOD67" s="45"/>
      <c r="AOE67" s="45"/>
      <c r="AOF67" s="45"/>
      <c r="AOG67" s="45"/>
      <c r="AOH67" s="45"/>
      <c r="AOI67" s="45"/>
      <c r="AOJ67" s="45"/>
      <c r="AOK67" s="45"/>
      <c r="AOL67" s="45"/>
      <c r="AOM67" s="45"/>
      <c r="AON67" s="45"/>
      <c r="AOO67" s="45"/>
      <c r="AOP67" s="45"/>
      <c r="AOQ67" s="45"/>
      <c r="AOR67" s="45"/>
      <c r="AOS67" s="45"/>
      <c r="AOT67" s="45"/>
      <c r="AOU67" s="45"/>
      <c r="AOV67" s="45"/>
      <c r="AOW67" s="45"/>
      <c r="AOX67" s="45"/>
      <c r="AOY67" s="45"/>
      <c r="AOZ67" s="45"/>
      <c r="APA67" s="45"/>
      <c r="APB67" s="45"/>
      <c r="APC67" s="45"/>
      <c r="APD67" s="45"/>
      <c r="APE67" s="45"/>
      <c r="APF67" s="45"/>
      <c r="APG67" s="45"/>
      <c r="APH67" s="45"/>
      <c r="API67" s="45"/>
      <c r="APJ67" s="45"/>
      <c r="APK67" s="45"/>
      <c r="APL67" s="45"/>
      <c r="APM67" s="45"/>
      <c r="APN67" s="45"/>
      <c r="APO67" s="45"/>
      <c r="APP67" s="45"/>
      <c r="APQ67" s="45"/>
      <c r="APR67" s="45"/>
      <c r="APS67" s="45"/>
      <c r="APT67" s="45"/>
      <c r="APU67" s="45"/>
      <c r="APV67" s="45"/>
      <c r="APW67" s="45"/>
      <c r="APX67" s="45"/>
      <c r="APY67" s="45"/>
    </row>
    <row r="68" spans="1:1117" ht="16" x14ac:dyDescent="0.2">
      <c r="A68" s="335" t="s">
        <v>319</v>
      </c>
      <c r="B68" s="351">
        <f t="shared" si="3"/>
        <v>187.91737431887725</v>
      </c>
      <c r="C68" s="351">
        <f t="shared" si="4"/>
        <v>41.982197265624997</v>
      </c>
      <c r="D68" s="351">
        <f t="shared" si="5"/>
        <v>9.2010803301645563</v>
      </c>
      <c r="E68" s="351">
        <f t="shared" si="6"/>
        <v>487.31976638919474</v>
      </c>
      <c r="F68" s="351">
        <f t="shared" si="7"/>
        <v>8.6275993815233889</v>
      </c>
      <c r="G68" s="351">
        <f t="shared" si="8"/>
        <v>538.93535439403638</v>
      </c>
      <c r="H68" s="351">
        <f t="shared" si="9"/>
        <v>866.74800395509089</v>
      </c>
      <c r="I68" s="351">
        <f t="shared" si="10"/>
        <v>119.99649580963225</v>
      </c>
      <c r="J68" s="351">
        <f t="shared" si="11"/>
        <v>73.955380859374998</v>
      </c>
      <c r="K68" s="351">
        <f t="shared" si="12"/>
        <v>2.859052655876436</v>
      </c>
      <c r="L68" s="351">
        <f t="shared" si="13"/>
        <v>91.35252567675154</v>
      </c>
      <c r="M68" s="351">
        <f t="shared" si="14"/>
        <v>0.31630323165882113</v>
      </c>
      <c r="N68" s="351">
        <f t="shared" si="15"/>
        <v>2429.2111342678063</v>
      </c>
      <c r="O68" s="351"/>
      <c r="P68" s="437"/>
      <c r="Q68" s="437"/>
      <c r="R68" s="437"/>
      <c r="S68" s="187"/>
      <c r="T68" s="190"/>
      <c r="U68" s="437"/>
      <c r="V68" s="437"/>
      <c r="W68" s="437"/>
      <c r="X68" s="437"/>
      <c r="Y68" s="437"/>
      <c r="Z68" s="437"/>
      <c r="AA68" s="437"/>
      <c r="AB68" s="437"/>
      <c r="AC68" s="437"/>
      <c r="AD68" s="437"/>
      <c r="AE68" s="437"/>
      <c r="AF68" s="437"/>
      <c r="AG68" s="437"/>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c r="IW68" s="45"/>
      <c r="IX68" s="45"/>
      <c r="IY68" s="45"/>
      <c r="IZ68" s="45"/>
      <c r="JA68" s="45"/>
      <c r="JB68" s="45"/>
      <c r="JC68" s="45"/>
      <c r="JD68" s="45"/>
      <c r="JE68" s="45"/>
      <c r="JF68" s="45"/>
      <c r="JG68" s="45"/>
      <c r="JH68" s="45"/>
      <c r="JI68" s="45"/>
      <c r="JJ68" s="45"/>
      <c r="JK68" s="45"/>
      <c r="JL68" s="45"/>
      <c r="JM68" s="45"/>
      <c r="JN68" s="45"/>
      <c r="JO68" s="45"/>
      <c r="JP68" s="45"/>
      <c r="JQ68" s="45"/>
      <c r="JR68" s="45"/>
      <c r="JS68" s="45"/>
      <c r="JT68" s="45"/>
      <c r="JU68" s="45"/>
      <c r="JV68" s="45"/>
      <c r="JW68" s="45"/>
      <c r="JX68" s="45"/>
      <c r="JY68" s="45"/>
      <c r="JZ68" s="45"/>
      <c r="KA68" s="45"/>
      <c r="KB68" s="45"/>
      <c r="KC68" s="45"/>
      <c r="KD68" s="45"/>
      <c r="KE68" s="45"/>
      <c r="KF68" s="45"/>
      <c r="KG68" s="45"/>
      <c r="KH68" s="45"/>
      <c r="KI68" s="45"/>
      <c r="KJ68" s="45"/>
      <c r="KK68" s="45"/>
      <c r="KL68" s="45"/>
      <c r="KM68" s="45"/>
      <c r="KN68" s="45"/>
      <c r="KO68" s="45"/>
      <c r="KP68" s="45"/>
      <c r="KQ68" s="45"/>
      <c r="KR68" s="45"/>
      <c r="KS68" s="45"/>
      <c r="KT68" s="45"/>
      <c r="KU68" s="45"/>
      <c r="KV68" s="45"/>
      <c r="KW68" s="45"/>
      <c r="KX68" s="45"/>
      <c r="KY68" s="45"/>
      <c r="KZ68" s="45"/>
      <c r="LA68" s="45"/>
      <c r="LB68" s="45"/>
      <c r="LC68" s="45"/>
      <c r="LD68" s="45"/>
      <c r="LE68" s="45"/>
      <c r="LF68" s="45"/>
      <c r="LG68" s="45"/>
      <c r="LH68" s="45"/>
      <c r="LI68" s="45"/>
      <c r="LJ68" s="45"/>
      <c r="LK68" s="45"/>
      <c r="LL68" s="45"/>
      <c r="LM68" s="45"/>
      <c r="LN68" s="45"/>
      <c r="LO68" s="45"/>
      <c r="LP68" s="45"/>
      <c r="LQ68" s="45"/>
      <c r="LR68" s="45"/>
      <c r="LS68" s="45"/>
      <c r="LT68" s="45"/>
      <c r="LU68" s="45"/>
      <c r="LV68" s="45"/>
      <c r="LW68" s="45"/>
      <c r="LX68" s="45"/>
      <c r="LY68" s="45"/>
      <c r="LZ68" s="45"/>
      <c r="MA68" s="45"/>
      <c r="MB68" s="45"/>
      <c r="MC68" s="45"/>
      <c r="MD68" s="45"/>
      <c r="ME68" s="45"/>
      <c r="MF68" s="45"/>
      <c r="MG68" s="45"/>
      <c r="MH68" s="45"/>
      <c r="MI68" s="45"/>
      <c r="MJ68" s="45"/>
      <c r="MK68" s="45"/>
      <c r="ML68" s="45"/>
      <c r="MM68" s="45"/>
      <c r="MN68" s="45"/>
      <c r="MO68" s="45"/>
      <c r="MP68" s="45"/>
      <c r="MQ68" s="45"/>
      <c r="MR68" s="45"/>
      <c r="MS68" s="45"/>
      <c r="MT68" s="45"/>
      <c r="MU68" s="45"/>
      <c r="MV68" s="45"/>
      <c r="MW68" s="45"/>
      <c r="MX68" s="45"/>
      <c r="MY68" s="45"/>
      <c r="MZ68" s="45"/>
      <c r="NA68" s="45"/>
      <c r="NB68" s="45"/>
      <c r="NC68" s="45"/>
      <c r="ND68" s="45"/>
      <c r="NE68" s="45"/>
      <c r="NF68" s="45"/>
      <c r="NG68" s="45"/>
      <c r="NH68" s="45"/>
      <c r="NI68" s="45"/>
      <c r="NJ68" s="45"/>
      <c r="NK68" s="45"/>
      <c r="NL68" s="45"/>
      <c r="NM68" s="45"/>
      <c r="NN68" s="45"/>
      <c r="NO68" s="45"/>
      <c r="NP68" s="45"/>
      <c r="NQ68" s="45"/>
      <c r="NR68" s="45"/>
      <c r="NS68" s="45"/>
      <c r="NT68" s="45"/>
      <c r="NU68" s="45"/>
      <c r="NV68" s="45"/>
      <c r="NW68" s="45"/>
      <c r="NX68" s="45"/>
      <c r="NY68" s="45"/>
      <c r="NZ68" s="45"/>
      <c r="OA68" s="45"/>
      <c r="OB68" s="45"/>
      <c r="OC68" s="45"/>
      <c r="OD68" s="45"/>
      <c r="OE68" s="45"/>
      <c r="OF68" s="45"/>
      <c r="OG68" s="45"/>
      <c r="OH68" s="45"/>
      <c r="OI68" s="45"/>
      <c r="OJ68" s="45"/>
      <c r="OK68" s="45"/>
      <c r="OL68" s="45"/>
      <c r="OM68" s="45"/>
      <c r="ON68" s="45"/>
      <c r="OO68" s="45"/>
      <c r="OP68" s="45"/>
      <c r="OQ68" s="45"/>
      <c r="OR68" s="45"/>
      <c r="OS68" s="45"/>
      <c r="OT68" s="45"/>
      <c r="OU68" s="45"/>
      <c r="OV68" s="45"/>
      <c r="OW68" s="45"/>
      <c r="OX68" s="45"/>
      <c r="OY68" s="45"/>
      <c r="OZ68" s="45"/>
      <c r="PA68" s="45"/>
      <c r="PB68" s="45"/>
      <c r="PC68" s="45"/>
      <c r="PD68" s="45"/>
      <c r="PE68" s="45"/>
      <c r="PF68" s="45"/>
      <c r="PG68" s="45"/>
      <c r="PH68" s="45"/>
      <c r="PI68" s="45"/>
      <c r="PJ68" s="45"/>
      <c r="PK68" s="45"/>
      <c r="PL68" s="45"/>
      <c r="PM68" s="45"/>
      <c r="PN68" s="45"/>
      <c r="PO68" s="45"/>
      <c r="PP68" s="45"/>
      <c r="PQ68" s="45"/>
      <c r="PR68" s="45"/>
      <c r="PS68" s="45"/>
      <c r="PT68" s="45"/>
      <c r="PU68" s="45"/>
      <c r="PV68" s="45"/>
      <c r="PW68" s="45"/>
      <c r="PX68" s="45"/>
      <c r="PY68" s="45"/>
      <c r="PZ68" s="45"/>
      <c r="QA68" s="45"/>
      <c r="QB68" s="45"/>
      <c r="QC68" s="45"/>
      <c r="QD68" s="45"/>
      <c r="QE68" s="45"/>
      <c r="QF68" s="45"/>
      <c r="QG68" s="45"/>
      <c r="QH68" s="45"/>
      <c r="QI68" s="45"/>
      <c r="QJ68" s="45"/>
      <c r="QK68" s="45"/>
      <c r="QL68" s="45"/>
      <c r="QM68" s="45"/>
      <c r="QN68" s="45"/>
      <c r="QO68" s="45"/>
      <c r="QP68" s="45"/>
      <c r="QQ68" s="45"/>
      <c r="QR68" s="45"/>
      <c r="QS68" s="45"/>
      <c r="QT68" s="45"/>
      <c r="QU68" s="45"/>
      <c r="QV68" s="45"/>
      <c r="QW68" s="45"/>
      <c r="QX68" s="45"/>
      <c r="QY68" s="45"/>
      <c r="QZ68" s="45"/>
      <c r="RA68" s="45"/>
      <c r="RB68" s="45"/>
      <c r="RC68" s="45"/>
      <c r="RD68" s="45"/>
      <c r="RE68" s="45"/>
      <c r="RF68" s="45"/>
      <c r="RG68" s="45"/>
      <c r="RH68" s="45"/>
      <c r="RI68" s="45"/>
      <c r="RJ68" s="45"/>
      <c r="RK68" s="45"/>
      <c r="RL68" s="45"/>
      <c r="RM68" s="45"/>
      <c r="RN68" s="45"/>
      <c r="RO68" s="45"/>
      <c r="RP68" s="45"/>
      <c r="RQ68" s="45"/>
      <c r="RR68" s="45"/>
      <c r="RS68" s="45"/>
      <c r="RT68" s="45"/>
      <c r="RU68" s="45"/>
      <c r="RV68" s="45"/>
      <c r="RW68" s="45"/>
      <c r="RX68" s="45"/>
      <c r="RY68" s="45"/>
      <c r="RZ68" s="45"/>
      <c r="SA68" s="45"/>
      <c r="SB68" s="45"/>
      <c r="SC68" s="45"/>
      <c r="SD68" s="45"/>
      <c r="SE68" s="45"/>
      <c r="SF68" s="45"/>
      <c r="SG68" s="45"/>
      <c r="SH68" s="45"/>
      <c r="SI68" s="45"/>
      <c r="SJ68" s="45"/>
      <c r="SK68" s="45"/>
      <c r="SL68" s="45"/>
      <c r="SM68" s="45"/>
      <c r="SN68" s="45"/>
      <c r="SO68" s="45"/>
      <c r="SP68" s="45"/>
      <c r="SQ68" s="45"/>
      <c r="SR68" s="45"/>
      <c r="SS68" s="45"/>
      <c r="ST68" s="45"/>
      <c r="SU68" s="45"/>
      <c r="SV68" s="45"/>
      <c r="SW68" s="45"/>
      <c r="SX68" s="45"/>
      <c r="SY68" s="45"/>
      <c r="SZ68" s="45"/>
      <c r="TA68" s="45"/>
      <c r="TB68" s="45"/>
      <c r="TC68" s="45"/>
      <c r="TD68" s="45"/>
      <c r="TE68" s="45"/>
      <c r="TF68" s="45"/>
      <c r="TG68" s="45"/>
      <c r="TH68" s="45"/>
      <c r="TI68" s="45"/>
      <c r="TJ68" s="45"/>
      <c r="TK68" s="45"/>
      <c r="TL68" s="45"/>
      <c r="TM68" s="45"/>
      <c r="TN68" s="45"/>
      <c r="TO68" s="45"/>
      <c r="TP68" s="45"/>
      <c r="TQ68" s="45"/>
      <c r="TR68" s="45"/>
      <c r="TS68" s="45"/>
      <c r="TT68" s="45"/>
      <c r="TU68" s="45"/>
      <c r="TV68" s="45"/>
      <c r="TW68" s="45"/>
      <c r="TX68" s="45"/>
      <c r="TY68" s="45"/>
      <c r="TZ68" s="45"/>
      <c r="UA68" s="45"/>
      <c r="UB68" s="45"/>
      <c r="UC68" s="45"/>
      <c r="UD68" s="45"/>
      <c r="UE68" s="45"/>
      <c r="UF68" s="45"/>
      <c r="UG68" s="45"/>
      <c r="UH68" s="45"/>
      <c r="UI68" s="45"/>
      <c r="UJ68" s="45"/>
      <c r="UK68" s="45"/>
      <c r="UL68" s="45"/>
      <c r="UM68" s="45"/>
      <c r="UN68" s="45"/>
      <c r="UO68" s="45"/>
      <c r="UP68" s="45"/>
      <c r="UQ68" s="45"/>
      <c r="UR68" s="45"/>
      <c r="US68" s="45"/>
      <c r="UT68" s="45"/>
      <c r="UU68" s="45"/>
      <c r="UV68" s="45"/>
      <c r="UW68" s="45"/>
      <c r="UX68" s="45"/>
      <c r="UY68" s="45"/>
      <c r="UZ68" s="45"/>
      <c r="VA68" s="45"/>
      <c r="VB68" s="45"/>
      <c r="VC68" s="45"/>
      <c r="VD68" s="45"/>
      <c r="VE68" s="45"/>
      <c r="VF68" s="45"/>
      <c r="VG68" s="45"/>
      <c r="VH68" s="45"/>
      <c r="VI68" s="45"/>
      <c r="VJ68" s="45"/>
      <c r="VK68" s="45"/>
      <c r="VL68" s="45"/>
      <c r="VM68" s="45"/>
      <c r="VN68" s="45"/>
      <c r="VO68" s="45"/>
      <c r="VP68" s="45"/>
      <c r="VQ68" s="45"/>
      <c r="VR68" s="45"/>
      <c r="VS68" s="45"/>
      <c r="VT68" s="45"/>
      <c r="VU68" s="45"/>
      <c r="VV68" s="45"/>
      <c r="VW68" s="45"/>
      <c r="VX68" s="45"/>
      <c r="VY68" s="45"/>
      <c r="VZ68" s="45"/>
      <c r="WA68" s="45"/>
      <c r="WB68" s="45"/>
      <c r="WC68" s="45"/>
      <c r="WD68" s="45"/>
      <c r="WE68" s="45"/>
      <c r="WF68" s="45"/>
      <c r="WG68" s="45"/>
      <c r="WH68" s="45"/>
      <c r="WI68" s="45"/>
      <c r="WJ68" s="45"/>
      <c r="WK68" s="45"/>
      <c r="WL68" s="45"/>
      <c r="WM68" s="45"/>
      <c r="WN68" s="45"/>
      <c r="WO68" s="45"/>
      <c r="WP68" s="45"/>
      <c r="WQ68" s="45"/>
      <c r="WR68" s="45"/>
      <c r="WS68" s="45"/>
      <c r="WT68" s="45"/>
      <c r="WU68" s="45"/>
      <c r="WV68" s="45"/>
      <c r="WW68" s="45"/>
      <c r="WX68" s="45"/>
      <c r="WY68" s="45"/>
      <c r="WZ68" s="45"/>
      <c r="XA68" s="45"/>
      <c r="XB68" s="45"/>
      <c r="XC68" s="45"/>
      <c r="XD68" s="45"/>
      <c r="XE68" s="45"/>
      <c r="XF68" s="45"/>
      <c r="XG68" s="45"/>
      <c r="XH68" s="45"/>
      <c r="XI68" s="45"/>
      <c r="XJ68" s="45"/>
      <c r="XK68" s="45"/>
      <c r="XL68" s="45"/>
      <c r="XM68" s="45"/>
      <c r="XN68" s="45"/>
      <c r="XO68" s="45"/>
      <c r="XP68" s="45"/>
      <c r="XQ68" s="45"/>
      <c r="XR68" s="45"/>
      <c r="XS68" s="45"/>
      <c r="XT68" s="45"/>
      <c r="XU68" s="45"/>
      <c r="XV68" s="45"/>
      <c r="XW68" s="45"/>
      <c r="XX68" s="45"/>
      <c r="XY68" s="45"/>
      <c r="XZ68" s="45"/>
      <c r="YA68" s="45"/>
      <c r="YB68" s="45"/>
      <c r="YC68" s="45"/>
      <c r="YD68" s="45"/>
      <c r="YE68" s="45"/>
      <c r="YF68" s="45"/>
      <c r="YG68" s="45"/>
      <c r="YH68" s="45"/>
      <c r="YI68" s="45"/>
      <c r="YJ68" s="45"/>
      <c r="YK68" s="45"/>
      <c r="YL68" s="45"/>
      <c r="YM68" s="45"/>
      <c r="YN68" s="45"/>
      <c r="YO68" s="45"/>
      <c r="YP68" s="45"/>
      <c r="YQ68" s="45"/>
      <c r="YR68" s="45"/>
      <c r="YS68" s="45"/>
      <c r="YT68" s="45"/>
      <c r="YU68" s="45"/>
      <c r="YV68" s="45"/>
      <c r="YW68" s="45"/>
      <c r="YX68" s="45"/>
      <c r="YY68" s="45"/>
      <c r="YZ68" s="45"/>
      <c r="ZA68" s="45"/>
      <c r="ZB68" s="45"/>
      <c r="ZC68" s="45"/>
      <c r="ZD68" s="45"/>
      <c r="ZE68" s="45"/>
      <c r="ZF68" s="45"/>
      <c r="ZG68" s="45"/>
      <c r="ZH68" s="45"/>
      <c r="ZI68" s="45"/>
      <c r="ZJ68" s="45"/>
      <c r="ZK68" s="45"/>
      <c r="ZL68" s="45"/>
      <c r="ZM68" s="45"/>
      <c r="ZN68" s="45"/>
      <c r="ZO68" s="45"/>
      <c r="ZP68" s="45"/>
      <c r="ZQ68" s="45"/>
      <c r="ZR68" s="45"/>
      <c r="ZS68" s="45"/>
      <c r="ZT68" s="45"/>
      <c r="ZU68" s="45"/>
      <c r="ZV68" s="45"/>
      <c r="ZW68" s="45"/>
      <c r="ZX68" s="45"/>
      <c r="ZY68" s="45"/>
      <c r="ZZ68" s="45"/>
      <c r="AAA68" s="45"/>
      <c r="AAB68" s="45"/>
      <c r="AAC68" s="45"/>
      <c r="AAD68" s="45"/>
      <c r="AAE68" s="45"/>
      <c r="AAF68" s="45"/>
      <c r="AAG68" s="45"/>
      <c r="AAH68" s="45"/>
      <c r="AAI68" s="45"/>
      <c r="AAJ68" s="45"/>
      <c r="AAK68" s="45"/>
      <c r="AAL68" s="45"/>
      <c r="AAM68" s="45"/>
      <c r="AAN68" s="45"/>
      <c r="AAO68" s="45"/>
      <c r="AAP68" s="45"/>
      <c r="AAQ68" s="45"/>
      <c r="AAR68" s="45"/>
      <c r="AAS68" s="45"/>
      <c r="AAT68" s="45"/>
      <c r="AAU68" s="45"/>
      <c r="AAV68" s="45"/>
      <c r="AAW68" s="45"/>
      <c r="AAX68" s="45"/>
      <c r="AAY68" s="45"/>
      <c r="AAZ68" s="45"/>
      <c r="ABA68" s="45"/>
      <c r="ABB68" s="45"/>
      <c r="ABC68" s="45"/>
      <c r="ABD68" s="45"/>
      <c r="ABE68" s="45"/>
      <c r="ABF68" s="45"/>
      <c r="ABG68" s="45"/>
      <c r="ABH68" s="45"/>
      <c r="ABI68" s="45"/>
      <c r="ABJ68" s="45"/>
      <c r="ABK68" s="45"/>
      <c r="ABL68" s="45"/>
      <c r="ABM68" s="45"/>
      <c r="ABN68" s="45"/>
      <c r="ABO68" s="45"/>
      <c r="ABP68" s="45"/>
      <c r="ABQ68" s="45"/>
      <c r="ABR68" s="45"/>
      <c r="ABS68" s="45"/>
      <c r="ABT68" s="45"/>
      <c r="ABU68" s="45"/>
      <c r="ABV68" s="45"/>
      <c r="ABW68" s="45"/>
      <c r="ABX68" s="45"/>
      <c r="ABY68" s="45"/>
      <c r="ABZ68" s="45"/>
      <c r="ACA68" s="45"/>
      <c r="ACB68" s="45"/>
      <c r="ACC68" s="45"/>
      <c r="ACD68" s="45"/>
      <c r="ACE68" s="45"/>
      <c r="ACF68" s="45"/>
      <c r="ACG68" s="45"/>
      <c r="ACH68" s="45"/>
      <c r="ACI68" s="45"/>
      <c r="ACJ68" s="45"/>
      <c r="ACK68" s="45"/>
      <c r="ACL68" s="45"/>
      <c r="ACM68" s="45"/>
      <c r="ACN68" s="45"/>
      <c r="ACO68" s="45"/>
      <c r="ACP68" s="45"/>
      <c r="ACQ68" s="45"/>
      <c r="ACR68" s="45"/>
      <c r="ACS68" s="45"/>
      <c r="ACT68" s="45"/>
      <c r="ACU68" s="45"/>
      <c r="ACV68" s="45"/>
      <c r="ACW68" s="45"/>
      <c r="ACX68" s="45"/>
      <c r="ACY68" s="45"/>
      <c r="ACZ68" s="45"/>
      <c r="ADA68" s="45"/>
      <c r="ADB68" s="45"/>
      <c r="ADC68" s="45"/>
      <c r="ADD68" s="45"/>
      <c r="ADE68" s="45"/>
      <c r="ADF68" s="45"/>
      <c r="ADG68" s="45"/>
      <c r="ADH68" s="45"/>
      <c r="ADI68" s="45"/>
      <c r="ADJ68" s="45"/>
      <c r="ADK68" s="45"/>
      <c r="ADL68" s="45"/>
      <c r="ADM68" s="45"/>
      <c r="ADN68" s="45"/>
      <c r="ADO68" s="45"/>
      <c r="ADP68" s="45"/>
      <c r="ADQ68" s="45"/>
      <c r="ADR68" s="45"/>
      <c r="ADS68" s="45"/>
      <c r="ADT68" s="45"/>
      <c r="ADU68" s="45"/>
      <c r="ADV68" s="45"/>
      <c r="ADW68" s="45"/>
      <c r="ADX68" s="45"/>
      <c r="ADY68" s="45"/>
      <c r="ADZ68" s="45"/>
      <c r="AEA68" s="45"/>
      <c r="AEB68" s="45"/>
      <c r="AEC68" s="45"/>
      <c r="AED68" s="45"/>
      <c r="AEE68" s="45"/>
      <c r="AEF68" s="45"/>
      <c r="AEG68" s="45"/>
      <c r="AEH68" s="45"/>
      <c r="AEI68" s="45"/>
      <c r="AEJ68" s="45"/>
      <c r="AEK68" s="45"/>
      <c r="AEL68" s="45"/>
      <c r="AEM68" s="45"/>
      <c r="AEN68" s="45"/>
      <c r="AEO68" s="45"/>
      <c r="AEP68" s="45"/>
      <c r="AEQ68" s="45"/>
      <c r="AER68" s="45"/>
      <c r="AES68" s="45"/>
      <c r="AET68" s="45"/>
      <c r="AEU68" s="45"/>
      <c r="AEV68" s="45"/>
      <c r="AEW68" s="45"/>
      <c r="AEX68" s="45"/>
      <c r="AEY68" s="45"/>
      <c r="AEZ68" s="45"/>
      <c r="AFA68" s="45"/>
      <c r="AFB68" s="45"/>
      <c r="AFC68" s="45"/>
      <c r="AFD68" s="45"/>
      <c r="AFE68" s="45"/>
      <c r="AFF68" s="45"/>
      <c r="AFG68" s="45"/>
      <c r="AFH68" s="45"/>
      <c r="AFI68" s="45"/>
      <c r="AFJ68" s="45"/>
      <c r="AFK68" s="45"/>
      <c r="AFL68" s="45"/>
      <c r="AFM68" s="45"/>
      <c r="AFN68" s="45"/>
      <c r="AFO68" s="45"/>
      <c r="AFP68" s="45"/>
      <c r="AFQ68" s="45"/>
      <c r="AFR68" s="45"/>
      <c r="AFS68" s="45"/>
      <c r="AFT68" s="45"/>
      <c r="AFU68" s="45"/>
      <c r="AFV68" s="45"/>
      <c r="AFW68" s="45"/>
      <c r="AFX68" s="45"/>
      <c r="AFY68" s="45"/>
      <c r="AFZ68" s="45"/>
      <c r="AGA68" s="45"/>
      <c r="AGB68" s="45"/>
      <c r="AGC68" s="45"/>
      <c r="AGD68" s="45"/>
      <c r="AGE68" s="45"/>
      <c r="AGF68" s="45"/>
      <c r="AGG68" s="45"/>
      <c r="AGH68" s="45"/>
      <c r="AGI68" s="45"/>
      <c r="AGJ68" s="45"/>
      <c r="AGK68" s="45"/>
      <c r="AGL68" s="45"/>
      <c r="AGM68" s="45"/>
      <c r="AGN68" s="45"/>
      <c r="AGO68" s="45"/>
      <c r="AGP68" s="45"/>
      <c r="AGQ68" s="45"/>
      <c r="AGR68" s="45"/>
      <c r="AGS68" s="45"/>
      <c r="AGT68" s="45"/>
      <c r="AGU68" s="45"/>
      <c r="AGV68" s="45"/>
      <c r="AGW68" s="45"/>
      <c r="AGX68" s="45"/>
      <c r="AGY68" s="45"/>
      <c r="AGZ68" s="45"/>
      <c r="AHA68" s="45"/>
      <c r="AHB68" s="45"/>
      <c r="AHC68" s="45"/>
      <c r="AHD68" s="45"/>
      <c r="AHE68" s="45"/>
      <c r="AHF68" s="45"/>
      <c r="AHG68" s="45"/>
      <c r="AHH68" s="45"/>
      <c r="AHI68" s="45"/>
      <c r="AHJ68" s="45"/>
      <c r="AHK68" s="45"/>
      <c r="AHL68" s="45"/>
      <c r="AHM68" s="45"/>
      <c r="AHN68" s="45"/>
      <c r="AHO68" s="45"/>
      <c r="AHP68" s="45"/>
      <c r="AHQ68" s="45"/>
      <c r="AHR68" s="45"/>
      <c r="AHS68" s="45"/>
      <c r="AHT68" s="45"/>
      <c r="AHU68" s="45"/>
      <c r="AHV68" s="45"/>
      <c r="AHW68" s="45"/>
      <c r="AHX68" s="45"/>
      <c r="AHY68" s="45"/>
      <c r="AHZ68" s="45"/>
      <c r="AIA68" s="45"/>
      <c r="AIB68" s="45"/>
      <c r="AIC68" s="45"/>
      <c r="AID68" s="45"/>
      <c r="AIE68" s="45"/>
      <c r="AIF68" s="45"/>
      <c r="AIG68" s="45"/>
      <c r="AIH68" s="45"/>
      <c r="AII68" s="45"/>
      <c r="AIJ68" s="45"/>
      <c r="AIK68" s="45"/>
      <c r="AIL68" s="45"/>
      <c r="AIM68" s="45"/>
      <c r="AIN68" s="45"/>
      <c r="AIO68" s="45"/>
      <c r="AIP68" s="45"/>
      <c r="AIQ68" s="45"/>
      <c r="AIR68" s="45"/>
      <c r="AIS68" s="45"/>
      <c r="AIT68" s="45"/>
      <c r="AIU68" s="45"/>
      <c r="AIV68" s="45"/>
      <c r="AIW68" s="45"/>
      <c r="AIX68" s="45"/>
      <c r="AIY68" s="45"/>
      <c r="AIZ68" s="45"/>
      <c r="AJA68" s="45"/>
      <c r="AJB68" s="45"/>
      <c r="AJC68" s="45"/>
      <c r="AJD68" s="45"/>
      <c r="AJE68" s="45"/>
      <c r="AJF68" s="45"/>
      <c r="AJG68" s="45"/>
      <c r="AJH68" s="45"/>
      <c r="AJI68" s="45"/>
      <c r="AJJ68" s="45"/>
      <c r="AJK68" s="45"/>
      <c r="AJL68" s="45"/>
      <c r="AJM68" s="45"/>
      <c r="AJN68" s="45"/>
      <c r="AJO68" s="45"/>
      <c r="AJP68" s="45"/>
      <c r="AJQ68" s="45"/>
      <c r="AJR68" s="45"/>
      <c r="AJS68" s="45"/>
      <c r="AJT68" s="45"/>
      <c r="AJU68" s="45"/>
      <c r="AJV68" s="45"/>
      <c r="AJW68" s="45"/>
      <c r="AJX68" s="45"/>
      <c r="AJY68" s="45"/>
      <c r="AJZ68" s="45"/>
      <c r="AKA68" s="45"/>
      <c r="AKB68" s="45"/>
      <c r="AKC68" s="45"/>
      <c r="AKD68" s="45"/>
      <c r="AKE68" s="45"/>
      <c r="AKF68" s="45"/>
      <c r="AKG68" s="45"/>
      <c r="AKH68" s="45"/>
      <c r="AKI68" s="45"/>
      <c r="AKJ68" s="45"/>
      <c r="AKK68" s="45"/>
      <c r="AKL68" s="45"/>
      <c r="AKM68" s="45"/>
      <c r="AKN68" s="45"/>
      <c r="AKO68" s="45"/>
      <c r="AKP68" s="45"/>
      <c r="AKQ68" s="45"/>
      <c r="AKR68" s="45"/>
      <c r="AKS68" s="45"/>
      <c r="AKT68" s="45"/>
      <c r="AKU68" s="45"/>
      <c r="AKV68" s="45"/>
      <c r="AKW68" s="45"/>
      <c r="AKX68" s="45"/>
      <c r="AKY68" s="45"/>
      <c r="AKZ68" s="45"/>
      <c r="ALA68" s="45"/>
      <c r="ALB68" s="45"/>
      <c r="ALC68" s="45"/>
      <c r="ALD68" s="45"/>
      <c r="ALE68" s="45"/>
      <c r="ALF68" s="45"/>
      <c r="ALG68" s="45"/>
      <c r="ALH68" s="45"/>
      <c r="ALI68" s="45"/>
      <c r="ALJ68" s="45"/>
      <c r="ALK68" s="45"/>
      <c r="ALL68" s="45"/>
      <c r="ALM68" s="45"/>
      <c r="ALN68" s="45"/>
      <c r="ALO68" s="45"/>
      <c r="ALP68" s="45"/>
      <c r="ALQ68" s="45"/>
      <c r="ALR68" s="45"/>
      <c r="ALS68" s="45"/>
      <c r="ALT68" s="45"/>
      <c r="ALU68" s="45"/>
      <c r="ALV68" s="45"/>
      <c r="ALW68" s="45"/>
      <c r="ALX68" s="45"/>
      <c r="ALY68" s="45"/>
      <c r="ALZ68" s="45"/>
      <c r="AMA68" s="45"/>
      <c r="AMB68" s="45"/>
      <c r="AMC68" s="45"/>
      <c r="AMD68" s="45"/>
      <c r="AME68" s="45"/>
      <c r="AMF68" s="45"/>
      <c r="AMG68" s="45"/>
      <c r="AMH68" s="45"/>
      <c r="AMI68" s="45"/>
      <c r="AMJ68" s="45"/>
      <c r="AMK68" s="45"/>
      <c r="AML68" s="45"/>
      <c r="AMM68" s="45"/>
      <c r="AMN68" s="45"/>
      <c r="AMO68" s="45"/>
      <c r="AMP68" s="45"/>
      <c r="AMQ68" s="45"/>
      <c r="AMR68" s="45"/>
      <c r="AMS68" s="45"/>
      <c r="AMT68" s="45"/>
      <c r="AMU68" s="45"/>
      <c r="AMV68" s="45"/>
      <c r="AMW68" s="45"/>
      <c r="AMX68" s="45"/>
      <c r="AMY68" s="45"/>
      <c r="AMZ68" s="45"/>
      <c r="ANA68" s="45"/>
      <c r="ANB68" s="45"/>
      <c r="ANC68" s="45"/>
      <c r="AND68" s="45"/>
      <c r="ANE68" s="45"/>
      <c r="ANF68" s="45"/>
      <c r="ANG68" s="45"/>
      <c r="ANH68" s="45"/>
      <c r="ANI68" s="45"/>
      <c r="ANJ68" s="45"/>
      <c r="ANK68" s="45"/>
      <c r="ANL68" s="45"/>
      <c r="ANM68" s="45"/>
      <c r="ANN68" s="45"/>
      <c r="ANO68" s="45"/>
      <c r="ANP68" s="45"/>
      <c r="ANQ68" s="45"/>
      <c r="ANR68" s="45"/>
      <c r="ANS68" s="45"/>
      <c r="ANT68" s="45"/>
      <c r="ANU68" s="45"/>
      <c r="ANV68" s="45"/>
      <c r="ANW68" s="45"/>
      <c r="ANX68" s="45"/>
      <c r="ANY68" s="45"/>
      <c r="ANZ68" s="45"/>
      <c r="AOA68" s="45"/>
      <c r="AOB68" s="45"/>
      <c r="AOC68" s="45"/>
      <c r="AOD68" s="45"/>
      <c r="AOE68" s="45"/>
      <c r="AOF68" s="45"/>
      <c r="AOG68" s="45"/>
      <c r="AOH68" s="45"/>
      <c r="AOI68" s="45"/>
      <c r="AOJ68" s="45"/>
      <c r="AOK68" s="45"/>
      <c r="AOL68" s="45"/>
      <c r="AOM68" s="45"/>
      <c r="AON68" s="45"/>
      <c r="AOO68" s="45"/>
      <c r="AOP68" s="45"/>
      <c r="AOQ68" s="45"/>
      <c r="AOR68" s="45"/>
      <c r="AOS68" s="45"/>
      <c r="AOT68" s="45"/>
      <c r="AOU68" s="45"/>
      <c r="AOV68" s="45"/>
      <c r="AOW68" s="45"/>
      <c r="AOX68" s="45"/>
      <c r="AOY68" s="45"/>
      <c r="AOZ68" s="45"/>
      <c r="APA68" s="45"/>
      <c r="APB68" s="45"/>
      <c r="APC68" s="45"/>
      <c r="APD68" s="45"/>
      <c r="APE68" s="45"/>
      <c r="APF68" s="45"/>
      <c r="APG68" s="45"/>
      <c r="APH68" s="45"/>
      <c r="API68" s="45"/>
      <c r="APJ68" s="45"/>
      <c r="APK68" s="45"/>
      <c r="APL68" s="45"/>
      <c r="APM68" s="45"/>
      <c r="APN68" s="45"/>
      <c r="APO68" s="45"/>
      <c r="APP68" s="45"/>
      <c r="APQ68" s="45"/>
      <c r="APR68" s="45"/>
      <c r="APS68" s="45"/>
      <c r="APT68" s="45"/>
      <c r="APU68" s="45"/>
      <c r="APV68" s="45"/>
      <c r="APW68" s="45"/>
      <c r="APX68" s="45"/>
      <c r="APY68" s="45"/>
    </row>
    <row r="69" spans="1:1117" ht="16" x14ac:dyDescent="0.2">
      <c r="A69" s="335" t="s">
        <v>320</v>
      </c>
      <c r="B69" s="351">
        <f t="shared" si="3"/>
        <v>232.70969726562501</v>
      </c>
      <c r="C69" s="351">
        <f t="shared" si="4"/>
        <v>2.6634765624999996</v>
      </c>
      <c r="D69" s="351">
        <f t="shared" si="5"/>
        <v>17.431845703124999</v>
      </c>
      <c r="E69" s="351">
        <f t="shared" si="6"/>
        <v>698.67523437499995</v>
      </c>
      <c r="F69" s="351">
        <f t="shared" si="7"/>
        <v>12.410048828124999</v>
      </c>
      <c r="G69" s="351">
        <f t="shared" si="8"/>
        <v>952.70526367187483</v>
      </c>
      <c r="H69" s="351">
        <f t="shared" si="9"/>
        <v>1287.3805273437499</v>
      </c>
      <c r="I69" s="351">
        <f t="shared" si="10"/>
        <v>140.17009765624996</v>
      </c>
      <c r="J69" s="351">
        <f t="shared" si="11"/>
        <v>173.84639648437499</v>
      </c>
      <c r="K69" s="351">
        <f t="shared" si="12"/>
        <v>4.9920605468749999</v>
      </c>
      <c r="L69" s="351">
        <f t="shared" si="13"/>
        <v>104.92124023437498</v>
      </c>
      <c r="M69" s="351">
        <f t="shared" si="14"/>
        <v>1.4294628906250002</v>
      </c>
      <c r="N69" s="351">
        <f t="shared" si="15"/>
        <v>3629.3353515624999</v>
      </c>
      <c r="O69" s="351">
        <v>239.357451171875</v>
      </c>
      <c r="P69" s="437"/>
      <c r="Q69" s="437"/>
      <c r="R69" s="437"/>
      <c r="S69" s="187"/>
      <c r="T69" s="190"/>
      <c r="U69" s="437"/>
      <c r="V69" s="437"/>
      <c r="W69" s="437"/>
      <c r="X69" s="437"/>
      <c r="Y69" s="437"/>
      <c r="Z69" s="437"/>
      <c r="AA69" s="437"/>
      <c r="AB69" s="437"/>
      <c r="AC69" s="437"/>
      <c r="AD69" s="437"/>
      <c r="AE69" s="437"/>
      <c r="AF69" s="437"/>
      <c r="AG69" s="437"/>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c r="GT69" s="45"/>
      <c r="GU69" s="45"/>
      <c r="GV69" s="45"/>
      <c r="GW69" s="45"/>
      <c r="GX69" s="45"/>
      <c r="GY69" s="45"/>
      <c r="GZ69" s="45"/>
      <c r="HA69" s="45"/>
      <c r="HB69" s="45"/>
      <c r="HC69" s="45"/>
      <c r="HD69" s="45"/>
      <c r="HE69" s="45"/>
      <c r="HF69" s="45"/>
      <c r="HG69" s="45"/>
      <c r="HH69" s="45"/>
      <c r="HI69" s="45"/>
      <c r="HJ69" s="45"/>
      <c r="HK69" s="45"/>
      <c r="HL69" s="45"/>
      <c r="HM69" s="45"/>
      <c r="HN69" s="45"/>
      <c r="HO69" s="45"/>
      <c r="HP69" s="45"/>
      <c r="HQ69" s="45"/>
      <c r="HR69" s="45"/>
      <c r="HS69" s="45"/>
      <c r="HT69" s="45"/>
      <c r="HU69" s="45"/>
      <c r="HV69" s="45"/>
      <c r="HW69" s="45"/>
      <c r="HX69" s="45"/>
      <c r="HY69" s="45"/>
      <c r="HZ69" s="45"/>
      <c r="IA69" s="45"/>
      <c r="IB69" s="45"/>
      <c r="IC69" s="45"/>
      <c r="ID69" s="45"/>
      <c r="IE69" s="45"/>
      <c r="IF69" s="45"/>
      <c r="IG69" s="45"/>
      <c r="IH69" s="45"/>
      <c r="II69" s="45"/>
      <c r="IJ69" s="45"/>
      <c r="IK69" s="45"/>
      <c r="IL69" s="45"/>
      <c r="IM69" s="45"/>
      <c r="IN69" s="45"/>
      <c r="IO69" s="45"/>
      <c r="IP69" s="45"/>
      <c r="IQ69" s="45"/>
      <c r="IR69" s="45"/>
      <c r="IS69" s="45"/>
      <c r="IT69" s="45"/>
      <c r="IU69" s="45"/>
      <c r="IV69" s="45"/>
      <c r="IW69" s="45"/>
      <c r="IX69" s="45"/>
      <c r="IY69" s="45"/>
      <c r="IZ69" s="45"/>
      <c r="JA69" s="45"/>
      <c r="JB69" s="45"/>
      <c r="JC69" s="45"/>
      <c r="JD69" s="45"/>
      <c r="JE69" s="45"/>
      <c r="JF69" s="45"/>
      <c r="JG69" s="45"/>
      <c r="JH69" s="45"/>
      <c r="JI69" s="45"/>
      <c r="JJ69" s="45"/>
      <c r="JK69" s="45"/>
      <c r="JL69" s="45"/>
      <c r="JM69" s="45"/>
      <c r="JN69" s="45"/>
      <c r="JO69" s="45"/>
      <c r="JP69" s="45"/>
      <c r="JQ69" s="45"/>
      <c r="JR69" s="45"/>
      <c r="JS69" s="45"/>
      <c r="JT69" s="45"/>
      <c r="JU69" s="45"/>
      <c r="JV69" s="45"/>
      <c r="JW69" s="45"/>
      <c r="JX69" s="45"/>
      <c r="JY69" s="45"/>
      <c r="JZ69" s="45"/>
      <c r="KA69" s="45"/>
      <c r="KB69" s="45"/>
      <c r="KC69" s="45"/>
      <c r="KD69" s="45"/>
      <c r="KE69" s="45"/>
      <c r="KF69" s="45"/>
      <c r="KG69" s="45"/>
      <c r="KH69" s="45"/>
      <c r="KI69" s="45"/>
      <c r="KJ69" s="45"/>
      <c r="KK69" s="45"/>
      <c r="KL69" s="45"/>
      <c r="KM69" s="45"/>
      <c r="KN69" s="45"/>
      <c r="KO69" s="45"/>
      <c r="KP69" s="45"/>
      <c r="KQ69" s="45"/>
      <c r="KR69" s="45"/>
      <c r="KS69" s="45"/>
      <c r="KT69" s="45"/>
      <c r="KU69" s="45"/>
      <c r="KV69" s="45"/>
      <c r="KW69" s="45"/>
      <c r="KX69" s="45"/>
      <c r="KY69" s="45"/>
      <c r="KZ69" s="45"/>
      <c r="LA69" s="45"/>
      <c r="LB69" s="45"/>
      <c r="LC69" s="45"/>
      <c r="LD69" s="45"/>
      <c r="LE69" s="45"/>
      <c r="LF69" s="45"/>
      <c r="LG69" s="45"/>
      <c r="LH69" s="45"/>
      <c r="LI69" s="45"/>
      <c r="LJ69" s="45"/>
      <c r="LK69" s="45"/>
      <c r="LL69" s="45"/>
      <c r="LM69" s="45"/>
      <c r="LN69" s="45"/>
      <c r="LO69" s="45"/>
      <c r="LP69" s="45"/>
      <c r="LQ69" s="45"/>
      <c r="LR69" s="45"/>
      <c r="LS69" s="45"/>
      <c r="LT69" s="45"/>
      <c r="LU69" s="45"/>
      <c r="LV69" s="45"/>
      <c r="LW69" s="45"/>
      <c r="LX69" s="45"/>
      <c r="LY69" s="45"/>
      <c r="LZ69" s="45"/>
      <c r="MA69" s="45"/>
      <c r="MB69" s="45"/>
      <c r="MC69" s="45"/>
      <c r="MD69" s="45"/>
      <c r="ME69" s="45"/>
      <c r="MF69" s="45"/>
      <c r="MG69" s="45"/>
      <c r="MH69" s="45"/>
      <c r="MI69" s="45"/>
      <c r="MJ69" s="45"/>
      <c r="MK69" s="45"/>
      <c r="ML69" s="45"/>
      <c r="MM69" s="45"/>
      <c r="MN69" s="45"/>
      <c r="MO69" s="45"/>
      <c r="MP69" s="45"/>
      <c r="MQ69" s="45"/>
      <c r="MR69" s="45"/>
      <c r="MS69" s="45"/>
      <c r="MT69" s="45"/>
      <c r="MU69" s="45"/>
      <c r="MV69" s="45"/>
      <c r="MW69" s="45"/>
      <c r="MX69" s="45"/>
      <c r="MY69" s="45"/>
      <c r="MZ69" s="45"/>
      <c r="NA69" s="45"/>
      <c r="NB69" s="45"/>
      <c r="NC69" s="45"/>
      <c r="ND69" s="45"/>
      <c r="NE69" s="45"/>
      <c r="NF69" s="45"/>
      <c r="NG69" s="45"/>
      <c r="NH69" s="45"/>
      <c r="NI69" s="45"/>
      <c r="NJ69" s="45"/>
      <c r="NK69" s="45"/>
      <c r="NL69" s="45"/>
      <c r="NM69" s="45"/>
      <c r="NN69" s="45"/>
      <c r="NO69" s="45"/>
      <c r="NP69" s="45"/>
      <c r="NQ69" s="45"/>
      <c r="NR69" s="45"/>
      <c r="NS69" s="45"/>
      <c r="NT69" s="45"/>
      <c r="NU69" s="45"/>
      <c r="NV69" s="45"/>
      <c r="NW69" s="45"/>
      <c r="NX69" s="45"/>
      <c r="NY69" s="45"/>
      <c r="NZ69" s="45"/>
      <c r="OA69" s="45"/>
      <c r="OB69" s="45"/>
      <c r="OC69" s="45"/>
      <c r="OD69" s="45"/>
      <c r="OE69" s="45"/>
      <c r="OF69" s="45"/>
      <c r="OG69" s="45"/>
      <c r="OH69" s="45"/>
      <c r="OI69" s="45"/>
      <c r="OJ69" s="45"/>
      <c r="OK69" s="45"/>
      <c r="OL69" s="45"/>
      <c r="OM69" s="45"/>
      <c r="ON69" s="45"/>
      <c r="OO69" s="45"/>
      <c r="OP69" s="45"/>
      <c r="OQ69" s="45"/>
      <c r="OR69" s="45"/>
      <c r="OS69" s="45"/>
      <c r="OT69" s="45"/>
      <c r="OU69" s="45"/>
      <c r="OV69" s="45"/>
      <c r="OW69" s="45"/>
      <c r="OX69" s="45"/>
      <c r="OY69" s="45"/>
      <c r="OZ69" s="45"/>
      <c r="PA69" s="45"/>
      <c r="PB69" s="45"/>
      <c r="PC69" s="45"/>
      <c r="PD69" s="45"/>
      <c r="PE69" s="45"/>
      <c r="PF69" s="45"/>
      <c r="PG69" s="45"/>
      <c r="PH69" s="45"/>
      <c r="PI69" s="45"/>
      <c r="PJ69" s="45"/>
      <c r="PK69" s="45"/>
      <c r="PL69" s="45"/>
      <c r="PM69" s="45"/>
      <c r="PN69" s="45"/>
      <c r="PO69" s="45"/>
      <c r="PP69" s="45"/>
      <c r="PQ69" s="45"/>
      <c r="PR69" s="45"/>
      <c r="PS69" s="45"/>
      <c r="PT69" s="45"/>
      <c r="PU69" s="45"/>
      <c r="PV69" s="45"/>
      <c r="PW69" s="45"/>
      <c r="PX69" s="45"/>
      <c r="PY69" s="45"/>
      <c r="PZ69" s="45"/>
      <c r="QA69" s="45"/>
      <c r="QB69" s="45"/>
      <c r="QC69" s="45"/>
      <c r="QD69" s="45"/>
      <c r="QE69" s="45"/>
      <c r="QF69" s="45"/>
      <c r="QG69" s="45"/>
      <c r="QH69" s="45"/>
      <c r="QI69" s="45"/>
      <c r="QJ69" s="45"/>
      <c r="QK69" s="45"/>
      <c r="QL69" s="45"/>
      <c r="QM69" s="45"/>
      <c r="QN69" s="45"/>
      <c r="QO69" s="45"/>
      <c r="QP69" s="45"/>
      <c r="QQ69" s="45"/>
      <c r="QR69" s="45"/>
      <c r="QS69" s="45"/>
      <c r="QT69" s="45"/>
      <c r="QU69" s="45"/>
      <c r="QV69" s="45"/>
      <c r="QW69" s="45"/>
      <c r="QX69" s="45"/>
      <c r="QY69" s="45"/>
      <c r="QZ69" s="45"/>
      <c r="RA69" s="45"/>
      <c r="RB69" s="45"/>
      <c r="RC69" s="45"/>
      <c r="RD69" s="45"/>
      <c r="RE69" s="45"/>
      <c r="RF69" s="45"/>
      <c r="RG69" s="45"/>
      <c r="RH69" s="45"/>
      <c r="RI69" s="45"/>
      <c r="RJ69" s="45"/>
      <c r="RK69" s="45"/>
      <c r="RL69" s="45"/>
      <c r="RM69" s="45"/>
      <c r="RN69" s="45"/>
      <c r="RO69" s="45"/>
      <c r="RP69" s="45"/>
      <c r="RQ69" s="45"/>
      <c r="RR69" s="45"/>
      <c r="RS69" s="45"/>
      <c r="RT69" s="45"/>
      <c r="RU69" s="45"/>
      <c r="RV69" s="45"/>
      <c r="RW69" s="45"/>
      <c r="RX69" s="45"/>
      <c r="RY69" s="45"/>
      <c r="RZ69" s="45"/>
      <c r="SA69" s="45"/>
      <c r="SB69" s="45"/>
      <c r="SC69" s="45"/>
      <c r="SD69" s="45"/>
      <c r="SE69" s="45"/>
      <c r="SF69" s="45"/>
      <c r="SG69" s="45"/>
      <c r="SH69" s="45"/>
      <c r="SI69" s="45"/>
      <c r="SJ69" s="45"/>
      <c r="SK69" s="45"/>
      <c r="SL69" s="45"/>
      <c r="SM69" s="45"/>
      <c r="SN69" s="45"/>
      <c r="SO69" s="45"/>
      <c r="SP69" s="45"/>
      <c r="SQ69" s="45"/>
      <c r="SR69" s="45"/>
      <c r="SS69" s="45"/>
      <c r="ST69" s="45"/>
      <c r="SU69" s="45"/>
      <c r="SV69" s="45"/>
      <c r="SW69" s="45"/>
      <c r="SX69" s="45"/>
      <c r="SY69" s="45"/>
      <c r="SZ69" s="45"/>
      <c r="TA69" s="45"/>
      <c r="TB69" s="45"/>
      <c r="TC69" s="45"/>
      <c r="TD69" s="45"/>
      <c r="TE69" s="45"/>
      <c r="TF69" s="45"/>
      <c r="TG69" s="45"/>
      <c r="TH69" s="45"/>
      <c r="TI69" s="45"/>
      <c r="TJ69" s="45"/>
      <c r="TK69" s="45"/>
      <c r="TL69" s="45"/>
      <c r="TM69" s="45"/>
      <c r="TN69" s="45"/>
      <c r="TO69" s="45"/>
      <c r="TP69" s="45"/>
      <c r="TQ69" s="45"/>
      <c r="TR69" s="45"/>
      <c r="TS69" s="45"/>
      <c r="TT69" s="45"/>
      <c r="TU69" s="45"/>
      <c r="TV69" s="45"/>
      <c r="TW69" s="45"/>
      <c r="TX69" s="45"/>
      <c r="TY69" s="45"/>
      <c r="TZ69" s="45"/>
      <c r="UA69" s="45"/>
      <c r="UB69" s="45"/>
      <c r="UC69" s="45"/>
      <c r="UD69" s="45"/>
      <c r="UE69" s="45"/>
      <c r="UF69" s="45"/>
      <c r="UG69" s="45"/>
      <c r="UH69" s="45"/>
      <c r="UI69" s="45"/>
      <c r="UJ69" s="45"/>
      <c r="UK69" s="45"/>
      <c r="UL69" s="45"/>
      <c r="UM69" s="45"/>
      <c r="UN69" s="45"/>
      <c r="UO69" s="45"/>
      <c r="UP69" s="45"/>
      <c r="UQ69" s="45"/>
      <c r="UR69" s="45"/>
      <c r="US69" s="45"/>
      <c r="UT69" s="45"/>
      <c r="UU69" s="45"/>
      <c r="UV69" s="45"/>
      <c r="UW69" s="45"/>
      <c r="UX69" s="45"/>
      <c r="UY69" s="45"/>
      <c r="UZ69" s="45"/>
      <c r="VA69" s="45"/>
      <c r="VB69" s="45"/>
      <c r="VC69" s="45"/>
      <c r="VD69" s="45"/>
      <c r="VE69" s="45"/>
      <c r="VF69" s="45"/>
      <c r="VG69" s="45"/>
      <c r="VH69" s="45"/>
      <c r="VI69" s="45"/>
      <c r="VJ69" s="45"/>
      <c r="VK69" s="45"/>
      <c r="VL69" s="45"/>
      <c r="VM69" s="45"/>
      <c r="VN69" s="45"/>
      <c r="VO69" s="45"/>
      <c r="VP69" s="45"/>
      <c r="VQ69" s="45"/>
      <c r="VR69" s="45"/>
      <c r="VS69" s="45"/>
      <c r="VT69" s="45"/>
      <c r="VU69" s="45"/>
      <c r="VV69" s="45"/>
      <c r="VW69" s="45"/>
      <c r="VX69" s="45"/>
      <c r="VY69" s="45"/>
      <c r="VZ69" s="45"/>
      <c r="WA69" s="45"/>
      <c r="WB69" s="45"/>
      <c r="WC69" s="45"/>
      <c r="WD69" s="45"/>
      <c r="WE69" s="45"/>
      <c r="WF69" s="45"/>
      <c r="WG69" s="45"/>
      <c r="WH69" s="45"/>
      <c r="WI69" s="45"/>
      <c r="WJ69" s="45"/>
      <c r="WK69" s="45"/>
      <c r="WL69" s="45"/>
      <c r="WM69" s="45"/>
      <c r="WN69" s="45"/>
      <c r="WO69" s="45"/>
      <c r="WP69" s="45"/>
      <c r="WQ69" s="45"/>
      <c r="WR69" s="45"/>
      <c r="WS69" s="45"/>
      <c r="WT69" s="45"/>
      <c r="WU69" s="45"/>
      <c r="WV69" s="45"/>
      <c r="WW69" s="45"/>
      <c r="WX69" s="45"/>
      <c r="WY69" s="45"/>
      <c r="WZ69" s="45"/>
      <c r="XA69" s="45"/>
      <c r="XB69" s="45"/>
      <c r="XC69" s="45"/>
      <c r="XD69" s="45"/>
      <c r="XE69" s="45"/>
      <c r="XF69" s="45"/>
      <c r="XG69" s="45"/>
      <c r="XH69" s="45"/>
      <c r="XI69" s="45"/>
      <c r="XJ69" s="45"/>
      <c r="XK69" s="45"/>
      <c r="XL69" s="45"/>
      <c r="XM69" s="45"/>
      <c r="XN69" s="45"/>
      <c r="XO69" s="45"/>
      <c r="XP69" s="45"/>
      <c r="XQ69" s="45"/>
      <c r="XR69" s="45"/>
      <c r="XS69" s="45"/>
      <c r="XT69" s="45"/>
      <c r="XU69" s="45"/>
      <c r="XV69" s="45"/>
      <c r="XW69" s="45"/>
      <c r="XX69" s="45"/>
      <c r="XY69" s="45"/>
      <c r="XZ69" s="45"/>
      <c r="YA69" s="45"/>
      <c r="YB69" s="45"/>
      <c r="YC69" s="45"/>
      <c r="YD69" s="45"/>
      <c r="YE69" s="45"/>
      <c r="YF69" s="45"/>
      <c r="YG69" s="45"/>
      <c r="YH69" s="45"/>
      <c r="YI69" s="45"/>
      <c r="YJ69" s="45"/>
      <c r="YK69" s="45"/>
      <c r="YL69" s="45"/>
      <c r="YM69" s="45"/>
      <c r="YN69" s="45"/>
      <c r="YO69" s="45"/>
      <c r="YP69" s="45"/>
      <c r="YQ69" s="45"/>
      <c r="YR69" s="45"/>
      <c r="YS69" s="45"/>
      <c r="YT69" s="45"/>
      <c r="YU69" s="45"/>
      <c r="YV69" s="45"/>
      <c r="YW69" s="45"/>
      <c r="YX69" s="45"/>
      <c r="YY69" s="45"/>
      <c r="YZ69" s="45"/>
      <c r="ZA69" s="45"/>
      <c r="ZB69" s="45"/>
      <c r="ZC69" s="45"/>
      <c r="ZD69" s="45"/>
      <c r="ZE69" s="45"/>
      <c r="ZF69" s="45"/>
      <c r="ZG69" s="45"/>
      <c r="ZH69" s="45"/>
      <c r="ZI69" s="45"/>
      <c r="ZJ69" s="45"/>
      <c r="ZK69" s="45"/>
      <c r="ZL69" s="45"/>
      <c r="ZM69" s="45"/>
      <c r="ZN69" s="45"/>
      <c r="ZO69" s="45"/>
      <c r="ZP69" s="45"/>
      <c r="ZQ69" s="45"/>
      <c r="ZR69" s="45"/>
      <c r="ZS69" s="45"/>
      <c r="ZT69" s="45"/>
      <c r="ZU69" s="45"/>
      <c r="ZV69" s="45"/>
      <c r="ZW69" s="45"/>
      <c r="ZX69" s="45"/>
      <c r="ZY69" s="45"/>
      <c r="ZZ69" s="45"/>
      <c r="AAA69" s="45"/>
      <c r="AAB69" s="45"/>
      <c r="AAC69" s="45"/>
      <c r="AAD69" s="45"/>
      <c r="AAE69" s="45"/>
      <c r="AAF69" s="45"/>
      <c r="AAG69" s="45"/>
      <c r="AAH69" s="45"/>
      <c r="AAI69" s="45"/>
      <c r="AAJ69" s="45"/>
      <c r="AAK69" s="45"/>
      <c r="AAL69" s="45"/>
      <c r="AAM69" s="45"/>
      <c r="AAN69" s="45"/>
      <c r="AAO69" s="45"/>
      <c r="AAP69" s="45"/>
      <c r="AAQ69" s="45"/>
      <c r="AAR69" s="45"/>
      <c r="AAS69" s="45"/>
      <c r="AAT69" s="45"/>
      <c r="AAU69" s="45"/>
      <c r="AAV69" s="45"/>
      <c r="AAW69" s="45"/>
      <c r="AAX69" s="45"/>
      <c r="AAY69" s="45"/>
      <c r="AAZ69" s="45"/>
      <c r="ABA69" s="45"/>
      <c r="ABB69" s="45"/>
      <c r="ABC69" s="45"/>
      <c r="ABD69" s="45"/>
      <c r="ABE69" s="45"/>
      <c r="ABF69" s="45"/>
      <c r="ABG69" s="45"/>
      <c r="ABH69" s="45"/>
      <c r="ABI69" s="45"/>
      <c r="ABJ69" s="45"/>
      <c r="ABK69" s="45"/>
      <c r="ABL69" s="45"/>
      <c r="ABM69" s="45"/>
      <c r="ABN69" s="45"/>
      <c r="ABO69" s="45"/>
      <c r="ABP69" s="45"/>
      <c r="ABQ69" s="45"/>
      <c r="ABR69" s="45"/>
      <c r="ABS69" s="45"/>
      <c r="ABT69" s="45"/>
      <c r="ABU69" s="45"/>
      <c r="ABV69" s="45"/>
      <c r="ABW69" s="45"/>
      <c r="ABX69" s="45"/>
      <c r="ABY69" s="45"/>
      <c r="ABZ69" s="45"/>
      <c r="ACA69" s="45"/>
      <c r="ACB69" s="45"/>
      <c r="ACC69" s="45"/>
      <c r="ACD69" s="45"/>
      <c r="ACE69" s="45"/>
      <c r="ACF69" s="45"/>
      <c r="ACG69" s="45"/>
      <c r="ACH69" s="45"/>
      <c r="ACI69" s="45"/>
      <c r="ACJ69" s="45"/>
      <c r="ACK69" s="45"/>
      <c r="ACL69" s="45"/>
      <c r="ACM69" s="45"/>
      <c r="ACN69" s="45"/>
      <c r="ACO69" s="45"/>
      <c r="ACP69" s="45"/>
      <c r="ACQ69" s="45"/>
      <c r="ACR69" s="45"/>
      <c r="ACS69" s="45"/>
      <c r="ACT69" s="45"/>
      <c r="ACU69" s="45"/>
      <c r="ACV69" s="45"/>
      <c r="ACW69" s="45"/>
      <c r="ACX69" s="45"/>
      <c r="ACY69" s="45"/>
      <c r="ACZ69" s="45"/>
      <c r="ADA69" s="45"/>
      <c r="ADB69" s="45"/>
      <c r="ADC69" s="45"/>
      <c r="ADD69" s="45"/>
      <c r="ADE69" s="45"/>
      <c r="ADF69" s="45"/>
      <c r="ADG69" s="45"/>
      <c r="ADH69" s="45"/>
      <c r="ADI69" s="45"/>
      <c r="ADJ69" s="45"/>
      <c r="ADK69" s="45"/>
      <c r="ADL69" s="45"/>
      <c r="ADM69" s="45"/>
      <c r="ADN69" s="45"/>
      <c r="ADO69" s="45"/>
      <c r="ADP69" s="45"/>
      <c r="ADQ69" s="45"/>
      <c r="ADR69" s="45"/>
      <c r="ADS69" s="45"/>
      <c r="ADT69" s="45"/>
      <c r="ADU69" s="45"/>
      <c r="ADV69" s="45"/>
      <c r="ADW69" s="45"/>
      <c r="ADX69" s="45"/>
      <c r="ADY69" s="45"/>
      <c r="ADZ69" s="45"/>
      <c r="AEA69" s="45"/>
      <c r="AEB69" s="45"/>
      <c r="AEC69" s="45"/>
      <c r="AED69" s="45"/>
      <c r="AEE69" s="45"/>
      <c r="AEF69" s="45"/>
      <c r="AEG69" s="45"/>
      <c r="AEH69" s="45"/>
      <c r="AEI69" s="45"/>
      <c r="AEJ69" s="45"/>
      <c r="AEK69" s="45"/>
      <c r="AEL69" s="45"/>
      <c r="AEM69" s="45"/>
      <c r="AEN69" s="45"/>
      <c r="AEO69" s="45"/>
      <c r="AEP69" s="45"/>
      <c r="AEQ69" s="45"/>
      <c r="AER69" s="45"/>
      <c r="AES69" s="45"/>
      <c r="AET69" s="45"/>
      <c r="AEU69" s="45"/>
      <c r="AEV69" s="45"/>
      <c r="AEW69" s="45"/>
      <c r="AEX69" s="45"/>
      <c r="AEY69" s="45"/>
      <c r="AEZ69" s="45"/>
      <c r="AFA69" s="45"/>
      <c r="AFB69" s="45"/>
      <c r="AFC69" s="45"/>
      <c r="AFD69" s="45"/>
      <c r="AFE69" s="45"/>
      <c r="AFF69" s="45"/>
      <c r="AFG69" s="45"/>
      <c r="AFH69" s="45"/>
      <c r="AFI69" s="45"/>
      <c r="AFJ69" s="45"/>
      <c r="AFK69" s="45"/>
      <c r="AFL69" s="45"/>
      <c r="AFM69" s="45"/>
      <c r="AFN69" s="45"/>
      <c r="AFO69" s="45"/>
      <c r="AFP69" s="45"/>
      <c r="AFQ69" s="45"/>
      <c r="AFR69" s="45"/>
      <c r="AFS69" s="45"/>
      <c r="AFT69" s="45"/>
      <c r="AFU69" s="45"/>
      <c r="AFV69" s="45"/>
      <c r="AFW69" s="45"/>
      <c r="AFX69" s="45"/>
      <c r="AFY69" s="45"/>
      <c r="AFZ69" s="45"/>
      <c r="AGA69" s="45"/>
      <c r="AGB69" s="45"/>
      <c r="AGC69" s="45"/>
      <c r="AGD69" s="45"/>
      <c r="AGE69" s="45"/>
      <c r="AGF69" s="45"/>
      <c r="AGG69" s="45"/>
      <c r="AGH69" s="45"/>
      <c r="AGI69" s="45"/>
      <c r="AGJ69" s="45"/>
      <c r="AGK69" s="45"/>
      <c r="AGL69" s="45"/>
      <c r="AGM69" s="45"/>
      <c r="AGN69" s="45"/>
      <c r="AGO69" s="45"/>
      <c r="AGP69" s="45"/>
      <c r="AGQ69" s="45"/>
      <c r="AGR69" s="45"/>
      <c r="AGS69" s="45"/>
      <c r="AGT69" s="45"/>
      <c r="AGU69" s="45"/>
      <c r="AGV69" s="45"/>
      <c r="AGW69" s="45"/>
      <c r="AGX69" s="45"/>
      <c r="AGY69" s="45"/>
      <c r="AGZ69" s="45"/>
      <c r="AHA69" s="45"/>
      <c r="AHB69" s="45"/>
      <c r="AHC69" s="45"/>
      <c r="AHD69" s="45"/>
      <c r="AHE69" s="45"/>
      <c r="AHF69" s="45"/>
      <c r="AHG69" s="45"/>
      <c r="AHH69" s="45"/>
      <c r="AHI69" s="45"/>
      <c r="AHJ69" s="45"/>
      <c r="AHK69" s="45"/>
      <c r="AHL69" s="45"/>
      <c r="AHM69" s="45"/>
      <c r="AHN69" s="45"/>
      <c r="AHO69" s="45"/>
      <c r="AHP69" s="45"/>
      <c r="AHQ69" s="45"/>
      <c r="AHR69" s="45"/>
      <c r="AHS69" s="45"/>
      <c r="AHT69" s="45"/>
      <c r="AHU69" s="45"/>
      <c r="AHV69" s="45"/>
      <c r="AHW69" s="45"/>
      <c r="AHX69" s="45"/>
      <c r="AHY69" s="45"/>
      <c r="AHZ69" s="45"/>
      <c r="AIA69" s="45"/>
      <c r="AIB69" s="45"/>
      <c r="AIC69" s="45"/>
      <c r="AID69" s="45"/>
      <c r="AIE69" s="45"/>
      <c r="AIF69" s="45"/>
      <c r="AIG69" s="45"/>
      <c r="AIH69" s="45"/>
      <c r="AII69" s="45"/>
      <c r="AIJ69" s="45"/>
      <c r="AIK69" s="45"/>
      <c r="AIL69" s="45"/>
      <c r="AIM69" s="45"/>
      <c r="AIN69" s="45"/>
      <c r="AIO69" s="45"/>
      <c r="AIP69" s="45"/>
      <c r="AIQ69" s="45"/>
      <c r="AIR69" s="45"/>
      <c r="AIS69" s="45"/>
      <c r="AIT69" s="45"/>
      <c r="AIU69" s="45"/>
      <c r="AIV69" s="45"/>
      <c r="AIW69" s="45"/>
      <c r="AIX69" s="45"/>
      <c r="AIY69" s="45"/>
      <c r="AIZ69" s="45"/>
      <c r="AJA69" s="45"/>
      <c r="AJB69" s="45"/>
      <c r="AJC69" s="45"/>
      <c r="AJD69" s="45"/>
      <c r="AJE69" s="45"/>
      <c r="AJF69" s="45"/>
      <c r="AJG69" s="45"/>
      <c r="AJH69" s="45"/>
      <c r="AJI69" s="45"/>
      <c r="AJJ69" s="45"/>
      <c r="AJK69" s="45"/>
      <c r="AJL69" s="45"/>
      <c r="AJM69" s="45"/>
      <c r="AJN69" s="45"/>
      <c r="AJO69" s="45"/>
      <c r="AJP69" s="45"/>
      <c r="AJQ69" s="45"/>
      <c r="AJR69" s="45"/>
      <c r="AJS69" s="45"/>
      <c r="AJT69" s="45"/>
      <c r="AJU69" s="45"/>
      <c r="AJV69" s="45"/>
      <c r="AJW69" s="45"/>
      <c r="AJX69" s="45"/>
      <c r="AJY69" s="45"/>
      <c r="AJZ69" s="45"/>
      <c r="AKA69" s="45"/>
      <c r="AKB69" s="45"/>
      <c r="AKC69" s="45"/>
      <c r="AKD69" s="45"/>
      <c r="AKE69" s="45"/>
      <c r="AKF69" s="45"/>
      <c r="AKG69" s="45"/>
      <c r="AKH69" s="45"/>
      <c r="AKI69" s="45"/>
      <c r="AKJ69" s="45"/>
      <c r="AKK69" s="45"/>
      <c r="AKL69" s="45"/>
      <c r="AKM69" s="45"/>
      <c r="AKN69" s="45"/>
      <c r="AKO69" s="45"/>
      <c r="AKP69" s="45"/>
      <c r="AKQ69" s="45"/>
      <c r="AKR69" s="45"/>
      <c r="AKS69" s="45"/>
      <c r="AKT69" s="45"/>
      <c r="AKU69" s="45"/>
      <c r="AKV69" s="45"/>
      <c r="AKW69" s="45"/>
      <c r="AKX69" s="45"/>
      <c r="AKY69" s="45"/>
      <c r="AKZ69" s="45"/>
      <c r="ALA69" s="45"/>
      <c r="ALB69" s="45"/>
      <c r="ALC69" s="45"/>
      <c r="ALD69" s="45"/>
      <c r="ALE69" s="45"/>
      <c r="ALF69" s="45"/>
      <c r="ALG69" s="45"/>
      <c r="ALH69" s="45"/>
      <c r="ALI69" s="45"/>
      <c r="ALJ69" s="45"/>
      <c r="ALK69" s="45"/>
      <c r="ALL69" s="45"/>
      <c r="ALM69" s="45"/>
      <c r="ALN69" s="45"/>
      <c r="ALO69" s="45"/>
      <c r="ALP69" s="45"/>
      <c r="ALQ69" s="45"/>
      <c r="ALR69" s="45"/>
      <c r="ALS69" s="45"/>
      <c r="ALT69" s="45"/>
      <c r="ALU69" s="45"/>
      <c r="ALV69" s="45"/>
      <c r="ALW69" s="45"/>
      <c r="ALX69" s="45"/>
      <c r="ALY69" s="45"/>
      <c r="ALZ69" s="45"/>
      <c r="AMA69" s="45"/>
      <c r="AMB69" s="45"/>
      <c r="AMC69" s="45"/>
      <c r="AMD69" s="45"/>
      <c r="AME69" s="45"/>
      <c r="AMF69" s="45"/>
      <c r="AMG69" s="45"/>
      <c r="AMH69" s="45"/>
      <c r="AMI69" s="45"/>
      <c r="AMJ69" s="45"/>
      <c r="AMK69" s="45"/>
      <c r="AML69" s="45"/>
      <c r="AMM69" s="45"/>
      <c r="AMN69" s="45"/>
      <c r="AMO69" s="45"/>
      <c r="AMP69" s="45"/>
      <c r="AMQ69" s="45"/>
      <c r="AMR69" s="45"/>
      <c r="AMS69" s="45"/>
      <c r="AMT69" s="45"/>
      <c r="AMU69" s="45"/>
      <c r="AMV69" s="45"/>
      <c r="AMW69" s="45"/>
      <c r="AMX69" s="45"/>
      <c r="AMY69" s="45"/>
      <c r="AMZ69" s="45"/>
      <c r="ANA69" s="45"/>
      <c r="ANB69" s="45"/>
      <c r="ANC69" s="45"/>
      <c r="AND69" s="45"/>
      <c r="ANE69" s="45"/>
      <c r="ANF69" s="45"/>
      <c r="ANG69" s="45"/>
      <c r="ANH69" s="45"/>
      <c r="ANI69" s="45"/>
      <c r="ANJ69" s="45"/>
      <c r="ANK69" s="45"/>
      <c r="ANL69" s="45"/>
      <c r="ANM69" s="45"/>
      <c r="ANN69" s="45"/>
      <c r="ANO69" s="45"/>
      <c r="ANP69" s="45"/>
      <c r="ANQ69" s="45"/>
      <c r="ANR69" s="45"/>
      <c r="ANS69" s="45"/>
      <c r="ANT69" s="45"/>
      <c r="ANU69" s="45"/>
      <c r="ANV69" s="45"/>
      <c r="ANW69" s="45"/>
      <c r="ANX69" s="45"/>
      <c r="ANY69" s="45"/>
      <c r="ANZ69" s="45"/>
      <c r="AOA69" s="45"/>
      <c r="AOB69" s="45"/>
      <c r="AOC69" s="45"/>
      <c r="AOD69" s="45"/>
      <c r="AOE69" s="45"/>
      <c r="AOF69" s="45"/>
      <c r="AOG69" s="45"/>
      <c r="AOH69" s="45"/>
      <c r="AOI69" s="45"/>
      <c r="AOJ69" s="45"/>
      <c r="AOK69" s="45"/>
      <c r="AOL69" s="45"/>
      <c r="AOM69" s="45"/>
      <c r="AON69" s="45"/>
      <c r="AOO69" s="45"/>
      <c r="AOP69" s="45"/>
      <c r="AOQ69" s="45"/>
      <c r="AOR69" s="45"/>
      <c r="AOS69" s="45"/>
      <c r="AOT69" s="45"/>
      <c r="AOU69" s="45"/>
      <c r="AOV69" s="45"/>
      <c r="AOW69" s="45"/>
      <c r="AOX69" s="45"/>
      <c r="AOY69" s="45"/>
      <c r="AOZ69" s="45"/>
      <c r="APA69" s="45"/>
      <c r="APB69" s="45"/>
      <c r="APC69" s="45"/>
      <c r="APD69" s="45"/>
      <c r="APE69" s="45"/>
      <c r="APF69" s="45"/>
      <c r="APG69" s="45"/>
      <c r="APH69" s="45"/>
      <c r="API69" s="45"/>
      <c r="APJ69" s="45"/>
      <c r="APK69" s="45"/>
      <c r="APL69" s="45"/>
      <c r="APM69" s="45"/>
      <c r="APN69" s="45"/>
      <c r="APO69" s="45"/>
      <c r="APP69" s="45"/>
      <c r="APQ69" s="45"/>
      <c r="APR69" s="45"/>
      <c r="APS69" s="45"/>
      <c r="APT69" s="45"/>
      <c r="APU69" s="45"/>
      <c r="APV69" s="45"/>
      <c r="APW69" s="45"/>
      <c r="APX69" s="45"/>
      <c r="APY69" s="45"/>
    </row>
    <row r="70" spans="1:1117" s="10" customFormat="1" ht="17" x14ac:dyDescent="0.2">
      <c r="A70" s="352" t="s">
        <v>321</v>
      </c>
      <c r="B70" s="351">
        <f t="shared" si="3"/>
        <v>195.51194335937498</v>
      </c>
      <c r="C70" s="351">
        <f t="shared" si="4"/>
        <v>103.1064453125</v>
      </c>
      <c r="D70" s="351">
        <f t="shared" si="5"/>
        <v>35.759863281250006</v>
      </c>
      <c r="E70" s="351">
        <f t="shared" si="6"/>
        <v>1042.4527050781251</v>
      </c>
      <c r="F70" s="351">
        <f t="shared" si="7"/>
        <v>5.9392285156250004</v>
      </c>
      <c r="G70" s="351">
        <f t="shared" si="8"/>
        <v>1178.546416015625</v>
      </c>
      <c r="H70" s="351">
        <f t="shared" si="9"/>
        <v>1578.392802734375</v>
      </c>
      <c r="I70" s="351">
        <f t="shared" si="10"/>
        <v>185.13568359375</v>
      </c>
      <c r="J70" s="351">
        <f t="shared" si="11"/>
        <v>282.97775390625003</v>
      </c>
      <c r="K70" s="351">
        <f t="shared" si="12"/>
        <v>7.1624218749999997</v>
      </c>
      <c r="L70" s="351">
        <f t="shared" si="13"/>
        <v>111.833515625</v>
      </c>
      <c r="M70" s="351">
        <f t="shared" si="14"/>
        <v>2.8848437499999999</v>
      </c>
      <c r="N70" s="351">
        <f t="shared" si="15"/>
        <v>4729.7036230468748</v>
      </c>
      <c r="O70" s="351">
        <v>475.84899414062494</v>
      </c>
      <c r="P70" s="437"/>
      <c r="Q70" s="437"/>
      <c r="R70" s="437"/>
      <c r="S70" s="187"/>
      <c r="T70" s="190"/>
      <c r="U70" s="437"/>
      <c r="V70" s="437"/>
      <c r="W70" s="437"/>
      <c r="X70" s="437"/>
      <c r="Y70" s="437"/>
      <c r="Z70" s="437"/>
      <c r="AA70" s="437"/>
      <c r="AB70" s="437"/>
      <c r="AC70" s="437"/>
      <c r="AD70" s="437"/>
      <c r="AE70" s="437"/>
      <c r="AF70" s="437"/>
      <c r="AG70" s="437"/>
      <c r="AH70"/>
      <c r="AI70"/>
      <c r="AJ70" s="45"/>
      <c r="AK70" s="45"/>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c r="CJ70" s="80"/>
      <c r="CK70" s="80"/>
      <c r="CL70" s="80"/>
      <c r="CM70" s="80"/>
      <c r="CN70" s="80"/>
      <c r="CO70" s="80"/>
      <c r="CP70" s="80"/>
      <c r="CQ70" s="80"/>
      <c r="CR70" s="80"/>
      <c r="CS70" s="80"/>
      <c r="CT70" s="80"/>
      <c r="CU70" s="80"/>
      <c r="CV70" s="80"/>
      <c r="CW70" s="80"/>
      <c r="CX70" s="80"/>
      <c r="CY70" s="80"/>
      <c r="CZ70" s="80"/>
      <c r="DA70" s="80"/>
      <c r="DB70" s="80"/>
      <c r="DC70" s="80"/>
      <c r="DD70" s="80"/>
      <c r="DE70" s="80"/>
      <c r="DF70" s="80"/>
      <c r="DG70" s="80"/>
      <c r="DH70" s="80"/>
      <c r="DI70" s="80"/>
      <c r="DJ70" s="80"/>
      <c r="DK70" s="80"/>
      <c r="DL70" s="80"/>
      <c r="DM70" s="80"/>
      <c r="DN70" s="80"/>
      <c r="DO70" s="80"/>
      <c r="DP70" s="80"/>
      <c r="DQ70" s="80"/>
      <c r="DR70" s="80"/>
      <c r="DS70" s="80"/>
      <c r="DT70" s="80"/>
      <c r="DU70" s="80"/>
      <c r="DV70" s="80"/>
      <c r="DW70" s="80"/>
      <c r="DX70" s="80"/>
      <c r="DY70" s="80"/>
      <c r="DZ70" s="80"/>
      <c r="EA70" s="80"/>
      <c r="EB70" s="80"/>
      <c r="EC70" s="80"/>
      <c r="ED70" s="80"/>
      <c r="EE70" s="80"/>
      <c r="EF70" s="80"/>
      <c r="EG70" s="80"/>
      <c r="EH70" s="80"/>
      <c r="EI70" s="80"/>
      <c r="EJ70" s="80"/>
      <c r="EK70" s="80"/>
      <c r="EL70" s="80"/>
      <c r="EM70" s="80"/>
      <c r="EN70" s="80"/>
      <c r="EO70" s="80"/>
      <c r="EP70" s="80"/>
      <c r="EQ70" s="80"/>
      <c r="ER70" s="80"/>
      <c r="ES70" s="80"/>
      <c r="ET70" s="80"/>
      <c r="EU70" s="80"/>
      <c r="EV70" s="80"/>
      <c r="EW70" s="80"/>
      <c r="EX70" s="80"/>
      <c r="EY70" s="80"/>
      <c r="EZ70" s="80"/>
      <c r="FA70" s="80"/>
      <c r="FB70" s="80"/>
      <c r="FC70" s="80"/>
      <c r="FD70" s="80"/>
      <c r="FE70" s="80"/>
      <c r="FF70" s="80"/>
      <c r="FG70" s="80"/>
      <c r="FH70" s="80"/>
      <c r="FI70" s="80"/>
      <c r="FJ70" s="80"/>
      <c r="FK70" s="80"/>
      <c r="FL70" s="80"/>
      <c r="FM70" s="80"/>
      <c r="FN70" s="80"/>
      <c r="FO70" s="80"/>
      <c r="FP70" s="80"/>
      <c r="FQ70" s="80"/>
      <c r="FR70" s="80"/>
      <c r="FS70" s="80"/>
      <c r="FT70" s="80"/>
      <c r="FU70" s="80"/>
      <c r="FV70" s="80"/>
      <c r="FW70" s="80"/>
      <c r="FX70" s="80"/>
      <c r="FY70" s="80"/>
      <c r="FZ70" s="80"/>
      <c r="GA70" s="80"/>
      <c r="GB70" s="80"/>
      <c r="GC70" s="80"/>
      <c r="GD70" s="80"/>
      <c r="GE70" s="80"/>
      <c r="GF70" s="80"/>
      <c r="GG70" s="80"/>
      <c r="GH70" s="80"/>
      <c r="GI70" s="80"/>
      <c r="GJ70" s="80"/>
      <c r="GK70" s="80"/>
      <c r="GL70" s="80"/>
      <c r="GM70" s="80"/>
      <c r="GN70" s="80"/>
      <c r="GO70" s="80"/>
      <c r="GP70" s="80"/>
      <c r="GQ70" s="80"/>
      <c r="GR70" s="80"/>
      <c r="GS70" s="80"/>
      <c r="GT70" s="80"/>
      <c r="GU70" s="80"/>
      <c r="GV70" s="80"/>
      <c r="GW70" s="80"/>
      <c r="GX70" s="80"/>
      <c r="GY70" s="80"/>
      <c r="GZ70" s="80"/>
      <c r="HA70" s="80"/>
      <c r="HB70" s="80"/>
      <c r="HC70" s="80"/>
      <c r="HD70" s="80"/>
      <c r="HE70" s="80"/>
      <c r="HF70" s="80"/>
      <c r="HG70" s="80"/>
      <c r="HH70" s="80"/>
      <c r="HI70" s="80"/>
      <c r="HJ70" s="80"/>
      <c r="HK70" s="80"/>
      <c r="HL70" s="80"/>
      <c r="HM70" s="80"/>
      <c r="HN70" s="80"/>
      <c r="HO70" s="80"/>
      <c r="HP70" s="80"/>
      <c r="HQ70" s="80"/>
      <c r="HR70" s="80"/>
      <c r="HS70" s="80"/>
      <c r="HT70" s="80"/>
      <c r="HU70" s="80"/>
      <c r="HV70" s="80"/>
      <c r="HW70" s="80"/>
      <c r="HX70" s="80"/>
      <c r="HY70" s="80"/>
      <c r="HZ70" s="80"/>
      <c r="IA70" s="80"/>
      <c r="IB70" s="80"/>
      <c r="IC70" s="80"/>
      <c r="ID70" s="80"/>
      <c r="IE70" s="80"/>
      <c r="IF70" s="80"/>
      <c r="IG70" s="80"/>
      <c r="IH70" s="80"/>
      <c r="II70" s="80"/>
      <c r="IJ70" s="80"/>
      <c r="IK70" s="80"/>
      <c r="IL70" s="80"/>
      <c r="IM70" s="80"/>
      <c r="IN70" s="80"/>
      <c r="IO70" s="80"/>
      <c r="IP70" s="80"/>
      <c r="IQ70" s="80"/>
      <c r="IR70" s="80"/>
      <c r="IS70" s="80"/>
      <c r="IT70" s="80"/>
      <c r="IU70" s="80"/>
      <c r="IV70" s="80"/>
      <c r="IW70" s="80"/>
      <c r="IX70" s="80"/>
      <c r="IY70" s="80"/>
      <c r="IZ70" s="80"/>
      <c r="JA70" s="80"/>
      <c r="JB70" s="80"/>
      <c r="JC70" s="80"/>
      <c r="JD70" s="80"/>
      <c r="JE70" s="80"/>
      <c r="JF70" s="80"/>
      <c r="JG70" s="80"/>
      <c r="JH70" s="80"/>
      <c r="JI70" s="80"/>
      <c r="JJ70" s="80"/>
      <c r="JK70" s="80"/>
      <c r="JL70" s="80"/>
      <c r="JM70" s="80"/>
      <c r="JN70" s="80"/>
      <c r="JO70" s="80"/>
      <c r="JP70" s="80"/>
      <c r="JQ70" s="80"/>
      <c r="JR70" s="80"/>
      <c r="JS70" s="80"/>
      <c r="JT70" s="80"/>
      <c r="JU70" s="80"/>
      <c r="JV70" s="80"/>
      <c r="JW70" s="80"/>
      <c r="JX70" s="80"/>
      <c r="JY70" s="80"/>
      <c r="JZ70" s="80"/>
      <c r="KA70" s="80"/>
      <c r="KB70" s="80"/>
      <c r="KC70" s="80"/>
      <c r="KD70" s="80"/>
      <c r="KE70" s="80"/>
      <c r="KF70" s="80"/>
      <c r="KG70" s="80"/>
      <c r="KH70" s="80"/>
      <c r="KI70" s="80"/>
      <c r="KJ70" s="80"/>
      <c r="KK70" s="80"/>
      <c r="KL70" s="80"/>
      <c r="KM70" s="80"/>
      <c r="KN70" s="80"/>
      <c r="KO70" s="80"/>
      <c r="KP70" s="80"/>
      <c r="KQ70" s="80"/>
      <c r="KR70" s="80"/>
      <c r="KS70" s="80"/>
      <c r="KT70" s="80"/>
      <c r="KU70" s="80"/>
      <c r="KV70" s="80"/>
      <c r="KW70" s="80"/>
      <c r="KX70" s="80"/>
      <c r="KY70" s="80"/>
      <c r="KZ70" s="80"/>
      <c r="LA70" s="80"/>
      <c r="LB70" s="80"/>
      <c r="LC70" s="80"/>
      <c r="LD70" s="80"/>
      <c r="LE70" s="80"/>
      <c r="LF70" s="80"/>
      <c r="LG70" s="80"/>
      <c r="LH70" s="80"/>
      <c r="LI70" s="80"/>
      <c r="LJ70" s="80"/>
      <c r="LK70" s="80"/>
      <c r="LL70" s="80"/>
      <c r="LM70" s="80"/>
      <c r="LN70" s="80"/>
      <c r="LO70" s="80"/>
      <c r="LP70" s="80"/>
      <c r="LQ70" s="80"/>
      <c r="LR70" s="80"/>
      <c r="LS70" s="80"/>
      <c r="LT70" s="80"/>
      <c r="LU70" s="80"/>
      <c r="LV70" s="80"/>
      <c r="LW70" s="80"/>
      <c r="LX70" s="80"/>
      <c r="LY70" s="80"/>
      <c r="LZ70" s="80"/>
      <c r="MA70" s="80"/>
      <c r="MB70" s="80"/>
      <c r="MC70" s="80"/>
      <c r="MD70" s="80"/>
      <c r="ME70" s="80"/>
      <c r="MF70" s="80"/>
      <c r="MG70" s="80"/>
      <c r="MH70" s="80"/>
      <c r="MI70" s="80"/>
      <c r="MJ70" s="80"/>
      <c r="MK70" s="80"/>
      <c r="ML70" s="80"/>
      <c r="MM70" s="80"/>
      <c r="MN70" s="80"/>
      <c r="MO70" s="80"/>
      <c r="MP70" s="80"/>
      <c r="MQ70" s="80"/>
      <c r="MR70" s="80"/>
      <c r="MS70" s="80"/>
      <c r="MT70" s="80"/>
      <c r="MU70" s="80"/>
      <c r="MV70" s="80"/>
      <c r="MW70" s="80"/>
      <c r="MX70" s="80"/>
      <c r="MY70" s="80"/>
      <c r="MZ70" s="80"/>
      <c r="NA70" s="80"/>
      <c r="NB70" s="80"/>
      <c r="NC70" s="80"/>
      <c r="ND70" s="80"/>
      <c r="NE70" s="80"/>
      <c r="NF70" s="80"/>
      <c r="NG70" s="80"/>
      <c r="NH70" s="80"/>
      <c r="NI70" s="80"/>
      <c r="NJ70" s="80"/>
      <c r="NK70" s="80"/>
      <c r="NL70" s="80"/>
      <c r="NM70" s="80"/>
      <c r="NN70" s="80"/>
      <c r="NO70" s="80"/>
      <c r="NP70" s="80"/>
      <c r="NQ70" s="80"/>
      <c r="NR70" s="80"/>
      <c r="NS70" s="80"/>
      <c r="NT70" s="80"/>
      <c r="NU70" s="80"/>
      <c r="NV70" s="80"/>
      <c r="NW70" s="80"/>
      <c r="NX70" s="80"/>
      <c r="NY70" s="80"/>
      <c r="NZ70" s="80"/>
      <c r="OA70" s="80"/>
      <c r="OB70" s="80"/>
      <c r="OC70" s="80"/>
      <c r="OD70" s="80"/>
      <c r="OE70" s="80"/>
      <c r="OF70" s="80"/>
      <c r="OG70" s="80"/>
      <c r="OH70" s="80"/>
      <c r="OI70" s="80"/>
      <c r="OJ70" s="80"/>
      <c r="OK70" s="80"/>
      <c r="OL70" s="80"/>
      <c r="OM70" s="80"/>
      <c r="ON70" s="80"/>
      <c r="OO70" s="80"/>
      <c r="OP70" s="80"/>
      <c r="OQ70" s="80"/>
      <c r="OR70" s="80"/>
      <c r="OS70" s="80"/>
      <c r="OT70" s="80"/>
      <c r="OU70" s="80"/>
      <c r="OV70" s="80"/>
      <c r="OW70" s="80"/>
      <c r="OX70" s="80"/>
      <c r="OY70" s="80"/>
      <c r="OZ70" s="80"/>
      <c r="PA70" s="80"/>
      <c r="PB70" s="80"/>
      <c r="PC70" s="80"/>
      <c r="PD70" s="80"/>
      <c r="PE70" s="80"/>
      <c r="PF70" s="80"/>
      <c r="PG70" s="80"/>
      <c r="PH70" s="80"/>
      <c r="PI70" s="80"/>
      <c r="PJ70" s="80"/>
      <c r="PK70" s="80"/>
      <c r="PL70" s="80"/>
      <c r="PM70" s="80"/>
      <c r="PN70" s="80"/>
      <c r="PO70" s="80"/>
      <c r="PP70" s="80"/>
      <c r="PQ70" s="80"/>
      <c r="PR70" s="80"/>
      <c r="PS70" s="80"/>
      <c r="PT70" s="80"/>
      <c r="PU70" s="80"/>
      <c r="PV70" s="80"/>
      <c r="PW70" s="80"/>
      <c r="PX70" s="80"/>
      <c r="PY70" s="80"/>
      <c r="PZ70" s="80"/>
      <c r="QA70" s="80"/>
      <c r="QB70" s="80"/>
      <c r="QC70" s="80"/>
      <c r="QD70" s="80"/>
      <c r="QE70" s="80"/>
      <c r="QF70" s="80"/>
      <c r="QG70" s="80"/>
      <c r="QH70" s="80"/>
      <c r="QI70" s="80"/>
      <c r="QJ70" s="80"/>
      <c r="QK70" s="80"/>
      <c r="QL70" s="80"/>
      <c r="QM70" s="80"/>
      <c r="QN70" s="80"/>
      <c r="QO70" s="80"/>
      <c r="QP70" s="80"/>
      <c r="QQ70" s="80"/>
      <c r="QR70" s="80"/>
      <c r="QS70" s="80"/>
      <c r="QT70" s="80"/>
      <c r="QU70" s="80"/>
      <c r="QV70" s="80"/>
      <c r="QW70" s="80"/>
      <c r="QX70" s="80"/>
      <c r="QY70" s="80"/>
      <c r="QZ70" s="80"/>
      <c r="RA70" s="80"/>
      <c r="RB70" s="80"/>
      <c r="RC70" s="80"/>
      <c r="RD70" s="80"/>
      <c r="RE70" s="80"/>
      <c r="RF70" s="80"/>
      <c r="RG70" s="80"/>
      <c r="RH70" s="80"/>
      <c r="RI70" s="80"/>
      <c r="RJ70" s="80"/>
      <c r="RK70" s="80"/>
      <c r="RL70" s="80"/>
      <c r="RM70" s="80"/>
      <c r="RN70" s="80"/>
      <c r="RO70" s="80"/>
      <c r="RP70" s="80"/>
      <c r="RQ70" s="80"/>
      <c r="RR70" s="80"/>
      <c r="RS70" s="80"/>
      <c r="RT70" s="80"/>
      <c r="RU70" s="80"/>
      <c r="RV70" s="80"/>
      <c r="RW70" s="80"/>
      <c r="RX70" s="80"/>
      <c r="RY70" s="80"/>
      <c r="RZ70" s="80"/>
      <c r="SA70" s="80"/>
      <c r="SB70" s="80"/>
      <c r="SC70" s="80"/>
      <c r="SD70" s="80"/>
      <c r="SE70" s="80"/>
      <c r="SF70" s="80"/>
      <c r="SG70" s="80"/>
      <c r="SH70" s="80"/>
      <c r="SI70" s="80"/>
      <c r="SJ70" s="80"/>
      <c r="SK70" s="80"/>
      <c r="SL70" s="80"/>
      <c r="SM70" s="80"/>
      <c r="SN70" s="80"/>
      <c r="SO70" s="80"/>
      <c r="SP70" s="80"/>
      <c r="SQ70" s="80"/>
      <c r="SR70" s="80"/>
      <c r="SS70" s="80"/>
      <c r="ST70" s="80"/>
      <c r="SU70" s="80"/>
      <c r="SV70" s="80"/>
      <c r="SW70" s="80"/>
      <c r="SX70" s="80"/>
      <c r="SY70" s="80"/>
      <c r="SZ70" s="80"/>
      <c r="TA70" s="80"/>
      <c r="TB70" s="80"/>
      <c r="TC70" s="80"/>
      <c r="TD70" s="80"/>
      <c r="TE70" s="80"/>
      <c r="TF70" s="80"/>
      <c r="TG70" s="80"/>
      <c r="TH70" s="80"/>
      <c r="TI70" s="80"/>
      <c r="TJ70" s="80"/>
      <c r="TK70" s="80"/>
      <c r="TL70" s="80"/>
      <c r="TM70" s="80"/>
      <c r="TN70" s="80"/>
      <c r="TO70" s="80"/>
      <c r="TP70" s="80"/>
      <c r="TQ70" s="80"/>
      <c r="TR70" s="80"/>
      <c r="TS70" s="80"/>
      <c r="TT70" s="80"/>
      <c r="TU70" s="80"/>
      <c r="TV70" s="80"/>
      <c r="TW70" s="80"/>
      <c r="TX70" s="80"/>
      <c r="TY70" s="80"/>
      <c r="TZ70" s="80"/>
      <c r="UA70" s="80"/>
      <c r="UB70" s="80"/>
      <c r="UC70" s="80"/>
      <c r="UD70" s="80"/>
      <c r="UE70" s="80"/>
      <c r="UF70" s="80"/>
      <c r="UG70" s="80"/>
      <c r="UH70" s="80"/>
      <c r="UI70" s="80"/>
      <c r="UJ70" s="80"/>
      <c r="UK70" s="80"/>
      <c r="UL70" s="80"/>
      <c r="UM70" s="80"/>
      <c r="UN70" s="80"/>
      <c r="UO70" s="80"/>
      <c r="UP70" s="80"/>
      <c r="UQ70" s="80"/>
      <c r="UR70" s="80"/>
      <c r="US70" s="80"/>
      <c r="UT70" s="80"/>
      <c r="UU70" s="80"/>
      <c r="UV70" s="80"/>
      <c r="UW70" s="80"/>
      <c r="UX70" s="80"/>
      <c r="UY70" s="80"/>
      <c r="UZ70" s="80"/>
      <c r="VA70" s="80"/>
      <c r="VB70" s="80"/>
      <c r="VC70" s="80"/>
      <c r="VD70" s="80"/>
      <c r="VE70" s="80"/>
      <c r="VF70" s="80"/>
      <c r="VG70" s="80"/>
      <c r="VH70" s="80"/>
      <c r="VI70" s="80"/>
      <c r="VJ70" s="80"/>
      <c r="VK70" s="80"/>
      <c r="VL70" s="80"/>
      <c r="VM70" s="80"/>
      <c r="VN70" s="80"/>
      <c r="VO70" s="80"/>
      <c r="VP70" s="80"/>
      <c r="VQ70" s="80"/>
      <c r="VR70" s="80"/>
      <c r="VS70" s="80"/>
      <c r="VT70" s="80"/>
      <c r="VU70" s="80"/>
      <c r="VV70" s="80"/>
      <c r="VW70" s="80"/>
      <c r="VX70" s="80"/>
      <c r="VY70" s="80"/>
      <c r="VZ70" s="80"/>
      <c r="WA70" s="80"/>
      <c r="WB70" s="80"/>
      <c r="WC70" s="80"/>
      <c r="WD70" s="80"/>
      <c r="WE70" s="80"/>
      <c r="WF70" s="80"/>
      <c r="WG70" s="80"/>
      <c r="WH70" s="80"/>
      <c r="WI70" s="80"/>
      <c r="WJ70" s="80"/>
      <c r="WK70" s="80"/>
      <c r="WL70" s="80"/>
      <c r="WM70" s="80"/>
      <c r="WN70" s="80"/>
      <c r="WO70" s="80"/>
      <c r="WP70" s="80"/>
      <c r="WQ70" s="80"/>
      <c r="WR70" s="80"/>
      <c r="WS70" s="80"/>
      <c r="WT70" s="80"/>
      <c r="WU70" s="80"/>
      <c r="WV70" s="80"/>
      <c r="WW70" s="80"/>
      <c r="WX70" s="80"/>
      <c r="WY70" s="80"/>
      <c r="WZ70" s="80"/>
      <c r="XA70" s="80"/>
      <c r="XB70" s="80"/>
      <c r="XC70" s="80"/>
      <c r="XD70" s="80"/>
      <c r="XE70" s="80"/>
      <c r="XF70" s="80"/>
      <c r="XG70" s="80"/>
      <c r="XH70" s="80"/>
      <c r="XI70" s="80"/>
      <c r="XJ70" s="80"/>
      <c r="XK70" s="80"/>
      <c r="XL70" s="80"/>
      <c r="XM70" s="80"/>
      <c r="XN70" s="80"/>
      <c r="XO70" s="80"/>
      <c r="XP70" s="80"/>
      <c r="XQ70" s="80"/>
      <c r="XR70" s="80"/>
      <c r="XS70" s="80"/>
      <c r="XT70" s="80"/>
      <c r="XU70" s="80"/>
      <c r="XV70" s="80"/>
      <c r="XW70" s="80"/>
      <c r="XX70" s="80"/>
      <c r="XY70" s="80"/>
      <c r="XZ70" s="80"/>
      <c r="YA70" s="80"/>
      <c r="YB70" s="80"/>
      <c r="YC70" s="80"/>
      <c r="YD70" s="80"/>
      <c r="YE70" s="80"/>
      <c r="YF70" s="80"/>
      <c r="YG70" s="80"/>
      <c r="YH70" s="80"/>
      <c r="YI70" s="80"/>
      <c r="YJ70" s="80"/>
      <c r="YK70" s="80"/>
      <c r="YL70" s="80"/>
      <c r="YM70" s="80"/>
      <c r="YN70" s="80"/>
      <c r="YO70" s="80"/>
      <c r="YP70" s="80"/>
      <c r="YQ70" s="80"/>
      <c r="YR70" s="80"/>
      <c r="YS70" s="80"/>
      <c r="YT70" s="80"/>
      <c r="YU70" s="80"/>
      <c r="YV70" s="80"/>
      <c r="YW70" s="80"/>
      <c r="YX70" s="80"/>
      <c r="YY70" s="80"/>
      <c r="YZ70" s="80"/>
      <c r="ZA70" s="80"/>
      <c r="ZB70" s="80"/>
      <c r="ZC70" s="80"/>
      <c r="ZD70" s="80"/>
      <c r="ZE70" s="80"/>
      <c r="ZF70" s="80"/>
      <c r="ZG70" s="80"/>
      <c r="ZH70" s="80"/>
      <c r="ZI70" s="80"/>
      <c r="ZJ70" s="80"/>
      <c r="ZK70" s="80"/>
      <c r="ZL70" s="80"/>
      <c r="ZM70" s="80"/>
      <c r="ZN70" s="80"/>
      <c r="ZO70" s="80"/>
      <c r="ZP70" s="80"/>
      <c r="ZQ70" s="80"/>
      <c r="ZR70" s="80"/>
      <c r="ZS70" s="80"/>
      <c r="ZT70" s="80"/>
      <c r="ZU70" s="80"/>
      <c r="ZV70" s="80"/>
      <c r="ZW70" s="80"/>
      <c r="ZX70" s="80"/>
      <c r="ZY70" s="80"/>
      <c r="ZZ70" s="80"/>
      <c r="AAA70" s="80"/>
      <c r="AAB70" s="80"/>
      <c r="AAC70" s="80"/>
      <c r="AAD70" s="80"/>
      <c r="AAE70" s="80"/>
      <c r="AAF70" s="80"/>
      <c r="AAG70" s="80"/>
      <c r="AAH70" s="80"/>
      <c r="AAI70" s="80"/>
      <c r="AAJ70" s="80"/>
      <c r="AAK70" s="80"/>
      <c r="AAL70" s="80"/>
      <c r="AAM70" s="80"/>
      <c r="AAN70" s="80"/>
      <c r="AAO70" s="80"/>
      <c r="AAP70" s="80"/>
      <c r="AAQ70" s="80"/>
      <c r="AAR70" s="80"/>
      <c r="AAS70" s="80"/>
      <c r="AAT70" s="80"/>
      <c r="AAU70" s="80"/>
      <c r="AAV70" s="80"/>
      <c r="AAW70" s="80"/>
      <c r="AAX70" s="80"/>
      <c r="AAY70" s="80"/>
      <c r="AAZ70" s="80"/>
      <c r="ABA70" s="80"/>
      <c r="ABB70" s="80"/>
      <c r="ABC70" s="80"/>
      <c r="ABD70" s="80"/>
      <c r="ABE70" s="80"/>
      <c r="ABF70" s="80"/>
      <c r="ABG70" s="80"/>
      <c r="ABH70" s="80"/>
      <c r="ABI70" s="80"/>
      <c r="ABJ70" s="80"/>
      <c r="ABK70" s="80"/>
      <c r="ABL70" s="80"/>
      <c r="ABM70" s="80"/>
      <c r="ABN70" s="80"/>
      <c r="ABO70" s="80"/>
      <c r="ABP70" s="80"/>
      <c r="ABQ70" s="80"/>
      <c r="ABR70" s="80"/>
      <c r="ABS70" s="80"/>
      <c r="ABT70" s="80"/>
      <c r="ABU70" s="80"/>
      <c r="ABV70" s="80"/>
      <c r="ABW70" s="80"/>
      <c r="ABX70" s="80"/>
      <c r="ABY70" s="80"/>
      <c r="ABZ70" s="80"/>
      <c r="ACA70" s="80"/>
      <c r="ACB70" s="80"/>
      <c r="ACC70" s="80"/>
      <c r="ACD70" s="80"/>
      <c r="ACE70" s="80"/>
      <c r="ACF70" s="80"/>
      <c r="ACG70" s="80"/>
      <c r="ACH70" s="80"/>
      <c r="ACI70" s="80"/>
      <c r="ACJ70" s="80"/>
      <c r="ACK70" s="80"/>
      <c r="ACL70" s="80"/>
      <c r="ACM70" s="80"/>
      <c r="ACN70" s="80"/>
      <c r="ACO70" s="80"/>
      <c r="ACP70" s="80"/>
      <c r="ACQ70" s="80"/>
      <c r="ACR70" s="80"/>
      <c r="ACS70" s="80"/>
      <c r="ACT70" s="80"/>
      <c r="ACU70" s="80"/>
      <c r="ACV70" s="80"/>
      <c r="ACW70" s="80"/>
      <c r="ACX70" s="80"/>
      <c r="ACY70" s="80"/>
      <c r="ACZ70" s="80"/>
      <c r="ADA70" s="80"/>
      <c r="ADB70" s="80"/>
      <c r="ADC70" s="80"/>
      <c r="ADD70" s="80"/>
      <c r="ADE70" s="80"/>
      <c r="ADF70" s="80"/>
      <c r="ADG70" s="80"/>
      <c r="ADH70" s="80"/>
      <c r="ADI70" s="80"/>
      <c r="ADJ70" s="80"/>
      <c r="ADK70" s="80"/>
      <c r="ADL70" s="80"/>
      <c r="ADM70" s="80"/>
      <c r="ADN70" s="80"/>
      <c r="ADO70" s="80"/>
      <c r="ADP70" s="80"/>
      <c r="ADQ70" s="80"/>
      <c r="ADR70" s="80"/>
      <c r="ADS70" s="80"/>
      <c r="ADT70" s="80"/>
      <c r="ADU70" s="80"/>
      <c r="ADV70" s="80"/>
      <c r="ADW70" s="80"/>
      <c r="ADX70" s="80"/>
      <c r="ADY70" s="80"/>
      <c r="ADZ70" s="80"/>
      <c r="AEA70" s="80"/>
      <c r="AEB70" s="80"/>
      <c r="AEC70" s="80"/>
      <c r="AED70" s="80"/>
      <c r="AEE70" s="80"/>
      <c r="AEF70" s="80"/>
      <c r="AEG70" s="80"/>
      <c r="AEH70" s="80"/>
      <c r="AEI70" s="80"/>
      <c r="AEJ70" s="80"/>
      <c r="AEK70" s="80"/>
      <c r="AEL70" s="80"/>
      <c r="AEM70" s="80"/>
      <c r="AEN70" s="80"/>
      <c r="AEO70" s="80"/>
      <c r="AEP70" s="80"/>
      <c r="AEQ70" s="80"/>
      <c r="AER70" s="80"/>
      <c r="AES70" s="80"/>
      <c r="AET70" s="80"/>
      <c r="AEU70" s="80"/>
      <c r="AEV70" s="80"/>
      <c r="AEW70" s="80"/>
      <c r="AEX70" s="80"/>
      <c r="AEY70" s="80"/>
      <c r="AEZ70" s="80"/>
      <c r="AFA70" s="80"/>
      <c r="AFB70" s="80"/>
      <c r="AFC70" s="80"/>
      <c r="AFD70" s="80"/>
      <c r="AFE70" s="80"/>
      <c r="AFF70" s="80"/>
      <c r="AFG70" s="80"/>
      <c r="AFH70" s="80"/>
      <c r="AFI70" s="80"/>
      <c r="AFJ70" s="80"/>
      <c r="AFK70" s="80"/>
      <c r="AFL70" s="80"/>
      <c r="AFM70" s="80"/>
      <c r="AFN70" s="80"/>
      <c r="AFO70" s="80"/>
      <c r="AFP70" s="80"/>
      <c r="AFQ70" s="80"/>
      <c r="AFR70" s="80"/>
      <c r="AFS70" s="80"/>
      <c r="AFT70" s="80"/>
      <c r="AFU70" s="80"/>
      <c r="AFV70" s="80"/>
      <c r="AFW70" s="80"/>
      <c r="AFX70" s="80"/>
      <c r="AFY70" s="80"/>
      <c r="AFZ70" s="80"/>
      <c r="AGA70" s="80"/>
      <c r="AGB70" s="80"/>
      <c r="AGC70" s="80"/>
      <c r="AGD70" s="80"/>
      <c r="AGE70" s="80"/>
      <c r="AGF70" s="80"/>
      <c r="AGG70" s="80"/>
      <c r="AGH70" s="80"/>
      <c r="AGI70" s="80"/>
      <c r="AGJ70" s="80"/>
      <c r="AGK70" s="80"/>
      <c r="AGL70" s="80"/>
      <c r="AGM70" s="80"/>
      <c r="AGN70" s="80"/>
      <c r="AGO70" s="80"/>
      <c r="AGP70" s="80"/>
      <c r="AGQ70" s="80"/>
      <c r="AGR70" s="80"/>
      <c r="AGS70" s="80"/>
      <c r="AGT70" s="80"/>
      <c r="AGU70" s="80"/>
      <c r="AGV70" s="80"/>
      <c r="AGW70" s="80"/>
      <c r="AGX70" s="80"/>
      <c r="AGY70" s="80"/>
      <c r="AGZ70" s="80"/>
      <c r="AHA70" s="80"/>
      <c r="AHB70" s="80"/>
      <c r="AHC70" s="80"/>
      <c r="AHD70" s="80"/>
      <c r="AHE70" s="80"/>
      <c r="AHF70" s="80"/>
      <c r="AHG70" s="80"/>
      <c r="AHH70" s="80"/>
      <c r="AHI70" s="80"/>
      <c r="AHJ70" s="80"/>
      <c r="AHK70" s="80"/>
      <c r="AHL70" s="80"/>
      <c r="AHM70" s="80"/>
      <c r="AHN70" s="80"/>
      <c r="AHO70" s="80"/>
      <c r="AHP70" s="80"/>
      <c r="AHQ70" s="80"/>
      <c r="AHR70" s="80"/>
      <c r="AHS70" s="80"/>
      <c r="AHT70" s="80"/>
      <c r="AHU70" s="80"/>
      <c r="AHV70" s="80"/>
      <c r="AHW70" s="80"/>
      <c r="AHX70" s="80"/>
      <c r="AHY70" s="80"/>
      <c r="AHZ70" s="80"/>
      <c r="AIA70" s="80"/>
      <c r="AIB70" s="80"/>
      <c r="AIC70" s="80"/>
      <c r="AID70" s="80"/>
      <c r="AIE70" s="80"/>
      <c r="AIF70" s="80"/>
      <c r="AIG70" s="80"/>
      <c r="AIH70" s="80"/>
      <c r="AII70" s="80"/>
      <c r="AIJ70" s="80"/>
      <c r="AIK70" s="80"/>
      <c r="AIL70" s="80"/>
      <c r="AIM70" s="80"/>
      <c r="AIN70" s="80"/>
      <c r="AIO70" s="80"/>
      <c r="AIP70" s="80"/>
      <c r="AIQ70" s="80"/>
      <c r="AIR70" s="80"/>
      <c r="AIS70" s="80"/>
      <c r="AIT70" s="80"/>
      <c r="AIU70" s="80"/>
      <c r="AIV70" s="80"/>
      <c r="AIW70" s="80"/>
      <c r="AIX70" s="80"/>
      <c r="AIY70" s="80"/>
      <c r="AIZ70" s="80"/>
      <c r="AJA70" s="80"/>
      <c r="AJB70" s="80"/>
      <c r="AJC70" s="80"/>
      <c r="AJD70" s="80"/>
      <c r="AJE70" s="80"/>
      <c r="AJF70" s="80"/>
      <c r="AJG70" s="80"/>
      <c r="AJH70" s="80"/>
      <c r="AJI70" s="80"/>
      <c r="AJJ70" s="80"/>
      <c r="AJK70" s="80"/>
      <c r="AJL70" s="80"/>
      <c r="AJM70" s="80"/>
      <c r="AJN70" s="80"/>
      <c r="AJO70" s="80"/>
      <c r="AJP70" s="80"/>
      <c r="AJQ70" s="80"/>
      <c r="AJR70" s="80"/>
      <c r="AJS70" s="80"/>
      <c r="AJT70" s="80"/>
      <c r="AJU70" s="80"/>
      <c r="AJV70" s="80"/>
      <c r="AJW70" s="80"/>
      <c r="AJX70" s="80"/>
      <c r="AJY70" s="80"/>
      <c r="AJZ70" s="80"/>
      <c r="AKA70" s="80"/>
      <c r="AKB70" s="80"/>
      <c r="AKC70" s="80"/>
      <c r="AKD70" s="80"/>
      <c r="AKE70" s="80"/>
      <c r="AKF70" s="80"/>
      <c r="AKG70" s="80"/>
      <c r="AKH70" s="80"/>
      <c r="AKI70" s="80"/>
      <c r="AKJ70" s="80"/>
      <c r="AKK70" s="80"/>
      <c r="AKL70" s="80"/>
      <c r="AKM70" s="80"/>
      <c r="AKN70" s="80"/>
      <c r="AKO70" s="80"/>
      <c r="AKP70" s="80"/>
      <c r="AKQ70" s="80"/>
      <c r="AKR70" s="80"/>
      <c r="AKS70" s="80"/>
      <c r="AKT70" s="80"/>
      <c r="AKU70" s="80"/>
      <c r="AKV70" s="80"/>
      <c r="AKW70" s="80"/>
      <c r="AKX70" s="80"/>
      <c r="AKY70" s="80"/>
      <c r="AKZ70" s="80"/>
      <c r="ALA70" s="80"/>
      <c r="ALB70" s="80"/>
      <c r="ALC70" s="80"/>
      <c r="ALD70" s="80"/>
      <c r="ALE70" s="80"/>
      <c r="ALF70" s="80"/>
      <c r="ALG70" s="80"/>
      <c r="ALH70" s="80"/>
      <c r="ALI70" s="80"/>
      <c r="ALJ70" s="80"/>
      <c r="ALK70" s="80"/>
      <c r="ALL70" s="80"/>
      <c r="ALM70" s="80"/>
      <c r="ALN70" s="80"/>
      <c r="ALO70" s="80"/>
      <c r="ALP70" s="80"/>
      <c r="ALQ70" s="80"/>
      <c r="ALR70" s="80"/>
      <c r="ALS70" s="80"/>
      <c r="ALT70" s="80"/>
      <c r="ALU70" s="80"/>
      <c r="ALV70" s="80"/>
      <c r="ALW70" s="80"/>
      <c r="ALX70" s="80"/>
      <c r="ALY70" s="80"/>
      <c r="ALZ70" s="80"/>
      <c r="AMA70" s="80"/>
      <c r="AMB70" s="80"/>
      <c r="AMC70" s="80"/>
      <c r="AMD70" s="80"/>
      <c r="AME70" s="80"/>
      <c r="AMF70" s="80"/>
      <c r="AMG70" s="80"/>
      <c r="AMH70" s="80"/>
      <c r="AMI70" s="80"/>
      <c r="AMJ70" s="80"/>
      <c r="AMK70" s="80"/>
      <c r="AML70" s="80"/>
      <c r="AMM70" s="80"/>
      <c r="AMN70" s="80"/>
      <c r="AMO70" s="80"/>
      <c r="AMP70" s="80"/>
      <c r="AMQ70" s="80"/>
      <c r="AMR70" s="80"/>
      <c r="AMS70" s="80"/>
      <c r="AMT70" s="80"/>
      <c r="AMU70" s="80"/>
      <c r="AMV70" s="80"/>
      <c r="AMW70" s="80"/>
      <c r="AMX70" s="80"/>
      <c r="AMY70" s="80"/>
      <c r="AMZ70" s="80"/>
      <c r="ANA70" s="80"/>
      <c r="ANB70" s="80"/>
      <c r="ANC70" s="80"/>
      <c r="AND70" s="80"/>
      <c r="ANE70" s="80"/>
      <c r="ANF70" s="80"/>
      <c r="ANG70" s="80"/>
      <c r="ANH70" s="80"/>
      <c r="ANI70" s="80"/>
      <c r="ANJ70" s="80"/>
      <c r="ANK70" s="80"/>
      <c r="ANL70" s="80"/>
      <c r="ANM70" s="80"/>
      <c r="ANN70" s="80"/>
      <c r="ANO70" s="80"/>
      <c r="ANP70" s="80"/>
      <c r="ANQ70" s="80"/>
      <c r="ANR70" s="80"/>
      <c r="ANS70" s="80"/>
      <c r="ANT70" s="80"/>
      <c r="ANU70" s="80"/>
      <c r="ANV70" s="80"/>
      <c r="ANW70" s="80"/>
      <c r="ANX70" s="80"/>
      <c r="ANY70" s="80"/>
      <c r="ANZ70" s="80"/>
      <c r="AOA70" s="80"/>
      <c r="AOB70" s="80"/>
      <c r="AOC70" s="80"/>
      <c r="AOD70" s="80"/>
      <c r="AOE70" s="80"/>
      <c r="AOF70" s="80"/>
      <c r="AOG70" s="80"/>
      <c r="AOH70" s="80"/>
      <c r="AOI70" s="80"/>
      <c r="AOJ70" s="80"/>
      <c r="AOK70" s="80"/>
      <c r="AOL70" s="80"/>
      <c r="AOM70" s="80"/>
      <c r="AON70" s="80"/>
      <c r="AOO70" s="80"/>
      <c r="AOP70" s="80"/>
      <c r="AOQ70" s="80"/>
      <c r="AOR70" s="80"/>
      <c r="AOS70" s="80"/>
      <c r="AOT70" s="80"/>
      <c r="AOU70" s="80"/>
      <c r="AOV70" s="80"/>
      <c r="AOW70" s="80"/>
      <c r="AOX70" s="80"/>
      <c r="AOY70" s="80"/>
      <c r="AOZ70" s="80"/>
      <c r="APA70" s="80"/>
      <c r="APB70" s="80"/>
      <c r="APC70" s="80"/>
      <c r="APD70" s="80"/>
      <c r="APE70" s="80"/>
      <c r="APF70" s="80"/>
      <c r="APG70" s="80"/>
      <c r="APH70" s="80"/>
      <c r="API70" s="80"/>
      <c r="APJ70" s="80"/>
      <c r="APK70" s="80"/>
      <c r="APL70" s="80"/>
      <c r="APM70" s="80"/>
      <c r="APN70" s="80"/>
      <c r="APO70" s="80"/>
      <c r="APP70" s="80"/>
      <c r="APQ70" s="80"/>
      <c r="APR70" s="80"/>
      <c r="APS70" s="80"/>
      <c r="APT70" s="80"/>
      <c r="APU70" s="80"/>
      <c r="APV70" s="80"/>
      <c r="APW70" s="80"/>
      <c r="APX70" s="80"/>
      <c r="APY70" s="80"/>
    </row>
    <row r="71" spans="1:1117" ht="17" x14ac:dyDescent="0.2">
      <c r="A71" s="352" t="s">
        <v>322</v>
      </c>
      <c r="B71" s="351">
        <f t="shared" si="3"/>
        <v>643.93322265625011</v>
      </c>
      <c r="C71" s="351">
        <f t="shared" si="4"/>
        <v>188.17906250000001</v>
      </c>
      <c r="D71" s="351">
        <f t="shared" si="5"/>
        <v>37.516135742187501</v>
      </c>
      <c r="E71" s="351">
        <f t="shared" si="6"/>
        <v>1327.66482421875</v>
      </c>
      <c r="F71" s="351">
        <f t="shared" si="7"/>
        <v>7.2834960937500011</v>
      </c>
      <c r="G71" s="351">
        <f t="shared" si="8"/>
        <v>1200.8664941406253</v>
      </c>
      <c r="H71" s="351">
        <f t="shared" si="9"/>
        <v>1289.7931152343751</v>
      </c>
      <c r="I71" s="351">
        <f t="shared" si="10"/>
        <v>168.33932617187497</v>
      </c>
      <c r="J71" s="351">
        <f t="shared" si="11"/>
        <v>370.48637695312499</v>
      </c>
      <c r="K71" s="351">
        <f t="shared" si="12"/>
        <v>10.159755859375002</v>
      </c>
      <c r="L71" s="351">
        <f t="shared" si="13"/>
        <v>161.62029296874999</v>
      </c>
      <c r="M71" s="351">
        <f t="shared" si="14"/>
        <v>1.470908203125</v>
      </c>
      <c r="N71" s="351">
        <f t="shared" si="15"/>
        <v>5407.3130107421875</v>
      </c>
      <c r="O71" s="351">
        <v>833.81921875</v>
      </c>
      <c r="P71" s="437"/>
      <c r="Q71" s="437"/>
      <c r="R71" s="437"/>
      <c r="S71" s="187"/>
      <c r="T71" s="190"/>
      <c r="U71" s="437"/>
      <c r="V71" s="437"/>
      <c r="W71" s="437"/>
      <c r="X71" s="437"/>
      <c r="Y71" s="437"/>
      <c r="Z71" s="437"/>
      <c r="AA71" s="437"/>
      <c r="AB71" s="437"/>
      <c r="AC71" s="437"/>
      <c r="AD71" s="437"/>
      <c r="AE71" s="437"/>
      <c r="AF71" s="437"/>
      <c r="AG71" s="437"/>
      <c r="AH71" s="10"/>
      <c r="AI71" s="10"/>
      <c r="AJ71" s="80"/>
      <c r="AK71" s="80"/>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c r="CA71" s="45"/>
      <c r="CB71" s="45"/>
      <c r="CC71" s="45"/>
      <c r="CD71" s="45"/>
      <c r="CE71" s="45"/>
      <c r="CF71" s="45"/>
      <c r="CG71" s="45"/>
      <c r="CH71" s="45"/>
      <c r="CI71" s="45"/>
      <c r="CJ71" s="45"/>
      <c r="CK71" s="45"/>
      <c r="CL71" s="45"/>
      <c r="CM71" s="45"/>
      <c r="CN71" s="45"/>
      <c r="CO71" s="45"/>
      <c r="CP71" s="45"/>
      <c r="CQ71" s="45"/>
      <c r="CR71" s="45"/>
      <c r="CS71" s="45"/>
      <c r="CT71" s="45"/>
      <c r="CU71" s="45"/>
      <c r="CV71" s="45"/>
      <c r="CW71" s="45"/>
      <c r="CX71" s="45"/>
      <c r="CY71" s="45"/>
      <c r="CZ71" s="45"/>
      <c r="DA71" s="45"/>
      <c r="DB71" s="45"/>
      <c r="DC71" s="45"/>
      <c r="DD71" s="45"/>
      <c r="DE71" s="45"/>
      <c r="DF71" s="45"/>
      <c r="DG71" s="45"/>
      <c r="DH71" s="45"/>
      <c r="DI71" s="45"/>
      <c r="DJ71" s="45"/>
      <c r="DK71" s="45"/>
      <c r="DL71" s="45"/>
      <c r="DM71" s="45"/>
      <c r="DN71" s="45"/>
      <c r="DO71" s="45"/>
      <c r="DP71" s="45"/>
      <c r="DQ71" s="45"/>
      <c r="DR71" s="45"/>
      <c r="DS71" s="45"/>
      <c r="DT71" s="45"/>
      <c r="DU71" s="45"/>
      <c r="DV71" s="45"/>
      <c r="DW71" s="45"/>
      <c r="DX71" s="45"/>
      <c r="DY71" s="45"/>
      <c r="DZ71" s="45"/>
      <c r="EA71" s="45"/>
      <c r="EB71" s="45"/>
      <c r="EC71" s="45"/>
      <c r="ED71" s="45"/>
      <c r="EE71" s="45"/>
      <c r="EF71" s="45"/>
      <c r="EG71" s="45"/>
      <c r="EH71" s="45"/>
      <c r="EI71" s="45"/>
      <c r="EJ71" s="45"/>
      <c r="EK71" s="45"/>
      <c r="EL71" s="45"/>
      <c r="EM71" s="45"/>
      <c r="EN71" s="45"/>
      <c r="EO71" s="45"/>
      <c r="EP71" s="45"/>
      <c r="EQ71" s="45"/>
      <c r="ER71" s="45"/>
      <c r="ES71" s="45"/>
      <c r="ET71" s="45"/>
      <c r="EU71" s="45"/>
      <c r="EV71" s="45"/>
      <c r="EW71" s="45"/>
      <c r="EX71" s="45"/>
      <c r="EY71" s="45"/>
      <c r="EZ71" s="45"/>
      <c r="FA71" s="45"/>
      <c r="FB71" s="45"/>
      <c r="FC71" s="45"/>
      <c r="FD71" s="45"/>
      <c r="FE71" s="45"/>
      <c r="FF71" s="45"/>
      <c r="FG71" s="45"/>
      <c r="FH71" s="45"/>
      <c r="FI71" s="45"/>
      <c r="FJ71" s="45"/>
      <c r="FK71" s="45"/>
      <c r="FL71" s="45"/>
      <c r="FM71" s="45"/>
      <c r="FN71" s="45"/>
      <c r="FO71" s="45"/>
      <c r="FP71" s="45"/>
      <c r="FQ71" s="45"/>
      <c r="FR71" s="45"/>
      <c r="FS71" s="45"/>
      <c r="FT71" s="45"/>
      <c r="FU71" s="45"/>
      <c r="FV71" s="45"/>
      <c r="FW71" s="45"/>
      <c r="FX71" s="45"/>
      <c r="FY71" s="45"/>
      <c r="FZ71" s="45"/>
      <c r="GA71" s="45"/>
      <c r="GB71" s="45"/>
      <c r="GC71" s="45"/>
      <c r="GD71" s="45"/>
      <c r="GE71" s="45"/>
      <c r="GF71" s="45"/>
      <c r="GG71" s="45"/>
      <c r="GH71" s="45"/>
      <c r="GI71" s="45"/>
      <c r="GJ71" s="45"/>
      <c r="GK71" s="45"/>
      <c r="GL71" s="45"/>
      <c r="GM71" s="45"/>
      <c r="GN71" s="45"/>
      <c r="GO71" s="45"/>
      <c r="GP71" s="45"/>
      <c r="GQ71" s="45"/>
      <c r="GR71" s="45"/>
      <c r="GS71" s="45"/>
      <c r="GT71" s="45"/>
      <c r="GU71" s="45"/>
      <c r="GV71" s="45"/>
      <c r="GW71" s="45"/>
      <c r="GX71" s="45"/>
      <c r="GY71" s="45"/>
      <c r="GZ71" s="45"/>
      <c r="HA71" s="45"/>
      <c r="HB71" s="45"/>
      <c r="HC71" s="45"/>
      <c r="HD71" s="45"/>
      <c r="HE71" s="45"/>
      <c r="HF71" s="45"/>
      <c r="HG71" s="45"/>
      <c r="HH71" s="45"/>
      <c r="HI71" s="45"/>
      <c r="HJ71" s="45"/>
      <c r="HK71" s="45"/>
      <c r="HL71" s="45"/>
      <c r="HM71" s="45"/>
      <c r="HN71" s="45"/>
      <c r="HO71" s="45"/>
      <c r="HP71" s="45"/>
      <c r="HQ71" s="45"/>
      <c r="HR71" s="45"/>
      <c r="HS71" s="45"/>
      <c r="HT71" s="45"/>
      <c r="HU71" s="45"/>
      <c r="HV71" s="45"/>
      <c r="HW71" s="45"/>
      <c r="HX71" s="45"/>
      <c r="HY71" s="45"/>
      <c r="HZ71" s="45"/>
      <c r="IA71" s="45"/>
      <c r="IB71" s="45"/>
      <c r="IC71" s="45"/>
      <c r="ID71" s="45"/>
      <c r="IE71" s="45"/>
      <c r="IF71" s="45"/>
      <c r="IG71" s="45"/>
      <c r="IH71" s="45"/>
      <c r="II71" s="45"/>
      <c r="IJ71" s="45"/>
      <c r="IK71" s="45"/>
      <c r="IL71" s="45"/>
      <c r="IM71" s="45"/>
      <c r="IN71" s="45"/>
      <c r="IO71" s="45"/>
      <c r="IP71" s="45"/>
      <c r="IQ71" s="45"/>
      <c r="IR71" s="45"/>
      <c r="IS71" s="45"/>
      <c r="IT71" s="45"/>
      <c r="IU71" s="45"/>
      <c r="IV71" s="45"/>
      <c r="IW71" s="45"/>
      <c r="IX71" s="45"/>
      <c r="IY71" s="45"/>
      <c r="IZ71" s="45"/>
      <c r="JA71" s="45"/>
      <c r="JB71" s="45"/>
      <c r="JC71" s="45"/>
      <c r="JD71" s="45"/>
      <c r="JE71" s="45"/>
      <c r="JF71" s="45"/>
      <c r="JG71" s="45"/>
      <c r="JH71" s="45"/>
      <c r="JI71" s="45"/>
      <c r="JJ71" s="45"/>
      <c r="JK71" s="45"/>
      <c r="JL71" s="45"/>
      <c r="JM71" s="45"/>
      <c r="JN71" s="45"/>
      <c r="JO71" s="45"/>
      <c r="JP71" s="45"/>
      <c r="JQ71" s="45"/>
      <c r="JR71" s="45"/>
      <c r="JS71" s="45"/>
      <c r="JT71" s="45"/>
      <c r="JU71" s="45"/>
      <c r="JV71" s="45"/>
      <c r="JW71" s="45"/>
      <c r="JX71" s="45"/>
      <c r="JY71" s="45"/>
      <c r="JZ71" s="45"/>
      <c r="KA71" s="45"/>
      <c r="KB71" s="45"/>
      <c r="KC71" s="45"/>
      <c r="KD71" s="45"/>
      <c r="KE71" s="45"/>
      <c r="KF71" s="45"/>
      <c r="KG71" s="45"/>
      <c r="KH71" s="45"/>
      <c r="KI71" s="45"/>
      <c r="KJ71" s="45"/>
      <c r="KK71" s="45"/>
      <c r="KL71" s="45"/>
      <c r="KM71" s="45"/>
      <c r="KN71" s="45"/>
      <c r="KO71" s="45"/>
      <c r="KP71" s="45"/>
      <c r="KQ71" s="45"/>
      <c r="KR71" s="45"/>
      <c r="KS71" s="45"/>
      <c r="KT71" s="45"/>
      <c r="KU71" s="45"/>
      <c r="KV71" s="45"/>
      <c r="KW71" s="45"/>
      <c r="KX71" s="45"/>
      <c r="KY71" s="45"/>
      <c r="KZ71" s="45"/>
      <c r="LA71" s="45"/>
      <c r="LB71" s="45"/>
      <c r="LC71" s="45"/>
      <c r="LD71" s="45"/>
      <c r="LE71" s="45"/>
      <c r="LF71" s="45"/>
      <c r="LG71" s="45"/>
      <c r="LH71" s="45"/>
      <c r="LI71" s="45"/>
      <c r="LJ71" s="45"/>
      <c r="LK71" s="45"/>
      <c r="LL71" s="45"/>
      <c r="LM71" s="45"/>
      <c r="LN71" s="45"/>
      <c r="LO71" s="45"/>
      <c r="LP71" s="45"/>
      <c r="LQ71" s="45"/>
      <c r="LR71" s="45"/>
      <c r="LS71" s="45"/>
      <c r="LT71" s="45"/>
      <c r="LU71" s="45"/>
      <c r="LV71" s="45"/>
      <c r="LW71" s="45"/>
      <c r="LX71" s="45"/>
      <c r="LY71" s="45"/>
      <c r="LZ71" s="45"/>
      <c r="MA71" s="45"/>
      <c r="MB71" s="45"/>
      <c r="MC71" s="45"/>
      <c r="MD71" s="45"/>
      <c r="ME71" s="45"/>
      <c r="MF71" s="45"/>
      <c r="MG71" s="45"/>
      <c r="MH71" s="45"/>
      <c r="MI71" s="45"/>
      <c r="MJ71" s="45"/>
      <c r="MK71" s="45"/>
      <c r="ML71" s="45"/>
      <c r="MM71" s="45"/>
      <c r="MN71" s="45"/>
      <c r="MO71" s="45"/>
      <c r="MP71" s="45"/>
      <c r="MQ71" s="45"/>
      <c r="MR71" s="45"/>
      <c r="MS71" s="45"/>
      <c r="MT71" s="45"/>
      <c r="MU71" s="45"/>
      <c r="MV71" s="45"/>
      <c r="MW71" s="45"/>
      <c r="MX71" s="45"/>
      <c r="MY71" s="45"/>
      <c r="MZ71" s="45"/>
      <c r="NA71" s="45"/>
      <c r="NB71" s="45"/>
      <c r="NC71" s="45"/>
      <c r="ND71" s="45"/>
      <c r="NE71" s="45"/>
      <c r="NF71" s="45"/>
      <c r="NG71" s="45"/>
      <c r="NH71" s="45"/>
      <c r="NI71" s="45"/>
      <c r="NJ71" s="45"/>
      <c r="NK71" s="45"/>
      <c r="NL71" s="45"/>
      <c r="NM71" s="45"/>
      <c r="NN71" s="45"/>
      <c r="NO71" s="45"/>
      <c r="NP71" s="45"/>
      <c r="NQ71" s="45"/>
      <c r="NR71" s="45"/>
      <c r="NS71" s="45"/>
      <c r="NT71" s="45"/>
      <c r="NU71" s="45"/>
      <c r="NV71" s="45"/>
      <c r="NW71" s="45"/>
      <c r="NX71" s="45"/>
      <c r="NY71" s="45"/>
      <c r="NZ71" s="45"/>
      <c r="OA71" s="45"/>
      <c r="OB71" s="45"/>
      <c r="OC71" s="45"/>
      <c r="OD71" s="45"/>
      <c r="OE71" s="45"/>
      <c r="OF71" s="45"/>
      <c r="OG71" s="45"/>
      <c r="OH71" s="45"/>
      <c r="OI71" s="45"/>
      <c r="OJ71" s="45"/>
      <c r="OK71" s="45"/>
      <c r="OL71" s="45"/>
      <c r="OM71" s="45"/>
      <c r="ON71" s="45"/>
      <c r="OO71" s="45"/>
      <c r="OP71" s="45"/>
      <c r="OQ71" s="45"/>
      <c r="OR71" s="45"/>
      <c r="OS71" s="45"/>
      <c r="OT71" s="45"/>
      <c r="OU71" s="45"/>
      <c r="OV71" s="45"/>
      <c r="OW71" s="45"/>
      <c r="OX71" s="45"/>
      <c r="OY71" s="45"/>
      <c r="OZ71" s="45"/>
      <c r="PA71" s="45"/>
      <c r="PB71" s="45"/>
      <c r="PC71" s="45"/>
      <c r="PD71" s="45"/>
      <c r="PE71" s="45"/>
      <c r="PF71" s="45"/>
      <c r="PG71" s="45"/>
      <c r="PH71" s="45"/>
      <c r="PI71" s="45"/>
      <c r="PJ71" s="45"/>
      <c r="PK71" s="45"/>
      <c r="PL71" s="45"/>
      <c r="PM71" s="45"/>
      <c r="PN71" s="45"/>
      <c r="PO71" s="45"/>
      <c r="PP71" s="45"/>
      <c r="PQ71" s="45"/>
      <c r="PR71" s="45"/>
      <c r="PS71" s="45"/>
      <c r="PT71" s="45"/>
      <c r="PU71" s="45"/>
      <c r="PV71" s="45"/>
      <c r="PW71" s="45"/>
      <c r="PX71" s="45"/>
      <c r="PY71" s="45"/>
      <c r="PZ71" s="45"/>
      <c r="QA71" s="45"/>
      <c r="QB71" s="45"/>
      <c r="QC71" s="45"/>
      <c r="QD71" s="45"/>
      <c r="QE71" s="45"/>
      <c r="QF71" s="45"/>
      <c r="QG71" s="45"/>
      <c r="QH71" s="45"/>
      <c r="QI71" s="45"/>
      <c r="QJ71" s="45"/>
      <c r="QK71" s="45"/>
      <c r="QL71" s="45"/>
      <c r="QM71" s="45"/>
      <c r="QN71" s="45"/>
      <c r="QO71" s="45"/>
      <c r="QP71" s="45"/>
      <c r="QQ71" s="45"/>
      <c r="QR71" s="45"/>
      <c r="QS71" s="45"/>
      <c r="QT71" s="45"/>
      <c r="QU71" s="45"/>
      <c r="QV71" s="45"/>
      <c r="QW71" s="45"/>
      <c r="QX71" s="45"/>
      <c r="QY71" s="45"/>
      <c r="QZ71" s="45"/>
      <c r="RA71" s="45"/>
      <c r="RB71" s="45"/>
      <c r="RC71" s="45"/>
      <c r="RD71" s="45"/>
      <c r="RE71" s="45"/>
      <c r="RF71" s="45"/>
      <c r="RG71" s="45"/>
      <c r="RH71" s="45"/>
      <c r="RI71" s="45"/>
      <c r="RJ71" s="45"/>
      <c r="RK71" s="45"/>
      <c r="RL71" s="45"/>
      <c r="RM71" s="45"/>
      <c r="RN71" s="45"/>
      <c r="RO71" s="45"/>
      <c r="RP71" s="45"/>
      <c r="RQ71" s="45"/>
      <c r="RR71" s="45"/>
      <c r="RS71" s="45"/>
      <c r="RT71" s="45"/>
      <c r="RU71" s="45"/>
      <c r="RV71" s="45"/>
      <c r="RW71" s="45"/>
      <c r="RX71" s="45"/>
      <c r="RY71" s="45"/>
      <c r="RZ71" s="45"/>
      <c r="SA71" s="45"/>
      <c r="SB71" s="45"/>
      <c r="SC71" s="45"/>
      <c r="SD71" s="45"/>
      <c r="SE71" s="45"/>
      <c r="SF71" s="45"/>
      <c r="SG71" s="45"/>
      <c r="SH71" s="45"/>
      <c r="SI71" s="45"/>
      <c r="SJ71" s="45"/>
      <c r="SK71" s="45"/>
      <c r="SL71" s="45"/>
      <c r="SM71" s="45"/>
      <c r="SN71" s="45"/>
      <c r="SO71" s="45"/>
      <c r="SP71" s="45"/>
      <c r="SQ71" s="45"/>
      <c r="SR71" s="45"/>
      <c r="SS71" s="45"/>
      <c r="ST71" s="45"/>
      <c r="SU71" s="45"/>
      <c r="SV71" s="45"/>
      <c r="SW71" s="45"/>
      <c r="SX71" s="45"/>
      <c r="SY71" s="45"/>
      <c r="SZ71" s="45"/>
      <c r="TA71" s="45"/>
      <c r="TB71" s="45"/>
      <c r="TC71" s="45"/>
      <c r="TD71" s="45"/>
      <c r="TE71" s="45"/>
      <c r="TF71" s="45"/>
      <c r="TG71" s="45"/>
      <c r="TH71" s="45"/>
      <c r="TI71" s="45"/>
      <c r="TJ71" s="45"/>
      <c r="TK71" s="45"/>
      <c r="TL71" s="45"/>
      <c r="TM71" s="45"/>
      <c r="TN71" s="45"/>
      <c r="TO71" s="45"/>
      <c r="TP71" s="45"/>
      <c r="TQ71" s="45"/>
      <c r="TR71" s="45"/>
      <c r="TS71" s="45"/>
      <c r="TT71" s="45"/>
      <c r="TU71" s="45"/>
      <c r="TV71" s="45"/>
      <c r="TW71" s="45"/>
      <c r="TX71" s="45"/>
      <c r="TY71" s="45"/>
      <c r="TZ71" s="45"/>
      <c r="UA71" s="45"/>
      <c r="UB71" s="45"/>
      <c r="UC71" s="45"/>
      <c r="UD71" s="45"/>
      <c r="UE71" s="45"/>
      <c r="UF71" s="45"/>
      <c r="UG71" s="45"/>
      <c r="UH71" s="45"/>
      <c r="UI71" s="45"/>
      <c r="UJ71" s="45"/>
      <c r="UK71" s="45"/>
      <c r="UL71" s="45"/>
      <c r="UM71" s="45"/>
      <c r="UN71" s="45"/>
      <c r="UO71" s="45"/>
      <c r="UP71" s="45"/>
      <c r="UQ71" s="45"/>
      <c r="UR71" s="45"/>
      <c r="US71" s="45"/>
      <c r="UT71" s="45"/>
      <c r="UU71" s="45"/>
      <c r="UV71" s="45"/>
      <c r="UW71" s="45"/>
      <c r="UX71" s="45"/>
      <c r="UY71" s="45"/>
      <c r="UZ71" s="45"/>
      <c r="VA71" s="45"/>
      <c r="VB71" s="45"/>
      <c r="VC71" s="45"/>
      <c r="VD71" s="45"/>
      <c r="VE71" s="45"/>
      <c r="VF71" s="45"/>
      <c r="VG71" s="45"/>
      <c r="VH71" s="45"/>
      <c r="VI71" s="45"/>
      <c r="VJ71" s="45"/>
      <c r="VK71" s="45"/>
      <c r="VL71" s="45"/>
      <c r="VM71" s="45"/>
      <c r="VN71" s="45"/>
      <c r="VO71" s="45"/>
      <c r="VP71" s="45"/>
      <c r="VQ71" s="45"/>
      <c r="VR71" s="45"/>
      <c r="VS71" s="45"/>
      <c r="VT71" s="45"/>
      <c r="VU71" s="45"/>
      <c r="VV71" s="45"/>
      <c r="VW71" s="45"/>
      <c r="VX71" s="45"/>
      <c r="VY71" s="45"/>
      <c r="VZ71" s="45"/>
      <c r="WA71" s="45"/>
      <c r="WB71" s="45"/>
      <c r="WC71" s="45"/>
      <c r="WD71" s="45"/>
      <c r="WE71" s="45"/>
      <c r="WF71" s="45"/>
      <c r="WG71" s="45"/>
      <c r="WH71" s="45"/>
      <c r="WI71" s="45"/>
      <c r="WJ71" s="45"/>
      <c r="WK71" s="45"/>
      <c r="WL71" s="45"/>
      <c r="WM71" s="45"/>
      <c r="WN71" s="45"/>
      <c r="WO71" s="45"/>
      <c r="WP71" s="45"/>
      <c r="WQ71" s="45"/>
      <c r="WR71" s="45"/>
      <c r="WS71" s="45"/>
      <c r="WT71" s="45"/>
      <c r="WU71" s="45"/>
      <c r="WV71" s="45"/>
      <c r="WW71" s="45"/>
      <c r="WX71" s="45"/>
      <c r="WY71" s="45"/>
      <c r="WZ71" s="45"/>
      <c r="XA71" s="45"/>
      <c r="XB71" s="45"/>
      <c r="XC71" s="45"/>
      <c r="XD71" s="45"/>
      <c r="XE71" s="45"/>
      <c r="XF71" s="45"/>
      <c r="XG71" s="45"/>
      <c r="XH71" s="45"/>
      <c r="XI71" s="45"/>
      <c r="XJ71" s="45"/>
      <c r="XK71" s="45"/>
      <c r="XL71" s="45"/>
      <c r="XM71" s="45"/>
      <c r="XN71" s="45"/>
      <c r="XO71" s="45"/>
      <c r="XP71" s="45"/>
      <c r="XQ71" s="45"/>
      <c r="XR71" s="45"/>
      <c r="XS71" s="45"/>
      <c r="XT71" s="45"/>
      <c r="XU71" s="45"/>
      <c r="XV71" s="45"/>
      <c r="XW71" s="45"/>
      <c r="XX71" s="45"/>
      <c r="XY71" s="45"/>
      <c r="XZ71" s="45"/>
      <c r="YA71" s="45"/>
      <c r="YB71" s="45"/>
      <c r="YC71" s="45"/>
      <c r="YD71" s="45"/>
      <c r="YE71" s="45"/>
      <c r="YF71" s="45"/>
      <c r="YG71" s="45"/>
      <c r="YH71" s="45"/>
      <c r="YI71" s="45"/>
      <c r="YJ71" s="45"/>
      <c r="YK71" s="45"/>
      <c r="YL71" s="45"/>
      <c r="YM71" s="45"/>
      <c r="YN71" s="45"/>
      <c r="YO71" s="45"/>
      <c r="YP71" s="45"/>
      <c r="YQ71" s="45"/>
      <c r="YR71" s="45"/>
      <c r="YS71" s="45"/>
      <c r="YT71" s="45"/>
      <c r="YU71" s="45"/>
      <c r="YV71" s="45"/>
      <c r="YW71" s="45"/>
      <c r="YX71" s="45"/>
      <c r="YY71" s="45"/>
      <c r="YZ71" s="45"/>
      <c r="ZA71" s="45"/>
      <c r="ZB71" s="45"/>
      <c r="ZC71" s="45"/>
      <c r="ZD71" s="45"/>
      <c r="ZE71" s="45"/>
      <c r="ZF71" s="45"/>
      <c r="ZG71" s="45"/>
      <c r="ZH71" s="45"/>
      <c r="ZI71" s="45"/>
      <c r="ZJ71" s="45"/>
      <c r="ZK71" s="45"/>
      <c r="ZL71" s="45"/>
      <c r="ZM71" s="45"/>
      <c r="ZN71" s="45"/>
      <c r="ZO71" s="45"/>
      <c r="ZP71" s="45"/>
      <c r="ZQ71" s="45"/>
      <c r="ZR71" s="45"/>
      <c r="ZS71" s="45"/>
      <c r="ZT71" s="45"/>
      <c r="ZU71" s="45"/>
      <c r="ZV71" s="45"/>
      <c r="ZW71" s="45"/>
      <c r="ZX71" s="45"/>
      <c r="ZY71" s="45"/>
      <c r="ZZ71" s="45"/>
      <c r="AAA71" s="45"/>
      <c r="AAB71" s="45"/>
      <c r="AAC71" s="45"/>
      <c r="AAD71" s="45"/>
      <c r="AAE71" s="45"/>
      <c r="AAF71" s="45"/>
      <c r="AAG71" s="45"/>
      <c r="AAH71" s="45"/>
      <c r="AAI71" s="45"/>
      <c r="AAJ71" s="45"/>
      <c r="AAK71" s="45"/>
      <c r="AAL71" s="45"/>
      <c r="AAM71" s="45"/>
      <c r="AAN71" s="45"/>
      <c r="AAO71" s="45"/>
      <c r="AAP71" s="45"/>
      <c r="AAQ71" s="45"/>
      <c r="AAR71" s="45"/>
      <c r="AAS71" s="45"/>
      <c r="AAT71" s="45"/>
      <c r="AAU71" s="45"/>
      <c r="AAV71" s="45"/>
      <c r="AAW71" s="45"/>
      <c r="AAX71" s="45"/>
      <c r="AAY71" s="45"/>
      <c r="AAZ71" s="45"/>
      <c r="ABA71" s="45"/>
      <c r="ABB71" s="45"/>
      <c r="ABC71" s="45"/>
      <c r="ABD71" s="45"/>
      <c r="ABE71" s="45"/>
      <c r="ABF71" s="45"/>
      <c r="ABG71" s="45"/>
      <c r="ABH71" s="45"/>
      <c r="ABI71" s="45"/>
      <c r="ABJ71" s="45"/>
      <c r="ABK71" s="45"/>
      <c r="ABL71" s="45"/>
      <c r="ABM71" s="45"/>
      <c r="ABN71" s="45"/>
      <c r="ABO71" s="45"/>
      <c r="ABP71" s="45"/>
      <c r="ABQ71" s="45"/>
      <c r="ABR71" s="45"/>
      <c r="ABS71" s="45"/>
      <c r="ABT71" s="45"/>
      <c r="ABU71" s="45"/>
      <c r="ABV71" s="45"/>
      <c r="ABW71" s="45"/>
      <c r="ABX71" s="45"/>
      <c r="ABY71" s="45"/>
      <c r="ABZ71" s="45"/>
      <c r="ACA71" s="45"/>
      <c r="ACB71" s="45"/>
      <c r="ACC71" s="45"/>
      <c r="ACD71" s="45"/>
      <c r="ACE71" s="45"/>
      <c r="ACF71" s="45"/>
      <c r="ACG71" s="45"/>
      <c r="ACH71" s="45"/>
      <c r="ACI71" s="45"/>
      <c r="ACJ71" s="45"/>
      <c r="ACK71" s="45"/>
      <c r="ACL71" s="45"/>
      <c r="ACM71" s="45"/>
      <c r="ACN71" s="45"/>
      <c r="ACO71" s="45"/>
      <c r="ACP71" s="45"/>
      <c r="ACQ71" s="45"/>
      <c r="ACR71" s="45"/>
      <c r="ACS71" s="45"/>
      <c r="ACT71" s="45"/>
      <c r="ACU71" s="45"/>
      <c r="ACV71" s="45"/>
      <c r="ACW71" s="45"/>
      <c r="ACX71" s="45"/>
      <c r="ACY71" s="45"/>
      <c r="ACZ71" s="45"/>
      <c r="ADA71" s="45"/>
      <c r="ADB71" s="45"/>
      <c r="ADC71" s="45"/>
      <c r="ADD71" s="45"/>
      <c r="ADE71" s="45"/>
      <c r="ADF71" s="45"/>
      <c r="ADG71" s="45"/>
      <c r="ADH71" s="45"/>
      <c r="ADI71" s="45"/>
      <c r="ADJ71" s="45"/>
      <c r="ADK71" s="45"/>
      <c r="ADL71" s="45"/>
      <c r="ADM71" s="45"/>
      <c r="ADN71" s="45"/>
      <c r="ADO71" s="45"/>
      <c r="ADP71" s="45"/>
      <c r="ADQ71" s="45"/>
      <c r="ADR71" s="45"/>
      <c r="ADS71" s="45"/>
      <c r="ADT71" s="45"/>
      <c r="ADU71" s="45"/>
      <c r="ADV71" s="45"/>
      <c r="ADW71" s="45"/>
      <c r="ADX71" s="45"/>
      <c r="ADY71" s="45"/>
      <c r="ADZ71" s="45"/>
      <c r="AEA71" s="45"/>
      <c r="AEB71" s="45"/>
      <c r="AEC71" s="45"/>
      <c r="AED71" s="45"/>
      <c r="AEE71" s="45"/>
      <c r="AEF71" s="45"/>
      <c r="AEG71" s="45"/>
      <c r="AEH71" s="45"/>
      <c r="AEI71" s="45"/>
      <c r="AEJ71" s="45"/>
      <c r="AEK71" s="45"/>
      <c r="AEL71" s="45"/>
      <c r="AEM71" s="45"/>
      <c r="AEN71" s="45"/>
      <c r="AEO71" s="45"/>
      <c r="AEP71" s="45"/>
      <c r="AEQ71" s="45"/>
      <c r="AER71" s="45"/>
      <c r="AES71" s="45"/>
      <c r="AET71" s="45"/>
      <c r="AEU71" s="45"/>
      <c r="AEV71" s="45"/>
      <c r="AEW71" s="45"/>
      <c r="AEX71" s="45"/>
      <c r="AEY71" s="45"/>
      <c r="AEZ71" s="45"/>
      <c r="AFA71" s="45"/>
      <c r="AFB71" s="45"/>
      <c r="AFC71" s="45"/>
      <c r="AFD71" s="45"/>
      <c r="AFE71" s="45"/>
      <c r="AFF71" s="45"/>
      <c r="AFG71" s="45"/>
      <c r="AFH71" s="45"/>
      <c r="AFI71" s="45"/>
      <c r="AFJ71" s="45"/>
      <c r="AFK71" s="45"/>
      <c r="AFL71" s="45"/>
      <c r="AFM71" s="45"/>
      <c r="AFN71" s="45"/>
      <c r="AFO71" s="45"/>
      <c r="AFP71" s="45"/>
      <c r="AFQ71" s="45"/>
      <c r="AFR71" s="45"/>
      <c r="AFS71" s="45"/>
      <c r="AFT71" s="45"/>
      <c r="AFU71" s="45"/>
      <c r="AFV71" s="45"/>
      <c r="AFW71" s="45"/>
      <c r="AFX71" s="45"/>
      <c r="AFY71" s="45"/>
      <c r="AFZ71" s="45"/>
      <c r="AGA71" s="45"/>
      <c r="AGB71" s="45"/>
      <c r="AGC71" s="45"/>
      <c r="AGD71" s="45"/>
      <c r="AGE71" s="45"/>
      <c r="AGF71" s="45"/>
      <c r="AGG71" s="45"/>
      <c r="AGH71" s="45"/>
      <c r="AGI71" s="45"/>
      <c r="AGJ71" s="45"/>
      <c r="AGK71" s="45"/>
      <c r="AGL71" s="45"/>
      <c r="AGM71" s="45"/>
      <c r="AGN71" s="45"/>
      <c r="AGO71" s="45"/>
      <c r="AGP71" s="45"/>
      <c r="AGQ71" s="45"/>
      <c r="AGR71" s="45"/>
      <c r="AGS71" s="45"/>
      <c r="AGT71" s="45"/>
      <c r="AGU71" s="45"/>
      <c r="AGV71" s="45"/>
      <c r="AGW71" s="45"/>
      <c r="AGX71" s="45"/>
      <c r="AGY71" s="45"/>
      <c r="AGZ71" s="45"/>
      <c r="AHA71" s="45"/>
      <c r="AHB71" s="45"/>
      <c r="AHC71" s="45"/>
      <c r="AHD71" s="45"/>
      <c r="AHE71" s="45"/>
      <c r="AHF71" s="45"/>
      <c r="AHG71" s="45"/>
      <c r="AHH71" s="45"/>
      <c r="AHI71" s="45"/>
      <c r="AHJ71" s="45"/>
      <c r="AHK71" s="45"/>
      <c r="AHL71" s="45"/>
      <c r="AHM71" s="45"/>
      <c r="AHN71" s="45"/>
      <c r="AHO71" s="45"/>
      <c r="AHP71" s="45"/>
      <c r="AHQ71" s="45"/>
      <c r="AHR71" s="45"/>
      <c r="AHS71" s="45"/>
      <c r="AHT71" s="45"/>
      <c r="AHU71" s="45"/>
      <c r="AHV71" s="45"/>
      <c r="AHW71" s="45"/>
      <c r="AHX71" s="45"/>
      <c r="AHY71" s="45"/>
      <c r="AHZ71" s="45"/>
      <c r="AIA71" s="45"/>
      <c r="AIB71" s="45"/>
      <c r="AIC71" s="45"/>
      <c r="AID71" s="45"/>
      <c r="AIE71" s="45"/>
      <c r="AIF71" s="45"/>
      <c r="AIG71" s="45"/>
      <c r="AIH71" s="45"/>
      <c r="AII71" s="45"/>
      <c r="AIJ71" s="45"/>
      <c r="AIK71" s="45"/>
      <c r="AIL71" s="45"/>
      <c r="AIM71" s="45"/>
      <c r="AIN71" s="45"/>
      <c r="AIO71" s="45"/>
      <c r="AIP71" s="45"/>
      <c r="AIQ71" s="45"/>
      <c r="AIR71" s="45"/>
      <c r="AIS71" s="45"/>
      <c r="AIT71" s="45"/>
      <c r="AIU71" s="45"/>
      <c r="AIV71" s="45"/>
      <c r="AIW71" s="45"/>
      <c r="AIX71" s="45"/>
      <c r="AIY71" s="45"/>
      <c r="AIZ71" s="45"/>
      <c r="AJA71" s="45"/>
      <c r="AJB71" s="45"/>
      <c r="AJC71" s="45"/>
      <c r="AJD71" s="45"/>
      <c r="AJE71" s="45"/>
      <c r="AJF71" s="45"/>
      <c r="AJG71" s="45"/>
      <c r="AJH71" s="45"/>
      <c r="AJI71" s="45"/>
      <c r="AJJ71" s="45"/>
      <c r="AJK71" s="45"/>
      <c r="AJL71" s="45"/>
      <c r="AJM71" s="45"/>
      <c r="AJN71" s="45"/>
      <c r="AJO71" s="45"/>
      <c r="AJP71" s="45"/>
      <c r="AJQ71" s="45"/>
      <c r="AJR71" s="45"/>
      <c r="AJS71" s="45"/>
      <c r="AJT71" s="45"/>
      <c r="AJU71" s="45"/>
      <c r="AJV71" s="45"/>
      <c r="AJW71" s="45"/>
      <c r="AJX71" s="45"/>
      <c r="AJY71" s="45"/>
      <c r="AJZ71" s="45"/>
      <c r="AKA71" s="45"/>
      <c r="AKB71" s="45"/>
      <c r="AKC71" s="45"/>
      <c r="AKD71" s="45"/>
      <c r="AKE71" s="45"/>
      <c r="AKF71" s="45"/>
      <c r="AKG71" s="45"/>
      <c r="AKH71" s="45"/>
      <c r="AKI71" s="45"/>
      <c r="AKJ71" s="45"/>
      <c r="AKK71" s="45"/>
      <c r="AKL71" s="45"/>
      <c r="AKM71" s="45"/>
      <c r="AKN71" s="45"/>
      <c r="AKO71" s="45"/>
      <c r="AKP71" s="45"/>
      <c r="AKQ71" s="45"/>
      <c r="AKR71" s="45"/>
      <c r="AKS71" s="45"/>
      <c r="AKT71" s="45"/>
      <c r="AKU71" s="45"/>
      <c r="AKV71" s="45"/>
      <c r="AKW71" s="45"/>
      <c r="AKX71" s="45"/>
      <c r="AKY71" s="45"/>
      <c r="AKZ71" s="45"/>
      <c r="ALA71" s="45"/>
      <c r="ALB71" s="45"/>
      <c r="ALC71" s="45"/>
      <c r="ALD71" s="45"/>
      <c r="ALE71" s="45"/>
      <c r="ALF71" s="45"/>
      <c r="ALG71" s="45"/>
      <c r="ALH71" s="45"/>
      <c r="ALI71" s="45"/>
      <c r="ALJ71" s="45"/>
      <c r="ALK71" s="45"/>
      <c r="ALL71" s="45"/>
      <c r="ALM71" s="45"/>
      <c r="ALN71" s="45"/>
      <c r="ALO71" s="45"/>
      <c r="ALP71" s="45"/>
      <c r="ALQ71" s="45"/>
      <c r="ALR71" s="45"/>
      <c r="ALS71" s="45"/>
      <c r="ALT71" s="45"/>
      <c r="ALU71" s="45"/>
      <c r="ALV71" s="45"/>
      <c r="ALW71" s="45"/>
      <c r="ALX71" s="45"/>
      <c r="ALY71" s="45"/>
      <c r="ALZ71" s="45"/>
      <c r="AMA71" s="45"/>
      <c r="AMB71" s="45"/>
      <c r="AMC71" s="45"/>
      <c r="AMD71" s="45"/>
      <c r="AME71" s="45"/>
      <c r="AMF71" s="45"/>
      <c r="AMG71" s="45"/>
      <c r="AMH71" s="45"/>
      <c r="AMI71" s="45"/>
      <c r="AMJ71" s="45"/>
      <c r="AMK71" s="45"/>
      <c r="AML71" s="45"/>
      <c r="AMM71" s="45"/>
      <c r="AMN71" s="45"/>
      <c r="AMO71" s="45"/>
      <c r="AMP71" s="45"/>
      <c r="AMQ71" s="45"/>
      <c r="AMR71" s="45"/>
      <c r="AMS71" s="45"/>
      <c r="AMT71" s="45"/>
      <c r="AMU71" s="45"/>
      <c r="AMV71" s="45"/>
      <c r="AMW71" s="45"/>
      <c r="AMX71" s="45"/>
      <c r="AMY71" s="45"/>
      <c r="AMZ71" s="45"/>
      <c r="ANA71" s="45"/>
      <c r="ANB71" s="45"/>
      <c r="ANC71" s="45"/>
      <c r="AND71" s="45"/>
      <c r="ANE71" s="45"/>
      <c r="ANF71" s="45"/>
      <c r="ANG71" s="45"/>
      <c r="ANH71" s="45"/>
      <c r="ANI71" s="45"/>
      <c r="ANJ71" s="45"/>
      <c r="ANK71" s="45"/>
      <c r="ANL71" s="45"/>
      <c r="ANM71" s="45"/>
      <c r="ANN71" s="45"/>
      <c r="ANO71" s="45"/>
      <c r="ANP71" s="45"/>
      <c r="ANQ71" s="45"/>
      <c r="ANR71" s="45"/>
      <c r="ANS71" s="45"/>
      <c r="ANT71" s="45"/>
      <c r="ANU71" s="45"/>
      <c r="ANV71" s="45"/>
      <c r="ANW71" s="45"/>
      <c r="ANX71" s="45"/>
      <c r="ANY71" s="45"/>
      <c r="ANZ71" s="45"/>
      <c r="AOA71" s="45"/>
      <c r="AOB71" s="45"/>
      <c r="AOC71" s="45"/>
      <c r="AOD71" s="45"/>
      <c r="AOE71" s="45"/>
      <c r="AOF71" s="45"/>
      <c r="AOG71" s="45"/>
      <c r="AOH71" s="45"/>
      <c r="AOI71" s="45"/>
      <c r="AOJ71" s="45"/>
      <c r="AOK71" s="45"/>
      <c r="AOL71" s="45"/>
      <c r="AOM71" s="45"/>
      <c r="AON71" s="45"/>
      <c r="AOO71" s="45"/>
      <c r="AOP71" s="45"/>
      <c r="AOQ71" s="45"/>
      <c r="AOR71" s="45"/>
      <c r="AOS71" s="45"/>
      <c r="AOT71" s="45"/>
      <c r="AOU71" s="45"/>
      <c r="AOV71" s="45"/>
      <c r="AOW71" s="45"/>
      <c r="AOX71" s="45"/>
      <c r="AOY71" s="45"/>
      <c r="AOZ71" s="45"/>
      <c r="APA71" s="45"/>
      <c r="APB71" s="45"/>
      <c r="APC71" s="45"/>
      <c r="APD71" s="45"/>
      <c r="APE71" s="45"/>
      <c r="APF71" s="45"/>
      <c r="APG71" s="45"/>
      <c r="APH71" s="45"/>
      <c r="API71" s="45"/>
      <c r="APJ71" s="45"/>
      <c r="APK71" s="45"/>
      <c r="APL71" s="45"/>
      <c r="APM71" s="45"/>
      <c r="APN71" s="45"/>
      <c r="APO71" s="45"/>
      <c r="APP71" s="45"/>
      <c r="APQ71" s="45"/>
      <c r="APR71" s="45"/>
      <c r="APS71" s="45"/>
      <c r="APT71" s="45"/>
      <c r="APU71" s="45"/>
      <c r="APV71" s="45"/>
      <c r="APW71" s="45"/>
      <c r="APX71" s="45"/>
      <c r="APY71" s="45"/>
    </row>
    <row r="72" spans="1:1117" s="193" customFormat="1" ht="17" x14ac:dyDescent="0.2">
      <c r="A72" s="352" t="s">
        <v>323</v>
      </c>
      <c r="B72" s="351">
        <f t="shared" si="3"/>
        <v>624.53992187500012</v>
      </c>
      <c r="C72" s="351">
        <f t="shared" si="4"/>
        <v>81.960302734375006</v>
      </c>
      <c r="D72" s="351">
        <f t="shared" si="5"/>
        <v>48.772626953124998</v>
      </c>
      <c r="E72" s="351">
        <f t="shared" si="6"/>
        <v>1942.4786132812501</v>
      </c>
      <c r="F72" s="351">
        <f t="shared" si="7"/>
        <v>6.94921875</v>
      </c>
      <c r="G72" s="351">
        <f t="shared" si="8"/>
        <v>1456.1670898437501</v>
      </c>
      <c r="H72" s="351">
        <f t="shared" si="9"/>
        <v>2080.3925195312499</v>
      </c>
      <c r="I72" s="351">
        <f t="shared" si="10"/>
        <v>180.22646484374997</v>
      </c>
      <c r="J72" s="351">
        <f t="shared" si="11"/>
        <v>500.98374023437503</v>
      </c>
      <c r="K72" s="351">
        <f t="shared" si="12"/>
        <v>16.330400390625002</v>
      </c>
      <c r="L72" s="351">
        <f t="shared" si="13"/>
        <v>232.35997070312499</v>
      </c>
      <c r="M72" s="351">
        <f t="shared" si="14"/>
        <v>2.5720312500000002</v>
      </c>
      <c r="N72" s="351">
        <f t="shared" si="15"/>
        <v>7173.7329003906243</v>
      </c>
      <c r="O72" s="351">
        <v>856.63578125000004</v>
      </c>
      <c r="P72" s="39"/>
      <c r="Q72" s="437"/>
      <c r="R72" s="437"/>
      <c r="S72" s="187"/>
      <c r="T72" s="190"/>
      <c r="U72" s="437"/>
      <c r="V72" s="437"/>
      <c r="W72" s="437"/>
      <c r="X72" s="437"/>
      <c r="Y72" s="437"/>
      <c r="Z72" s="437"/>
      <c r="AA72" s="437"/>
      <c r="AB72" s="10"/>
      <c r="AC72" s="10"/>
      <c r="AD72" s="10"/>
      <c r="AE72" s="10"/>
      <c r="AF72" s="10"/>
      <c r="AG72" s="10"/>
      <c r="AH72"/>
      <c r="AI72"/>
      <c r="AJ72" s="45"/>
      <c r="AK72" s="45"/>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c r="CG72" s="192"/>
      <c r="CH72" s="192"/>
      <c r="CI72" s="192"/>
      <c r="CJ72" s="192"/>
      <c r="CK72" s="192"/>
      <c r="CL72" s="192"/>
      <c r="CM72" s="192"/>
      <c r="CN72" s="192"/>
      <c r="CO72" s="192"/>
      <c r="CP72" s="192"/>
      <c r="CQ72" s="192"/>
      <c r="CR72" s="192"/>
      <c r="CS72" s="192"/>
      <c r="CT72" s="192"/>
      <c r="CU72" s="192"/>
      <c r="CV72" s="192"/>
      <c r="CW72" s="192"/>
      <c r="CX72" s="192"/>
      <c r="CY72" s="192"/>
      <c r="CZ72" s="192"/>
      <c r="DA72" s="192"/>
      <c r="DB72" s="192"/>
      <c r="DC72" s="192"/>
      <c r="DD72" s="192"/>
      <c r="DE72" s="192"/>
      <c r="DF72" s="192"/>
      <c r="DG72" s="192"/>
      <c r="DH72" s="192"/>
      <c r="DI72" s="192"/>
      <c r="DJ72" s="192"/>
      <c r="DK72" s="192"/>
      <c r="DL72" s="192"/>
      <c r="DM72" s="192"/>
      <c r="DN72" s="192"/>
      <c r="DO72" s="192"/>
      <c r="DP72" s="192"/>
      <c r="DQ72" s="192"/>
      <c r="DR72" s="192"/>
      <c r="DS72" s="192"/>
      <c r="DT72" s="192"/>
      <c r="DU72" s="192"/>
      <c r="DV72" s="192"/>
      <c r="DW72" s="192"/>
      <c r="DX72" s="192"/>
      <c r="DY72" s="192"/>
      <c r="DZ72" s="192"/>
      <c r="EA72" s="192"/>
      <c r="EB72" s="192"/>
      <c r="EC72" s="192"/>
      <c r="ED72" s="192"/>
      <c r="EE72" s="192"/>
      <c r="EF72" s="192"/>
      <c r="EG72" s="192"/>
      <c r="EH72" s="192"/>
      <c r="EI72" s="192"/>
      <c r="EJ72" s="192"/>
      <c r="EK72" s="192"/>
      <c r="EL72" s="192"/>
      <c r="EM72" s="192"/>
      <c r="EN72" s="192"/>
      <c r="EO72" s="192"/>
      <c r="EP72" s="192"/>
      <c r="EQ72" s="192"/>
      <c r="ER72" s="192"/>
      <c r="ES72" s="192"/>
      <c r="ET72" s="192"/>
      <c r="EU72" s="192"/>
      <c r="EV72" s="192"/>
      <c r="EW72" s="192"/>
      <c r="EX72" s="192"/>
      <c r="EY72" s="192"/>
      <c r="EZ72" s="192"/>
      <c r="FA72" s="192"/>
      <c r="FB72" s="192"/>
      <c r="FC72" s="192"/>
      <c r="FD72" s="192"/>
      <c r="FE72" s="192"/>
      <c r="FF72" s="192"/>
      <c r="FG72" s="192"/>
      <c r="FH72" s="192"/>
      <c r="FI72" s="192"/>
      <c r="FJ72" s="192"/>
      <c r="FK72" s="192"/>
      <c r="FL72" s="192"/>
      <c r="FM72" s="192"/>
      <c r="FN72" s="192"/>
      <c r="FO72" s="192"/>
      <c r="FP72" s="192"/>
      <c r="FQ72" s="192"/>
      <c r="FR72" s="192"/>
      <c r="FS72" s="192"/>
      <c r="FT72" s="192"/>
      <c r="FU72" s="192"/>
      <c r="FV72" s="192"/>
      <c r="FW72" s="192"/>
      <c r="FX72" s="192"/>
      <c r="FY72" s="192"/>
      <c r="FZ72" s="192"/>
      <c r="GA72" s="192"/>
      <c r="GB72" s="192"/>
      <c r="GC72" s="192"/>
      <c r="GD72" s="192"/>
      <c r="GE72" s="192"/>
      <c r="GF72" s="192"/>
      <c r="GG72" s="192"/>
      <c r="GH72" s="192"/>
      <c r="GI72" s="192"/>
      <c r="GJ72" s="192"/>
      <c r="GK72" s="192"/>
      <c r="GL72" s="192"/>
      <c r="GM72" s="192"/>
      <c r="GN72" s="192"/>
      <c r="GO72" s="192"/>
      <c r="GP72" s="192"/>
      <c r="GQ72" s="192"/>
      <c r="GR72" s="192"/>
      <c r="GS72" s="192"/>
      <c r="GT72" s="192"/>
      <c r="GU72" s="192"/>
      <c r="GV72" s="192"/>
      <c r="GW72" s="192"/>
      <c r="GX72" s="192"/>
      <c r="GY72" s="192"/>
      <c r="GZ72" s="192"/>
      <c r="HA72" s="192"/>
      <c r="HB72" s="192"/>
      <c r="HC72" s="192"/>
      <c r="HD72" s="192"/>
      <c r="HE72" s="192"/>
      <c r="HF72" s="192"/>
      <c r="HG72" s="192"/>
      <c r="HH72" s="192"/>
      <c r="HI72" s="192"/>
      <c r="HJ72" s="192"/>
      <c r="HK72" s="192"/>
      <c r="HL72" s="192"/>
      <c r="HM72" s="192"/>
      <c r="HN72" s="192"/>
      <c r="HO72" s="192"/>
      <c r="HP72" s="192"/>
      <c r="HQ72" s="192"/>
      <c r="HR72" s="192"/>
      <c r="HS72" s="192"/>
      <c r="HT72" s="192"/>
      <c r="HU72" s="192"/>
      <c r="HV72" s="192"/>
      <c r="HW72" s="192"/>
      <c r="HX72" s="192"/>
      <c r="HY72" s="192"/>
      <c r="HZ72" s="192"/>
      <c r="IA72" s="192"/>
      <c r="IB72" s="192"/>
      <c r="IC72" s="192"/>
      <c r="ID72" s="192"/>
      <c r="IE72" s="192"/>
      <c r="IF72" s="192"/>
      <c r="IG72" s="192"/>
      <c r="IH72" s="192"/>
      <c r="II72" s="192"/>
      <c r="IJ72" s="192"/>
      <c r="IK72" s="192"/>
      <c r="IL72" s="192"/>
      <c r="IM72" s="192"/>
      <c r="IN72" s="192"/>
      <c r="IO72" s="192"/>
      <c r="IP72" s="192"/>
      <c r="IQ72" s="192"/>
      <c r="IR72" s="192"/>
      <c r="IS72" s="192"/>
      <c r="IT72" s="192"/>
      <c r="IU72" s="192"/>
      <c r="IV72" s="192"/>
      <c r="IW72" s="192"/>
      <c r="IX72" s="192"/>
      <c r="IY72" s="192"/>
      <c r="IZ72" s="192"/>
      <c r="JA72" s="192"/>
      <c r="JB72" s="192"/>
      <c r="JC72" s="192"/>
      <c r="JD72" s="192"/>
      <c r="JE72" s="192"/>
      <c r="JF72" s="192"/>
      <c r="JG72" s="192"/>
      <c r="JH72" s="192"/>
      <c r="JI72" s="192"/>
      <c r="JJ72" s="192"/>
      <c r="JK72" s="192"/>
      <c r="JL72" s="192"/>
      <c r="JM72" s="192"/>
      <c r="JN72" s="192"/>
      <c r="JO72" s="192"/>
      <c r="JP72" s="192"/>
      <c r="JQ72" s="192"/>
      <c r="JR72" s="192"/>
      <c r="JS72" s="192"/>
      <c r="JT72" s="192"/>
      <c r="JU72" s="192"/>
      <c r="JV72" s="192"/>
      <c r="JW72" s="192"/>
      <c r="JX72" s="192"/>
      <c r="JY72" s="192"/>
      <c r="JZ72" s="192"/>
      <c r="KA72" s="192"/>
      <c r="KB72" s="192"/>
      <c r="KC72" s="192"/>
      <c r="KD72" s="192"/>
      <c r="KE72" s="192"/>
      <c r="KF72" s="192"/>
      <c r="KG72" s="192"/>
      <c r="KH72" s="192"/>
      <c r="KI72" s="192"/>
      <c r="KJ72" s="192"/>
      <c r="KK72" s="192"/>
      <c r="KL72" s="192"/>
      <c r="KM72" s="192"/>
      <c r="KN72" s="192"/>
      <c r="KO72" s="192"/>
      <c r="KP72" s="192"/>
      <c r="KQ72" s="192"/>
      <c r="KR72" s="192"/>
      <c r="KS72" s="192"/>
      <c r="KT72" s="192"/>
      <c r="KU72" s="192"/>
      <c r="KV72" s="192"/>
      <c r="KW72" s="192"/>
      <c r="KX72" s="192"/>
      <c r="KY72" s="192"/>
      <c r="KZ72" s="192"/>
      <c r="LA72" s="192"/>
      <c r="LB72" s="192"/>
      <c r="LC72" s="192"/>
      <c r="LD72" s="192"/>
      <c r="LE72" s="192"/>
      <c r="LF72" s="192"/>
      <c r="LG72" s="192"/>
      <c r="LH72" s="192"/>
      <c r="LI72" s="192"/>
      <c r="LJ72" s="192"/>
      <c r="LK72" s="192"/>
      <c r="LL72" s="192"/>
      <c r="LM72" s="192"/>
      <c r="LN72" s="192"/>
      <c r="LO72" s="192"/>
      <c r="LP72" s="192"/>
      <c r="LQ72" s="192"/>
      <c r="LR72" s="192"/>
      <c r="LS72" s="192"/>
      <c r="LT72" s="192"/>
      <c r="LU72" s="192"/>
      <c r="LV72" s="192"/>
      <c r="LW72" s="192"/>
      <c r="LX72" s="192"/>
      <c r="LY72" s="192"/>
      <c r="LZ72" s="192"/>
      <c r="MA72" s="192"/>
      <c r="MB72" s="192"/>
      <c r="MC72" s="192"/>
      <c r="MD72" s="192"/>
      <c r="ME72" s="192"/>
      <c r="MF72" s="192"/>
      <c r="MG72" s="192"/>
      <c r="MH72" s="192"/>
      <c r="MI72" s="192"/>
      <c r="MJ72" s="192"/>
      <c r="MK72" s="192"/>
      <c r="ML72" s="192"/>
      <c r="MM72" s="192"/>
      <c r="MN72" s="192"/>
      <c r="MO72" s="192"/>
      <c r="MP72" s="192"/>
      <c r="MQ72" s="192"/>
      <c r="MR72" s="192"/>
      <c r="MS72" s="192"/>
      <c r="MT72" s="192"/>
      <c r="MU72" s="192"/>
      <c r="MV72" s="192"/>
      <c r="MW72" s="192"/>
      <c r="MX72" s="192"/>
      <c r="MY72" s="192"/>
      <c r="MZ72" s="192"/>
      <c r="NA72" s="192"/>
      <c r="NB72" s="192"/>
      <c r="NC72" s="192"/>
      <c r="ND72" s="192"/>
      <c r="NE72" s="192"/>
      <c r="NF72" s="192"/>
      <c r="NG72" s="192"/>
      <c r="NH72" s="192"/>
      <c r="NI72" s="192"/>
      <c r="NJ72" s="192"/>
      <c r="NK72" s="192"/>
      <c r="NL72" s="192"/>
      <c r="NM72" s="192"/>
      <c r="NN72" s="192"/>
      <c r="NO72" s="192"/>
      <c r="NP72" s="192"/>
      <c r="NQ72" s="192"/>
      <c r="NR72" s="192"/>
      <c r="NS72" s="192"/>
      <c r="NT72" s="192"/>
      <c r="NU72" s="192"/>
      <c r="NV72" s="192"/>
      <c r="NW72" s="192"/>
      <c r="NX72" s="192"/>
      <c r="NY72" s="192"/>
      <c r="NZ72" s="192"/>
      <c r="OA72" s="192"/>
      <c r="OB72" s="192"/>
      <c r="OC72" s="192"/>
      <c r="OD72" s="192"/>
      <c r="OE72" s="192"/>
      <c r="OF72" s="192"/>
      <c r="OG72" s="192"/>
      <c r="OH72" s="192"/>
      <c r="OI72" s="192"/>
      <c r="OJ72" s="192"/>
      <c r="OK72" s="192"/>
      <c r="OL72" s="192"/>
      <c r="OM72" s="192"/>
      <c r="ON72" s="192"/>
      <c r="OO72" s="192"/>
      <c r="OP72" s="192"/>
      <c r="OQ72" s="192"/>
      <c r="OR72" s="192"/>
      <c r="OS72" s="192"/>
      <c r="OT72" s="192"/>
      <c r="OU72" s="192"/>
      <c r="OV72" s="192"/>
      <c r="OW72" s="192"/>
      <c r="OX72" s="192"/>
      <c r="OY72" s="192"/>
      <c r="OZ72" s="192"/>
      <c r="PA72" s="192"/>
      <c r="PB72" s="192"/>
      <c r="PC72" s="192"/>
      <c r="PD72" s="192"/>
      <c r="PE72" s="192"/>
      <c r="PF72" s="192"/>
      <c r="PG72" s="192"/>
      <c r="PH72" s="192"/>
      <c r="PI72" s="192"/>
      <c r="PJ72" s="192"/>
      <c r="PK72" s="192"/>
      <c r="PL72" s="192"/>
      <c r="PM72" s="192"/>
      <c r="PN72" s="192"/>
      <c r="PO72" s="192"/>
      <c r="PP72" s="192"/>
      <c r="PQ72" s="192"/>
      <c r="PR72" s="192"/>
      <c r="PS72" s="192"/>
      <c r="PT72" s="192"/>
      <c r="PU72" s="192"/>
      <c r="PV72" s="192"/>
      <c r="PW72" s="192"/>
      <c r="PX72" s="192"/>
      <c r="PY72" s="192"/>
      <c r="PZ72" s="192"/>
      <c r="QA72" s="192"/>
      <c r="QB72" s="192"/>
      <c r="QC72" s="192"/>
      <c r="QD72" s="192"/>
      <c r="QE72" s="192"/>
      <c r="QF72" s="192"/>
      <c r="QG72" s="192"/>
      <c r="QH72" s="192"/>
      <c r="QI72" s="192"/>
      <c r="QJ72" s="192"/>
      <c r="QK72" s="192"/>
      <c r="QL72" s="192"/>
      <c r="QM72" s="192"/>
      <c r="QN72" s="192"/>
      <c r="QO72" s="192"/>
      <c r="QP72" s="192"/>
      <c r="QQ72" s="192"/>
      <c r="QR72" s="192"/>
      <c r="QS72" s="192"/>
      <c r="QT72" s="192"/>
      <c r="QU72" s="192"/>
      <c r="QV72" s="192"/>
      <c r="QW72" s="192"/>
      <c r="QX72" s="192"/>
      <c r="QY72" s="192"/>
      <c r="QZ72" s="192"/>
      <c r="RA72" s="192"/>
      <c r="RB72" s="192"/>
      <c r="RC72" s="192"/>
      <c r="RD72" s="192"/>
      <c r="RE72" s="192"/>
      <c r="RF72" s="192"/>
      <c r="RG72" s="192"/>
      <c r="RH72" s="192"/>
      <c r="RI72" s="192"/>
      <c r="RJ72" s="192"/>
      <c r="RK72" s="192"/>
      <c r="RL72" s="192"/>
      <c r="RM72" s="192"/>
      <c r="RN72" s="192"/>
      <c r="RO72" s="192"/>
      <c r="RP72" s="192"/>
      <c r="RQ72" s="192"/>
      <c r="RR72" s="192"/>
      <c r="RS72" s="192"/>
      <c r="RT72" s="192"/>
      <c r="RU72" s="192"/>
      <c r="RV72" s="192"/>
      <c r="RW72" s="192"/>
      <c r="RX72" s="192"/>
      <c r="RY72" s="192"/>
      <c r="RZ72" s="192"/>
      <c r="SA72" s="192"/>
      <c r="SB72" s="192"/>
      <c r="SC72" s="192"/>
      <c r="SD72" s="192"/>
      <c r="SE72" s="192"/>
      <c r="SF72" s="192"/>
      <c r="SG72" s="192"/>
      <c r="SH72" s="192"/>
      <c r="SI72" s="192"/>
      <c r="SJ72" s="192"/>
      <c r="SK72" s="192"/>
      <c r="SL72" s="192"/>
      <c r="SM72" s="192"/>
      <c r="SN72" s="192"/>
      <c r="SO72" s="192"/>
      <c r="SP72" s="192"/>
      <c r="SQ72" s="192"/>
      <c r="SR72" s="192"/>
      <c r="SS72" s="192"/>
      <c r="ST72" s="192"/>
      <c r="SU72" s="192"/>
      <c r="SV72" s="192"/>
      <c r="SW72" s="192"/>
      <c r="SX72" s="192"/>
      <c r="SY72" s="192"/>
      <c r="SZ72" s="192"/>
      <c r="TA72" s="192"/>
      <c r="TB72" s="192"/>
      <c r="TC72" s="192"/>
      <c r="TD72" s="192"/>
      <c r="TE72" s="192"/>
      <c r="TF72" s="192"/>
      <c r="TG72" s="192"/>
      <c r="TH72" s="192"/>
      <c r="TI72" s="192"/>
      <c r="TJ72" s="192"/>
      <c r="TK72" s="192"/>
      <c r="TL72" s="192"/>
      <c r="TM72" s="192"/>
      <c r="TN72" s="192"/>
      <c r="TO72" s="192"/>
      <c r="TP72" s="192"/>
      <c r="TQ72" s="192"/>
      <c r="TR72" s="192"/>
      <c r="TS72" s="192"/>
      <c r="TT72" s="192"/>
      <c r="TU72" s="192"/>
      <c r="TV72" s="192"/>
      <c r="TW72" s="192"/>
      <c r="TX72" s="192"/>
      <c r="TY72" s="192"/>
      <c r="TZ72" s="192"/>
      <c r="UA72" s="192"/>
      <c r="UB72" s="192"/>
      <c r="UC72" s="192"/>
      <c r="UD72" s="192"/>
      <c r="UE72" s="192"/>
      <c r="UF72" s="192"/>
      <c r="UG72" s="192"/>
      <c r="UH72" s="192"/>
      <c r="UI72" s="192"/>
      <c r="UJ72" s="192"/>
      <c r="UK72" s="192"/>
      <c r="UL72" s="192"/>
      <c r="UM72" s="192"/>
      <c r="UN72" s="192"/>
      <c r="UO72" s="192"/>
      <c r="UP72" s="192"/>
      <c r="UQ72" s="192"/>
      <c r="UR72" s="192"/>
      <c r="US72" s="192"/>
      <c r="UT72" s="192"/>
      <c r="UU72" s="192"/>
      <c r="UV72" s="192"/>
      <c r="UW72" s="192"/>
      <c r="UX72" s="192"/>
      <c r="UY72" s="192"/>
      <c r="UZ72" s="192"/>
      <c r="VA72" s="192"/>
      <c r="VB72" s="192"/>
      <c r="VC72" s="192"/>
      <c r="VD72" s="192"/>
      <c r="VE72" s="192"/>
      <c r="VF72" s="192"/>
      <c r="VG72" s="192"/>
      <c r="VH72" s="192"/>
      <c r="VI72" s="192"/>
      <c r="VJ72" s="192"/>
      <c r="VK72" s="192"/>
      <c r="VL72" s="192"/>
      <c r="VM72" s="192"/>
      <c r="VN72" s="192"/>
      <c r="VO72" s="192"/>
      <c r="VP72" s="192"/>
      <c r="VQ72" s="192"/>
      <c r="VR72" s="192"/>
      <c r="VS72" s="192"/>
      <c r="VT72" s="192"/>
      <c r="VU72" s="192"/>
      <c r="VV72" s="192"/>
      <c r="VW72" s="192"/>
      <c r="VX72" s="192"/>
      <c r="VY72" s="192"/>
      <c r="VZ72" s="192"/>
      <c r="WA72" s="192"/>
      <c r="WB72" s="192"/>
      <c r="WC72" s="192"/>
      <c r="WD72" s="192"/>
      <c r="WE72" s="192"/>
      <c r="WF72" s="192"/>
      <c r="WG72" s="192"/>
      <c r="WH72" s="192"/>
      <c r="WI72" s="192"/>
      <c r="WJ72" s="192"/>
      <c r="WK72" s="192"/>
      <c r="WL72" s="192"/>
      <c r="WM72" s="192"/>
      <c r="WN72" s="192"/>
      <c r="WO72" s="192"/>
      <c r="WP72" s="192"/>
      <c r="WQ72" s="192"/>
      <c r="WR72" s="192"/>
      <c r="WS72" s="192"/>
      <c r="WT72" s="192"/>
      <c r="WU72" s="192"/>
      <c r="WV72" s="192"/>
      <c r="WW72" s="192"/>
      <c r="WX72" s="192"/>
      <c r="WY72" s="192"/>
      <c r="WZ72" s="192"/>
      <c r="XA72" s="192"/>
      <c r="XB72" s="192"/>
      <c r="XC72" s="192"/>
      <c r="XD72" s="192"/>
      <c r="XE72" s="192"/>
      <c r="XF72" s="192"/>
      <c r="XG72" s="192"/>
      <c r="XH72" s="192"/>
      <c r="XI72" s="192"/>
      <c r="XJ72" s="192"/>
      <c r="XK72" s="192"/>
      <c r="XL72" s="192"/>
      <c r="XM72" s="192"/>
      <c r="XN72" s="192"/>
      <c r="XO72" s="192"/>
      <c r="XP72" s="192"/>
      <c r="XQ72" s="192"/>
      <c r="XR72" s="192"/>
      <c r="XS72" s="192"/>
      <c r="XT72" s="192"/>
      <c r="XU72" s="192"/>
      <c r="XV72" s="192"/>
      <c r="XW72" s="192"/>
      <c r="XX72" s="192"/>
      <c r="XY72" s="192"/>
      <c r="XZ72" s="192"/>
      <c r="YA72" s="192"/>
      <c r="YB72" s="192"/>
      <c r="YC72" s="192"/>
      <c r="YD72" s="192"/>
      <c r="YE72" s="192"/>
      <c r="YF72" s="192"/>
      <c r="YG72" s="192"/>
      <c r="YH72" s="192"/>
      <c r="YI72" s="192"/>
      <c r="YJ72" s="192"/>
      <c r="YK72" s="192"/>
      <c r="YL72" s="192"/>
      <c r="YM72" s="192"/>
      <c r="YN72" s="192"/>
      <c r="YO72" s="192"/>
      <c r="YP72" s="192"/>
      <c r="YQ72" s="192"/>
      <c r="YR72" s="192"/>
      <c r="YS72" s="192"/>
      <c r="YT72" s="192"/>
      <c r="YU72" s="192"/>
      <c r="YV72" s="192"/>
      <c r="YW72" s="192"/>
      <c r="YX72" s="192"/>
      <c r="YY72" s="192"/>
      <c r="YZ72" s="192"/>
      <c r="ZA72" s="192"/>
      <c r="ZB72" s="192"/>
      <c r="ZC72" s="192"/>
      <c r="ZD72" s="192"/>
      <c r="ZE72" s="192"/>
      <c r="ZF72" s="192"/>
      <c r="ZG72" s="192"/>
      <c r="ZH72" s="192"/>
      <c r="ZI72" s="192"/>
      <c r="ZJ72" s="192"/>
      <c r="ZK72" s="192"/>
      <c r="ZL72" s="192"/>
      <c r="ZM72" s="192"/>
      <c r="ZN72" s="192"/>
      <c r="ZO72" s="192"/>
      <c r="ZP72" s="192"/>
      <c r="ZQ72" s="192"/>
      <c r="ZR72" s="192"/>
      <c r="ZS72" s="192"/>
      <c r="ZT72" s="192"/>
      <c r="ZU72" s="192"/>
      <c r="ZV72" s="192"/>
      <c r="ZW72" s="192"/>
      <c r="ZX72" s="192"/>
      <c r="ZY72" s="192"/>
      <c r="ZZ72" s="192"/>
      <c r="AAA72" s="192"/>
      <c r="AAB72" s="192"/>
      <c r="AAC72" s="192"/>
      <c r="AAD72" s="192"/>
      <c r="AAE72" s="192"/>
      <c r="AAF72" s="192"/>
      <c r="AAG72" s="192"/>
      <c r="AAH72" s="192"/>
      <c r="AAI72" s="192"/>
      <c r="AAJ72" s="192"/>
      <c r="AAK72" s="192"/>
      <c r="AAL72" s="192"/>
      <c r="AAM72" s="192"/>
      <c r="AAN72" s="192"/>
      <c r="AAO72" s="192"/>
      <c r="AAP72" s="192"/>
      <c r="AAQ72" s="192"/>
      <c r="AAR72" s="192"/>
      <c r="AAS72" s="192"/>
      <c r="AAT72" s="192"/>
      <c r="AAU72" s="192"/>
      <c r="AAV72" s="192"/>
      <c r="AAW72" s="192"/>
      <c r="AAX72" s="192"/>
      <c r="AAY72" s="192"/>
      <c r="AAZ72" s="192"/>
      <c r="ABA72" s="192"/>
      <c r="ABB72" s="192"/>
      <c r="ABC72" s="192"/>
      <c r="ABD72" s="192"/>
      <c r="ABE72" s="192"/>
      <c r="ABF72" s="192"/>
      <c r="ABG72" s="192"/>
      <c r="ABH72" s="192"/>
      <c r="ABI72" s="192"/>
      <c r="ABJ72" s="192"/>
      <c r="ABK72" s="192"/>
      <c r="ABL72" s="192"/>
      <c r="ABM72" s="192"/>
      <c r="ABN72" s="192"/>
      <c r="ABO72" s="192"/>
      <c r="ABP72" s="192"/>
      <c r="ABQ72" s="192"/>
      <c r="ABR72" s="192"/>
      <c r="ABS72" s="192"/>
      <c r="ABT72" s="192"/>
      <c r="ABU72" s="192"/>
      <c r="ABV72" s="192"/>
      <c r="ABW72" s="192"/>
      <c r="ABX72" s="192"/>
      <c r="ABY72" s="192"/>
      <c r="ABZ72" s="192"/>
      <c r="ACA72" s="192"/>
      <c r="ACB72" s="192"/>
      <c r="ACC72" s="192"/>
      <c r="ACD72" s="192"/>
      <c r="ACE72" s="192"/>
      <c r="ACF72" s="192"/>
      <c r="ACG72" s="192"/>
      <c r="ACH72" s="192"/>
      <c r="ACI72" s="192"/>
      <c r="ACJ72" s="192"/>
      <c r="ACK72" s="192"/>
      <c r="ACL72" s="192"/>
      <c r="ACM72" s="192"/>
      <c r="ACN72" s="192"/>
      <c r="ACO72" s="192"/>
      <c r="ACP72" s="192"/>
      <c r="ACQ72" s="192"/>
      <c r="ACR72" s="192"/>
      <c r="ACS72" s="192"/>
      <c r="ACT72" s="192"/>
      <c r="ACU72" s="192"/>
      <c r="ACV72" s="192"/>
      <c r="ACW72" s="192"/>
      <c r="ACX72" s="192"/>
      <c r="ACY72" s="192"/>
      <c r="ACZ72" s="192"/>
      <c r="ADA72" s="192"/>
      <c r="ADB72" s="192"/>
      <c r="ADC72" s="192"/>
      <c r="ADD72" s="192"/>
      <c r="ADE72" s="192"/>
      <c r="ADF72" s="192"/>
      <c r="ADG72" s="192"/>
      <c r="ADH72" s="192"/>
      <c r="ADI72" s="192"/>
      <c r="ADJ72" s="192"/>
      <c r="ADK72" s="192"/>
      <c r="ADL72" s="192"/>
      <c r="ADM72" s="192"/>
      <c r="ADN72" s="192"/>
      <c r="ADO72" s="192"/>
      <c r="ADP72" s="192"/>
      <c r="ADQ72" s="192"/>
      <c r="ADR72" s="192"/>
      <c r="ADS72" s="192"/>
      <c r="ADT72" s="192"/>
      <c r="ADU72" s="192"/>
      <c r="ADV72" s="192"/>
      <c r="ADW72" s="192"/>
      <c r="ADX72" s="192"/>
      <c r="ADY72" s="192"/>
      <c r="ADZ72" s="192"/>
      <c r="AEA72" s="192"/>
      <c r="AEB72" s="192"/>
      <c r="AEC72" s="192"/>
      <c r="AED72" s="192"/>
      <c r="AEE72" s="192"/>
      <c r="AEF72" s="192"/>
      <c r="AEG72" s="192"/>
      <c r="AEH72" s="192"/>
      <c r="AEI72" s="192"/>
      <c r="AEJ72" s="192"/>
      <c r="AEK72" s="192"/>
      <c r="AEL72" s="192"/>
      <c r="AEM72" s="192"/>
      <c r="AEN72" s="192"/>
      <c r="AEO72" s="192"/>
      <c r="AEP72" s="192"/>
      <c r="AEQ72" s="192"/>
      <c r="AER72" s="192"/>
      <c r="AES72" s="192"/>
      <c r="AET72" s="192"/>
      <c r="AEU72" s="192"/>
      <c r="AEV72" s="192"/>
      <c r="AEW72" s="192"/>
      <c r="AEX72" s="192"/>
      <c r="AEY72" s="192"/>
      <c r="AEZ72" s="192"/>
      <c r="AFA72" s="192"/>
      <c r="AFB72" s="192"/>
      <c r="AFC72" s="192"/>
      <c r="AFD72" s="192"/>
      <c r="AFE72" s="192"/>
      <c r="AFF72" s="192"/>
      <c r="AFG72" s="192"/>
      <c r="AFH72" s="192"/>
      <c r="AFI72" s="192"/>
      <c r="AFJ72" s="192"/>
      <c r="AFK72" s="192"/>
      <c r="AFL72" s="192"/>
      <c r="AFM72" s="192"/>
      <c r="AFN72" s="192"/>
      <c r="AFO72" s="192"/>
      <c r="AFP72" s="192"/>
      <c r="AFQ72" s="192"/>
      <c r="AFR72" s="192"/>
      <c r="AFS72" s="192"/>
      <c r="AFT72" s="192"/>
      <c r="AFU72" s="192"/>
      <c r="AFV72" s="192"/>
      <c r="AFW72" s="192"/>
      <c r="AFX72" s="192"/>
      <c r="AFY72" s="192"/>
      <c r="AFZ72" s="192"/>
      <c r="AGA72" s="192"/>
      <c r="AGB72" s="192"/>
      <c r="AGC72" s="192"/>
      <c r="AGD72" s="192"/>
      <c r="AGE72" s="192"/>
      <c r="AGF72" s="192"/>
      <c r="AGG72" s="192"/>
      <c r="AGH72" s="192"/>
      <c r="AGI72" s="192"/>
      <c r="AGJ72" s="192"/>
      <c r="AGK72" s="192"/>
      <c r="AGL72" s="192"/>
      <c r="AGM72" s="192"/>
      <c r="AGN72" s="192"/>
      <c r="AGO72" s="192"/>
      <c r="AGP72" s="192"/>
      <c r="AGQ72" s="192"/>
      <c r="AGR72" s="192"/>
      <c r="AGS72" s="192"/>
      <c r="AGT72" s="192"/>
      <c r="AGU72" s="192"/>
      <c r="AGV72" s="192"/>
      <c r="AGW72" s="192"/>
      <c r="AGX72" s="192"/>
      <c r="AGY72" s="192"/>
      <c r="AGZ72" s="192"/>
      <c r="AHA72" s="192"/>
      <c r="AHB72" s="192"/>
      <c r="AHC72" s="192"/>
      <c r="AHD72" s="192"/>
      <c r="AHE72" s="192"/>
      <c r="AHF72" s="192"/>
      <c r="AHG72" s="192"/>
      <c r="AHH72" s="192"/>
      <c r="AHI72" s="192"/>
      <c r="AHJ72" s="192"/>
      <c r="AHK72" s="192"/>
      <c r="AHL72" s="192"/>
      <c r="AHM72" s="192"/>
      <c r="AHN72" s="192"/>
      <c r="AHO72" s="192"/>
      <c r="AHP72" s="192"/>
      <c r="AHQ72" s="192"/>
      <c r="AHR72" s="192"/>
      <c r="AHS72" s="192"/>
      <c r="AHT72" s="192"/>
      <c r="AHU72" s="192"/>
      <c r="AHV72" s="192"/>
      <c r="AHW72" s="192"/>
      <c r="AHX72" s="192"/>
      <c r="AHY72" s="192"/>
      <c r="AHZ72" s="192"/>
      <c r="AIA72" s="192"/>
      <c r="AIB72" s="192"/>
      <c r="AIC72" s="192"/>
      <c r="AID72" s="192"/>
      <c r="AIE72" s="192"/>
      <c r="AIF72" s="192"/>
      <c r="AIG72" s="192"/>
      <c r="AIH72" s="192"/>
      <c r="AII72" s="192"/>
      <c r="AIJ72" s="192"/>
      <c r="AIK72" s="192"/>
      <c r="AIL72" s="192"/>
      <c r="AIM72" s="192"/>
      <c r="AIN72" s="192"/>
      <c r="AIO72" s="192"/>
      <c r="AIP72" s="192"/>
      <c r="AIQ72" s="192"/>
      <c r="AIR72" s="192"/>
      <c r="AIS72" s="192"/>
      <c r="AIT72" s="192"/>
      <c r="AIU72" s="192"/>
      <c r="AIV72" s="192"/>
      <c r="AIW72" s="192"/>
      <c r="AIX72" s="192"/>
      <c r="AIY72" s="192"/>
      <c r="AIZ72" s="192"/>
      <c r="AJA72" s="192"/>
      <c r="AJB72" s="192"/>
      <c r="AJC72" s="192"/>
      <c r="AJD72" s="192"/>
      <c r="AJE72" s="192"/>
      <c r="AJF72" s="192"/>
      <c r="AJG72" s="192"/>
      <c r="AJH72" s="192"/>
      <c r="AJI72" s="192"/>
      <c r="AJJ72" s="192"/>
      <c r="AJK72" s="192"/>
      <c r="AJL72" s="192"/>
      <c r="AJM72" s="192"/>
      <c r="AJN72" s="192"/>
      <c r="AJO72" s="192"/>
      <c r="AJP72" s="192"/>
      <c r="AJQ72" s="192"/>
      <c r="AJR72" s="192"/>
      <c r="AJS72" s="192"/>
      <c r="AJT72" s="192"/>
      <c r="AJU72" s="192"/>
      <c r="AJV72" s="192"/>
      <c r="AJW72" s="192"/>
      <c r="AJX72" s="192"/>
      <c r="AJY72" s="192"/>
      <c r="AJZ72" s="192"/>
      <c r="AKA72" s="192"/>
      <c r="AKB72" s="192"/>
      <c r="AKC72" s="192"/>
      <c r="AKD72" s="192"/>
      <c r="AKE72" s="192"/>
      <c r="AKF72" s="192"/>
      <c r="AKG72" s="192"/>
      <c r="AKH72" s="192"/>
      <c r="AKI72" s="192"/>
      <c r="AKJ72" s="192"/>
      <c r="AKK72" s="192"/>
      <c r="AKL72" s="192"/>
      <c r="AKM72" s="192"/>
      <c r="AKN72" s="192"/>
      <c r="AKO72" s="192"/>
      <c r="AKP72" s="192"/>
      <c r="AKQ72" s="192"/>
      <c r="AKR72" s="192"/>
      <c r="AKS72" s="192"/>
      <c r="AKT72" s="192"/>
      <c r="AKU72" s="192"/>
      <c r="AKV72" s="192"/>
      <c r="AKW72" s="192"/>
      <c r="AKX72" s="192"/>
      <c r="AKY72" s="192"/>
      <c r="AKZ72" s="192"/>
      <c r="ALA72" s="192"/>
      <c r="ALB72" s="192"/>
      <c r="ALC72" s="192"/>
      <c r="ALD72" s="192"/>
      <c r="ALE72" s="192"/>
      <c r="ALF72" s="192"/>
      <c r="ALG72" s="192"/>
      <c r="ALH72" s="192"/>
      <c r="ALI72" s="192"/>
      <c r="ALJ72" s="192"/>
      <c r="ALK72" s="192"/>
      <c r="ALL72" s="192"/>
      <c r="ALM72" s="192"/>
      <c r="ALN72" s="192"/>
      <c r="ALO72" s="192"/>
      <c r="ALP72" s="192"/>
      <c r="ALQ72" s="192"/>
      <c r="ALR72" s="192"/>
      <c r="ALS72" s="192"/>
      <c r="ALT72" s="192"/>
      <c r="ALU72" s="192"/>
      <c r="ALV72" s="192"/>
      <c r="ALW72" s="192"/>
      <c r="ALX72" s="192"/>
      <c r="ALY72" s="192"/>
      <c r="ALZ72" s="192"/>
      <c r="AMA72" s="192"/>
      <c r="AMB72" s="192"/>
      <c r="AMC72" s="192"/>
      <c r="AMD72" s="192"/>
      <c r="AME72" s="192"/>
      <c r="AMF72" s="192"/>
      <c r="AMG72" s="192"/>
      <c r="AMH72" s="192"/>
      <c r="AMI72" s="192"/>
      <c r="AMJ72" s="192"/>
      <c r="AMK72" s="192"/>
      <c r="AML72" s="192"/>
      <c r="AMM72" s="192"/>
      <c r="AMN72" s="192"/>
      <c r="AMO72" s="192"/>
      <c r="AMP72" s="192"/>
      <c r="AMQ72" s="192"/>
      <c r="AMR72" s="192"/>
      <c r="AMS72" s="192"/>
      <c r="AMT72" s="192"/>
      <c r="AMU72" s="192"/>
      <c r="AMV72" s="192"/>
      <c r="AMW72" s="192"/>
      <c r="AMX72" s="192"/>
      <c r="AMY72" s="192"/>
      <c r="AMZ72" s="192"/>
      <c r="ANA72" s="192"/>
      <c r="ANB72" s="192"/>
      <c r="ANC72" s="192"/>
      <c r="AND72" s="192"/>
      <c r="ANE72" s="192"/>
      <c r="ANF72" s="192"/>
      <c r="ANG72" s="192"/>
      <c r="ANH72" s="192"/>
      <c r="ANI72" s="192"/>
      <c r="ANJ72" s="192"/>
      <c r="ANK72" s="192"/>
      <c r="ANL72" s="192"/>
      <c r="ANM72" s="192"/>
      <c r="ANN72" s="192"/>
      <c r="ANO72" s="192"/>
      <c r="ANP72" s="192"/>
      <c r="ANQ72" s="192"/>
      <c r="ANR72" s="192"/>
      <c r="ANS72" s="192"/>
      <c r="ANT72" s="192"/>
      <c r="ANU72" s="192"/>
      <c r="ANV72" s="192"/>
      <c r="ANW72" s="192"/>
      <c r="ANX72" s="192"/>
      <c r="ANY72" s="192"/>
      <c r="ANZ72" s="192"/>
      <c r="AOA72" s="192"/>
      <c r="AOB72" s="192"/>
      <c r="AOC72" s="192"/>
      <c r="AOD72" s="192"/>
      <c r="AOE72" s="192"/>
      <c r="AOF72" s="192"/>
      <c r="AOG72" s="192"/>
      <c r="AOH72" s="192"/>
      <c r="AOI72" s="192"/>
      <c r="AOJ72" s="192"/>
      <c r="AOK72" s="192"/>
      <c r="AOL72" s="192"/>
      <c r="AOM72" s="192"/>
      <c r="AON72" s="192"/>
      <c r="AOO72" s="192"/>
      <c r="AOP72" s="192"/>
      <c r="AOQ72" s="192"/>
      <c r="AOR72" s="192"/>
      <c r="AOS72" s="192"/>
      <c r="AOT72" s="192"/>
      <c r="AOU72" s="192"/>
      <c r="AOV72" s="192"/>
      <c r="AOW72" s="192"/>
      <c r="AOX72" s="192"/>
      <c r="AOY72" s="192"/>
      <c r="AOZ72" s="192"/>
      <c r="APA72" s="192"/>
      <c r="APB72" s="192"/>
      <c r="APC72" s="192"/>
      <c r="APD72" s="192"/>
      <c r="APE72" s="192"/>
      <c r="APF72" s="192"/>
      <c r="APG72" s="192"/>
      <c r="APH72" s="192"/>
      <c r="API72" s="192"/>
      <c r="APJ72" s="192"/>
      <c r="APK72" s="192"/>
      <c r="APL72" s="192"/>
      <c r="APM72" s="192"/>
      <c r="APN72" s="192"/>
      <c r="APO72" s="192"/>
      <c r="APP72" s="192"/>
      <c r="APQ72" s="192"/>
      <c r="APR72" s="192"/>
      <c r="APS72" s="192"/>
      <c r="APT72" s="192"/>
      <c r="APU72" s="192"/>
      <c r="APV72" s="192"/>
      <c r="APW72" s="192"/>
      <c r="APX72" s="192"/>
      <c r="APY72" s="192"/>
    </row>
    <row r="73" spans="1:1117" s="41" customFormat="1" ht="16" customHeight="1" x14ac:dyDescent="0.2">
      <c r="A73" s="352" t="s">
        <v>324</v>
      </c>
      <c r="B73" s="351">
        <f t="shared" si="3"/>
        <v>1094.296884765625</v>
      </c>
      <c r="C73" s="351">
        <f t="shared" si="4"/>
        <v>349.97136718750005</v>
      </c>
      <c r="D73" s="351">
        <f t="shared" si="5"/>
        <v>72.337968749999987</v>
      </c>
      <c r="E73" s="351">
        <f t="shared" si="6"/>
        <v>1770.654091796875</v>
      </c>
      <c r="F73" s="351">
        <f t="shared" si="7"/>
        <v>8.9811523437499989</v>
      </c>
      <c r="G73" s="351">
        <f t="shared" si="8"/>
        <v>2132.9461816406251</v>
      </c>
      <c r="H73" s="351">
        <f t="shared" si="9"/>
        <v>3045.8086132812505</v>
      </c>
      <c r="I73" s="351">
        <f t="shared" si="10"/>
        <v>169.87938476562502</v>
      </c>
      <c r="J73" s="351">
        <f t="shared" si="11"/>
        <v>404.45936523437501</v>
      </c>
      <c r="K73" s="351">
        <f t="shared" si="12"/>
        <v>21.51076171875</v>
      </c>
      <c r="L73" s="351">
        <f t="shared" si="13"/>
        <v>207.10779296875</v>
      </c>
      <c r="M73" s="351">
        <f t="shared" si="14"/>
        <v>2.7203515624999999</v>
      </c>
      <c r="N73" s="351">
        <f t="shared" si="15"/>
        <v>9280.6739160156285</v>
      </c>
      <c r="O73" s="351">
        <v>891.62641206054695</v>
      </c>
      <c r="P73" s="437"/>
      <c r="Q73" s="437"/>
      <c r="R73" s="437"/>
      <c r="S73" s="437"/>
      <c r="T73" s="437"/>
      <c r="U73" s="437"/>
      <c r="V73" s="437"/>
      <c r="W73" s="437"/>
      <c r="X73" s="437"/>
      <c r="Y73" s="437"/>
      <c r="Z73" s="437"/>
      <c r="AA73" s="437"/>
      <c r="AB73" s="437"/>
      <c r="AC73" s="437"/>
      <c r="AD73" s="437"/>
      <c r="AE73" s="437"/>
      <c r="AF73" s="437"/>
      <c r="AG73" s="437"/>
      <c r="AH73" s="192"/>
      <c r="AI73" s="192"/>
      <c r="AJ73" s="192"/>
      <c r="AK73" s="192"/>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1"/>
      <c r="DJ73" s="61"/>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1"/>
      <c r="ET73" s="61"/>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1"/>
      <c r="GD73" s="61"/>
      <c r="GE73" s="61"/>
      <c r="GF73" s="61"/>
      <c r="GG73" s="61"/>
      <c r="GH73" s="61"/>
      <c r="GI73" s="61"/>
      <c r="GJ73" s="61"/>
      <c r="GK73" s="61"/>
      <c r="GL73" s="61"/>
      <c r="GM73" s="61"/>
      <c r="GN73" s="61"/>
      <c r="GO73" s="61"/>
      <c r="GP73" s="61"/>
      <c r="GQ73" s="61"/>
      <c r="GR73" s="61"/>
      <c r="GS73" s="61"/>
      <c r="GT73" s="61"/>
      <c r="GU73" s="61"/>
      <c r="GV73" s="61"/>
      <c r="GW73" s="61"/>
      <c r="GX73" s="61"/>
      <c r="GY73" s="61"/>
      <c r="GZ73" s="61"/>
      <c r="HA73" s="61"/>
      <c r="HB73" s="61"/>
      <c r="HC73" s="61"/>
      <c r="HD73" s="61"/>
      <c r="HE73" s="61"/>
      <c r="HF73" s="61"/>
      <c r="HG73" s="61"/>
      <c r="HH73" s="61"/>
      <c r="HI73" s="61"/>
      <c r="HJ73" s="61"/>
      <c r="HK73" s="61"/>
      <c r="HL73" s="61"/>
      <c r="HM73" s="61"/>
      <c r="HN73" s="61"/>
      <c r="HO73" s="61"/>
      <c r="HP73" s="61"/>
      <c r="HQ73" s="61"/>
      <c r="HR73" s="61"/>
      <c r="HS73" s="61"/>
      <c r="HT73" s="61"/>
      <c r="HU73" s="61"/>
      <c r="HV73" s="61"/>
      <c r="HW73" s="61"/>
      <c r="HX73" s="61"/>
      <c r="HY73" s="61"/>
      <c r="HZ73" s="61"/>
      <c r="IA73" s="61"/>
      <c r="IB73" s="61"/>
      <c r="IC73" s="61"/>
      <c r="ID73" s="61"/>
      <c r="IE73" s="61"/>
      <c r="IF73" s="61"/>
      <c r="IG73" s="61"/>
      <c r="IH73" s="61"/>
      <c r="II73" s="61"/>
      <c r="IJ73" s="61"/>
      <c r="IK73" s="61"/>
      <c r="IL73" s="61"/>
      <c r="IM73" s="61"/>
      <c r="IN73" s="61"/>
      <c r="IO73" s="61"/>
      <c r="IP73" s="61"/>
      <c r="IQ73" s="61"/>
      <c r="IR73" s="61"/>
      <c r="IS73" s="61"/>
      <c r="IT73" s="61"/>
      <c r="IU73" s="61"/>
      <c r="IV73" s="61"/>
      <c r="IW73" s="61"/>
      <c r="IX73" s="61"/>
      <c r="IY73" s="61"/>
      <c r="IZ73" s="61"/>
      <c r="JA73" s="61"/>
      <c r="JB73" s="61"/>
      <c r="JC73" s="61"/>
      <c r="JD73" s="61"/>
      <c r="JE73" s="61"/>
      <c r="JF73" s="61"/>
      <c r="JG73" s="61"/>
      <c r="JH73" s="61"/>
      <c r="JI73" s="61"/>
      <c r="JJ73" s="61"/>
      <c r="JK73" s="61"/>
      <c r="JL73" s="61"/>
      <c r="JM73" s="61"/>
      <c r="JN73" s="61"/>
      <c r="JO73" s="61"/>
      <c r="JP73" s="61"/>
      <c r="JQ73" s="61"/>
      <c r="JR73" s="61"/>
      <c r="JS73" s="61"/>
      <c r="JT73" s="61"/>
      <c r="JU73" s="61"/>
      <c r="JV73" s="61"/>
      <c r="JW73" s="61"/>
      <c r="JX73" s="61"/>
      <c r="JY73" s="61"/>
      <c r="JZ73" s="61"/>
      <c r="KA73" s="61"/>
      <c r="KB73" s="61"/>
      <c r="KC73" s="61"/>
      <c r="KD73" s="61"/>
      <c r="KE73" s="61"/>
      <c r="KF73" s="61"/>
      <c r="KG73" s="61"/>
      <c r="KH73" s="61"/>
      <c r="KI73" s="61"/>
      <c r="KJ73" s="61"/>
      <c r="KK73" s="61"/>
      <c r="KL73" s="61"/>
      <c r="KM73" s="61"/>
      <c r="KN73" s="61"/>
      <c r="KO73" s="61"/>
      <c r="KP73" s="61"/>
      <c r="KQ73" s="61"/>
      <c r="KR73" s="61"/>
      <c r="KS73" s="61"/>
      <c r="KT73" s="61"/>
      <c r="KU73" s="61"/>
      <c r="KV73" s="61"/>
      <c r="KW73" s="61"/>
      <c r="KX73" s="61"/>
      <c r="KY73" s="61"/>
      <c r="KZ73" s="61"/>
      <c r="LA73" s="61"/>
      <c r="LB73" s="61"/>
      <c r="LC73" s="61"/>
      <c r="LD73" s="61"/>
      <c r="LE73" s="61"/>
      <c r="LF73" s="61"/>
      <c r="LG73" s="61"/>
      <c r="LH73" s="61"/>
      <c r="LI73" s="61"/>
      <c r="LJ73" s="61"/>
      <c r="LK73" s="61"/>
      <c r="LL73" s="61"/>
      <c r="LM73" s="61"/>
      <c r="LN73" s="61"/>
      <c r="LO73" s="61"/>
      <c r="LP73" s="61"/>
      <c r="LQ73" s="61"/>
      <c r="LR73" s="61"/>
      <c r="LS73" s="61"/>
      <c r="LT73" s="61"/>
      <c r="LU73" s="61"/>
      <c r="LV73" s="61"/>
      <c r="LW73" s="61"/>
      <c r="LX73" s="61"/>
      <c r="LY73" s="61"/>
      <c r="LZ73" s="61"/>
      <c r="MA73" s="61"/>
      <c r="MB73" s="61"/>
      <c r="MC73" s="61"/>
      <c r="MD73" s="61"/>
      <c r="ME73" s="61"/>
      <c r="MF73" s="61"/>
      <c r="MG73" s="61"/>
      <c r="MH73" s="61"/>
      <c r="MI73" s="61"/>
      <c r="MJ73" s="61"/>
      <c r="MK73" s="61"/>
      <c r="ML73" s="61"/>
      <c r="MM73" s="61"/>
      <c r="MN73" s="61"/>
      <c r="MO73" s="61"/>
      <c r="MP73" s="61"/>
      <c r="MQ73" s="61"/>
      <c r="MR73" s="61"/>
      <c r="MS73" s="61"/>
      <c r="MT73" s="61"/>
      <c r="MU73" s="61"/>
      <c r="MV73" s="61"/>
      <c r="MW73" s="61"/>
      <c r="MX73" s="61"/>
      <c r="MY73" s="61"/>
      <c r="MZ73" s="61"/>
      <c r="NA73" s="61"/>
      <c r="NB73" s="61"/>
      <c r="NC73" s="61"/>
      <c r="ND73" s="61"/>
      <c r="NE73" s="61"/>
      <c r="NF73" s="61"/>
      <c r="NG73" s="61"/>
      <c r="NH73" s="61"/>
      <c r="NI73" s="61"/>
      <c r="NJ73" s="61"/>
      <c r="NK73" s="61"/>
      <c r="NL73" s="61"/>
      <c r="NM73" s="61"/>
      <c r="NN73" s="61"/>
      <c r="NO73" s="61"/>
      <c r="NP73" s="61"/>
      <c r="NQ73" s="61"/>
      <c r="NR73" s="61"/>
      <c r="NS73" s="61"/>
      <c r="NT73" s="61"/>
      <c r="NU73" s="61"/>
      <c r="NV73" s="61"/>
      <c r="NW73" s="61"/>
      <c r="NX73" s="61"/>
      <c r="NY73" s="61"/>
      <c r="NZ73" s="61"/>
      <c r="OA73" s="61"/>
      <c r="OB73" s="61"/>
      <c r="OC73" s="61"/>
      <c r="OD73" s="61"/>
      <c r="OE73" s="61"/>
      <c r="OF73" s="61"/>
      <c r="OG73" s="61"/>
      <c r="OH73" s="61"/>
      <c r="OI73" s="61"/>
      <c r="OJ73" s="61"/>
      <c r="OK73" s="61"/>
      <c r="OL73" s="61"/>
      <c r="OM73" s="61"/>
      <c r="ON73" s="61"/>
      <c r="OO73" s="61"/>
      <c r="OP73" s="61"/>
      <c r="OQ73" s="61"/>
      <c r="OR73" s="61"/>
      <c r="OS73" s="61"/>
      <c r="OT73" s="61"/>
      <c r="OU73" s="61"/>
      <c r="OV73" s="61"/>
      <c r="OW73" s="61"/>
      <c r="OX73" s="61"/>
      <c r="OY73" s="61"/>
      <c r="OZ73" s="61"/>
      <c r="PA73" s="61"/>
      <c r="PB73" s="61"/>
      <c r="PC73" s="61"/>
      <c r="PD73" s="61"/>
      <c r="PE73" s="61"/>
      <c r="PF73" s="61"/>
      <c r="PG73" s="61"/>
      <c r="PH73" s="61"/>
      <c r="PI73" s="61"/>
      <c r="PJ73" s="61"/>
      <c r="PK73" s="61"/>
      <c r="PL73" s="61"/>
      <c r="PM73" s="61"/>
      <c r="PN73" s="61"/>
      <c r="PO73" s="61"/>
      <c r="PP73" s="61"/>
      <c r="PQ73" s="61"/>
      <c r="PR73" s="61"/>
      <c r="PS73" s="61"/>
      <c r="PT73" s="61"/>
      <c r="PU73" s="61"/>
      <c r="PV73" s="61"/>
      <c r="PW73" s="61"/>
      <c r="PX73" s="61"/>
      <c r="PY73" s="61"/>
      <c r="PZ73" s="61"/>
      <c r="QA73" s="61"/>
      <c r="QB73" s="61"/>
      <c r="QC73" s="61"/>
      <c r="QD73" s="61"/>
      <c r="QE73" s="61"/>
      <c r="QF73" s="61"/>
      <c r="QG73" s="61"/>
      <c r="QH73" s="61"/>
      <c r="QI73" s="61"/>
      <c r="QJ73" s="61"/>
      <c r="QK73" s="61"/>
      <c r="QL73" s="61"/>
      <c r="QM73" s="61"/>
      <c r="QN73" s="61"/>
      <c r="QO73" s="61"/>
      <c r="QP73" s="61"/>
      <c r="QQ73" s="61"/>
      <c r="QR73" s="61"/>
      <c r="QS73" s="61"/>
      <c r="QT73" s="61"/>
      <c r="QU73" s="61"/>
      <c r="QV73" s="61"/>
      <c r="QW73" s="61"/>
      <c r="QX73" s="61"/>
      <c r="QY73" s="61"/>
      <c r="QZ73" s="61"/>
      <c r="RA73" s="61"/>
      <c r="RB73" s="61"/>
      <c r="RC73" s="61"/>
      <c r="RD73" s="61"/>
      <c r="RE73" s="61"/>
      <c r="RF73" s="61"/>
      <c r="RG73" s="61"/>
      <c r="RH73" s="61"/>
      <c r="RI73" s="61"/>
      <c r="RJ73" s="61"/>
      <c r="RK73" s="61"/>
      <c r="RL73" s="61"/>
      <c r="RM73" s="61"/>
      <c r="RN73" s="61"/>
      <c r="RO73" s="61"/>
      <c r="RP73" s="61"/>
      <c r="RQ73" s="61"/>
      <c r="RR73" s="61"/>
      <c r="RS73" s="61"/>
      <c r="RT73" s="61"/>
      <c r="RU73" s="61"/>
      <c r="RV73" s="61"/>
      <c r="RW73" s="61"/>
      <c r="RX73" s="61"/>
      <c r="RY73" s="61"/>
      <c r="RZ73" s="61"/>
      <c r="SA73" s="61"/>
      <c r="SB73" s="61"/>
      <c r="SC73" s="61"/>
      <c r="SD73" s="61"/>
      <c r="SE73" s="61"/>
      <c r="SF73" s="61"/>
      <c r="SG73" s="61"/>
      <c r="SH73" s="61"/>
      <c r="SI73" s="61"/>
      <c r="SJ73" s="61"/>
      <c r="SK73" s="61"/>
      <c r="SL73" s="61"/>
      <c r="SM73" s="61"/>
      <c r="SN73" s="61"/>
      <c r="SO73" s="61"/>
      <c r="SP73" s="61"/>
      <c r="SQ73" s="61"/>
      <c r="SR73" s="61"/>
      <c r="SS73" s="61"/>
      <c r="ST73" s="61"/>
      <c r="SU73" s="61"/>
      <c r="SV73" s="61"/>
      <c r="SW73" s="61"/>
      <c r="SX73" s="61"/>
      <c r="SY73" s="61"/>
      <c r="SZ73" s="61"/>
      <c r="TA73" s="61"/>
      <c r="TB73" s="61"/>
      <c r="TC73" s="61"/>
      <c r="TD73" s="61"/>
      <c r="TE73" s="61"/>
      <c r="TF73" s="61"/>
      <c r="TG73" s="61"/>
      <c r="TH73" s="61"/>
      <c r="TI73" s="61"/>
      <c r="TJ73" s="61"/>
      <c r="TK73" s="61"/>
      <c r="TL73" s="61"/>
      <c r="TM73" s="61"/>
      <c r="TN73" s="61"/>
      <c r="TO73" s="61"/>
      <c r="TP73" s="61"/>
      <c r="TQ73" s="61"/>
      <c r="TR73" s="61"/>
      <c r="TS73" s="61"/>
      <c r="TT73" s="61"/>
      <c r="TU73" s="61"/>
      <c r="TV73" s="61"/>
      <c r="TW73" s="61"/>
      <c r="TX73" s="61"/>
      <c r="TY73" s="61"/>
      <c r="TZ73" s="61"/>
      <c r="UA73" s="61"/>
      <c r="UB73" s="61"/>
      <c r="UC73" s="61"/>
      <c r="UD73" s="61"/>
      <c r="UE73" s="61"/>
      <c r="UF73" s="61"/>
      <c r="UG73" s="61"/>
      <c r="UH73" s="61"/>
      <c r="UI73" s="61"/>
      <c r="UJ73" s="61"/>
      <c r="UK73" s="61"/>
      <c r="UL73" s="61"/>
      <c r="UM73" s="61"/>
      <c r="UN73" s="61"/>
      <c r="UO73" s="61"/>
      <c r="UP73" s="61"/>
      <c r="UQ73" s="61"/>
      <c r="UR73" s="61"/>
      <c r="US73" s="61"/>
      <c r="UT73" s="61"/>
      <c r="UU73" s="61"/>
      <c r="UV73" s="61"/>
      <c r="UW73" s="61"/>
      <c r="UX73" s="61"/>
      <c r="UY73" s="61"/>
      <c r="UZ73" s="61"/>
      <c r="VA73" s="61"/>
      <c r="VB73" s="61"/>
      <c r="VC73" s="61"/>
      <c r="VD73" s="61"/>
      <c r="VE73" s="61"/>
      <c r="VF73" s="61"/>
      <c r="VG73" s="61"/>
      <c r="VH73" s="61"/>
      <c r="VI73" s="61"/>
      <c r="VJ73" s="61"/>
      <c r="VK73" s="61"/>
      <c r="VL73" s="61"/>
      <c r="VM73" s="61"/>
      <c r="VN73" s="61"/>
      <c r="VO73" s="61"/>
      <c r="VP73" s="61"/>
      <c r="VQ73" s="61"/>
      <c r="VR73" s="61"/>
      <c r="VS73" s="61"/>
      <c r="VT73" s="61"/>
      <c r="VU73" s="61"/>
      <c r="VV73" s="61"/>
      <c r="VW73" s="61"/>
      <c r="VX73" s="61"/>
      <c r="VY73" s="61"/>
      <c r="VZ73" s="61"/>
      <c r="WA73" s="61"/>
      <c r="WB73" s="61"/>
      <c r="WC73" s="61"/>
      <c r="WD73" s="61"/>
      <c r="WE73" s="61"/>
      <c r="WF73" s="61"/>
      <c r="WG73" s="61"/>
      <c r="WH73" s="61"/>
      <c r="WI73" s="61"/>
      <c r="WJ73" s="61"/>
      <c r="WK73" s="61"/>
      <c r="WL73" s="61"/>
      <c r="WM73" s="61"/>
      <c r="WN73" s="61"/>
      <c r="WO73" s="61"/>
      <c r="WP73" s="61"/>
      <c r="WQ73" s="61"/>
      <c r="WR73" s="61"/>
      <c r="WS73" s="61"/>
      <c r="WT73" s="61"/>
      <c r="WU73" s="61"/>
      <c r="WV73" s="61"/>
      <c r="WW73" s="61"/>
      <c r="WX73" s="61"/>
      <c r="WY73" s="61"/>
      <c r="WZ73" s="61"/>
      <c r="XA73" s="61"/>
      <c r="XB73" s="61"/>
      <c r="XC73" s="61"/>
      <c r="XD73" s="61"/>
      <c r="XE73" s="61"/>
      <c r="XF73" s="61"/>
      <c r="XG73" s="61"/>
      <c r="XH73" s="61"/>
      <c r="XI73" s="61"/>
      <c r="XJ73" s="61"/>
      <c r="XK73" s="61"/>
      <c r="XL73" s="61"/>
      <c r="XM73" s="61"/>
      <c r="XN73" s="61"/>
      <c r="XO73" s="61"/>
      <c r="XP73" s="61"/>
      <c r="XQ73" s="61"/>
      <c r="XR73" s="61"/>
      <c r="XS73" s="61"/>
      <c r="XT73" s="61"/>
      <c r="XU73" s="61"/>
      <c r="XV73" s="61"/>
      <c r="XW73" s="61"/>
      <c r="XX73" s="61"/>
      <c r="XY73" s="61"/>
      <c r="XZ73" s="61"/>
      <c r="YA73" s="61"/>
      <c r="YB73" s="61"/>
      <c r="YC73" s="61"/>
      <c r="YD73" s="61"/>
      <c r="YE73" s="61"/>
      <c r="YF73" s="61"/>
      <c r="YG73" s="61"/>
      <c r="YH73" s="61"/>
      <c r="YI73" s="61"/>
      <c r="YJ73" s="61"/>
      <c r="YK73" s="61"/>
      <c r="YL73" s="61"/>
      <c r="YM73" s="61"/>
      <c r="YN73" s="61"/>
      <c r="YO73" s="61"/>
      <c r="YP73" s="61"/>
      <c r="YQ73" s="61"/>
      <c r="YR73" s="61"/>
      <c r="YS73" s="61"/>
      <c r="YT73" s="61"/>
      <c r="YU73" s="61"/>
      <c r="YV73" s="61"/>
      <c r="YW73" s="61"/>
      <c r="YX73" s="61"/>
      <c r="YY73" s="61"/>
      <c r="YZ73" s="61"/>
      <c r="ZA73" s="61"/>
      <c r="ZB73" s="61"/>
      <c r="ZC73" s="61"/>
      <c r="ZD73" s="61"/>
      <c r="ZE73" s="61"/>
      <c r="ZF73" s="61"/>
      <c r="ZG73" s="61"/>
      <c r="ZH73" s="61"/>
      <c r="ZI73" s="61"/>
      <c r="ZJ73" s="61"/>
      <c r="ZK73" s="61"/>
      <c r="ZL73" s="61"/>
      <c r="ZM73" s="61"/>
      <c r="ZN73" s="61"/>
      <c r="ZO73" s="61"/>
      <c r="ZP73" s="61"/>
      <c r="ZQ73" s="61"/>
      <c r="ZR73" s="61"/>
      <c r="ZS73" s="61"/>
      <c r="ZT73" s="61"/>
      <c r="ZU73" s="61"/>
      <c r="ZV73" s="61"/>
      <c r="ZW73" s="61"/>
      <c r="ZX73" s="61"/>
      <c r="ZY73" s="61"/>
      <c r="ZZ73" s="61"/>
      <c r="AAA73" s="61"/>
      <c r="AAB73" s="61"/>
      <c r="AAC73" s="61"/>
      <c r="AAD73" s="61"/>
      <c r="AAE73" s="61"/>
      <c r="AAF73" s="61"/>
      <c r="AAG73" s="61"/>
      <c r="AAH73" s="61"/>
      <c r="AAI73" s="61"/>
      <c r="AAJ73" s="61"/>
      <c r="AAK73" s="61"/>
      <c r="AAL73" s="61"/>
      <c r="AAM73" s="61"/>
      <c r="AAN73" s="61"/>
      <c r="AAO73" s="61"/>
      <c r="AAP73" s="61"/>
      <c r="AAQ73" s="61"/>
      <c r="AAR73" s="61"/>
      <c r="AAS73" s="61"/>
      <c r="AAT73" s="61"/>
      <c r="AAU73" s="61"/>
      <c r="AAV73" s="61"/>
      <c r="AAW73" s="61"/>
      <c r="AAX73" s="61"/>
      <c r="AAY73" s="61"/>
      <c r="AAZ73" s="61"/>
      <c r="ABA73" s="61"/>
      <c r="ABB73" s="61"/>
      <c r="ABC73" s="61"/>
      <c r="ABD73" s="61"/>
      <c r="ABE73" s="61"/>
      <c r="ABF73" s="61"/>
      <c r="ABG73" s="61"/>
      <c r="ABH73" s="61"/>
      <c r="ABI73" s="61"/>
      <c r="ABJ73" s="61"/>
      <c r="ABK73" s="61"/>
      <c r="ABL73" s="61"/>
      <c r="ABM73" s="61"/>
      <c r="ABN73" s="61"/>
      <c r="ABO73" s="61"/>
      <c r="ABP73" s="61"/>
      <c r="ABQ73" s="61"/>
      <c r="ABR73" s="61"/>
      <c r="ABS73" s="61"/>
      <c r="ABT73" s="61"/>
      <c r="ABU73" s="61"/>
      <c r="ABV73" s="61"/>
      <c r="ABW73" s="61"/>
      <c r="ABX73" s="61"/>
      <c r="ABY73" s="61"/>
      <c r="ABZ73" s="61"/>
      <c r="ACA73" s="61"/>
      <c r="ACB73" s="61"/>
      <c r="ACC73" s="61"/>
      <c r="ACD73" s="61"/>
      <c r="ACE73" s="61"/>
      <c r="ACF73" s="61"/>
      <c r="ACG73" s="61"/>
      <c r="ACH73" s="61"/>
      <c r="ACI73" s="61"/>
      <c r="ACJ73" s="61"/>
      <c r="ACK73" s="61"/>
      <c r="ACL73" s="61"/>
      <c r="ACM73" s="61"/>
      <c r="ACN73" s="61"/>
      <c r="ACO73" s="61"/>
      <c r="ACP73" s="61"/>
      <c r="ACQ73" s="61"/>
      <c r="ACR73" s="61"/>
      <c r="ACS73" s="61"/>
      <c r="ACT73" s="61"/>
      <c r="ACU73" s="61"/>
      <c r="ACV73" s="61"/>
      <c r="ACW73" s="61"/>
      <c r="ACX73" s="61"/>
      <c r="ACY73" s="61"/>
      <c r="ACZ73" s="61"/>
      <c r="ADA73" s="61"/>
      <c r="ADB73" s="61"/>
      <c r="ADC73" s="61"/>
      <c r="ADD73" s="61"/>
      <c r="ADE73" s="61"/>
      <c r="ADF73" s="61"/>
      <c r="ADG73" s="61"/>
      <c r="ADH73" s="61"/>
      <c r="ADI73" s="61"/>
      <c r="ADJ73" s="61"/>
      <c r="ADK73" s="61"/>
      <c r="ADL73" s="61"/>
      <c r="ADM73" s="61"/>
      <c r="ADN73" s="61"/>
      <c r="ADO73" s="61"/>
      <c r="ADP73" s="61"/>
      <c r="ADQ73" s="61"/>
      <c r="ADR73" s="61"/>
      <c r="ADS73" s="61"/>
      <c r="ADT73" s="61"/>
      <c r="ADU73" s="61"/>
      <c r="ADV73" s="61"/>
      <c r="ADW73" s="61"/>
      <c r="ADX73" s="61"/>
      <c r="ADY73" s="61"/>
      <c r="ADZ73" s="61"/>
      <c r="AEA73" s="61"/>
      <c r="AEB73" s="61"/>
      <c r="AEC73" s="61"/>
      <c r="AED73" s="61"/>
      <c r="AEE73" s="61"/>
      <c r="AEF73" s="61"/>
      <c r="AEG73" s="61"/>
      <c r="AEH73" s="61"/>
      <c r="AEI73" s="61"/>
      <c r="AEJ73" s="61"/>
      <c r="AEK73" s="61"/>
      <c r="AEL73" s="61"/>
      <c r="AEM73" s="61"/>
      <c r="AEN73" s="61"/>
      <c r="AEO73" s="61"/>
      <c r="AEP73" s="61"/>
      <c r="AEQ73" s="61"/>
      <c r="AER73" s="61"/>
      <c r="AES73" s="61"/>
      <c r="AET73" s="61"/>
      <c r="AEU73" s="61"/>
      <c r="AEV73" s="61"/>
      <c r="AEW73" s="61"/>
      <c r="AEX73" s="61"/>
      <c r="AEY73" s="61"/>
      <c r="AEZ73" s="61"/>
      <c r="AFA73" s="61"/>
      <c r="AFB73" s="61"/>
      <c r="AFC73" s="61"/>
      <c r="AFD73" s="61"/>
      <c r="AFE73" s="61"/>
      <c r="AFF73" s="61"/>
      <c r="AFG73" s="61"/>
      <c r="AFH73" s="61"/>
      <c r="AFI73" s="61"/>
      <c r="AFJ73" s="61"/>
      <c r="AFK73" s="61"/>
      <c r="AFL73" s="61"/>
      <c r="AFM73" s="61"/>
      <c r="AFN73" s="61"/>
      <c r="AFO73" s="61"/>
      <c r="AFP73" s="61"/>
      <c r="AFQ73" s="61"/>
      <c r="AFR73" s="61"/>
      <c r="AFS73" s="61"/>
      <c r="AFT73" s="61"/>
      <c r="AFU73" s="61"/>
      <c r="AFV73" s="61"/>
      <c r="AFW73" s="61"/>
      <c r="AFX73" s="61"/>
      <c r="AFY73" s="61"/>
      <c r="AFZ73" s="61"/>
      <c r="AGA73" s="61"/>
      <c r="AGB73" s="61"/>
      <c r="AGC73" s="61"/>
      <c r="AGD73" s="61"/>
      <c r="AGE73" s="61"/>
      <c r="AGF73" s="61"/>
      <c r="AGG73" s="61"/>
      <c r="AGH73" s="61"/>
      <c r="AGI73" s="61"/>
      <c r="AGJ73" s="61"/>
      <c r="AGK73" s="61"/>
      <c r="AGL73" s="61"/>
      <c r="AGM73" s="61"/>
      <c r="AGN73" s="61"/>
      <c r="AGO73" s="61"/>
      <c r="AGP73" s="61"/>
      <c r="AGQ73" s="61"/>
      <c r="AGR73" s="61"/>
      <c r="AGS73" s="61"/>
      <c r="AGT73" s="61"/>
      <c r="AGU73" s="61"/>
      <c r="AGV73" s="61"/>
      <c r="AGW73" s="61"/>
      <c r="AGX73" s="61"/>
      <c r="AGY73" s="61"/>
      <c r="AGZ73" s="61"/>
      <c r="AHA73" s="61"/>
      <c r="AHB73" s="61"/>
      <c r="AHC73" s="61"/>
      <c r="AHD73" s="61"/>
      <c r="AHE73" s="61"/>
      <c r="AHF73" s="61"/>
      <c r="AHG73" s="61"/>
      <c r="AHH73" s="61"/>
      <c r="AHI73" s="61"/>
      <c r="AHJ73" s="61"/>
      <c r="AHK73" s="61"/>
      <c r="AHL73" s="61"/>
      <c r="AHM73" s="61"/>
      <c r="AHN73" s="61"/>
      <c r="AHO73" s="61"/>
      <c r="AHP73" s="61"/>
      <c r="AHQ73" s="61"/>
      <c r="AHR73" s="61"/>
      <c r="AHS73" s="61"/>
      <c r="AHT73" s="61"/>
      <c r="AHU73" s="61"/>
      <c r="AHV73" s="61"/>
      <c r="AHW73" s="61"/>
      <c r="AHX73" s="61"/>
      <c r="AHY73" s="61"/>
      <c r="AHZ73" s="61"/>
      <c r="AIA73" s="61"/>
      <c r="AIB73" s="61"/>
      <c r="AIC73" s="61"/>
      <c r="AID73" s="61"/>
      <c r="AIE73" s="61"/>
      <c r="AIF73" s="61"/>
      <c r="AIG73" s="61"/>
      <c r="AIH73" s="61"/>
      <c r="AII73" s="61"/>
      <c r="AIJ73" s="61"/>
      <c r="AIK73" s="61"/>
      <c r="AIL73" s="61"/>
      <c r="AIM73" s="61"/>
      <c r="AIN73" s="61"/>
      <c r="AIO73" s="61"/>
      <c r="AIP73" s="61"/>
      <c r="AIQ73" s="61"/>
      <c r="AIR73" s="61"/>
      <c r="AIS73" s="61"/>
      <c r="AIT73" s="61"/>
      <c r="AIU73" s="61"/>
      <c r="AIV73" s="61"/>
      <c r="AIW73" s="61"/>
      <c r="AIX73" s="61"/>
      <c r="AIY73" s="61"/>
      <c r="AIZ73" s="61"/>
      <c r="AJA73" s="61"/>
      <c r="AJB73" s="61"/>
      <c r="AJC73" s="61"/>
      <c r="AJD73" s="61"/>
      <c r="AJE73" s="61"/>
      <c r="AJF73" s="61"/>
      <c r="AJG73" s="61"/>
      <c r="AJH73" s="61"/>
      <c r="AJI73" s="61"/>
      <c r="AJJ73" s="61"/>
      <c r="AJK73" s="61"/>
      <c r="AJL73" s="61"/>
      <c r="AJM73" s="61"/>
      <c r="AJN73" s="61"/>
      <c r="AJO73" s="61"/>
      <c r="AJP73" s="61"/>
      <c r="AJQ73" s="61"/>
      <c r="AJR73" s="61"/>
      <c r="AJS73" s="61"/>
      <c r="AJT73" s="61"/>
      <c r="AJU73" s="61"/>
      <c r="AJV73" s="61"/>
      <c r="AJW73" s="61"/>
      <c r="AJX73" s="61"/>
      <c r="AJY73" s="61"/>
      <c r="AJZ73" s="61"/>
      <c r="AKA73" s="61"/>
      <c r="AKB73" s="61"/>
      <c r="AKC73" s="61"/>
      <c r="AKD73" s="61"/>
      <c r="AKE73" s="61"/>
      <c r="AKF73" s="61"/>
      <c r="AKG73" s="61"/>
      <c r="AKH73" s="61"/>
      <c r="AKI73" s="61"/>
      <c r="AKJ73" s="61"/>
      <c r="AKK73" s="61"/>
      <c r="AKL73" s="61"/>
      <c r="AKM73" s="61"/>
      <c r="AKN73" s="61"/>
      <c r="AKO73" s="61"/>
      <c r="AKP73" s="61"/>
      <c r="AKQ73" s="61"/>
      <c r="AKR73" s="61"/>
      <c r="AKS73" s="61"/>
      <c r="AKT73" s="61"/>
      <c r="AKU73" s="61"/>
      <c r="AKV73" s="61"/>
      <c r="AKW73" s="61"/>
      <c r="AKX73" s="61"/>
      <c r="AKY73" s="61"/>
      <c r="AKZ73" s="61"/>
      <c r="ALA73" s="61"/>
      <c r="ALB73" s="61"/>
      <c r="ALC73" s="61"/>
      <c r="ALD73" s="61"/>
      <c r="ALE73" s="61"/>
      <c r="ALF73" s="61"/>
      <c r="ALG73" s="61"/>
      <c r="ALH73" s="61"/>
      <c r="ALI73" s="61"/>
      <c r="ALJ73" s="61"/>
      <c r="ALK73" s="61"/>
      <c r="ALL73" s="61"/>
      <c r="ALM73" s="61"/>
      <c r="ALN73" s="61"/>
      <c r="ALO73" s="61"/>
      <c r="ALP73" s="61"/>
      <c r="ALQ73" s="61"/>
      <c r="ALR73" s="61"/>
      <c r="ALS73" s="61"/>
      <c r="ALT73" s="61"/>
      <c r="ALU73" s="61"/>
      <c r="ALV73" s="61"/>
      <c r="ALW73" s="61"/>
      <c r="ALX73" s="61"/>
      <c r="ALY73" s="61"/>
      <c r="ALZ73" s="61"/>
      <c r="AMA73" s="61"/>
      <c r="AMB73" s="61"/>
      <c r="AMC73" s="61"/>
      <c r="AMD73" s="61"/>
      <c r="AME73" s="61"/>
      <c r="AMF73" s="61"/>
      <c r="AMG73" s="61"/>
      <c r="AMH73" s="61"/>
      <c r="AMI73" s="61"/>
      <c r="AMJ73" s="61"/>
      <c r="AMK73" s="61"/>
      <c r="AML73" s="61"/>
      <c r="AMM73" s="61"/>
      <c r="AMN73" s="61"/>
      <c r="AMO73" s="61"/>
      <c r="AMP73" s="61"/>
      <c r="AMQ73" s="61"/>
      <c r="AMR73" s="61"/>
      <c r="AMS73" s="61"/>
      <c r="AMT73" s="61"/>
      <c r="AMU73" s="61"/>
      <c r="AMV73" s="61"/>
      <c r="AMW73" s="61"/>
      <c r="AMX73" s="61"/>
      <c r="AMY73" s="61"/>
      <c r="AMZ73" s="61"/>
      <c r="ANA73" s="61"/>
      <c r="ANB73" s="61"/>
      <c r="ANC73" s="61"/>
      <c r="AND73" s="61"/>
      <c r="ANE73" s="61"/>
      <c r="ANF73" s="61"/>
      <c r="ANG73" s="61"/>
      <c r="ANH73" s="61"/>
      <c r="ANI73" s="61"/>
      <c r="ANJ73" s="61"/>
      <c r="ANK73" s="61"/>
      <c r="ANL73" s="61"/>
      <c r="ANM73" s="61"/>
      <c r="ANN73" s="61"/>
      <c r="ANO73" s="61"/>
      <c r="ANP73" s="61"/>
      <c r="ANQ73" s="61"/>
      <c r="ANR73" s="61"/>
      <c r="ANS73" s="61"/>
      <c r="ANT73" s="61"/>
      <c r="ANU73" s="61"/>
      <c r="ANV73" s="61"/>
      <c r="ANW73" s="61"/>
      <c r="ANX73" s="61"/>
      <c r="ANY73" s="61"/>
      <c r="ANZ73" s="61"/>
      <c r="AOA73" s="61"/>
      <c r="AOB73" s="61"/>
      <c r="AOC73" s="61"/>
      <c r="AOD73" s="61"/>
      <c r="AOE73" s="61"/>
      <c r="AOF73" s="61"/>
      <c r="AOG73" s="61"/>
      <c r="AOH73" s="61"/>
      <c r="AOI73" s="61"/>
      <c r="AOJ73" s="61"/>
      <c r="AOK73" s="61"/>
      <c r="AOL73" s="61"/>
      <c r="AOM73" s="61"/>
      <c r="AON73" s="61"/>
      <c r="AOO73" s="61"/>
      <c r="AOP73" s="61"/>
      <c r="AOQ73" s="61"/>
      <c r="AOR73" s="61"/>
      <c r="AOS73" s="61"/>
      <c r="AOT73" s="61"/>
      <c r="AOU73" s="61"/>
      <c r="AOV73" s="61"/>
      <c r="AOW73" s="61"/>
      <c r="AOX73" s="61"/>
      <c r="AOY73" s="61"/>
      <c r="AOZ73" s="61"/>
      <c r="APA73" s="61"/>
      <c r="APB73" s="61"/>
      <c r="APC73" s="61"/>
      <c r="APD73" s="61"/>
      <c r="APE73" s="61"/>
      <c r="APF73" s="61"/>
      <c r="APG73" s="61"/>
      <c r="APH73" s="61"/>
      <c r="API73" s="61"/>
      <c r="APJ73" s="61"/>
      <c r="APK73" s="61"/>
      <c r="APL73" s="61"/>
      <c r="APM73" s="61"/>
      <c r="APN73" s="61"/>
      <c r="APO73" s="61"/>
      <c r="APP73" s="61"/>
      <c r="APQ73" s="61"/>
      <c r="APR73" s="61"/>
      <c r="APS73" s="61"/>
      <c r="APT73" s="61"/>
      <c r="APU73" s="61"/>
      <c r="APV73" s="61"/>
      <c r="APW73" s="61"/>
      <c r="APX73" s="61"/>
      <c r="APY73" s="61"/>
    </row>
    <row r="74" spans="1:1117" s="88" customFormat="1" ht="17" x14ac:dyDescent="0.2">
      <c r="A74" s="352" t="s">
        <v>241</v>
      </c>
      <c r="B74" s="351">
        <f t="shared" si="3"/>
        <v>1142.3560986581333</v>
      </c>
      <c r="C74" s="351">
        <f t="shared" si="4"/>
        <v>189.67558521090601</v>
      </c>
      <c r="D74" s="351">
        <f t="shared" si="5"/>
        <v>93.666928523617472</v>
      </c>
      <c r="E74" s="351">
        <f t="shared" si="6"/>
        <v>2071.4167294901977</v>
      </c>
      <c r="F74" s="351">
        <f t="shared" si="7"/>
        <v>16.130874663122061</v>
      </c>
      <c r="G74" s="351">
        <f t="shared" si="8"/>
        <v>1801.2341377453213</v>
      </c>
      <c r="H74" s="351">
        <f t="shared" si="9"/>
        <v>3916.7340831344395</v>
      </c>
      <c r="I74" s="351">
        <f t="shared" si="10"/>
        <v>201.59095327375303</v>
      </c>
      <c r="J74" s="351">
        <f t="shared" si="11"/>
        <v>1191.0308301382836</v>
      </c>
      <c r="K74" s="351">
        <f t="shared" si="12"/>
        <v>20.427300843186387</v>
      </c>
      <c r="L74" s="351">
        <f t="shared" si="13"/>
        <v>300.98538081447805</v>
      </c>
      <c r="M74" s="351">
        <f t="shared" si="14"/>
        <v>1.6725470381334149</v>
      </c>
      <c r="N74" s="351">
        <f t="shared" si="15"/>
        <v>10946.921449533571</v>
      </c>
      <c r="O74" s="351">
        <v>786.36682507619889</v>
      </c>
      <c r="P74" s="437"/>
      <c r="Q74" s="437"/>
      <c r="R74" s="437"/>
      <c r="S74" s="437"/>
      <c r="T74" s="437"/>
      <c r="U74" s="437"/>
      <c r="V74" s="437"/>
      <c r="W74" s="437"/>
      <c r="X74" s="437"/>
      <c r="Y74" s="437"/>
      <c r="Z74" s="437"/>
      <c r="AA74" s="437"/>
      <c r="AB74" s="437"/>
      <c r="AC74" s="437"/>
      <c r="AD74" s="437"/>
      <c r="AE74" s="437"/>
      <c r="AF74" s="437"/>
      <c r="AG74" s="437"/>
      <c r="AH74" s="61"/>
      <c r="AI74" s="61"/>
      <c r="AJ74" s="61"/>
      <c r="AK74" s="61"/>
      <c r="AL74" s="87"/>
      <c r="AM74" s="87"/>
      <c r="AN74" s="87"/>
      <c r="AO74" s="87"/>
      <c r="AP74" s="87"/>
      <c r="AQ74" s="87"/>
      <c r="AR74" s="87"/>
      <c r="AS74" s="87"/>
      <c r="AT74" s="87"/>
      <c r="AU74" s="87"/>
      <c r="AV74" s="87"/>
      <c r="AW74" s="87"/>
      <c r="AX74" s="87"/>
      <c r="AY74" s="87"/>
      <c r="AZ74" s="87"/>
      <c r="BA74" s="87"/>
      <c r="BB74" s="87"/>
      <c r="BC74" s="87"/>
      <c r="BD74" s="87"/>
      <c r="BE74" s="87"/>
      <c r="BF74" s="87"/>
      <c r="BG74" s="87"/>
      <c r="BH74" s="87"/>
      <c r="BI74" s="87"/>
      <c r="BJ74" s="87"/>
      <c r="BK74" s="87"/>
      <c r="BL74" s="87"/>
      <c r="BM74" s="87"/>
      <c r="BN74" s="87"/>
      <c r="BO74" s="87"/>
      <c r="BP74" s="87"/>
      <c r="BQ74" s="87"/>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c r="CZ74" s="87"/>
      <c r="DA74" s="87"/>
      <c r="DB74" s="87"/>
      <c r="DC74" s="87"/>
      <c r="DD74" s="87"/>
      <c r="DE74" s="87"/>
      <c r="DF74" s="87"/>
      <c r="DG74" s="87"/>
      <c r="DH74" s="87"/>
      <c r="DI74" s="87"/>
      <c r="DJ74" s="87"/>
      <c r="DK74" s="87"/>
      <c r="DL74" s="87"/>
      <c r="DM74" s="87"/>
      <c r="DN74" s="87"/>
      <c r="DO74" s="87"/>
      <c r="DP74" s="87"/>
      <c r="DQ74" s="87"/>
      <c r="DR74" s="87"/>
      <c r="DS74" s="87"/>
      <c r="DT74" s="87"/>
      <c r="DU74" s="87"/>
      <c r="DV74" s="87"/>
      <c r="DW74" s="87"/>
      <c r="DX74" s="87"/>
      <c r="DY74" s="87"/>
      <c r="DZ74" s="87"/>
      <c r="EA74" s="87"/>
      <c r="EB74" s="87"/>
      <c r="EC74" s="87"/>
      <c r="ED74" s="87"/>
      <c r="EE74" s="87"/>
      <c r="EF74" s="87"/>
      <c r="EG74" s="87"/>
      <c r="EH74" s="87"/>
      <c r="EI74" s="87"/>
      <c r="EJ74" s="87"/>
      <c r="EK74" s="87"/>
      <c r="EL74" s="87"/>
      <c r="EM74" s="87"/>
      <c r="EN74" s="87"/>
      <c r="EO74" s="87"/>
      <c r="EP74" s="87"/>
      <c r="EQ74" s="87"/>
      <c r="ER74" s="87"/>
      <c r="ES74" s="87"/>
      <c r="ET74" s="87"/>
      <c r="EU74" s="87"/>
      <c r="EV74" s="87"/>
      <c r="EW74" s="87"/>
      <c r="EX74" s="87"/>
      <c r="EY74" s="87"/>
      <c r="EZ74" s="87"/>
      <c r="FA74" s="87"/>
      <c r="FB74" s="87"/>
      <c r="FC74" s="87"/>
      <c r="FD74" s="87"/>
      <c r="FE74" s="87"/>
      <c r="FF74" s="87"/>
      <c r="FG74" s="87"/>
      <c r="FH74" s="87"/>
      <c r="FI74" s="87"/>
      <c r="FJ74" s="87"/>
      <c r="FK74" s="87"/>
      <c r="FL74" s="87"/>
      <c r="FM74" s="87"/>
      <c r="FN74" s="87"/>
      <c r="FO74" s="87"/>
      <c r="FP74" s="87"/>
      <c r="FQ74" s="87"/>
      <c r="FR74" s="87"/>
      <c r="FS74" s="87"/>
      <c r="FT74" s="87"/>
      <c r="FU74" s="87"/>
      <c r="FV74" s="87"/>
      <c r="FW74" s="87"/>
      <c r="FX74" s="87"/>
      <c r="FY74" s="87"/>
      <c r="FZ74" s="87"/>
      <c r="GA74" s="87"/>
      <c r="GB74" s="87"/>
      <c r="GC74" s="87"/>
      <c r="GD74" s="87"/>
      <c r="GE74" s="87"/>
      <c r="GF74" s="87"/>
      <c r="GG74" s="87"/>
      <c r="GH74" s="87"/>
      <c r="GI74" s="87"/>
      <c r="GJ74" s="87"/>
      <c r="GK74" s="87"/>
      <c r="GL74" s="87"/>
      <c r="GM74" s="87"/>
      <c r="GN74" s="87"/>
      <c r="GO74" s="87"/>
      <c r="GP74" s="87"/>
      <c r="GQ74" s="87"/>
      <c r="GR74" s="87"/>
      <c r="GS74" s="87"/>
      <c r="GT74" s="87"/>
      <c r="GU74" s="87"/>
      <c r="GV74" s="87"/>
      <c r="GW74" s="87"/>
      <c r="GX74" s="87"/>
      <c r="GY74" s="87"/>
      <c r="GZ74" s="87"/>
      <c r="HA74" s="87"/>
      <c r="HB74" s="87"/>
      <c r="HC74" s="87"/>
      <c r="HD74" s="87"/>
      <c r="HE74" s="87"/>
      <c r="HF74" s="87"/>
      <c r="HG74" s="87"/>
      <c r="HH74" s="87"/>
      <c r="HI74" s="87"/>
      <c r="HJ74" s="87"/>
      <c r="HK74" s="87"/>
      <c r="HL74" s="87"/>
      <c r="HM74" s="87"/>
      <c r="HN74" s="87"/>
      <c r="HO74" s="87"/>
      <c r="HP74" s="87"/>
      <c r="HQ74" s="87"/>
      <c r="HR74" s="87"/>
      <c r="HS74" s="87"/>
      <c r="HT74" s="87"/>
      <c r="HU74" s="87"/>
      <c r="HV74" s="87"/>
      <c r="HW74" s="87"/>
      <c r="HX74" s="87"/>
      <c r="HY74" s="87"/>
      <c r="HZ74" s="87"/>
      <c r="IA74" s="87"/>
      <c r="IB74" s="87"/>
      <c r="IC74" s="87"/>
      <c r="ID74" s="87"/>
      <c r="IE74" s="87"/>
      <c r="IF74" s="87"/>
      <c r="IG74" s="87"/>
      <c r="IH74" s="87"/>
      <c r="II74" s="87"/>
      <c r="IJ74" s="87"/>
      <c r="IK74" s="87"/>
      <c r="IL74" s="87"/>
      <c r="IM74" s="87"/>
      <c r="IN74" s="87"/>
      <c r="IO74" s="87"/>
      <c r="IP74" s="87"/>
      <c r="IQ74" s="87"/>
      <c r="IR74" s="87"/>
      <c r="IS74" s="87"/>
      <c r="IT74" s="87"/>
      <c r="IU74" s="87"/>
      <c r="IV74" s="87"/>
      <c r="IW74" s="87"/>
      <c r="IX74" s="87"/>
      <c r="IY74" s="87"/>
      <c r="IZ74" s="87"/>
      <c r="JA74" s="87"/>
      <c r="JB74" s="87"/>
      <c r="JC74" s="87"/>
      <c r="JD74" s="87"/>
      <c r="JE74" s="87"/>
      <c r="JF74" s="87"/>
      <c r="JG74" s="87"/>
      <c r="JH74" s="87"/>
      <c r="JI74" s="87"/>
      <c r="JJ74" s="87"/>
      <c r="JK74" s="87"/>
      <c r="JL74" s="87"/>
      <c r="JM74" s="87"/>
      <c r="JN74" s="87"/>
      <c r="JO74" s="87"/>
      <c r="JP74" s="87"/>
      <c r="JQ74" s="87"/>
      <c r="JR74" s="87"/>
      <c r="JS74" s="87"/>
      <c r="JT74" s="87"/>
      <c r="JU74" s="87"/>
      <c r="JV74" s="87"/>
      <c r="JW74" s="87"/>
      <c r="JX74" s="87"/>
      <c r="JY74" s="87"/>
      <c r="JZ74" s="87"/>
      <c r="KA74" s="87"/>
      <c r="KB74" s="87"/>
      <c r="KC74" s="87"/>
      <c r="KD74" s="87"/>
      <c r="KE74" s="87"/>
      <c r="KF74" s="87"/>
      <c r="KG74" s="87"/>
      <c r="KH74" s="87"/>
      <c r="KI74" s="87"/>
      <c r="KJ74" s="87"/>
      <c r="KK74" s="87"/>
      <c r="KL74" s="87"/>
      <c r="KM74" s="87"/>
      <c r="KN74" s="87"/>
      <c r="KO74" s="87"/>
      <c r="KP74" s="87"/>
      <c r="KQ74" s="87"/>
      <c r="KR74" s="87"/>
      <c r="KS74" s="87"/>
      <c r="KT74" s="87"/>
      <c r="KU74" s="87"/>
      <c r="KV74" s="87"/>
      <c r="KW74" s="87"/>
      <c r="KX74" s="87"/>
      <c r="KY74" s="87"/>
      <c r="KZ74" s="87"/>
      <c r="LA74" s="87"/>
      <c r="LB74" s="87"/>
      <c r="LC74" s="87"/>
      <c r="LD74" s="87"/>
      <c r="LE74" s="87"/>
      <c r="LF74" s="87"/>
      <c r="LG74" s="87"/>
      <c r="LH74" s="87"/>
      <c r="LI74" s="87"/>
      <c r="LJ74" s="87"/>
      <c r="LK74" s="87"/>
      <c r="LL74" s="87"/>
      <c r="LM74" s="87"/>
      <c r="LN74" s="87"/>
      <c r="LO74" s="87"/>
      <c r="LP74" s="87"/>
      <c r="LQ74" s="87"/>
      <c r="LR74" s="87"/>
      <c r="LS74" s="87"/>
      <c r="LT74" s="87"/>
      <c r="LU74" s="87"/>
      <c r="LV74" s="87"/>
      <c r="LW74" s="87"/>
      <c r="LX74" s="87"/>
      <c r="LY74" s="87"/>
      <c r="LZ74" s="87"/>
      <c r="MA74" s="87"/>
      <c r="MB74" s="87"/>
      <c r="MC74" s="87"/>
      <c r="MD74" s="87"/>
      <c r="ME74" s="87"/>
      <c r="MF74" s="87"/>
      <c r="MG74" s="87"/>
      <c r="MH74" s="87"/>
      <c r="MI74" s="87"/>
      <c r="MJ74" s="87"/>
      <c r="MK74" s="87"/>
      <c r="ML74" s="87"/>
      <c r="MM74" s="87"/>
      <c r="MN74" s="87"/>
      <c r="MO74" s="87"/>
      <c r="MP74" s="87"/>
      <c r="MQ74" s="87"/>
      <c r="MR74" s="87"/>
      <c r="MS74" s="87"/>
      <c r="MT74" s="87"/>
      <c r="MU74" s="87"/>
      <c r="MV74" s="87"/>
      <c r="MW74" s="87"/>
      <c r="MX74" s="87"/>
      <c r="MY74" s="87"/>
      <c r="MZ74" s="87"/>
      <c r="NA74" s="87"/>
      <c r="NB74" s="87"/>
      <c r="NC74" s="87"/>
      <c r="ND74" s="87"/>
      <c r="NE74" s="87"/>
      <c r="NF74" s="87"/>
      <c r="NG74" s="87"/>
      <c r="NH74" s="87"/>
      <c r="NI74" s="87"/>
      <c r="NJ74" s="87"/>
      <c r="NK74" s="87"/>
      <c r="NL74" s="87"/>
      <c r="NM74" s="87"/>
      <c r="NN74" s="87"/>
      <c r="NO74" s="87"/>
      <c r="NP74" s="87"/>
      <c r="NQ74" s="87"/>
      <c r="NR74" s="87"/>
      <c r="NS74" s="87"/>
      <c r="NT74" s="87"/>
      <c r="NU74" s="87"/>
      <c r="NV74" s="87"/>
      <c r="NW74" s="87"/>
      <c r="NX74" s="87"/>
      <c r="NY74" s="87"/>
      <c r="NZ74" s="87"/>
      <c r="OA74" s="87"/>
      <c r="OB74" s="87"/>
      <c r="OC74" s="87"/>
      <c r="OD74" s="87"/>
      <c r="OE74" s="87"/>
      <c r="OF74" s="87"/>
      <c r="OG74" s="87"/>
      <c r="OH74" s="87"/>
      <c r="OI74" s="87"/>
      <c r="OJ74" s="87"/>
      <c r="OK74" s="87"/>
      <c r="OL74" s="87"/>
      <c r="OM74" s="87"/>
      <c r="ON74" s="87"/>
      <c r="OO74" s="87"/>
      <c r="OP74" s="87"/>
      <c r="OQ74" s="87"/>
      <c r="OR74" s="87"/>
      <c r="OS74" s="87"/>
      <c r="OT74" s="87"/>
      <c r="OU74" s="87"/>
      <c r="OV74" s="87"/>
      <c r="OW74" s="87"/>
      <c r="OX74" s="87"/>
      <c r="OY74" s="87"/>
      <c r="OZ74" s="87"/>
      <c r="PA74" s="87"/>
      <c r="PB74" s="87"/>
      <c r="PC74" s="87"/>
      <c r="PD74" s="87"/>
      <c r="PE74" s="87"/>
      <c r="PF74" s="87"/>
      <c r="PG74" s="87"/>
      <c r="PH74" s="87"/>
      <c r="PI74" s="87"/>
      <c r="PJ74" s="87"/>
      <c r="PK74" s="87"/>
      <c r="PL74" s="87"/>
      <c r="PM74" s="87"/>
      <c r="PN74" s="87"/>
      <c r="PO74" s="87"/>
      <c r="PP74" s="87"/>
      <c r="PQ74" s="87"/>
      <c r="PR74" s="87"/>
      <c r="PS74" s="87"/>
      <c r="PT74" s="87"/>
      <c r="PU74" s="87"/>
      <c r="PV74" s="87"/>
      <c r="PW74" s="87"/>
      <c r="PX74" s="87"/>
      <c r="PY74" s="87"/>
      <c r="PZ74" s="87"/>
      <c r="QA74" s="87"/>
      <c r="QB74" s="87"/>
      <c r="QC74" s="87"/>
      <c r="QD74" s="87"/>
      <c r="QE74" s="87"/>
      <c r="QF74" s="87"/>
      <c r="QG74" s="87"/>
      <c r="QH74" s="87"/>
      <c r="QI74" s="87"/>
      <c r="QJ74" s="87"/>
      <c r="QK74" s="87"/>
      <c r="QL74" s="87"/>
      <c r="QM74" s="87"/>
      <c r="QN74" s="87"/>
      <c r="QO74" s="87"/>
      <c r="QP74" s="87"/>
      <c r="QQ74" s="87"/>
      <c r="QR74" s="87"/>
      <c r="QS74" s="87"/>
      <c r="QT74" s="87"/>
      <c r="QU74" s="87"/>
      <c r="QV74" s="87"/>
      <c r="QW74" s="87"/>
      <c r="QX74" s="87"/>
      <c r="QY74" s="87"/>
      <c r="QZ74" s="87"/>
      <c r="RA74" s="87"/>
      <c r="RB74" s="87"/>
      <c r="RC74" s="87"/>
      <c r="RD74" s="87"/>
      <c r="RE74" s="87"/>
      <c r="RF74" s="87"/>
      <c r="RG74" s="87"/>
      <c r="RH74" s="87"/>
      <c r="RI74" s="87"/>
      <c r="RJ74" s="87"/>
      <c r="RK74" s="87"/>
      <c r="RL74" s="87"/>
      <c r="RM74" s="87"/>
      <c r="RN74" s="87"/>
      <c r="RO74" s="87"/>
      <c r="RP74" s="87"/>
      <c r="RQ74" s="87"/>
      <c r="RR74" s="87"/>
      <c r="RS74" s="87"/>
      <c r="RT74" s="87"/>
      <c r="RU74" s="87"/>
      <c r="RV74" s="87"/>
      <c r="RW74" s="87"/>
      <c r="RX74" s="87"/>
      <c r="RY74" s="87"/>
      <c r="RZ74" s="87"/>
      <c r="SA74" s="87"/>
      <c r="SB74" s="87"/>
      <c r="SC74" s="87"/>
      <c r="SD74" s="87"/>
      <c r="SE74" s="87"/>
      <c r="SF74" s="87"/>
      <c r="SG74" s="87"/>
      <c r="SH74" s="87"/>
      <c r="SI74" s="87"/>
      <c r="SJ74" s="87"/>
      <c r="SK74" s="87"/>
      <c r="SL74" s="87"/>
      <c r="SM74" s="87"/>
      <c r="SN74" s="87"/>
      <c r="SO74" s="87"/>
      <c r="SP74" s="87"/>
      <c r="SQ74" s="87"/>
      <c r="SR74" s="87"/>
      <c r="SS74" s="87"/>
      <c r="ST74" s="87"/>
      <c r="SU74" s="87"/>
      <c r="SV74" s="87"/>
      <c r="SW74" s="87"/>
      <c r="SX74" s="87"/>
      <c r="SY74" s="87"/>
      <c r="SZ74" s="87"/>
      <c r="TA74" s="87"/>
      <c r="TB74" s="87"/>
      <c r="TC74" s="87"/>
      <c r="TD74" s="87"/>
      <c r="TE74" s="87"/>
      <c r="TF74" s="87"/>
      <c r="TG74" s="87"/>
      <c r="TH74" s="87"/>
      <c r="TI74" s="87"/>
      <c r="TJ74" s="87"/>
      <c r="TK74" s="87"/>
      <c r="TL74" s="87"/>
      <c r="TM74" s="87"/>
      <c r="TN74" s="87"/>
      <c r="TO74" s="87"/>
      <c r="TP74" s="87"/>
      <c r="TQ74" s="87"/>
      <c r="TR74" s="87"/>
      <c r="TS74" s="87"/>
      <c r="TT74" s="87"/>
      <c r="TU74" s="87"/>
      <c r="TV74" s="87"/>
      <c r="TW74" s="87"/>
      <c r="TX74" s="87"/>
      <c r="TY74" s="87"/>
      <c r="TZ74" s="87"/>
      <c r="UA74" s="87"/>
      <c r="UB74" s="87"/>
      <c r="UC74" s="87"/>
      <c r="UD74" s="87"/>
      <c r="UE74" s="87"/>
      <c r="UF74" s="87"/>
      <c r="UG74" s="87"/>
      <c r="UH74" s="87"/>
      <c r="UI74" s="87"/>
      <c r="UJ74" s="87"/>
      <c r="UK74" s="87"/>
      <c r="UL74" s="87"/>
      <c r="UM74" s="87"/>
      <c r="UN74" s="87"/>
      <c r="UO74" s="87"/>
      <c r="UP74" s="87"/>
      <c r="UQ74" s="87"/>
      <c r="UR74" s="87"/>
      <c r="US74" s="87"/>
      <c r="UT74" s="87"/>
      <c r="UU74" s="87"/>
      <c r="UV74" s="87"/>
      <c r="UW74" s="87"/>
      <c r="UX74" s="87"/>
      <c r="UY74" s="87"/>
      <c r="UZ74" s="87"/>
      <c r="VA74" s="87"/>
      <c r="VB74" s="87"/>
      <c r="VC74" s="87"/>
      <c r="VD74" s="87"/>
      <c r="VE74" s="87"/>
      <c r="VF74" s="87"/>
      <c r="VG74" s="87"/>
      <c r="VH74" s="87"/>
      <c r="VI74" s="87"/>
      <c r="VJ74" s="87"/>
      <c r="VK74" s="87"/>
      <c r="VL74" s="87"/>
      <c r="VM74" s="87"/>
      <c r="VN74" s="87"/>
      <c r="VO74" s="87"/>
      <c r="VP74" s="87"/>
      <c r="VQ74" s="87"/>
      <c r="VR74" s="87"/>
      <c r="VS74" s="87"/>
      <c r="VT74" s="87"/>
      <c r="VU74" s="87"/>
      <c r="VV74" s="87"/>
      <c r="VW74" s="87"/>
      <c r="VX74" s="87"/>
      <c r="VY74" s="87"/>
      <c r="VZ74" s="87"/>
      <c r="WA74" s="87"/>
      <c r="WB74" s="87"/>
      <c r="WC74" s="87"/>
      <c r="WD74" s="87"/>
      <c r="WE74" s="87"/>
      <c r="WF74" s="87"/>
      <c r="WG74" s="87"/>
      <c r="WH74" s="87"/>
      <c r="WI74" s="87"/>
      <c r="WJ74" s="87"/>
      <c r="WK74" s="87"/>
      <c r="WL74" s="87"/>
      <c r="WM74" s="87"/>
      <c r="WN74" s="87"/>
      <c r="WO74" s="87"/>
      <c r="WP74" s="87"/>
      <c r="WQ74" s="87"/>
      <c r="WR74" s="87"/>
      <c r="WS74" s="87"/>
      <c r="WT74" s="87"/>
      <c r="WU74" s="87"/>
      <c r="WV74" s="87"/>
      <c r="WW74" s="87"/>
      <c r="WX74" s="87"/>
      <c r="WY74" s="87"/>
      <c r="WZ74" s="87"/>
      <c r="XA74" s="87"/>
      <c r="XB74" s="87"/>
      <c r="XC74" s="87"/>
      <c r="XD74" s="87"/>
      <c r="XE74" s="87"/>
      <c r="XF74" s="87"/>
      <c r="XG74" s="87"/>
      <c r="XH74" s="87"/>
      <c r="XI74" s="87"/>
      <c r="XJ74" s="87"/>
      <c r="XK74" s="87"/>
      <c r="XL74" s="87"/>
      <c r="XM74" s="87"/>
      <c r="XN74" s="87"/>
      <c r="XO74" s="87"/>
      <c r="XP74" s="87"/>
      <c r="XQ74" s="87"/>
      <c r="XR74" s="87"/>
      <c r="XS74" s="87"/>
      <c r="XT74" s="87"/>
      <c r="XU74" s="87"/>
      <c r="XV74" s="87"/>
      <c r="XW74" s="87"/>
      <c r="XX74" s="87"/>
      <c r="XY74" s="87"/>
      <c r="XZ74" s="87"/>
      <c r="YA74" s="87"/>
      <c r="YB74" s="87"/>
      <c r="YC74" s="87"/>
      <c r="YD74" s="87"/>
      <c r="YE74" s="87"/>
      <c r="YF74" s="87"/>
      <c r="YG74" s="87"/>
      <c r="YH74" s="87"/>
      <c r="YI74" s="87"/>
      <c r="YJ74" s="87"/>
      <c r="YK74" s="87"/>
      <c r="YL74" s="87"/>
      <c r="YM74" s="87"/>
      <c r="YN74" s="87"/>
      <c r="YO74" s="87"/>
      <c r="YP74" s="87"/>
      <c r="YQ74" s="87"/>
      <c r="YR74" s="87"/>
      <c r="YS74" s="87"/>
      <c r="YT74" s="87"/>
      <c r="YU74" s="87"/>
      <c r="YV74" s="87"/>
      <c r="YW74" s="87"/>
      <c r="YX74" s="87"/>
      <c r="YY74" s="87"/>
      <c r="YZ74" s="87"/>
      <c r="ZA74" s="87"/>
      <c r="ZB74" s="87"/>
      <c r="ZC74" s="87"/>
      <c r="ZD74" s="87"/>
      <c r="ZE74" s="87"/>
      <c r="ZF74" s="87"/>
      <c r="ZG74" s="87"/>
      <c r="ZH74" s="87"/>
      <c r="ZI74" s="87"/>
      <c r="ZJ74" s="87"/>
      <c r="ZK74" s="87"/>
      <c r="ZL74" s="87"/>
      <c r="ZM74" s="87"/>
      <c r="ZN74" s="87"/>
      <c r="ZO74" s="87"/>
      <c r="ZP74" s="87"/>
      <c r="ZQ74" s="87"/>
      <c r="ZR74" s="87"/>
      <c r="ZS74" s="87"/>
      <c r="ZT74" s="87"/>
      <c r="ZU74" s="87"/>
      <c r="ZV74" s="87"/>
      <c r="ZW74" s="87"/>
      <c r="ZX74" s="87"/>
      <c r="ZY74" s="87"/>
      <c r="ZZ74" s="87"/>
      <c r="AAA74" s="87"/>
      <c r="AAB74" s="87"/>
      <c r="AAC74" s="87"/>
      <c r="AAD74" s="87"/>
      <c r="AAE74" s="87"/>
      <c r="AAF74" s="87"/>
      <c r="AAG74" s="87"/>
      <c r="AAH74" s="87"/>
      <c r="AAI74" s="87"/>
      <c r="AAJ74" s="87"/>
      <c r="AAK74" s="87"/>
      <c r="AAL74" s="87"/>
      <c r="AAM74" s="87"/>
      <c r="AAN74" s="87"/>
      <c r="AAO74" s="87"/>
      <c r="AAP74" s="87"/>
      <c r="AAQ74" s="87"/>
      <c r="AAR74" s="87"/>
      <c r="AAS74" s="87"/>
      <c r="AAT74" s="87"/>
      <c r="AAU74" s="87"/>
      <c r="AAV74" s="87"/>
      <c r="AAW74" s="87"/>
      <c r="AAX74" s="87"/>
      <c r="AAY74" s="87"/>
      <c r="AAZ74" s="87"/>
      <c r="ABA74" s="87"/>
      <c r="ABB74" s="87"/>
      <c r="ABC74" s="87"/>
      <c r="ABD74" s="87"/>
      <c r="ABE74" s="87"/>
      <c r="ABF74" s="87"/>
      <c r="ABG74" s="87"/>
      <c r="ABH74" s="87"/>
      <c r="ABI74" s="87"/>
      <c r="ABJ74" s="87"/>
      <c r="ABK74" s="87"/>
      <c r="ABL74" s="87"/>
      <c r="ABM74" s="87"/>
      <c r="ABN74" s="87"/>
      <c r="ABO74" s="87"/>
      <c r="ABP74" s="87"/>
      <c r="ABQ74" s="87"/>
      <c r="ABR74" s="87"/>
      <c r="ABS74" s="87"/>
      <c r="ABT74" s="87"/>
      <c r="ABU74" s="87"/>
      <c r="ABV74" s="87"/>
      <c r="ABW74" s="87"/>
      <c r="ABX74" s="87"/>
      <c r="ABY74" s="87"/>
      <c r="ABZ74" s="87"/>
      <c r="ACA74" s="87"/>
      <c r="ACB74" s="87"/>
      <c r="ACC74" s="87"/>
      <c r="ACD74" s="87"/>
      <c r="ACE74" s="87"/>
      <c r="ACF74" s="87"/>
      <c r="ACG74" s="87"/>
      <c r="ACH74" s="87"/>
      <c r="ACI74" s="87"/>
      <c r="ACJ74" s="87"/>
      <c r="ACK74" s="87"/>
      <c r="ACL74" s="87"/>
      <c r="ACM74" s="87"/>
      <c r="ACN74" s="87"/>
      <c r="ACO74" s="87"/>
      <c r="ACP74" s="87"/>
      <c r="ACQ74" s="87"/>
      <c r="ACR74" s="87"/>
      <c r="ACS74" s="87"/>
      <c r="ACT74" s="87"/>
      <c r="ACU74" s="87"/>
      <c r="ACV74" s="87"/>
      <c r="ACW74" s="87"/>
      <c r="ACX74" s="87"/>
      <c r="ACY74" s="87"/>
      <c r="ACZ74" s="87"/>
      <c r="ADA74" s="87"/>
      <c r="ADB74" s="87"/>
      <c r="ADC74" s="87"/>
      <c r="ADD74" s="87"/>
      <c r="ADE74" s="87"/>
      <c r="ADF74" s="87"/>
      <c r="ADG74" s="87"/>
      <c r="ADH74" s="87"/>
      <c r="ADI74" s="87"/>
      <c r="ADJ74" s="87"/>
      <c r="ADK74" s="87"/>
      <c r="ADL74" s="87"/>
      <c r="ADM74" s="87"/>
      <c r="ADN74" s="87"/>
      <c r="ADO74" s="87"/>
      <c r="ADP74" s="87"/>
      <c r="ADQ74" s="87"/>
      <c r="ADR74" s="87"/>
      <c r="ADS74" s="87"/>
      <c r="ADT74" s="87"/>
      <c r="ADU74" s="87"/>
      <c r="ADV74" s="87"/>
      <c r="ADW74" s="87"/>
      <c r="ADX74" s="87"/>
      <c r="ADY74" s="87"/>
      <c r="ADZ74" s="87"/>
      <c r="AEA74" s="87"/>
      <c r="AEB74" s="87"/>
      <c r="AEC74" s="87"/>
      <c r="AED74" s="87"/>
      <c r="AEE74" s="87"/>
      <c r="AEF74" s="87"/>
      <c r="AEG74" s="87"/>
      <c r="AEH74" s="87"/>
      <c r="AEI74" s="87"/>
      <c r="AEJ74" s="87"/>
      <c r="AEK74" s="87"/>
      <c r="AEL74" s="87"/>
      <c r="AEM74" s="87"/>
      <c r="AEN74" s="87"/>
      <c r="AEO74" s="87"/>
      <c r="AEP74" s="87"/>
      <c r="AEQ74" s="87"/>
      <c r="AER74" s="87"/>
      <c r="AES74" s="87"/>
      <c r="AET74" s="87"/>
      <c r="AEU74" s="87"/>
      <c r="AEV74" s="87"/>
      <c r="AEW74" s="87"/>
      <c r="AEX74" s="87"/>
      <c r="AEY74" s="87"/>
      <c r="AEZ74" s="87"/>
      <c r="AFA74" s="87"/>
      <c r="AFB74" s="87"/>
      <c r="AFC74" s="87"/>
      <c r="AFD74" s="87"/>
      <c r="AFE74" s="87"/>
      <c r="AFF74" s="87"/>
      <c r="AFG74" s="87"/>
      <c r="AFH74" s="87"/>
      <c r="AFI74" s="87"/>
      <c r="AFJ74" s="87"/>
      <c r="AFK74" s="87"/>
      <c r="AFL74" s="87"/>
      <c r="AFM74" s="87"/>
      <c r="AFN74" s="87"/>
      <c r="AFO74" s="87"/>
      <c r="AFP74" s="87"/>
      <c r="AFQ74" s="87"/>
      <c r="AFR74" s="87"/>
      <c r="AFS74" s="87"/>
      <c r="AFT74" s="87"/>
      <c r="AFU74" s="87"/>
      <c r="AFV74" s="87"/>
      <c r="AFW74" s="87"/>
      <c r="AFX74" s="87"/>
      <c r="AFY74" s="87"/>
      <c r="AFZ74" s="87"/>
      <c r="AGA74" s="87"/>
      <c r="AGB74" s="87"/>
      <c r="AGC74" s="87"/>
      <c r="AGD74" s="87"/>
      <c r="AGE74" s="87"/>
      <c r="AGF74" s="87"/>
      <c r="AGG74" s="87"/>
      <c r="AGH74" s="87"/>
      <c r="AGI74" s="87"/>
      <c r="AGJ74" s="87"/>
      <c r="AGK74" s="87"/>
      <c r="AGL74" s="87"/>
      <c r="AGM74" s="87"/>
      <c r="AGN74" s="87"/>
      <c r="AGO74" s="87"/>
      <c r="AGP74" s="87"/>
      <c r="AGQ74" s="87"/>
      <c r="AGR74" s="87"/>
      <c r="AGS74" s="87"/>
      <c r="AGT74" s="87"/>
      <c r="AGU74" s="87"/>
      <c r="AGV74" s="87"/>
      <c r="AGW74" s="87"/>
      <c r="AGX74" s="87"/>
      <c r="AGY74" s="87"/>
      <c r="AGZ74" s="87"/>
      <c r="AHA74" s="87"/>
      <c r="AHB74" s="87"/>
      <c r="AHC74" s="87"/>
      <c r="AHD74" s="87"/>
      <c r="AHE74" s="87"/>
      <c r="AHF74" s="87"/>
      <c r="AHG74" s="87"/>
      <c r="AHH74" s="87"/>
      <c r="AHI74" s="87"/>
      <c r="AHJ74" s="87"/>
      <c r="AHK74" s="87"/>
      <c r="AHL74" s="87"/>
      <c r="AHM74" s="87"/>
      <c r="AHN74" s="87"/>
      <c r="AHO74" s="87"/>
      <c r="AHP74" s="87"/>
      <c r="AHQ74" s="87"/>
      <c r="AHR74" s="87"/>
      <c r="AHS74" s="87"/>
      <c r="AHT74" s="87"/>
      <c r="AHU74" s="87"/>
      <c r="AHV74" s="87"/>
      <c r="AHW74" s="87"/>
      <c r="AHX74" s="87"/>
      <c r="AHY74" s="87"/>
      <c r="AHZ74" s="87"/>
      <c r="AIA74" s="87"/>
      <c r="AIB74" s="87"/>
      <c r="AIC74" s="87"/>
      <c r="AID74" s="87"/>
      <c r="AIE74" s="87"/>
      <c r="AIF74" s="87"/>
      <c r="AIG74" s="87"/>
      <c r="AIH74" s="87"/>
      <c r="AII74" s="87"/>
      <c r="AIJ74" s="87"/>
      <c r="AIK74" s="87"/>
      <c r="AIL74" s="87"/>
      <c r="AIM74" s="87"/>
      <c r="AIN74" s="87"/>
      <c r="AIO74" s="87"/>
      <c r="AIP74" s="87"/>
      <c r="AIQ74" s="87"/>
      <c r="AIR74" s="87"/>
      <c r="AIS74" s="87"/>
      <c r="AIT74" s="87"/>
      <c r="AIU74" s="87"/>
      <c r="AIV74" s="87"/>
      <c r="AIW74" s="87"/>
      <c r="AIX74" s="87"/>
      <c r="AIY74" s="87"/>
      <c r="AIZ74" s="87"/>
      <c r="AJA74" s="87"/>
      <c r="AJB74" s="87"/>
      <c r="AJC74" s="87"/>
      <c r="AJD74" s="87"/>
      <c r="AJE74" s="87"/>
      <c r="AJF74" s="87"/>
      <c r="AJG74" s="87"/>
      <c r="AJH74" s="87"/>
      <c r="AJI74" s="87"/>
      <c r="AJJ74" s="87"/>
      <c r="AJK74" s="87"/>
      <c r="AJL74" s="87"/>
      <c r="AJM74" s="87"/>
      <c r="AJN74" s="87"/>
      <c r="AJO74" s="87"/>
      <c r="AJP74" s="87"/>
      <c r="AJQ74" s="87"/>
      <c r="AJR74" s="87"/>
      <c r="AJS74" s="87"/>
      <c r="AJT74" s="87"/>
      <c r="AJU74" s="87"/>
      <c r="AJV74" s="87"/>
      <c r="AJW74" s="87"/>
      <c r="AJX74" s="87"/>
      <c r="AJY74" s="87"/>
      <c r="AJZ74" s="87"/>
      <c r="AKA74" s="87"/>
      <c r="AKB74" s="87"/>
      <c r="AKC74" s="87"/>
      <c r="AKD74" s="87"/>
      <c r="AKE74" s="87"/>
      <c r="AKF74" s="87"/>
      <c r="AKG74" s="87"/>
      <c r="AKH74" s="87"/>
      <c r="AKI74" s="87"/>
      <c r="AKJ74" s="87"/>
      <c r="AKK74" s="87"/>
      <c r="AKL74" s="87"/>
      <c r="AKM74" s="87"/>
      <c r="AKN74" s="87"/>
      <c r="AKO74" s="87"/>
      <c r="AKP74" s="87"/>
      <c r="AKQ74" s="87"/>
      <c r="AKR74" s="87"/>
      <c r="AKS74" s="87"/>
      <c r="AKT74" s="87"/>
      <c r="AKU74" s="87"/>
      <c r="AKV74" s="87"/>
      <c r="AKW74" s="87"/>
      <c r="AKX74" s="87"/>
      <c r="AKY74" s="87"/>
      <c r="AKZ74" s="87"/>
      <c r="ALA74" s="87"/>
      <c r="ALB74" s="87"/>
      <c r="ALC74" s="87"/>
      <c r="ALD74" s="87"/>
      <c r="ALE74" s="87"/>
      <c r="ALF74" s="87"/>
      <c r="ALG74" s="87"/>
      <c r="ALH74" s="87"/>
      <c r="ALI74" s="87"/>
      <c r="ALJ74" s="87"/>
      <c r="ALK74" s="87"/>
      <c r="ALL74" s="87"/>
      <c r="ALM74" s="87"/>
      <c r="ALN74" s="87"/>
      <c r="ALO74" s="87"/>
      <c r="ALP74" s="87"/>
      <c r="ALQ74" s="87"/>
      <c r="ALR74" s="87"/>
      <c r="ALS74" s="87"/>
      <c r="ALT74" s="87"/>
      <c r="ALU74" s="87"/>
      <c r="ALV74" s="87"/>
      <c r="ALW74" s="87"/>
      <c r="ALX74" s="87"/>
      <c r="ALY74" s="87"/>
      <c r="ALZ74" s="87"/>
      <c r="AMA74" s="87"/>
      <c r="AMB74" s="87"/>
      <c r="AMC74" s="87"/>
      <c r="AMD74" s="87"/>
      <c r="AME74" s="87"/>
      <c r="AMF74" s="87"/>
      <c r="AMG74" s="87"/>
      <c r="AMH74" s="87"/>
      <c r="AMI74" s="87"/>
      <c r="AMJ74" s="87"/>
      <c r="AMK74" s="87"/>
      <c r="AML74" s="87"/>
      <c r="AMM74" s="87"/>
      <c r="AMN74" s="87"/>
      <c r="AMO74" s="87"/>
      <c r="AMP74" s="87"/>
      <c r="AMQ74" s="87"/>
      <c r="AMR74" s="87"/>
      <c r="AMS74" s="87"/>
      <c r="AMT74" s="87"/>
      <c r="AMU74" s="87"/>
      <c r="AMV74" s="87"/>
      <c r="AMW74" s="87"/>
      <c r="AMX74" s="87"/>
      <c r="AMY74" s="87"/>
      <c r="AMZ74" s="87"/>
      <c r="ANA74" s="87"/>
      <c r="ANB74" s="87"/>
      <c r="ANC74" s="87"/>
      <c r="AND74" s="87"/>
      <c r="ANE74" s="87"/>
      <c r="ANF74" s="87"/>
      <c r="ANG74" s="87"/>
      <c r="ANH74" s="87"/>
      <c r="ANI74" s="87"/>
      <c r="ANJ74" s="87"/>
      <c r="ANK74" s="87"/>
      <c r="ANL74" s="87"/>
      <c r="ANM74" s="87"/>
      <c r="ANN74" s="87"/>
      <c r="ANO74" s="87"/>
      <c r="ANP74" s="87"/>
      <c r="ANQ74" s="87"/>
      <c r="ANR74" s="87"/>
      <c r="ANS74" s="87"/>
      <c r="ANT74" s="87"/>
      <c r="ANU74" s="87"/>
      <c r="ANV74" s="87"/>
      <c r="ANW74" s="87"/>
      <c r="ANX74" s="87"/>
      <c r="ANY74" s="87"/>
      <c r="ANZ74" s="87"/>
      <c r="AOA74" s="87"/>
      <c r="AOB74" s="87"/>
      <c r="AOC74" s="87"/>
      <c r="AOD74" s="87"/>
      <c r="AOE74" s="87"/>
      <c r="AOF74" s="87"/>
      <c r="AOG74" s="87"/>
      <c r="AOH74" s="87"/>
      <c r="AOI74" s="87"/>
      <c r="AOJ74" s="87"/>
      <c r="AOK74" s="87"/>
      <c r="AOL74" s="87"/>
      <c r="AOM74" s="87"/>
      <c r="AON74" s="87"/>
      <c r="AOO74" s="87"/>
      <c r="AOP74" s="87"/>
      <c r="AOQ74" s="87"/>
      <c r="AOR74" s="87"/>
      <c r="AOS74" s="87"/>
      <c r="AOT74" s="87"/>
      <c r="AOU74" s="87"/>
      <c r="AOV74" s="87"/>
      <c r="AOW74" s="87"/>
      <c r="AOX74" s="87"/>
      <c r="AOY74" s="87"/>
      <c r="AOZ74" s="87"/>
      <c r="APA74" s="87"/>
      <c r="APB74" s="87"/>
      <c r="APC74" s="87"/>
      <c r="APD74" s="87"/>
      <c r="APE74" s="87"/>
      <c r="APF74" s="87"/>
      <c r="APG74" s="87"/>
      <c r="APH74" s="87"/>
      <c r="API74" s="87"/>
      <c r="APJ74" s="87"/>
      <c r="APK74" s="87"/>
      <c r="APL74" s="87"/>
      <c r="APM74" s="87"/>
      <c r="APN74" s="87"/>
      <c r="APO74" s="87"/>
      <c r="APP74" s="87"/>
      <c r="APQ74" s="87"/>
      <c r="APR74" s="87"/>
      <c r="APS74" s="87"/>
      <c r="APT74" s="87"/>
      <c r="APU74" s="87"/>
      <c r="APV74" s="87"/>
      <c r="APW74" s="87"/>
      <c r="APX74" s="87"/>
      <c r="APY74" s="87"/>
    </row>
    <row r="75" spans="1:1117" s="41" customFormat="1" ht="15" customHeight="1" x14ac:dyDescent="0.2">
      <c r="A75" s="352" t="s">
        <v>637</v>
      </c>
      <c r="B75" s="351">
        <f t="shared" si="3"/>
        <v>1315.178235138271</v>
      </c>
      <c r="C75" s="351">
        <f t="shared" si="4"/>
        <v>625.93828388214115</v>
      </c>
      <c r="D75" s="351">
        <f t="shared" si="5"/>
        <v>143.02083835122664</v>
      </c>
      <c r="E75" s="351">
        <f t="shared" si="6"/>
        <v>4058.9668372702859</v>
      </c>
      <c r="F75" s="351">
        <f t="shared" si="7"/>
        <v>8.8443165346970822</v>
      </c>
      <c r="G75" s="351">
        <f t="shared" si="8"/>
        <v>2501.0258962979528</v>
      </c>
      <c r="H75" s="351">
        <f t="shared" si="9"/>
        <v>2935.5405872167821</v>
      </c>
      <c r="I75" s="351">
        <f t="shared" si="10"/>
        <v>262.98465774811689</v>
      </c>
      <c r="J75" s="351">
        <f t="shared" si="11"/>
        <v>1479.5026629857307</v>
      </c>
      <c r="K75" s="351">
        <f t="shared" si="12"/>
        <v>71.654050646128539</v>
      </c>
      <c r="L75" s="351">
        <f t="shared" si="13"/>
        <v>481.28024073248207</v>
      </c>
      <c r="M75" s="351">
        <f t="shared" si="14"/>
        <v>2.8853466487826123</v>
      </c>
      <c r="N75" s="351">
        <f t="shared" si="15"/>
        <v>13886.821953452594</v>
      </c>
      <c r="O75" s="351">
        <v>763.04763924963061</v>
      </c>
      <c r="P75" s="437"/>
      <c r="Q75" s="437"/>
      <c r="R75" s="187"/>
      <c r="S75" s="190"/>
      <c r="T75" s="437"/>
      <c r="U75" s="437"/>
      <c r="V75" s="437"/>
      <c r="W75" s="437"/>
      <c r="X75" s="437"/>
      <c r="Y75" s="437"/>
      <c r="Z75" s="437"/>
      <c r="AA75" s="437"/>
      <c r="AB75" s="437"/>
      <c r="AC75" s="437"/>
      <c r="AD75" s="437"/>
      <c r="AE75" s="437"/>
      <c r="AF75" s="437"/>
      <c r="AG75" s="437"/>
      <c r="AH75" s="87"/>
      <c r="AI75" s="87"/>
      <c r="AJ75" s="87"/>
      <c r="AK75" s="87"/>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c r="CB75" s="61"/>
      <c r="CC75" s="61"/>
      <c r="CD75" s="61"/>
      <c r="CE75" s="61"/>
      <c r="CF75" s="61"/>
      <c r="CG75" s="61"/>
      <c r="CH75" s="61"/>
      <c r="CI75" s="61"/>
      <c r="CJ75" s="61"/>
      <c r="CK75" s="61"/>
      <c r="CL75" s="61"/>
      <c r="CM75" s="61"/>
      <c r="CN75" s="61"/>
      <c r="CO75" s="61"/>
      <c r="CP75" s="61"/>
      <c r="CQ75" s="61"/>
      <c r="CR75" s="61"/>
      <c r="CS75" s="61"/>
      <c r="CT75" s="61"/>
      <c r="CU75" s="61"/>
      <c r="CV75" s="61"/>
      <c r="CW75" s="61"/>
      <c r="CX75" s="61"/>
      <c r="CY75" s="61"/>
      <c r="CZ75" s="61"/>
      <c r="DA75" s="61"/>
      <c r="DB75" s="61"/>
      <c r="DC75" s="61"/>
      <c r="DD75" s="61"/>
      <c r="DE75" s="61"/>
      <c r="DF75" s="61"/>
      <c r="DG75" s="61"/>
      <c r="DH75" s="61"/>
      <c r="DI75" s="61"/>
      <c r="DJ75" s="61"/>
      <c r="DK75" s="61"/>
      <c r="DL75" s="61"/>
      <c r="DM75" s="61"/>
      <c r="DN75" s="61"/>
      <c r="DO75" s="61"/>
      <c r="DP75" s="61"/>
      <c r="DQ75" s="61"/>
      <c r="DR75" s="61"/>
      <c r="DS75" s="61"/>
      <c r="DT75" s="61"/>
      <c r="DU75" s="61"/>
      <c r="DV75" s="61"/>
      <c r="DW75" s="61"/>
      <c r="DX75" s="61"/>
      <c r="DY75" s="61"/>
      <c r="DZ75" s="61"/>
      <c r="EA75" s="61"/>
      <c r="EB75" s="61"/>
      <c r="EC75" s="61"/>
      <c r="ED75" s="61"/>
      <c r="EE75" s="61"/>
      <c r="EF75" s="61"/>
      <c r="EG75" s="61"/>
      <c r="EH75" s="61"/>
      <c r="EI75" s="61"/>
      <c r="EJ75" s="61"/>
      <c r="EK75" s="61"/>
      <c r="EL75" s="61"/>
      <c r="EM75" s="61"/>
      <c r="EN75" s="61"/>
      <c r="EO75" s="61"/>
      <c r="EP75" s="61"/>
      <c r="EQ75" s="61"/>
      <c r="ER75" s="61"/>
      <c r="ES75" s="61"/>
      <c r="ET75" s="61"/>
      <c r="EU75" s="61"/>
      <c r="EV75" s="61"/>
      <c r="EW75" s="61"/>
      <c r="EX75" s="61"/>
      <c r="EY75" s="61"/>
      <c r="EZ75" s="61"/>
      <c r="FA75" s="61"/>
      <c r="FB75" s="61"/>
      <c r="FC75" s="61"/>
      <c r="FD75" s="61"/>
      <c r="FE75" s="61"/>
      <c r="FF75" s="61"/>
      <c r="FG75" s="61"/>
      <c r="FH75" s="61"/>
      <c r="FI75" s="61"/>
      <c r="FJ75" s="61"/>
      <c r="FK75" s="61"/>
      <c r="FL75" s="61"/>
      <c r="FM75" s="61"/>
      <c r="FN75" s="61"/>
      <c r="FO75" s="61"/>
      <c r="FP75" s="61"/>
      <c r="FQ75" s="61"/>
      <c r="FR75" s="61"/>
      <c r="FS75" s="61"/>
      <c r="FT75" s="61"/>
      <c r="FU75" s="61"/>
      <c r="FV75" s="61"/>
      <c r="FW75" s="61"/>
      <c r="FX75" s="61"/>
      <c r="FY75" s="61"/>
      <c r="FZ75" s="61"/>
      <c r="GA75" s="61"/>
      <c r="GB75" s="61"/>
      <c r="GC75" s="61"/>
      <c r="GD75" s="61"/>
      <c r="GE75" s="61"/>
      <c r="GF75" s="61"/>
      <c r="GG75" s="61"/>
      <c r="GH75" s="61"/>
      <c r="GI75" s="61"/>
      <c r="GJ75" s="61"/>
      <c r="GK75" s="61"/>
      <c r="GL75" s="61"/>
      <c r="GM75" s="61"/>
      <c r="GN75" s="61"/>
      <c r="GO75" s="61"/>
      <c r="GP75" s="61"/>
      <c r="GQ75" s="61"/>
      <c r="GR75" s="61"/>
      <c r="GS75" s="61"/>
      <c r="GT75" s="61"/>
      <c r="GU75" s="61"/>
      <c r="GV75" s="61"/>
      <c r="GW75" s="61"/>
      <c r="GX75" s="61"/>
      <c r="GY75" s="61"/>
      <c r="GZ75" s="61"/>
      <c r="HA75" s="61"/>
      <c r="HB75" s="61"/>
      <c r="HC75" s="61"/>
      <c r="HD75" s="61"/>
      <c r="HE75" s="61"/>
      <c r="HF75" s="61"/>
      <c r="HG75" s="61"/>
      <c r="HH75" s="61"/>
      <c r="HI75" s="61"/>
      <c r="HJ75" s="61"/>
      <c r="HK75" s="61"/>
      <c r="HL75" s="61"/>
      <c r="HM75" s="61"/>
      <c r="HN75" s="61"/>
      <c r="HO75" s="61"/>
      <c r="HP75" s="61"/>
      <c r="HQ75" s="61"/>
      <c r="HR75" s="61"/>
      <c r="HS75" s="61"/>
      <c r="HT75" s="61"/>
      <c r="HU75" s="61"/>
      <c r="HV75" s="61"/>
      <c r="HW75" s="61"/>
      <c r="HX75" s="61"/>
      <c r="HY75" s="61"/>
      <c r="HZ75" s="61"/>
      <c r="IA75" s="61"/>
      <c r="IB75" s="61"/>
      <c r="IC75" s="61"/>
      <c r="ID75" s="61"/>
      <c r="IE75" s="61"/>
      <c r="IF75" s="61"/>
      <c r="IG75" s="61"/>
      <c r="IH75" s="61"/>
      <c r="II75" s="61"/>
      <c r="IJ75" s="61"/>
      <c r="IK75" s="61"/>
      <c r="IL75" s="61"/>
      <c r="IM75" s="61"/>
      <c r="IN75" s="61"/>
      <c r="IO75" s="61"/>
      <c r="IP75" s="61"/>
      <c r="IQ75" s="61"/>
      <c r="IR75" s="61"/>
      <c r="IS75" s="61"/>
      <c r="IT75" s="61"/>
      <c r="IU75" s="61"/>
      <c r="IV75" s="61"/>
      <c r="IW75" s="61"/>
      <c r="IX75" s="61"/>
      <c r="IY75" s="61"/>
      <c r="IZ75" s="61"/>
      <c r="JA75" s="61"/>
      <c r="JB75" s="61"/>
      <c r="JC75" s="61"/>
      <c r="JD75" s="61"/>
      <c r="JE75" s="61"/>
      <c r="JF75" s="61"/>
      <c r="JG75" s="61"/>
      <c r="JH75" s="61"/>
      <c r="JI75" s="61"/>
      <c r="JJ75" s="61"/>
      <c r="JK75" s="61"/>
      <c r="JL75" s="61"/>
      <c r="JM75" s="61"/>
      <c r="JN75" s="61"/>
      <c r="JO75" s="61"/>
      <c r="JP75" s="61"/>
      <c r="JQ75" s="61"/>
      <c r="JR75" s="61"/>
      <c r="JS75" s="61"/>
      <c r="JT75" s="61"/>
      <c r="JU75" s="61"/>
      <c r="JV75" s="61"/>
      <c r="JW75" s="61"/>
      <c r="JX75" s="61"/>
      <c r="JY75" s="61"/>
      <c r="JZ75" s="61"/>
      <c r="KA75" s="61"/>
      <c r="KB75" s="61"/>
      <c r="KC75" s="61"/>
      <c r="KD75" s="61"/>
      <c r="KE75" s="61"/>
      <c r="KF75" s="61"/>
      <c r="KG75" s="61"/>
      <c r="KH75" s="61"/>
      <c r="KI75" s="61"/>
      <c r="KJ75" s="61"/>
      <c r="KK75" s="61"/>
      <c r="KL75" s="61"/>
      <c r="KM75" s="61"/>
      <c r="KN75" s="61"/>
      <c r="KO75" s="61"/>
      <c r="KP75" s="61"/>
      <c r="KQ75" s="61"/>
      <c r="KR75" s="61"/>
      <c r="KS75" s="61"/>
      <c r="KT75" s="61"/>
      <c r="KU75" s="61"/>
      <c r="KV75" s="61"/>
      <c r="KW75" s="61"/>
      <c r="KX75" s="61"/>
      <c r="KY75" s="61"/>
      <c r="KZ75" s="61"/>
      <c r="LA75" s="61"/>
      <c r="LB75" s="61"/>
      <c r="LC75" s="61"/>
      <c r="LD75" s="61"/>
      <c r="LE75" s="61"/>
      <c r="LF75" s="61"/>
      <c r="LG75" s="61"/>
      <c r="LH75" s="61"/>
      <c r="LI75" s="61"/>
      <c r="LJ75" s="61"/>
      <c r="LK75" s="61"/>
      <c r="LL75" s="61"/>
      <c r="LM75" s="61"/>
      <c r="LN75" s="61"/>
      <c r="LO75" s="61"/>
      <c r="LP75" s="61"/>
      <c r="LQ75" s="61"/>
      <c r="LR75" s="61"/>
      <c r="LS75" s="61"/>
      <c r="LT75" s="61"/>
      <c r="LU75" s="61"/>
      <c r="LV75" s="61"/>
      <c r="LW75" s="61"/>
      <c r="LX75" s="61"/>
      <c r="LY75" s="61"/>
      <c r="LZ75" s="61"/>
      <c r="MA75" s="61"/>
      <c r="MB75" s="61"/>
      <c r="MC75" s="61"/>
      <c r="MD75" s="61"/>
      <c r="ME75" s="61"/>
      <c r="MF75" s="61"/>
      <c r="MG75" s="61"/>
      <c r="MH75" s="61"/>
      <c r="MI75" s="61"/>
      <c r="MJ75" s="61"/>
      <c r="MK75" s="61"/>
      <c r="ML75" s="61"/>
      <c r="MM75" s="61"/>
      <c r="MN75" s="61"/>
      <c r="MO75" s="61"/>
      <c r="MP75" s="61"/>
      <c r="MQ75" s="61"/>
      <c r="MR75" s="61"/>
      <c r="MS75" s="61"/>
      <c r="MT75" s="61"/>
      <c r="MU75" s="61"/>
      <c r="MV75" s="61"/>
      <c r="MW75" s="61"/>
      <c r="MX75" s="61"/>
      <c r="MY75" s="61"/>
      <c r="MZ75" s="61"/>
      <c r="NA75" s="61"/>
      <c r="NB75" s="61"/>
      <c r="NC75" s="61"/>
      <c r="ND75" s="61"/>
      <c r="NE75" s="61"/>
      <c r="NF75" s="61"/>
      <c r="NG75" s="61"/>
      <c r="NH75" s="61"/>
      <c r="NI75" s="61"/>
      <c r="NJ75" s="61"/>
      <c r="NK75" s="61"/>
      <c r="NL75" s="61"/>
      <c r="NM75" s="61"/>
      <c r="NN75" s="61"/>
      <c r="NO75" s="61"/>
      <c r="NP75" s="61"/>
      <c r="NQ75" s="61"/>
      <c r="NR75" s="61"/>
      <c r="NS75" s="61"/>
      <c r="NT75" s="61"/>
      <c r="NU75" s="61"/>
      <c r="NV75" s="61"/>
      <c r="NW75" s="61"/>
      <c r="NX75" s="61"/>
      <c r="NY75" s="61"/>
      <c r="NZ75" s="61"/>
      <c r="OA75" s="61"/>
      <c r="OB75" s="61"/>
      <c r="OC75" s="61"/>
      <c r="OD75" s="61"/>
      <c r="OE75" s="61"/>
      <c r="OF75" s="61"/>
      <c r="OG75" s="61"/>
      <c r="OH75" s="61"/>
      <c r="OI75" s="61"/>
      <c r="OJ75" s="61"/>
      <c r="OK75" s="61"/>
      <c r="OL75" s="61"/>
      <c r="OM75" s="61"/>
      <c r="ON75" s="61"/>
      <c r="OO75" s="61"/>
      <c r="OP75" s="61"/>
      <c r="OQ75" s="61"/>
      <c r="OR75" s="61"/>
      <c r="OS75" s="61"/>
      <c r="OT75" s="61"/>
      <c r="OU75" s="61"/>
      <c r="OV75" s="61"/>
      <c r="OW75" s="61"/>
      <c r="OX75" s="61"/>
      <c r="OY75" s="61"/>
      <c r="OZ75" s="61"/>
      <c r="PA75" s="61"/>
      <c r="PB75" s="61"/>
      <c r="PC75" s="61"/>
      <c r="PD75" s="61"/>
      <c r="PE75" s="61"/>
      <c r="PF75" s="61"/>
      <c r="PG75" s="61"/>
      <c r="PH75" s="61"/>
      <c r="PI75" s="61"/>
      <c r="PJ75" s="61"/>
      <c r="PK75" s="61"/>
      <c r="PL75" s="61"/>
      <c r="PM75" s="61"/>
      <c r="PN75" s="61"/>
      <c r="PO75" s="61"/>
      <c r="PP75" s="61"/>
      <c r="PQ75" s="61"/>
      <c r="PR75" s="61"/>
      <c r="PS75" s="61"/>
      <c r="PT75" s="61"/>
      <c r="PU75" s="61"/>
      <c r="PV75" s="61"/>
      <c r="PW75" s="61"/>
      <c r="PX75" s="61"/>
      <c r="PY75" s="61"/>
      <c r="PZ75" s="61"/>
      <c r="QA75" s="61"/>
      <c r="QB75" s="61"/>
      <c r="QC75" s="61"/>
      <c r="QD75" s="61"/>
      <c r="QE75" s="61"/>
      <c r="QF75" s="61"/>
      <c r="QG75" s="61"/>
      <c r="QH75" s="61"/>
      <c r="QI75" s="61"/>
      <c r="QJ75" s="61"/>
      <c r="QK75" s="61"/>
      <c r="QL75" s="61"/>
      <c r="QM75" s="61"/>
      <c r="QN75" s="61"/>
      <c r="QO75" s="61"/>
      <c r="QP75" s="61"/>
      <c r="QQ75" s="61"/>
      <c r="QR75" s="61"/>
      <c r="QS75" s="61"/>
      <c r="QT75" s="61"/>
      <c r="QU75" s="61"/>
      <c r="QV75" s="61"/>
      <c r="QW75" s="61"/>
      <c r="QX75" s="61"/>
      <c r="QY75" s="61"/>
      <c r="QZ75" s="61"/>
      <c r="RA75" s="61"/>
      <c r="RB75" s="61"/>
      <c r="RC75" s="61"/>
      <c r="RD75" s="61"/>
      <c r="RE75" s="61"/>
      <c r="RF75" s="61"/>
      <c r="RG75" s="61"/>
      <c r="RH75" s="61"/>
      <c r="RI75" s="61"/>
      <c r="RJ75" s="61"/>
      <c r="RK75" s="61"/>
      <c r="RL75" s="61"/>
      <c r="RM75" s="61"/>
      <c r="RN75" s="61"/>
      <c r="RO75" s="61"/>
      <c r="RP75" s="61"/>
      <c r="RQ75" s="61"/>
      <c r="RR75" s="61"/>
      <c r="RS75" s="61"/>
      <c r="RT75" s="61"/>
      <c r="RU75" s="61"/>
      <c r="RV75" s="61"/>
      <c r="RW75" s="61"/>
      <c r="RX75" s="61"/>
      <c r="RY75" s="61"/>
      <c r="RZ75" s="61"/>
      <c r="SA75" s="61"/>
      <c r="SB75" s="61"/>
      <c r="SC75" s="61"/>
      <c r="SD75" s="61"/>
      <c r="SE75" s="61"/>
      <c r="SF75" s="61"/>
      <c r="SG75" s="61"/>
      <c r="SH75" s="61"/>
      <c r="SI75" s="61"/>
      <c r="SJ75" s="61"/>
      <c r="SK75" s="61"/>
      <c r="SL75" s="61"/>
      <c r="SM75" s="61"/>
      <c r="SN75" s="61"/>
      <c r="SO75" s="61"/>
      <c r="SP75" s="61"/>
      <c r="SQ75" s="61"/>
      <c r="SR75" s="61"/>
      <c r="SS75" s="61"/>
      <c r="ST75" s="61"/>
      <c r="SU75" s="61"/>
      <c r="SV75" s="61"/>
      <c r="SW75" s="61"/>
      <c r="SX75" s="61"/>
      <c r="SY75" s="61"/>
      <c r="SZ75" s="61"/>
      <c r="TA75" s="61"/>
      <c r="TB75" s="61"/>
      <c r="TC75" s="61"/>
      <c r="TD75" s="61"/>
      <c r="TE75" s="61"/>
      <c r="TF75" s="61"/>
      <c r="TG75" s="61"/>
      <c r="TH75" s="61"/>
      <c r="TI75" s="61"/>
      <c r="TJ75" s="61"/>
      <c r="TK75" s="61"/>
      <c r="TL75" s="61"/>
      <c r="TM75" s="61"/>
      <c r="TN75" s="61"/>
      <c r="TO75" s="61"/>
      <c r="TP75" s="61"/>
      <c r="TQ75" s="61"/>
      <c r="TR75" s="61"/>
      <c r="TS75" s="61"/>
      <c r="TT75" s="61"/>
      <c r="TU75" s="61"/>
      <c r="TV75" s="61"/>
      <c r="TW75" s="61"/>
      <c r="TX75" s="61"/>
      <c r="TY75" s="61"/>
      <c r="TZ75" s="61"/>
      <c r="UA75" s="61"/>
      <c r="UB75" s="61"/>
      <c r="UC75" s="61"/>
      <c r="UD75" s="61"/>
      <c r="UE75" s="61"/>
      <c r="UF75" s="61"/>
      <c r="UG75" s="61"/>
      <c r="UH75" s="61"/>
      <c r="UI75" s="61"/>
      <c r="UJ75" s="61"/>
      <c r="UK75" s="61"/>
      <c r="UL75" s="61"/>
      <c r="UM75" s="61"/>
      <c r="UN75" s="61"/>
      <c r="UO75" s="61"/>
      <c r="UP75" s="61"/>
      <c r="UQ75" s="61"/>
      <c r="UR75" s="61"/>
      <c r="US75" s="61"/>
      <c r="UT75" s="61"/>
      <c r="UU75" s="61"/>
      <c r="UV75" s="61"/>
      <c r="UW75" s="61"/>
      <c r="UX75" s="61"/>
      <c r="UY75" s="61"/>
      <c r="UZ75" s="61"/>
      <c r="VA75" s="61"/>
      <c r="VB75" s="61"/>
      <c r="VC75" s="61"/>
      <c r="VD75" s="61"/>
      <c r="VE75" s="61"/>
      <c r="VF75" s="61"/>
      <c r="VG75" s="61"/>
      <c r="VH75" s="61"/>
      <c r="VI75" s="61"/>
      <c r="VJ75" s="61"/>
      <c r="VK75" s="61"/>
      <c r="VL75" s="61"/>
      <c r="VM75" s="61"/>
      <c r="VN75" s="61"/>
      <c r="VO75" s="61"/>
      <c r="VP75" s="61"/>
      <c r="VQ75" s="61"/>
      <c r="VR75" s="61"/>
      <c r="VS75" s="61"/>
      <c r="VT75" s="61"/>
      <c r="VU75" s="61"/>
      <c r="VV75" s="61"/>
      <c r="VW75" s="61"/>
      <c r="VX75" s="61"/>
      <c r="VY75" s="61"/>
      <c r="VZ75" s="61"/>
      <c r="WA75" s="61"/>
      <c r="WB75" s="61"/>
      <c r="WC75" s="61"/>
      <c r="WD75" s="61"/>
      <c r="WE75" s="61"/>
      <c r="WF75" s="61"/>
      <c r="WG75" s="61"/>
      <c r="WH75" s="61"/>
      <c r="WI75" s="61"/>
      <c r="WJ75" s="61"/>
      <c r="WK75" s="61"/>
      <c r="WL75" s="61"/>
      <c r="WM75" s="61"/>
      <c r="WN75" s="61"/>
      <c r="WO75" s="61"/>
      <c r="WP75" s="61"/>
      <c r="WQ75" s="61"/>
      <c r="WR75" s="61"/>
      <c r="WS75" s="61"/>
      <c r="WT75" s="61"/>
      <c r="WU75" s="61"/>
      <c r="WV75" s="61"/>
      <c r="WW75" s="61"/>
      <c r="WX75" s="61"/>
      <c r="WY75" s="61"/>
      <c r="WZ75" s="61"/>
      <c r="XA75" s="61"/>
      <c r="XB75" s="61"/>
      <c r="XC75" s="61"/>
      <c r="XD75" s="61"/>
      <c r="XE75" s="61"/>
      <c r="XF75" s="61"/>
      <c r="XG75" s="61"/>
      <c r="XH75" s="61"/>
      <c r="XI75" s="61"/>
      <c r="XJ75" s="61"/>
      <c r="XK75" s="61"/>
      <c r="XL75" s="61"/>
      <c r="XM75" s="61"/>
      <c r="XN75" s="61"/>
      <c r="XO75" s="61"/>
      <c r="XP75" s="61"/>
      <c r="XQ75" s="61"/>
      <c r="XR75" s="61"/>
      <c r="XS75" s="61"/>
      <c r="XT75" s="61"/>
      <c r="XU75" s="61"/>
      <c r="XV75" s="61"/>
      <c r="XW75" s="61"/>
      <c r="XX75" s="61"/>
      <c r="XY75" s="61"/>
      <c r="XZ75" s="61"/>
      <c r="YA75" s="61"/>
      <c r="YB75" s="61"/>
      <c r="YC75" s="61"/>
      <c r="YD75" s="61"/>
      <c r="YE75" s="61"/>
      <c r="YF75" s="61"/>
      <c r="YG75" s="61"/>
      <c r="YH75" s="61"/>
      <c r="YI75" s="61"/>
      <c r="YJ75" s="61"/>
      <c r="YK75" s="61"/>
      <c r="YL75" s="61"/>
      <c r="YM75" s="61"/>
      <c r="YN75" s="61"/>
      <c r="YO75" s="61"/>
      <c r="YP75" s="61"/>
      <c r="YQ75" s="61"/>
      <c r="YR75" s="61"/>
      <c r="YS75" s="61"/>
      <c r="YT75" s="61"/>
      <c r="YU75" s="61"/>
      <c r="YV75" s="61"/>
      <c r="YW75" s="61"/>
      <c r="YX75" s="61"/>
      <c r="YY75" s="61"/>
      <c r="YZ75" s="61"/>
      <c r="ZA75" s="61"/>
      <c r="ZB75" s="61"/>
      <c r="ZC75" s="61"/>
      <c r="ZD75" s="61"/>
      <c r="ZE75" s="61"/>
      <c r="ZF75" s="61"/>
      <c r="ZG75" s="61"/>
      <c r="ZH75" s="61"/>
      <c r="ZI75" s="61"/>
      <c r="ZJ75" s="61"/>
      <c r="ZK75" s="61"/>
      <c r="ZL75" s="61"/>
      <c r="ZM75" s="61"/>
      <c r="ZN75" s="61"/>
      <c r="ZO75" s="61"/>
      <c r="ZP75" s="61"/>
      <c r="ZQ75" s="61"/>
      <c r="ZR75" s="61"/>
      <c r="ZS75" s="61"/>
      <c r="ZT75" s="61"/>
      <c r="ZU75" s="61"/>
      <c r="ZV75" s="61"/>
      <c r="ZW75" s="61"/>
      <c r="ZX75" s="61"/>
      <c r="ZY75" s="61"/>
      <c r="ZZ75" s="61"/>
      <c r="AAA75" s="61"/>
      <c r="AAB75" s="61"/>
      <c r="AAC75" s="61"/>
      <c r="AAD75" s="61"/>
      <c r="AAE75" s="61"/>
      <c r="AAF75" s="61"/>
      <c r="AAG75" s="61"/>
      <c r="AAH75" s="61"/>
      <c r="AAI75" s="61"/>
      <c r="AAJ75" s="61"/>
      <c r="AAK75" s="61"/>
      <c r="AAL75" s="61"/>
      <c r="AAM75" s="61"/>
      <c r="AAN75" s="61"/>
      <c r="AAO75" s="61"/>
      <c r="AAP75" s="61"/>
      <c r="AAQ75" s="61"/>
      <c r="AAR75" s="61"/>
      <c r="AAS75" s="61"/>
      <c r="AAT75" s="61"/>
      <c r="AAU75" s="61"/>
      <c r="AAV75" s="61"/>
      <c r="AAW75" s="61"/>
      <c r="AAX75" s="61"/>
      <c r="AAY75" s="61"/>
      <c r="AAZ75" s="61"/>
      <c r="ABA75" s="61"/>
      <c r="ABB75" s="61"/>
      <c r="ABC75" s="61"/>
      <c r="ABD75" s="61"/>
      <c r="ABE75" s="61"/>
      <c r="ABF75" s="61"/>
      <c r="ABG75" s="61"/>
      <c r="ABH75" s="61"/>
      <c r="ABI75" s="61"/>
      <c r="ABJ75" s="61"/>
      <c r="ABK75" s="61"/>
      <c r="ABL75" s="61"/>
      <c r="ABM75" s="61"/>
      <c r="ABN75" s="61"/>
      <c r="ABO75" s="61"/>
      <c r="ABP75" s="61"/>
      <c r="ABQ75" s="61"/>
      <c r="ABR75" s="61"/>
      <c r="ABS75" s="61"/>
      <c r="ABT75" s="61"/>
      <c r="ABU75" s="61"/>
      <c r="ABV75" s="61"/>
      <c r="ABW75" s="61"/>
      <c r="ABX75" s="61"/>
      <c r="ABY75" s="61"/>
      <c r="ABZ75" s="61"/>
      <c r="ACA75" s="61"/>
      <c r="ACB75" s="61"/>
      <c r="ACC75" s="61"/>
      <c r="ACD75" s="61"/>
      <c r="ACE75" s="61"/>
      <c r="ACF75" s="61"/>
      <c r="ACG75" s="61"/>
      <c r="ACH75" s="61"/>
      <c r="ACI75" s="61"/>
      <c r="ACJ75" s="61"/>
      <c r="ACK75" s="61"/>
      <c r="ACL75" s="61"/>
      <c r="ACM75" s="61"/>
      <c r="ACN75" s="61"/>
      <c r="ACO75" s="61"/>
      <c r="ACP75" s="61"/>
      <c r="ACQ75" s="61"/>
      <c r="ACR75" s="61"/>
      <c r="ACS75" s="61"/>
      <c r="ACT75" s="61"/>
      <c r="ACU75" s="61"/>
      <c r="ACV75" s="61"/>
      <c r="ACW75" s="61"/>
      <c r="ACX75" s="61"/>
      <c r="ACY75" s="61"/>
      <c r="ACZ75" s="61"/>
      <c r="ADA75" s="61"/>
      <c r="ADB75" s="61"/>
      <c r="ADC75" s="61"/>
      <c r="ADD75" s="61"/>
      <c r="ADE75" s="61"/>
      <c r="ADF75" s="61"/>
      <c r="ADG75" s="61"/>
      <c r="ADH75" s="61"/>
      <c r="ADI75" s="61"/>
      <c r="ADJ75" s="61"/>
      <c r="ADK75" s="61"/>
      <c r="ADL75" s="61"/>
      <c r="ADM75" s="61"/>
      <c r="ADN75" s="61"/>
      <c r="ADO75" s="61"/>
      <c r="ADP75" s="61"/>
      <c r="ADQ75" s="61"/>
      <c r="ADR75" s="61"/>
      <c r="ADS75" s="61"/>
      <c r="ADT75" s="61"/>
      <c r="ADU75" s="61"/>
      <c r="ADV75" s="61"/>
      <c r="ADW75" s="61"/>
      <c r="ADX75" s="61"/>
      <c r="ADY75" s="61"/>
      <c r="ADZ75" s="61"/>
      <c r="AEA75" s="61"/>
      <c r="AEB75" s="61"/>
      <c r="AEC75" s="61"/>
      <c r="AED75" s="61"/>
      <c r="AEE75" s="61"/>
      <c r="AEF75" s="61"/>
      <c r="AEG75" s="61"/>
      <c r="AEH75" s="61"/>
      <c r="AEI75" s="61"/>
      <c r="AEJ75" s="61"/>
      <c r="AEK75" s="61"/>
      <c r="AEL75" s="61"/>
      <c r="AEM75" s="61"/>
      <c r="AEN75" s="61"/>
      <c r="AEO75" s="61"/>
      <c r="AEP75" s="61"/>
      <c r="AEQ75" s="61"/>
      <c r="AER75" s="61"/>
      <c r="AES75" s="61"/>
      <c r="AET75" s="61"/>
      <c r="AEU75" s="61"/>
      <c r="AEV75" s="61"/>
      <c r="AEW75" s="61"/>
      <c r="AEX75" s="61"/>
      <c r="AEY75" s="61"/>
      <c r="AEZ75" s="61"/>
      <c r="AFA75" s="61"/>
      <c r="AFB75" s="61"/>
      <c r="AFC75" s="61"/>
      <c r="AFD75" s="61"/>
      <c r="AFE75" s="61"/>
      <c r="AFF75" s="61"/>
      <c r="AFG75" s="61"/>
      <c r="AFH75" s="61"/>
      <c r="AFI75" s="61"/>
      <c r="AFJ75" s="61"/>
      <c r="AFK75" s="61"/>
      <c r="AFL75" s="61"/>
      <c r="AFM75" s="61"/>
      <c r="AFN75" s="61"/>
      <c r="AFO75" s="61"/>
      <c r="AFP75" s="61"/>
      <c r="AFQ75" s="61"/>
      <c r="AFR75" s="61"/>
      <c r="AFS75" s="61"/>
      <c r="AFT75" s="61"/>
      <c r="AFU75" s="61"/>
      <c r="AFV75" s="61"/>
      <c r="AFW75" s="61"/>
      <c r="AFX75" s="61"/>
      <c r="AFY75" s="61"/>
      <c r="AFZ75" s="61"/>
      <c r="AGA75" s="61"/>
      <c r="AGB75" s="61"/>
      <c r="AGC75" s="61"/>
      <c r="AGD75" s="61"/>
      <c r="AGE75" s="61"/>
      <c r="AGF75" s="61"/>
      <c r="AGG75" s="61"/>
      <c r="AGH75" s="61"/>
      <c r="AGI75" s="61"/>
      <c r="AGJ75" s="61"/>
      <c r="AGK75" s="61"/>
      <c r="AGL75" s="61"/>
      <c r="AGM75" s="61"/>
      <c r="AGN75" s="61"/>
      <c r="AGO75" s="61"/>
      <c r="AGP75" s="61"/>
      <c r="AGQ75" s="61"/>
      <c r="AGR75" s="61"/>
      <c r="AGS75" s="61"/>
      <c r="AGT75" s="61"/>
      <c r="AGU75" s="61"/>
      <c r="AGV75" s="61"/>
      <c r="AGW75" s="61"/>
      <c r="AGX75" s="61"/>
      <c r="AGY75" s="61"/>
      <c r="AGZ75" s="61"/>
      <c r="AHA75" s="61"/>
      <c r="AHB75" s="61"/>
      <c r="AHC75" s="61"/>
      <c r="AHD75" s="61"/>
      <c r="AHE75" s="61"/>
      <c r="AHF75" s="61"/>
      <c r="AHG75" s="61"/>
      <c r="AHH75" s="61"/>
      <c r="AHI75" s="61"/>
      <c r="AHJ75" s="61"/>
      <c r="AHK75" s="61"/>
      <c r="AHL75" s="61"/>
      <c r="AHM75" s="61"/>
      <c r="AHN75" s="61"/>
      <c r="AHO75" s="61"/>
      <c r="AHP75" s="61"/>
      <c r="AHQ75" s="61"/>
      <c r="AHR75" s="61"/>
      <c r="AHS75" s="61"/>
      <c r="AHT75" s="61"/>
      <c r="AHU75" s="61"/>
      <c r="AHV75" s="61"/>
      <c r="AHW75" s="61"/>
      <c r="AHX75" s="61"/>
      <c r="AHY75" s="61"/>
      <c r="AHZ75" s="61"/>
      <c r="AIA75" s="61"/>
      <c r="AIB75" s="61"/>
      <c r="AIC75" s="61"/>
      <c r="AID75" s="61"/>
      <c r="AIE75" s="61"/>
      <c r="AIF75" s="61"/>
      <c r="AIG75" s="61"/>
      <c r="AIH75" s="61"/>
      <c r="AII75" s="61"/>
      <c r="AIJ75" s="61"/>
      <c r="AIK75" s="61"/>
      <c r="AIL75" s="61"/>
      <c r="AIM75" s="61"/>
      <c r="AIN75" s="61"/>
      <c r="AIO75" s="61"/>
      <c r="AIP75" s="61"/>
      <c r="AIQ75" s="61"/>
      <c r="AIR75" s="61"/>
      <c r="AIS75" s="61"/>
      <c r="AIT75" s="61"/>
      <c r="AIU75" s="61"/>
      <c r="AIV75" s="61"/>
      <c r="AIW75" s="61"/>
      <c r="AIX75" s="61"/>
      <c r="AIY75" s="61"/>
      <c r="AIZ75" s="61"/>
      <c r="AJA75" s="61"/>
      <c r="AJB75" s="61"/>
      <c r="AJC75" s="61"/>
      <c r="AJD75" s="61"/>
      <c r="AJE75" s="61"/>
      <c r="AJF75" s="61"/>
      <c r="AJG75" s="61"/>
      <c r="AJH75" s="61"/>
      <c r="AJI75" s="61"/>
      <c r="AJJ75" s="61"/>
      <c r="AJK75" s="61"/>
      <c r="AJL75" s="61"/>
      <c r="AJM75" s="61"/>
      <c r="AJN75" s="61"/>
      <c r="AJO75" s="61"/>
      <c r="AJP75" s="61"/>
      <c r="AJQ75" s="61"/>
      <c r="AJR75" s="61"/>
      <c r="AJS75" s="61"/>
      <c r="AJT75" s="61"/>
      <c r="AJU75" s="61"/>
      <c r="AJV75" s="61"/>
      <c r="AJW75" s="61"/>
      <c r="AJX75" s="61"/>
      <c r="AJY75" s="61"/>
      <c r="AJZ75" s="61"/>
      <c r="AKA75" s="61"/>
      <c r="AKB75" s="61"/>
      <c r="AKC75" s="61"/>
      <c r="AKD75" s="61"/>
      <c r="AKE75" s="61"/>
      <c r="AKF75" s="61"/>
      <c r="AKG75" s="61"/>
      <c r="AKH75" s="61"/>
      <c r="AKI75" s="61"/>
      <c r="AKJ75" s="61"/>
      <c r="AKK75" s="61"/>
      <c r="AKL75" s="61"/>
      <c r="AKM75" s="61"/>
      <c r="AKN75" s="61"/>
      <c r="AKO75" s="61"/>
      <c r="AKP75" s="61"/>
      <c r="AKQ75" s="61"/>
      <c r="AKR75" s="61"/>
      <c r="AKS75" s="61"/>
      <c r="AKT75" s="61"/>
      <c r="AKU75" s="61"/>
      <c r="AKV75" s="61"/>
      <c r="AKW75" s="61"/>
      <c r="AKX75" s="61"/>
      <c r="AKY75" s="61"/>
      <c r="AKZ75" s="61"/>
      <c r="ALA75" s="61"/>
      <c r="ALB75" s="61"/>
      <c r="ALC75" s="61"/>
      <c r="ALD75" s="61"/>
      <c r="ALE75" s="61"/>
      <c r="ALF75" s="61"/>
      <c r="ALG75" s="61"/>
      <c r="ALH75" s="61"/>
      <c r="ALI75" s="61"/>
      <c r="ALJ75" s="61"/>
      <c r="ALK75" s="61"/>
      <c r="ALL75" s="61"/>
      <c r="ALM75" s="61"/>
      <c r="ALN75" s="61"/>
      <c r="ALO75" s="61"/>
      <c r="ALP75" s="61"/>
      <c r="ALQ75" s="61"/>
      <c r="ALR75" s="61"/>
      <c r="ALS75" s="61"/>
      <c r="ALT75" s="61"/>
      <c r="ALU75" s="61"/>
      <c r="ALV75" s="61"/>
      <c r="ALW75" s="61"/>
      <c r="ALX75" s="61"/>
      <c r="ALY75" s="61"/>
      <c r="ALZ75" s="61"/>
      <c r="AMA75" s="61"/>
      <c r="AMB75" s="61"/>
      <c r="AMC75" s="61"/>
      <c r="AMD75" s="61"/>
      <c r="AME75" s="61"/>
      <c r="AMF75" s="61"/>
      <c r="AMG75" s="61"/>
      <c r="AMH75" s="61"/>
      <c r="AMI75" s="61"/>
      <c r="AMJ75" s="61"/>
      <c r="AMK75" s="61"/>
      <c r="AML75" s="61"/>
      <c r="AMM75" s="61"/>
      <c r="AMN75" s="61"/>
      <c r="AMO75" s="61"/>
      <c r="AMP75" s="61"/>
      <c r="AMQ75" s="61"/>
      <c r="AMR75" s="61"/>
      <c r="AMS75" s="61"/>
      <c r="AMT75" s="61"/>
      <c r="AMU75" s="61"/>
      <c r="AMV75" s="61"/>
      <c r="AMW75" s="61"/>
      <c r="AMX75" s="61"/>
      <c r="AMY75" s="61"/>
      <c r="AMZ75" s="61"/>
      <c r="ANA75" s="61"/>
      <c r="ANB75" s="61"/>
      <c r="ANC75" s="61"/>
      <c r="AND75" s="61"/>
      <c r="ANE75" s="61"/>
      <c r="ANF75" s="61"/>
      <c r="ANG75" s="61"/>
      <c r="ANH75" s="61"/>
      <c r="ANI75" s="61"/>
      <c r="ANJ75" s="61"/>
      <c r="ANK75" s="61"/>
      <c r="ANL75" s="61"/>
      <c r="ANM75" s="61"/>
      <c r="ANN75" s="61"/>
      <c r="ANO75" s="61"/>
      <c r="ANP75" s="61"/>
      <c r="ANQ75" s="61"/>
      <c r="ANR75" s="61"/>
      <c r="ANS75" s="61"/>
      <c r="ANT75" s="61"/>
      <c r="ANU75" s="61"/>
      <c r="ANV75" s="61"/>
      <c r="ANW75" s="61"/>
      <c r="ANX75" s="61"/>
      <c r="ANY75" s="61"/>
      <c r="ANZ75" s="61"/>
      <c r="AOA75" s="61"/>
      <c r="AOB75" s="61"/>
      <c r="AOC75" s="61"/>
      <c r="AOD75" s="61"/>
      <c r="AOE75" s="61"/>
      <c r="AOF75" s="61"/>
      <c r="AOG75" s="61"/>
      <c r="AOH75" s="61"/>
      <c r="AOI75" s="61"/>
      <c r="AOJ75" s="61"/>
      <c r="AOK75" s="61"/>
      <c r="AOL75" s="61"/>
      <c r="AOM75" s="61"/>
      <c r="AON75" s="61"/>
      <c r="AOO75" s="61"/>
      <c r="AOP75" s="61"/>
      <c r="AOQ75" s="61"/>
      <c r="AOR75" s="61"/>
      <c r="AOS75" s="61"/>
      <c r="AOT75" s="61"/>
      <c r="AOU75" s="61"/>
      <c r="AOV75" s="61"/>
      <c r="AOW75" s="61"/>
      <c r="AOX75" s="61"/>
      <c r="AOY75" s="61"/>
      <c r="AOZ75" s="61"/>
      <c r="APA75" s="61"/>
      <c r="APB75" s="61"/>
      <c r="APC75" s="61"/>
      <c r="APD75" s="61"/>
      <c r="APE75" s="61"/>
      <c r="APF75" s="61"/>
      <c r="APG75" s="61"/>
      <c r="APH75" s="61"/>
      <c r="API75" s="61"/>
      <c r="APJ75" s="61"/>
      <c r="APK75" s="61"/>
      <c r="APL75" s="61"/>
      <c r="APM75" s="61"/>
      <c r="APN75" s="61"/>
      <c r="APO75" s="61"/>
      <c r="APP75" s="61"/>
      <c r="APQ75" s="61"/>
      <c r="APR75" s="61"/>
      <c r="APS75" s="61"/>
      <c r="APT75" s="61"/>
      <c r="APU75" s="61"/>
      <c r="APV75" s="61"/>
      <c r="APW75" s="61"/>
      <c r="APX75" s="61"/>
      <c r="APY75" s="61"/>
    </row>
    <row r="76" spans="1:1117" s="41" customFormat="1" ht="15" customHeight="1" x14ac:dyDescent="0.2">
      <c r="A76" s="352" t="s">
        <v>717</v>
      </c>
      <c r="B76" s="351">
        <f t="shared" si="3"/>
        <v>2378.3300919152084</v>
      </c>
      <c r="C76" s="351">
        <f t="shared" si="4"/>
        <v>1418.5444757995174</v>
      </c>
      <c r="D76" s="351">
        <f t="shared" si="5"/>
        <v>151.56757468700411</v>
      </c>
      <c r="E76" s="351">
        <f t="shared" si="6"/>
        <v>5627.2969162931304</v>
      </c>
      <c r="F76" s="351">
        <f t="shared" si="7"/>
        <v>20.591103977747451</v>
      </c>
      <c r="G76" s="351">
        <f t="shared" si="8"/>
        <v>4255.6231546384679</v>
      </c>
      <c r="H76" s="351">
        <f t="shared" si="9"/>
        <v>2161.3215733560392</v>
      </c>
      <c r="I76" s="351">
        <f t="shared" si="10"/>
        <v>383.64800415002031</v>
      </c>
      <c r="J76" s="351">
        <f t="shared" si="11"/>
        <v>1388.5250310475176</v>
      </c>
      <c r="K76" s="351">
        <f t="shared" si="12"/>
        <v>169.07318274293493</v>
      </c>
      <c r="L76" s="351">
        <f t="shared" si="13"/>
        <v>547.693270146636</v>
      </c>
      <c r="M76" s="351">
        <f t="shared" si="14"/>
        <v>5.9447709620208062</v>
      </c>
      <c r="N76" s="351">
        <f t="shared" ref="N76:N81" si="16">SUM(B76:M76)</f>
        <v>18508.159149716244</v>
      </c>
      <c r="O76" s="351">
        <v>889.13361675249939</v>
      </c>
      <c r="P76" s="437"/>
      <c r="Q76" s="437"/>
      <c r="R76" s="187"/>
      <c r="S76" s="190"/>
      <c r="T76" s="437"/>
      <c r="U76" s="437"/>
      <c r="V76" s="437"/>
      <c r="W76" s="437"/>
      <c r="X76" s="437"/>
      <c r="Y76" s="437"/>
      <c r="Z76" s="437"/>
      <c r="AA76" s="437"/>
      <c r="AB76" s="437"/>
      <c r="AC76" s="437"/>
      <c r="AD76" s="437"/>
      <c r="AE76" s="437"/>
      <c r="AF76" s="437"/>
      <c r="AG76" s="437"/>
      <c r="AH76" s="87"/>
      <c r="AI76" s="87"/>
      <c r="AJ76" s="87"/>
      <c r="AK76" s="87"/>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61"/>
      <c r="CD76" s="61"/>
      <c r="CE76" s="61"/>
      <c r="CF76" s="61"/>
      <c r="CG76" s="61"/>
      <c r="CH76" s="61"/>
      <c r="CI76" s="61"/>
      <c r="CJ76" s="61"/>
      <c r="CK76" s="61"/>
      <c r="CL76" s="61"/>
      <c r="CM76" s="61"/>
      <c r="CN76" s="61"/>
      <c r="CO76" s="61"/>
      <c r="CP76" s="61"/>
      <c r="CQ76" s="61"/>
      <c r="CR76" s="61"/>
      <c r="CS76" s="61"/>
      <c r="CT76" s="61"/>
      <c r="CU76" s="61"/>
      <c r="CV76" s="61"/>
      <c r="CW76" s="61"/>
      <c r="CX76" s="61"/>
      <c r="CY76" s="61"/>
      <c r="CZ76" s="61"/>
      <c r="DA76" s="61"/>
      <c r="DB76" s="61"/>
      <c r="DC76" s="61"/>
      <c r="DD76" s="61"/>
      <c r="DE76" s="61"/>
      <c r="DF76" s="61"/>
      <c r="DG76" s="61"/>
      <c r="DH76" s="61"/>
      <c r="DI76" s="61"/>
      <c r="DJ76" s="61"/>
      <c r="DK76" s="61"/>
      <c r="DL76" s="61"/>
      <c r="DM76" s="61"/>
      <c r="DN76" s="61"/>
      <c r="DO76" s="61"/>
      <c r="DP76" s="61"/>
      <c r="DQ76" s="61"/>
      <c r="DR76" s="61"/>
      <c r="DS76" s="61"/>
      <c r="DT76" s="61"/>
      <c r="DU76" s="61"/>
      <c r="DV76" s="61"/>
      <c r="DW76" s="61"/>
      <c r="DX76" s="61"/>
      <c r="DY76" s="61"/>
      <c r="DZ76" s="61"/>
      <c r="EA76" s="61"/>
      <c r="EB76" s="61"/>
      <c r="EC76" s="61"/>
      <c r="ED76" s="61"/>
      <c r="EE76" s="61"/>
      <c r="EF76" s="61"/>
      <c r="EG76" s="61"/>
      <c r="EH76" s="61"/>
      <c r="EI76" s="61"/>
      <c r="EJ76" s="61"/>
      <c r="EK76" s="61"/>
      <c r="EL76" s="61"/>
      <c r="EM76" s="61"/>
      <c r="EN76" s="61"/>
      <c r="EO76" s="61"/>
      <c r="EP76" s="61"/>
      <c r="EQ76" s="61"/>
      <c r="ER76" s="61"/>
      <c r="ES76" s="61"/>
      <c r="ET76" s="61"/>
      <c r="EU76" s="61"/>
      <c r="EV76" s="61"/>
      <c r="EW76" s="61"/>
      <c r="EX76" s="61"/>
      <c r="EY76" s="61"/>
      <c r="EZ76" s="61"/>
      <c r="FA76" s="61"/>
      <c r="FB76" s="61"/>
      <c r="FC76" s="61"/>
      <c r="FD76" s="61"/>
      <c r="FE76" s="61"/>
      <c r="FF76" s="61"/>
      <c r="FG76" s="61"/>
      <c r="FH76" s="61"/>
      <c r="FI76" s="61"/>
      <c r="FJ76" s="61"/>
      <c r="FK76" s="61"/>
      <c r="FL76" s="61"/>
      <c r="FM76" s="61"/>
      <c r="FN76" s="61"/>
      <c r="FO76" s="61"/>
      <c r="FP76" s="61"/>
      <c r="FQ76" s="61"/>
      <c r="FR76" s="61"/>
      <c r="FS76" s="61"/>
      <c r="FT76" s="61"/>
      <c r="FU76" s="61"/>
      <c r="FV76" s="61"/>
      <c r="FW76" s="61"/>
      <c r="FX76" s="61"/>
      <c r="FY76" s="61"/>
      <c r="FZ76" s="61"/>
      <c r="GA76" s="61"/>
      <c r="GB76" s="61"/>
      <c r="GC76" s="61"/>
      <c r="GD76" s="61"/>
      <c r="GE76" s="61"/>
      <c r="GF76" s="61"/>
      <c r="GG76" s="61"/>
      <c r="GH76" s="61"/>
      <c r="GI76" s="61"/>
      <c r="GJ76" s="61"/>
      <c r="GK76" s="61"/>
      <c r="GL76" s="61"/>
      <c r="GM76" s="61"/>
      <c r="GN76" s="61"/>
      <c r="GO76" s="61"/>
      <c r="GP76" s="61"/>
      <c r="GQ76" s="61"/>
      <c r="GR76" s="61"/>
      <c r="GS76" s="61"/>
      <c r="GT76" s="61"/>
      <c r="GU76" s="61"/>
      <c r="GV76" s="61"/>
      <c r="GW76" s="61"/>
      <c r="GX76" s="61"/>
      <c r="GY76" s="61"/>
      <c r="GZ76" s="61"/>
      <c r="HA76" s="61"/>
      <c r="HB76" s="61"/>
      <c r="HC76" s="61"/>
      <c r="HD76" s="61"/>
      <c r="HE76" s="61"/>
      <c r="HF76" s="61"/>
      <c r="HG76" s="61"/>
      <c r="HH76" s="61"/>
      <c r="HI76" s="61"/>
      <c r="HJ76" s="61"/>
      <c r="HK76" s="61"/>
      <c r="HL76" s="61"/>
      <c r="HM76" s="61"/>
      <c r="HN76" s="61"/>
      <c r="HO76" s="61"/>
      <c r="HP76" s="61"/>
      <c r="HQ76" s="61"/>
      <c r="HR76" s="61"/>
      <c r="HS76" s="61"/>
      <c r="HT76" s="61"/>
      <c r="HU76" s="61"/>
      <c r="HV76" s="61"/>
      <c r="HW76" s="61"/>
      <c r="HX76" s="61"/>
      <c r="HY76" s="61"/>
      <c r="HZ76" s="61"/>
      <c r="IA76" s="61"/>
      <c r="IB76" s="61"/>
      <c r="IC76" s="61"/>
      <c r="ID76" s="61"/>
      <c r="IE76" s="61"/>
      <c r="IF76" s="61"/>
      <c r="IG76" s="61"/>
      <c r="IH76" s="61"/>
      <c r="II76" s="61"/>
      <c r="IJ76" s="61"/>
      <c r="IK76" s="61"/>
      <c r="IL76" s="61"/>
      <c r="IM76" s="61"/>
      <c r="IN76" s="61"/>
      <c r="IO76" s="61"/>
      <c r="IP76" s="61"/>
      <c r="IQ76" s="61"/>
      <c r="IR76" s="61"/>
      <c r="IS76" s="61"/>
      <c r="IT76" s="61"/>
      <c r="IU76" s="61"/>
      <c r="IV76" s="61"/>
      <c r="IW76" s="61"/>
      <c r="IX76" s="61"/>
      <c r="IY76" s="61"/>
      <c r="IZ76" s="61"/>
      <c r="JA76" s="61"/>
      <c r="JB76" s="61"/>
      <c r="JC76" s="61"/>
      <c r="JD76" s="61"/>
      <c r="JE76" s="61"/>
      <c r="JF76" s="61"/>
      <c r="JG76" s="61"/>
      <c r="JH76" s="61"/>
      <c r="JI76" s="61"/>
      <c r="JJ76" s="61"/>
      <c r="JK76" s="61"/>
      <c r="JL76" s="61"/>
      <c r="JM76" s="61"/>
      <c r="JN76" s="61"/>
      <c r="JO76" s="61"/>
      <c r="JP76" s="61"/>
      <c r="JQ76" s="61"/>
      <c r="JR76" s="61"/>
      <c r="JS76" s="61"/>
      <c r="JT76" s="61"/>
      <c r="JU76" s="61"/>
      <c r="JV76" s="61"/>
      <c r="JW76" s="61"/>
      <c r="JX76" s="61"/>
      <c r="JY76" s="61"/>
      <c r="JZ76" s="61"/>
      <c r="KA76" s="61"/>
      <c r="KB76" s="61"/>
      <c r="KC76" s="61"/>
      <c r="KD76" s="61"/>
      <c r="KE76" s="61"/>
      <c r="KF76" s="61"/>
      <c r="KG76" s="61"/>
      <c r="KH76" s="61"/>
      <c r="KI76" s="61"/>
      <c r="KJ76" s="61"/>
      <c r="KK76" s="61"/>
      <c r="KL76" s="61"/>
      <c r="KM76" s="61"/>
      <c r="KN76" s="61"/>
      <c r="KO76" s="61"/>
      <c r="KP76" s="61"/>
      <c r="KQ76" s="61"/>
      <c r="KR76" s="61"/>
      <c r="KS76" s="61"/>
      <c r="KT76" s="61"/>
      <c r="KU76" s="61"/>
      <c r="KV76" s="61"/>
      <c r="KW76" s="61"/>
      <c r="KX76" s="61"/>
      <c r="KY76" s="61"/>
      <c r="KZ76" s="61"/>
      <c r="LA76" s="61"/>
      <c r="LB76" s="61"/>
      <c r="LC76" s="61"/>
      <c r="LD76" s="61"/>
      <c r="LE76" s="61"/>
      <c r="LF76" s="61"/>
      <c r="LG76" s="61"/>
      <c r="LH76" s="61"/>
      <c r="LI76" s="61"/>
      <c r="LJ76" s="61"/>
      <c r="LK76" s="61"/>
      <c r="LL76" s="61"/>
      <c r="LM76" s="61"/>
      <c r="LN76" s="61"/>
      <c r="LO76" s="61"/>
      <c r="LP76" s="61"/>
      <c r="LQ76" s="61"/>
      <c r="LR76" s="61"/>
      <c r="LS76" s="61"/>
      <c r="LT76" s="61"/>
      <c r="LU76" s="61"/>
      <c r="LV76" s="61"/>
      <c r="LW76" s="61"/>
      <c r="LX76" s="61"/>
      <c r="LY76" s="61"/>
      <c r="LZ76" s="61"/>
      <c r="MA76" s="61"/>
      <c r="MB76" s="61"/>
      <c r="MC76" s="61"/>
      <c r="MD76" s="61"/>
      <c r="ME76" s="61"/>
      <c r="MF76" s="61"/>
      <c r="MG76" s="61"/>
      <c r="MH76" s="61"/>
      <c r="MI76" s="61"/>
      <c r="MJ76" s="61"/>
      <c r="MK76" s="61"/>
      <c r="ML76" s="61"/>
      <c r="MM76" s="61"/>
      <c r="MN76" s="61"/>
      <c r="MO76" s="61"/>
      <c r="MP76" s="61"/>
      <c r="MQ76" s="61"/>
      <c r="MR76" s="61"/>
      <c r="MS76" s="61"/>
      <c r="MT76" s="61"/>
      <c r="MU76" s="61"/>
      <c r="MV76" s="61"/>
      <c r="MW76" s="61"/>
      <c r="MX76" s="61"/>
      <c r="MY76" s="61"/>
      <c r="MZ76" s="61"/>
      <c r="NA76" s="61"/>
      <c r="NB76" s="61"/>
      <c r="NC76" s="61"/>
      <c r="ND76" s="61"/>
      <c r="NE76" s="61"/>
      <c r="NF76" s="61"/>
      <c r="NG76" s="61"/>
      <c r="NH76" s="61"/>
      <c r="NI76" s="61"/>
      <c r="NJ76" s="61"/>
      <c r="NK76" s="61"/>
      <c r="NL76" s="61"/>
      <c r="NM76" s="61"/>
      <c r="NN76" s="61"/>
      <c r="NO76" s="61"/>
      <c r="NP76" s="61"/>
      <c r="NQ76" s="61"/>
      <c r="NR76" s="61"/>
      <c r="NS76" s="61"/>
      <c r="NT76" s="61"/>
      <c r="NU76" s="61"/>
      <c r="NV76" s="61"/>
      <c r="NW76" s="61"/>
      <c r="NX76" s="61"/>
      <c r="NY76" s="61"/>
      <c r="NZ76" s="61"/>
      <c r="OA76" s="61"/>
      <c r="OB76" s="61"/>
      <c r="OC76" s="61"/>
      <c r="OD76" s="61"/>
      <c r="OE76" s="61"/>
      <c r="OF76" s="61"/>
      <c r="OG76" s="61"/>
      <c r="OH76" s="61"/>
      <c r="OI76" s="61"/>
      <c r="OJ76" s="61"/>
      <c r="OK76" s="61"/>
      <c r="OL76" s="61"/>
      <c r="OM76" s="61"/>
      <c r="ON76" s="61"/>
      <c r="OO76" s="61"/>
      <c r="OP76" s="61"/>
      <c r="OQ76" s="61"/>
      <c r="OR76" s="61"/>
      <c r="OS76" s="61"/>
      <c r="OT76" s="61"/>
      <c r="OU76" s="61"/>
      <c r="OV76" s="61"/>
      <c r="OW76" s="61"/>
      <c r="OX76" s="61"/>
      <c r="OY76" s="61"/>
      <c r="OZ76" s="61"/>
      <c r="PA76" s="61"/>
      <c r="PB76" s="61"/>
      <c r="PC76" s="61"/>
      <c r="PD76" s="61"/>
      <c r="PE76" s="61"/>
      <c r="PF76" s="61"/>
      <c r="PG76" s="61"/>
      <c r="PH76" s="61"/>
      <c r="PI76" s="61"/>
      <c r="PJ76" s="61"/>
      <c r="PK76" s="61"/>
      <c r="PL76" s="61"/>
      <c r="PM76" s="61"/>
      <c r="PN76" s="61"/>
      <c r="PO76" s="61"/>
      <c r="PP76" s="61"/>
      <c r="PQ76" s="61"/>
      <c r="PR76" s="61"/>
      <c r="PS76" s="61"/>
      <c r="PT76" s="61"/>
      <c r="PU76" s="61"/>
      <c r="PV76" s="61"/>
      <c r="PW76" s="61"/>
      <c r="PX76" s="61"/>
      <c r="PY76" s="61"/>
      <c r="PZ76" s="61"/>
      <c r="QA76" s="61"/>
      <c r="QB76" s="61"/>
      <c r="QC76" s="61"/>
      <c r="QD76" s="61"/>
      <c r="QE76" s="61"/>
      <c r="QF76" s="61"/>
      <c r="QG76" s="61"/>
      <c r="QH76" s="61"/>
      <c r="QI76" s="61"/>
      <c r="QJ76" s="61"/>
      <c r="QK76" s="61"/>
      <c r="QL76" s="61"/>
      <c r="QM76" s="61"/>
      <c r="QN76" s="61"/>
      <c r="QO76" s="61"/>
      <c r="QP76" s="61"/>
      <c r="QQ76" s="61"/>
      <c r="QR76" s="61"/>
      <c r="QS76" s="61"/>
      <c r="QT76" s="61"/>
      <c r="QU76" s="61"/>
      <c r="QV76" s="61"/>
      <c r="QW76" s="61"/>
      <c r="QX76" s="61"/>
      <c r="QY76" s="61"/>
      <c r="QZ76" s="61"/>
      <c r="RA76" s="61"/>
      <c r="RB76" s="61"/>
      <c r="RC76" s="61"/>
      <c r="RD76" s="61"/>
      <c r="RE76" s="61"/>
      <c r="RF76" s="61"/>
      <c r="RG76" s="61"/>
      <c r="RH76" s="61"/>
      <c r="RI76" s="61"/>
      <c r="RJ76" s="61"/>
      <c r="RK76" s="61"/>
      <c r="RL76" s="61"/>
      <c r="RM76" s="61"/>
      <c r="RN76" s="61"/>
      <c r="RO76" s="61"/>
      <c r="RP76" s="61"/>
      <c r="RQ76" s="61"/>
      <c r="RR76" s="61"/>
      <c r="RS76" s="61"/>
      <c r="RT76" s="61"/>
      <c r="RU76" s="61"/>
      <c r="RV76" s="61"/>
      <c r="RW76" s="61"/>
      <c r="RX76" s="61"/>
      <c r="RY76" s="61"/>
      <c r="RZ76" s="61"/>
      <c r="SA76" s="61"/>
      <c r="SB76" s="61"/>
      <c r="SC76" s="61"/>
      <c r="SD76" s="61"/>
      <c r="SE76" s="61"/>
      <c r="SF76" s="61"/>
      <c r="SG76" s="61"/>
      <c r="SH76" s="61"/>
      <c r="SI76" s="61"/>
      <c r="SJ76" s="61"/>
      <c r="SK76" s="61"/>
      <c r="SL76" s="61"/>
      <c r="SM76" s="61"/>
      <c r="SN76" s="61"/>
      <c r="SO76" s="61"/>
      <c r="SP76" s="61"/>
      <c r="SQ76" s="61"/>
      <c r="SR76" s="61"/>
      <c r="SS76" s="61"/>
      <c r="ST76" s="61"/>
      <c r="SU76" s="61"/>
      <c r="SV76" s="61"/>
      <c r="SW76" s="61"/>
      <c r="SX76" s="61"/>
      <c r="SY76" s="61"/>
      <c r="SZ76" s="61"/>
      <c r="TA76" s="61"/>
      <c r="TB76" s="61"/>
      <c r="TC76" s="61"/>
      <c r="TD76" s="61"/>
      <c r="TE76" s="61"/>
      <c r="TF76" s="61"/>
      <c r="TG76" s="61"/>
      <c r="TH76" s="61"/>
      <c r="TI76" s="61"/>
      <c r="TJ76" s="61"/>
      <c r="TK76" s="61"/>
      <c r="TL76" s="61"/>
      <c r="TM76" s="61"/>
      <c r="TN76" s="61"/>
      <c r="TO76" s="61"/>
      <c r="TP76" s="61"/>
      <c r="TQ76" s="61"/>
      <c r="TR76" s="61"/>
      <c r="TS76" s="61"/>
      <c r="TT76" s="61"/>
      <c r="TU76" s="61"/>
      <c r="TV76" s="61"/>
      <c r="TW76" s="61"/>
      <c r="TX76" s="61"/>
      <c r="TY76" s="61"/>
      <c r="TZ76" s="61"/>
      <c r="UA76" s="61"/>
      <c r="UB76" s="61"/>
      <c r="UC76" s="61"/>
      <c r="UD76" s="61"/>
      <c r="UE76" s="61"/>
      <c r="UF76" s="61"/>
      <c r="UG76" s="61"/>
      <c r="UH76" s="61"/>
      <c r="UI76" s="61"/>
      <c r="UJ76" s="61"/>
      <c r="UK76" s="61"/>
      <c r="UL76" s="61"/>
      <c r="UM76" s="61"/>
      <c r="UN76" s="61"/>
      <c r="UO76" s="61"/>
      <c r="UP76" s="61"/>
      <c r="UQ76" s="61"/>
      <c r="UR76" s="61"/>
      <c r="US76" s="61"/>
      <c r="UT76" s="61"/>
      <c r="UU76" s="61"/>
      <c r="UV76" s="61"/>
      <c r="UW76" s="61"/>
      <c r="UX76" s="61"/>
      <c r="UY76" s="61"/>
      <c r="UZ76" s="61"/>
      <c r="VA76" s="61"/>
      <c r="VB76" s="61"/>
      <c r="VC76" s="61"/>
      <c r="VD76" s="61"/>
      <c r="VE76" s="61"/>
      <c r="VF76" s="61"/>
      <c r="VG76" s="61"/>
      <c r="VH76" s="61"/>
      <c r="VI76" s="61"/>
      <c r="VJ76" s="61"/>
      <c r="VK76" s="61"/>
      <c r="VL76" s="61"/>
      <c r="VM76" s="61"/>
      <c r="VN76" s="61"/>
      <c r="VO76" s="61"/>
      <c r="VP76" s="61"/>
      <c r="VQ76" s="61"/>
      <c r="VR76" s="61"/>
      <c r="VS76" s="61"/>
      <c r="VT76" s="61"/>
      <c r="VU76" s="61"/>
      <c r="VV76" s="61"/>
      <c r="VW76" s="61"/>
      <c r="VX76" s="61"/>
      <c r="VY76" s="61"/>
      <c r="VZ76" s="61"/>
      <c r="WA76" s="61"/>
      <c r="WB76" s="61"/>
      <c r="WC76" s="61"/>
      <c r="WD76" s="61"/>
      <c r="WE76" s="61"/>
      <c r="WF76" s="61"/>
      <c r="WG76" s="61"/>
      <c r="WH76" s="61"/>
      <c r="WI76" s="61"/>
      <c r="WJ76" s="61"/>
      <c r="WK76" s="61"/>
      <c r="WL76" s="61"/>
      <c r="WM76" s="61"/>
      <c r="WN76" s="61"/>
      <c r="WO76" s="61"/>
      <c r="WP76" s="61"/>
      <c r="WQ76" s="61"/>
      <c r="WR76" s="61"/>
      <c r="WS76" s="61"/>
      <c r="WT76" s="61"/>
      <c r="WU76" s="61"/>
      <c r="WV76" s="61"/>
      <c r="WW76" s="61"/>
      <c r="WX76" s="61"/>
      <c r="WY76" s="61"/>
      <c r="WZ76" s="61"/>
      <c r="XA76" s="61"/>
      <c r="XB76" s="61"/>
      <c r="XC76" s="61"/>
      <c r="XD76" s="61"/>
      <c r="XE76" s="61"/>
      <c r="XF76" s="61"/>
      <c r="XG76" s="61"/>
      <c r="XH76" s="61"/>
      <c r="XI76" s="61"/>
      <c r="XJ76" s="61"/>
      <c r="XK76" s="61"/>
      <c r="XL76" s="61"/>
      <c r="XM76" s="61"/>
      <c r="XN76" s="61"/>
      <c r="XO76" s="61"/>
      <c r="XP76" s="61"/>
      <c r="XQ76" s="61"/>
      <c r="XR76" s="61"/>
      <c r="XS76" s="61"/>
      <c r="XT76" s="61"/>
      <c r="XU76" s="61"/>
      <c r="XV76" s="61"/>
      <c r="XW76" s="61"/>
      <c r="XX76" s="61"/>
      <c r="XY76" s="61"/>
      <c r="XZ76" s="61"/>
      <c r="YA76" s="61"/>
      <c r="YB76" s="61"/>
      <c r="YC76" s="61"/>
      <c r="YD76" s="61"/>
      <c r="YE76" s="61"/>
      <c r="YF76" s="61"/>
      <c r="YG76" s="61"/>
      <c r="YH76" s="61"/>
      <c r="YI76" s="61"/>
      <c r="YJ76" s="61"/>
      <c r="YK76" s="61"/>
      <c r="YL76" s="61"/>
      <c r="YM76" s="61"/>
      <c r="YN76" s="61"/>
      <c r="YO76" s="61"/>
      <c r="YP76" s="61"/>
      <c r="YQ76" s="61"/>
      <c r="YR76" s="61"/>
      <c r="YS76" s="61"/>
      <c r="YT76" s="61"/>
      <c r="YU76" s="61"/>
      <c r="YV76" s="61"/>
      <c r="YW76" s="61"/>
      <c r="YX76" s="61"/>
      <c r="YY76" s="61"/>
      <c r="YZ76" s="61"/>
      <c r="ZA76" s="61"/>
      <c r="ZB76" s="61"/>
      <c r="ZC76" s="61"/>
      <c r="ZD76" s="61"/>
      <c r="ZE76" s="61"/>
      <c r="ZF76" s="61"/>
      <c r="ZG76" s="61"/>
      <c r="ZH76" s="61"/>
      <c r="ZI76" s="61"/>
      <c r="ZJ76" s="61"/>
      <c r="ZK76" s="61"/>
      <c r="ZL76" s="61"/>
      <c r="ZM76" s="61"/>
      <c r="ZN76" s="61"/>
      <c r="ZO76" s="61"/>
      <c r="ZP76" s="61"/>
      <c r="ZQ76" s="61"/>
      <c r="ZR76" s="61"/>
      <c r="ZS76" s="61"/>
      <c r="ZT76" s="61"/>
      <c r="ZU76" s="61"/>
      <c r="ZV76" s="61"/>
      <c r="ZW76" s="61"/>
      <c r="ZX76" s="61"/>
      <c r="ZY76" s="61"/>
      <c r="ZZ76" s="61"/>
      <c r="AAA76" s="61"/>
      <c r="AAB76" s="61"/>
      <c r="AAC76" s="61"/>
      <c r="AAD76" s="61"/>
      <c r="AAE76" s="61"/>
      <c r="AAF76" s="61"/>
      <c r="AAG76" s="61"/>
      <c r="AAH76" s="61"/>
      <c r="AAI76" s="61"/>
      <c r="AAJ76" s="61"/>
      <c r="AAK76" s="61"/>
      <c r="AAL76" s="61"/>
      <c r="AAM76" s="61"/>
      <c r="AAN76" s="61"/>
      <c r="AAO76" s="61"/>
      <c r="AAP76" s="61"/>
      <c r="AAQ76" s="61"/>
      <c r="AAR76" s="61"/>
      <c r="AAS76" s="61"/>
      <c r="AAT76" s="61"/>
      <c r="AAU76" s="61"/>
      <c r="AAV76" s="61"/>
      <c r="AAW76" s="61"/>
      <c r="AAX76" s="61"/>
      <c r="AAY76" s="61"/>
      <c r="AAZ76" s="61"/>
      <c r="ABA76" s="61"/>
      <c r="ABB76" s="61"/>
      <c r="ABC76" s="61"/>
      <c r="ABD76" s="61"/>
      <c r="ABE76" s="61"/>
      <c r="ABF76" s="61"/>
      <c r="ABG76" s="61"/>
      <c r="ABH76" s="61"/>
      <c r="ABI76" s="61"/>
      <c r="ABJ76" s="61"/>
      <c r="ABK76" s="61"/>
      <c r="ABL76" s="61"/>
      <c r="ABM76" s="61"/>
      <c r="ABN76" s="61"/>
      <c r="ABO76" s="61"/>
      <c r="ABP76" s="61"/>
      <c r="ABQ76" s="61"/>
      <c r="ABR76" s="61"/>
      <c r="ABS76" s="61"/>
      <c r="ABT76" s="61"/>
      <c r="ABU76" s="61"/>
      <c r="ABV76" s="61"/>
      <c r="ABW76" s="61"/>
      <c r="ABX76" s="61"/>
      <c r="ABY76" s="61"/>
      <c r="ABZ76" s="61"/>
      <c r="ACA76" s="61"/>
      <c r="ACB76" s="61"/>
      <c r="ACC76" s="61"/>
      <c r="ACD76" s="61"/>
      <c r="ACE76" s="61"/>
      <c r="ACF76" s="61"/>
      <c r="ACG76" s="61"/>
      <c r="ACH76" s="61"/>
      <c r="ACI76" s="61"/>
      <c r="ACJ76" s="61"/>
      <c r="ACK76" s="61"/>
      <c r="ACL76" s="61"/>
      <c r="ACM76" s="61"/>
      <c r="ACN76" s="61"/>
      <c r="ACO76" s="61"/>
      <c r="ACP76" s="61"/>
      <c r="ACQ76" s="61"/>
      <c r="ACR76" s="61"/>
      <c r="ACS76" s="61"/>
      <c r="ACT76" s="61"/>
      <c r="ACU76" s="61"/>
      <c r="ACV76" s="61"/>
      <c r="ACW76" s="61"/>
      <c r="ACX76" s="61"/>
      <c r="ACY76" s="61"/>
      <c r="ACZ76" s="61"/>
      <c r="ADA76" s="61"/>
      <c r="ADB76" s="61"/>
      <c r="ADC76" s="61"/>
      <c r="ADD76" s="61"/>
      <c r="ADE76" s="61"/>
      <c r="ADF76" s="61"/>
      <c r="ADG76" s="61"/>
      <c r="ADH76" s="61"/>
      <c r="ADI76" s="61"/>
      <c r="ADJ76" s="61"/>
      <c r="ADK76" s="61"/>
      <c r="ADL76" s="61"/>
      <c r="ADM76" s="61"/>
      <c r="ADN76" s="61"/>
      <c r="ADO76" s="61"/>
      <c r="ADP76" s="61"/>
      <c r="ADQ76" s="61"/>
      <c r="ADR76" s="61"/>
      <c r="ADS76" s="61"/>
      <c r="ADT76" s="61"/>
      <c r="ADU76" s="61"/>
      <c r="ADV76" s="61"/>
      <c r="ADW76" s="61"/>
      <c r="ADX76" s="61"/>
      <c r="ADY76" s="61"/>
      <c r="ADZ76" s="61"/>
      <c r="AEA76" s="61"/>
      <c r="AEB76" s="61"/>
      <c r="AEC76" s="61"/>
      <c r="AED76" s="61"/>
      <c r="AEE76" s="61"/>
      <c r="AEF76" s="61"/>
      <c r="AEG76" s="61"/>
      <c r="AEH76" s="61"/>
      <c r="AEI76" s="61"/>
      <c r="AEJ76" s="61"/>
      <c r="AEK76" s="61"/>
      <c r="AEL76" s="61"/>
      <c r="AEM76" s="61"/>
      <c r="AEN76" s="61"/>
      <c r="AEO76" s="61"/>
      <c r="AEP76" s="61"/>
      <c r="AEQ76" s="61"/>
      <c r="AER76" s="61"/>
      <c r="AES76" s="61"/>
      <c r="AET76" s="61"/>
      <c r="AEU76" s="61"/>
      <c r="AEV76" s="61"/>
      <c r="AEW76" s="61"/>
      <c r="AEX76" s="61"/>
      <c r="AEY76" s="61"/>
      <c r="AEZ76" s="61"/>
      <c r="AFA76" s="61"/>
      <c r="AFB76" s="61"/>
      <c r="AFC76" s="61"/>
      <c r="AFD76" s="61"/>
      <c r="AFE76" s="61"/>
      <c r="AFF76" s="61"/>
      <c r="AFG76" s="61"/>
      <c r="AFH76" s="61"/>
      <c r="AFI76" s="61"/>
      <c r="AFJ76" s="61"/>
      <c r="AFK76" s="61"/>
      <c r="AFL76" s="61"/>
      <c r="AFM76" s="61"/>
      <c r="AFN76" s="61"/>
      <c r="AFO76" s="61"/>
      <c r="AFP76" s="61"/>
      <c r="AFQ76" s="61"/>
      <c r="AFR76" s="61"/>
      <c r="AFS76" s="61"/>
      <c r="AFT76" s="61"/>
      <c r="AFU76" s="61"/>
      <c r="AFV76" s="61"/>
      <c r="AFW76" s="61"/>
      <c r="AFX76" s="61"/>
      <c r="AFY76" s="61"/>
      <c r="AFZ76" s="61"/>
      <c r="AGA76" s="61"/>
      <c r="AGB76" s="61"/>
      <c r="AGC76" s="61"/>
      <c r="AGD76" s="61"/>
      <c r="AGE76" s="61"/>
      <c r="AGF76" s="61"/>
      <c r="AGG76" s="61"/>
      <c r="AGH76" s="61"/>
      <c r="AGI76" s="61"/>
      <c r="AGJ76" s="61"/>
      <c r="AGK76" s="61"/>
      <c r="AGL76" s="61"/>
      <c r="AGM76" s="61"/>
      <c r="AGN76" s="61"/>
      <c r="AGO76" s="61"/>
      <c r="AGP76" s="61"/>
      <c r="AGQ76" s="61"/>
      <c r="AGR76" s="61"/>
      <c r="AGS76" s="61"/>
      <c r="AGT76" s="61"/>
      <c r="AGU76" s="61"/>
      <c r="AGV76" s="61"/>
      <c r="AGW76" s="61"/>
      <c r="AGX76" s="61"/>
      <c r="AGY76" s="61"/>
      <c r="AGZ76" s="61"/>
      <c r="AHA76" s="61"/>
      <c r="AHB76" s="61"/>
      <c r="AHC76" s="61"/>
      <c r="AHD76" s="61"/>
      <c r="AHE76" s="61"/>
      <c r="AHF76" s="61"/>
      <c r="AHG76" s="61"/>
      <c r="AHH76" s="61"/>
      <c r="AHI76" s="61"/>
      <c r="AHJ76" s="61"/>
      <c r="AHK76" s="61"/>
      <c r="AHL76" s="61"/>
      <c r="AHM76" s="61"/>
      <c r="AHN76" s="61"/>
      <c r="AHO76" s="61"/>
      <c r="AHP76" s="61"/>
      <c r="AHQ76" s="61"/>
      <c r="AHR76" s="61"/>
      <c r="AHS76" s="61"/>
      <c r="AHT76" s="61"/>
      <c r="AHU76" s="61"/>
      <c r="AHV76" s="61"/>
      <c r="AHW76" s="61"/>
      <c r="AHX76" s="61"/>
      <c r="AHY76" s="61"/>
      <c r="AHZ76" s="61"/>
      <c r="AIA76" s="61"/>
      <c r="AIB76" s="61"/>
      <c r="AIC76" s="61"/>
      <c r="AID76" s="61"/>
      <c r="AIE76" s="61"/>
      <c r="AIF76" s="61"/>
      <c r="AIG76" s="61"/>
      <c r="AIH76" s="61"/>
      <c r="AII76" s="61"/>
      <c r="AIJ76" s="61"/>
      <c r="AIK76" s="61"/>
      <c r="AIL76" s="61"/>
      <c r="AIM76" s="61"/>
      <c r="AIN76" s="61"/>
      <c r="AIO76" s="61"/>
      <c r="AIP76" s="61"/>
      <c r="AIQ76" s="61"/>
      <c r="AIR76" s="61"/>
      <c r="AIS76" s="61"/>
      <c r="AIT76" s="61"/>
      <c r="AIU76" s="61"/>
      <c r="AIV76" s="61"/>
      <c r="AIW76" s="61"/>
      <c r="AIX76" s="61"/>
      <c r="AIY76" s="61"/>
      <c r="AIZ76" s="61"/>
      <c r="AJA76" s="61"/>
      <c r="AJB76" s="61"/>
      <c r="AJC76" s="61"/>
      <c r="AJD76" s="61"/>
      <c r="AJE76" s="61"/>
      <c r="AJF76" s="61"/>
      <c r="AJG76" s="61"/>
      <c r="AJH76" s="61"/>
      <c r="AJI76" s="61"/>
      <c r="AJJ76" s="61"/>
      <c r="AJK76" s="61"/>
      <c r="AJL76" s="61"/>
      <c r="AJM76" s="61"/>
      <c r="AJN76" s="61"/>
      <c r="AJO76" s="61"/>
      <c r="AJP76" s="61"/>
      <c r="AJQ76" s="61"/>
      <c r="AJR76" s="61"/>
      <c r="AJS76" s="61"/>
      <c r="AJT76" s="61"/>
      <c r="AJU76" s="61"/>
      <c r="AJV76" s="61"/>
      <c r="AJW76" s="61"/>
      <c r="AJX76" s="61"/>
      <c r="AJY76" s="61"/>
      <c r="AJZ76" s="61"/>
      <c r="AKA76" s="61"/>
      <c r="AKB76" s="61"/>
      <c r="AKC76" s="61"/>
      <c r="AKD76" s="61"/>
      <c r="AKE76" s="61"/>
      <c r="AKF76" s="61"/>
      <c r="AKG76" s="61"/>
      <c r="AKH76" s="61"/>
      <c r="AKI76" s="61"/>
      <c r="AKJ76" s="61"/>
      <c r="AKK76" s="61"/>
      <c r="AKL76" s="61"/>
      <c r="AKM76" s="61"/>
      <c r="AKN76" s="61"/>
      <c r="AKO76" s="61"/>
      <c r="AKP76" s="61"/>
      <c r="AKQ76" s="61"/>
      <c r="AKR76" s="61"/>
      <c r="AKS76" s="61"/>
      <c r="AKT76" s="61"/>
      <c r="AKU76" s="61"/>
      <c r="AKV76" s="61"/>
      <c r="AKW76" s="61"/>
      <c r="AKX76" s="61"/>
      <c r="AKY76" s="61"/>
      <c r="AKZ76" s="61"/>
      <c r="ALA76" s="61"/>
      <c r="ALB76" s="61"/>
      <c r="ALC76" s="61"/>
      <c r="ALD76" s="61"/>
      <c r="ALE76" s="61"/>
      <c r="ALF76" s="61"/>
      <c r="ALG76" s="61"/>
      <c r="ALH76" s="61"/>
      <c r="ALI76" s="61"/>
      <c r="ALJ76" s="61"/>
      <c r="ALK76" s="61"/>
      <c r="ALL76" s="61"/>
      <c r="ALM76" s="61"/>
      <c r="ALN76" s="61"/>
      <c r="ALO76" s="61"/>
      <c r="ALP76" s="61"/>
      <c r="ALQ76" s="61"/>
      <c r="ALR76" s="61"/>
      <c r="ALS76" s="61"/>
      <c r="ALT76" s="61"/>
      <c r="ALU76" s="61"/>
      <c r="ALV76" s="61"/>
      <c r="ALW76" s="61"/>
      <c r="ALX76" s="61"/>
      <c r="ALY76" s="61"/>
      <c r="ALZ76" s="61"/>
      <c r="AMA76" s="61"/>
      <c r="AMB76" s="61"/>
      <c r="AMC76" s="61"/>
      <c r="AMD76" s="61"/>
      <c r="AME76" s="61"/>
      <c r="AMF76" s="61"/>
      <c r="AMG76" s="61"/>
      <c r="AMH76" s="61"/>
      <c r="AMI76" s="61"/>
      <c r="AMJ76" s="61"/>
      <c r="AMK76" s="61"/>
      <c r="AML76" s="61"/>
      <c r="AMM76" s="61"/>
      <c r="AMN76" s="61"/>
      <c r="AMO76" s="61"/>
      <c r="AMP76" s="61"/>
      <c r="AMQ76" s="61"/>
      <c r="AMR76" s="61"/>
      <c r="AMS76" s="61"/>
      <c r="AMT76" s="61"/>
      <c r="AMU76" s="61"/>
      <c r="AMV76" s="61"/>
      <c r="AMW76" s="61"/>
      <c r="AMX76" s="61"/>
      <c r="AMY76" s="61"/>
      <c r="AMZ76" s="61"/>
      <c r="ANA76" s="61"/>
      <c r="ANB76" s="61"/>
      <c r="ANC76" s="61"/>
      <c r="AND76" s="61"/>
      <c r="ANE76" s="61"/>
      <c r="ANF76" s="61"/>
      <c r="ANG76" s="61"/>
      <c r="ANH76" s="61"/>
      <c r="ANI76" s="61"/>
      <c r="ANJ76" s="61"/>
      <c r="ANK76" s="61"/>
      <c r="ANL76" s="61"/>
      <c r="ANM76" s="61"/>
      <c r="ANN76" s="61"/>
      <c r="ANO76" s="61"/>
      <c r="ANP76" s="61"/>
      <c r="ANQ76" s="61"/>
      <c r="ANR76" s="61"/>
      <c r="ANS76" s="61"/>
      <c r="ANT76" s="61"/>
      <c r="ANU76" s="61"/>
      <c r="ANV76" s="61"/>
      <c r="ANW76" s="61"/>
      <c r="ANX76" s="61"/>
      <c r="ANY76" s="61"/>
      <c r="ANZ76" s="61"/>
      <c r="AOA76" s="61"/>
      <c r="AOB76" s="61"/>
      <c r="AOC76" s="61"/>
      <c r="AOD76" s="61"/>
      <c r="AOE76" s="61"/>
      <c r="AOF76" s="61"/>
      <c r="AOG76" s="61"/>
      <c r="AOH76" s="61"/>
      <c r="AOI76" s="61"/>
      <c r="AOJ76" s="61"/>
      <c r="AOK76" s="61"/>
      <c r="AOL76" s="61"/>
      <c r="AOM76" s="61"/>
      <c r="AON76" s="61"/>
      <c r="AOO76" s="61"/>
      <c r="AOP76" s="61"/>
      <c r="AOQ76" s="61"/>
      <c r="AOR76" s="61"/>
      <c r="AOS76" s="61"/>
      <c r="AOT76" s="61"/>
      <c r="AOU76" s="61"/>
      <c r="AOV76" s="61"/>
      <c r="AOW76" s="61"/>
      <c r="AOX76" s="61"/>
      <c r="AOY76" s="61"/>
      <c r="AOZ76" s="61"/>
      <c r="APA76" s="61"/>
      <c r="APB76" s="61"/>
      <c r="APC76" s="61"/>
      <c r="APD76" s="61"/>
      <c r="APE76" s="61"/>
      <c r="APF76" s="61"/>
      <c r="APG76" s="61"/>
      <c r="APH76" s="61"/>
      <c r="API76" s="61"/>
      <c r="APJ76" s="61"/>
      <c r="APK76" s="61"/>
      <c r="APL76" s="61"/>
      <c r="APM76" s="61"/>
      <c r="APN76" s="61"/>
      <c r="APO76" s="61"/>
      <c r="APP76" s="61"/>
      <c r="APQ76" s="61"/>
      <c r="APR76" s="61"/>
      <c r="APS76" s="61"/>
      <c r="APT76" s="61"/>
      <c r="APU76" s="61"/>
      <c r="APV76" s="61"/>
      <c r="APW76" s="61"/>
      <c r="APX76" s="61"/>
      <c r="APY76" s="61"/>
    </row>
    <row r="77" spans="1:1117" s="41" customFormat="1" ht="15" customHeight="1" x14ac:dyDescent="0.2">
      <c r="A77" s="352" t="s">
        <v>755</v>
      </c>
      <c r="B77" s="351">
        <f t="shared" si="3"/>
        <v>2313.0587907771342</v>
      </c>
      <c r="C77" s="351">
        <f t="shared" si="4"/>
        <v>4765.1611050831152</v>
      </c>
      <c r="D77" s="351">
        <f t="shared" si="5"/>
        <v>204.15549725133349</v>
      </c>
      <c r="E77" s="351">
        <f t="shared" si="6"/>
        <v>5034.0588623252679</v>
      </c>
      <c r="F77" s="351">
        <f t="shared" si="7"/>
        <v>12.591962663170269</v>
      </c>
      <c r="G77" s="351">
        <f t="shared" si="8"/>
        <v>4591.9783496847385</v>
      </c>
      <c r="H77" s="351">
        <f t="shared" si="9"/>
        <v>3807.4714743847521</v>
      </c>
      <c r="I77" s="351">
        <f t="shared" si="10"/>
        <v>542.40039763831942</v>
      </c>
      <c r="J77" s="351">
        <f t="shared" si="11"/>
        <v>1277.2397893217526</v>
      </c>
      <c r="K77" s="351">
        <f t="shared" si="12"/>
        <v>369.99535867868644</v>
      </c>
      <c r="L77" s="351">
        <f t="shared" si="13"/>
        <v>575.22878332717403</v>
      </c>
      <c r="M77" s="351">
        <f t="shared" si="14"/>
        <v>8.5406350103512469</v>
      </c>
      <c r="N77" s="351">
        <f t="shared" si="16"/>
        <v>23501.881006145795</v>
      </c>
      <c r="O77" s="351">
        <v>874.06199730241701</v>
      </c>
      <c r="P77" s="437"/>
      <c r="Q77" s="437"/>
      <c r="R77" s="187"/>
      <c r="S77" s="190"/>
      <c r="T77" s="437"/>
      <c r="U77" s="437"/>
      <c r="V77" s="437"/>
      <c r="W77" s="437"/>
      <c r="X77" s="437"/>
      <c r="Y77" s="437"/>
      <c r="Z77" s="437"/>
      <c r="AA77" s="437"/>
      <c r="AB77" s="437"/>
      <c r="AC77" s="437"/>
      <c r="AD77" s="437"/>
      <c r="AE77" s="437"/>
      <c r="AF77" s="437"/>
      <c r="AG77" s="437"/>
      <c r="AH77" s="87"/>
      <c r="AI77" s="87"/>
      <c r="AJ77" s="87"/>
      <c r="AK77" s="87"/>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c r="BZ77" s="61"/>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1"/>
      <c r="DJ77" s="61"/>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61"/>
      <c r="EX77" s="61"/>
      <c r="EY77" s="61"/>
      <c r="EZ77" s="61"/>
      <c r="FA77" s="61"/>
      <c r="FB77" s="61"/>
      <c r="FC77" s="61"/>
      <c r="FD77" s="61"/>
      <c r="FE77" s="61"/>
      <c r="FF77" s="61"/>
      <c r="FG77" s="61"/>
      <c r="FH77" s="61"/>
      <c r="FI77" s="61"/>
      <c r="FJ77" s="61"/>
      <c r="FK77" s="61"/>
      <c r="FL77" s="61"/>
      <c r="FM77" s="61"/>
      <c r="FN77" s="61"/>
      <c r="FO77" s="61"/>
      <c r="FP77" s="61"/>
      <c r="FQ77" s="61"/>
      <c r="FR77" s="61"/>
      <c r="FS77" s="61"/>
      <c r="FT77" s="61"/>
      <c r="FU77" s="61"/>
      <c r="FV77" s="61"/>
      <c r="FW77" s="61"/>
      <c r="FX77" s="61"/>
      <c r="FY77" s="61"/>
      <c r="FZ77" s="61"/>
      <c r="GA77" s="61"/>
      <c r="GB77" s="61"/>
      <c r="GC77" s="61"/>
      <c r="GD77" s="61"/>
      <c r="GE77" s="61"/>
      <c r="GF77" s="61"/>
      <c r="GG77" s="61"/>
      <c r="GH77" s="61"/>
      <c r="GI77" s="61"/>
      <c r="GJ77" s="61"/>
      <c r="GK77" s="61"/>
      <c r="GL77" s="61"/>
      <c r="GM77" s="61"/>
      <c r="GN77" s="61"/>
      <c r="GO77" s="61"/>
      <c r="GP77" s="61"/>
      <c r="GQ77" s="61"/>
      <c r="GR77" s="61"/>
      <c r="GS77" s="61"/>
      <c r="GT77" s="61"/>
      <c r="GU77" s="61"/>
      <c r="GV77" s="61"/>
      <c r="GW77" s="61"/>
      <c r="GX77" s="61"/>
      <c r="GY77" s="61"/>
      <c r="GZ77" s="61"/>
      <c r="HA77" s="61"/>
      <c r="HB77" s="61"/>
      <c r="HC77" s="61"/>
      <c r="HD77" s="61"/>
      <c r="HE77" s="61"/>
      <c r="HF77" s="61"/>
      <c r="HG77" s="61"/>
      <c r="HH77" s="61"/>
      <c r="HI77" s="61"/>
      <c r="HJ77" s="61"/>
      <c r="HK77" s="61"/>
      <c r="HL77" s="61"/>
      <c r="HM77" s="61"/>
      <c r="HN77" s="61"/>
      <c r="HO77" s="61"/>
      <c r="HP77" s="61"/>
      <c r="HQ77" s="61"/>
      <c r="HR77" s="61"/>
      <c r="HS77" s="61"/>
      <c r="HT77" s="61"/>
      <c r="HU77" s="61"/>
      <c r="HV77" s="61"/>
      <c r="HW77" s="61"/>
      <c r="HX77" s="61"/>
      <c r="HY77" s="61"/>
      <c r="HZ77" s="61"/>
      <c r="IA77" s="61"/>
      <c r="IB77" s="61"/>
      <c r="IC77" s="61"/>
      <c r="ID77" s="61"/>
      <c r="IE77" s="61"/>
      <c r="IF77" s="61"/>
      <c r="IG77" s="61"/>
      <c r="IH77" s="61"/>
      <c r="II77" s="61"/>
      <c r="IJ77" s="61"/>
      <c r="IK77" s="61"/>
      <c r="IL77" s="61"/>
      <c r="IM77" s="61"/>
      <c r="IN77" s="61"/>
      <c r="IO77" s="61"/>
      <c r="IP77" s="61"/>
      <c r="IQ77" s="61"/>
      <c r="IR77" s="61"/>
      <c r="IS77" s="61"/>
      <c r="IT77" s="61"/>
      <c r="IU77" s="61"/>
      <c r="IV77" s="61"/>
      <c r="IW77" s="61"/>
      <c r="IX77" s="61"/>
      <c r="IY77" s="61"/>
      <c r="IZ77" s="61"/>
      <c r="JA77" s="61"/>
      <c r="JB77" s="61"/>
      <c r="JC77" s="61"/>
      <c r="JD77" s="61"/>
      <c r="JE77" s="61"/>
      <c r="JF77" s="61"/>
      <c r="JG77" s="61"/>
      <c r="JH77" s="61"/>
      <c r="JI77" s="61"/>
      <c r="JJ77" s="61"/>
      <c r="JK77" s="61"/>
      <c r="JL77" s="61"/>
      <c r="JM77" s="61"/>
      <c r="JN77" s="61"/>
      <c r="JO77" s="61"/>
      <c r="JP77" s="61"/>
      <c r="JQ77" s="61"/>
      <c r="JR77" s="61"/>
      <c r="JS77" s="61"/>
      <c r="JT77" s="61"/>
      <c r="JU77" s="61"/>
      <c r="JV77" s="61"/>
      <c r="JW77" s="61"/>
      <c r="JX77" s="61"/>
      <c r="JY77" s="61"/>
      <c r="JZ77" s="61"/>
      <c r="KA77" s="61"/>
      <c r="KB77" s="61"/>
      <c r="KC77" s="61"/>
      <c r="KD77" s="61"/>
      <c r="KE77" s="61"/>
      <c r="KF77" s="61"/>
      <c r="KG77" s="61"/>
      <c r="KH77" s="61"/>
      <c r="KI77" s="61"/>
      <c r="KJ77" s="61"/>
      <c r="KK77" s="61"/>
      <c r="KL77" s="61"/>
      <c r="KM77" s="61"/>
      <c r="KN77" s="61"/>
      <c r="KO77" s="61"/>
      <c r="KP77" s="61"/>
      <c r="KQ77" s="61"/>
      <c r="KR77" s="61"/>
      <c r="KS77" s="61"/>
      <c r="KT77" s="61"/>
      <c r="KU77" s="61"/>
      <c r="KV77" s="61"/>
      <c r="KW77" s="61"/>
      <c r="KX77" s="61"/>
      <c r="KY77" s="61"/>
      <c r="KZ77" s="61"/>
      <c r="LA77" s="61"/>
      <c r="LB77" s="61"/>
      <c r="LC77" s="61"/>
      <c r="LD77" s="61"/>
      <c r="LE77" s="61"/>
      <c r="LF77" s="61"/>
      <c r="LG77" s="61"/>
      <c r="LH77" s="61"/>
      <c r="LI77" s="61"/>
      <c r="LJ77" s="61"/>
      <c r="LK77" s="61"/>
      <c r="LL77" s="61"/>
      <c r="LM77" s="61"/>
      <c r="LN77" s="61"/>
      <c r="LO77" s="61"/>
      <c r="LP77" s="61"/>
      <c r="LQ77" s="61"/>
      <c r="LR77" s="61"/>
      <c r="LS77" s="61"/>
      <c r="LT77" s="61"/>
      <c r="LU77" s="61"/>
      <c r="LV77" s="61"/>
      <c r="LW77" s="61"/>
      <c r="LX77" s="61"/>
      <c r="LY77" s="61"/>
      <c r="LZ77" s="61"/>
      <c r="MA77" s="61"/>
      <c r="MB77" s="61"/>
      <c r="MC77" s="61"/>
      <c r="MD77" s="61"/>
      <c r="ME77" s="61"/>
      <c r="MF77" s="61"/>
      <c r="MG77" s="61"/>
      <c r="MH77" s="61"/>
      <c r="MI77" s="61"/>
      <c r="MJ77" s="61"/>
      <c r="MK77" s="61"/>
      <c r="ML77" s="61"/>
      <c r="MM77" s="61"/>
      <c r="MN77" s="61"/>
      <c r="MO77" s="61"/>
      <c r="MP77" s="61"/>
      <c r="MQ77" s="61"/>
      <c r="MR77" s="61"/>
      <c r="MS77" s="61"/>
      <c r="MT77" s="61"/>
      <c r="MU77" s="61"/>
      <c r="MV77" s="61"/>
      <c r="MW77" s="61"/>
      <c r="MX77" s="61"/>
      <c r="MY77" s="61"/>
      <c r="MZ77" s="61"/>
      <c r="NA77" s="61"/>
      <c r="NB77" s="61"/>
      <c r="NC77" s="61"/>
      <c r="ND77" s="61"/>
      <c r="NE77" s="61"/>
      <c r="NF77" s="61"/>
      <c r="NG77" s="61"/>
      <c r="NH77" s="61"/>
      <c r="NI77" s="61"/>
      <c r="NJ77" s="61"/>
      <c r="NK77" s="61"/>
      <c r="NL77" s="61"/>
      <c r="NM77" s="61"/>
      <c r="NN77" s="61"/>
      <c r="NO77" s="61"/>
      <c r="NP77" s="61"/>
      <c r="NQ77" s="61"/>
      <c r="NR77" s="61"/>
      <c r="NS77" s="61"/>
      <c r="NT77" s="61"/>
      <c r="NU77" s="61"/>
      <c r="NV77" s="61"/>
      <c r="NW77" s="61"/>
      <c r="NX77" s="61"/>
      <c r="NY77" s="61"/>
      <c r="NZ77" s="61"/>
      <c r="OA77" s="61"/>
      <c r="OB77" s="61"/>
      <c r="OC77" s="61"/>
      <c r="OD77" s="61"/>
      <c r="OE77" s="61"/>
      <c r="OF77" s="61"/>
      <c r="OG77" s="61"/>
      <c r="OH77" s="61"/>
      <c r="OI77" s="61"/>
      <c r="OJ77" s="61"/>
      <c r="OK77" s="61"/>
      <c r="OL77" s="61"/>
      <c r="OM77" s="61"/>
      <c r="ON77" s="61"/>
      <c r="OO77" s="61"/>
      <c r="OP77" s="61"/>
      <c r="OQ77" s="61"/>
      <c r="OR77" s="61"/>
      <c r="OS77" s="61"/>
      <c r="OT77" s="61"/>
      <c r="OU77" s="61"/>
      <c r="OV77" s="61"/>
      <c r="OW77" s="61"/>
      <c r="OX77" s="61"/>
      <c r="OY77" s="61"/>
      <c r="OZ77" s="61"/>
      <c r="PA77" s="61"/>
      <c r="PB77" s="61"/>
      <c r="PC77" s="61"/>
      <c r="PD77" s="61"/>
      <c r="PE77" s="61"/>
      <c r="PF77" s="61"/>
      <c r="PG77" s="61"/>
      <c r="PH77" s="61"/>
      <c r="PI77" s="61"/>
      <c r="PJ77" s="61"/>
      <c r="PK77" s="61"/>
      <c r="PL77" s="61"/>
      <c r="PM77" s="61"/>
      <c r="PN77" s="61"/>
      <c r="PO77" s="61"/>
      <c r="PP77" s="61"/>
      <c r="PQ77" s="61"/>
      <c r="PR77" s="61"/>
      <c r="PS77" s="61"/>
      <c r="PT77" s="61"/>
      <c r="PU77" s="61"/>
      <c r="PV77" s="61"/>
      <c r="PW77" s="61"/>
      <c r="PX77" s="61"/>
      <c r="PY77" s="61"/>
      <c r="PZ77" s="61"/>
      <c r="QA77" s="61"/>
      <c r="QB77" s="61"/>
      <c r="QC77" s="61"/>
      <c r="QD77" s="61"/>
      <c r="QE77" s="61"/>
      <c r="QF77" s="61"/>
      <c r="QG77" s="61"/>
      <c r="QH77" s="61"/>
      <c r="QI77" s="61"/>
      <c r="QJ77" s="61"/>
      <c r="QK77" s="61"/>
      <c r="QL77" s="61"/>
      <c r="QM77" s="61"/>
      <c r="QN77" s="61"/>
      <c r="QO77" s="61"/>
      <c r="QP77" s="61"/>
      <c r="QQ77" s="61"/>
      <c r="QR77" s="61"/>
      <c r="QS77" s="61"/>
      <c r="QT77" s="61"/>
      <c r="QU77" s="61"/>
      <c r="QV77" s="61"/>
      <c r="QW77" s="61"/>
      <c r="QX77" s="61"/>
      <c r="QY77" s="61"/>
      <c r="QZ77" s="61"/>
      <c r="RA77" s="61"/>
      <c r="RB77" s="61"/>
      <c r="RC77" s="61"/>
      <c r="RD77" s="61"/>
      <c r="RE77" s="61"/>
      <c r="RF77" s="61"/>
      <c r="RG77" s="61"/>
      <c r="RH77" s="61"/>
      <c r="RI77" s="61"/>
      <c r="RJ77" s="61"/>
      <c r="RK77" s="61"/>
      <c r="RL77" s="61"/>
      <c r="RM77" s="61"/>
      <c r="RN77" s="61"/>
      <c r="RO77" s="61"/>
      <c r="RP77" s="61"/>
      <c r="RQ77" s="61"/>
      <c r="RR77" s="61"/>
      <c r="RS77" s="61"/>
      <c r="RT77" s="61"/>
      <c r="RU77" s="61"/>
      <c r="RV77" s="61"/>
      <c r="RW77" s="61"/>
      <c r="RX77" s="61"/>
      <c r="RY77" s="61"/>
      <c r="RZ77" s="61"/>
      <c r="SA77" s="61"/>
      <c r="SB77" s="61"/>
      <c r="SC77" s="61"/>
      <c r="SD77" s="61"/>
      <c r="SE77" s="61"/>
      <c r="SF77" s="61"/>
      <c r="SG77" s="61"/>
      <c r="SH77" s="61"/>
      <c r="SI77" s="61"/>
      <c r="SJ77" s="61"/>
      <c r="SK77" s="61"/>
      <c r="SL77" s="61"/>
      <c r="SM77" s="61"/>
      <c r="SN77" s="61"/>
      <c r="SO77" s="61"/>
      <c r="SP77" s="61"/>
      <c r="SQ77" s="61"/>
      <c r="SR77" s="61"/>
      <c r="SS77" s="61"/>
      <c r="ST77" s="61"/>
      <c r="SU77" s="61"/>
      <c r="SV77" s="61"/>
      <c r="SW77" s="61"/>
      <c r="SX77" s="61"/>
      <c r="SY77" s="61"/>
      <c r="SZ77" s="61"/>
      <c r="TA77" s="61"/>
      <c r="TB77" s="61"/>
      <c r="TC77" s="61"/>
      <c r="TD77" s="61"/>
      <c r="TE77" s="61"/>
      <c r="TF77" s="61"/>
      <c r="TG77" s="61"/>
      <c r="TH77" s="61"/>
      <c r="TI77" s="61"/>
      <c r="TJ77" s="61"/>
      <c r="TK77" s="61"/>
      <c r="TL77" s="61"/>
      <c r="TM77" s="61"/>
      <c r="TN77" s="61"/>
      <c r="TO77" s="61"/>
      <c r="TP77" s="61"/>
      <c r="TQ77" s="61"/>
      <c r="TR77" s="61"/>
      <c r="TS77" s="61"/>
      <c r="TT77" s="61"/>
      <c r="TU77" s="61"/>
      <c r="TV77" s="61"/>
      <c r="TW77" s="61"/>
      <c r="TX77" s="61"/>
      <c r="TY77" s="61"/>
      <c r="TZ77" s="61"/>
      <c r="UA77" s="61"/>
      <c r="UB77" s="61"/>
      <c r="UC77" s="61"/>
      <c r="UD77" s="61"/>
      <c r="UE77" s="61"/>
      <c r="UF77" s="61"/>
      <c r="UG77" s="61"/>
      <c r="UH77" s="61"/>
      <c r="UI77" s="61"/>
      <c r="UJ77" s="61"/>
      <c r="UK77" s="61"/>
      <c r="UL77" s="61"/>
      <c r="UM77" s="61"/>
      <c r="UN77" s="61"/>
      <c r="UO77" s="61"/>
      <c r="UP77" s="61"/>
      <c r="UQ77" s="61"/>
      <c r="UR77" s="61"/>
      <c r="US77" s="61"/>
      <c r="UT77" s="61"/>
      <c r="UU77" s="61"/>
      <c r="UV77" s="61"/>
      <c r="UW77" s="61"/>
      <c r="UX77" s="61"/>
      <c r="UY77" s="61"/>
      <c r="UZ77" s="61"/>
      <c r="VA77" s="61"/>
      <c r="VB77" s="61"/>
      <c r="VC77" s="61"/>
      <c r="VD77" s="61"/>
      <c r="VE77" s="61"/>
      <c r="VF77" s="61"/>
      <c r="VG77" s="61"/>
      <c r="VH77" s="61"/>
      <c r="VI77" s="61"/>
      <c r="VJ77" s="61"/>
      <c r="VK77" s="61"/>
      <c r="VL77" s="61"/>
      <c r="VM77" s="61"/>
      <c r="VN77" s="61"/>
      <c r="VO77" s="61"/>
      <c r="VP77" s="61"/>
      <c r="VQ77" s="61"/>
      <c r="VR77" s="61"/>
      <c r="VS77" s="61"/>
      <c r="VT77" s="61"/>
      <c r="VU77" s="61"/>
      <c r="VV77" s="61"/>
      <c r="VW77" s="61"/>
      <c r="VX77" s="61"/>
      <c r="VY77" s="61"/>
      <c r="VZ77" s="61"/>
      <c r="WA77" s="61"/>
      <c r="WB77" s="61"/>
      <c r="WC77" s="61"/>
      <c r="WD77" s="61"/>
      <c r="WE77" s="61"/>
      <c r="WF77" s="61"/>
      <c r="WG77" s="61"/>
      <c r="WH77" s="61"/>
      <c r="WI77" s="61"/>
      <c r="WJ77" s="61"/>
      <c r="WK77" s="61"/>
      <c r="WL77" s="61"/>
      <c r="WM77" s="61"/>
      <c r="WN77" s="61"/>
      <c r="WO77" s="61"/>
      <c r="WP77" s="61"/>
      <c r="WQ77" s="61"/>
      <c r="WR77" s="61"/>
      <c r="WS77" s="61"/>
      <c r="WT77" s="61"/>
      <c r="WU77" s="61"/>
      <c r="WV77" s="61"/>
      <c r="WW77" s="61"/>
      <c r="WX77" s="61"/>
      <c r="WY77" s="61"/>
      <c r="WZ77" s="61"/>
      <c r="XA77" s="61"/>
      <c r="XB77" s="61"/>
      <c r="XC77" s="61"/>
      <c r="XD77" s="61"/>
      <c r="XE77" s="61"/>
      <c r="XF77" s="61"/>
      <c r="XG77" s="61"/>
      <c r="XH77" s="61"/>
      <c r="XI77" s="61"/>
      <c r="XJ77" s="61"/>
      <c r="XK77" s="61"/>
      <c r="XL77" s="61"/>
      <c r="XM77" s="61"/>
      <c r="XN77" s="61"/>
      <c r="XO77" s="61"/>
      <c r="XP77" s="61"/>
      <c r="XQ77" s="61"/>
      <c r="XR77" s="61"/>
      <c r="XS77" s="61"/>
      <c r="XT77" s="61"/>
      <c r="XU77" s="61"/>
      <c r="XV77" s="61"/>
      <c r="XW77" s="61"/>
      <c r="XX77" s="61"/>
      <c r="XY77" s="61"/>
      <c r="XZ77" s="61"/>
      <c r="YA77" s="61"/>
      <c r="YB77" s="61"/>
      <c r="YC77" s="61"/>
      <c r="YD77" s="61"/>
      <c r="YE77" s="61"/>
      <c r="YF77" s="61"/>
      <c r="YG77" s="61"/>
      <c r="YH77" s="61"/>
      <c r="YI77" s="61"/>
      <c r="YJ77" s="61"/>
      <c r="YK77" s="61"/>
      <c r="YL77" s="61"/>
      <c r="YM77" s="61"/>
      <c r="YN77" s="61"/>
      <c r="YO77" s="61"/>
      <c r="YP77" s="61"/>
      <c r="YQ77" s="61"/>
      <c r="YR77" s="61"/>
      <c r="YS77" s="61"/>
      <c r="YT77" s="61"/>
      <c r="YU77" s="61"/>
      <c r="YV77" s="61"/>
      <c r="YW77" s="61"/>
      <c r="YX77" s="61"/>
      <c r="YY77" s="61"/>
      <c r="YZ77" s="61"/>
      <c r="ZA77" s="61"/>
      <c r="ZB77" s="61"/>
      <c r="ZC77" s="61"/>
      <c r="ZD77" s="61"/>
      <c r="ZE77" s="61"/>
      <c r="ZF77" s="61"/>
      <c r="ZG77" s="61"/>
      <c r="ZH77" s="61"/>
      <c r="ZI77" s="61"/>
      <c r="ZJ77" s="61"/>
      <c r="ZK77" s="61"/>
      <c r="ZL77" s="61"/>
      <c r="ZM77" s="61"/>
      <c r="ZN77" s="61"/>
      <c r="ZO77" s="61"/>
      <c r="ZP77" s="61"/>
      <c r="ZQ77" s="61"/>
      <c r="ZR77" s="61"/>
      <c r="ZS77" s="61"/>
      <c r="ZT77" s="61"/>
      <c r="ZU77" s="61"/>
      <c r="ZV77" s="61"/>
      <c r="ZW77" s="61"/>
      <c r="ZX77" s="61"/>
      <c r="ZY77" s="61"/>
      <c r="ZZ77" s="61"/>
      <c r="AAA77" s="61"/>
      <c r="AAB77" s="61"/>
      <c r="AAC77" s="61"/>
      <c r="AAD77" s="61"/>
      <c r="AAE77" s="61"/>
      <c r="AAF77" s="61"/>
      <c r="AAG77" s="61"/>
      <c r="AAH77" s="61"/>
      <c r="AAI77" s="61"/>
      <c r="AAJ77" s="61"/>
      <c r="AAK77" s="61"/>
      <c r="AAL77" s="61"/>
      <c r="AAM77" s="61"/>
      <c r="AAN77" s="61"/>
      <c r="AAO77" s="61"/>
      <c r="AAP77" s="61"/>
      <c r="AAQ77" s="61"/>
      <c r="AAR77" s="61"/>
      <c r="AAS77" s="61"/>
      <c r="AAT77" s="61"/>
      <c r="AAU77" s="61"/>
      <c r="AAV77" s="61"/>
      <c r="AAW77" s="61"/>
      <c r="AAX77" s="61"/>
      <c r="AAY77" s="61"/>
      <c r="AAZ77" s="61"/>
      <c r="ABA77" s="61"/>
      <c r="ABB77" s="61"/>
      <c r="ABC77" s="61"/>
      <c r="ABD77" s="61"/>
      <c r="ABE77" s="61"/>
      <c r="ABF77" s="61"/>
      <c r="ABG77" s="61"/>
      <c r="ABH77" s="61"/>
      <c r="ABI77" s="61"/>
      <c r="ABJ77" s="61"/>
      <c r="ABK77" s="61"/>
      <c r="ABL77" s="61"/>
      <c r="ABM77" s="61"/>
      <c r="ABN77" s="61"/>
      <c r="ABO77" s="61"/>
      <c r="ABP77" s="61"/>
      <c r="ABQ77" s="61"/>
      <c r="ABR77" s="61"/>
      <c r="ABS77" s="61"/>
      <c r="ABT77" s="61"/>
      <c r="ABU77" s="61"/>
      <c r="ABV77" s="61"/>
      <c r="ABW77" s="61"/>
      <c r="ABX77" s="61"/>
      <c r="ABY77" s="61"/>
      <c r="ABZ77" s="61"/>
      <c r="ACA77" s="61"/>
      <c r="ACB77" s="61"/>
      <c r="ACC77" s="61"/>
      <c r="ACD77" s="61"/>
      <c r="ACE77" s="61"/>
      <c r="ACF77" s="61"/>
      <c r="ACG77" s="61"/>
      <c r="ACH77" s="61"/>
      <c r="ACI77" s="61"/>
      <c r="ACJ77" s="61"/>
      <c r="ACK77" s="61"/>
      <c r="ACL77" s="61"/>
      <c r="ACM77" s="61"/>
      <c r="ACN77" s="61"/>
      <c r="ACO77" s="61"/>
      <c r="ACP77" s="61"/>
      <c r="ACQ77" s="61"/>
      <c r="ACR77" s="61"/>
      <c r="ACS77" s="61"/>
      <c r="ACT77" s="61"/>
      <c r="ACU77" s="61"/>
      <c r="ACV77" s="61"/>
      <c r="ACW77" s="61"/>
      <c r="ACX77" s="61"/>
      <c r="ACY77" s="61"/>
      <c r="ACZ77" s="61"/>
      <c r="ADA77" s="61"/>
      <c r="ADB77" s="61"/>
      <c r="ADC77" s="61"/>
      <c r="ADD77" s="61"/>
      <c r="ADE77" s="61"/>
      <c r="ADF77" s="61"/>
      <c r="ADG77" s="61"/>
      <c r="ADH77" s="61"/>
      <c r="ADI77" s="61"/>
      <c r="ADJ77" s="61"/>
      <c r="ADK77" s="61"/>
      <c r="ADL77" s="61"/>
      <c r="ADM77" s="61"/>
      <c r="ADN77" s="61"/>
      <c r="ADO77" s="61"/>
      <c r="ADP77" s="61"/>
      <c r="ADQ77" s="61"/>
      <c r="ADR77" s="61"/>
      <c r="ADS77" s="61"/>
      <c r="ADT77" s="61"/>
      <c r="ADU77" s="61"/>
      <c r="ADV77" s="61"/>
      <c r="ADW77" s="61"/>
      <c r="ADX77" s="61"/>
      <c r="ADY77" s="61"/>
      <c r="ADZ77" s="61"/>
      <c r="AEA77" s="61"/>
      <c r="AEB77" s="61"/>
      <c r="AEC77" s="61"/>
      <c r="AED77" s="61"/>
      <c r="AEE77" s="61"/>
      <c r="AEF77" s="61"/>
      <c r="AEG77" s="61"/>
      <c r="AEH77" s="61"/>
      <c r="AEI77" s="61"/>
      <c r="AEJ77" s="61"/>
      <c r="AEK77" s="61"/>
      <c r="AEL77" s="61"/>
      <c r="AEM77" s="61"/>
      <c r="AEN77" s="61"/>
      <c r="AEO77" s="61"/>
      <c r="AEP77" s="61"/>
      <c r="AEQ77" s="61"/>
      <c r="AER77" s="61"/>
      <c r="AES77" s="61"/>
      <c r="AET77" s="61"/>
      <c r="AEU77" s="61"/>
      <c r="AEV77" s="61"/>
      <c r="AEW77" s="61"/>
      <c r="AEX77" s="61"/>
      <c r="AEY77" s="61"/>
      <c r="AEZ77" s="61"/>
      <c r="AFA77" s="61"/>
      <c r="AFB77" s="61"/>
      <c r="AFC77" s="61"/>
      <c r="AFD77" s="61"/>
      <c r="AFE77" s="61"/>
      <c r="AFF77" s="61"/>
      <c r="AFG77" s="61"/>
      <c r="AFH77" s="61"/>
      <c r="AFI77" s="61"/>
      <c r="AFJ77" s="61"/>
      <c r="AFK77" s="61"/>
      <c r="AFL77" s="61"/>
      <c r="AFM77" s="61"/>
      <c r="AFN77" s="61"/>
      <c r="AFO77" s="61"/>
      <c r="AFP77" s="61"/>
      <c r="AFQ77" s="61"/>
      <c r="AFR77" s="61"/>
      <c r="AFS77" s="61"/>
      <c r="AFT77" s="61"/>
      <c r="AFU77" s="61"/>
      <c r="AFV77" s="61"/>
      <c r="AFW77" s="61"/>
      <c r="AFX77" s="61"/>
      <c r="AFY77" s="61"/>
      <c r="AFZ77" s="61"/>
      <c r="AGA77" s="61"/>
      <c r="AGB77" s="61"/>
      <c r="AGC77" s="61"/>
      <c r="AGD77" s="61"/>
      <c r="AGE77" s="61"/>
      <c r="AGF77" s="61"/>
      <c r="AGG77" s="61"/>
      <c r="AGH77" s="61"/>
      <c r="AGI77" s="61"/>
      <c r="AGJ77" s="61"/>
      <c r="AGK77" s="61"/>
      <c r="AGL77" s="61"/>
      <c r="AGM77" s="61"/>
      <c r="AGN77" s="61"/>
      <c r="AGO77" s="61"/>
      <c r="AGP77" s="61"/>
      <c r="AGQ77" s="61"/>
      <c r="AGR77" s="61"/>
      <c r="AGS77" s="61"/>
      <c r="AGT77" s="61"/>
      <c r="AGU77" s="61"/>
      <c r="AGV77" s="61"/>
      <c r="AGW77" s="61"/>
      <c r="AGX77" s="61"/>
      <c r="AGY77" s="61"/>
      <c r="AGZ77" s="61"/>
      <c r="AHA77" s="61"/>
      <c r="AHB77" s="61"/>
      <c r="AHC77" s="61"/>
      <c r="AHD77" s="61"/>
      <c r="AHE77" s="61"/>
      <c r="AHF77" s="61"/>
      <c r="AHG77" s="61"/>
      <c r="AHH77" s="61"/>
      <c r="AHI77" s="61"/>
      <c r="AHJ77" s="61"/>
      <c r="AHK77" s="61"/>
      <c r="AHL77" s="61"/>
      <c r="AHM77" s="61"/>
      <c r="AHN77" s="61"/>
      <c r="AHO77" s="61"/>
      <c r="AHP77" s="61"/>
      <c r="AHQ77" s="61"/>
      <c r="AHR77" s="61"/>
      <c r="AHS77" s="61"/>
      <c r="AHT77" s="61"/>
      <c r="AHU77" s="61"/>
      <c r="AHV77" s="61"/>
      <c r="AHW77" s="61"/>
      <c r="AHX77" s="61"/>
      <c r="AHY77" s="61"/>
      <c r="AHZ77" s="61"/>
      <c r="AIA77" s="61"/>
      <c r="AIB77" s="61"/>
      <c r="AIC77" s="61"/>
      <c r="AID77" s="61"/>
      <c r="AIE77" s="61"/>
      <c r="AIF77" s="61"/>
      <c r="AIG77" s="61"/>
      <c r="AIH77" s="61"/>
      <c r="AII77" s="61"/>
      <c r="AIJ77" s="61"/>
      <c r="AIK77" s="61"/>
      <c r="AIL77" s="61"/>
      <c r="AIM77" s="61"/>
      <c r="AIN77" s="61"/>
      <c r="AIO77" s="61"/>
      <c r="AIP77" s="61"/>
      <c r="AIQ77" s="61"/>
      <c r="AIR77" s="61"/>
      <c r="AIS77" s="61"/>
      <c r="AIT77" s="61"/>
      <c r="AIU77" s="61"/>
      <c r="AIV77" s="61"/>
      <c r="AIW77" s="61"/>
      <c r="AIX77" s="61"/>
      <c r="AIY77" s="61"/>
      <c r="AIZ77" s="61"/>
      <c r="AJA77" s="61"/>
      <c r="AJB77" s="61"/>
      <c r="AJC77" s="61"/>
      <c r="AJD77" s="61"/>
      <c r="AJE77" s="61"/>
      <c r="AJF77" s="61"/>
      <c r="AJG77" s="61"/>
      <c r="AJH77" s="61"/>
      <c r="AJI77" s="61"/>
      <c r="AJJ77" s="61"/>
      <c r="AJK77" s="61"/>
      <c r="AJL77" s="61"/>
      <c r="AJM77" s="61"/>
      <c r="AJN77" s="61"/>
      <c r="AJO77" s="61"/>
      <c r="AJP77" s="61"/>
      <c r="AJQ77" s="61"/>
      <c r="AJR77" s="61"/>
      <c r="AJS77" s="61"/>
      <c r="AJT77" s="61"/>
      <c r="AJU77" s="61"/>
      <c r="AJV77" s="61"/>
      <c r="AJW77" s="61"/>
      <c r="AJX77" s="61"/>
      <c r="AJY77" s="61"/>
      <c r="AJZ77" s="61"/>
      <c r="AKA77" s="61"/>
      <c r="AKB77" s="61"/>
      <c r="AKC77" s="61"/>
      <c r="AKD77" s="61"/>
      <c r="AKE77" s="61"/>
      <c r="AKF77" s="61"/>
      <c r="AKG77" s="61"/>
      <c r="AKH77" s="61"/>
      <c r="AKI77" s="61"/>
      <c r="AKJ77" s="61"/>
      <c r="AKK77" s="61"/>
      <c r="AKL77" s="61"/>
      <c r="AKM77" s="61"/>
      <c r="AKN77" s="61"/>
      <c r="AKO77" s="61"/>
      <c r="AKP77" s="61"/>
      <c r="AKQ77" s="61"/>
      <c r="AKR77" s="61"/>
      <c r="AKS77" s="61"/>
      <c r="AKT77" s="61"/>
      <c r="AKU77" s="61"/>
      <c r="AKV77" s="61"/>
      <c r="AKW77" s="61"/>
      <c r="AKX77" s="61"/>
      <c r="AKY77" s="61"/>
      <c r="AKZ77" s="61"/>
      <c r="ALA77" s="61"/>
      <c r="ALB77" s="61"/>
      <c r="ALC77" s="61"/>
      <c r="ALD77" s="61"/>
      <c r="ALE77" s="61"/>
      <c r="ALF77" s="61"/>
      <c r="ALG77" s="61"/>
      <c r="ALH77" s="61"/>
      <c r="ALI77" s="61"/>
      <c r="ALJ77" s="61"/>
      <c r="ALK77" s="61"/>
      <c r="ALL77" s="61"/>
      <c r="ALM77" s="61"/>
      <c r="ALN77" s="61"/>
      <c r="ALO77" s="61"/>
      <c r="ALP77" s="61"/>
      <c r="ALQ77" s="61"/>
      <c r="ALR77" s="61"/>
      <c r="ALS77" s="61"/>
      <c r="ALT77" s="61"/>
      <c r="ALU77" s="61"/>
      <c r="ALV77" s="61"/>
      <c r="ALW77" s="61"/>
      <c r="ALX77" s="61"/>
      <c r="ALY77" s="61"/>
      <c r="ALZ77" s="61"/>
      <c r="AMA77" s="61"/>
      <c r="AMB77" s="61"/>
      <c r="AMC77" s="61"/>
      <c r="AMD77" s="61"/>
      <c r="AME77" s="61"/>
      <c r="AMF77" s="61"/>
      <c r="AMG77" s="61"/>
      <c r="AMH77" s="61"/>
      <c r="AMI77" s="61"/>
      <c r="AMJ77" s="61"/>
      <c r="AMK77" s="61"/>
      <c r="AML77" s="61"/>
      <c r="AMM77" s="61"/>
      <c r="AMN77" s="61"/>
      <c r="AMO77" s="61"/>
      <c r="AMP77" s="61"/>
      <c r="AMQ77" s="61"/>
      <c r="AMR77" s="61"/>
      <c r="AMS77" s="61"/>
      <c r="AMT77" s="61"/>
      <c r="AMU77" s="61"/>
      <c r="AMV77" s="61"/>
      <c r="AMW77" s="61"/>
      <c r="AMX77" s="61"/>
      <c r="AMY77" s="61"/>
      <c r="AMZ77" s="61"/>
      <c r="ANA77" s="61"/>
      <c r="ANB77" s="61"/>
      <c r="ANC77" s="61"/>
      <c r="AND77" s="61"/>
      <c r="ANE77" s="61"/>
      <c r="ANF77" s="61"/>
      <c r="ANG77" s="61"/>
      <c r="ANH77" s="61"/>
      <c r="ANI77" s="61"/>
      <c r="ANJ77" s="61"/>
      <c r="ANK77" s="61"/>
      <c r="ANL77" s="61"/>
      <c r="ANM77" s="61"/>
      <c r="ANN77" s="61"/>
      <c r="ANO77" s="61"/>
      <c r="ANP77" s="61"/>
      <c r="ANQ77" s="61"/>
      <c r="ANR77" s="61"/>
      <c r="ANS77" s="61"/>
      <c r="ANT77" s="61"/>
      <c r="ANU77" s="61"/>
      <c r="ANV77" s="61"/>
      <c r="ANW77" s="61"/>
      <c r="ANX77" s="61"/>
      <c r="ANY77" s="61"/>
      <c r="ANZ77" s="61"/>
      <c r="AOA77" s="61"/>
      <c r="AOB77" s="61"/>
      <c r="AOC77" s="61"/>
      <c r="AOD77" s="61"/>
      <c r="AOE77" s="61"/>
      <c r="AOF77" s="61"/>
      <c r="AOG77" s="61"/>
      <c r="AOH77" s="61"/>
      <c r="AOI77" s="61"/>
      <c r="AOJ77" s="61"/>
      <c r="AOK77" s="61"/>
      <c r="AOL77" s="61"/>
      <c r="AOM77" s="61"/>
      <c r="AON77" s="61"/>
      <c r="AOO77" s="61"/>
      <c r="AOP77" s="61"/>
      <c r="AOQ77" s="61"/>
      <c r="AOR77" s="61"/>
      <c r="AOS77" s="61"/>
      <c r="AOT77" s="61"/>
      <c r="AOU77" s="61"/>
      <c r="AOV77" s="61"/>
      <c r="AOW77" s="61"/>
      <c r="AOX77" s="61"/>
      <c r="AOY77" s="61"/>
      <c r="AOZ77" s="61"/>
      <c r="APA77" s="61"/>
      <c r="APB77" s="61"/>
      <c r="APC77" s="61"/>
      <c r="APD77" s="61"/>
      <c r="APE77" s="61"/>
      <c r="APF77" s="61"/>
      <c r="APG77" s="61"/>
      <c r="APH77" s="61"/>
      <c r="API77" s="61"/>
      <c r="APJ77" s="61"/>
      <c r="APK77" s="61"/>
      <c r="APL77" s="61"/>
      <c r="APM77" s="61"/>
      <c r="APN77" s="61"/>
      <c r="APO77" s="61"/>
      <c r="APP77" s="61"/>
      <c r="APQ77" s="61"/>
      <c r="APR77" s="61"/>
      <c r="APS77" s="61"/>
      <c r="APT77" s="61"/>
      <c r="APU77" s="61"/>
      <c r="APV77" s="61"/>
      <c r="APW77" s="61"/>
      <c r="APX77" s="61"/>
      <c r="APY77" s="61"/>
    </row>
    <row r="78" spans="1:1117" s="41" customFormat="1" ht="15" customHeight="1" x14ac:dyDescent="0.2">
      <c r="A78" s="352" t="s">
        <v>796</v>
      </c>
      <c r="B78" s="351">
        <f t="shared" si="3"/>
        <v>3142.6228653905264</v>
      </c>
      <c r="C78" s="351">
        <f t="shared" si="4"/>
        <v>7046.9466499104692</v>
      </c>
      <c r="D78" s="351">
        <f t="shared" si="5"/>
        <v>247.40886884517704</v>
      </c>
      <c r="E78" s="351">
        <f t="shared" si="6"/>
        <v>5609.586306892762</v>
      </c>
      <c r="F78" s="351">
        <f t="shared" si="7"/>
        <v>26.237466519949471</v>
      </c>
      <c r="G78" s="351">
        <f t="shared" si="8"/>
        <v>7854.7410374871542</v>
      </c>
      <c r="H78" s="351">
        <f t="shared" si="9"/>
        <v>9631.8542780975458</v>
      </c>
      <c r="I78" s="351">
        <f t="shared" si="10"/>
        <v>741.9419173061566</v>
      </c>
      <c r="J78" s="351">
        <f t="shared" si="11"/>
        <v>1419.2565291333219</v>
      </c>
      <c r="K78" s="351">
        <f t="shared" si="12"/>
        <v>334.68256025501478</v>
      </c>
      <c r="L78" s="351">
        <f t="shared" si="13"/>
        <v>608.16590161141198</v>
      </c>
      <c r="M78" s="351">
        <f t="shared" si="14"/>
        <v>13.233766058233382</v>
      </c>
      <c r="N78" s="351">
        <f t="shared" si="16"/>
        <v>36676.678147507722</v>
      </c>
      <c r="O78" s="351">
        <v>842.38937777741194</v>
      </c>
      <c r="P78" s="437"/>
      <c r="Q78" s="437"/>
      <c r="R78" s="187"/>
      <c r="S78" s="190"/>
      <c r="T78" s="437"/>
      <c r="U78" s="437"/>
      <c r="V78" s="437"/>
      <c r="W78" s="437"/>
      <c r="X78" s="437"/>
      <c r="Y78" s="437"/>
      <c r="Z78" s="437"/>
      <c r="AA78" s="437"/>
      <c r="AB78" s="437"/>
      <c r="AC78" s="437"/>
      <c r="AD78" s="437"/>
      <c r="AE78" s="437"/>
      <c r="AF78" s="437"/>
      <c r="AG78" s="437"/>
      <c r="AH78" s="87"/>
      <c r="AI78" s="87"/>
      <c r="AJ78" s="87"/>
      <c r="AK78" s="87"/>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c r="BZ78" s="61"/>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1"/>
      <c r="DJ78" s="61"/>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61"/>
      <c r="EX78" s="61"/>
      <c r="EY78" s="61"/>
      <c r="EZ78" s="61"/>
      <c r="FA78" s="61"/>
      <c r="FB78" s="61"/>
      <c r="FC78" s="61"/>
      <c r="FD78" s="61"/>
      <c r="FE78" s="61"/>
      <c r="FF78" s="61"/>
      <c r="FG78" s="61"/>
      <c r="FH78" s="61"/>
      <c r="FI78" s="61"/>
      <c r="FJ78" s="61"/>
      <c r="FK78" s="61"/>
      <c r="FL78" s="61"/>
      <c r="FM78" s="61"/>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1"/>
      <c r="HN78" s="61"/>
      <c r="HO78" s="61"/>
      <c r="HP78" s="61"/>
      <c r="HQ78" s="61"/>
      <c r="HR78" s="61"/>
      <c r="HS78" s="61"/>
      <c r="HT78" s="61"/>
      <c r="HU78" s="61"/>
      <c r="HV78" s="61"/>
      <c r="HW78" s="61"/>
      <c r="HX78" s="61"/>
      <c r="HY78" s="61"/>
      <c r="HZ78" s="61"/>
      <c r="IA78" s="61"/>
      <c r="IB78" s="61"/>
      <c r="IC78" s="61"/>
      <c r="ID78" s="61"/>
      <c r="IE78" s="61"/>
      <c r="IF78" s="61"/>
      <c r="IG78" s="61"/>
      <c r="IH78" s="61"/>
      <c r="II78" s="61"/>
      <c r="IJ78" s="61"/>
      <c r="IK78" s="61"/>
      <c r="IL78" s="61"/>
      <c r="IM78" s="61"/>
      <c r="IN78" s="61"/>
      <c r="IO78" s="61"/>
      <c r="IP78" s="61"/>
      <c r="IQ78" s="61"/>
      <c r="IR78" s="61"/>
      <c r="IS78" s="61"/>
      <c r="IT78" s="61"/>
      <c r="IU78" s="61"/>
      <c r="IV78" s="61"/>
      <c r="IW78" s="61"/>
      <c r="IX78" s="61"/>
      <c r="IY78" s="61"/>
      <c r="IZ78" s="61"/>
      <c r="JA78" s="61"/>
      <c r="JB78" s="61"/>
      <c r="JC78" s="61"/>
      <c r="JD78" s="61"/>
      <c r="JE78" s="61"/>
      <c r="JF78" s="61"/>
      <c r="JG78" s="61"/>
      <c r="JH78" s="61"/>
      <c r="JI78" s="61"/>
      <c r="JJ78" s="61"/>
      <c r="JK78" s="61"/>
      <c r="JL78" s="61"/>
      <c r="JM78" s="61"/>
      <c r="JN78" s="61"/>
      <c r="JO78" s="61"/>
      <c r="JP78" s="61"/>
      <c r="JQ78" s="61"/>
      <c r="JR78" s="61"/>
      <c r="JS78" s="61"/>
      <c r="JT78" s="61"/>
      <c r="JU78" s="61"/>
      <c r="JV78" s="61"/>
      <c r="JW78" s="61"/>
      <c r="JX78" s="61"/>
      <c r="JY78" s="61"/>
      <c r="JZ78" s="61"/>
      <c r="KA78" s="61"/>
      <c r="KB78" s="61"/>
      <c r="KC78" s="61"/>
      <c r="KD78" s="61"/>
      <c r="KE78" s="61"/>
      <c r="KF78" s="61"/>
      <c r="KG78" s="61"/>
      <c r="KH78" s="61"/>
      <c r="KI78" s="61"/>
      <c r="KJ78" s="61"/>
      <c r="KK78" s="61"/>
      <c r="KL78" s="61"/>
      <c r="KM78" s="61"/>
      <c r="KN78" s="61"/>
      <c r="KO78" s="61"/>
      <c r="KP78" s="61"/>
      <c r="KQ78" s="61"/>
      <c r="KR78" s="61"/>
      <c r="KS78" s="61"/>
      <c r="KT78" s="61"/>
      <c r="KU78" s="61"/>
      <c r="KV78" s="61"/>
      <c r="KW78" s="61"/>
      <c r="KX78" s="61"/>
      <c r="KY78" s="61"/>
      <c r="KZ78" s="61"/>
      <c r="LA78" s="61"/>
      <c r="LB78" s="61"/>
      <c r="LC78" s="61"/>
      <c r="LD78" s="61"/>
      <c r="LE78" s="61"/>
      <c r="LF78" s="61"/>
      <c r="LG78" s="61"/>
      <c r="LH78" s="61"/>
      <c r="LI78" s="61"/>
      <c r="LJ78" s="61"/>
      <c r="LK78" s="61"/>
      <c r="LL78" s="61"/>
      <c r="LM78" s="61"/>
      <c r="LN78" s="61"/>
      <c r="LO78" s="61"/>
      <c r="LP78" s="61"/>
      <c r="LQ78" s="61"/>
      <c r="LR78" s="61"/>
      <c r="LS78" s="61"/>
      <c r="LT78" s="61"/>
      <c r="LU78" s="61"/>
      <c r="LV78" s="61"/>
      <c r="LW78" s="61"/>
      <c r="LX78" s="61"/>
      <c r="LY78" s="61"/>
      <c r="LZ78" s="61"/>
      <c r="MA78" s="61"/>
      <c r="MB78" s="61"/>
      <c r="MC78" s="61"/>
      <c r="MD78" s="61"/>
      <c r="ME78" s="61"/>
      <c r="MF78" s="61"/>
      <c r="MG78" s="61"/>
      <c r="MH78" s="61"/>
      <c r="MI78" s="61"/>
      <c r="MJ78" s="61"/>
      <c r="MK78" s="61"/>
      <c r="ML78" s="61"/>
      <c r="MM78" s="61"/>
      <c r="MN78" s="61"/>
      <c r="MO78" s="61"/>
      <c r="MP78" s="61"/>
      <c r="MQ78" s="61"/>
      <c r="MR78" s="61"/>
      <c r="MS78" s="61"/>
      <c r="MT78" s="61"/>
      <c r="MU78" s="61"/>
      <c r="MV78" s="61"/>
      <c r="MW78" s="61"/>
      <c r="MX78" s="61"/>
      <c r="MY78" s="61"/>
      <c r="MZ78" s="61"/>
      <c r="NA78" s="61"/>
      <c r="NB78" s="61"/>
      <c r="NC78" s="61"/>
      <c r="ND78" s="61"/>
      <c r="NE78" s="61"/>
      <c r="NF78" s="61"/>
      <c r="NG78" s="61"/>
      <c r="NH78" s="61"/>
      <c r="NI78" s="61"/>
      <c r="NJ78" s="61"/>
      <c r="NK78" s="61"/>
      <c r="NL78" s="61"/>
      <c r="NM78" s="61"/>
      <c r="NN78" s="61"/>
      <c r="NO78" s="61"/>
      <c r="NP78" s="61"/>
      <c r="NQ78" s="61"/>
      <c r="NR78" s="61"/>
      <c r="NS78" s="61"/>
      <c r="NT78" s="61"/>
      <c r="NU78" s="61"/>
      <c r="NV78" s="61"/>
      <c r="NW78" s="61"/>
      <c r="NX78" s="61"/>
      <c r="NY78" s="61"/>
      <c r="NZ78" s="61"/>
      <c r="OA78" s="61"/>
      <c r="OB78" s="61"/>
      <c r="OC78" s="61"/>
      <c r="OD78" s="61"/>
      <c r="OE78" s="61"/>
      <c r="OF78" s="61"/>
      <c r="OG78" s="61"/>
      <c r="OH78" s="61"/>
      <c r="OI78" s="61"/>
      <c r="OJ78" s="61"/>
      <c r="OK78" s="61"/>
      <c r="OL78" s="61"/>
      <c r="OM78" s="61"/>
      <c r="ON78" s="61"/>
      <c r="OO78" s="61"/>
      <c r="OP78" s="61"/>
      <c r="OQ78" s="61"/>
      <c r="OR78" s="61"/>
      <c r="OS78" s="61"/>
      <c r="OT78" s="61"/>
      <c r="OU78" s="61"/>
      <c r="OV78" s="61"/>
      <c r="OW78" s="61"/>
      <c r="OX78" s="61"/>
      <c r="OY78" s="61"/>
      <c r="OZ78" s="61"/>
      <c r="PA78" s="61"/>
      <c r="PB78" s="61"/>
      <c r="PC78" s="61"/>
      <c r="PD78" s="61"/>
      <c r="PE78" s="61"/>
      <c r="PF78" s="61"/>
      <c r="PG78" s="61"/>
      <c r="PH78" s="61"/>
      <c r="PI78" s="61"/>
      <c r="PJ78" s="61"/>
      <c r="PK78" s="61"/>
      <c r="PL78" s="61"/>
      <c r="PM78" s="61"/>
      <c r="PN78" s="61"/>
      <c r="PO78" s="61"/>
      <c r="PP78" s="61"/>
      <c r="PQ78" s="61"/>
      <c r="PR78" s="61"/>
      <c r="PS78" s="61"/>
      <c r="PT78" s="61"/>
      <c r="PU78" s="61"/>
      <c r="PV78" s="61"/>
      <c r="PW78" s="61"/>
      <c r="PX78" s="61"/>
      <c r="PY78" s="61"/>
      <c r="PZ78" s="61"/>
      <c r="QA78" s="61"/>
      <c r="QB78" s="61"/>
      <c r="QC78" s="61"/>
      <c r="QD78" s="61"/>
      <c r="QE78" s="61"/>
      <c r="QF78" s="61"/>
      <c r="QG78" s="61"/>
      <c r="QH78" s="61"/>
      <c r="QI78" s="61"/>
      <c r="QJ78" s="61"/>
      <c r="QK78" s="61"/>
      <c r="QL78" s="61"/>
      <c r="QM78" s="61"/>
      <c r="QN78" s="61"/>
      <c r="QO78" s="61"/>
      <c r="QP78" s="61"/>
      <c r="QQ78" s="61"/>
      <c r="QR78" s="61"/>
      <c r="QS78" s="61"/>
      <c r="QT78" s="61"/>
      <c r="QU78" s="61"/>
      <c r="QV78" s="61"/>
      <c r="QW78" s="61"/>
      <c r="QX78" s="61"/>
      <c r="QY78" s="61"/>
      <c r="QZ78" s="61"/>
      <c r="RA78" s="61"/>
      <c r="RB78" s="61"/>
      <c r="RC78" s="61"/>
      <c r="RD78" s="61"/>
      <c r="RE78" s="61"/>
      <c r="RF78" s="61"/>
      <c r="RG78" s="61"/>
      <c r="RH78" s="61"/>
      <c r="RI78" s="61"/>
      <c r="RJ78" s="61"/>
      <c r="RK78" s="61"/>
      <c r="RL78" s="61"/>
      <c r="RM78" s="61"/>
      <c r="RN78" s="61"/>
      <c r="RO78" s="61"/>
      <c r="RP78" s="61"/>
      <c r="RQ78" s="61"/>
      <c r="RR78" s="61"/>
      <c r="RS78" s="61"/>
      <c r="RT78" s="61"/>
      <c r="RU78" s="61"/>
      <c r="RV78" s="61"/>
      <c r="RW78" s="61"/>
      <c r="RX78" s="61"/>
      <c r="RY78" s="61"/>
      <c r="RZ78" s="61"/>
      <c r="SA78" s="61"/>
      <c r="SB78" s="61"/>
      <c r="SC78" s="61"/>
      <c r="SD78" s="61"/>
      <c r="SE78" s="61"/>
      <c r="SF78" s="61"/>
      <c r="SG78" s="61"/>
      <c r="SH78" s="61"/>
      <c r="SI78" s="61"/>
      <c r="SJ78" s="61"/>
      <c r="SK78" s="61"/>
      <c r="SL78" s="61"/>
      <c r="SM78" s="61"/>
      <c r="SN78" s="61"/>
      <c r="SO78" s="61"/>
      <c r="SP78" s="61"/>
      <c r="SQ78" s="61"/>
      <c r="SR78" s="61"/>
      <c r="SS78" s="61"/>
      <c r="ST78" s="61"/>
      <c r="SU78" s="61"/>
      <c r="SV78" s="61"/>
      <c r="SW78" s="61"/>
      <c r="SX78" s="61"/>
      <c r="SY78" s="61"/>
      <c r="SZ78" s="61"/>
      <c r="TA78" s="61"/>
      <c r="TB78" s="61"/>
      <c r="TC78" s="61"/>
      <c r="TD78" s="61"/>
      <c r="TE78" s="61"/>
      <c r="TF78" s="61"/>
      <c r="TG78" s="61"/>
      <c r="TH78" s="61"/>
      <c r="TI78" s="61"/>
      <c r="TJ78" s="61"/>
      <c r="TK78" s="61"/>
      <c r="TL78" s="61"/>
      <c r="TM78" s="61"/>
      <c r="TN78" s="61"/>
      <c r="TO78" s="61"/>
      <c r="TP78" s="61"/>
      <c r="TQ78" s="61"/>
      <c r="TR78" s="61"/>
      <c r="TS78" s="61"/>
      <c r="TT78" s="61"/>
      <c r="TU78" s="61"/>
      <c r="TV78" s="61"/>
      <c r="TW78" s="61"/>
      <c r="TX78" s="61"/>
      <c r="TY78" s="61"/>
      <c r="TZ78" s="61"/>
      <c r="UA78" s="61"/>
      <c r="UB78" s="61"/>
      <c r="UC78" s="61"/>
      <c r="UD78" s="61"/>
      <c r="UE78" s="61"/>
      <c r="UF78" s="61"/>
      <c r="UG78" s="61"/>
      <c r="UH78" s="61"/>
      <c r="UI78" s="61"/>
      <c r="UJ78" s="61"/>
      <c r="UK78" s="61"/>
      <c r="UL78" s="61"/>
      <c r="UM78" s="61"/>
      <c r="UN78" s="61"/>
      <c r="UO78" s="61"/>
      <c r="UP78" s="61"/>
      <c r="UQ78" s="61"/>
      <c r="UR78" s="61"/>
      <c r="US78" s="61"/>
      <c r="UT78" s="61"/>
      <c r="UU78" s="61"/>
      <c r="UV78" s="61"/>
      <c r="UW78" s="61"/>
      <c r="UX78" s="61"/>
      <c r="UY78" s="61"/>
      <c r="UZ78" s="61"/>
      <c r="VA78" s="61"/>
      <c r="VB78" s="61"/>
      <c r="VC78" s="61"/>
      <c r="VD78" s="61"/>
      <c r="VE78" s="61"/>
      <c r="VF78" s="61"/>
      <c r="VG78" s="61"/>
      <c r="VH78" s="61"/>
      <c r="VI78" s="61"/>
      <c r="VJ78" s="61"/>
      <c r="VK78" s="61"/>
      <c r="VL78" s="61"/>
      <c r="VM78" s="61"/>
      <c r="VN78" s="61"/>
      <c r="VO78" s="61"/>
      <c r="VP78" s="61"/>
      <c r="VQ78" s="61"/>
      <c r="VR78" s="61"/>
      <c r="VS78" s="61"/>
      <c r="VT78" s="61"/>
      <c r="VU78" s="61"/>
      <c r="VV78" s="61"/>
      <c r="VW78" s="61"/>
      <c r="VX78" s="61"/>
      <c r="VY78" s="61"/>
      <c r="VZ78" s="61"/>
      <c r="WA78" s="61"/>
      <c r="WB78" s="61"/>
      <c r="WC78" s="61"/>
      <c r="WD78" s="61"/>
      <c r="WE78" s="61"/>
      <c r="WF78" s="61"/>
      <c r="WG78" s="61"/>
      <c r="WH78" s="61"/>
      <c r="WI78" s="61"/>
      <c r="WJ78" s="61"/>
      <c r="WK78" s="61"/>
      <c r="WL78" s="61"/>
      <c r="WM78" s="61"/>
      <c r="WN78" s="61"/>
      <c r="WO78" s="61"/>
      <c r="WP78" s="61"/>
      <c r="WQ78" s="61"/>
      <c r="WR78" s="61"/>
      <c r="WS78" s="61"/>
      <c r="WT78" s="61"/>
      <c r="WU78" s="61"/>
      <c r="WV78" s="61"/>
      <c r="WW78" s="61"/>
      <c r="WX78" s="61"/>
      <c r="WY78" s="61"/>
      <c r="WZ78" s="61"/>
      <c r="XA78" s="61"/>
      <c r="XB78" s="61"/>
      <c r="XC78" s="61"/>
      <c r="XD78" s="61"/>
      <c r="XE78" s="61"/>
      <c r="XF78" s="61"/>
      <c r="XG78" s="61"/>
      <c r="XH78" s="61"/>
      <c r="XI78" s="61"/>
      <c r="XJ78" s="61"/>
      <c r="XK78" s="61"/>
      <c r="XL78" s="61"/>
      <c r="XM78" s="61"/>
      <c r="XN78" s="61"/>
      <c r="XO78" s="61"/>
      <c r="XP78" s="61"/>
      <c r="XQ78" s="61"/>
      <c r="XR78" s="61"/>
      <c r="XS78" s="61"/>
      <c r="XT78" s="61"/>
      <c r="XU78" s="61"/>
      <c r="XV78" s="61"/>
      <c r="XW78" s="61"/>
      <c r="XX78" s="61"/>
      <c r="XY78" s="61"/>
      <c r="XZ78" s="61"/>
      <c r="YA78" s="61"/>
      <c r="YB78" s="61"/>
      <c r="YC78" s="61"/>
      <c r="YD78" s="61"/>
      <c r="YE78" s="61"/>
      <c r="YF78" s="61"/>
      <c r="YG78" s="61"/>
      <c r="YH78" s="61"/>
      <c r="YI78" s="61"/>
      <c r="YJ78" s="61"/>
      <c r="YK78" s="61"/>
      <c r="YL78" s="61"/>
      <c r="YM78" s="61"/>
      <c r="YN78" s="61"/>
      <c r="YO78" s="61"/>
      <c r="YP78" s="61"/>
      <c r="YQ78" s="61"/>
      <c r="YR78" s="61"/>
      <c r="YS78" s="61"/>
      <c r="YT78" s="61"/>
      <c r="YU78" s="61"/>
      <c r="YV78" s="61"/>
      <c r="YW78" s="61"/>
      <c r="YX78" s="61"/>
      <c r="YY78" s="61"/>
      <c r="YZ78" s="61"/>
      <c r="ZA78" s="61"/>
      <c r="ZB78" s="61"/>
      <c r="ZC78" s="61"/>
      <c r="ZD78" s="61"/>
      <c r="ZE78" s="61"/>
      <c r="ZF78" s="61"/>
      <c r="ZG78" s="61"/>
      <c r="ZH78" s="61"/>
      <c r="ZI78" s="61"/>
      <c r="ZJ78" s="61"/>
      <c r="ZK78" s="61"/>
      <c r="ZL78" s="61"/>
      <c r="ZM78" s="61"/>
      <c r="ZN78" s="61"/>
      <c r="ZO78" s="61"/>
      <c r="ZP78" s="61"/>
      <c r="ZQ78" s="61"/>
      <c r="ZR78" s="61"/>
      <c r="ZS78" s="61"/>
      <c r="ZT78" s="61"/>
      <c r="ZU78" s="61"/>
      <c r="ZV78" s="61"/>
      <c r="ZW78" s="61"/>
      <c r="ZX78" s="61"/>
      <c r="ZY78" s="61"/>
      <c r="ZZ78" s="61"/>
      <c r="AAA78" s="61"/>
      <c r="AAB78" s="61"/>
      <c r="AAC78" s="61"/>
      <c r="AAD78" s="61"/>
      <c r="AAE78" s="61"/>
      <c r="AAF78" s="61"/>
      <c r="AAG78" s="61"/>
      <c r="AAH78" s="61"/>
      <c r="AAI78" s="61"/>
      <c r="AAJ78" s="61"/>
      <c r="AAK78" s="61"/>
      <c r="AAL78" s="61"/>
      <c r="AAM78" s="61"/>
      <c r="AAN78" s="61"/>
      <c r="AAO78" s="61"/>
      <c r="AAP78" s="61"/>
      <c r="AAQ78" s="61"/>
      <c r="AAR78" s="61"/>
      <c r="AAS78" s="61"/>
      <c r="AAT78" s="61"/>
      <c r="AAU78" s="61"/>
      <c r="AAV78" s="61"/>
      <c r="AAW78" s="61"/>
      <c r="AAX78" s="61"/>
      <c r="AAY78" s="61"/>
      <c r="AAZ78" s="61"/>
      <c r="ABA78" s="61"/>
      <c r="ABB78" s="61"/>
      <c r="ABC78" s="61"/>
      <c r="ABD78" s="61"/>
      <c r="ABE78" s="61"/>
      <c r="ABF78" s="61"/>
      <c r="ABG78" s="61"/>
      <c r="ABH78" s="61"/>
      <c r="ABI78" s="61"/>
      <c r="ABJ78" s="61"/>
      <c r="ABK78" s="61"/>
      <c r="ABL78" s="61"/>
      <c r="ABM78" s="61"/>
      <c r="ABN78" s="61"/>
      <c r="ABO78" s="61"/>
      <c r="ABP78" s="61"/>
      <c r="ABQ78" s="61"/>
      <c r="ABR78" s="61"/>
      <c r="ABS78" s="61"/>
      <c r="ABT78" s="61"/>
      <c r="ABU78" s="61"/>
      <c r="ABV78" s="61"/>
      <c r="ABW78" s="61"/>
      <c r="ABX78" s="61"/>
      <c r="ABY78" s="61"/>
      <c r="ABZ78" s="61"/>
      <c r="ACA78" s="61"/>
      <c r="ACB78" s="61"/>
      <c r="ACC78" s="61"/>
      <c r="ACD78" s="61"/>
      <c r="ACE78" s="61"/>
      <c r="ACF78" s="61"/>
      <c r="ACG78" s="61"/>
      <c r="ACH78" s="61"/>
      <c r="ACI78" s="61"/>
      <c r="ACJ78" s="61"/>
      <c r="ACK78" s="61"/>
      <c r="ACL78" s="61"/>
      <c r="ACM78" s="61"/>
      <c r="ACN78" s="61"/>
      <c r="ACO78" s="61"/>
      <c r="ACP78" s="61"/>
      <c r="ACQ78" s="61"/>
      <c r="ACR78" s="61"/>
      <c r="ACS78" s="61"/>
      <c r="ACT78" s="61"/>
      <c r="ACU78" s="61"/>
      <c r="ACV78" s="61"/>
      <c r="ACW78" s="61"/>
      <c r="ACX78" s="61"/>
      <c r="ACY78" s="61"/>
      <c r="ACZ78" s="61"/>
      <c r="ADA78" s="61"/>
      <c r="ADB78" s="61"/>
      <c r="ADC78" s="61"/>
      <c r="ADD78" s="61"/>
      <c r="ADE78" s="61"/>
      <c r="ADF78" s="61"/>
      <c r="ADG78" s="61"/>
      <c r="ADH78" s="61"/>
      <c r="ADI78" s="61"/>
      <c r="ADJ78" s="61"/>
      <c r="ADK78" s="61"/>
      <c r="ADL78" s="61"/>
      <c r="ADM78" s="61"/>
      <c r="ADN78" s="61"/>
      <c r="ADO78" s="61"/>
      <c r="ADP78" s="61"/>
      <c r="ADQ78" s="61"/>
      <c r="ADR78" s="61"/>
      <c r="ADS78" s="61"/>
      <c r="ADT78" s="61"/>
      <c r="ADU78" s="61"/>
      <c r="ADV78" s="61"/>
      <c r="ADW78" s="61"/>
      <c r="ADX78" s="61"/>
      <c r="ADY78" s="61"/>
      <c r="ADZ78" s="61"/>
      <c r="AEA78" s="61"/>
      <c r="AEB78" s="61"/>
      <c r="AEC78" s="61"/>
      <c r="AED78" s="61"/>
      <c r="AEE78" s="61"/>
      <c r="AEF78" s="61"/>
      <c r="AEG78" s="61"/>
      <c r="AEH78" s="61"/>
      <c r="AEI78" s="61"/>
      <c r="AEJ78" s="61"/>
      <c r="AEK78" s="61"/>
      <c r="AEL78" s="61"/>
      <c r="AEM78" s="61"/>
      <c r="AEN78" s="61"/>
      <c r="AEO78" s="61"/>
      <c r="AEP78" s="61"/>
      <c r="AEQ78" s="61"/>
      <c r="AER78" s="61"/>
      <c r="AES78" s="61"/>
      <c r="AET78" s="61"/>
      <c r="AEU78" s="61"/>
      <c r="AEV78" s="61"/>
      <c r="AEW78" s="61"/>
      <c r="AEX78" s="61"/>
      <c r="AEY78" s="61"/>
      <c r="AEZ78" s="61"/>
      <c r="AFA78" s="61"/>
      <c r="AFB78" s="61"/>
      <c r="AFC78" s="61"/>
      <c r="AFD78" s="61"/>
      <c r="AFE78" s="61"/>
      <c r="AFF78" s="61"/>
      <c r="AFG78" s="61"/>
      <c r="AFH78" s="61"/>
      <c r="AFI78" s="61"/>
      <c r="AFJ78" s="61"/>
      <c r="AFK78" s="61"/>
      <c r="AFL78" s="61"/>
      <c r="AFM78" s="61"/>
      <c r="AFN78" s="61"/>
      <c r="AFO78" s="61"/>
      <c r="AFP78" s="61"/>
      <c r="AFQ78" s="61"/>
      <c r="AFR78" s="61"/>
      <c r="AFS78" s="61"/>
      <c r="AFT78" s="61"/>
      <c r="AFU78" s="61"/>
      <c r="AFV78" s="61"/>
      <c r="AFW78" s="61"/>
      <c r="AFX78" s="61"/>
      <c r="AFY78" s="61"/>
      <c r="AFZ78" s="61"/>
      <c r="AGA78" s="61"/>
      <c r="AGB78" s="61"/>
      <c r="AGC78" s="61"/>
      <c r="AGD78" s="61"/>
      <c r="AGE78" s="61"/>
      <c r="AGF78" s="61"/>
      <c r="AGG78" s="61"/>
      <c r="AGH78" s="61"/>
      <c r="AGI78" s="61"/>
      <c r="AGJ78" s="61"/>
      <c r="AGK78" s="61"/>
      <c r="AGL78" s="61"/>
      <c r="AGM78" s="61"/>
      <c r="AGN78" s="61"/>
      <c r="AGO78" s="61"/>
      <c r="AGP78" s="61"/>
      <c r="AGQ78" s="61"/>
      <c r="AGR78" s="61"/>
      <c r="AGS78" s="61"/>
      <c r="AGT78" s="61"/>
      <c r="AGU78" s="61"/>
      <c r="AGV78" s="61"/>
      <c r="AGW78" s="61"/>
      <c r="AGX78" s="61"/>
      <c r="AGY78" s="61"/>
      <c r="AGZ78" s="61"/>
      <c r="AHA78" s="61"/>
      <c r="AHB78" s="61"/>
      <c r="AHC78" s="61"/>
      <c r="AHD78" s="61"/>
      <c r="AHE78" s="61"/>
      <c r="AHF78" s="61"/>
      <c r="AHG78" s="61"/>
      <c r="AHH78" s="61"/>
      <c r="AHI78" s="61"/>
      <c r="AHJ78" s="61"/>
      <c r="AHK78" s="61"/>
      <c r="AHL78" s="61"/>
      <c r="AHM78" s="61"/>
      <c r="AHN78" s="61"/>
      <c r="AHO78" s="61"/>
      <c r="AHP78" s="61"/>
      <c r="AHQ78" s="61"/>
      <c r="AHR78" s="61"/>
      <c r="AHS78" s="61"/>
      <c r="AHT78" s="61"/>
      <c r="AHU78" s="61"/>
      <c r="AHV78" s="61"/>
      <c r="AHW78" s="61"/>
      <c r="AHX78" s="61"/>
      <c r="AHY78" s="61"/>
      <c r="AHZ78" s="61"/>
      <c r="AIA78" s="61"/>
      <c r="AIB78" s="61"/>
      <c r="AIC78" s="61"/>
      <c r="AID78" s="61"/>
      <c r="AIE78" s="61"/>
      <c r="AIF78" s="61"/>
      <c r="AIG78" s="61"/>
      <c r="AIH78" s="61"/>
      <c r="AII78" s="61"/>
      <c r="AIJ78" s="61"/>
      <c r="AIK78" s="61"/>
      <c r="AIL78" s="61"/>
      <c r="AIM78" s="61"/>
      <c r="AIN78" s="61"/>
      <c r="AIO78" s="61"/>
      <c r="AIP78" s="61"/>
      <c r="AIQ78" s="61"/>
      <c r="AIR78" s="61"/>
      <c r="AIS78" s="61"/>
      <c r="AIT78" s="61"/>
      <c r="AIU78" s="61"/>
      <c r="AIV78" s="61"/>
      <c r="AIW78" s="61"/>
      <c r="AIX78" s="61"/>
      <c r="AIY78" s="61"/>
      <c r="AIZ78" s="61"/>
      <c r="AJA78" s="61"/>
      <c r="AJB78" s="61"/>
      <c r="AJC78" s="61"/>
      <c r="AJD78" s="61"/>
      <c r="AJE78" s="61"/>
      <c r="AJF78" s="61"/>
      <c r="AJG78" s="61"/>
      <c r="AJH78" s="61"/>
      <c r="AJI78" s="61"/>
      <c r="AJJ78" s="61"/>
      <c r="AJK78" s="61"/>
      <c r="AJL78" s="61"/>
      <c r="AJM78" s="61"/>
      <c r="AJN78" s="61"/>
      <c r="AJO78" s="61"/>
      <c r="AJP78" s="61"/>
      <c r="AJQ78" s="61"/>
      <c r="AJR78" s="61"/>
      <c r="AJS78" s="61"/>
      <c r="AJT78" s="61"/>
      <c r="AJU78" s="61"/>
      <c r="AJV78" s="61"/>
      <c r="AJW78" s="61"/>
      <c r="AJX78" s="61"/>
      <c r="AJY78" s="61"/>
      <c r="AJZ78" s="61"/>
      <c r="AKA78" s="61"/>
      <c r="AKB78" s="61"/>
      <c r="AKC78" s="61"/>
      <c r="AKD78" s="61"/>
      <c r="AKE78" s="61"/>
      <c r="AKF78" s="61"/>
      <c r="AKG78" s="61"/>
      <c r="AKH78" s="61"/>
      <c r="AKI78" s="61"/>
      <c r="AKJ78" s="61"/>
      <c r="AKK78" s="61"/>
      <c r="AKL78" s="61"/>
      <c r="AKM78" s="61"/>
      <c r="AKN78" s="61"/>
      <c r="AKO78" s="61"/>
      <c r="AKP78" s="61"/>
      <c r="AKQ78" s="61"/>
      <c r="AKR78" s="61"/>
      <c r="AKS78" s="61"/>
      <c r="AKT78" s="61"/>
      <c r="AKU78" s="61"/>
      <c r="AKV78" s="61"/>
      <c r="AKW78" s="61"/>
      <c r="AKX78" s="61"/>
      <c r="AKY78" s="61"/>
      <c r="AKZ78" s="61"/>
      <c r="ALA78" s="61"/>
      <c r="ALB78" s="61"/>
      <c r="ALC78" s="61"/>
      <c r="ALD78" s="61"/>
      <c r="ALE78" s="61"/>
      <c r="ALF78" s="61"/>
      <c r="ALG78" s="61"/>
      <c r="ALH78" s="61"/>
      <c r="ALI78" s="61"/>
      <c r="ALJ78" s="61"/>
      <c r="ALK78" s="61"/>
      <c r="ALL78" s="61"/>
      <c r="ALM78" s="61"/>
      <c r="ALN78" s="61"/>
      <c r="ALO78" s="61"/>
      <c r="ALP78" s="61"/>
      <c r="ALQ78" s="61"/>
      <c r="ALR78" s="61"/>
      <c r="ALS78" s="61"/>
      <c r="ALT78" s="61"/>
      <c r="ALU78" s="61"/>
      <c r="ALV78" s="61"/>
      <c r="ALW78" s="61"/>
      <c r="ALX78" s="61"/>
      <c r="ALY78" s="61"/>
      <c r="ALZ78" s="61"/>
      <c r="AMA78" s="61"/>
      <c r="AMB78" s="61"/>
      <c r="AMC78" s="61"/>
      <c r="AMD78" s="61"/>
      <c r="AME78" s="61"/>
      <c r="AMF78" s="61"/>
      <c r="AMG78" s="61"/>
      <c r="AMH78" s="61"/>
      <c r="AMI78" s="61"/>
      <c r="AMJ78" s="61"/>
      <c r="AMK78" s="61"/>
      <c r="AML78" s="61"/>
      <c r="AMM78" s="61"/>
      <c r="AMN78" s="61"/>
      <c r="AMO78" s="61"/>
      <c r="AMP78" s="61"/>
      <c r="AMQ78" s="61"/>
      <c r="AMR78" s="61"/>
      <c r="AMS78" s="61"/>
      <c r="AMT78" s="61"/>
      <c r="AMU78" s="61"/>
      <c r="AMV78" s="61"/>
      <c r="AMW78" s="61"/>
      <c r="AMX78" s="61"/>
      <c r="AMY78" s="61"/>
      <c r="AMZ78" s="61"/>
      <c r="ANA78" s="61"/>
      <c r="ANB78" s="61"/>
      <c r="ANC78" s="61"/>
      <c r="AND78" s="61"/>
      <c r="ANE78" s="61"/>
      <c r="ANF78" s="61"/>
      <c r="ANG78" s="61"/>
      <c r="ANH78" s="61"/>
      <c r="ANI78" s="61"/>
      <c r="ANJ78" s="61"/>
      <c r="ANK78" s="61"/>
      <c r="ANL78" s="61"/>
      <c r="ANM78" s="61"/>
      <c r="ANN78" s="61"/>
      <c r="ANO78" s="61"/>
      <c r="ANP78" s="61"/>
      <c r="ANQ78" s="61"/>
      <c r="ANR78" s="61"/>
      <c r="ANS78" s="61"/>
      <c r="ANT78" s="61"/>
      <c r="ANU78" s="61"/>
      <c r="ANV78" s="61"/>
      <c r="ANW78" s="61"/>
      <c r="ANX78" s="61"/>
      <c r="ANY78" s="61"/>
      <c r="ANZ78" s="61"/>
      <c r="AOA78" s="61"/>
      <c r="AOB78" s="61"/>
      <c r="AOC78" s="61"/>
      <c r="AOD78" s="61"/>
      <c r="AOE78" s="61"/>
      <c r="AOF78" s="61"/>
      <c r="AOG78" s="61"/>
      <c r="AOH78" s="61"/>
      <c r="AOI78" s="61"/>
      <c r="AOJ78" s="61"/>
      <c r="AOK78" s="61"/>
      <c r="AOL78" s="61"/>
      <c r="AOM78" s="61"/>
      <c r="AON78" s="61"/>
      <c r="AOO78" s="61"/>
      <c r="AOP78" s="61"/>
      <c r="AOQ78" s="61"/>
      <c r="AOR78" s="61"/>
      <c r="AOS78" s="61"/>
      <c r="AOT78" s="61"/>
      <c r="AOU78" s="61"/>
      <c r="AOV78" s="61"/>
      <c r="AOW78" s="61"/>
      <c r="AOX78" s="61"/>
      <c r="AOY78" s="61"/>
      <c r="AOZ78" s="61"/>
      <c r="APA78" s="61"/>
      <c r="APB78" s="61"/>
      <c r="APC78" s="61"/>
      <c r="APD78" s="61"/>
      <c r="APE78" s="61"/>
      <c r="APF78" s="61"/>
      <c r="APG78" s="61"/>
      <c r="APH78" s="61"/>
      <c r="API78" s="61"/>
      <c r="APJ78" s="61"/>
      <c r="APK78" s="61"/>
      <c r="APL78" s="61"/>
      <c r="APM78" s="61"/>
      <c r="APN78" s="61"/>
      <c r="APO78" s="61"/>
      <c r="APP78" s="61"/>
      <c r="APQ78" s="61"/>
      <c r="APR78" s="61"/>
      <c r="APS78" s="61"/>
      <c r="APT78" s="61"/>
      <c r="APU78" s="61"/>
      <c r="APV78" s="61"/>
      <c r="APW78" s="61"/>
      <c r="APX78" s="61"/>
      <c r="APY78" s="61"/>
    </row>
    <row r="79" spans="1:1117" s="41" customFormat="1" ht="15" customHeight="1" x14ac:dyDescent="0.2">
      <c r="A79" s="352" t="s">
        <v>842</v>
      </c>
      <c r="B79" s="351">
        <f t="shared" si="3"/>
        <v>2427.3425886308537</v>
      </c>
      <c r="C79" s="351">
        <f t="shared" si="4"/>
        <v>15479.991969146842</v>
      </c>
      <c r="D79" s="351">
        <f t="shared" si="5"/>
        <v>356.48163042754214</v>
      </c>
      <c r="E79" s="351">
        <f t="shared" si="6"/>
        <v>7198.7309283590685</v>
      </c>
      <c r="F79" s="351">
        <f t="shared" si="7"/>
        <v>15.774109394924338</v>
      </c>
      <c r="G79" s="351">
        <f t="shared" si="8"/>
        <v>4295.675914706997</v>
      </c>
      <c r="H79" s="351">
        <f t="shared" si="9"/>
        <v>9482.8015255586179</v>
      </c>
      <c r="I79" s="351">
        <f t="shared" si="10"/>
        <v>1391.6840914633183</v>
      </c>
      <c r="J79" s="351">
        <f t="shared" si="11"/>
        <v>2258.0962122898009</v>
      </c>
      <c r="K79" s="351">
        <f t="shared" si="12"/>
        <v>275.63115082560773</v>
      </c>
      <c r="L79" s="351">
        <f t="shared" si="13"/>
        <v>946.38637886907759</v>
      </c>
      <c r="M79" s="351">
        <f t="shared" si="14"/>
        <v>14.656736233481688</v>
      </c>
      <c r="N79" s="351">
        <f t="shared" si="16"/>
        <v>44143.253235906137</v>
      </c>
      <c r="O79" s="351">
        <f xml:space="preserve"> 977302.33 /1024</f>
        <v>954.39680664062496</v>
      </c>
      <c r="P79" s="437"/>
      <c r="Q79" s="437"/>
      <c r="R79" s="187"/>
      <c r="S79" s="190"/>
      <c r="T79" s="437"/>
      <c r="U79" s="437"/>
      <c r="V79" s="437"/>
      <c r="W79" s="437"/>
      <c r="X79" s="437"/>
      <c r="Y79" s="437"/>
      <c r="Z79" s="437"/>
      <c r="AA79" s="437"/>
      <c r="AB79" s="437"/>
      <c r="AC79" s="437"/>
      <c r="AD79" s="437"/>
      <c r="AE79" s="437"/>
      <c r="AF79" s="437"/>
      <c r="AG79" s="437"/>
      <c r="AH79" s="87"/>
      <c r="AI79" s="87"/>
      <c r="AJ79" s="87"/>
      <c r="AK79" s="87"/>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c r="CA79" s="61"/>
      <c r="CB79" s="61"/>
      <c r="CC79" s="61"/>
      <c r="CD79" s="61"/>
      <c r="CE79" s="61"/>
      <c r="CF79" s="61"/>
      <c r="CG79" s="61"/>
      <c r="CH79" s="61"/>
      <c r="CI79" s="61"/>
      <c r="CJ79" s="61"/>
      <c r="CK79" s="61"/>
      <c r="CL79" s="61"/>
      <c r="CM79" s="61"/>
      <c r="CN79" s="61"/>
      <c r="CO79" s="61"/>
      <c r="CP79" s="61"/>
      <c r="CQ79" s="61"/>
      <c r="CR79" s="61"/>
      <c r="CS79" s="61"/>
      <c r="CT79" s="61"/>
      <c r="CU79" s="61"/>
      <c r="CV79" s="61"/>
      <c r="CW79" s="61"/>
      <c r="CX79" s="61"/>
      <c r="CY79" s="61"/>
      <c r="CZ79" s="61"/>
      <c r="DA79" s="61"/>
      <c r="DB79" s="61"/>
      <c r="DC79" s="61"/>
      <c r="DD79" s="61"/>
      <c r="DE79" s="61"/>
      <c r="DF79" s="61"/>
      <c r="DG79" s="61"/>
      <c r="DH79" s="61"/>
      <c r="DI79" s="61"/>
      <c r="DJ79" s="61"/>
      <c r="DK79" s="61"/>
      <c r="DL79" s="61"/>
      <c r="DM79" s="61"/>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61"/>
      <c r="EX79" s="61"/>
      <c r="EY79" s="61"/>
      <c r="EZ79" s="61"/>
      <c r="FA79" s="61"/>
      <c r="FB79" s="61"/>
      <c r="FC79" s="61"/>
      <c r="FD79" s="61"/>
      <c r="FE79" s="61"/>
      <c r="FF79" s="61"/>
      <c r="FG79" s="61"/>
      <c r="FH79" s="61"/>
      <c r="FI79" s="61"/>
      <c r="FJ79" s="61"/>
      <c r="FK79" s="61"/>
      <c r="FL79" s="61"/>
      <c r="FM79" s="61"/>
      <c r="FN79" s="61"/>
      <c r="FO79" s="61"/>
      <c r="FP79" s="61"/>
      <c r="FQ79" s="61"/>
      <c r="FR79" s="61"/>
      <c r="FS79" s="61"/>
      <c r="FT79" s="61"/>
      <c r="FU79" s="61"/>
      <c r="FV79" s="61"/>
      <c r="FW79" s="61"/>
      <c r="FX79" s="61"/>
      <c r="FY79" s="61"/>
      <c r="FZ79" s="61"/>
      <c r="GA79" s="61"/>
      <c r="GB79" s="61"/>
      <c r="GC79" s="61"/>
      <c r="GD79" s="61"/>
      <c r="GE79" s="61"/>
      <c r="GF79" s="61"/>
      <c r="GG79" s="61"/>
      <c r="GH79" s="61"/>
      <c r="GI79" s="61"/>
      <c r="GJ79" s="61"/>
      <c r="GK79" s="61"/>
      <c r="GL79" s="61"/>
      <c r="GM79" s="61"/>
      <c r="GN79" s="61"/>
      <c r="GO79" s="61"/>
      <c r="GP79" s="61"/>
      <c r="GQ79" s="61"/>
      <c r="GR79" s="61"/>
      <c r="GS79" s="61"/>
      <c r="GT79" s="61"/>
      <c r="GU79" s="61"/>
      <c r="GV79" s="61"/>
      <c r="GW79" s="61"/>
      <c r="GX79" s="61"/>
      <c r="GY79" s="61"/>
      <c r="GZ79" s="61"/>
      <c r="HA79" s="61"/>
      <c r="HB79" s="61"/>
      <c r="HC79" s="61"/>
      <c r="HD79" s="61"/>
      <c r="HE79" s="61"/>
      <c r="HF79" s="61"/>
      <c r="HG79" s="61"/>
      <c r="HH79" s="61"/>
      <c r="HI79" s="61"/>
      <c r="HJ79" s="61"/>
      <c r="HK79" s="61"/>
      <c r="HL79" s="61"/>
      <c r="HM79" s="61"/>
      <c r="HN79" s="61"/>
      <c r="HO79" s="61"/>
      <c r="HP79" s="61"/>
      <c r="HQ79" s="61"/>
      <c r="HR79" s="61"/>
      <c r="HS79" s="61"/>
      <c r="HT79" s="61"/>
      <c r="HU79" s="61"/>
      <c r="HV79" s="61"/>
      <c r="HW79" s="61"/>
      <c r="HX79" s="61"/>
      <c r="HY79" s="61"/>
      <c r="HZ79" s="61"/>
      <c r="IA79" s="61"/>
      <c r="IB79" s="61"/>
      <c r="IC79" s="61"/>
      <c r="ID79" s="61"/>
      <c r="IE79" s="61"/>
      <c r="IF79" s="61"/>
      <c r="IG79" s="61"/>
      <c r="IH79" s="61"/>
      <c r="II79" s="61"/>
      <c r="IJ79" s="61"/>
      <c r="IK79" s="61"/>
      <c r="IL79" s="61"/>
      <c r="IM79" s="61"/>
      <c r="IN79" s="61"/>
      <c r="IO79" s="61"/>
      <c r="IP79" s="61"/>
      <c r="IQ79" s="61"/>
      <c r="IR79" s="61"/>
      <c r="IS79" s="61"/>
      <c r="IT79" s="61"/>
      <c r="IU79" s="61"/>
      <c r="IV79" s="61"/>
      <c r="IW79" s="61"/>
      <c r="IX79" s="61"/>
      <c r="IY79" s="61"/>
      <c r="IZ79" s="61"/>
      <c r="JA79" s="61"/>
      <c r="JB79" s="61"/>
      <c r="JC79" s="61"/>
      <c r="JD79" s="61"/>
      <c r="JE79" s="61"/>
      <c r="JF79" s="61"/>
      <c r="JG79" s="61"/>
      <c r="JH79" s="61"/>
      <c r="JI79" s="61"/>
      <c r="JJ79" s="61"/>
      <c r="JK79" s="61"/>
      <c r="JL79" s="61"/>
      <c r="JM79" s="61"/>
      <c r="JN79" s="61"/>
      <c r="JO79" s="61"/>
      <c r="JP79" s="61"/>
      <c r="JQ79" s="61"/>
      <c r="JR79" s="61"/>
      <c r="JS79" s="61"/>
      <c r="JT79" s="61"/>
      <c r="JU79" s="61"/>
      <c r="JV79" s="61"/>
      <c r="JW79" s="61"/>
      <c r="JX79" s="61"/>
      <c r="JY79" s="61"/>
      <c r="JZ79" s="61"/>
      <c r="KA79" s="61"/>
      <c r="KB79" s="61"/>
      <c r="KC79" s="61"/>
      <c r="KD79" s="61"/>
      <c r="KE79" s="61"/>
      <c r="KF79" s="61"/>
      <c r="KG79" s="61"/>
      <c r="KH79" s="61"/>
      <c r="KI79" s="61"/>
      <c r="KJ79" s="61"/>
      <c r="KK79" s="61"/>
      <c r="KL79" s="61"/>
      <c r="KM79" s="61"/>
      <c r="KN79" s="61"/>
      <c r="KO79" s="61"/>
      <c r="KP79" s="61"/>
      <c r="KQ79" s="61"/>
      <c r="KR79" s="61"/>
      <c r="KS79" s="61"/>
      <c r="KT79" s="61"/>
      <c r="KU79" s="61"/>
      <c r="KV79" s="61"/>
      <c r="KW79" s="61"/>
      <c r="KX79" s="61"/>
      <c r="KY79" s="61"/>
      <c r="KZ79" s="61"/>
      <c r="LA79" s="61"/>
      <c r="LB79" s="61"/>
      <c r="LC79" s="61"/>
      <c r="LD79" s="61"/>
      <c r="LE79" s="61"/>
      <c r="LF79" s="61"/>
      <c r="LG79" s="61"/>
      <c r="LH79" s="61"/>
      <c r="LI79" s="61"/>
      <c r="LJ79" s="61"/>
      <c r="LK79" s="61"/>
      <c r="LL79" s="61"/>
      <c r="LM79" s="61"/>
      <c r="LN79" s="61"/>
      <c r="LO79" s="61"/>
      <c r="LP79" s="61"/>
      <c r="LQ79" s="61"/>
      <c r="LR79" s="61"/>
      <c r="LS79" s="61"/>
      <c r="LT79" s="61"/>
      <c r="LU79" s="61"/>
      <c r="LV79" s="61"/>
      <c r="LW79" s="61"/>
      <c r="LX79" s="61"/>
      <c r="LY79" s="61"/>
      <c r="LZ79" s="61"/>
      <c r="MA79" s="61"/>
      <c r="MB79" s="61"/>
      <c r="MC79" s="61"/>
      <c r="MD79" s="61"/>
      <c r="ME79" s="61"/>
      <c r="MF79" s="61"/>
      <c r="MG79" s="61"/>
      <c r="MH79" s="61"/>
      <c r="MI79" s="61"/>
      <c r="MJ79" s="61"/>
      <c r="MK79" s="61"/>
      <c r="ML79" s="61"/>
      <c r="MM79" s="61"/>
      <c r="MN79" s="61"/>
      <c r="MO79" s="61"/>
      <c r="MP79" s="61"/>
      <c r="MQ79" s="61"/>
      <c r="MR79" s="61"/>
      <c r="MS79" s="61"/>
      <c r="MT79" s="61"/>
      <c r="MU79" s="61"/>
      <c r="MV79" s="61"/>
      <c r="MW79" s="61"/>
      <c r="MX79" s="61"/>
      <c r="MY79" s="61"/>
      <c r="MZ79" s="61"/>
      <c r="NA79" s="61"/>
      <c r="NB79" s="61"/>
      <c r="NC79" s="61"/>
      <c r="ND79" s="61"/>
      <c r="NE79" s="61"/>
      <c r="NF79" s="61"/>
      <c r="NG79" s="61"/>
      <c r="NH79" s="61"/>
      <c r="NI79" s="61"/>
      <c r="NJ79" s="61"/>
      <c r="NK79" s="61"/>
      <c r="NL79" s="61"/>
      <c r="NM79" s="61"/>
      <c r="NN79" s="61"/>
      <c r="NO79" s="61"/>
      <c r="NP79" s="61"/>
      <c r="NQ79" s="61"/>
      <c r="NR79" s="61"/>
      <c r="NS79" s="61"/>
      <c r="NT79" s="61"/>
      <c r="NU79" s="61"/>
      <c r="NV79" s="61"/>
      <c r="NW79" s="61"/>
      <c r="NX79" s="61"/>
      <c r="NY79" s="61"/>
      <c r="NZ79" s="61"/>
      <c r="OA79" s="61"/>
      <c r="OB79" s="61"/>
      <c r="OC79" s="61"/>
      <c r="OD79" s="61"/>
      <c r="OE79" s="61"/>
      <c r="OF79" s="61"/>
      <c r="OG79" s="61"/>
      <c r="OH79" s="61"/>
      <c r="OI79" s="61"/>
      <c r="OJ79" s="61"/>
      <c r="OK79" s="61"/>
      <c r="OL79" s="61"/>
      <c r="OM79" s="61"/>
      <c r="ON79" s="61"/>
      <c r="OO79" s="61"/>
      <c r="OP79" s="61"/>
      <c r="OQ79" s="61"/>
      <c r="OR79" s="61"/>
      <c r="OS79" s="61"/>
      <c r="OT79" s="61"/>
      <c r="OU79" s="61"/>
      <c r="OV79" s="61"/>
      <c r="OW79" s="61"/>
      <c r="OX79" s="61"/>
      <c r="OY79" s="61"/>
      <c r="OZ79" s="61"/>
      <c r="PA79" s="61"/>
      <c r="PB79" s="61"/>
      <c r="PC79" s="61"/>
      <c r="PD79" s="61"/>
      <c r="PE79" s="61"/>
      <c r="PF79" s="61"/>
      <c r="PG79" s="61"/>
      <c r="PH79" s="61"/>
      <c r="PI79" s="61"/>
      <c r="PJ79" s="61"/>
      <c r="PK79" s="61"/>
      <c r="PL79" s="61"/>
      <c r="PM79" s="61"/>
      <c r="PN79" s="61"/>
      <c r="PO79" s="61"/>
      <c r="PP79" s="61"/>
      <c r="PQ79" s="61"/>
      <c r="PR79" s="61"/>
      <c r="PS79" s="61"/>
      <c r="PT79" s="61"/>
      <c r="PU79" s="61"/>
      <c r="PV79" s="61"/>
      <c r="PW79" s="61"/>
      <c r="PX79" s="61"/>
      <c r="PY79" s="61"/>
      <c r="PZ79" s="61"/>
      <c r="QA79" s="61"/>
      <c r="QB79" s="61"/>
      <c r="QC79" s="61"/>
      <c r="QD79" s="61"/>
      <c r="QE79" s="61"/>
      <c r="QF79" s="61"/>
      <c r="QG79" s="61"/>
      <c r="QH79" s="61"/>
      <c r="QI79" s="61"/>
      <c r="QJ79" s="61"/>
      <c r="QK79" s="61"/>
      <c r="QL79" s="61"/>
      <c r="QM79" s="61"/>
      <c r="QN79" s="61"/>
      <c r="QO79" s="61"/>
      <c r="QP79" s="61"/>
      <c r="QQ79" s="61"/>
      <c r="QR79" s="61"/>
      <c r="QS79" s="61"/>
      <c r="QT79" s="61"/>
      <c r="QU79" s="61"/>
      <c r="QV79" s="61"/>
      <c r="QW79" s="61"/>
      <c r="QX79" s="61"/>
      <c r="QY79" s="61"/>
      <c r="QZ79" s="61"/>
      <c r="RA79" s="61"/>
      <c r="RB79" s="61"/>
      <c r="RC79" s="61"/>
      <c r="RD79" s="61"/>
      <c r="RE79" s="61"/>
      <c r="RF79" s="61"/>
      <c r="RG79" s="61"/>
      <c r="RH79" s="61"/>
      <c r="RI79" s="61"/>
      <c r="RJ79" s="61"/>
      <c r="RK79" s="61"/>
      <c r="RL79" s="61"/>
      <c r="RM79" s="61"/>
      <c r="RN79" s="61"/>
      <c r="RO79" s="61"/>
      <c r="RP79" s="61"/>
      <c r="RQ79" s="61"/>
      <c r="RR79" s="61"/>
      <c r="RS79" s="61"/>
      <c r="RT79" s="61"/>
      <c r="RU79" s="61"/>
      <c r="RV79" s="61"/>
      <c r="RW79" s="61"/>
      <c r="RX79" s="61"/>
      <c r="RY79" s="61"/>
      <c r="RZ79" s="61"/>
      <c r="SA79" s="61"/>
      <c r="SB79" s="61"/>
      <c r="SC79" s="61"/>
      <c r="SD79" s="61"/>
      <c r="SE79" s="61"/>
      <c r="SF79" s="61"/>
      <c r="SG79" s="61"/>
      <c r="SH79" s="61"/>
      <c r="SI79" s="61"/>
      <c r="SJ79" s="61"/>
      <c r="SK79" s="61"/>
      <c r="SL79" s="61"/>
      <c r="SM79" s="61"/>
      <c r="SN79" s="61"/>
      <c r="SO79" s="61"/>
      <c r="SP79" s="61"/>
      <c r="SQ79" s="61"/>
      <c r="SR79" s="61"/>
      <c r="SS79" s="61"/>
      <c r="ST79" s="61"/>
      <c r="SU79" s="61"/>
      <c r="SV79" s="61"/>
      <c r="SW79" s="61"/>
      <c r="SX79" s="61"/>
      <c r="SY79" s="61"/>
      <c r="SZ79" s="61"/>
      <c r="TA79" s="61"/>
      <c r="TB79" s="61"/>
      <c r="TC79" s="61"/>
      <c r="TD79" s="61"/>
      <c r="TE79" s="61"/>
      <c r="TF79" s="61"/>
      <c r="TG79" s="61"/>
      <c r="TH79" s="61"/>
      <c r="TI79" s="61"/>
      <c r="TJ79" s="61"/>
      <c r="TK79" s="61"/>
      <c r="TL79" s="61"/>
      <c r="TM79" s="61"/>
      <c r="TN79" s="61"/>
      <c r="TO79" s="61"/>
      <c r="TP79" s="61"/>
      <c r="TQ79" s="61"/>
      <c r="TR79" s="61"/>
      <c r="TS79" s="61"/>
      <c r="TT79" s="61"/>
      <c r="TU79" s="61"/>
      <c r="TV79" s="61"/>
      <c r="TW79" s="61"/>
      <c r="TX79" s="61"/>
      <c r="TY79" s="61"/>
      <c r="TZ79" s="61"/>
      <c r="UA79" s="61"/>
      <c r="UB79" s="61"/>
      <c r="UC79" s="61"/>
      <c r="UD79" s="61"/>
      <c r="UE79" s="61"/>
      <c r="UF79" s="61"/>
      <c r="UG79" s="61"/>
      <c r="UH79" s="61"/>
      <c r="UI79" s="61"/>
      <c r="UJ79" s="61"/>
      <c r="UK79" s="61"/>
      <c r="UL79" s="61"/>
      <c r="UM79" s="61"/>
      <c r="UN79" s="61"/>
      <c r="UO79" s="61"/>
      <c r="UP79" s="61"/>
      <c r="UQ79" s="61"/>
      <c r="UR79" s="61"/>
      <c r="US79" s="61"/>
      <c r="UT79" s="61"/>
      <c r="UU79" s="61"/>
      <c r="UV79" s="61"/>
      <c r="UW79" s="61"/>
      <c r="UX79" s="61"/>
      <c r="UY79" s="61"/>
      <c r="UZ79" s="61"/>
      <c r="VA79" s="61"/>
      <c r="VB79" s="61"/>
      <c r="VC79" s="61"/>
      <c r="VD79" s="61"/>
      <c r="VE79" s="61"/>
      <c r="VF79" s="61"/>
      <c r="VG79" s="61"/>
      <c r="VH79" s="61"/>
      <c r="VI79" s="61"/>
      <c r="VJ79" s="61"/>
      <c r="VK79" s="61"/>
      <c r="VL79" s="61"/>
      <c r="VM79" s="61"/>
      <c r="VN79" s="61"/>
      <c r="VO79" s="61"/>
      <c r="VP79" s="61"/>
      <c r="VQ79" s="61"/>
      <c r="VR79" s="61"/>
      <c r="VS79" s="61"/>
      <c r="VT79" s="61"/>
      <c r="VU79" s="61"/>
      <c r="VV79" s="61"/>
      <c r="VW79" s="61"/>
      <c r="VX79" s="61"/>
      <c r="VY79" s="61"/>
      <c r="VZ79" s="61"/>
      <c r="WA79" s="61"/>
      <c r="WB79" s="61"/>
      <c r="WC79" s="61"/>
      <c r="WD79" s="61"/>
      <c r="WE79" s="61"/>
      <c r="WF79" s="61"/>
      <c r="WG79" s="61"/>
      <c r="WH79" s="61"/>
      <c r="WI79" s="61"/>
      <c r="WJ79" s="61"/>
      <c r="WK79" s="61"/>
      <c r="WL79" s="61"/>
      <c r="WM79" s="61"/>
      <c r="WN79" s="61"/>
      <c r="WO79" s="61"/>
      <c r="WP79" s="61"/>
      <c r="WQ79" s="61"/>
      <c r="WR79" s="61"/>
      <c r="WS79" s="61"/>
      <c r="WT79" s="61"/>
      <c r="WU79" s="61"/>
      <c r="WV79" s="61"/>
      <c r="WW79" s="61"/>
      <c r="WX79" s="61"/>
      <c r="WY79" s="61"/>
      <c r="WZ79" s="61"/>
      <c r="XA79" s="61"/>
      <c r="XB79" s="61"/>
      <c r="XC79" s="61"/>
      <c r="XD79" s="61"/>
      <c r="XE79" s="61"/>
      <c r="XF79" s="61"/>
      <c r="XG79" s="61"/>
      <c r="XH79" s="61"/>
      <c r="XI79" s="61"/>
      <c r="XJ79" s="61"/>
      <c r="XK79" s="61"/>
      <c r="XL79" s="61"/>
      <c r="XM79" s="61"/>
      <c r="XN79" s="61"/>
      <c r="XO79" s="61"/>
      <c r="XP79" s="61"/>
      <c r="XQ79" s="61"/>
      <c r="XR79" s="61"/>
      <c r="XS79" s="61"/>
      <c r="XT79" s="61"/>
      <c r="XU79" s="61"/>
      <c r="XV79" s="61"/>
      <c r="XW79" s="61"/>
      <c r="XX79" s="61"/>
      <c r="XY79" s="61"/>
      <c r="XZ79" s="61"/>
      <c r="YA79" s="61"/>
      <c r="YB79" s="61"/>
      <c r="YC79" s="61"/>
      <c r="YD79" s="61"/>
      <c r="YE79" s="61"/>
      <c r="YF79" s="61"/>
      <c r="YG79" s="61"/>
      <c r="YH79" s="61"/>
      <c r="YI79" s="61"/>
      <c r="YJ79" s="61"/>
      <c r="YK79" s="61"/>
      <c r="YL79" s="61"/>
      <c r="YM79" s="61"/>
      <c r="YN79" s="61"/>
      <c r="YO79" s="61"/>
      <c r="YP79" s="61"/>
      <c r="YQ79" s="61"/>
      <c r="YR79" s="61"/>
      <c r="YS79" s="61"/>
      <c r="YT79" s="61"/>
      <c r="YU79" s="61"/>
      <c r="YV79" s="61"/>
      <c r="YW79" s="61"/>
      <c r="YX79" s="61"/>
      <c r="YY79" s="61"/>
      <c r="YZ79" s="61"/>
      <c r="ZA79" s="61"/>
      <c r="ZB79" s="61"/>
      <c r="ZC79" s="61"/>
      <c r="ZD79" s="61"/>
      <c r="ZE79" s="61"/>
      <c r="ZF79" s="61"/>
      <c r="ZG79" s="61"/>
      <c r="ZH79" s="61"/>
      <c r="ZI79" s="61"/>
      <c r="ZJ79" s="61"/>
      <c r="ZK79" s="61"/>
      <c r="ZL79" s="61"/>
      <c r="ZM79" s="61"/>
      <c r="ZN79" s="61"/>
      <c r="ZO79" s="61"/>
      <c r="ZP79" s="61"/>
      <c r="ZQ79" s="61"/>
      <c r="ZR79" s="61"/>
      <c r="ZS79" s="61"/>
      <c r="ZT79" s="61"/>
      <c r="ZU79" s="61"/>
      <c r="ZV79" s="61"/>
      <c r="ZW79" s="61"/>
      <c r="ZX79" s="61"/>
      <c r="ZY79" s="61"/>
      <c r="ZZ79" s="61"/>
      <c r="AAA79" s="61"/>
      <c r="AAB79" s="61"/>
      <c r="AAC79" s="61"/>
      <c r="AAD79" s="61"/>
      <c r="AAE79" s="61"/>
      <c r="AAF79" s="61"/>
      <c r="AAG79" s="61"/>
      <c r="AAH79" s="61"/>
      <c r="AAI79" s="61"/>
      <c r="AAJ79" s="61"/>
      <c r="AAK79" s="61"/>
      <c r="AAL79" s="61"/>
      <c r="AAM79" s="61"/>
      <c r="AAN79" s="61"/>
      <c r="AAO79" s="61"/>
      <c r="AAP79" s="61"/>
      <c r="AAQ79" s="61"/>
      <c r="AAR79" s="61"/>
      <c r="AAS79" s="61"/>
      <c r="AAT79" s="61"/>
      <c r="AAU79" s="61"/>
      <c r="AAV79" s="61"/>
      <c r="AAW79" s="61"/>
      <c r="AAX79" s="61"/>
      <c r="AAY79" s="61"/>
      <c r="AAZ79" s="61"/>
      <c r="ABA79" s="61"/>
      <c r="ABB79" s="61"/>
      <c r="ABC79" s="61"/>
      <c r="ABD79" s="61"/>
      <c r="ABE79" s="61"/>
      <c r="ABF79" s="61"/>
      <c r="ABG79" s="61"/>
      <c r="ABH79" s="61"/>
      <c r="ABI79" s="61"/>
      <c r="ABJ79" s="61"/>
      <c r="ABK79" s="61"/>
      <c r="ABL79" s="61"/>
      <c r="ABM79" s="61"/>
      <c r="ABN79" s="61"/>
      <c r="ABO79" s="61"/>
      <c r="ABP79" s="61"/>
      <c r="ABQ79" s="61"/>
      <c r="ABR79" s="61"/>
      <c r="ABS79" s="61"/>
      <c r="ABT79" s="61"/>
      <c r="ABU79" s="61"/>
      <c r="ABV79" s="61"/>
      <c r="ABW79" s="61"/>
      <c r="ABX79" s="61"/>
      <c r="ABY79" s="61"/>
      <c r="ABZ79" s="61"/>
      <c r="ACA79" s="61"/>
      <c r="ACB79" s="61"/>
      <c r="ACC79" s="61"/>
      <c r="ACD79" s="61"/>
      <c r="ACE79" s="61"/>
      <c r="ACF79" s="61"/>
      <c r="ACG79" s="61"/>
      <c r="ACH79" s="61"/>
      <c r="ACI79" s="61"/>
      <c r="ACJ79" s="61"/>
      <c r="ACK79" s="61"/>
      <c r="ACL79" s="61"/>
      <c r="ACM79" s="61"/>
      <c r="ACN79" s="61"/>
      <c r="ACO79" s="61"/>
      <c r="ACP79" s="61"/>
      <c r="ACQ79" s="61"/>
      <c r="ACR79" s="61"/>
      <c r="ACS79" s="61"/>
      <c r="ACT79" s="61"/>
      <c r="ACU79" s="61"/>
      <c r="ACV79" s="61"/>
      <c r="ACW79" s="61"/>
      <c r="ACX79" s="61"/>
      <c r="ACY79" s="61"/>
      <c r="ACZ79" s="61"/>
      <c r="ADA79" s="61"/>
      <c r="ADB79" s="61"/>
      <c r="ADC79" s="61"/>
      <c r="ADD79" s="61"/>
      <c r="ADE79" s="61"/>
      <c r="ADF79" s="61"/>
      <c r="ADG79" s="61"/>
      <c r="ADH79" s="61"/>
      <c r="ADI79" s="61"/>
      <c r="ADJ79" s="61"/>
      <c r="ADK79" s="61"/>
      <c r="ADL79" s="61"/>
      <c r="ADM79" s="61"/>
      <c r="ADN79" s="61"/>
      <c r="ADO79" s="61"/>
      <c r="ADP79" s="61"/>
      <c r="ADQ79" s="61"/>
      <c r="ADR79" s="61"/>
      <c r="ADS79" s="61"/>
      <c r="ADT79" s="61"/>
      <c r="ADU79" s="61"/>
      <c r="ADV79" s="61"/>
      <c r="ADW79" s="61"/>
      <c r="ADX79" s="61"/>
      <c r="ADY79" s="61"/>
      <c r="ADZ79" s="61"/>
      <c r="AEA79" s="61"/>
      <c r="AEB79" s="61"/>
      <c r="AEC79" s="61"/>
      <c r="AED79" s="61"/>
      <c r="AEE79" s="61"/>
      <c r="AEF79" s="61"/>
      <c r="AEG79" s="61"/>
      <c r="AEH79" s="61"/>
      <c r="AEI79" s="61"/>
      <c r="AEJ79" s="61"/>
      <c r="AEK79" s="61"/>
      <c r="AEL79" s="61"/>
      <c r="AEM79" s="61"/>
      <c r="AEN79" s="61"/>
      <c r="AEO79" s="61"/>
      <c r="AEP79" s="61"/>
      <c r="AEQ79" s="61"/>
      <c r="AER79" s="61"/>
      <c r="AES79" s="61"/>
      <c r="AET79" s="61"/>
      <c r="AEU79" s="61"/>
      <c r="AEV79" s="61"/>
      <c r="AEW79" s="61"/>
      <c r="AEX79" s="61"/>
      <c r="AEY79" s="61"/>
      <c r="AEZ79" s="61"/>
      <c r="AFA79" s="61"/>
      <c r="AFB79" s="61"/>
      <c r="AFC79" s="61"/>
      <c r="AFD79" s="61"/>
      <c r="AFE79" s="61"/>
      <c r="AFF79" s="61"/>
      <c r="AFG79" s="61"/>
      <c r="AFH79" s="61"/>
      <c r="AFI79" s="61"/>
      <c r="AFJ79" s="61"/>
      <c r="AFK79" s="61"/>
      <c r="AFL79" s="61"/>
      <c r="AFM79" s="61"/>
      <c r="AFN79" s="61"/>
      <c r="AFO79" s="61"/>
      <c r="AFP79" s="61"/>
      <c r="AFQ79" s="61"/>
      <c r="AFR79" s="61"/>
      <c r="AFS79" s="61"/>
      <c r="AFT79" s="61"/>
      <c r="AFU79" s="61"/>
      <c r="AFV79" s="61"/>
      <c r="AFW79" s="61"/>
      <c r="AFX79" s="61"/>
      <c r="AFY79" s="61"/>
      <c r="AFZ79" s="61"/>
      <c r="AGA79" s="61"/>
      <c r="AGB79" s="61"/>
      <c r="AGC79" s="61"/>
      <c r="AGD79" s="61"/>
      <c r="AGE79" s="61"/>
      <c r="AGF79" s="61"/>
      <c r="AGG79" s="61"/>
      <c r="AGH79" s="61"/>
      <c r="AGI79" s="61"/>
      <c r="AGJ79" s="61"/>
      <c r="AGK79" s="61"/>
      <c r="AGL79" s="61"/>
      <c r="AGM79" s="61"/>
      <c r="AGN79" s="61"/>
      <c r="AGO79" s="61"/>
      <c r="AGP79" s="61"/>
      <c r="AGQ79" s="61"/>
      <c r="AGR79" s="61"/>
      <c r="AGS79" s="61"/>
      <c r="AGT79" s="61"/>
      <c r="AGU79" s="61"/>
      <c r="AGV79" s="61"/>
      <c r="AGW79" s="61"/>
      <c r="AGX79" s="61"/>
      <c r="AGY79" s="61"/>
      <c r="AGZ79" s="61"/>
      <c r="AHA79" s="61"/>
      <c r="AHB79" s="61"/>
      <c r="AHC79" s="61"/>
      <c r="AHD79" s="61"/>
      <c r="AHE79" s="61"/>
      <c r="AHF79" s="61"/>
      <c r="AHG79" s="61"/>
      <c r="AHH79" s="61"/>
      <c r="AHI79" s="61"/>
      <c r="AHJ79" s="61"/>
      <c r="AHK79" s="61"/>
      <c r="AHL79" s="61"/>
      <c r="AHM79" s="61"/>
      <c r="AHN79" s="61"/>
      <c r="AHO79" s="61"/>
      <c r="AHP79" s="61"/>
      <c r="AHQ79" s="61"/>
      <c r="AHR79" s="61"/>
      <c r="AHS79" s="61"/>
      <c r="AHT79" s="61"/>
      <c r="AHU79" s="61"/>
      <c r="AHV79" s="61"/>
      <c r="AHW79" s="61"/>
      <c r="AHX79" s="61"/>
      <c r="AHY79" s="61"/>
      <c r="AHZ79" s="61"/>
      <c r="AIA79" s="61"/>
      <c r="AIB79" s="61"/>
      <c r="AIC79" s="61"/>
      <c r="AID79" s="61"/>
      <c r="AIE79" s="61"/>
      <c r="AIF79" s="61"/>
      <c r="AIG79" s="61"/>
      <c r="AIH79" s="61"/>
      <c r="AII79" s="61"/>
      <c r="AIJ79" s="61"/>
      <c r="AIK79" s="61"/>
      <c r="AIL79" s="61"/>
      <c r="AIM79" s="61"/>
      <c r="AIN79" s="61"/>
      <c r="AIO79" s="61"/>
      <c r="AIP79" s="61"/>
      <c r="AIQ79" s="61"/>
      <c r="AIR79" s="61"/>
      <c r="AIS79" s="61"/>
      <c r="AIT79" s="61"/>
      <c r="AIU79" s="61"/>
      <c r="AIV79" s="61"/>
      <c r="AIW79" s="61"/>
      <c r="AIX79" s="61"/>
      <c r="AIY79" s="61"/>
      <c r="AIZ79" s="61"/>
      <c r="AJA79" s="61"/>
      <c r="AJB79" s="61"/>
      <c r="AJC79" s="61"/>
      <c r="AJD79" s="61"/>
      <c r="AJE79" s="61"/>
      <c r="AJF79" s="61"/>
      <c r="AJG79" s="61"/>
      <c r="AJH79" s="61"/>
      <c r="AJI79" s="61"/>
      <c r="AJJ79" s="61"/>
      <c r="AJK79" s="61"/>
      <c r="AJL79" s="61"/>
      <c r="AJM79" s="61"/>
      <c r="AJN79" s="61"/>
      <c r="AJO79" s="61"/>
      <c r="AJP79" s="61"/>
      <c r="AJQ79" s="61"/>
      <c r="AJR79" s="61"/>
      <c r="AJS79" s="61"/>
      <c r="AJT79" s="61"/>
      <c r="AJU79" s="61"/>
      <c r="AJV79" s="61"/>
      <c r="AJW79" s="61"/>
      <c r="AJX79" s="61"/>
      <c r="AJY79" s="61"/>
      <c r="AJZ79" s="61"/>
      <c r="AKA79" s="61"/>
      <c r="AKB79" s="61"/>
      <c r="AKC79" s="61"/>
      <c r="AKD79" s="61"/>
      <c r="AKE79" s="61"/>
      <c r="AKF79" s="61"/>
      <c r="AKG79" s="61"/>
      <c r="AKH79" s="61"/>
      <c r="AKI79" s="61"/>
      <c r="AKJ79" s="61"/>
      <c r="AKK79" s="61"/>
      <c r="AKL79" s="61"/>
      <c r="AKM79" s="61"/>
      <c r="AKN79" s="61"/>
      <c r="AKO79" s="61"/>
      <c r="AKP79" s="61"/>
      <c r="AKQ79" s="61"/>
      <c r="AKR79" s="61"/>
      <c r="AKS79" s="61"/>
      <c r="AKT79" s="61"/>
      <c r="AKU79" s="61"/>
      <c r="AKV79" s="61"/>
      <c r="AKW79" s="61"/>
      <c r="AKX79" s="61"/>
      <c r="AKY79" s="61"/>
      <c r="AKZ79" s="61"/>
      <c r="ALA79" s="61"/>
      <c r="ALB79" s="61"/>
      <c r="ALC79" s="61"/>
      <c r="ALD79" s="61"/>
      <c r="ALE79" s="61"/>
      <c r="ALF79" s="61"/>
      <c r="ALG79" s="61"/>
      <c r="ALH79" s="61"/>
      <c r="ALI79" s="61"/>
      <c r="ALJ79" s="61"/>
      <c r="ALK79" s="61"/>
      <c r="ALL79" s="61"/>
      <c r="ALM79" s="61"/>
      <c r="ALN79" s="61"/>
      <c r="ALO79" s="61"/>
      <c r="ALP79" s="61"/>
      <c r="ALQ79" s="61"/>
      <c r="ALR79" s="61"/>
      <c r="ALS79" s="61"/>
      <c r="ALT79" s="61"/>
      <c r="ALU79" s="61"/>
      <c r="ALV79" s="61"/>
      <c r="ALW79" s="61"/>
      <c r="ALX79" s="61"/>
      <c r="ALY79" s="61"/>
      <c r="ALZ79" s="61"/>
      <c r="AMA79" s="61"/>
      <c r="AMB79" s="61"/>
      <c r="AMC79" s="61"/>
      <c r="AMD79" s="61"/>
      <c r="AME79" s="61"/>
      <c r="AMF79" s="61"/>
      <c r="AMG79" s="61"/>
      <c r="AMH79" s="61"/>
      <c r="AMI79" s="61"/>
      <c r="AMJ79" s="61"/>
      <c r="AMK79" s="61"/>
      <c r="AML79" s="61"/>
      <c r="AMM79" s="61"/>
      <c r="AMN79" s="61"/>
      <c r="AMO79" s="61"/>
      <c r="AMP79" s="61"/>
      <c r="AMQ79" s="61"/>
      <c r="AMR79" s="61"/>
      <c r="AMS79" s="61"/>
      <c r="AMT79" s="61"/>
      <c r="AMU79" s="61"/>
      <c r="AMV79" s="61"/>
      <c r="AMW79" s="61"/>
      <c r="AMX79" s="61"/>
      <c r="AMY79" s="61"/>
      <c r="AMZ79" s="61"/>
      <c r="ANA79" s="61"/>
      <c r="ANB79" s="61"/>
      <c r="ANC79" s="61"/>
      <c r="AND79" s="61"/>
      <c r="ANE79" s="61"/>
      <c r="ANF79" s="61"/>
      <c r="ANG79" s="61"/>
      <c r="ANH79" s="61"/>
      <c r="ANI79" s="61"/>
      <c r="ANJ79" s="61"/>
      <c r="ANK79" s="61"/>
      <c r="ANL79" s="61"/>
      <c r="ANM79" s="61"/>
      <c r="ANN79" s="61"/>
      <c r="ANO79" s="61"/>
      <c r="ANP79" s="61"/>
      <c r="ANQ79" s="61"/>
      <c r="ANR79" s="61"/>
      <c r="ANS79" s="61"/>
      <c r="ANT79" s="61"/>
      <c r="ANU79" s="61"/>
      <c r="ANV79" s="61"/>
      <c r="ANW79" s="61"/>
      <c r="ANX79" s="61"/>
      <c r="ANY79" s="61"/>
      <c r="ANZ79" s="61"/>
      <c r="AOA79" s="61"/>
      <c r="AOB79" s="61"/>
      <c r="AOC79" s="61"/>
      <c r="AOD79" s="61"/>
      <c r="AOE79" s="61"/>
      <c r="AOF79" s="61"/>
      <c r="AOG79" s="61"/>
      <c r="AOH79" s="61"/>
      <c r="AOI79" s="61"/>
      <c r="AOJ79" s="61"/>
      <c r="AOK79" s="61"/>
      <c r="AOL79" s="61"/>
      <c r="AOM79" s="61"/>
      <c r="AON79" s="61"/>
      <c r="AOO79" s="61"/>
      <c r="AOP79" s="61"/>
      <c r="AOQ79" s="61"/>
      <c r="AOR79" s="61"/>
      <c r="AOS79" s="61"/>
      <c r="AOT79" s="61"/>
      <c r="AOU79" s="61"/>
      <c r="AOV79" s="61"/>
      <c r="AOW79" s="61"/>
      <c r="AOX79" s="61"/>
      <c r="AOY79" s="61"/>
      <c r="AOZ79" s="61"/>
      <c r="APA79" s="61"/>
      <c r="APB79" s="61"/>
      <c r="APC79" s="61"/>
      <c r="APD79" s="61"/>
      <c r="APE79" s="61"/>
      <c r="APF79" s="61"/>
      <c r="APG79" s="61"/>
      <c r="APH79" s="61"/>
      <c r="API79" s="61"/>
      <c r="APJ79" s="61"/>
      <c r="APK79" s="61"/>
      <c r="APL79" s="61"/>
      <c r="APM79" s="61"/>
      <c r="APN79" s="61"/>
      <c r="APO79" s="61"/>
      <c r="APP79" s="61"/>
      <c r="APQ79" s="61"/>
      <c r="APR79" s="61"/>
      <c r="APS79" s="61"/>
      <c r="APT79" s="61"/>
      <c r="APU79" s="61"/>
      <c r="APV79" s="61"/>
      <c r="APW79" s="61"/>
      <c r="APX79" s="61"/>
      <c r="APY79" s="61"/>
    </row>
    <row r="80" spans="1:1117" s="41" customFormat="1" ht="20" customHeight="1" x14ac:dyDescent="0.2">
      <c r="A80" s="352" t="s">
        <v>1002</v>
      </c>
      <c r="B80" s="351">
        <f>(L108+M108+N108+O108)/1024</f>
        <v>3164.3391878759603</v>
      </c>
      <c r="C80" s="351">
        <f>(B108+C108)/1024</f>
        <v>26178.076805144643</v>
      </c>
      <c r="D80" s="351">
        <f>D108/1024</f>
        <v>276.03156435923256</v>
      </c>
      <c r="E80" s="351">
        <f t="shared" si="6"/>
        <v>8196.3377035890444</v>
      </c>
      <c r="F80" s="351">
        <f>(J108+K108)/1024</f>
        <v>15.458082516180149</v>
      </c>
      <c r="G80" s="351">
        <f>(P108+Q108+R108+S108+T108+U108)/1024</f>
        <v>5563.5739033607933</v>
      </c>
      <c r="H80" s="351">
        <f>V108/1024</f>
        <v>10949.505956707984</v>
      </c>
      <c r="I80" s="351">
        <f>(W108+X108+Y108+Z108+AA108)/1024</f>
        <v>1662.7633851516339</v>
      </c>
      <c r="J80" s="351">
        <f>AB108/1024</f>
        <v>2072.4764548165576</v>
      </c>
      <c r="K80" s="351">
        <f>(AC108+AD108)/1024</f>
        <v>583.80616283701715</v>
      </c>
      <c r="L80" s="351">
        <f>(AE108+AF108)/1024</f>
        <v>1446.7530219632524</v>
      </c>
      <c r="M80" s="351">
        <f>AG108/1024</f>
        <v>18.567785647362996</v>
      </c>
      <c r="N80" s="351">
        <f t="shared" si="16"/>
        <v>60127.690013969681</v>
      </c>
      <c r="O80" s="351">
        <v>2287.2399999999998</v>
      </c>
      <c r="P80" s="602"/>
      <c r="Q80" s="602"/>
      <c r="R80" s="187"/>
      <c r="S80" s="190"/>
      <c r="T80" s="602"/>
      <c r="U80" s="602"/>
      <c r="V80" s="602"/>
      <c r="W80" s="602"/>
      <c r="X80" s="602"/>
      <c r="Y80" s="602"/>
      <c r="Z80" s="602"/>
      <c r="AA80" s="602"/>
      <c r="AB80" s="602"/>
      <c r="AC80" s="602"/>
      <c r="AD80" s="602"/>
      <c r="AE80" s="602"/>
      <c r="AF80" s="602"/>
      <c r="AG80" s="602"/>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c r="BZ80" s="61"/>
      <c r="CA80" s="61"/>
      <c r="CB80" s="61"/>
      <c r="CC80" s="61"/>
      <c r="CD80" s="61"/>
      <c r="CE80" s="61"/>
      <c r="CF80" s="61"/>
      <c r="CG80" s="61"/>
      <c r="CH80" s="61"/>
      <c r="CI80" s="61"/>
      <c r="CJ80" s="61"/>
      <c r="CK80" s="61"/>
      <c r="CL80" s="61"/>
      <c r="CM80" s="61"/>
      <c r="CN80" s="61"/>
      <c r="CO80" s="61"/>
      <c r="CP80" s="61"/>
      <c r="CQ80" s="61"/>
      <c r="CR80" s="61"/>
      <c r="CS80" s="61"/>
      <c r="CT80" s="61"/>
      <c r="CU80" s="61"/>
      <c r="CV80" s="61"/>
      <c r="CW80" s="61"/>
      <c r="CX80" s="61"/>
      <c r="CY80" s="61"/>
      <c r="CZ80" s="61"/>
      <c r="DA80" s="61"/>
      <c r="DB80" s="61"/>
      <c r="DC80" s="61"/>
      <c r="DD80" s="61"/>
      <c r="DE80" s="61"/>
      <c r="DF80" s="61"/>
      <c r="DG80" s="61"/>
      <c r="DH80" s="61"/>
      <c r="DI80" s="61"/>
      <c r="DJ80" s="61"/>
      <c r="DK80" s="61"/>
      <c r="DL80" s="61"/>
      <c r="DM80" s="61"/>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61"/>
      <c r="EX80" s="61"/>
      <c r="EY80" s="61"/>
      <c r="EZ80" s="61"/>
      <c r="FA80" s="61"/>
      <c r="FB80" s="61"/>
      <c r="FC80" s="61"/>
      <c r="FD80" s="61"/>
      <c r="FE80" s="61"/>
      <c r="FF80" s="61"/>
      <c r="FG80" s="61"/>
      <c r="FH80" s="61"/>
      <c r="FI80" s="61"/>
      <c r="FJ80" s="61"/>
      <c r="FK80" s="61"/>
      <c r="FL80" s="61"/>
      <c r="FM80" s="61"/>
      <c r="FN80" s="61"/>
      <c r="FO80" s="61"/>
      <c r="FP80" s="61"/>
      <c r="FQ80" s="61"/>
      <c r="FR80" s="61"/>
      <c r="FS80" s="61"/>
      <c r="FT80" s="61"/>
      <c r="FU80" s="61"/>
      <c r="FV80" s="61"/>
      <c r="FW80" s="61"/>
      <c r="FX80" s="61"/>
      <c r="FY80" s="61"/>
      <c r="FZ80" s="61"/>
      <c r="GA80" s="61"/>
      <c r="GB80" s="61"/>
      <c r="GC80" s="61"/>
      <c r="GD80" s="61"/>
      <c r="GE80" s="61"/>
      <c r="GF80" s="61"/>
      <c r="GG80" s="61"/>
      <c r="GH80" s="61"/>
      <c r="GI80" s="61"/>
      <c r="GJ80" s="61"/>
      <c r="GK80" s="61"/>
      <c r="GL80" s="61"/>
      <c r="GM80" s="61"/>
      <c r="GN80" s="61"/>
      <c r="GO80" s="61"/>
      <c r="GP80" s="61"/>
      <c r="GQ80" s="61"/>
      <c r="GR80" s="61"/>
      <c r="GS80" s="61"/>
      <c r="GT80" s="61"/>
      <c r="GU80" s="61"/>
      <c r="GV80" s="61"/>
      <c r="GW80" s="61"/>
      <c r="GX80" s="61"/>
      <c r="GY80" s="61"/>
      <c r="GZ80" s="61"/>
      <c r="HA80" s="61"/>
      <c r="HB80" s="61"/>
      <c r="HC80" s="61"/>
      <c r="HD80" s="61"/>
      <c r="HE80" s="61"/>
      <c r="HF80" s="61"/>
      <c r="HG80" s="61"/>
      <c r="HH80" s="61"/>
      <c r="HI80" s="61"/>
      <c r="HJ80" s="61"/>
      <c r="HK80" s="61"/>
      <c r="HL80" s="61"/>
      <c r="HM80" s="61"/>
      <c r="HN80" s="61"/>
      <c r="HO80" s="61"/>
      <c r="HP80" s="61"/>
      <c r="HQ80" s="61"/>
      <c r="HR80" s="61"/>
      <c r="HS80" s="61"/>
      <c r="HT80" s="61"/>
      <c r="HU80" s="61"/>
      <c r="HV80" s="61"/>
      <c r="HW80" s="61"/>
      <c r="HX80" s="61"/>
      <c r="HY80" s="61"/>
      <c r="HZ80" s="61"/>
      <c r="IA80" s="61"/>
      <c r="IB80" s="61"/>
      <c r="IC80" s="61"/>
      <c r="ID80" s="61"/>
      <c r="IE80" s="61"/>
      <c r="IF80" s="61"/>
      <c r="IG80" s="61"/>
      <c r="IH80" s="61"/>
      <c r="II80" s="61"/>
      <c r="IJ80" s="61"/>
      <c r="IK80" s="61"/>
      <c r="IL80" s="61"/>
      <c r="IM80" s="61"/>
      <c r="IN80" s="61"/>
      <c r="IO80" s="61"/>
      <c r="IP80" s="61"/>
      <c r="IQ80" s="61"/>
      <c r="IR80" s="61"/>
      <c r="IS80" s="61"/>
      <c r="IT80" s="61"/>
      <c r="IU80" s="61"/>
      <c r="IV80" s="61"/>
      <c r="IW80" s="61"/>
      <c r="IX80" s="61"/>
      <c r="IY80" s="61"/>
      <c r="IZ80" s="61"/>
      <c r="JA80" s="61"/>
      <c r="JB80" s="61"/>
      <c r="JC80" s="61"/>
      <c r="JD80" s="61"/>
      <c r="JE80" s="61"/>
      <c r="JF80" s="61"/>
      <c r="JG80" s="61"/>
      <c r="JH80" s="61"/>
      <c r="JI80" s="61"/>
      <c r="JJ80" s="61"/>
      <c r="JK80" s="61"/>
      <c r="JL80" s="61"/>
      <c r="JM80" s="61"/>
      <c r="JN80" s="61"/>
      <c r="JO80" s="61"/>
      <c r="JP80" s="61"/>
      <c r="JQ80" s="61"/>
      <c r="JR80" s="61"/>
      <c r="JS80" s="61"/>
      <c r="JT80" s="61"/>
      <c r="JU80" s="61"/>
      <c r="JV80" s="61"/>
      <c r="JW80" s="61"/>
      <c r="JX80" s="61"/>
      <c r="JY80" s="61"/>
      <c r="JZ80" s="61"/>
      <c r="KA80" s="61"/>
      <c r="KB80" s="61"/>
      <c r="KC80" s="61"/>
      <c r="KD80" s="61"/>
      <c r="KE80" s="61"/>
      <c r="KF80" s="61"/>
      <c r="KG80" s="61"/>
      <c r="KH80" s="61"/>
      <c r="KI80" s="61"/>
      <c r="KJ80" s="61"/>
      <c r="KK80" s="61"/>
      <c r="KL80" s="61"/>
      <c r="KM80" s="61"/>
      <c r="KN80" s="61"/>
      <c r="KO80" s="61"/>
      <c r="KP80" s="61"/>
      <c r="KQ80" s="61"/>
      <c r="KR80" s="61"/>
      <c r="KS80" s="61"/>
      <c r="KT80" s="61"/>
      <c r="KU80" s="61"/>
      <c r="KV80" s="61"/>
      <c r="KW80" s="61"/>
      <c r="KX80" s="61"/>
      <c r="KY80" s="61"/>
      <c r="KZ80" s="61"/>
      <c r="LA80" s="61"/>
      <c r="LB80" s="61"/>
      <c r="LC80" s="61"/>
      <c r="LD80" s="61"/>
      <c r="LE80" s="61"/>
      <c r="LF80" s="61"/>
      <c r="LG80" s="61"/>
      <c r="LH80" s="61"/>
      <c r="LI80" s="61"/>
      <c r="LJ80" s="61"/>
      <c r="LK80" s="61"/>
      <c r="LL80" s="61"/>
      <c r="LM80" s="61"/>
      <c r="LN80" s="61"/>
      <c r="LO80" s="61"/>
      <c r="LP80" s="61"/>
      <c r="LQ80" s="61"/>
      <c r="LR80" s="61"/>
      <c r="LS80" s="61"/>
      <c r="LT80" s="61"/>
      <c r="LU80" s="61"/>
      <c r="LV80" s="61"/>
      <c r="LW80" s="61"/>
      <c r="LX80" s="61"/>
      <c r="LY80" s="61"/>
      <c r="LZ80" s="61"/>
      <c r="MA80" s="61"/>
      <c r="MB80" s="61"/>
      <c r="MC80" s="61"/>
      <c r="MD80" s="61"/>
      <c r="ME80" s="61"/>
      <c r="MF80" s="61"/>
      <c r="MG80" s="61"/>
      <c r="MH80" s="61"/>
      <c r="MI80" s="61"/>
      <c r="MJ80" s="61"/>
      <c r="MK80" s="61"/>
      <c r="ML80" s="61"/>
      <c r="MM80" s="61"/>
      <c r="MN80" s="61"/>
      <c r="MO80" s="61"/>
      <c r="MP80" s="61"/>
      <c r="MQ80" s="61"/>
      <c r="MR80" s="61"/>
      <c r="MS80" s="61"/>
      <c r="MT80" s="61"/>
      <c r="MU80" s="61"/>
      <c r="MV80" s="61"/>
      <c r="MW80" s="61"/>
      <c r="MX80" s="61"/>
      <c r="MY80" s="61"/>
      <c r="MZ80" s="61"/>
      <c r="NA80" s="61"/>
      <c r="NB80" s="61"/>
      <c r="NC80" s="61"/>
      <c r="ND80" s="61"/>
      <c r="NE80" s="61"/>
      <c r="NF80" s="61"/>
      <c r="NG80" s="61"/>
      <c r="NH80" s="61"/>
      <c r="NI80" s="61"/>
      <c r="NJ80" s="61"/>
      <c r="NK80" s="61"/>
      <c r="NL80" s="61"/>
      <c r="NM80" s="61"/>
      <c r="NN80" s="61"/>
      <c r="NO80" s="61"/>
      <c r="NP80" s="61"/>
      <c r="NQ80" s="61"/>
      <c r="NR80" s="61"/>
      <c r="NS80" s="61"/>
      <c r="NT80" s="61"/>
      <c r="NU80" s="61"/>
      <c r="NV80" s="61"/>
      <c r="NW80" s="61"/>
      <c r="NX80" s="61"/>
      <c r="NY80" s="61"/>
      <c r="NZ80" s="61"/>
      <c r="OA80" s="61"/>
      <c r="OB80" s="61"/>
      <c r="OC80" s="61"/>
      <c r="OD80" s="61"/>
      <c r="OE80" s="61"/>
      <c r="OF80" s="61"/>
      <c r="OG80" s="61"/>
      <c r="OH80" s="61"/>
      <c r="OI80" s="61"/>
      <c r="OJ80" s="61"/>
      <c r="OK80" s="61"/>
      <c r="OL80" s="61"/>
      <c r="OM80" s="61"/>
      <c r="ON80" s="61"/>
      <c r="OO80" s="61"/>
      <c r="OP80" s="61"/>
      <c r="OQ80" s="61"/>
      <c r="OR80" s="61"/>
      <c r="OS80" s="61"/>
      <c r="OT80" s="61"/>
      <c r="OU80" s="61"/>
      <c r="OV80" s="61"/>
      <c r="OW80" s="61"/>
      <c r="OX80" s="61"/>
      <c r="OY80" s="61"/>
      <c r="OZ80" s="61"/>
      <c r="PA80" s="61"/>
      <c r="PB80" s="61"/>
      <c r="PC80" s="61"/>
      <c r="PD80" s="61"/>
      <c r="PE80" s="61"/>
      <c r="PF80" s="61"/>
      <c r="PG80" s="61"/>
      <c r="PH80" s="61"/>
      <c r="PI80" s="61"/>
      <c r="PJ80" s="61"/>
      <c r="PK80" s="61"/>
      <c r="PL80" s="61"/>
      <c r="PM80" s="61"/>
      <c r="PN80" s="61"/>
      <c r="PO80" s="61"/>
      <c r="PP80" s="61"/>
      <c r="PQ80" s="61"/>
      <c r="PR80" s="61"/>
      <c r="PS80" s="61"/>
      <c r="PT80" s="61"/>
      <c r="PU80" s="61"/>
      <c r="PV80" s="61"/>
      <c r="PW80" s="61"/>
      <c r="PX80" s="61"/>
      <c r="PY80" s="61"/>
      <c r="PZ80" s="61"/>
      <c r="QA80" s="61"/>
      <c r="QB80" s="61"/>
      <c r="QC80" s="61"/>
      <c r="QD80" s="61"/>
      <c r="QE80" s="61"/>
      <c r="QF80" s="61"/>
      <c r="QG80" s="61"/>
      <c r="QH80" s="61"/>
      <c r="QI80" s="61"/>
      <c r="QJ80" s="61"/>
      <c r="QK80" s="61"/>
      <c r="QL80" s="61"/>
      <c r="QM80" s="61"/>
      <c r="QN80" s="61"/>
      <c r="QO80" s="61"/>
      <c r="QP80" s="61"/>
      <c r="QQ80" s="61"/>
      <c r="QR80" s="61"/>
      <c r="QS80" s="61"/>
      <c r="QT80" s="61"/>
      <c r="QU80" s="61"/>
      <c r="QV80" s="61"/>
      <c r="QW80" s="61"/>
      <c r="QX80" s="61"/>
      <c r="QY80" s="61"/>
      <c r="QZ80" s="61"/>
      <c r="RA80" s="61"/>
      <c r="RB80" s="61"/>
      <c r="RC80" s="61"/>
      <c r="RD80" s="61"/>
      <c r="RE80" s="61"/>
      <c r="RF80" s="61"/>
      <c r="RG80" s="61"/>
      <c r="RH80" s="61"/>
      <c r="RI80" s="61"/>
      <c r="RJ80" s="61"/>
      <c r="RK80" s="61"/>
      <c r="RL80" s="61"/>
      <c r="RM80" s="61"/>
      <c r="RN80" s="61"/>
      <c r="RO80" s="61"/>
      <c r="RP80" s="61"/>
      <c r="RQ80" s="61"/>
      <c r="RR80" s="61"/>
      <c r="RS80" s="61"/>
      <c r="RT80" s="61"/>
      <c r="RU80" s="61"/>
      <c r="RV80" s="61"/>
      <c r="RW80" s="61"/>
      <c r="RX80" s="61"/>
      <c r="RY80" s="61"/>
      <c r="RZ80" s="61"/>
      <c r="SA80" s="61"/>
      <c r="SB80" s="61"/>
      <c r="SC80" s="61"/>
      <c r="SD80" s="61"/>
      <c r="SE80" s="61"/>
      <c r="SF80" s="61"/>
      <c r="SG80" s="61"/>
      <c r="SH80" s="61"/>
      <c r="SI80" s="61"/>
      <c r="SJ80" s="61"/>
      <c r="SK80" s="61"/>
      <c r="SL80" s="61"/>
      <c r="SM80" s="61"/>
      <c r="SN80" s="61"/>
      <c r="SO80" s="61"/>
      <c r="SP80" s="61"/>
      <c r="SQ80" s="61"/>
      <c r="SR80" s="61"/>
      <c r="SS80" s="61"/>
      <c r="ST80" s="61"/>
      <c r="SU80" s="61"/>
      <c r="SV80" s="61"/>
      <c r="SW80" s="61"/>
      <c r="SX80" s="61"/>
      <c r="SY80" s="61"/>
      <c r="SZ80" s="61"/>
      <c r="TA80" s="61"/>
      <c r="TB80" s="61"/>
      <c r="TC80" s="61"/>
      <c r="TD80" s="61"/>
      <c r="TE80" s="61"/>
      <c r="TF80" s="61"/>
      <c r="TG80" s="61"/>
      <c r="TH80" s="61"/>
      <c r="TI80" s="61"/>
      <c r="TJ80" s="61"/>
      <c r="TK80" s="61"/>
      <c r="TL80" s="61"/>
      <c r="TM80" s="61"/>
      <c r="TN80" s="61"/>
      <c r="TO80" s="61"/>
      <c r="TP80" s="61"/>
      <c r="TQ80" s="61"/>
      <c r="TR80" s="61"/>
      <c r="TS80" s="61"/>
      <c r="TT80" s="61"/>
      <c r="TU80" s="61"/>
      <c r="TV80" s="61"/>
      <c r="TW80" s="61"/>
      <c r="TX80" s="61"/>
      <c r="TY80" s="61"/>
      <c r="TZ80" s="61"/>
      <c r="UA80" s="61"/>
      <c r="UB80" s="61"/>
      <c r="UC80" s="61"/>
      <c r="UD80" s="61"/>
      <c r="UE80" s="61"/>
      <c r="UF80" s="61"/>
      <c r="UG80" s="61"/>
      <c r="UH80" s="61"/>
      <c r="UI80" s="61"/>
      <c r="UJ80" s="61"/>
      <c r="UK80" s="61"/>
      <c r="UL80" s="61"/>
      <c r="UM80" s="61"/>
      <c r="UN80" s="61"/>
      <c r="UO80" s="61"/>
      <c r="UP80" s="61"/>
      <c r="UQ80" s="61"/>
      <c r="UR80" s="61"/>
      <c r="US80" s="61"/>
      <c r="UT80" s="61"/>
      <c r="UU80" s="61"/>
      <c r="UV80" s="61"/>
      <c r="UW80" s="61"/>
      <c r="UX80" s="61"/>
      <c r="UY80" s="61"/>
      <c r="UZ80" s="61"/>
      <c r="VA80" s="61"/>
      <c r="VB80" s="61"/>
      <c r="VC80" s="61"/>
      <c r="VD80" s="61"/>
      <c r="VE80" s="61"/>
      <c r="VF80" s="61"/>
      <c r="VG80" s="61"/>
      <c r="VH80" s="61"/>
      <c r="VI80" s="61"/>
      <c r="VJ80" s="61"/>
      <c r="VK80" s="61"/>
      <c r="VL80" s="61"/>
      <c r="VM80" s="61"/>
      <c r="VN80" s="61"/>
      <c r="VO80" s="61"/>
      <c r="VP80" s="61"/>
      <c r="VQ80" s="61"/>
      <c r="VR80" s="61"/>
      <c r="VS80" s="61"/>
      <c r="VT80" s="61"/>
      <c r="VU80" s="61"/>
      <c r="VV80" s="61"/>
      <c r="VW80" s="61"/>
      <c r="VX80" s="61"/>
      <c r="VY80" s="61"/>
      <c r="VZ80" s="61"/>
      <c r="WA80" s="61"/>
      <c r="WB80" s="61"/>
      <c r="WC80" s="61"/>
      <c r="WD80" s="61"/>
      <c r="WE80" s="61"/>
      <c r="WF80" s="61"/>
      <c r="WG80" s="61"/>
      <c r="WH80" s="61"/>
      <c r="WI80" s="61"/>
      <c r="WJ80" s="61"/>
      <c r="WK80" s="61"/>
      <c r="WL80" s="61"/>
      <c r="WM80" s="61"/>
      <c r="WN80" s="61"/>
      <c r="WO80" s="61"/>
      <c r="WP80" s="61"/>
      <c r="WQ80" s="61"/>
      <c r="WR80" s="61"/>
      <c r="WS80" s="61"/>
      <c r="WT80" s="61"/>
      <c r="WU80" s="61"/>
      <c r="WV80" s="61"/>
      <c r="WW80" s="61"/>
      <c r="WX80" s="61"/>
      <c r="WY80" s="61"/>
      <c r="WZ80" s="61"/>
      <c r="XA80" s="61"/>
      <c r="XB80" s="61"/>
      <c r="XC80" s="61"/>
      <c r="XD80" s="61"/>
      <c r="XE80" s="61"/>
      <c r="XF80" s="61"/>
      <c r="XG80" s="61"/>
      <c r="XH80" s="61"/>
      <c r="XI80" s="61"/>
      <c r="XJ80" s="61"/>
      <c r="XK80" s="61"/>
      <c r="XL80" s="61"/>
      <c r="XM80" s="61"/>
      <c r="XN80" s="61"/>
      <c r="XO80" s="61"/>
      <c r="XP80" s="61"/>
      <c r="XQ80" s="61"/>
      <c r="XR80" s="61"/>
      <c r="XS80" s="61"/>
      <c r="XT80" s="61"/>
      <c r="XU80" s="61"/>
      <c r="XV80" s="61"/>
      <c r="XW80" s="61"/>
      <c r="XX80" s="61"/>
      <c r="XY80" s="61"/>
      <c r="XZ80" s="61"/>
      <c r="YA80" s="61"/>
      <c r="YB80" s="61"/>
      <c r="YC80" s="61"/>
      <c r="YD80" s="61"/>
      <c r="YE80" s="61"/>
      <c r="YF80" s="61"/>
      <c r="YG80" s="61"/>
      <c r="YH80" s="61"/>
      <c r="YI80" s="61"/>
      <c r="YJ80" s="61"/>
      <c r="YK80" s="61"/>
      <c r="YL80" s="61"/>
      <c r="YM80" s="61"/>
      <c r="YN80" s="61"/>
      <c r="YO80" s="61"/>
      <c r="YP80" s="61"/>
      <c r="YQ80" s="61"/>
      <c r="YR80" s="61"/>
      <c r="YS80" s="61"/>
      <c r="YT80" s="61"/>
      <c r="YU80" s="61"/>
      <c r="YV80" s="61"/>
      <c r="YW80" s="61"/>
      <c r="YX80" s="61"/>
      <c r="YY80" s="61"/>
      <c r="YZ80" s="61"/>
      <c r="ZA80" s="61"/>
      <c r="ZB80" s="61"/>
      <c r="ZC80" s="61"/>
      <c r="ZD80" s="61"/>
      <c r="ZE80" s="61"/>
      <c r="ZF80" s="61"/>
      <c r="ZG80" s="61"/>
      <c r="ZH80" s="61"/>
      <c r="ZI80" s="61"/>
      <c r="ZJ80" s="61"/>
      <c r="ZK80" s="61"/>
      <c r="ZL80" s="61"/>
      <c r="ZM80" s="61"/>
      <c r="ZN80" s="61"/>
      <c r="ZO80" s="61"/>
      <c r="ZP80" s="61"/>
      <c r="ZQ80" s="61"/>
      <c r="ZR80" s="61"/>
      <c r="ZS80" s="61"/>
      <c r="ZT80" s="61"/>
      <c r="ZU80" s="61"/>
      <c r="ZV80" s="61"/>
      <c r="ZW80" s="61"/>
      <c r="ZX80" s="61"/>
      <c r="ZY80" s="61"/>
      <c r="ZZ80" s="61"/>
      <c r="AAA80" s="61"/>
      <c r="AAB80" s="61"/>
      <c r="AAC80" s="61"/>
      <c r="AAD80" s="61"/>
      <c r="AAE80" s="61"/>
      <c r="AAF80" s="61"/>
      <c r="AAG80" s="61"/>
      <c r="AAH80" s="61"/>
      <c r="AAI80" s="61"/>
      <c r="AAJ80" s="61"/>
      <c r="AAK80" s="61"/>
      <c r="AAL80" s="61"/>
      <c r="AAM80" s="61"/>
      <c r="AAN80" s="61"/>
      <c r="AAO80" s="61"/>
      <c r="AAP80" s="61"/>
      <c r="AAQ80" s="61"/>
      <c r="AAR80" s="61"/>
      <c r="AAS80" s="61"/>
      <c r="AAT80" s="61"/>
      <c r="AAU80" s="61"/>
      <c r="AAV80" s="61"/>
      <c r="AAW80" s="61"/>
      <c r="AAX80" s="61"/>
      <c r="AAY80" s="61"/>
      <c r="AAZ80" s="61"/>
      <c r="ABA80" s="61"/>
      <c r="ABB80" s="61"/>
      <c r="ABC80" s="61"/>
      <c r="ABD80" s="61"/>
      <c r="ABE80" s="61"/>
      <c r="ABF80" s="61"/>
      <c r="ABG80" s="61"/>
      <c r="ABH80" s="61"/>
      <c r="ABI80" s="61"/>
      <c r="ABJ80" s="61"/>
      <c r="ABK80" s="61"/>
      <c r="ABL80" s="61"/>
      <c r="ABM80" s="61"/>
      <c r="ABN80" s="61"/>
      <c r="ABO80" s="61"/>
      <c r="ABP80" s="61"/>
      <c r="ABQ80" s="61"/>
      <c r="ABR80" s="61"/>
      <c r="ABS80" s="61"/>
      <c r="ABT80" s="61"/>
      <c r="ABU80" s="61"/>
      <c r="ABV80" s="61"/>
      <c r="ABW80" s="61"/>
      <c r="ABX80" s="61"/>
      <c r="ABY80" s="61"/>
      <c r="ABZ80" s="61"/>
      <c r="ACA80" s="61"/>
      <c r="ACB80" s="61"/>
      <c r="ACC80" s="61"/>
      <c r="ACD80" s="61"/>
      <c r="ACE80" s="61"/>
      <c r="ACF80" s="61"/>
      <c r="ACG80" s="61"/>
      <c r="ACH80" s="61"/>
      <c r="ACI80" s="61"/>
      <c r="ACJ80" s="61"/>
      <c r="ACK80" s="61"/>
      <c r="ACL80" s="61"/>
      <c r="ACM80" s="61"/>
      <c r="ACN80" s="61"/>
      <c r="ACO80" s="61"/>
      <c r="ACP80" s="61"/>
      <c r="ACQ80" s="61"/>
      <c r="ACR80" s="61"/>
      <c r="ACS80" s="61"/>
      <c r="ACT80" s="61"/>
      <c r="ACU80" s="61"/>
      <c r="ACV80" s="61"/>
      <c r="ACW80" s="61"/>
      <c r="ACX80" s="61"/>
      <c r="ACY80" s="61"/>
      <c r="ACZ80" s="61"/>
      <c r="ADA80" s="61"/>
      <c r="ADB80" s="61"/>
      <c r="ADC80" s="61"/>
      <c r="ADD80" s="61"/>
      <c r="ADE80" s="61"/>
      <c r="ADF80" s="61"/>
      <c r="ADG80" s="61"/>
      <c r="ADH80" s="61"/>
      <c r="ADI80" s="61"/>
      <c r="ADJ80" s="61"/>
      <c r="ADK80" s="61"/>
      <c r="ADL80" s="61"/>
      <c r="ADM80" s="61"/>
      <c r="ADN80" s="61"/>
      <c r="ADO80" s="61"/>
      <c r="ADP80" s="61"/>
      <c r="ADQ80" s="61"/>
      <c r="ADR80" s="61"/>
      <c r="ADS80" s="61"/>
      <c r="ADT80" s="61"/>
      <c r="ADU80" s="61"/>
      <c r="ADV80" s="61"/>
      <c r="ADW80" s="61"/>
      <c r="ADX80" s="61"/>
      <c r="ADY80" s="61"/>
      <c r="ADZ80" s="61"/>
      <c r="AEA80" s="61"/>
      <c r="AEB80" s="61"/>
      <c r="AEC80" s="61"/>
      <c r="AED80" s="61"/>
      <c r="AEE80" s="61"/>
      <c r="AEF80" s="61"/>
      <c r="AEG80" s="61"/>
      <c r="AEH80" s="61"/>
      <c r="AEI80" s="61"/>
      <c r="AEJ80" s="61"/>
      <c r="AEK80" s="61"/>
      <c r="AEL80" s="61"/>
      <c r="AEM80" s="61"/>
      <c r="AEN80" s="61"/>
      <c r="AEO80" s="61"/>
      <c r="AEP80" s="61"/>
      <c r="AEQ80" s="61"/>
      <c r="AER80" s="61"/>
      <c r="AES80" s="61"/>
      <c r="AET80" s="61"/>
      <c r="AEU80" s="61"/>
      <c r="AEV80" s="61"/>
      <c r="AEW80" s="61"/>
      <c r="AEX80" s="61"/>
      <c r="AEY80" s="61"/>
      <c r="AEZ80" s="61"/>
      <c r="AFA80" s="61"/>
      <c r="AFB80" s="61"/>
      <c r="AFC80" s="61"/>
      <c r="AFD80" s="61"/>
      <c r="AFE80" s="61"/>
      <c r="AFF80" s="61"/>
      <c r="AFG80" s="61"/>
      <c r="AFH80" s="61"/>
      <c r="AFI80" s="61"/>
      <c r="AFJ80" s="61"/>
      <c r="AFK80" s="61"/>
      <c r="AFL80" s="61"/>
      <c r="AFM80" s="61"/>
      <c r="AFN80" s="61"/>
      <c r="AFO80" s="61"/>
      <c r="AFP80" s="61"/>
      <c r="AFQ80" s="61"/>
      <c r="AFR80" s="61"/>
      <c r="AFS80" s="61"/>
      <c r="AFT80" s="61"/>
      <c r="AFU80" s="61"/>
      <c r="AFV80" s="61"/>
      <c r="AFW80" s="61"/>
      <c r="AFX80" s="61"/>
      <c r="AFY80" s="61"/>
      <c r="AFZ80" s="61"/>
      <c r="AGA80" s="61"/>
      <c r="AGB80" s="61"/>
      <c r="AGC80" s="61"/>
      <c r="AGD80" s="61"/>
      <c r="AGE80" s="61"/>
      <c r="AGF80" s="61"/>
      <c r="AGG80" s="61"/>
      <c r="AGH80" s="61"/>
      <c r="AGI80" s="61"/>
      <c r="AGJ80" s="61"/>
      <c r="AGK80" s="61"/>
      <c r="AGL80" s="61"/>
      <c r="AGM80" s="61"/>
      <c r="AGN80" s="61"/>
      <c r="AGO80" s="61"/>
      <c r="AGP80" s="61"/>
      <c r="AGQ80" s="61"/>
      <c r="AGR80" s="61"/>
      <c r="AGS80" s="61"/>
      <c r="AGT80" s="61"/>
      <c r="AGU80" s="61"/>
      <c r="AGV80" s="61"/>
      <c r="AGW80" s="61"/>
      <c r="AGX80" s="61"/>
      <c r="AGY80" s="61"/>
      <c r="AGZ80" s="61"/>
      <c r="AHA80" s="61"/>
      <c r="AHB80" s="61"/>
      <c r="AHC80" s="61"/>
      <c r="AHD80" s="61"/>
      <c r="AHE80" s="61"/>
      <c r="AHF80" s="61"/>
      <c r="AHG80" s="61"/>
      <c r="AHH80" s="61"/>
      <c r="AHI80" s="61"/>
      <c r="AHJ80" s="61"/>
      <c r="AHK80" s="61"/>
      <c r="AHL80" s="61"/>
      <c r="AHM80" s="61"/>
      <c r="AHN80" s="61"/>
      <c r="AHO80" s="61"/>
      <c r="AHP80" s="61"/>
      <c r="AHQ80" s="61"/>
      <c r="AHR80" s="61"/>
      <c r="AHS80" s="61"/>
      <c r="AHT80" s="61"/>
      <c r="AHU80" s="61"/>
      <c r="AHV80" s="61"/>
      <c r="AHW80" s="61"/>
      <c r="AHX80" s="61"/>
      <c r="AHY80" s="61"/>
      <c r="AHZ80" s="61"/>
      <c r="AIA80" s="61"/>
      <c r="AIB80" s="61"/>
      <c r="AIC80" s="61"/>
      <c r="AID80" s="61"/>
      <c r="AIE80" s="61"/>
      <c r="AIF80" s="61"/>
      <c r="AIG80" s="61"/>
      <c r="AIH80" s="61"/>
      <c r="AII80" s="61"/>
      <c r="AIJ80" s="61"/>
      <c r="AIK80" s="61"/>
      <c r="AIL80" s="61"/>
      <c r="AIM80" s="61"/>
      <c r="AIN80" s="61"/>
      <c r="AIO80" s="61"/>
      <c r="AIP80" s="61"/>
      <c r="AIQ80" s="61"/>
      <c r="AIR80" s="61"/>
      <c r="AIS80" s="61"/>
      <c r="AIT80" s="61"/>
      <c r="AIU80" s="61"/>
      <c r="AIV80" s="61"/>
      <c r="AIW80" s="61"/>
      <c r="AIX80" s="61"/>
      <c r="AIY80" s="61"/>
      <c r="AIZ80" s="61"/>
      <c r="AJA80" s="61"/>
      <c r="AJB80" s="61"/>
      <c r="AJC80" s="61"/>
      <c r="AJD80" s="61"/>
      <c r="AJE80" s="61"/>
      <c r="AJF80" s="61"/>
      <c r="AJG80" s="61"/>
      <c r="AJH80" s="61"/>
      <c r="AJI80" s="61"/>
      <c r="AJJ80" s="61"/>
      <c r="AJK80" s="61"/>
      <c r="AJL80" s="61"/>
      <c r="AJM80" s="61"/>
      <c r="AJN80" s="61"/>
      <c r="AJO80" s="61"/>
      <c r="AJP80" s="61"/>
      <c r="AJQ80" s="61"/>
      <c r="AJR80" s="61"/>
      <c r="AJS80" s="61"/>
      <c r="AJT80" s="61"/>
      <c r="AJU80" s="61"/>
      <c r="AJV80" s="61"/>
      <c r="AJW80" s="61"/>
      <c r="AJX80" s="61"/>
      <c r="AJY80" s="61"/>
      <c r="AJZ80" s="61"/>
      <c r="AKA80" s="61"/>
      <c r="AKB80" s="61"/>
      <c r="AKC80" s="61"/>
      <c r="AKD80" s="61"/>
      <c r="AKE80" s="61"/>
      <c r="AKF80" s="61"/>
      <c r="AKG80" s="61"/>
      <c r="AKH80" s="61"/>
      <c r="AKI80" s="61"/>
      <c r="AKJ80" s="61"/>
      <c r="AKK80" s="61"/>
      <c r="AKL80" s="61"/>
      <c r="AKM80" s="61"/>
      <c r="AKN80" s="61"/>
      <c r="AKO80" s="61"/>
      <c r="AKP80" s="61"/>
      <c r="AKQ80" s="61"/>
      <c r="AKR80" s="61"/>
      <c r="AKS80" s="61"/>
      <c r="AKT80" s="61"/>
      <c r="AKU80" s="61"/>
      <c r="AKV80" s="61"/>
      <c r="AKW80" s="61"/>
      <c r="AKX80" s="61"/>
      <c r="AKY80" s="61"/>
      <c r="AKZ80" s="61"/>
      <c r="ALA80" s="61"/>
      <c r="ALB80" s="61"/>
      <c r="ALC80" s="61"/>
      <c r="ALD80" s="61"/>
      <c r="ALE80" s="61"/>
      <c r="ALF80" s="61"/>
      <c r="ALG80" s="61"/>
      <c r="ALH80" s="61"/>
      <c r="ALI80" s="61"/>
      <c r="ALJ80" s="61"/>
      <c r="ALK80" s="61"/>
      <c r="ALL80" s="61"/>
      <c r="ALM80" s="61"/>
      <c r="ALN80" s="61"/>
      <c r="ALO80" s="61"/>
      <c r="ALP80" s="61"/>
      <c r="ALQ80" s="61"/>
      <c r="ALR80" s="61"/>
      <c r="ALS80" s="61"/>
      <c r="ALT80" s="61"/>
      <c r="ALU80" s="61"/>
      <c r="ALV80" s="61"/>
      <c r="ALW80" s="61"/>
      <c r="ALX80" s="61"/>
      <c r="ALY80" s="61"/>
      <c r="ALZ80" s="61"/>
      <c r="AMA80" s="61"/>
      <c r="AMB80" s="61"/>
      <c r="AMC80" s="61"/>
      <c r="AMD80" s="61"/>
      <c r="AME80" s="61"/>
      <c r="AMF80" s="61"/>
      <c r="AMG80" s="61"/>
      <c r="AMH80" s="61"/>
      <c r="AMI80" s="61"/>
      <c r="AMJ80" s="61"/>
      <c r="AMK80" s="61"/>
      <c r="AML80" s="61"/>
      <c r="AMM80" s="61"/>
      <c r="AMN80" s="61"/>
      <c r="AMO80" s="61"/>
      <c r="AMP80" s="61"/>
      <c r="AMQ80" s="61"/>
      <c r="AMR80" s="61"/>
      <c r="AMS80" s="61"/>
      <c r="AMT80" s="61"/>
      <c r="AMU80" s="61"/>
      <c r="AMV80" s="61"/>
      <c r="AMW80" s="61"/>
      <c r="AMX80" s="61"/>
      <c r="AMY80" s="61"/>
      <c r="AMZ80" s="61"/>
      <c r="ANA80" s="61"/>
      <c r="ANB80" s="61"/>
      <c r="ANC80" s="61"/>
      <c r="AND80" s="61"/>
      <c r="ANE80" s="61"/>
      <c r="ANF80" s="61"/>
      <c r="ANG80" s="61"/>
      <c r="ANH80" s="61"/>
      <c r="ANI80" s="61"/>
      <c r="ANJ80" s="61"/>
      <c r="ANK80" s="61"/>
      <c r="ANL80" s="61"/>
      <c r="ANM80" s="61"/>
      <c r="ANN80" s="61"/>
      <c r="ANO80" s="61"/>
      <c r="ANP80" s="61"/>
      <c r="ANQ80" s="61"/>
      <c r="ANR80" s="61"/>
      <c r="ANS80" s="61"/>
      <c r="ANT80" s="61"/>
      <c r="ANU80" s="61"/>
      <c r="ANV80" s="61"/>
      <c r="ANW80" s="61"/>
      <c r="ANX80" s="61"/>
      <c r="ANY80" s="61"/>
      <c r="ANZ80" s="61"/>
      <c r="AOA80" s="61"/>
      <c r="AOB80" s="61"/>
      <c r="AOC80" s="61"/>
      <c r="AOD80" s="61"/>
      <c r="AOE80" s="61"/>
      <c r="AOF80" s="61"/>
      <c r="AOG80" s="61"/>
      <c r="AOH80" s="61"/>
      <c r="AOI80" s="61"/>
      <c r="AOJ80" s="61"/>
      <c r="AOK80" s="61"/>
      <c r="AOL80" s="61"/>
      <c r="AOM80" s="61"/>
      <c r="AON80" s="61"/>
      <c r="AOO80" s="61"/>
      <c r="AOP80" s="61"/>
      <c r="AOQ80" s="61"/>
      <c r="AOR80" s="61"/>
      <c r="AOS80" s="61"/>
      <c r="AOT80" s="61"/>
      <c r="AOU80" s="61"/>
      <c r="AOV80" s="61"/>
      <c r="AOW80" s="61"/>
      <c r="AOX80" s="61"/>
      <c r="AOY80" s="61"/>
      <c r="AOZ80" s="61"/>
      <c r="APA80" s="61"/>
      <c r="APB80" s="61"/>
      <c r="APC80" s="61"/>
      <c r="APD80" s="61"/>
      <c r="APE80" s="61"/>
      <c r="APF80" s="61"/>
      <c r="APG80" s="61"/>
      <c r="APH80" s="61"/>
      <c r="API80" s="61"/>
      <c r="APJ80" s="61"/>
      <c r="APK80" s="61"/>
      <c r="APL80" s="61"/>
      <c r="APM80" s="61"/>
      <c r="APN80" s="61"/>
      <c r="APO80" s="61"/>
      <c r="APP80" s="61"/>
      <c r="APQ80" s="61"/>
      <c r="APR80" s="61"/>
      <c r="APS80" s="61"/>
      <c r="APT80" s="61"/>
      <c r="APU80" s="61"/>
      <c r="APV80" s="61"/>
      <c r="APW80" s="61"/>
      <c r="APX80" s="61"/>
      <c r="APY80" s="61"/>
    </row>
    <row r="81" spans="1:1118" s="41" customFormat="1" ht="20" customHeight="1" x14ac:dyDescent="0.2">
      <c r="A81" s="352" t="s">
        <v>1254</v>
      </c>
      <c r="B81" s="351">
        <f>(L109+M109+N109+O109)/1024</f>
        <v>3679.7392073924252</v>
      </c>
      <c r="C81" s="351">
        <f>(B109+C109)/1024</f>
        <v>49408.364429043417</v>
      </c>
      <c r="D81" s="351">
        <f>D109/1024</f>
        <v>325.95150172814107</v>
      </c>
      <c r="E81" s="351">
        <f t="shared" si="6"/>
        <v>8791.0822091912978</v>
      </c>
      <c r="F81" s="351">
        <f>(J109+K109)/1024</f>
        <v>29.785183869781484</v>
      </c>
      <c r="G81" s="351">
        <f>(P109+Q109+R109+S109+T109+U109)/1024</f>
        <v>9332.6586216569885</v>
      </c>
      <c r="H81" s="351">
        <f>V109/1024</f>
        <v>19121.102081971603</v>
      </c>
      <c r="I81" s="351">
        <f>(W109+X109+Y109+Z109+AA109)/1024</f>
        <v>2043.2440052018492</v>
      </c>
      <c r="J81" s="351">
        <f>AB109/1024</f>
        <v>2652.1905676660649</v>
      </c>
      <c r="K81" s="351">
        <f>(AC109+AD109)/1024</f>
        <v>1079.3364815819732</v>
      </c>
      <c r="L81" s="351">
        <f>(AE109+AF109)/1024</f>
        <v>4139.5547063332269</v>
      </c>
      <c r="M81" s="351">
        <f>AG109/1024</f>
        <v>26.975272704018472</v>
      </c>
      <c r="N81" s="351">
        <f t="shared" si="16"/>
        <v>100629.98426834082</v>
      </c>
      <c r="O81" s="351">
        <v>2099.61</v>
      </c>
      <c r="P81"/>
      <c r="Q81" s="437"/>
      <c r="R81" s="187"/>
      <c r="S81" s="190"/>
      <c r="T81" s="437"/>
      <c r="U81" s="437"/>
      <c r="V81" s="437"/>
      <c r="W81" s="437"/>
      <c r="X81" s="437"/>
      <c r="Y81" s="437"/>
      <c r="Z81" s="437"/>
      <c r="AA81" s="437"/>
      <c r="AB81" s="437"/>
      <c r="AC81" s="437"/>
      <c r="AD81" s="437"/>
      <c r="AE81" s="437"/>
      <c r="AF81" s="437"/>
      <c r="AG81" s="437"/>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61"/>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61"/>
      <c r="FA81" s="61"/>
      <c r="FB81" s="61"/>
      <c r="FC81" s="61"/>
      <c r="FD81" s="61"/>
      <c r="FE81" s="61"/>
      <c r="FF81" s="61"/>
      <c r="FG81" s="61"/>
      <c r="FH81" s="61"/>
      <c r="FI81" s="61"/>
      <c r="FJ81" s="61"/>
      <c r="FK81" s="61"/>
      <c r="FL81" s="61"/>
      <c r="FM81" s="61"/>
      <c r="FN81" s="61"/>
      <c r="FO81" s="61"/>
      <c r="FP81" s="61"/>
      <c r="FQ81" s="61"/>
      <c r="FR81" s="61"/>
      <c r="FS81" s="61"/>
      <c r="FT81" s="61"/>
      <c r="FU81" s="61"/>
      <c r="FV81" s="61"/>
      <c r="FW81" s="61"/>
      <c r="FX81" s="61"/>
      <c r="FY81" s="61"/>
      <c r="FZ81" s="61"/>
      <c r="GA81" s="61"/>
      <c r="GB81" s="61"/>
      <c r="GC81" s="61"/>
      <c r="GD81" s="61"/>
      <c r="GE81" s="61"/>
      <c r="GF81" s="61"/>
      <c r="GG81" s="61"/>
      <c r="GH81" s="61"/>
      <c r="GI81" s="61"/>
      <c r="GJ81" s="61"/>
      <c r="GK81" s="61"/>
      <c r="GL81" s="61"/>
      <c r="GM81" s="61"/>
      <c r="GN81" s="61"/>
      <c r="GO81" s="61"/>
      <c r="GP81" s="61"/>
      <c r="GQ81" s="61"/>
      <c r="GR81" s="61"/>
      <c r="GS81" s="61"/>
      <c r="GT81" s="61"/>
      <c r="GU81" s="61"/>
      <c r="GV81" s="61"/>
      <c r="GW81" s="61"/>
      <c r="GX81" s="61"/>
      <c r="GY81" s="61"/>
      <c r="GZ81" s="61"/>
      <c r="HA81" s="61"/>
      <c r="HB81" s="61"/>
      <c r="HC81" s="61"/>
      <c r="HD81" s="61"/>
      <c r="HE81" s="61"/>
      <c r="HF81" s="61"/>
      <c r="HG81" s="61"/>
      <c r="HH81" s="61"/>
      <c r="HI81" s="61"/>
      <c r="HJ81" s="61"/>
      <c r="HK81" s="61"/>
      <c r="HL81" s="61"/>
      <c r="HM81" s="61"/>
      <c r="HN81" s="61"/>
      <c r="HO81" s="61"/>
      <c r="HP81" s="61"/>
      <c r="HQ81" s="61"/>
      <c r="HR81" s="61"/>
      <c r="HS81" s="61"/>
      <c r="HT81" s="61"/>
      <c r="HU81" s="61"/>
      <c r="HV81" s="61"/>
      <c r="HW81" s="61"/>
      <c r="HX81" s="61"/>
      <c r="HY81" s="61"/>
      <c r="HZ81" s="61"/>
      <c r="IA81" s="61"/>
      <c r="IB81" s="61"/>
      <c r="IC81" s="61"/>
      <c r="ID81" s="61"/>
      <c r="IE81" s="61"/>
      <c r="IF81" s="61"/>
      <c r="IG81" s="61"/>
      <c r="IH81" s="61"/>
      <c r="II81" s="61"/>
      <c r="IJ81" s="61"/>
      <c r="IK81" s="61"/>
      <c r="IL81" s="61"/>
      <c r="IM81" s="61"/>
      <c r="IN81" s="61"/>
      <c r="IO81" s="61"/>
      <c r="IP81" s="61"/>
      <c r="IQ81" s="61"/>
      <c r="IR81" s="61"/>
      <c r="IS81" s="61"/>
      <c r="IT81" s="61"/>
      <c r="IU81" s="61"/>
      <c r="IV81" s="61"/>
      <c r="IW81" s="61"/>
      <c r="IX81" s="61"/>
      <c r="IY81" s="61"/>
      <c r="IZ81" s="61"/>
      <c r="JA81" s="61"/>
      <c r="JB81" s="61"/>
      <c r="JC81" s="61"/>
      <c r="JD81" s="61"/>
      <c r="JE81" s="61"/>
      <c r="JF81" s="61"/>
      <c r="JG81" s="61"/>
      <c r="JH81" s="61"/>
      <c r="JI81" s="61"/>
      <c r="JJ81" s="61"/>
      <c r="JK81" s="61"/>
      <c r="JL81" s="61"/>
      <c r="JM81" s="61"/>
      <c r="JN81" s="61"/>
      <c r="JO81" s="61"/>
      <c r="JP81" s="61"/>
      <c r="JQ81" s="61"/>
      <c r="JR81" s="61"/>
      <c r="JS81" s="61"/>
      <c r="JT81" s="61"/>
      <c r="JU81" s="61"/>
      <c r="JV81" s="61"/>
      <c r="JW81" s="61"/>
      <c r="JX81" s="61"/>
      <c r="JY81" s="61"/>
      <c r="JZ81" s="61"/>
      <c r="KA81" s="61"/>
      <c r="KB81" s="61"/>
      <c r="KC81" s="61"/>
      <c r="KD81" s="61"/>
      <c r="KE81" s="61"/>
      <c r="KF81" s="61"/>
      <c r="KG81" s="61"/>
      <c r="KH81" s="61"/>
      <c r="KI81" s="61"/>
      <c r="KJ81" s="61"/>
      <c r="KK81" s="61"/>
      <c r="KL81" s="61"/>
      <c r="KM81" s="61"/>
      <c r="KN81" s="61"/>
      <c r="KO81" s="61"/>
      <c r="KP81" s="61"/>
      <c r="KQ81" s="61"/>
      <c r="KR81" s="61"/>
      <c r="KS81" s="61"/>
      <c r="KT81" s="61"/>
      <c r="KU81" s="61"/>
      <c r="KV81" s="61"/>
      <c r="KW81" s="61"/>
      <c r="KX81" s="61"/>
      <c r="KY81" s="61"/>
      <c r="KZ81" s="61"/>
      <c r="LA81" s="61"/>
      <c r="LB81" s="61"/>
      <c r="LC81" s="61"/>
      <c r="LD81" s="61"/>
      <c r="LE81" s="61"/>
      <c r="LF81" s="61"/>
      <c r="LG81" s="61"/>
      <c r="LH81" s="61"/>
      <c r="LI81" s="61"/>
      <c r="LJ81" s="61"/>
      <c r="LK81" s="61"/>
      <c r="LL81" s="61"/>
      <c r="LM81" s="61"/>
      <c r="LN81" s="61"/>
      <c r="LO81" s="61"/>
      <c r="LP81" s="61"/>
      <c r="LQ81" s="61"/>
      <c r="LR81" s="61"/>
      <c r="LS81" s="61"/>
      <c r="LT81" s="61"/>
      <c r="LU81" s="61"/>
      <c r="LV81" s="61"/>
      <c r="LW81" s="61"/>
      <c r="LX81" s="61"/>
      <c r="LY81" s="61"/>
      <c r="LZ81" s="61"/>
      <c r="MA81" s="61"/>
      <c r="MB81" s="61"/>
      <c r="MC81" s="61"/>
      <c r="MD81" s="61"/>
      <c r="ME81" s="61"/>
      <c r="MF81" s="61"/>
      <c r="MG81" s="61"/>
      <c r="MH81" s="61"/>
      <c r="MI81" s="61"/>
      <c r="MJ81" s="61"/>
      <c r="MK81" s="61"/>
      <c r="ML81" s="61"/>
      <c r="MM81" s="61"/>
      <c r="MN81" s="61"/>
      <c r="MO81" s="61"/>
      <c r="MP81" s="61"/>
      <c r="MQ81" s="61"/>
      <c r="MR81" s="61"/>
      <c r="MS81" s="61"/>
      <c r="MT81" s="61"/>
      <c r="MU81" s="61"/>
      <c r="MV81" s="61"/>
      <c r="MW81" s="61"/>
      <c r="MX81" s="61"/>
      <c r="MY81" s="61"/>
      <c r="MZ81" s="61"/>
      <c r="NA81" s="61"/>
      <c r="NB81" s="61"/>
      <c r="NC81" s="61"/>
      <c r="ND81" s="61"/>
      <c r="NE81" s="61"/>
      <c r="NF81" s="61"/>
      <c r="NG81" s="61"/>
      <c r="NH81" s="61"/>
      <c r="NI81" s="61"/>
      <c r="NJ81" s="61"/>
      <c r="NK81" s="61"/>
      <c r="NL81" s="61"/>
      <c r="NM81" s="61"/>
      <c r="NN81" s="61"/>
      <c r="NO81" s="61"/>
      <c r="NP81" s="61"/>
      <c r="NQ81" s="61"/>
      <c r="NR81" s="61"/>
      <c r="NS81" s="61"/>
      <c r="NT81" s="61"/>
      <c r="NU81" s="61"/>
      <c r="NV81" s="61"/>
      <c r="NW81" s="61"/>
      <c r="NX81" s="61"/>
      <c r="NY81" s="61"/>
      <c r="NZ81" s="61"/>
      <c r="OA81" s="61"/>
      <c r="OB81" s="61"/>
      <c r="OC81" s="61"/>
      <c r="OD81" s="61"/>
      <c r="OE81" s="61"/>
      <c r="OF81" s="61"/>
      <c r="OG81" s="61"/>
      <c r="OH81" s="61"/>
      <c r="OI81" s="61"/>
      <c r="OJ81" s="61"/>
      <c r="OK81" s="61"/>
      <c r="OL81" s="61"/>
      <c r="OM81" s="61"/>
      <c r="ON81" s="61"/>
      <c r="OO81" s="61"/>
      <c r="OP81" s="61"/>
      <c r="OQ81" s="61"/>
      <c r="OR81" s="61"/>
      <c r="OS81" s="61"/>
      <c r="OT81" s="61"/>
      <c r="OU81" s="61"/>
      <c r="OV81" s="61"/>
      <c r="OW81" s="61"/>
      <c r="OX81" s="61"/>
      <c r="OY81" s="61"/>
      <c r="OZ81" s="61"/>
      <c r="PA81" s="61"/>
      <c r="PB81" s="61"/>
      <c r="PC81" s="61"/>
      <c r="PD81" s="61"/>
      <c r="PE81" s="61"/>
      <c r="PF81" s="61"/>
      <c r="PG81" s="61"/>
      <c r="PH81" s="61"/>
      <c r="PI81" s="61"/>
      <c r="PJ81" s="61"/>
      <c r="PK81" s="61"/>
      <c r="PL81" s="61"/>
      <c r="PM81" s="61"/>
      <c r="PN81" s="61"/>
      <c r="PO81" s="61"/>
      <c r="PP81" s="61"/>
      <c r="PQ81" s="61"/>
      <c r="PR81" s="61"/>
      <c r="PS81" s="61"/>
      <c r="PT81" s="61"/>
      <c r="PU81" s="61"/>
      <c r="PV81" s="61"/>
      <c r="PW81" s="61"/>
      <c r="PX81" s="61"/>
      <c r="PY81" s="61"/>
      <c r="PZ81" s="61"/>
      <c r="QA81" s="61"/>
      <c r="QB81" s="61"/>
      <c r="QC81" s="61"/>
      <c r="QD81" s="61"/>
      <c r="QE81" s="61"/>
      <c r="QF81" s="61"/>
      <c r="QG81" s="61"/>
      <c r="QH81" s="61"/>
      <c r="QI81" s="61"/>
      <c r="QJ81" s="61"/>
      <c r="QK81" s="61"/>
      <c r="QL81" s="61"/>
      <c r="QM81" s="61"/>
      <c r="QN81" s="61"/>
      <c r="QO81" s="61"/>
      <c r="QP81" s="61"/>
      <c r="QQ81" s="61"/>
      <c r="QR81" s="61"/>
      <c r="QS81" s="61"/>
      <c r="QT81" s="61"/>
      <c r="QU81" s="61"/>
      <c r="QV81" s="61"/>
      <c r="QW81" s="61"/>
      <c r="QX81" s="61"/>
      <c r="QY81" s="61"/>
      <c r="QZ81" s="61"/>
      <c r="RA81" s="61"/>
      <c r="RB81" s="61"/>
      <c r="RC81" s="61"/>
      <c r="RD81" s="61"/>
      <c r="RE81" s="61"/>
      <c r="RF81" s="61"/>
      <c r="RG81" s="61"/>
      <c r="RH81" s="61"/>
      <c r="RI81" s="61"/>
      <c r="RJ81" s="61"/>
      <c r="RK81" s="61"/>
      <c r="RL81" s="61"/>
      <c r="RM81" s="61"/>
      <c r="RN81" s="61"/>
      <c r="RO81" s="61"/>
      <c r="RP81" s="61"/>
      <c r="RQ81" s="61"/>
      <c r="RR81" s="61"/>
      <c r="RS81" s="61"/>
      <c r="RT81" s="61"/>
      <c r="RU81" s="61"/>
      <c r="RV81" s="61"/>
      <c r="RW81" s="61"/>
      <c r="RX81" s="61"/>
      <c r="RY81" s="61"/>
      <c r="RZ81" s="61"/>
      <c r="SA81" s="61"/>
      <c r="SB81" s="61"/>
      <c r="SC81" s="61"/>
      <c r="SD81" s="61"/>
      <c r="SE81" s="61"/>
      <c r="SF81" s="61"/>
      <c r="SG81" s="61"/>
      <c r="SH81" s="61"/>
      <c r="SI81" s="61"/>
      <c r="SJ81" s="61"/>
      <c r="SK81" s="61"/>
      <c r="SL81" s="61"/>
      <c r="SM81" s="61"/>
      <c r="SN81" s="61"/>
      <c r="SO81" s="61"/>
      <c r="SP81" s="61"/>
      <c r="SQ81" s="61"/>
      <c r="SR81" s="61"/>
      <c r="SS81" s="61"/>
      <c r="ST81" s="61"/>
      <c r="SU81" s="61"/>
      <c r="SV81" s="61"/>
      <c r="SW81" s="61"/>
      <c r="SX81" s="61"/>
      <c r="SY81" s="61"/>
      <c r="SZ81" s="61"/>
      <c r="TA81" s="61"/>
      <c r="TB81" s="61"/>
      <c r="TC81" s="61"/>
      <c r="TD81" s="61"/>
      <c r="TE81" s="61"/>
      <c r="TF81" s="61"/>
      <c r="TG81" s="61"/>
      <c r="TH81" s="61"/>
      <c r="TI81" s="61"/>
      <c r="TJ81" s="61"/>
      <c r="TK81" s="61"/>
      <c r="TL81" s="61"/>
      <c r="TM81" s="61"/>
      <c r="TN81" s="61"/>
      <c r="TO81" s="61"/>
      <c r="TP81" s="61"/>
      <c r="TQ81" s="61"/>
      <c r="TR81" s="61"/>
      <c r="TS81" s="61"/>
      <c r="TT81" s="61"/>
      <c r="TU81" s="61"/>
      <c r="TV81" s="61"/>
      <c r="TW81" s="61"/>
      <c r="TX81" s="61"/>
      <c r="TY81" s="61"/>
      <c r="TZ81" s="61"/>
      <c r="UA81" s="61"/>
      <c r="UB81" s="61"/>
      <c r="UC81" s="61"/>
      <c r="UD81" s="61"/>
      <c r="UE81" s="61"/>
      <c r="UF81" s="61"/>
      <c r="UG81" s="61"/>
      <c r="UH81" s="61"/>
      <c r="UI81" s="61"/>
      <c r="UJ81" s="61"/>
      <c r="UK81" s="61"/>
      <c r="UL81" s="61"/>
      <c r="UM81" s="61"/>
      <c r="UN81" s="61"/>
      <c r="UO81" s="61"/>
      <c r="UP81" s="61"/>
      <c r="UQ81" s="61"/>
      <c r="UR81" s="61"/>
      <c r="US81" s="61"/>
      <c r="UT81" s="61"/>
      <c r="UU81" s="61"/>
      <c r="UV81" s="61"/>
      <c r="UW81" s="61"/>
      <c r="UX81" s="61"/>
      <c r="UY81" s="61"/>
      <c r="UZ81" s="61"/>
      <c r="VA81" s="61"/>
      <c r="VB81" s="61"/>
      <c r="VC81" s="61"/>
      <c r="VD81" s="61"/>
      <c r="VE81" s="61"/>
      <c r="VF81" s="61"/>
      <c r="VG81" s="61"/>
      <c r="VH81" s="61"/>
      <c r="VI81" s="61"/>
      <c r="VJ81" s="61"/>
      <c r="VK81" s="61"/>
      <c r="VL81" s="61"/>
      <c r="VM81" s="61"/>
      <c r="VN81" s="61"/>
      <c r="VO81" s="61"/>
      <c r="VP81" s="61"/>
      <c r="VQ81" s="61"/>
      <c r="VR81" s="61"/>
      <c r="VS81" s="61"/>
      <c r="VT81" s="61"/>
      <c r="VU81" s="61"/>
      <c r="VV81" s="61"/>
      <c r="VW81" s="61"/>
      <c r="VX81" s="61"/>
      <c r="VY81" s="61"/>
      <c r="VZ81" s="61"/>
      <c r="WA81" s="61"/>
      <c r="WB81" s="61"/>
      <c r="WC81" s="61"/>
      <c r="WD81" s="61"/>
      <c r="WE81" s="61"/>
      <c r="WF81" s="61"/>
      <c r="WG81" s="61"/>
      <c r="WH81" s="61"/>
      <c r="WI81" s="61"/>
      <c r="WJ81" s="61"/>
      <c r="WK81" s="61"/>
      <c r="WL81" s="61"/>
      <c r="WM81" s="61"/>
      <c r="WN81" s="61"/>
      <c r="WO81" s="61"/>
      <c r="WP81" s="61"/>
      <c r="WQ81" s="61"/>
      <c r="WR81" s="61"/>
      <c r="WS81" s="61"/>
      <c r="WT81" s="61"/>
      <c r="WU81" s="61"/>
      <c r="WV81" s="61"/>
      <c r="WW81" s="61"/>
      <c r="WX81" s="61"/>
      <c r="WY81" s="61"/>
      <c r="WZ81" s="61"/>
      <c r="XA81" s="61"/>
      <c r="XB81" s="61"/>
      <c r="XC81" s="61"/>
      <c r="XD81" s="61"/>
      <c r="XE81" s="61"/>
      <c r="XF81" s="61"/>
      <c r="XG81" s="61"/>
      <c r="XH81" s="61"/>
      <c r="XI81" s="61"/>
      <c r="XJ81" s="61"/>
      <c r="XK81" s="61"/>
      <c r="XL81" s="61"/>
      <c r="XM81" s="61"/>
      <c r="XN81" s="61"/>
      <c r="XO81" s="61"/>
      <c r="XP81" s="61"/>
      <c r="XQ81" s="61"/>
      <c r="XR81" s="61"/>
      <c r="XS81" s="61"/>
      <c r="XT81" s="61"/>
      <c r="XU81" s="61"/>
      <c r="XV81" s="61"/>
      <c r="XW81" s="61"/>
      <c r="XX81" s="61"/>
      <c r="XY81" s="61"/>
      <c r="XZ81" s="61"/>
      <c r="YA81" s="61"/>
      <c r="YB81" s="61"/>
      <c r="YC81" s="61"/>
      <c r="YD81" s="61"/>
      <c r="YE81" s="61"/>
      <c r="YF81" s="61"/>
      <c r="YG81" s="61"/>
      <c r="YH81" s="61"/>
      <c r="YI81" s="61"/>
      <c r="YJ81" s="61"/>
      <c r="YK81" s="61"/>
      <c r="YL81" s="61"/>
      <c r="YM81" s="61"/>
      <c r="YN81" s="61"/>
      <c r="YO81" s="61"/>
      <c r="YP81" s="61"/>
      <c r="YQ81" s="61"/>
      <c r="YR81" s="61"/>
      <c r="YS81" s="61"/>
      <c r="YT81" s="61"/>
      <c r="YU81" s="61"/>
      <c r="YV81" s="61"/>
      <c r="YW81" s="61"/>
      <c r="YX81" s="61"/>
      <c r="YY81" s="61"/>
      <c r="YZ81" s="61"/>
      <c r="ZA81" s="61"/>
      <c r="ZB81" s="61"/>
      <c r="ZC81" s="61"/>
      <c r="ZD81" s="61"/>
      <c r="ZE81" s="61"/>
      <c r="ZF81" s="61"/>
      <c r="ZG81" s="61"/>
      <c r="ZH81" s="61"/>
      <c r="ZI81" s="61"/>
      <c r="ZJ81" s="61"/>
      <c r="ZK81" s="61"/>
      <c r="ZL81" s="61"/>
      <c r="ZM81" s="61"/>
      <c r="ZN81" s="61"/>
      <c r="ZO81" s="61"/>
      <c r="ZP81" s="61"/>
      <c r="ZQ81" s="61"/>
      <c r="ZR81" s="61"/>
      <c r="ZS81" s="61"/>
      <c r="ZT81" s="61"/>
      <c r="ZU81" s="61"/>
      <c r="ZV81" s="61"/>
      <c r="ZW81" s="61"/>
      <c r="ZX81" s="61"/>
      <c r="ZY81" s="61"/>
      <c r="ZZ81" s="61"/>
      <c r="AAA81" s="61"/>
      <c r="AAB81" s="61"/>
      <c r="AAC81" s="61"/>
      <c r="AAD81" s="61"/>
      <c r="AAE81" s="61"/>
      <c r="AAF81" s="61"/>
      <c r="AAG81" s="61"/>
      <c r="AAH81" s="61"/>
      <c r="AAI81" s="61"/>
      <c r="AAJ81" s="61"/>
      <c r="AAK81" s="61"/>
      <c r="AAL81" s="61"/>
      <c r="AAM81" s="61"/>
      <c r="AAN81" s="61"/>
      <c r="AAO81" s="61"/>
      <c r="AAP81" s="61"/>
      <c r="AAQ81" s="61"/>
      <c r="AAR81" s="61"/>
      <c r="AAS81" s="61"/>
      <c r="AAT81" s="61"/>
      <c r="AAU81" s="61"/>
      <c r="AAV81" s="61"/>
      <c r="AAW81" s="61"/>
      <c r="AAX81" s="61"/>
      <c r="AAY81" s="61"/>
      <c r="AAZ81" s="61"/>
      <c r="ABA81" s="61"/>
      <c r="ABB81" s="61"/>
      <c r="ABC81" s="61"/>
      <c r="ABD81" s="61"/>
      <c r="ABE81" s="61"/>
      <c r="ABF81" s="61"/>
      <c r="ABG81" s="61"/>
      <c r="ABH81" s="61"/>
      <c r="ABI81" s="61"/>
      <c r="ABJ81" s="61"/>
      <c r="ABK81" s="61"/>
      <c r="ABL81" s="61"/>
      <c r="ABM81" s="61"/>
      <c r="ABN81" s="61"/>
      <c r="ABO81" s="61"/>
      <c r="ABP81" s="61"/>
      <c r="ABQ81" s="61"/>
      <c r="ABR81" s="61"/>
      <c r="ABS81" s="61"/>
      <c r="ABT81" s="61"/>
      <c r="ABU81" s="61"/>
      <c r="ABV81" s="61"/>
      <c r="ABW81" s="61"/>
      <c r="ABX81" s="61"/>
      <c r="ABY81" s="61"/>
      <c r="ABZ81" s="61"/>
      <c r="ACA81" s="61"/>
      <c r="ACB81" s="61"/>
      <c r="ACC81" s="61"/>
      <c r="ACD81" s="61"/>
      <c r="ACE81" s="61"/>
      <c r="ACF81" s="61"/>
      <c r="ACG81" s="61"/>
      <c r="ACH81" s="61"/>
      <c r="ACI81" s="61"/>
      <c r="ACJ81" s="61"/>
      <c r="ACK81" s="61"/>
      <c r="ACL81" s="61"/>
      <c r="ACM81" s="61"/>
      <c r="ACN81" s="61"/>
      <c r="ACO81" s="61"/>
      <c r="ACP81" s="61"/>
      <c r="ACQ81" s="61"/>
      <c r="ACR81" s="61"/>
      <c r="ACS81" s="61"/>
      <c r="ACT81" s="61"/>
      <c r="ACU81" s="61"/>
      <c r="ACV81" s="61"/>
      <c r="ACW81" s="61"/>
      <c r="ACX81" s="61"/>
      <c r="ACY81" s="61"/>
      <c r="ACZ81" s="61"/>
      <c r="ADA81" s="61"/>
      <c r="ADB81" s="61"/>
      <c r="ADC81" s="61"/>
      <c r="ADD81" s="61"/>
      <c r="ADE81" s="61"/>
      <c r="ADF81" s="61"/>
      <c r="ADG81" s="61"/>
      <c r="ADH81" s="61"/>
      <c r="ADI81" s="61"/>
      <c r="ADJ81" s="61"/>
      <c r="ADK81" s="61"/>
      <c r="ADL81" s="61"/>
      <c r="ADM81" s="61"/>
      <c r="ADN81" s="61"/>
      <c r="ADO81" s="61"/>
      <c r="ADP81" s="61"/>
      <c r="ADQ81" s="61"/>
      <c r="ADR81" s="61"/>
      <c r="ADS81" s="61"/>
      <c r="ADT81" s="61"/>
      <c r="ADU81" s="61"/>
      <c r="ADV81" s="61"/>
      <c r="ADW81" s="61"/>
      <c r="ADX81" s="61"/>
      <c r="ADY81" s="61"/>
      <c r="ADZ81" s="61"/>
      <c r="AEA81" s="61"/>
      <c r="AEB81" s="61"/>
      <c r="AEC81" s="61"/>
      <c r="AED81" s="61"/>
      <c r="AEE81" s="61"/>
      <c r="AEF81" s="61"/>
      <c r="AEG81" s="61"/>
      <c r="AEH81" s="61"/>
      <c r="AEI81" s="61"/>
      <c r="AEJ81" s="61"/>
      <c r="AEK81" s="61"/>
      <c r="AEL81" s="61"/>
      <c r="AEM81" s="61"/>
      <c r="AEN81" s="61"/>
      <c r="AEO81" s="61"/>
      <c r="AEP81" s="61"/>
      <c r="AEQ81" s="61"/>
      <c r="AER81" s="61"/>
      <c r="AES81" s="61"/>
      <c r="AET81" s="61"/>
      <c r="AEU81" s="61"/>
      <c r="AEV81" s="61"/>
      <c r="AEW81" s="61"/>
      <c r="AEX81" s="61"/>
      <c r="AEY81" s="61"/>
      <c r="AEZ81" s="61"/>
      <c r="AFA81" s="61"/>
      <c r="AFB81" s="61"/>
      <c r="AFC81" s="61"/>
      <c r="AFD81" s="61"/>
      <c r="AFE81" s="61"/>
      <c r="AFF81" s="61"/>
      <c r="AFG81" s="61"/>
      <c r="AFH81" s="61"/>
      <c r="AFI81" s="61"/>
      <c r="AFJ81" s="61"/>
      <c r="AFK81" s="61"/>
      <c r="AFL81" s="61"/>
      <c r="AFM81" s="61"/>
      <c r="AFN81" s="61"/>
      <c r="AFO81" s="61"/>
      <c r="AFP81" s="61"/>
      <c r="AFQ81" s="61"/>
      <c r="AFR81" s="61"/>
      <c r="AFS81" s="61"/>
      <c r="AFT81" s="61"/>
      <c r="AFU81" s="61"/>
      <c r="AFV81" s="61"/>
      <c r="AFW81" s="61"/>
      <c r="AFX81" s="61"/>
      <c r="AFY81" s="61"/>
      <c r="AFZ81" s="61"/>
      <c r="AGA81" s="61"/>
      <c r="AGB81" s="61"/>
      <c r="AGC81" s="61"/>
      <c r="AGD81" s="61"/>
      <c r="AGE81" s="61"/>
      <c r="AGF81" s="61"/>
      <c r="AGG81" s="61"/>
      <c r="AGH81" s="61"/>
      <c r="AGI81" s="61"/>
      <c r="AGJ81" s="61"/>
      <c r="AGK81" s="61"/>
      <c r="AGL81" s="61"/>
      <c r="AGM81" s="61"/>
      <c r="AGN81" s="61"/>
      <c r="AGO81" s="61"/>
      <c r="AGP81" s="61"/>
      <c r="AGQ81" s="61"/>
      <c r="AGR81" s="61"/>
      <c r="AGS81" s="61"/>
      <c r="AGT81" s="61"/>
      <c r="AGU81" s="61"/>
      <c r="AGV81" s="61"/>
      <c r="AGW81" s="61"/>
      <c r="AGX81" s="61"/>
      <c r="AGY81" s="61"/>
      <c r="AGZ81" s="61"/>
      <c r="AHA81" s="61"/>
      <c r="AHB81" s="61"/>
      <c r="AHC81" s="61"/>
      <c r="AHD81" s="61"/>
      <c r="AHE81" s="61"/>
      <c r="AHF81" s="61"/>
      <c r="AHG81" s="61"/>
      <c r="AHH81" s="61"/>
      <c r="AHI81" s="61"/>
      <c r="AHJ81" s="61"/>
      <c r="AHK81" s="61"/>
      <c r="AHL81" s="61"/>
      <c r="AHM81" s="61"/>
      <c r="AHN81" s="61"/>
      <c r="AHO81" s="61"/>
      <c r="AHP81" s="61"/>
      <c r="AHQ81" s="61"/>
      <c r="AHR81" s="61"/>
      <c r="AHS81" s="61"/>
      <c r="AHT81" s="61"/>
      <c r="AHU81" s="61"/>
      <c r="AHV81" s="61"/>
      <c r="AHW81" s="61"/>
      <c r="AHX81" s="61"/>
      <c r="AHY81" s="61"/>
      <c r="AHZ81" s="61"/>
      <c r="AIA81" s="61"/>
      <c r="AIB81" s="61"/>
      <c r="AIC81" s="61"/>
      <c r="AID81" s="61"/>
      <c r="AIE81" s="61"/>
      <c r="AIF81" s="61"/>
      <c r="AIG81" s="61"/>
      <c r="AIH81" s="61"/>
      <c r="AII81" s="61"/>
      <c r="AIJ81" s="61"/>
      <c r="AIK81" s="61"/>
      <c r="AIL81" s="61"/>
      <c r="AIM81" s="61"/>
      <c r="AIN81" s="61"/>
      <c r="AIO81" s="61"/>
      <c r="AIP81" s="61"/>
      <c r="AIQ81" s="61"/>
      <c r="AIR81" s="61"/>
      <c r="AIS81" s="61"/>
      <c r="AIT81" s="61"/>
      <c r="AIU81" s="61"/>
      <c r="AIV81" s="61"/>
      <c r="AIW81" s="61"/>
      <c r="AIX81" s="61"/>
      <c r="AIY81" s="61"/>
      <c r="AIZ81" s="61"/>
      <c r="AJA81" s="61"/>
      <c r="AJB81" s="61"/>
      <c r="AJC81" s="61"/>
      <c r="AJD81" s="61"/>
      <c r="AJE81" s="61"/>
      <c r="AJF81" s="61"/>
      <c r="AJG81" s="61"/>
      <c r="AJH81" s="61"/>
      <c r="AJI81" s="61"/>
      <c r="AJJ81" s="61"/>
      <c r="AJK81" s="61"/>
      <c r="AJL81" s="61"/>
      <c r="AJM81" s="61"/>
      <c r="AJN81" s="61"/>
      <c r="AJO81" s="61"/>
      <c r="AJP81" s="61"/>
      <c r="AJQ81" s="61"/>
      <c r="AJR81" s="61"/>
      <c r="AJS81" s="61"/>
      <c r="AJT81" s="61"/>
      <c r="AJU81" s="61"/>
      <c r="AJV81" s="61"/>
      <c r="AJW81" s="61"/>
      <c r="AJX81" s="61"/>
      <c r="AJY81" s="61"/>
      <c r="AJZ81" s="61"/>
      <c r="AKA81" s="61"/>
      <c r="AKB81" s="61"/>
      <c r="AKC81" s="61"/>
      <c r="AKD81" s="61"/>
      <c r="AKE81" s="61"/>
      <c r="AKF81" s="61"/>
      <c r="AKG81" s="61"/>
      <c r="AKH81" s="61"/>
      <c r="AKI81" s="61"/>
      <c r="AKJ81" s="61"/>
      <c r="AKK81" s="61"/>
      <c r="AKL81" s="61"/>
      <c r="AKM81" s="61"/>
      <c r="AKN81" s="61"/>
      <c r="AKO81" s="61"/>
      <c r="AKP81" s="61"/>
      <c r="AKQ81" s="61"/>
      <c r="AKR81" s="61"/>
      <c r="AKS81" s="61"/>
      <c r="AKT81" s="61"/>
      <c r="AKU81" s="61"/>
      <c r="AKV81" s="61"/>
      <c r="AKW81" s="61"/>
      <c r="AKX81" s="61"/>
      <c r="AKY81" s="61"/>
      <c r="AKZ81" s="61"/>
      <c r="ALA81" s="61"/>
      <c r="ALB81" s="61"/>
      <c r="ALC81" s="61"/>
      <c r="ALD81" s="61"/>
      <c r="ALE81" s="61"/>
      <c r="ALF81" s="61"/>
      <c r="ALG81" s="61"/>
      <c r="ALH81" s="61"/>
      <c r="ALI81" s="61"/>
      <c r="ALJ81" s="61"/>
      <c r="ALK81" s="61"/>
      <c r="ALL81" s="61"/>
      <c r="ALM81" s="61"/>
      <c r="ALN81" s="61"/>
      <c r="ALO81" s="61"/>
      <c r="ALP81" s="61"/>
      <c r="ALQ81" s="61"/>
      <c r="ALR81" s="61"/>
      <c r="ALS81" s="61"/>
      <c r="ALT81" s="61"/>
      <c r="ALU81" s="61"/>
      <c r="ALV81" s="61"/>
      <c r="ALW81" s="61"/>
      <c r="ALX81" s="61"/>
      <c r="ALY81" s="61"/>
      <c r="ALZ81" s="61"/>
      <c r="AMA81" s="61"/>
      <c r="AMB81" s="61"/>
      <c r="AMC81" s="61"/>
      <c r="AMD81" s="61"/>
      <c r="AME81" s="61"/>
      <c r="AMF81" s="61"/>
      <c r="AMG81" s="61"/>
      <c r="AMH81" s="61"/>
      <c r="AMI81" s="61"/>
      <c r="AMJ81" s="61"/>
      <c r="AMK81" s="61"/>
      <c r="AML81" s="61"/>
      <c r="AMM81" s="61"/>
      <c r="AMN81" s="61"/>
      <c r="AMO81" s="61"/>
      <c r="AMP81" s="61"/>
      <c r="AMQ81" s="61"/>
      <c r="AMR81" s="61"/>
      <c r="AMS81" s="61"/>
      <c r="AMT81" s="61"/>
      <c r="AMU81" s="61"/>
      <c r="AMV81" s="61"/>
      <c r="AMW81" s="61"/>
      <c r="AMX81" s="61"/>
      <c r="AMY81" s="61"/>
      <c r="AMZ81" s="61"/>
      <c r="ANA81" s="61"/>
      <c r="ANB81" s="61"/>
      <c r="ANC81" s="61"/>
      <c r="AND81" s="61"/>
      <c r="ANE81" s="61"/>
      <c r="ANF81" s="61"/>
      <c r="ANG81" s="61"/>
      <c r="ANH81" s="61"/>
      <c r="ANI81" s="61"/>
      <c r="ANJ81" s="61"/>
      <c r="ANK81" s="61"/>
      <c r="ANL81" s="61"/>
      <c r="ANM81" s="61"/>
      <c r="ANN81" s="61"/>
      <c r="ANO81" s="61"/>
      <c r="ANP81" s="61"/>
      <c r="ANQ81" s="61"/>
      <c r="ANR81" s="61"/>
      <c r="ANS81" s="61"/>
      <c r="ANT81" s="61"/>
      <c r="ANU81" s="61"/>
      <c r="ANV81" s="61"/>
      <c r="ANW81" s="61"/>
      <c r="ANX81" s="61"/>
      <c r="ANY81" s="61"/>
      <c r="ANZ81" s="61"/>
      <c r="AOA81" s="61"/>
      <c r="AOB81" s="61"/>
      <c r="AOC81" s="61"/>
      <c r="AOD81" s="61"/>
      <c r="AOE81" s="61"/>
      <c r="AOF81" s="61"/>
      <c r="AOG81" s="61"/>
      <c r="AOH81" s="61"/>
      <c r="AOI81" s="61"/>
      <c r="AOJ81" s="61"/>
      <c r="AOK81" s="61"/>
      <c r="AOL81" s="61"/>
      <c r="AOM81" s="61"/>
      <c r="AON81" s="61"/>
      <c r="AOO81" s="61"/>
      <c r="AOP81" s="61"/>
      <c r="AOQ81" s="61"/>
      <c r="AOR81" s="61"/>
      <c r="AOS81" s="61"/>
      <c r="AOT81" s="61"/>
      <c r="AOU81" s="61"/>
      <c r="AOV81" s="61"/>
      <c r="AOW81" s="61"/>
      <c r="AOX81" s="61"/>
      <c r="AOY81" s="61"/>
      <c r="AOZ81" s="61"/>
      <c r="APA81" s="61"/>
      <c r="APB81" s="61"/>
      <c r="APC81" s="61"/>
      <c r="APD81" s="61"/>
      <c r="APE81" s="61"/>
      <c r="APF81" s="61"/>
      <c r="APG81" s="61"/>
      <c r="APH81" s="61"/>
      <c r="API81" s="61"/>
      <c r="APJ81" s="61"/>
      <c r="APK81" s="61"/>
      <c r="APL81" s="61"/>
      <c r="APM81" s="61"/>
      <c r="APN81" s="61"/>
      <c r="APO81" s="61"/>
      <c r="APP81" s="61"/>
      <c r="APQ81" s="61"/>
      <c r="APR81" s="61"/>
      <c r="APS81" s="61"/>
      <c r="APT81" s="61"/>
      <c r="APU81" s="61"/>
      <c r="APV81" s="61"/>
      <c r="APW81" s="61"/>
      <c r="APX81" s="61"/>
      <c r="APY81" s="61"/>
    </row>
    <row r="82" spans="1:1118" s="41" customFormat="1" ht="27" customHeight="1" x14ac:dyDescent="0.15">
      <c r="A82" s="343" t="s">
        <v>101</v>
      </c>
      <c r="B82" s="317">
        <f t="shared" ref="B82:O82" si="17">SUM(B59:B81)</f>
        <v>23620.457154941141</v>
      </c>
      <c r="C82" s="317">
        <f t="shared" si="17"/>
        <v>105907.31808251793</v>
      </c>
      <c r="D82" s="317">
        <f t="shared" si="17"/>
        <v>2019.3039249331266</v>
      </c>
      <c r="E82" s="317">
        <f t="shared" si="17"/>
        <v>55819.157753940875</v>
      </c>
      <c r="F82" s="317">
        <f t="shared" si="17"/>
        <v>249.41617803672068</v>
      </c>
      <c r="G82" s="317">
        <f t="shared" si="17"/>
        <v>49615.43992465995</v>
      </c>
      <c r="H82" s="317">
        <f t="shared" si="17"/>
        <v>73551.481790945356</v>
      </c>
      <c r="I82" s="317">
        <f t="shared" si="17"/>
        <v>8449.7627261021735</v>
      </c>
      <c r="J82" s="317">
        <f t="shared" si="17"/>
        <v>15675.939347311749</v>
      </c>
      <c r="K82" s="317">
        <f t="shared" si="17"/>
        <v>2975.3180549726758</v>
      </c>
      <c r="L82" s="317">
        <f t="shared" si="17"/>
        <v>10174.45854931824</v>
      </c>
      <c r="M82" s="317">
        <f t="shared" si="17"/>
        <v>105.08421822154344</v>
      </c>
      <c r="N82" s="317">
        <f t="shared" si="17"/>
        <v>348163.13770590152</v>
      </c>
      <c r="O82" s="317">
        <f t="shared" si="17"/>
        <v>12793.534120171829</v>
      </c>
      <c r="P82" s="437"/>
      <c r="Q82" s="437"/>
      <c r="R82" s="187"/>
      <c r="S82" s="190"/>
      <c r="T82" s="437"/>
      <c r="U82" s="437"/>
      <c r="V82" s="437"/>
      <c r="W82" s="437"/>
      <c r="X82" s="437"/>
      <c r="Y82" s="437"/>
      <c r="Z82" s="437"/>
      <c r="AA82" s="437"/>
      <c r="AB82" s="10"/>
      <c r="AC82" s="10"/>
      <c r="AD82" s="10"/>
      <c r="AE82" s="10"/>
      <c r="AF82" s="10"/>
      <c r="AG82" s="10"/>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61"/>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61"/>
      <c r="FA82" s="61"/>
      <c r="FB82" s="61"/>
      <c r="FC82" s="61"/>
      <c r="FD82" s="61"/>
      <c r="FE82" s="61"/>
      <c r="FF82" s="61"/>
      <c r="FG82" s="61"/>
      <c r="FH82" s="61"/>
      <c r="FI82" s="61"/>
      <c r="FJ82" s="61"/>
      <c r="FK82" s="61"/>
      <c r="FL82" s="61"/>
      <c r="FM82" s="61"/>
      <c r="FN82" s="61"/>
      <c r="FO82" s="61"/>
      <c r="FP82" s="61"/>
      <c r="FQ82" s="61"/>
      <c r="FR82" s="61"/>
      <c r="FS82" s="61"/>
      <c r="FT82" s="61"/>
      <c r="FU82" s="61"/>
      <c r="FV82" s="61"/>
      <c r="FW82" s="61"/>
      <c r="FX82" s="61"/>
      <c r="FY82" s="61"/>
      <c r="FZ82" s="61"/>
      <c r="GA82" s="61"/>
      <c r="GB82" s="61"/>
      <c r="GC82" s="61"/>
      <c r="GD82" s="61"/>
      <c r="GE82" s="61"/>
      <c r="GF82" s="61"/>
      <c r="GG82" s="61"/>
      <c r="GH82" s="61"/>
      <c r="GI82" s="61"/>
      <c r="GJ82" s="61"/>
      <c r="GK82" s="61"/>
      <c r="GL82" s="61"/>
      <c r="GM82" s="61"/>
      <c r="GN82" s="61"/>
      <c r="GO82" s="61"/>
      <c r="GP82" s="61"/>
      <c r="GQ82" s="61"/>
      <c r="GR82" s="61"/>
      <c r="GS82" s="61"/>
      <c r="GT82" s="61"/>
      <c r="GU82" s="61"/>
      <c r="GV82" s="61"/>
      <c r="GW82" s="61"/>
      <c r="GX82" s="61"/>
      <c r="GY82" s="61"/>
      <c r="GZ82" s="61"/>
      <c r="HA82" s="61"/>
      <c r="HB82" s="61"/>
      <c r="HC82" s="61"/>
      <c r="HD82" s="61"/>
      <c r="HE82" s="61"/>
      <c r="HF82" s="61"/>
      <c r="HG82" s="61"/>
      <c r="HH82" s="61"/>
      <c r="HI82" s="61"/>
      <c r="HJ82" s="61"/>
      <c r="HK82" s="61"/>
      <c r="HL82" s="61"/>
      <c r="HM82" s="61"/>
      <c r="HN82" s="61"/>
      <c r="HO82" s="61"/>
      <c r="HP82" s="61"/>
      <c r="HQ82" s="61"/>
      <c r="HR82" s="61"/>
      <c r="HS82" s="61"/>
      <c r="HT82" s="61"/>
      <c r="HU82" s="61"/>
      <c r="HV82" s="61"/>
      <c r="HW82" s="61"/>
      <c r="HX82" s="61"/>
      <c r="HY82" s="61"/>
      <c r="HZ82" s="61"/>
      <c r="IA82" s="61"/>
      <c r="IB82" s="61"/>
      <c r="IC82" s="61"/>
      <c r="ID82" s="61"/>
      <c r="IE82" s="61"/>
      <c r="IF82" s="61"/>
      <c r="IG82" s="61"/>
      <c r="IH82" s="61"/>
      <c r="II82" s="61"/>
      <c r="IJ82" s="61"/>
      <c r="IK82" s="61"/>
      <c r="IL82" s="61"/>
      <c r="IM82" s="61"/>
      <c r="IN82" s="61"/>
      <c r="IO82" s="61"/>
      <c r="IP82" s="61"/>
      <c r="IQ82" s="61"/>
      <c r="IR82" s="61"/>
      <c r="IS82" s="61"/>
      <c r="IT82" s="61"/>
      <c r="IU82" s="61"/>
      <c r="IV82" s="61"/>
      <c r="IW82" s="61"/>
      <c r="IX82" s="61"/>
      <c r="IY82" s="61"/>
      <c r="IZ82" s="61"/>
      <c r="JA82" s="61"/>
      <c r="JB82" s="61"/>
      <c r="JC82" s="61"/>
      <c r="JD82" s="61"/>
      <c r="JE82" s="61"/>
      <c r="JF82" s="61"/>
      <c r="JG82" s="61"/>
      <c r="JH82" s="61"/>
      <c r="JI82" s="61"/>
      <c r="JJ82" s="61"/>
      <c r="JK82" s="61"/>
      <c r="JL82" s="61"/>
      <c r="JM82" s="61"/>
      <c r="JN82" s="61"/>
      <c r="JO82" s="61"/>
      <c r="JP82" s="61"/>
      <c r="JQ82" s="61"/>
      <c r="JR82" s="61"/>
      <c r="JS82" s="61"/>
      <c r="JT82" s="61"/>
      <c r="JU82" s="61"/>
      <c r="JV82" s="61"/>
      <c r="JW82" s="61"/>
      <c r="JX82" s="61"/>
      <c r="JY82" s="61"/>
      <c r="JZ82" s="61"/>
      <c r="KA82" s="61"/>
      <c r="KB82" s="61"/>
      <c r="KC82" s="61"/>
      <c r="KD82" s="61"/>
      <c r="KE82" s="61"/>
      <c r="KF82" s="61"/>
      <c r="KG82" s="61"/>
      <c r="KH82" s="61"/>
      <c r="KI82" s="61"/>
      <c r="KJ82" s="61"/>
      <c r="KK82" s="61"/>
      <c r="KL82" s="61"/>
      <c r="KM82" s="61"/>
      <c r="KN82" s="61"/>
      <c r="KO82" s="61"/>
      <c r="KP82" s="61"/>
      <c r="KQ82" s="61"/>
      <c r="KR82" s="61"/>
      <c r="KS82" s="61"/>
      <c r="KT82" s="61"/>
      <c r="KU82" s="61"/>
      <c r="KV82" s="61"/>
      <c r="KW82" s="61"/>
      <c r="KX82" s="61"/>
      <c r="KY82" s="61"/>
      <c r="KZ82" s="61"/>
      <c r="LA82" s="61"/>
      <c r="LB82" s="61"/>
      <c r="LC82" s="61"/>
      <c r="LD82" s="61"/>
      <c r="LE82" s="61"/>
      <c r="LF82" s="61"/>
      <c r="LG82" s="61"/>
      <c r="LH82" s="61"/>
      <c r="LI82" s="61"/>
      <c r="LJ82" s="61"/>
      <c r="LK82" s="61"/>
      <c r="LL82" s="61"/>
      <c r="LM82" s="61"/>
      <c r="LN82" s="61"/>
      <c r="LO82" s="61"/>
      <c r="LP82" s="61"/>
      <c r="LQ82" s="61"/>
      <c r="LR82" s="61"/>
      <c r="LS82" s="61"/>
      <c r="LT82" s="61"/>
      <c r="LU82" s="61"/>
      <c r="LV82" s="61"/>
      <c r="LW82" s="61"/>
      <c r="LX82" s="61"/>
      <c r="LY82" s="61"/>
      <c r="LZ82" s="61"/>
      <c r="MA82" s="61"/>
      <c r="MB82" s="61"/>
      <c r="MC82" s="61"/>
      <c r="MD82" s="61"/>
      <c r="ME82" s="61"/>
      <c r="MF82" s="61"/>
      <c r="MG82" s="61"/>
      <c r="MH82" s="61"/>
      <c r="MI82" s="61"/>
      <c r="MJ82" s="61"/>
      <c r="MK82" s="61"/>
      <c r="ML82" s="61"/>
      <c r="MM82" s="61"/>
      <c r="MN82" s="61"/>
      <c r="MO82" s="61"/>
      <c r="MP82" s="61"/>
      <c r="MQ82" s="61"/>
      <c r="MR82" s="61"/>
      <c r="MS82" s="61"/>
      <c r="MT82" s="61"/>
      <c r="MU82" s="61"/>
      <c r="MV82" s="61"/>
      <c r="MW82" s="61"/>
      <c r="MX82" s="61"/>
      <c r="MY82" s="61"/>
      <c r="MZ82" s="61"/>
      <c r="NA82" s="61"/>
      <c r="NB82" s="61"/>
      <c r="NC82" s="61"/>
      <c r="ND82" s="61"/>
      <c r="NE82" s="61"/>
      <c r="NF82" s="61"/>
      <c r="NG82" s="61"/>
      <c r="NH82" s="61"/>
      <c r="NI82" s="61"/>
      <c r="NJ82" s="61"/>
      <c r="NK82" s="61"/>
      <c r="NL82" s="61"/>
      <c r="NM82" s="61"/>
      <c r="NN82" s="61"/>
      <c r="NO82" s="61"/>
      <c r="NP82" s="61"/>
      <c r="NQ82" s="61"/>
      <c r="NR82" s="61"/>
      <c r="NS82" s="61"/>
      <c r="NT82" s="61"/>
      <c r="NU82" s="61"/>
      <c r="NV82" s="61"/>
      <c r="NW82" s="61"/>
      <c r="NX82" s="61"/>
      <c r="NY82" s="61"/>
      <c r="NZ82" s="61"/>
      <c r="OA82" s="61"/>
      <c r="OB82" s="61"/>
      <c r="OC82" s="61"/>
      <c r="OD82" s="61"/>
      <c r="OE82" s="61"/>
      <c r="OF82" s="61"/>
      <c r="OG82" s="61"/>
      <c r="OH82" s="61"/>
      <c r="OI82" s="61"/>
      <c r="OJ82" s="61"/>
      <c r="OK82" s="61"/>
      <c r="OL82" s="61"/>
      <c r="OM82" s="61"/>
      <c r="ON82" s="61"/>
      <c r="OO82" s="61"/>
      <c r="OP82" s="61"/>
      <c r="OQ82" s="61"/>
      <c r="OR82" s="61"/>
      <c r="OS82" s="61"/>
      <c r="OT82" s="61"/>
      <c r="OU82" s="61"/>
      <c r="OV82" s="61"/>
      <c r="OW82" s="61"/>
      <c r="OX82" s="61"/>
      <c r="OY82" s="61"/>
      <c r="OZ82" s="61"/>
      <c r="PA82" s="61"/>
      <c r="PB82" s="61"/>
      <c r="PC82" s="61"/>
      <c r="PD82" s="61"/>
      <c r="PE82" s="61"/>
      <c r="PF82" s="61"/>
      <c r="PG82" s="61"/>
      <c r="PH82" s="61"/>
      <c r="PI82" s="61"/>
      <c r="PJ82" s="61"/>
      <c r="PK82" s="61"/>
      <c r="PL82" s="61"/>
      <c r="PM82" s="61"/>
      <c r="PN82" s="61"/>
      <c r="PO82" s="61"/>
      <c r="PP82" s="61"/>
      <c r="PQ82" s="61"/>
      <c r="PR82" s="61"/>
      <c r="PS82" s="61"/>
      <c r="PT82" s="61"/>
      <c r="PU82" s="61"/>
      <c r="PV82" s="61"/>
      <c r="PW82" s="61"/>
      <c r="PX82" s="61"/>
      <c r="PY82" s="61"/>
      <c r="PZ82" s="61"/>
      <c r="QA82" s="61"/>
      <c r="QB82" s="61"/>
      <c r="QC82" s="61"/>
      <c r="QD82" s="61"/>
      <c r="QE82" s="61"/>
      <c r="QF82" s="61"/>
      <c r="QG82" s="61"/>
      <c r="QH82" s="61"/>
      <c r="QI82" s="61"/>
      <c r="QJ82" s="61"/>
      <c r="QK82" s="61"/>
      <c r="QL82" s="61"/>
      <c r="QM82" s="61"/>
      <c r="QN82" s="61"/>
      <c r="QO82" s="61"/>
      <c r="QP82" s="61"/>
      <c r="QQ82" s="61"/>
      <c r="QR82" s="61"/>
      <c r="QS82" s="61"/>
      <c r="QT82" s="61"/>
      <c r="QU82" s="61"/>
      <c r="QV82" s="61"/>
      <c r="QW82" s="61"/>
      <c r="QX82" s="61"/>
      <c r="QY82" s="61"/>
      <c r="QZ82" s="61"/>
      <c r="RA82" s="61"/>
      <c r="RB82" s="61"/>
      <c r="RC82" s="61"/>
      <c r="RD82" s="61"/>
      <c r="RE82" s="61"/>
      <c r="RF82" s="61"/>
      <c r="RG82" s="61"/>
      <c r="RH82" s="61"/>
      <c r="RI82" s="61"/>
      <c r="RJ82" s="61"/>
      <c r="RK82" s="61"/>
      <c r="RL82" s="61"/>
      <c r="RM82" s="61"/>
      <c r="RN82" s="61"/>
      <c r="RO82" s="61"/>
      <c r="RP82" s="61"/>
      <c r="RQ82" s="61"/>
      <c r="RR82" s="61"/>
      <c r="RS82" s="61"/>
      <c r="RT82" s="61"/>
      <c r="RU82" s="61"/>
      <c r="RV82" s="61"/>
      <c r="RW82" s="61"/>
      <c r="RX82" s="61"/>
      <c r="RY82" s="61"/>
      <c r="RZ82" s="61"/>
      <c r="SA82" s="61"/>
      <c r="SB82" s="61"/>
      <c r="SC82" s="61"/>
      <c r="SD82" s="61"/>
      <c r="SE82" s="61"/>
      <c r="SF82" s="61"/>
      <c r="SG82" s="61"/>
      <c r="SH82" s="61"/>
      <c r="SI82" s="61"/>
      <c r="SJ82" s="61"/>
      <c r="SK82" s="61"/>
      <c r="SL82" s="61"/>
      <c r="SM82" s="61"/>
      <c r="SN82" s="61"/>
      <c r="SO82" s="61"/>
      <c r="SP82" s="61"/>
      <c r="SQ82" s="61"/>
      <c r="SR82" s="61"/>
      <c r="SS82" s="61"/>
      <c r="ST82" s="61"/>
      <c r="SU82" s="61"/>
      <c r="SV82" s="61"/>
      <c r="SW82" s="61"/>
      <c r="SX82" s="61"/>
      <c r="SY82" s="61"/>
      <c r="SZ82" s="61"/>
      <c r="TA82" s="61"/>
      <c r="TB82" s="61"/>
      <c r="TC82" s="61"/>
      <c r="TD82" s="61"/>
      <c r="TE82" s="61"/>
      <c r="TF82" s="61"/>
      <c r="TG82" s="61"/>
      <c r="TH82" s="61"/>
      <c r="TI82" s="61"/>
      <c r="TJ82" s="61"/>
      <c r="TK82" s="61"/>
      <c r="TL82" s="61"/>
      <c r="TM82" s="61"/>
      <c r="TN82" s="61"/>
      <c r="TO82" s="61"/>
      <c r="TP82" s="61"/>
      <c r="TQ82" s="61"/>
      <c r="TR82" s="61"/>
      <c r="TS82" s="61"/>
      <c r="TT82" s="61"/>
      <c r="TU82" s="61"/>
      <c r="TV82" s="61"/>
      <c r="TW82" s="61"/>
      <c r="TX82" s="61"/>
      <c r="TY82" s="61"/>
      <c r="TZ82" s="61"/>
      <c r="UA82" s="61"/>
      <c r="UB82" s="61"/>
      <c r="UC82" s="61"/>
      <c r="UD82" s="61"/>
      <c r="UE82" s="61"/>
      <c r="UF82" s="61"/>
      <c r="UG82" s="61"/>
      <c r="UH82" s="61"/>
      <c r="UI82" s="61"/>
      <c r="UJ82" s="61"/>
      <c r="UK82" s="61"/>
      <c r="UL82" s="61"/>
      <c r="UM82" s="61"/>
      <c r="UN82" s="61"/>
      <c r="UO82" s="61"/>
      <c r="UP82" s="61"/>
      <c r="UQ82" s="61"/>
      <c r="UR82" s="61"/>
      <c r="US82" s="61"/>
      <c r="UT82" s="61"/>
      <c r="UU82" s="61"/>
      <c r="UV82" s="61"/>
      <c r="UW82" s="61"/>
      <c r="UX82" s="61"/>
      <c r="UY82" s="61"/>
      <c r="UZ82" s="61"/>
      <c r="VA82" s="61"/>
      <c r="VB82" s="61"/>
      <c r="VC82" s="61"/>
      <c r="VD82" s="61"/>
      <c r="VE82" s="61"/>
      <c r="VF82" s="61"/>
      <c r="VG82" s="61"/>
      <c r="VH82" s="61"/>
      <c r="VI82" s="61"/>
      <c r="VJ82" s="61"/>
      <c r="VK82" s="61"/>
      <c r="VL82" s="61"/>
      <c r="VM82" s="61"/>
      <c r="VN82" s="61"/>
      <c r="VO82" s="61"/>
      <c r="VP82" s="61"/>
      <c r="VQ82" s="61"/>
      <c r="VR82" s="61"/>
      <c r="VS82" s="61"/>
      <c r="VT82" s="61"/>
      <c r="VU82" s="61"/>
      <c r="VV82" s="61"/>
      <c r="VW82" s="61"/>
      <c r="VX82" s="61"/>
      <c r="VY82" s="61"/>
      <c r="VZ82" s="61"/>
      <c r="WA82" s="61"/>
      <c r="WB82" s="61"/>
      <c r="WC82" s="61"/>
      <c r="WD82" s="61"/>
      <c r="WE82" s="61"/>
      <c r="WF82" s="61"/>
      <c r="WG82" s="61"/>
      <c r="WH82" s="61"/>
      <c r="WI82" s="61"/>
      <c r="WJ82" s="61"/>
      <c r="WK82" s="61"/>
      <c r="WL82" s="61"/>
      <c r="WM82" s="61"/>
      <c r="WN82" s="61"/>
      <c r="WO82" s="61"/>
      <c r="WP82" s="61"/>
      <c r="WQ82" s="61"/>
      <c r="WR82" s="61"/>
      <c r="WS82" s="61"/>
      <c r="WT82" s="61"/>
      <c r="WU82" s="61"/>
      <c r="WV82" s="61"/>
      <c r="WW82" s="61"/>
      <c r="WX82" s="61"/>
      <c r="WY82" s="61"/>
      <c r="WZ82" s="61"/>
      <c r="XA82" s="61"/>
      <c r="XB82" s="61"/>
      <c r="XC82" s="61"/>
      <c r="XD82" s="61"/>
      <c r="XE82" s="61"/>
      <c r="XF82" s="61"/>
      <c r="XG82" s="61"/>
      <c r="XH82" s="61"/>
      <c r="XI82" s="61"/>
      <c r="XJ82" s="61"/>
      <c r="XK82" s="61"/>
      <c r="XL82" s="61"/>
      <c r="XM82" s="61"/>
      <c r="XN82" s="61"/>
      <c r="XO82" s="61"/>
      <c r="XP82" s="61"/>
      <c r="XQ82" s="61"/>
      <c r="XR82" s="61"/>
      <c r="XS82" s="61"/>
      <c r="XT82" s="61"/>
      <c r="XU82" s="61"/>
      <c r="XV82" s="61"/>
      <c r="XW82" s="61"/>
      <c r="XX82" s="61"/>
      <c r="XY82" s="61"/>
      <c r="XZ82" s="61"/>
      <c r="YA82" s="61"/>
      <c r="YB82" s="61"/>
      <c r="YC82" s="61"/>
      <c r="YD82" s="61"/>
      <c r="YE82" s="61"/>
      <c r="YF82" s="61"/>
      <c r="YG82" s="61"/>
      <c r="YH82" s="61"/>
      <c r="YI82" s="61"/>
      <c r="YJ82" s="61"/>
      <c r="YK82" s="61"/>
      <c r="YL82" s="61"/>
      <c r="YM82" s="61"/>
      <c r="YN82" s="61"/>
      <c r="YO82" s="61"/>
      <c r="YP82" s="61"/>
      <c r="YQ82" s="61"/>
      <c r="YR82" s="61"/>
      <c r="YS82" s="61"/>
      <c r="YT82" s="61"/>
      <c r="YU82" s="61"/>
      <c r="YV82" s="61"/>
      <c r="YW82" s="61"/>
      <c r="YX82" s="61"/>
      <c r="YY82" s="61"/>
      <c r="YZ82" s="61"/>
      <c r="ZA82" s="61"/>
      <c r="ZB82" s="61"/>
      <c r="ZC82" s="61"/>
      <c r="ZD82" s="61"/>
      <c r="ZE82" s="61"/>
      <c r="ZF82" s="61"/>
      <c r="ZG82" s="61"/>
      <c r="ZH82" s="61"/>
      <c r="ZI82" s="61"/>
      <c r="ZJ82" s="61"/>
      <c r="ZK82" s="61"/>
      <c r="ZL82" s="61"/>
      <c r="ZM82" s="61"/>
      <c r="ZN82" s="61"/>
      <c r="ZO82" s="61"/>
      <c r="ZP82" s="61"/>
      <c r="ZQ82" s="61"/>
      <c r="ZR82" s="61"/>
      <c r="ZS82" s="61"/>
      <c r="ZT82" s="61"/>
      <c r="ZU82" s="61"/>
      <c r="ZV82" s="61"/>
      <c r="ZW82" s="61"/>
      <c r="ZX82" s="61"/>
      <c r="ZY82" s="61"/>
      <c r="ZZ82" s="61"/>
      <c r="AAA82" s="61"/>
      <c r="AAB82" s="61"/>
      <c r="AAC82" s="61"/>
      <c r="AAD82" s="61"/>
      <c r="AAE82" s="61"/>
      <c r="AAF82" s="61"/>
      <c r="AAG82" s="61"/>
      <c r="AAH82" s="61"/>
      <c r="AAI82" s="61"/>
      <c r="AAJ82" s="61"/>
      <c r="AAK82" s="61"/>
      <c r="AAL82" s="61"/>
      <c r="AAM82" s="61"/>
      <c r="AAN82" s="61"/>
      <c r="AAO82" s="61"/>
      <c r="AAP82" s="61"/>
      <c r="AAQ82" s="61"/>
      <c r="AAR82" s="61"/>
      <c r="AAS82" s="61"/>
      <c r="AAT82" s="61"/>
      <c r="AAU82" s="61"/>
      <c r="AAV82" s="61"/>
      <c r="AAW82" s="61"/>
      <c r="AAX82" s="61"/>
      <c r="AAY82" s="61"/>
      <c r="AAZ82" s="61"/>
      <c r="ABA82" s="61"/>
      <c r="ABB82" s="61"/>
      <c r="ABC82" s="61"/>
      <c r="ABD82" s="61"/>
      <c r="ABE82" s="61"/>
      <c r="ABF82" s="61"/>
      <c r="ABG82" s="61"/>
      <c r="ABH82" s="61"/>
      <c r="ABI82" s="61"/>
      <c r="ABJ82" s="61"/>
      <c r="ABK82" s="61"/>
      <c r="ABL82" s="61"/>
      <c r="ABM82" s="61"/>
      <c r="ABN82" s="61"/>
      <c r="ABO82" s="61"/>
      <c r="ABP82" s="61"/>
      <c r="ABQ82" s="61"/>
      <c r="ABR82" s="61"/>
      <c r="ABS82" s="61"/>
      <c r="ABT82" s="61"/>
      <c r="ABU82" s="61"/>
      <c r="ABV82" s="61"/>
      <c r="ABW82" s="61"/>
      <c r="ABX82" s="61"/>
      <c r="ABY82" s="61"/>
      <c r="ABZ82" s="61"/>
      <c r="ACA82" s="61"/>
      <c r="ACB82" s="61"/>
      <c r="ACC82" s="61"/>
      <c r="ACD82" s="61"/>
      <c r="ACE82" s="61"/>
      <c r="ACF82" s="61"/>
      <c r="ACG82" s="61"/>
      <c r="ACH82" s="61"/>
      <c r="ACI82" s="61"/>
      <c r="ACJ82" s="61"/>
      <c r="ACK82" s="61"/>
      <c r="ACL82" s="61"/>
      <c r="ACM82" s="61"/>
      <c r="ACN82" s="61"/>
      <c r="ACO82" s="61"/>
      <c r="ACP82" s="61"/>
      <c r="ACQ82" s="61"/>
      <c r="ACR82" s="61"/>
      <c r="ACS82" s="61"/>
      <c r="ACT82" s="61"/>
      <c r="ACU82" s="61"/>
      <c r="ACV82" s="61"/>
      <c r="ACW82" s="61"/>
      <c r="ACX82" s="61"/>
      <c r="ACY82" s="61"/>
      <c r="ACZ82" s="61"/>
      <c r="ADA82" s="61"/>
      <c r="ADB82" s="61"/>
      <c r="ADC82" s="61"/>
      <c r="ADD82" s="61"/>
      <c r="ADE82" s="61"/>
      <c r="ADF82" s="61"/>
      <c r="ADG82" s="61"/>
      <c r="ADH82" s="61"/>
      <c r="ADI82" s="61"/>
      <c r="ADJ82" s="61"/>
      <c r="ADK82" s="61"/>
      <c r="ADL82" s="61"/>
      <c r="ADM82" s="61"/>
      <c r="ADN82" s="61"/>
      <c r="ADO82" s="61"/>
      <c r="ADP82" s="61"/>
      <c r="ADQ82" s="61"/>
      <c r="ADR82" s="61"/>
      <c r="ADS82" s="61"/>
      <c r="ADT82" s="61"/>
      <c r="ADU82" s="61"/>
      <c r="ADV82" s="61"/>
      <c r="ADW82" s="61"/>
      <c r="ADX82" s="61"/>
      <c r="ADY82" s="61"/>
      <c r="ADZ82" s="61"/>
      <c r="AEA82" s="61"/>
      <c r="AEB82" s="61"/>
      <c r="AEC82" s="61"/>
      <c r="AED82" s="61"/>
      <c r="AEE82" s="61"/>
      <c r="AEF82" s="61"/>
      <c r="AEG82" s="61"/>
      <c r="AEH82" s="61"/>
      <c r="AEI82" s="61"/>
      <c r="AEJ82" s="61"/>
      <c r="AEK82" s="61"/>
      <c r="AEL82" s="61"/>
      <c r="AEM82" s="61"/>
      <c r="AEN82" s="61"/>
      <c r="AEO82" s="61"/>
      <c r="AEP82" s="61"/>
      <c r="AEQ82" s="61"/>
      <c r="AER82" s="61"/>
      <c r="AES82" s="61"/>
      <c r="AET82" s="61"/>
      <c r="AEU82" s="61"/>
      <c r="AEV82" s="61"/>
      <c r="AEW82" s="61"/>
      <c r="AEX82" s="61"/>
      <c r="AEY82" s="61"/>
      <c r="AEZ82" s="61"/>
      <c r="AFA82" s="61"/>
      <c r="AFB82" s="61"/>
      <c r="AFC82" s="61"/>
      <c r="AFD82" s="61"/>
      <c r="AFE82" s="61"/>
      <c r="AFF82" s="61"/>
      <c r="AFG82" s="61"/>
      <c r="AFH82" s="61"/>
      <c r="AFI82" s="61"/>
      <c r="AFJ82" s="61"/>
      <c r="AFK82" s="61"/>
      <c r="AFL82" s="61"/>
      <c r="AFM82" s="61"/>
      <c r="AFN82" s="61"/>
      <c r="AFO82" s="61"/>
      <c r="AFP82" s="61"/>
      <c r="AFQ82" s="61"/>
      <c r="AFR82" s="61"/>
      <c r="AFS82" s="61"/>
      <c r="AFT82" s="61"/>
      <c r="AFU82" s="61"/>
      <c r="AFV82" s="61"/>
      <c r="AFW82" s="61"/>
      <c r="AFX82" s="61"/>
      <c r="AFY82" s="61"/>
      <c r="AFZ82" s="61"/>
      <c r="AGA82" s="61"/>
      <c r="AGB82" s="61"/>
      <c r="AGC82" s="61"/>
      <c r="AGD82" s="61"/>
      <c r="AGE82" s="61"/>
      <c r="AGF82" s="61"/>
      <c r="AGG82" s="61"/>
      <c r="AGH82" s="61"/>
      <c r="AGI82" s="61"/>
      <c r="AGJ82" s="61"/>
      <c r="AGK82" s="61"/>
      <c r="AGL82" s="61"/>
      <c r="AGM82" s="61"/>
      <c r="AGN82" s="61"/>
      <c r="AGO82" s="61"/>
      <c r="AGP82" s="61"/>
      <c r="AGQ82" s="61"/>
      <c r="AGR82" s="61"/>
      <c r="AGS82" s="61"/>
      <c r="AGT82" s="61"/>
      <c r="AGU82" s="61"/>
      <c r="AGV82" s="61"/>
      <c r="AGW82" s="61"/>
      <c r="AGX82" s="61"/>
      <c r="AGY82" s="61"/>
      <c r="AGZ82" s="61"/>
      <c r="AHA82" s="61"/>
      <c r="AHB82" s="61"/>
      <c r="AHC82" s="61"/>
      <c r="AHD82" s="61"/>
      <c r="AHE82" s="61"/>
      <c r="AHF82" s="61"/>
      <c r="AHG82" s="61"/>
      <c r="AHH82" s="61"/>
      <c r="AHI82" s="61"/>
      <c r="AHJ82" s="61"/>
      <c r="AHK82" s="61"/>
      <c r="AHL82" s="61"/>
      <c r="AHM82" s="61"/>
      <c r="AHN82" s="61"/>
      <c r="AHO82" s="61"/>
      <c r="AHP82" s="61"/>
      <c r="AHQ82" s="61"/>
      <c r="AHR82" s="61"/>
      <c r="AHS82" s="61"/>
      <c r="AHT82" s="61"/>
      <c r="AHU82" s="61"/>
      <c r="AHV82" s="61"/>
      <c r="AHW82" s="61"/>
      <c r="AHX82" s="61"/>
      <c r="AHY82" s="61"/>
      <c r="AHZ82" s="61"/>
      <c r="AIA82" s="61"/>
      <c r="AIB82" s="61"/>
      <c r="AIC82" s="61"/>
      <c r="AID82" s="61"/>
      <c r="AIE82" s="61"/>
      <c r="AIF82" s="61"/>
      <c r="AIG82" s="61"/>
      <c r="AIH82" s="61"/>
      <c r="AII82" s="61"/>
      <c r="AIJ82" s="61"/>
      <c r="AIK82" s="61"/>
      <c r="AIL82" s="61"/>
      <c r="AIM82" s="61"/>
      <c r="AIN82" s="61"/>
      <c r="AIO82" s="61"/>
      <c r="AIP82" s="61"/>
      <c r="AIQ82" s="61"/>
      <c r="AIR82" s="61"/>
      <c r="AIS82" s="61"/>
      <c r="AIT82" s="61"/>
      <c r="AIU82" s="61"/>
      <c r="AIV82" s="61"/>
      <c r="AIW82" s="61"/>
      <c r="AIX82" s="61"/>
      <c r="AIY82" s="61"/>
      <c r="AIZ82" s="61"/>
      <c r="AJA82" s="61"/>
      <c r="AJB82" s="61"/>
      <c r="AJC82" s="61"/>
      <c r="AJD82" s="61"/>
      <c r="AJE82" s="61"/>
      <c r="AJF82" s="61"/>
      <c r="AJG82" s="61"/>
      <c r="AJH82" s="61"/>
      <c r="AJI82" s="61"/>
      <c r="AJJ82" s="61"/>
      <c r="AJK82" s="61"/>
      <c r="AJL82" s="61"/>
      <c r="AJM82" s="61"/>
      <c r="AJN82" s="61"/>
      <c r="AJO82" s="61"/>
      <c r="AJP82" s="61"/>
      <c r="AJQ82" s="61"/>
      <c r="AJR82" s="61"/>
      <c r="AJS82" s="61"/>
      <c r="AJT82" s="61"/>
      <c r="AJU82" s="61"/>
      <c r="AJV82" s="61"/>
      <c r="AJW82" s="61"/>
      <c r="AJX82" s="61"/>
      <c r="AJY82" s="61"/>
      <c r="AJZ82" s="61"/>
      <c r="AKA82" s="61"/>
      <c r="AKB82" s="61"/>
      <c r="AKC82" s="61"/>
      <c r="AKD82" s="61"/>
      <c r="AKE82" s="61"/>
      <c r="AKF82" s="61"/>
      <c r="AKG82" s="61"/>
      <c r="AKH82" s="61"/>
      <c r="AKI82" s="61"/>
      <c r="AKJ82" s="61"/>
      <c r="AKK82" s="61"/>
      <c r="AKL82" s="61"/>
      <c r="AKM82" s="61"/>
      <c r="AKN82" s="61"/>
      <c r="AKO82" s="61"/>
      <c r="AKP82" s="61"/>
      <c r="AKQ82" s="61"/>
      <c r="AKR82" s="61"/>
      <c r="AKS82" s="61"/>
      <c r="AKT82" s="61"/>
      <c r="AKU82" s="61"/>
      <c r="AKV82" s="61"/>
      <c r="AKW82" s="61"/>
      <c r="AKX82" s="61"/>
      <c r="AKY82" s="61"/>
      <c r="AKZ82" s="61"/>
      <c r="ALA82" s="61"/>
      <c r="ALB82" s="61"/>
      <c r="ALC82" s="61"/>
      <c r="ALD82" s="61"/>
      <c r="ALE82" s="61"/>
      <c r="ALF82" s="61"/>
      <c r="ALG82" s="61"/>
      <c r="ALH82" s="61"/>
      <c r="ALI82" s="61"/>
      <c r="ALJ82" s="61"/>
      <c r="ALK82" s="61"/>
      <c r="ALL82" s="61"/>
      <c r="ALM82" s="61"/>
      <c r="ALN82" s="61"/>
      <c r="ALO82" s="61"/>
      <c r="ALP82" s="61"/>
      <c r="ALQ82" s="61"/>
      <c r="ALR82" s="61"/>
      <c r="ALS82" s="61"/>
      <c r="ALT82" s="61"/>
      <c r="ALU82" s="61"/>
      <c r="ALV82" s="61"/>
      <c r="ALW82" s="61"/>
      <c r="ALX82" s="61"/>
      <c r="ALY82" s="61"/>
      <c r="ALZ82" s="61"/>
      <c r="AMA82" s="61"/>
      <c r="AMB82" s="61"/>
      <c r="AMC82" s="61"/>
      <c r="AMD82" s="61"/>
      <c r="AME82" s="61"/>
      <c r="AMF82" s="61"/>
      <c r="AMG82" s="61"/>
      <c r="AMH82" s="61"/>
      <c r="AMI82" s="61"/>
      <c r="AMJ82" s="61"/>
      <c r="AMK82" s="61"/>
      <c r="AML82" s="61"/>
      <c r="AMM82" s="61"/>
      <c r="AMN82" s="61"/>
      <c r="AMO82" s="61"/>
      <c r="AMP82" s="61"/>
      <c r="AMQ82" s="61"/>
      <c r="AMR82" s="61"/>
      <c r="AMS82" s="61"/>
      <c r="AMT82" s="61"/>
      <c r="AMU82" s="61"/>
      <c r="AMV82" s="61"/>
      <c r="AMW82" s="61"/>
      <c r="AMX82" s="61"/>
      <c r="AMY82" s="61"/>
      <c r="AMZ82" s="61"/>
      <c r="ANA82" s="61"/>
      <c r="ANB82" s="61"/>
      <c r="ANC82" s="61"/>
      <c r="AND82" s="61"/>
      <c r="ANE82" s="61"/>
      <c r="ANF82" s="61"/>
      <c r="ANG82" s="61"/>
      <c r="ANH82" s="61"/>
      <c r="ANI82" s="61"/>
      <c r="ANJ82" s="61"/>
      <c r="ANK82" s="61"/>
      <c r="ANL82" s="61"/>
      <c r="ANM82" s="61"/>
      <c r="ANN82" s="61"/>
      <c r="ANO82" s="61"/>
      <c r="ANP82" s="61"/>
      <c r="ANQ82" s="61"/>
      <c r="ANR82" s="61"/>
      <c r="ANS82" s="61"/>
      <c r="ANT82" s="61"/>
      <c r="ANU82" s="61"/>
      <c r="ANV82" s="61"/>
      <c r="ANW82" s="61"/>
      <c r="ANX82" s="61"/>
      <c r="ANY82" s="61"/>
      <c r="ANZ82" s="61"/>
      <c r="AOA82" s="61"/>
      <c r="AOB82" s="61"/>
      <c r="AOC82" s="61"/>
      <c r="AOD82" s="61"/>
      <c r="AOE82" s="61"/>
      <c r="AOF82" s="61"/>
      <c r="AOG82" s="61"/>
      <c r="AOH82" s="61"/>
      <c r="AOI82" s="61"/>
      <c r="AOJ82" s="61"/>
      <c r="AOK82" s="61"/>
      <c r="AOL82" s="61"/>
      <c r="AOM82" s="61"/>
      <c r="AON82" s="61"/>
      <c r="AOO82" s="61"/>
      <c r="AOP82" s="61"/>
      <c r="AOQ82" s="61"/>
      <c r="AOR82" s="61"/>
      <c r="AOS82" s="61"/>
      <c r="AOT82" s="61"/>
      <c r="AOU82" s="61"/>
      <c r="AOV82" s="61"/>
      <c r="AOW82" s="61"/>
      <c r="AOX82" s="61"/>
      <c r="AOY82" s="61"/>
      <c r="AOZ82" s="61"/>
      <c r="APA82" s="61"/>
      <c r="APB82" s="61"/>
      <c r="APC82" s="61"/>
      <c r="APD82" s="61"/>
      <c r="APE82" s="61"/>
      <c r="APF82" s="61"/>
      <c r="APG82" s="61"/>
      <c r="APH82" s="61"/>
      <c r="API82" s="61"/>
      <c r="APJ82" s="61"/>
      <c r="APK82" s="61"/>
      <c r="APL82" s="61"/>
      <c r="APM82" s="61"/>
      <c r="APN82" s="61"/>
      <c r="APO82" s="61"/>
      <c r="APP82" s="61"/>
      <c r="APQ82" s="61"/>
      <c r="APR82" s="61"/>
      <c r="APS82" s="61"/>
      <c r="APT82" s="61"/>
      <c r="APU82" s="61"/>
      <c r="APV82" s="61"/>
      <c r="APW82" s="61"/>
      <c r="APX82" s="61"/>
      <c r="APY82" s="61"/>
    </row>
    <row r="83" spans="1:1118" s="41" customFormat="1" ht="13.5" customHeight="1" x14ac:dyDescent="0.15">
      <c r="A83" s="437"/>
      <c r="B83" s="437"/>
      <c r="C83" s="110"/>
      <c r="D83" s="437"/>
      <c r="E83" s="437"/>
      <c r="F83" s="437"/>
      <c r="G83" s="437"/>
      <c r="H83" s="437"/>
      <c r="I83" s="437"/>
      <c r="J83" s="437"/>
      <c r="K83" s="437"/>
      <c r="L83" s="437"/>
      <c r="M83" s="437"/>
      <c r="N83" s="437"/>
      <c r="O83" s="437"/>
      <c r="P83" s="437"/>
      <c r="Q83" s="437"/>
      <c r="R83" s="187"/>
      <c r="S83" s="190"/>
      <c r="T83" s="437"/>
      <c r="U83" s="437"/>
      <c r="V83" s="437"/>
      <c r="W83" s="437"/>
      <c r="X83" s="437"/>
      <c r="Y83" s="437"/>
      <c r="Z83" s="10"/>
      <c r="AA83" s="10"/>
      <c r="AB83" s="437"/>
      <c r="AC83" s="437"/>
      <c r="AD83" s="437"/>
      <c r="AE83" s="437"/>
      <c r="AF83" s="437"/>
      <c r="AG83" s="437"/>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c r="EZ83" s="61"/>
      <c r="FA83" s="61"/>
      <c r="FB83" s="61"/>
      <c r="FC83" s="61"/>
      <c r="FD83" s="61"/>
      <c r="FE83" s="61"/>
      <c r="FF83" s="61"/>
      <c r="FG83" s="61"/>
      <c r="FH83" s="61"/>
      <c r="FI83" s="61"/>
      <c r="FJ83" s="61"/>
      <c r="FK83" s="61"/>
      <c r="FL83" s="61"/>
      <c r="FM83" s="61"/>
      <c r="FN83" s="61"/>
      <c r="FO83" s="61"/>
      <c r="FP83" s="61"/>
      <c r="FQ83" s="61"/>
      <c r="FR83" s="61"/>
      <c r="FS83" s="61"/>
      <c r="FT83" s="61"/>
      <c r="FU83" s="61"/>
      <c r="FV83" s="61"/>
      <c r="FW83" s="61"/>
      <c r="FX83" s="61"/>
      <c r="FY83" s="61"/>
      <c r="FZ83" s="61"/>
      <c r="GA83" s="61"/>
      <c r="GB83" s="61"/>
      <c r="GC83" s="61"/>
      <c r="GD83" s="61"/>
      <c r="GE83" s="61"/>
      <c r="GF83" s="61"/>
      <c r="GG83" s="61"/>
      <c r="GH83" s="61"/>
      <c r="GI83" s="61"/>
      <c r="GJ83" s="61"/>
      <c r="GK83" s="61"/>
      <c r="GL83" s="61"/>
      <c r="GM83" s="61"/>
      <c r="GN83" s="61"/>
      <c r="GO83" s="61"/>
      <c r="GP83" s="61"/>
      <c r="GQ83" s="61"/>
      <c r="GR83" s="61"/>
      <c r="GS83" s="61"/>
      <c r="GT83" s="61"/>
      <c r="GU83" s="61"/>
      <c r="GV83" s="61"/>
      <c r="GW83" s="61"/>
      <c r="GX83" s="61"/>
      <c r="GY83" s="61"/>
      <c r="GZ83" s="61"/>
      <c r="HA83" s="61"/>
      <c r="HB83" s="61"/>
      <c r="HC83" s="61"/>
      <c r="HD83" s="61"/>
      <c r="HE83" s="61"/>
      <c r="HF83" s="61"/>
      <c r="HG83" s="61"/>
      <c r="HH83" s="61"/>
      <c r="HI83" s="61"/>
      <c r="HJ83" s="61"/>
      <c r="HK83" s="61"/>
      <c r="HL83" s="61"/>
      <c r="HM83" s="61"/>
      <c r="HN83" s="61"/>
      <c r="HO83" s="61"/>
      <c r="HP83" s="61"/>
      <c r="HQ83" s="61"/>
      <c r="HR83" s="61"/>
      <c r="HS83" s="61"/>
      <c r="HT83" s="61"/>
      <c r="HU83" s="61"/>
      <c r="HV83" s="61"/>
      <c r="HW83" s="61"/>
      <c r="HX83" s="61"/>
      <c r="HY83" s="61"/>
      <c r="HZ83" s="61"/>
      <c r="IA83" s="61"/>
      <c r="IB83" s="61"/>
      <c r="IC83" s="61"/>
      <c r="ID83" s="61"/>
      <c r="IE83" s="61"/>
      <c r="IF83" s="61"/>
      <c r="IG83" s="61"/>
      <c r="IH83" s="61"/>
      <c r="II83" s="61"/>
      <c r="IJ83" s="61"/>
      <c r="IK83" s="61"/>
      <c r="IL83" s="61"/>
      <c r="IM83" s="61"/>
      <c r="IN83" s="61"/>
      <c r="IO83" s="61"/>
      <c r="IP83" s="61"/>
      <c r="IQ83" s="61"/>
      <c r="IR83" s="61"/>
      <c r="IS83" s="61"/>
      <c r="IT83" s="61"/>
      <c r="IU83" s="61"/>
      <c r="IV83" s="61"/>
      <c r="IW83" s="61"/>
      <c r="IX83" s="61"/>
      <c r="IY83" s="61"/>
      <c r="IZ83" s="61"/>
      <c r="JA83" s="61"/>
      <c r="JB83" s="61"/>
      <c r="JC83" s="61"/>
      <c r="JD83" s="61"/>
      <c r="JE83" s="61"/>
      <c r="JF83" s="61"/>
      <c r="JG83" s="61"/>
      <c r="JH83" s="61"/>
      <c r="JI83" s="61"/>
      <c r="JJ83" s="61"/>
      <c r="JK83" s="61"/>
      <c r="JL83" s="61"/>
      <c r="JM83" s="61"/>
      <c r="JN83" s="61"/>
      <c r="JO83" s="61"/>
      <c r="JP83" s="61"/>
      <c r="JQ83" s="61"/>
      <c r="JR83" s="61"/>
      <c r="JS83" s="61"/>
      <c r="JT83" s="61"/>
      <c r="JU83" s="61"/>
      <c r="JV83" s="61"/>
      <c r="JW83" s="61"/>
      <c r="JX83" s="61"/>
      <c r="JY83" s="61"/>
      <c r="JZ83" s="61"/>
      <c r="KA83" s="61"/>
      <c r="KB83" s="61"/>
      <c r="KC83" s="61"/>
      <c r="KD83" s="61"/>
      <c r="KE83" s="61"/>
      <c r="KF83" s="61"/>
      <c r="KG83" s="61"/>
      <c r="KH83" s="61"/>
      <c r="KI83" s="61"/>
      <c r="KJ83" s="61"/>
      <c r="KK83" s="61"/>
      <c r="KL83" s="61"/>
      <c r="KM83" s="61"/>
      <c r="KN83" s="61"/>
      <c r="KO83" s="61"/>
      <c r="KP83" s="61"/>
      <c r="KQ83" s="61"/>
      <c r="KR83" s="61"/>
      <c r="KS83" s="61"/>
      <c r="KT83" s="61"/>
      <c r="KU83" s="61"/>
      <c r="KV83" s="61"/>
      <c r="KW83" s="61"/>
      <c r="KX83" s="61"/>
      <c r="KY83" s="61"/>
      <c r="KZ83" s="61"/>
      <c r="LA83" s="61"/>
      <c r="LB83" s="61"/>
      <c r="LC83" s="61"/>
      <c r="LD83" s="61"/>
      <c r="LE83" s="61"/>
      <c r="LF83" s="61"/>
      <c r="LG83" s="61"/>
      <c r="LH83" s="61"/>
      <c r="LI83" s="61"/>
      <c r="LJ83" s="61"/>
      <c r="LK83" s="61"/>
      <c r="LL83" s="61"/>
      <c r="LM83" s="61"/>
      <c r="LN83" s="61"/>
      <c r="LO83" s="61"/>
      <c r="LP83" s="61"/>
      <c r="LQ83" s="61"/>
      <c r="LR83" s="61"/>
      <c r="LS83" s="61"/>
      <c r="LT83" s="61"/>
      <c r="LU83" s="61"/>
      <c r="LV83" s="61"/>
      <c r="LW83" s="61"/>
      <c r="LX83" s="61"/>
      <c r="LY83" s="61"/>
      <c r="LZ83" s="61"/>
      <c r="MA83" s="61"/>
      <c r="MB83" s="61"/>
      <c r="MC83" s="61"/>
      <c r="MD83" s="61"/>
      <c r="ME83" s="61"/>
      <c r="MF83" s="61"/>
      <c r="MG83" s="61"/>
      <c r="MH83" s="61"/>
      <c r="MI83" s="61"/>
      <c r="MJ83" s="61"/>
      <c r="MK83" s="61"/>
      <c r="ML83" s="61"/>
      <c r="MM83" s="61"/>
      <c r="MN83" s="61"/>
      <c r="MO83" s="61"/>
      <c r="MP83" s="61"/>
      <c r="MQ83" s="61"/>
      <c r="MR83" s="61"/>
      <c r="MS83" s="61"/>
      <c r="MT83" s="61"/>
      <c r="MU83" s="61"/>
      <c r="MV83" s="61"/>
      <c r="MW83" s="61"/>
      <c r="MX83" s="61"/>
      <c r="MY83" s="61"/>
      <c r="MZ83" s="61"/>
      <c r="NA83" s="61"/>
      <c r="NB83" s="61"/>
      <c r="NC83" s="61"/>
      <c r="ND83" s="61"/>
      <c r="NE83" s="61"/>
      <c r="NF83" s="61"/>
      <c r="NG83" s="61"/>
      <c r="NH83" s="61"/>
      <c r="NI83" s="61"/>
      <c r="NJ83" s="61"/>
      <c r="NK83" s="61"/>
      <c r="NL83" s="61"/>
      <c r="NM83" s="61"/>
      <c r="NN83" s="61"/>
      <c r="NO83" s="61"/>
      <c r="NP83" s="61"/>
      <c r="NQ83" s="61"/>
      <c r="NR83" s="61"/>
      <c r="NS83" s="61"/>
      <c r="NT83" s="61"/>
      <c r="NU83" s="61"/>
      <c r="NV83" s="61"/>
      <c r="NW83" s="61"/>
      <c r="NX83" s="61"/>
      <c r="NY83" s="61"/>
      <c r="NZ83" s="61"/>
      <c r="OA83" s="61"/>
      <c r="OB83" s="61"/>
      <c r="OC83" s="61"/>
      <c r="OD83" s="61"/>
      <c r="OE83" s="61"/>
      <c r="OF83" s="61"/>
      <c r="OG83" s="61"/>
      <c r="OH83" s="61"/>
      <c r="OI83" s="61"/>
      <c r="OJ83" s="61"/>
      <c r="OK83" s="61"/>
      <c r="OL83" s="61"/>
      <c r="OM83" s="61"/>
      <c r="ON83" s="61"/>
      <c r="OO83" s="61"/>
      <c r="OP83" s="61"/>
      <c r="OQ83" s="61"/>
      <c r="OR83" s="61"/>
      <c r="OS83" s="61"/>
      <c r="OT83" s="61"/>
      <c r="OU83" s="61"/>
      <c r="OV83" s="61"/>
      <c r="OW83" s="61"/>
      <c r="OX83" s="61"/>
      <c r="OY83" s="61"/>
      <c r="OZ83" s="61"/>
      <c r="PA83" s="61"/>
      <c r="PB83" s="61"/>
      <c r="PC83" s="61"/>
      <c r="PD83" s="61"/>
      <c r="PE83" s="61"/>
      <c r="PF83" s="61"/>
      <c r="PG83" s="61"/>
      <c r="PH83" s="61"/>
      <c r="PI83" s="61"/>
      <c r="PJ83" s="61"/>
      <c r="PK83" s="61"/>
      <c r="PL83" s="61"/>
      <c r="PM83" s="61"/>
      <c r="PN83" s="61"/>
      <c r="PO83" s="61"/>
      <c r="PP83" s="61"/>
      <c r="PQ83" s="61"/>
      <c r="PR83" s="61"/>
      <c r="PS83" s="61"/>
      <c r="PT83" s="61"/>
      <c r="PU83" s="61"/>
      <c r="PV83" s="61"/>
      <c r="PW83" s="61"/>
      <c r="PX83" s="61"/>
      <c r="PY83" s="61"/>
      <c r="PZ83" s="61"/>
      <c r="QA83" s="61"/>
      <c r="QB83" s="61"/>
      <c r="QC83" s="61"/>
      <c r="QD83" s="61"/>
      <c r="QE83" s="61"/>
      <c r="QF83" s="61"/>
      <c r="QG83" s="61"/>
      <c r="QH83" s="61"/>
      <c r="QI83" s="61"/>
      <c r="QJ83" s="61"/>
      <c r="QK83" s="61"/>
      <c r="QL83" s="61"/>
      <c r="QM83" s="61"/>
      <c r="QN83" s="61"/>
      <c r="QO83" s="61"/>
      <c r="QP83" s="61"/>
      <c r="QQ83" s="61"/>
      <c r="QR83" s="61"/>
      <c r="QS83" s="61"/>
      <c r="QT83" s="61"/>
      <c r="QU83" s="61"/>
      <c r="QV83" s="61"/>
      <c r="QW83" s="61"/>
      <c r="QX83" s="61"/>
      <c r="QY83" s="61"/>
      <c r="QZ83" s="61"/>
      <c r="RA83" s="61"/>
      <c r="RB83" s="61"/>
      <c r="RC83" s="61"/>
      <c r="RD83" s="61"/>
      <c r="RE83" s="61"/>
      <c r="RF83" s="61"/>
      <c r="RG83" s="61"/>
      <c r="RH83" s="61"/>
      <c r="RI83" s="61"/>
      <c r="RJ83" s="61"/>
      <c r="RK83" s="61"/>
      <c r="RL83" s="61"/>
      <c r="RM83" s="61"/>
      <c r="RN83" s="61"/>
      <c r="RO83" s="61"/>
      <c r="RP83" s="61"/>
      <c r="RQ83" s="61"/>
      <c r="RR83" s="61"/>
      <c r="RS83" s="61"/>
      <c r="RT83" s="61"/>
      <c r="RU83" s="61"/>
      <c r="RV83" s="61"/>
      <c r="RW83" s="61"/>
      <c r="RX83" s="61"/>
      <c r="RY83" s="61"/>
      <c r="RZ83" s="61"/>
      <c r="SA83" s="61"/>
      <c r="SB83" s="61"/>
      <c r="SC83" s="61"/>
      <c r="SD83" s="61"/>
      <c r="SE83" s="61"/>
      <c r="SF83" s="61"/>
      <c r="SG83" s="61"/>
      <c r="SH83" s="61"/>
      <c r="SI83" s="61"/>
      <c r="SJ83" s="61"/>
      <c r="SK83" s="61"/>
      <c r="SL83" s="61"/>
      <c r="SM83" s="61"/>
      <c r="SN83" s="61"/>
      <c r="SO83" s="61"/>
      <c r="SP83" s="61"/>
      <c r="SQ83" s="61"/>
      <c r="SR83" s="61"/>
      <c r="SS83" s="61"/>
      <c r="ST83" s="61"/>
      <c r="SU83" s="61"/>
      <c r="SV83" s="61"/>
      <c r="SW83" s="61"/>
      <c r="SX83" s="61"/>
      <c r="SY83" s="61"/>
      <c r="SZ83" s="61"/>
      <c r="TA83" s="61"/>
      <c r="TB83" s="61"/>
      <c r="TC83" s="61"/>
      <c r="TD83" s="61"/>
      <c r="TE83" s="61"/>
      <c r="TF83" s="61"/>
      <c r="TG83" s="61"/>
      <c r="TH83" s="61"/>
      <c r="TI83" s="61"/>
      <c r="TJ83" s="61"/>
      <c r="TK83" s="61"/>
      <c r="TL83" s="61"/>
      <c r="TM83" s="61"/>
      <c r="TN83" s="61"/>
      <c r="TO83" s="61"/>
      <c r="TP83" s="61"/>
      <c r="TQ83" s="61"/>
      <c r="TR83" s="61"/>
      <c r="TS83" s="61"/>
      <c r="TT83" s="61"/>
      <c r="TU83" s="61"/>
      <c r="TV83" s="61"/>
      <c r="TW83" s="61"/>
      <c r="TX83" s="61"/>
      <c r="TY83" s="61"/>
      <c r="TZ83" s="61"/>
      <c r="UA83" s="61"/>
      <c r="UB83" s="61"/>
      <c r="UC83" s="61"/>
      <c r="UD83" s="61"/>
      <c r="UE83" s="61"/>
      <c r="UF83" s="61"/>
      <c r="UG83" s="61"/>
      <c r="UH83" s="61"/>
      <c r="UI83" s="61"/>
      <c r="UJ83" s="61"/>
      <c r="UK83" s="61"/>
      <c r="UL83" s="61"/>
      <c r="UM83" s="61"/>
      <c r="UN83" s="61"/>
      <c r="UO83" s="61"/>
      <c r="UP83" s="61"/>
      <c r="UQ83" s="61"/>
      <c r="UR83" s="61"/>
      <c r="US83" s="61"/>
      <c r="UT83" s="61"/>
      <c r="UU83" s="61"/>
      <c r="UV83" s="61"/>
      <c r="UW83" s="61"/>
      <c r="UX83" s="61"/>
      <c r="UY83" s="61"/>
      <c r="UZ83" s="61"/>
      <c r="VA83" s="61"/>
      <c r="VB83" s="61"/>
      <c r="VC83" s="61"/>
      <c r="VD83" s="61"/>
      <c r="VE83" s="61"/>
      <c r="VF83" s="61"/>
      <c r="VG83" s="61"/>
      <c r="VH83" s="61"/>
      <c r="VI83" s="61"/>
      <c r="VJ83" s="61"/>
      <c r="VK83" s="61"/>
      <c r="VL83" s="61"/>
      <c r="VM83" s="61"/>
      <c r="VN83" s="61"/>
      <c r="VO83" s="61"/>
      <c r="VP83" s="61"/>
      <c r="VQ83" s="61"/>
      <c r="VR83" s="61"/>
      <c r="VS83" s="61"/>
      <c r="VT83" s="61"/>
      <c r="VU83" s="61"/>
      <c r="VV83" s="61"/>
      <c r="VW83" s="61"/>
      <c r="VX83" s="61"/>
      <c r="VY83" s="61"/>
      <c r="VZ83" s="61"/>
      <c r="WA83" s="61"/>
      <c r="WB83" s="61"/>
      <c r="WC83" s="61"/>
      <c r="WD83" s="61"/>
      <c r="WE83" s="61"/>
      <c r="WF83" s="61"/>
      <c r="WG83" s="61"/>
      <c r="WH83" s="61"/>
      <c r="WI83" s="61"/>
      <c r="WJ83" s="61"/>
      <c r="WK83" s="61"/>
      <c r="WL83" s="61"/>
      <c r="WM83" s="61"/>
      <c r="WN83" s="61"/>
      <c r="WO83" s="61"/>
      <c r="WP83" s="61"/>
      <c r="WQ83" s="61"/>
      <c r="WR83" s="61"/>
      <c r="WS83" s="61"/>
      <c r="WT83" s="61"/>
      <c r="WU83" s="61"/>
      <c r="WV83" s="61"/>
      <c r="WW83" s="61"/>
      <c r="WX83" s="61"/>
      <c r="WY83" s="61"/>
      <c r="WZ83" s="61"/>
      <c r="XA83" s="61"/>
      <c r="XB83" s="61"/>
      <c r="XC83" s="61"/>
      <c r="XD83" s="61"/>
      <c r="XE83" s="61"/>
      <c r="XF83" s="61"/>
      <c r="XG83" s="61"/>
      <c r="XH83" s="61"/>
      <c r="XI83" s="61"/>
      <c r="XJ83" s="61"/>
      <c r="XK83" s="61"/>
      <c r="XL83" s="61"/>
      <c r="XM83" s="61"/>
      <c r="XN83" s="61"/>
      <c r="XO83" s="61"/>
      <c r="XP83" s="61"/>
      <c r="XQ83" s="61"/>
      <c r="XR83" s="61"/>
      <c r="XS83" s="61"/>
      <c r="XT83" s="61"/>
      <c r="XU83" s="61"/>
      <c r="XV83" s="61"/>
      <c r="XW83" s="61"/>
      <c r="XX83" s="61"/>
      <c r="XY83" s="61"/>
      <c r="XZ83" s="61"/>
      <c r="YA83" s="61"/>
      <c r="YB83" s="61"/>
      <c r="YC83" s="61"/>
      <c r="YD83" s="61"/>
      <c r="YE83" s="61"/>
      <c r="YF83" s="61"/>
      <c r="YG83" s="61"/>
      <c r="YH83" s="61"/>
      <c r="YI83" s="61"/>
      <c r="YJ83" s="61"/>
      <c r="YK83" s="61"/>
      <c r="YL83" s="61"/>
      <c r="YM83" s="61"/>
      <c r="YN83" s="61"/>
      <c r="YO83" s="61"/>
      <c r="YP83" s="61"/>
      <c r="YQ83" s="61"/>
      <c r="YR83" s="61"/>
      <c r="YS83" s="61"/>
      <c r="YT83" s="61"/>
      <c r="YU83" s="61"/>
      <c r="YV83" s="61"/>
      <c r="YW83" s="61"/>
      <c r="YX83" s="61"/>
      <c r="YY83" s="61"/>
      <c r="YZ83" s="61"/>
      <c r="ZA83" s="61"/>
      <c r="ZB83" s="61"/>
      <c r="ZC83" s="61"/>
      <c r="ZD83" s="61"/>
      <c r="ZE83" s="61"/>
      <c r="ZF83" s="61"/>
      <c r="ZG83" s="61"/>
      <c r="ZH83" s="61"/>
      <c r="ZI83" s="61"/>
      <c r="ZJ83" s="61"/>
      <c r="ZK83" s="61"/>
      <c r="ZL83" s="61"/>
      <c r="ZM83" s="61"/>
      <c r="ZN83" s="61"/>
      <c r="ZO83" s="61"/>
      <c r="ZP83" s="61"/>
      <c r="ZQ83" s="61"/>
      <c r="ZR83" s="61"/>
      <c r="ZS83" s="61"/>
      <c r="ZT83" s="61"/>
      <c r="ZU83" s="61"/>
      <c r="ZV83" s="61"/>
      <c r="ZW83" s="61"/>
      <c r="ZX83" s="61"/>
      <c r="ZY83" s="61"/>
      <c r="ZZ83" s="61"/>
      <c r="AAA83" s="61"/>
      <c r="AAB83" s="61"/>
      <c r="AAC83" s="61"/>
      <c r="AAD83" s="61"/>
      <c r="AAE83" s="61"/>
      <c r="AAF83" s="61"/>
      <c r="AAG83" s="61"/>
      <c r="AAH83" s="61"/>
      <c r="AAI83" s="61"/>
      <c r="AAJ83" s="61"/>
      <c r="AAK83" s="61"/>
      <c r="AAL83" s="61"/>
      <c r="AAM83" s="61"/>
      <c r="AAN83" s="61"/>
      <c r="AAO83" s="61"/>
      <c r="AAP83" s="61"/>
      <c r="AAQ83" s="61"/>
      <c r="AAR83" s="61"/>
      <c r="AAS83" s="61"/>
      <c r="AAT83" s="61"/>
      <c r="AAU83" s="61"/>
      <c r="AAV83" s="61"/>
      <c r="AAW83" s="61"/>
      <c r="AAX83" s="61"/>
      <c r="AAY83" s="61"/>
      <c r="AAZ83" s="61"/>
      <c r="ABA83" s="61"/>
      <c r="ABB83" s="61"/>
      <c r="ABC83" s="61"/>
      <c r="ABD83" s="61"/>
      <c r="ABE83" s="61"/>
      <c r="ABF83" s="61"/>
      <c r="ABG83" s="61"/>
      <c r="ABH83" s="61"/>
      <c r="ABI83" s="61"/>
      <c r="ABJ83" s="61"/>
      <c r="ABK83" s="61"/>
      <c r="ABL83" s="61"/>
      <c r="ABM83" s="61"/>
      <c r="ABN83" s="61"/>
      <c r="ABO83" s="61"/>
      <c r="ABP83" s="61"/>
      <c r="ABQ83" s="61"/>
      <c r="ABR83" s="61"/>
      <c r="ABS83" s="61"/>
      <c r="ABT83" s="61"/>
      <c r="ABU83" s="61"/>
      <c r="ABV83" s="61"/>
      <c r="ABW83" s="61"/>
      <c r="ABX83" s="61"/>
      <c r="ABY83" s="61"/>
      <c r="ABZ83" s="61"/>
      <c r="ACA83" s="61"/>
      <c r="ACB83" s="61"/>
      <c r="ACC83" s="61"/>
      <c r="ACD83" s="61"/>
      <c r="ACE83" s="61"/>
      <c r="ACF83" s="61"/>
      <c r="ACG83" s="61"/>
      <c r="ACH83" s="61"/>
      <c r="ACI83" s="61"/>
      <c r="ACJ83" s="61"/>
      <c r="ACK83" s="61"/>
      <c r="ACL83" s="61"/>
      <c r="ACM83" s="61"/>
      <c r="ACN83" s="61"/>
      <c r="ACO83" s="61"/>
      <c r="ACP83" s="61"/>
      <c r="ACQ83" s="61"/>
      <c r="ACR83" s="61"/>
      <c r="ACS83" s="61"/>
      <c r="ACT83" s="61"/>
      <c r="ACU83" s="61"/>
      <c r="ACV83" s="61"/>
      <c r="ACW83" s="61"/>
      <c r="ACX83" s="61"/>
      <c r="ACY83" s="61"/>
      <c r="ACZ83" s="61"/>
      <c r="ADA83" s="61"/>
      <c r="ADB83" s="61"/>
      <c r="ADC83" s="61"/>
      <c r="ADD83" s="61"/>
      <c r="ADE83" s="61"/>
      <c r="ADF83" s="61"/>
      <c r="ADG83" s="61"/>
      <c r="ADH83" s="61"/>
      <c r="ADI83" s="61"/>
      <c r="ADJ83" s="61"/>
      <c r="ADK83" s="61"/>
      <c r="ADL83" s="61"/>
      <c r="ADM83" s="61"/>
      <c r="ADN83" s="61"/>
      <c r="ADO83" s="61"/>
      <c r="ADP83" s="61"/>
      <c r="ADQ83" s="61"/>
      <c r="ADR83" s="61"/>
      <c r="ADS83" s="61"/>
      <c r="ADT83" s="61"/>
      <c r="ADU83" s="61"/>
      <c r="ADV83" s="61"/>
      <c r="ADW83" s="61"/>
      <c r="ADX83" s="61"/>
      <c r="ADY83" s="61"/>
      <c r="ADZ83" s="61"/>
      <c r="AEA83" s="61"/>
      <c r="AEB83" s="61"/>
      <c r="AEC83" s="61"/>
      <c r="AED83" s="61"/>
      <c r="AEE83" s="61"/>
      <c r="AEF83" s="61"/>
      <c r="AEG83" s="61"/>
      <c r="AEH83" s="61"/>
      <c r="AEI83" s="61"/>
      <c r="AEJ83" s="61"/>
      <c r="AEK83" s="61"/>
      <c r="AEL83" s="61"/>
      <c r="AEM83" s="61"/>
      <c r="AEN83" s="61"/>
      <c r="AEO83" s="61"/>
      <c r="AEP83" s="61"/>
      <c r="AEQ83" s="61"/>
      <c r="AER83" s="61"/>
      <c r="AES83" s="61"/>
      <c r="AET83" s="61"/>
      <c r="AEU83" s="61"/>
      <c r="AEV83" s="61"/>
      <c r="AEW83" s="61"/>
      <c r="AEX83" s="61"/>
      <c r="AEY83" s="61"/>
      <c r="AEZ83" s="61"/>
      <c r="AFA83" s="61"/>
      <c r="AFB83" s="61"/>
      <c r="AFC83" s="61"/>
      <c r="AFD83" s="61"/>
      <c r="AFE83" s="61"/>
      <c r="AFF83" s="61"/>
      <c r="AFG83" s="61"/>
      <c r="AFH83" s="61"/>
      <c r="AFI83" s="61"/>
      <c r="AFJ83" s="61"/>
      <c r="AFK83" s="61"/>
      <c r="AFL83" s="61"/>
      <c r="AFM83" s="61"/>
      <c r="AFN83" s="61"/>
      <c r="AFO83" s="61"/>
      <c r="AFP83" s="61"/>
      <c r="AFQ83" s="61"/>
      <c r="AFR83" s="61"/>
      <c r="AFS83" s="61"/>
      <c r="AFT83" s="61"/>
      <c r="AFU83" s="61"/>
      <c r="AFV83" s="61"/>
      <c r="AFW83" s="61"/>
      <c r="AFX83" s="61"/>
      <c r="AFY83" s="61"/>
      <c r="AFZ83" s="61"/>
      <c r="AGA83" s="61"/>
      <c r="AGB83" s="61"/>
      <c r="AGC83" s="61"/>
      <c r="AGD83" s="61"/>
      <c r="AGE83" s="61"/>
      <c r="AGF83" s="61"/>
      <c r="AGG83" s="61"/>
      <c r="AGH83" s="61"/>
      <c r="AGI83" s="61"/>
      <c r="AGJ83" s="61"/>
      <c r="AGK83" s="61"/>
      <c r="AGL83" s="61"/>
      <c r="AGM83" s="61"/>
      <c r="AGN83" s="61"/>
      <c r="AGO83" s="61"/>
      <c r="AGP83" s="61"/>
      <c r="AGQ83" s="61"/>
      <c r="AGR83" s="61"/>
      <c r="AGS83" s="61"/>
      <c r="AGT83" s="61"/>
      <c r="AGU83" s="61"/>
      <c r="AGV83" s="61"/>
      <c r="AGW83" s="61"/>
      <c r="AGX83" s="61"/>
      <c r="AGY83" s="61"/>
      <c r="AGZ83" s="61"/>
      <c r="AHA83" s="61"/>
      <c r="AHB83" s="61"/>
      <c r="AHC83" s="61"/>
      <c r="AHD83" s="61"/>
      <c r="AHE83" s="61"/>
      <c r="AHF83" s="61"/>
      <c r="AHG83" s="61"/>
      <c r="AHH83" s="61"/>
      <c r="AHI83" s="61"/>
      <c r="AHJ83" s="61"/>
      <c r="AHK83" s="61"/>
      <c r="AHL83" s="61"/>
      <c r="AHM83" s="61"/>
      <c r="AHN83" s="61"/>
      <c r="AHO83" s="61"/>
      <c r="AHP83" s="61"/>
      <c r="AHQ83" s="61"/>
      <c r="AHR83" s="61"/>
      <c r="AHS83" s="61"/>
      <c r="AHT83" s="61"/>
      <c r="AHU83" s="61"/>
      <c r="AHV83" s="61"/>
      <c r="AHW83" s="61"/>
      <c r="AHX83" s="61"/>
      <c r="AHY83" s="61"/>
      <c r="AHZ83" s="61"/>
      <c r="AIA83" s="61"/>
      <c r="AIB83" s="61"/>
      <c r="AIC83" s="61"/>
      <c r="AID83" s="61"/>
      <c r="AIE83" s="61"/>
      <c r="AIF83" s="61"/>
      <c r="AIG83" s="61"/>
      <c r="AIH83" s="61"/>
      <c r="AII83" s="61"/>
      <c r="AIJ83" s="61"/>
      <c r="AIK83" s="61"/>
      <c r="AIL83" s="61"/>
      <c r="AIM83" s="61"/>
      <c r="AIN83" s="61"/>
      <c r="AIO83" s="61"/>
      <c r="AIP83" s="61"/>
      <c r="AIQ83" s="61"/>
      <c r="AIR83" s="61"/>
      <c r="AIS83" s="61"/>
      <c r="AIT83" s="61"/>
      <c r="AIU83" s="61"/>
      <c r="AIV83" s="61"/>
      <c r="AIW83" s="61"/>
      <c r="AIX83" s="61"/>
      <c r="AIY83" s="61"/>
      <c r="AIZ83" s="61"/>
      <c r="AJA83" s="61"/>
      <c r="AJB83" s="61"/>
      <c r="AJC83" s="61"/>
      <c r="AJD83" s="61"/>
      <c r="AJE83" s="61"/>
      <c r="AJF83" s="61"/>
      <c r="AJG83" s="61"/>
      <c r="AJH83" s="61"/>
      <c r="AJI83" s="61"/>
      <c r="AJJ83" s="61"/>
      <c r="AJK83" s="61"/>
      <c r="AJL83" s="61"/>
      <c r="AJM83" s="61"/>
      <c r="AJN83" s="61"/>
      <c r="AJO83" s="61"/>
      <c r="AJP83" s="61"/>
      <c r="AJQ83" s="61"/>
      <c r="AJR83" s="61"/>
      <c r="AJS83" s="61"/>
      <c r="AJT83" s="61"/>
      <c r="AJU83" s="61"/>
      <c r="AJV83" s="61"/>
      <c r="AJW83" s="61"/>
      <c r="AJX83" s="61"/>
      <c r="AJY83" s="61"/>
      <c r="AJZ83" s="61"/>
      <c r="AKA83" s="61"/>
      <c r="AKB83" s="61"/>
      <c r="AKC83" s="61"/>
      <c r="AKD83" s="61"/>
      <c r="AKE83" s="61"/>
      <c r="AKF83" s="61"/>
      <c r="AKG83" s="61"/>
      <c r="AKH83" s="61"/>
      <c r="AKI83" s="61"/>
      <c r="AKJ83" s="61"/>
      <c r="AKK83" s="61"/>
      <c r="AKL83" s="61"/>
      <c r="AKM83" s="61"/>
      <c r="AKN83" s="61"/>
      <c r="AKO83" s="61"/>
      <c r="AKP83" s="61"/>
      <c r="AKQ83" s="61"/>
      <c r="AKR83" s="61"/>
      <c r="AKS83" s="61"/>
      <c r="AKT83" s="61"/>
      <c r="AKU83" s="61"/>
      <c r="AKV83" s="61"/>
      <c r="AKW83" s="61"/>
      <c r="AKX83" s="61"/>
      <c r="AKY83" s="61"/>
      <c r="AKZ83" s="61"/>
      <c r="ALA83" s="61"/>
      <c r="ALB83" s="61"/>
      <c r="ALC83" s="61"/>
      <c r="ALD83" s="61"/>
      <c r="ALE83" s="61"/>
      <c r="ALF83" s="61"/>
      <c r="ALG83" s="61"/>
      <c r="ALH83" s="61"/>
      <c r="ALI83" s="61"/>
      <c r="ALJ83" s="61"/>
      <c r="ALK83" s="61"/>
      <c r="ALL83" s="61"/>
      <c r="ALM83" s="61"/>
      <c r="ALN83" s="61"/>
      <c r="ALO83" s="61"/>
      <c r="ALP83" s="61"/>
      <c r="ALQ83" s="61"/>
      <c r="ALR83" s="61"/>
      <c r="ALS83" s="61"/>
      <c r="ALT83" s="61"/>
      <c r="ALU83" s="61"/>
      <c r="ALV83" s="61"/>
      <c r="ALW83" s="61"/>
      <c r="ALX83" s="61"/>
      <c r="ALY83" s="61"/>
      <c r="ALZ83" s="61"/>
      <c r="AMA83" s="61"/>
      <c r="AMB83" s="61"/>
      <c r="AMC83" s="61"/>
      <c r="AMD83" s="61"/>
      <c r="AME83" s="61"/>
      <c r="AMF83" s="61"/>
      <c r="AMG83" s="61"/>
      <c r="AMH83" s="61"/>
      <c r="AMI83" s="61"/>
      <c r="AMJ83" s="61"/>
      <c r="AMK83" s="61"/>
      <c r="AML83" s="61"/>
      <c r="AMM83" s="61"/>
      <c r="AMN83" s="61"/>
      <c r="AMO83" s="61"/>
      <c r="AMP83" s="61"/>
      <c r="AMQ83" s="61"/>
      <c r="AMR83" s="61"/>
      <c r="AMS83" s="61"/>
      <c r="AMT83" s="61"/>
      <c r="AMU83" s="61"/>
      <c r="AMV83" s="61"/>
      <c r="AMW83" s="61"/>
      <c r="AMX83" s="61"/>
      <c r="AMY83" s="61"/>
      <c r="AMZ83" s="61"/>
      <c r="ANA83" s="61"/>
      <c r="ANB83" s="61"/>
      <c r="ANC83" s="61"/>
      <c r="AND83" s="61"/>
      <c r="ANE83" s="61"/>
      <c r="ANF83" s="61"/>
      <c r="ANG83" s="61"/>
      <c r="ANH83" s="61"/>
      <c r="ANI83" s="61"/>
      <c r="ANJ83" s="61"/>
      <c r="ANK83" s="61"/>
      <c r="ANL83" s="61"/>
      <c r="ANM83" s="61"/>
      <c r="ANN83" s="61"/>
      <c r="ANO83" s="61"/>
      <c r="ANP83" s="61"/>
      <c r="ANQ83" s="61"/>
      <c r="ANR83" s="61"/>
      <c r="ANS83" s="61"/>
      <c r="ANT83" s="61"/>
      <c r="ANU83" s="61"/>
      <c r="ANV83" s="61"/>
      <c r="ANW83" s="61"/>
      <c r="ANX83" s="61"/>
      <c r="ANY83" s="61"/>
      <c r="ANZ83" s="61"/>
      <c r="AOA83" s="61"/>
      <c r="AOB83" s="61"/>
      <c r="AOC83" s="61"/>
      <c r="AOD83" s="61"/>
      <c r="AOE83" s="61"/>
      <c r="AOF83" s="61"/>
      <c r="AOG83" s="61"/>
      <c r="AOH83" s="61"/>
      <c r="AOI83" s="61"/>
      <c r="AOJ83" s="61"/>
      <c r="AOK83" s="61"/>
      <c r="AOL83" s="61"/>
      <c r="AOM83" s="61"/>
      <c r="AON83" s="61"/>
      <c r="AOO83" s="61"/>
      <c r="AOP83" s="61"/>
      <c r="AOQ83" s="61"/>
      <c r="AOR83" s="61"/>
      <c r="AOS83" s="61"/>
      <c r="AOT83" s="61"/>
      <c r="AOU83" s="61"/>
      <c r="AOV83" s="61"/>
      <c r="AOW83" s="61"/>
      <c r="AOX83" s="61"/>
      <c r="AOY83" s="61"/>
      <c r="AOZ83" s="61"/>
      <c r="APA83" s="61"/>
      <c r="APB83" s="61"/>
      <c r="APC83" s="61"/>
      <c r="APD83" s="61"/>
      <c r="APE83" s="61"/>
      <c r="APF83" s="61"/>
      <c r="APG83" s="61"/>
      <c r="APH83" s="61"/>
      <c r="API83" s="61"/>
      <c r="APJ83" s="61"/>
      <c r="APK83" s="61"/>
      <c r="APL83" s="61"/>
      <c r="APM83" s="61"/>
      <c r="APN83" s="61"/>
      <c r="APO83" s="61"/>
      <c r="APP83" s="61"/>
      <c r="APQ83" s="61"/>
      <c r="APR83" s="61"/>
      <c r="APS83" s="61"/>
      <c r="APT83" s="61"/>
      <c r="APU83" s="61"/>
      <c r="APV83" s="61"/>
      <c r="APW83" s="61"/>
      <c r="APX83" s="61"/>
      <c r="APY83" s="61"/>
    </row>
    <row r="84" spans="1:1118" s="41" customFormat="1" ht="25.5" customHeight="1" x14ac:dyDescent="0.15">
      <c r="A84" s="437"/>
      <c r="B84" s="437"/>
      <c r="C84" s="110"/>
      <c r="D84" s="437"/>
      <c r="E84" s="437"/>
      <c r="F84" s="437"/>
      <c r="G84" s="437"/>
      <c r="H84" s="437"/>
      <c r="I84" s="437"/>
      <c r="J84" s="437"/>
      <c r="K84" s="437"/>
      <c r="L84" s="437"/>
      <c r="M84" s="437"/>
      <c r="N84" s="437"/>
      <c r="O84" s="437"/>
      <c r="P84" s="45"/>
      <c r="Q84" s="45"/>
      <c r="R84" s="437"/>
      <c r="S84" s="437"/>
      <c r="T84" s="437"/>
      <c r="U84" s="437"/>
      <c r="V84" s="437"/>
      <c r="W84" s="437"/>
      <c r="X84" s="437"/>
      <c r="Y84" s="437"/>
      <c r="Z84" s="437"/>
      <c r="AA84" s="437"/>
      <c r="AB84" s="437"/>
      <c r="AC84" s="437"/>
      <c r="AD84" s="437"/>
      <c r="AE84" s="437"/>
      <c r="AF84" s="437"/>
      <c r="AG84" s="437"/>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61"/>
      <c r="GN84" s="61"/>
      <c r="GO84" s="61"/>
      <c r="GP84" s="61"/>
      <c r="GQ84" s="61"/>
      <c r="GR84" s="61"/>
      <c r="GS84" s="61"/>
      <c r="GT84" s="61"/>
      <c r="GU84" s="61"/>
      <c r="GV84" s="61"/>
      <c r="GW84" s="61"/>
      <c r="GX84" s="61"/>
      <c r="GY84" s="61"/>
      <c r="GZ84" s="61"/>
      <c r="HA84" s="61"/>
      <c r="HB84" s="61"/>
      <c r="HC84" s="61"/>
      <c r="HD84" s="61"/>
      <c r="HE84" s="61"/>
      <c r="HF84" s="61"/>
      <c r="HG84" s="61"/>
      <c r="HH84" s="61"/>
      <c r="HI84" s="61"/>
      <c r="HJ84" s="61"/>
      <c r="HK84" s="61"/>
      <c r="HL84" s="61"/>
      <c r="HM84" s="61"/>
      <c r="HN84" s="61"/>
      <c r="HO84" s="61"/>
      <c r="HP84" s="61"/>
      <c r="HQ84" s="61"/>
      <c r="HR84" s="61"/>
      <c r="HS84" s="61"/>
      <c r="HT84" s="61"/>
      <c r="HU84" s="61"/>
      <c r="HV84" s="61"/>
      <c r="HW84" s="61"/>
      <c r="HX84" s="61"/>
      <c r="HY84" s="61"/>
      <c r="HZ84" s="61"/>
      <c r="IA84" s="61"/>
      <c r="IB84" s="61"/>
      <c r="IC84" s="61"/>
      <c r="ID84" s="61"/>
      <c r="IE84" s="61"/>
      <c r="IF84" s="61"/>
      <c r="IG84" s="61"/>
      <c r="IH84" s="61"/>
      <c r="II84" s="61"/>
      <c r="IJ84" s="61"/>
      <c r="IK84" s="61"/>
      <c r="IL84" s="61"/>
      <c r="IM84" s="61"/>
      <c r="IN84" s="61"/>
      <c r="IO84" s="61"/>
      <c r="IP84" s="61"/>
      <c r="IQ84" s="61"/>
      <c r="IR84" s="61"/>
      <c r="IS84" s="61"/>
      <c r="IT84" s="61"/>
      <c r="IU84" s="61"/>
      <c r="IV84" s="61"/>
      <c r="IW84" s="61"/>
      <c r="IX84" s="61"/>
      <c r="IY84" s="61"/>
      <c r="IZ84" s="61"/>
      <c r="JA84" s="61"/>
      <c r="JB84" s="61"/>
      <c r="JC84" s="61"/>
      <c r="JD84" s="61"/>
      <c r="JE84" s="61"/>
      <c r="JF84" s="61"/>
      <c r="JG84" s="61"/>
      <c r="JH84" s="61"/>
      <c r="JI84" s="61"/>
      <c r="JJ84" s="61"/>
      <c r="JK84" s="61"/>
      <c r="JL84" s="61"/>
      <c r="JM84" s="61"/>
      <c r="JN84" s="61"/>
      <c r="JO84" s="61"/>
      <c r="JP84" s="61"/>
      <c r="JQ84" s="61"/>
      <c r="JR84" s="61"/>
      <c r="JS84" s="61"/>
      <c r="JT84" s="61"/>
      <c r="JU84" s="61"/>
      <c r="JV84" s="61"/>
      <c r="JW84" s="61"/>
      <c r="JX84" s="61"/>
      <c r="JY84" s="61"/>
      <c r="JZ84" s="61"/>
      <c r="KA84" s="61"/>
      <c r="KB84" s="61"/>
      <c r="KC84" s="61"/>
      <c r="KD84" s="61"/>
      <c r="KE84" s="61"/>
      <c r="KF84" s="61"/>
      <c r="KG84" s="61"/>
      <c r="KH84" s="61"/>
      <c r="KI84" s="61"/>
      <c r="KJ84" s="61"/>
      <c r="KK84" s="61"/>
      <c r="KL84" s="61"/>
      <c r="KM84" s="61"/>
      <c r="KN84" s="61"/>
      <c r="KO84" s="61"/>
      <c r="KP84" s="61"/>
      <c r="KQ84" s="61"/>
      <c r="KR84" s="61"/>
      <c r="KS84" s="61"/>
      <c r="KT84" s="61"/>
      <c r="KU84" s="61"/>
      <c r="KV84" s="61"/>
      <c r="KW84" s="61"/>
      <c r="KX84" s="61"/>
      <c r="KY84" s="61"/>
      <c r="KZ84" s="61"/>
      <c r="LA84" s="61"/>
      <c r="LB84" s="61"/>
      <c r="LC84" s="61"/>
      <c r="LD84" s="61"/>
      <c r="LE84" s="61"/>
      <c r="LF84" s="61"/>
      <c r="LG84" s="61"/>
      <c r="LH84" s="61"/>
      <c r="LI84" s="61"/>
      <c r="LJ84" s="61"/>
      <c r="LK84" s="61"/>
      <c r="LL84" s="61"/>
      <c r="LM84" s="61"/>
      <c r="LN84" s="61"/>
      <c r="LO84" s="61"/>
      <c r="LP84" s="61"/>
      <c r="LQ84" s="61"/>
      <c r="LR84" s="61"/>
      <c r="LS84" s="61"/>
      <c r="LT84" s="61"/>
      <c r="LU84" s="61"/>
      <c r="LV84" s="61"/>
      <c r="LW84" s="61"/>
      <c r="LX84" s="61"/>
      <c r="LY84" s="61"/>
      <c r="LZ84" s="61"/>
      <c r="MA84" s="61"/>
      <c r="MB84" s="61"/>
      <c r="MC84" s="61"/>
      <c r="MD84" s="61"/>
      <c r="ME84" s="61"/>
      <c r="MF84" s="61"/>
      <c r="MG84" s="61"/>
      <c r="MH84" s="61"/>
      <c r="MI84" s="61"/>
      <c r="MJ84" s="61"/>
      <c r="MK84" s="61"/>
      <c r="ML84" s="61"/>
      <c r="MM84" s="61"/>
      <c r="MN84" s="61"/>
      <c r="MO84" s="61"/>
      <c r="MP84" s="61"/>
      <c r="MQ84" s="61"/>
      <c r="MR84" s="61"/>
      <c r="MS84" s="61"/>
      <c r="MT84" s="61"/>
      <c r="MU84" s="61"/>
      <c r="MV84" s="61"/>
      <c r="MW84" s="61"/>
      <c r="MX84" s="61"/>
      <c r="MY84" s="61"/>
      <c r="MZ84" s="61"/>
      <c r="NA84" s="61"/>
      <c r="NB84" s="61"/>
      <c r="NC84" s="61"/>
      <c r="ND84" s="61"/>
      <c r="NE84" s="61"/>
      <c r="NF84" s="61"/>
      <c r="NG84" s="61"/>
      <c r="NH84" s="61"/>
      <c r="NI84" s="61"/>
      <c r="NJ84" s="61"/>
      <c r="NK84" s="61"/>
      <c r="NL84" s="61"/>
      <c r="NM84" s="61"/>
      <c r="NN84" s="61"/>
      <c r="NO84" s="61"/>
      <c r="NP84" s="61"/>
      <c r="NQ84" s="61"/>
      <c r="NR84" s="61"/>
      <c r="NS84" s="61"/>
      <c r="NT84" s="61"/>
      <c r="NU84" s="61"/>
      <c r="NV84" s="61"/>
      <c r="NW84" s="61"/>
      <c r="NX84" s="61"/>
      <c r="NY84" s="61"/>
      <c r="NZ84" s="61"/>
      <c r="OA84" s="61"/>
      <c r="OB84" s="61"/>
      <c r="OC84" s="61"/>
      <c r="OD84" s="61"/>
      <c r="OE84" s="61"/>
      <c r="OF84" s="61"/>
      <c r="OG84" s="61"/>
      <c r="OH84" s="61"/>
      <c r="OI84" s="61"/>
      <c r="OJ84" s="61"/>
      <c r="OK84" s="61"/>
      <c r="OL84" s="61"/>
      <c r="OM84" s="61"/>
      <c r="ON84" s="61"/>
      <c r="OO84" s="61"/>
      <c r="OP84" s="61"/>
      <c r="OQ84" s="61"/>
      <c r="OR84" s="61"/>
      <c r="OS84" s="61"/>
      <c r="OT84" s="61"/>
      <c r="OU84" s="61"/>
      <c r="OV84" s="61"/>
      <c r="OW84" s="61"/>
      <c r="OX84" s="61"/>
      <c r="OY84" s="61"/>
      <c r="OZ84" s="61"/>
      <c r="PA84" s="61"/>
      <c r="PB84" s="61"/>
      <c r="PC84" s="61"/>
      <c r="PD84" s="61"/>
      <c r="PE84" s="61"/>
      <c r="PF84" s="61"/>
      <c r="PG84" s="61"/>
      <c r="PH84" s="61"/>
      <c r="PI84" s="61"/>
      <c r="PJ84" s="61"/>
      <c r="PK84" s="61"/>
      <c r="PL84" s="61"/>
      <c r="PM84" s="61"/>
      <c r="PN84" s="61"/>
      <c r="PO84" s="61"/>
      <c r="PP84" s="61"/>
      <c r="PQ84" s="61"/>
      <c r="PR84" s="61"/>
      <c r="PS84" s="61"/>
      <c r="PT84" s="61"/>
      <c r="PU84" s="61"/>
      <c r="PV84" s="61"/>
      <c r="PW84" s="61"/>
      <c r="PX84" s="61"/>
      <c r="PY84" s="61"/>
      <c r="PZ84" s="61"/>
      <c r="QA84" s="61"/>
      <c r="QB84" s="61"/>
      <c r="QC84" s="61"/>
      <c r="QD84" s="61"/>
      <c r="QE84" s="61"/>
      <c r="QF84" s="61"/>
      <c r="QG84" s="61"/>
      <c r="QH84" s="61"/>
      <c r="QI84" s="61"/>
      <c r="QJ84" s="61"/>
      <c r="QK84" s="61"/>
      <c r="QL84" s="61"/>
      <c r="QM84" s="61"/>
      <c r="QN84" s="61"/>
      <c r="QO84" s="61"/>
      <c r="QP84" s="61"/>
      <c r="QQ84" s="61"/>
      <c r="QR84" s="61"/>
      <c r="QS84" s="61"/>
      <c r="QT84" s="61"/>
      <c r="QU84" s="61"/>
      <c r="QV84" s="61"/>
      <c r="QW84" s="61"/>
      <c r="QX84" s="61"/>
      <c r="QY84" s="61"/>
      <c r="QZ84" s="61"/>
      <c r="RA84" s="61"/>
      <c r="RB84" s="61"/>
      <c r="RC84" s="61"/>
      <c r="RD84" s="61"/>
      <c r="RE84" s="61"/>
      <c r="RF84" s="61"/>
      <c r="RG84" s="61"/>
      <c r="RH84" s="61"/>
      <c r="RI84" s="61"/>
      <c r="RJ84" s="61"/>
      <c r="RK84" s="61"/>
      <c r="RL84" s="61"/>
      <c r="RM84" s="61"/>
      <c r="RN84" s="61"/>
      <c r="RO84" s="61"/>
      <c r="RP84" s="61"/>
      <c r="RQ84" s="61"/>
      <c r="RR84" s="61"/>
      <c r="RS84" s="61"/>
      <c r="RT84" s="61"/>
      <c r="RU84" s="61"/>
      <c r="RV84" s="61"/>
      <c r="RW84" s="61"/>
      <c r="RX84" s="61"/>
      <c r="RY84" s="61"/>
      <c r="RZ84" s="61"/>
      <c r="SA84" s="61"/>
      <c r="SB84" s="61"/>
      <c r="SC84" s="61"/>
      <c r="SD84" s="61"/>
      <c r="SE84" s="61"/>
      <c r="SF84" s="61"/>
      <c r="SG84" s="61"/>
      <c r="SH84" s="61"/>
      <c r="SI84" s="61"/>
      <c r="SJ84" s="61"/>
      <c r="SK84" s="61"/>
      <c r="SL84" s="61"/>
      <c r="SM84" s="61"/>
      <c r="SN84" s="61"/>
      <c r="SO84" s="61"/>
      <c r="SP84" s="61"/>
      <c r="SQ84" s="61"/>
      <c r="SR84" s="61"/>
      <c r="SS84" s="61"/>
      <c r="ST84" s="61"/>
      <c r="SU84" s="61"/>
      <c r="SV84" s="61"/>
      <c r="SW84" s="61"/>
      <c r="SX84" s="61"/>
      <c r="SY84" s="61"/>
      <c r="SZ84" s="61"/>
      <c r="TA84" s="61"/>
      <c r="TB84" s="61"/>
      <c r="TC84" s="61"/>
      <c r="TD84" s="61"/>
      <c r="TE84" s="61"/>
      <c r="TF84" s="61"/>
      <c r="TG84" s="61"/>
      <c r="TH84" s="61"/>
      <c r="TI84" s="61"/>
      <c r="TJ84" s="61"/>
      <c r="TK84" s="61"/>
      <c r="TL84" s="61"/>
      <c r="TM84" s="61"/>
      <c r="TN84" s="61"/>
      <c r="TO84" s="61"/>
      <c r="TP84" s="61"/>
      <c r="TQ84" s="61"/>
      <c r="TR84" s="61"/>
      <c r="TS84" s="61"/>
      <c r="TT84" s="61"/>
      <c r="TU84" s="61"/>
      <c r="TV84" s="61"/>
      <c r="TW84" s="61"/>
      <c r="TX84" s="61"/>
      <c r="TY84" s="61"/>
      <c r="TZ84" s="61"/>
      <c r="UA84" s="61"/>
      <c r="UB84" s="61"/>
      <c r="UC84" s="61"/>
      <c r="UD84" s="61"/>
      <c r="UE84" s="61"/>
      <c r="UF84" s="61"/>
      <c r="UG84" s="61"/>
      <c r="UH84" s="61"/>
      <c r="UI84" s="61"/>
      <c r="UJ84" s="61"/>
      <c r="UK84" s="61"/>
      <c r="UL84" s="61"/>
      <c r="UM84" s="61"/>
      <c r="UN84" s="61"/>
      <c r="UO84" s="61"/>
      <c r="UP84" s="61"/>
      <c r="UQ84" s="61"/>
      <c r="UR84" s="61"/>
      <c r="US84" s="61"/>
      <c r="UT84" s="61"/>
      <c r="UU84" s="61"/>
      <c r="UV84" s="61"/>
      <c r="UW84" s="61"/>
      <c r="UX84" s="61"/>
      <c r="UY84" s="61"/>
      <c r="UZ84" s="61"/>
      <c r="VA84" s="61"/>
      <c r="VB84" s="61"/>
      <c r="VC84" s="61"/>
      <c r="VD84" s="61"/>
      <c r="VE84" s="61"/>
      <c r="VF84" s="61"/>
      <c r="VG84" s="61"/>
      <c r="VH84" s="61"/>
      <c r="VI84" s="61"/>
      <c r="VJ84" s="61"/>
      <c r="VK84" s="61"/>
      <c r="VL84" s="61"/>
      <c r="VM84" s="61"/>
      <c r="VN84" s="61"/>
      <c r="VO84" s="61"/>
      <c r="VP84" s="61"/>
      <c r="VQ84" s="61"/>
      <c r="VR84" s="61"/>
      <c r="VS84" s="61"/>
      <c r="VT84" s="61"/>
      <c r="VU84" s="61"/>
      <c r="VV84" s="61"/>
      <c r="VW84" s="61"/>
      <c r="VX84" s="61"/>
      <c r="VY84" s="61"/>
      <c r="VZ84" s="61"/>
      <c r="WA84" s="61"/>
      <c r="WB84" s="61"/>
      <c r="WC84" s="61"/>
      <c r="WD84" s="61"/>
      <c r="WE84" s="61"/>
      <c r="WF84" s="61"/>
      <c r="WG84" s="61"/>
      <c r="WH84" s="61"/>
      <c r="WI84" s="61"/>
      <c r="WJ84" s="61"/>
      <c r="WK84" s="61"/>
      <c r="WL84" s="61"/>
      <c r="WM84" s="61"/>
      <c r="WN84" s="61"/>
      <c r="WO84" s="61"/>
      <c r="WP84" s="61"/>
      <c r="WQ84" s="61"/>
      <c r="WR84" s="61"/>
      <c r="WS84" s="61"/>
      <c r="WT84" s="61"/>
      <c r="WU84" s="61"/>
      <c r="WV84" s="61"/>
      <c r="WW84" s="61"/>
      <c r="WX84" s="61"/>
      <c r="WY84" s="61"/>
      <c r="WZ84" s="61"/>
      <c r="XA84" s="61"/>
      <c r="XB84" s="61"/>
      <c r="XC84" s="61"/>
      <c r="XD84" s="61"/>
      <c r="XE84" s="61"/>
      <c r="XF84" s="61"/>
      <c r="XG84" s="61"/>
      <c r="XH84" s="61"/>
      <c r="XI84" s="61"/>
      <c r="XJ84" s="61"/>
      <c r="XK84" s="61"/>
      <c r="XL84" s="61"/>
      <c r="XM84" s="61"/>
      <c r="XN84" s="61"/>
      <c r="XO84" s="61"/>
      <c r="XP84" s="61"/>
      <c r="XQ84" s="61"/>
      <c r="XR84" s="61"/>
      <c r="XS84" s="61"/>
      <c r="XT84" s="61"/>
      <c r="XU84" s="61"/>
      <c r="XV84" s="61"/>
      <c r="XW84" s="61"/>
      <c r="XX84" s="61"/>
      <c r="XY84" s="61"/>
      <c r="XZ84" s="61"/>
      <c r="YA84" s="61"/>
      <c r="YB84" s="61"/>
      <c r="YC84" s="61"/>
      <c r="YD84" s="61"/>
      <c r="YE84" s="61"/>
      <c r="YF84" s="61"/>
      <c r="YG84" s="61"/>
      <c r="YH84" s="61"/>
      <c r="YI84" s="61"/>
      <c r="YJ84" s="61"/>
      <c r="YK84" s="61"/>
      <c r="YL84" s="61"/>
      <c r="YM84" s="61"/>
      <c r="YN84" s="61"/>
      <c r="YO84" s="61"/>
      <c r="YP84" s="61"/>
      <c r="YQ84" s="61"/>
      <c r="YR84" s="61"/>
      <c r="YS84" s="61"/>
      <c r="YT84" s="61"/>
      <c r="YU84" s="61"/>
      <c r="YV84" s="61"/>
      <c r="YW84" s="61"/>
      <c r="YX84" s="61"/>
      <c r="YY84" s="61"/>
      <c r="YZ84" s="61"/>
      <c r="ZA84" s="61"/>
      <c r="ZB84" s="61"/>
      <c r="ZC84" s="61"/>
      <c r="ZD84" s="61"/>
      <c r="ZE84" s="61"/>
      <c r="ZF84" s="61"/>
      <c r="ZG84" s="61"/>
      <c r="ZH84" s="61"/>
      <c r="ZI84" s="61"/>
      <c r="ZJ84" s="61"/>
      <c r="ZK84" s="61"/>
      <c r="ZL84" s="61"/>
      <c r="ZM84" s="61"/>
      <c r="ZN84" s="61"/>
      <c r="ZO84" s="61"/>
      <c r="ZP84" s="61"/>
      <c r="ZQ84" s="61"/>
      <c r="ZR84" s="61"/>
      <c r="ZS84" s="61"/>
      <c r="ZT84" s="61"/>
      <c r="ZU84" s="61"/>
      <c r="ZV84" s="61"/>
      <c r="ZW84" s="61"/>
      <c r="ZX84" s="61"/>
      <c r="ZY84" s="61"/>
      <c r="ZZ84" s="61"/>
      <c r="AAA84" s="61"/>
      <c r="AAB84" s="61"/>
      <c r="AAC84" s="61"/>
      <c r="AAD84" s="61"/>
      <c r="AAE84" s="61"/>
      <c r="AAF84" s="61"/>
      <c r="AAG84" s="61"/>
      <c r="AAH84" s="61"/>
      <c r="AAI84" s="61"/>
      <c r="AAJ84" s="61"/>
      <c r="AAK84" s="61"/>
      <c r="AAL84" s="61"/>
      <c r="AAM84" s="61"/>
      <c r="AAN84" s="61"/>
      <c r="AAO84" s="61"/>
      <c r="AAP84" s="61"/>
      <c r="AAQ84" s="61"/>
      <c r="AAR84" s="61"/>
      <c r="AAS84" s="61"/>
      <c r="AAT84" s="61"/>
      <c r="AAU84" s="61"/>
      <c r="AAV84" s="61"/>
      <c r="AAW84" s="61"/>
      <c r="AAX84" s="61"/>
      <c r="AAY84" s="61"/>
      <c r="AAZ84" s="61"/>
      <c r="ABA84" s="61"/>
      <c r="ABB84" s="61"/>
      <c r="ABC84" s="61"/>
      <c r="ABD84" s="61"/>
      <c r="ABE84" s="61"/>
      <c r="ABF84" s="61"/>
      <c r="ABG84" s="61"/>
      <c r="ABH84" s="61"/>
      <c r="ABI84" s="61"/>
      <c r="ABJ84" s="61"/>
      <c r="ABK84" s="61"/>
      <c r="ABL84" s="61"/>
      <c r="ABM84" s="61"/>
      <c r="ABN84" s="61"/>
      <c r="ABO84" s="61"/>
      <c r="ABP84" s="61"/>
      <c r="ABQ84" s="61"/>
      <c r="ABR84" s="61"/>
      <c r="ABS84" s="61"/>
      <c r="ABT84" s="61"/>
      <c r="ABU84" s="61"/>
      <c r="ABV84" s="61"/>
      <c r="ABW84" s="61"/>
      <c r="ABX84" s="61"/>
      <c r="ABY84" s="61"/>
      <c r="ABZ84" s="61"/>
      <c r="ACA84" s="61"/>
      <c r="ACB84" s="61"/>
      <c r="ACC84" s="61"/>
      <c r="ACD84" s="61"/>
      <c r="ACE84" s="61"/>
      <c r="ACF84" s="61"/>
      <c r="ACG84" s="61"/>
      <c r="ACH84" s="61"/>
      <c r="ACI84" s="61"/>
      <c r="ACJ84" s="61"/>
      <c r="ACK84" s="61"/>
      <c r="ACL84" s="61"/>
      <c r="ACM84" s="61"/>
      <c r="ACN84" s="61"/>
      <c r="ACO84" s="61"/>
      <c r="ACP84" s="61"/>
      <c r="ACQ84" s="61"/>
      <c r="ACR84" s="61"/>
      <c r="ACS84" s="61"/>
      <c r="ACT84" s="61"/>
      <c r="ACU84" s="61"/>
      <c r="ACV84" s="61"/>
      <c r="ACW84" s="61"/>
      <c r="ACX84" s="61"/>
      <c r="ACY84" s="61"/>
      <c r="ACZ84" s="61"/>
      <c r="ADA84" s="61"/>
      <c r="ADB84" s="61"/>
      <c r="ADC84" s="61"/>
      <c r="ADD84" s="61"/>
      <c r="ADE84" s="61"/>
      <c r="ADF84" s="61"/>
      <c r="ADG84" s="61"/>
      <c r="ADH84" s="61"/>
      <c r="ADI84" s="61"/>
      <c r="ADJ84" s="61"/>
      <c r="ADK84" s="61"/>
      <c r="ADL84" s="61"/>
      <c r="ADM84" s="61"/>
      <c r="ADN84" s="61"/>
      <c r="ADO84" s="61"/>
      <c r="ADP84" s="61"/>
      <c r="ADQ84" s="61"/>
      <c r="ADR84" s="61"/>
      <c r="ADS84" s="61"/>
      <c r="ADT84" s="61"/>
      <c r="ADU84" s="61"/>
      <c r="ADV84" s="61"/>
      <c r="ADW84" s="61"/>
      <c r="ADX84" s="61"/>
      <c r="ADY84" s="61"/>
      <c r="ADZ84" s="61"/>
      <c r="AEA84" s="61"/>
      <c r="AEB84" s="61"/>
      <c r="AEC84" s="61"/>
      <c r="AED84" s="61"/>
      <c r="AEE84" s="61"/>
      <c r="AEF84" s="61"/>
      <c r="AEG84" s="61"/>
      <c r="AEH84" s="61"/>
      <c r="AEI84" s="61"/>
      <c r="AEJ84" s="61"/>
      <c r="AEK84" s="61"/>
      <c r="AEL84" s="61"/>
      <c r="AEM84" s="61"/>
      <c r="AEN84" s="61"/>
      <c r="AEO84" s="61"/>
      <c r="AEP84" s="61"/>
      <c r="AEQ84" s="61"/>
      <c r="AER84" s="61"/>
      <c r="AES84" s="61"/>
      <c r="AET84" s="61"/>
      <c r="AEU84" s="61"/>
      <c r="AEV84" s="61"/>
      <c r="AEW84" s="61"/>
      <c r="AEX84" s="61"/>
      <c r="AEY84" s="61"/>
      <c r="AEZ84" s="61"/>
      <c r="AFA84" s="61"/>
      <c r="AFB84" s="61"/>
      <c r="AFC84" s="61"/>
      <c r="AFD84" s="61"/>
      <c r="AFE84" s="61"/>
      <c r="AFF84" s="61"/>
      <c r="AFG84" s="61"/>
      <c r="AFH84" s="61"/>
      <c r="AFI84" s="61"/>
      <c r="AFJ84" s="61"/>
      <c r="AFK84" s="61"/>
      <c r="AFL84" s="61"/>
      <c r="AFM84" s="61"/>
      <c r="AFN84" s="61"/>
      <c r="AFO84" s="61"/>
      <c r="AFP84" s="61"/>
      <c r="AFQ84" s="61"/>
      <c r="AFR84" s="61"/>
      <c r="AFS84" s="61"/>
      <c r="AFT84" s="61"/>
      <c r="AFU84" s="61"/>
      <c r="AFV84" s="61"/>
      <c r="AFW84" s="61"/>
      <c r="AFX84" s="61"/>
      <c r="AFY84" s="61"/>
      <c r="AFZ84" s="61"/>
      <c r="AGA84" s="61"/>
      <c r="AGB84" s="61"/>
      <c r="AGC84" s="61"/>
      <c r="AGD84" s="61"/>
      <c r="AGE84" s="61"/>
      <c r="AGF84" s="61"/>
      <c r="AGG84" s="61"/>
      <c r="AGH84" s="61"/>
      <c r="AGI84" s="61"/>
      <c r="AGJ84" s="61"/>
      <c r="AGK84" s="61"/>
      <c r="AGL84" s="61"/>
      <c r="AGM84" s="61"/>
      <c r="AGN84" s="61"/>
      <c r="AGO84" s="61"/>
      <c r="AGP84" s="61"/>
      <c r="AGQ84" s="61"/>
      <c r="AGR84" s="61"/>
      <c r="AGS84" s="61"/>
      <c r="AGT84" s="61"/>
      <c r="AGU84" s="61"/>
      <c r="AGV84" s="61"/>
      <c r="AGW84" s="61"/>
      <c r="AGX84" s="61"/>
      <c r="AGY84" s="61"/>
      <c r="AGZ84" s="61"/>
      <c r="AHA84" s="61"/>
      <c r="AHB84" s="61"/>
      <c r="AHC84" s="61"/>
      <c r="AHD84" s="61"/>
      <c r="AHE84" s="61"/>
      <c r="AHF84" s="61"/>
      <c r="AHG84" s="61"/>
      <c r="AHH84" s="61"/>
      <c r="AHI84" s="61"/>
      <c r="AHJ84" s="61"/>
      <c r="AHK84" s="61"/>
      <c r="AHL84" s="61"/>
      <c r="AHM84" s="61"/>
      <c r="AHN84" s="61"/>
      <c r="AHO84" s="61"/>
      <c r="AHP84" s="61"/>
      <c r="AHQ84" s="61"/>
      <c r="AHR84" s="61"/>
      <c r="AHS84" s="61"/>
      <c r="AHT84" s="61"/>
      <c r="AHU84" s="61"/>
      <c r="AHV84" s="61"/>
      <c r="AHW84" s="61"/>
      <c r="AHX84" s="61"/>
      <c r="AHY84" s="61"/>
      <c r="AHZ84" s="61"/>
      <c r="AIA84" s="61"/>
      <c r="AIB84" s="61"/>
      <c r="AIC84" s="61"/>
      <c r="AID84" s="61"/>
      <c r="AIE84" s="61"/>
      <c r="AIF84" s="61"/>
      <c r="AIG84" s="61"/>
      <c r="AIH84" s="61"/>
      <c r="AII84" s="61"/>
      <c r="AIJ84" s="61"/>
      <c r="AIK84" s="61"/>
      <c r="AIL84" s="61"/>
      <c r="AIM84" s="61"/>
      <c r="AIN84" s="61"/>
      <c r="AIO84" s="61"/>
      <c r="AIP84" s="61"/>
      <c r="AIQ84" s="61"/>
      <c r="AIR84" s="61"/>
      <c r="AIS84" s="61"/>
      <c r="AIT84" s="61"/>
      <c r="AIU84" s="61"/>
      <c r="AIV84" s="61"/>
      <c r="AIW84" s="61"/>
      <c r="AIX84" s="61"/>
      <c r="AIY84" s="61"/>
      <c r="AIZ84" s="61"/>
      <c r="AJA84" s="61"/>
      <c r="AJB84" s="61"/>
      <c r="AJC84" s="61"/>
      <c r="AJD84" s="61"/>
      <c r="AJE84" s="61"/>
      <c r="AJF84" s="61"/>
      <c r="AJG84" s="61"/>
      <c r="AJH84" s="61"/>
      <c r="AJI84" s="61"/>
      <c r="AJJ84" s="61"/>
      <c r="AJK84" s="61"/>
      <c r="AJL84" s="61"/>
      <c r="AJM84" s="61"/>
      <c r="AJN84" s="61"/>
      <c r="AJO84" s="61"/>
      <c r="AJP84" s="61"/>
      <c r="AJQ84" s="61"/>
      <c r="AJR84" s="61"/>
      <c r="AJS84" s="61"/>
      <c r="AJT84" s="61"/>
      <c r="AJU84" s="61"/>
      <c r="AJV84" s="61"/>
      <c r="AJW84" s="61"/>
      <c r="AJX84" s="61"/>
      <c r="AJY84" s="61"/>
      <c r="AJZ84" s="61"/>
      <c r="AKA84" s="61"/>
      <c r="AKB84" s="61"/>
      <c r="AKC84" s="61"/>
      <c r="AKD84" s="61"/>
      <c r="AKE84" s="61"/>
      <c r="AKF84" s="61"/>
      <c r="AKG84" s="61"/>
      <c r="AKH84" s="61"/>
      <c r="AKI84" s="61"/>
      <c r="AKJ84" s="61"/>
      <c r="AKK84" s="61"/>
      <c r="AKL84" s="61"/>
      <c r="AKM84" s="61"/>
      <c r="AKN84" s="61"/>
      <c r="AKO84" s="61"/>
      <c r="AKP84" s="61"/>
      <c r="AKQ84" s="61"/>
      <c r="AKR84" s="61"/>
      <c r="AKS84" s="61"/>
      <c r="AKT84" s="61"/>
      <c r="AKU84" s="61"/>
      <c r="AKV84" s="61"/>
      <c r="AKW84" s="61"/>
      <c r="AKX84" s="61"/>
      <c r="AKY84" s="61"/>
      <c r="AKZ84" s="61"/>
      <c r="ALA84" s="61"/>
      <c r="ALB84" s="61"/>
      <c r="ALC84" s="61"/>
      <c r="ALD84" s="61"/>
      <c r="ALE84" s="61"/>
      <c r="ALF84" s="61"/>
      <c r="ALG84" s="61"/>
      <c r="ALH84" s="61"/>
      <c r="ALI84" s="61"/>
      <c r="ALJ84" s="61"/>
      <c r="ALK84" s="61"/>
      <c r="ALL84" s="61"/>
      <c r="ALM84" s="61"/>
      <c r="ALN84" s="61"/>
      <c r="ALO84" s="61"/>
      <c r="ALP84" s="61"/>
      <c r="ALQ84" s="61"/>
      <c r="ALR84" s="61"/>
      <c r="ALS84" s="61"/>
      <c r="ALT84" s="61"/>
      <c r="ALU84" s="61"/>
      <c r="ALV84" s="61"/>
      <c r="ALW84" s="61"/>
      <c r="ALX84" s="61"/>
      <c r="ALY84" s="61"/>
      <c r="ALZ84" s="61"/>
      <c r="AMA84" s="61"/>
      <c r="AMB84" s="61"/>
      <c r="AMC84" s="61"/>
      <c r="AMD84" s="61"/>
      <c r="AME84" s="61"/>
      <c r="AMF84" s="61"/>
      <c r="AMG84" s="61"/>
      <c r="AMH84" s="61"/>
      <c r="AMI84" s="61"/>
      <c r="AMJ84" s="61"/>
      <c r="AMK84" s="61"/>
      <c r="AML84" s="61"/>
      <c r="AMM84" s="61"/>
      <c r="AMN84" s="61"/>
      <c r="AMO84" s="61"/>
      <c r="AMP84" s="61"/>
      <c r="AMQ84" s="61"/>
      <c r="AMR84" s="61"/>
      <c r="AMS84" s="61"/>
      <c r="AMT84" s="61"/>
      <c r="AMU84" s="61"/>
      <c r="AMV84" s="61"/>
      <c r="AMW84" s="61"/>
      <c r="AMX84" s="61"/>
      <c r="AMY84" s="61"/>
      <c r="AMZ84" s="61"/>
      <c r="ANA84" s="61"/>
      <c r="ANB84" s="61"/>
      <c r="ANC84" s="61"/>
      <c r="AND84" s="61"/>
      <c r="ANE84" s="61"/>
      <c r="ANF84" s="61"/>
      <c r="ANG84" s="61"/>
      <c r="ANH84" s="61"/>
      <c r="ANI84" s="61"/>
      <c r="ANJ84" s="61"/>
      <c r="ANK84" s="61"/>
      <c r="ANL84" s="61"/>
      <c r="ANM84" s="61"/>
      <c r="ANN84" s="61"/>
      <c r="ANO84" s="61"/>
      <c r="ANP84" s="61"/>
      <c r="ANQ84" s="61"/>
      <c r="ANR84" s="61"/>
      <c r="ANS84" s="61"/>
      <c r="ANT84" s="61"/>
      <c r="ANU84" s="61"/>
      <c r="ANV84" s="61"/>
      <c r="ANW84" s="61"/>
      <c r="ANX84" s="61"/>
      <c r="ANY84" s="61"/>
      <c r="ANZ84" s="61"/>
      <c r="AOA84" s="61"/>
      <c r="AOB84" s="61"/>
      <c r="AOC84" s="61"/>
      <c r="AOD84" s="61"/>
      <c r="AOE84" s="61"/>
      <c r="AOF84" s="61"/>
      <c r="AOG84" s="61"/>
      <c r="AOH84" s="61"/>
      <c r="AOI84" s="61"/>
      <c r="AOJ84" s="61"/>
      <c r="AOK84" s="61"/>
      <c r="AOL84" s="61"/>
      <c r="AOM84" s="61"/>
      <c r="AON84" s="61"/>
      <c r="AOO84" s="61"/>
      <c r="AOP84" s="61"/>
      <c r="AOQ84" s="61"/>
      <c r="AOR84" s="61"/>
      <c r="AOS84" s="61"/>
      <c r="AOT84" s="61"/>
      <c r="AOU84" s="61"/>
      <c r="AOV84" s="61"/>
      <c r="AOW84" s="61"/>
      <c r="AOX84" s="61"/>
      <c r="AOY84" s="61"/>
      <c r="AOZ84" s="61"/>
      <c r="APA84" s="61"/>
      <c r="APB84" s="61"/>
      <c r="APC84" s="61"/>
      <c r="APD84" s="61"/>
      <c r="APE84" s="61"/>
      <c r="APF84" s="61"/>
      <c r="APG84" s="61"/>
      <c r="APH84" s="61"/>
      <c r="API84" s="61"/>
      <c r="APJ84" s="61"/>
      <c r="APK84" s="61"/>
      <c r="APL84" s="61"/>
      <c r="APM84" s="61"/>
      <c r="APN84" s="61"/>
      <c r="APO84" s="61"/>
      <c r="APP84" s="61"/>
      <c r="APQ84" s="61"/>
      <c r="APR84" s="61"/>
      <c r="APS84" s="61"/>
      <c r="APT84" s="61"/>
      <c r="APU84" s="61"/>
      <c r="APV84" s="61"/>
      <c r="APW84" s="61"/>
      <c r="APX84" s="61"/>
      <c r="APY84" s="61"/>
    </row>
    <row r="85" spans="1:1118" s="41" customFormat="1" ht="13.5" customHeight="1" x14ac:dyDescent="0.15">
      <c r="A85" s="437" t="s">
        <v>63</v>
      </c>
      <c r="B85" s="437"/>
      <c r="C85" s="437"/>
      <c r="D85" s="437"/>
      <c r="E85" s="437"/>
      <c r="F85" s="437"/>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437"/>
      <c r="AE85" s="437"/>
      <c r="AF85" s="437"/>
      <c r="AG85" s="437"/>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61"/>
      <c r="CD85" s="61"/>
      <c r="CE85" s="61"/>
      <c r="CF85" s="61"/>
      <c r="CG85" s="61"/>
      <c r="CH85" s="61"/>
      <c r="CI85" s="61"/>
      <c r="CJ85" s="61"/>
      <c r="CK85" s="61"/>
      <c r="CL85" s="61"/>
      <c r="CM85" s="61"/>
      <c r="CN85" s="61"/>
      <c r="CO85" s="61"/>
      <c r="CP85" s="61"/>
      <c r="CQ85" s="61"/>
      <c r="CR85" s="61"/>
      <c r="CS85" s="61"/>
      <c r="CT85" s="61"/>
      <c r="CU85" s="61"/>
      <c r="CV85" s="61"/>
      <c r="CW85" s="61"/>
      <c r="CX85" s="61"/>
      <c r="CY85" s="61"/>
      <c r="CZ85" s="61"/>
      <c r="DA85" s="61"/>
      <c r="DB85" s="61"/>
      <c r="DC85" s="61"/>
      <c r="DD85" s="61"/>
      <c r="DE85" s="61"/>
      <c r="DF85" s="61"/>
      <c r="DG85" s="61"/>
      <c r="DH85" s="61"/>
      <c r="DI85" s="61"/>
      <c r="DJ85" s="61"/>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61"/>
      <c r="EX85" s="61"/>
      <c r="EY85" s="61"/>
      <c r="EZ85" s="61"/>
      <c r="FA85" s="61"/>
      <c r="FB85" s="61"/>
      <c r="FC85" s="61"/>
      <c r="FD85" s="61"/>
      <c r="FE85" s="61"/>
      <c r="FF85" s="61"/>
      <c r="FG85" s="61"/>
      <c r="FH85" s="61"/>
      <c r="FI85" s="61"/>
      <c r="FJ85" s="61"/>
      <c r="FK85" s="61"/>
      <c r="FL85" s="61"/>
      <c r="FM85" s="61"/>
      <c r="FN85" s="61"/>
      <c r="FO85" s="61"/>
      <c r="FP85" s="61"/>
      <c r="FQ85" s="61"/>
      <c r="FR85" s="61"/>
      <c r="FS85" s="61"/>
      <c r="FT85" s="61"/>
      <c r="FU85" s="61"/>
      <c r="FV85" s="61"/>
      <c r="FW85" s="61"/>
      <c r="FX85" s="61"/>
      <c r="FY85" s="61"/>
      <c r="FZ85" s="61"/>
      <c r="GA85" s="61"/>
      <c r="GB85" s="61"/>
      <c r="GC85" s="61"/>
      <c r="GD85" s="61"/>
      <c r="GE85" s="61"/>
      <c r="GF85" s="61"/>
      <c r="GG85" s="61"/>
      <c r="GH85" s="61"/>
      <c r="GI85" s="61"/>
      <c r="GJ85" s="61"/>
      <c r="GK85" s="61"/>
      <c r="GL85" s="61"/>
      <c r="GM85" s="61"/>
      <c r="GN85" s="61"/>
      <c r="GO85" s="61"/>
      <c r="GP85" s="61"/>
      <c r="GQ85" s="61"/>
      <c r="GR85" s="61"/>
      <c r="GS85" s="61"/>
      <c r="GT85" s="61"/>
      <c r="GU85" s="61"/>
      <c r="GV85" s="61"/>
      <c r="GW85" s="61"/>
      <c r="GX85" s="61"/>
      <c r="GY85" s="61"/>
      <c r="GZ85" s="61"/>
      <c r="HA85" s="61"/>
      <c r="HB85" s="61"/>
      <c r="HC85" s="61"/>
      <c r="HD85" s="61"/>
      <c r="HE85" s="61"/>
      <c r="HF85" s="61"/>
      <c r="HG85" s="61"/>
      <c r="HH85" s="61"/>
      <c r="HI85" s="61"/>
      <c r="HJ85" s="61"/>
      <c r="HK85" s="61"/>
      <c r="HL85" s="61"/>
      <c r="HM85" s="61"/>
      <c r="HN85" s="61"/>
      <c r="HO85" s="61"/>
      <c r="HP85" s="61"/>
      <c r="HQ85" s="61"/>
      <c r="HR85" s="61"/>
      <c r="HS85" s="61"/>
      <c r="HT85" s="61"/>
      <c r="HU85" s="61"/>
      <c r="HV85" s="61"/>
      <c r="HW85" s="61"/>
      <c r="HX85" s="61"/>
      <c r="HY85" s="61"/>
      <c r="HZ85" s="61"/>
      <c r="IA85" s="61"/>
      <c r="IB85" s="61"/>
      <c r="IC85" s="61"/>
      <c r="ID85" s="61"/>
      <c r="IE85" s="61"/>
      <c r="IF85" s="61"/>
      <c r="IG85" s="61"/>
      <c r="IH85" s="61"/>
      <c r="II85" s="61"/>
      <c r="IJ85" s="61"/>
      <c r="IK85" s="61"/>
      <c r="IL85" s="61"/>
      <c r="IM85" s="61"/>
      <c r="IN85" s="61"/>
      <c r="IO85" s="61"/>
      <c r="IP85" s="61"/>
      <c r="IQ85" s="61"/>
      <c r="IR85" s="61"/>
      <c r="IS85" s="61"/>
      <c r="IT85" s="61"/>
      <c r="IU85" s="61"/>
      <c r="IV85" s="61"/>
      <c r="IW85" s="61"/>
      <c r="IX85" s="61"/>
      <c r="IY85" s="61"/>
      <c r="IZ85" s="61"/>
      <c r="JA85" s="61"/>
      <c r="JB85" s="61"/>
      <c r="JC85" s="61"/>
      <c r="JD85" s="61"/>
      <c r="JE85" s="61"/>
      <c r="JF85" s="61"/>
      <c r="JG85" s="61"/>
      <c r="JH85" s="61"/>
      <c r="JI85" s="61"/>
      <c r="JJ85" s="61"/>
      <c r="JK85" s="61"/>
      <c r="JL85" s="61"/>
      <c r="JM85" s="61"/>
      <c r="JN85" s="61"/>
      <c r="JO85" s="61"/>
      <c r="JP85" s="61"/>
      <c r="JQ85" s="61"/>
      <c r="JR85" s="61"/>
      <c r="JS85" s="61"/>
      <c r="JT85" s="61"/>
      <c r="JU85" s="61"/>
      <c r="JV85" s="61"/>
      <c r="JW85" s="61"/>
      <c r="JX85" s="61"/>
      <c r="JY85" s="61"/>
      <c r="JZ85" s="61"/>
      <c r="KA85" s="61"/>
      <c r="KB85" s="61"/>
      <c r="KC85" s="61"/>
      <c r="KD85" s="61"/>
      <c r="KE85" s="61"/>
      <c r="KF85" s="61"/>
      <c r="KG85" s="61"/>
      <c r="KH85" s="61"/>
      <c r="KI85" s="61"/>
      <c r="KJ85" s="61"/>
      <c r="KK85" s="61"/>
      <c r="KL85" s="61"/>
      <c r="KM85" s="61"/>
      <c r="KN85" s="61"/>
      <c r="KO85" s="61"/>
      <c r="KP85" s="61"/>
      <c r="KQ85" s="61"/>
      <c r="KR85" s="61"/>
      <c r="KS85" s="61"/>
      <c r="KT85" s="61"/>
      <c r="KU85" s="61"/>
      <c r="KV85" s="61"/>
      <c r="KW85" s="61"/>
      <c r="KX85" s="61"/>
      <c r="KY85" s="61"/>
      <c r="KZ85" s="61"/>
      <c r="LA85" s="61"/>
      <c r="LB85" s="61"/>
      <c r="LC85" s="61"/>
      <c r="LD85" s="61"/>
      <c r="LE85" s="61"/>
      <c r="LF85" s="61"/>
      <c r="LG85" s="61"/>
      <c r="LH85" s="61"/>
      <c r="LI85" s="61"/>
      <c r="LJ85" s="61"/>
      <c r="LK85" s="61"/>
      <c r="LL85" s="61"/>
      <c r="LM85" s="61"/>
      <c r="LN85" s="61"/>
      <c r="LO85" s="61"/>
      <c r="LP85" s="61"/>
      <c r="LQ85" s="61"/>
      <c r="LR85" s="61"/>
      <c r="LS85" s="61"/>
      <c r="LT85" s="61"/>
      <c r="LU85" s="61"/>
      <c r="LV85" s="61"/>
      <c r="LW85" s="61"/>
      <c r="LX85" s="61"/>
      <c r="LY85" s="61"/>
      <c r="LZ85" s="61"/>
      <c r="MA85" s="61"/>
      <c r="MB85" s="61"/>
      <c r="MC85" s="61"/>
      <c r="MD85" s="61"/>
      <c r="ME85" s="61"/>
      <c r="MF85" s="61"/>
      <c r="MG85" s="61"/>
      <c r="MH85" s="61"/>
      <c r="MI85" s="61"/>
      <c r="MJ85" s="61"/>
      <c r="MK85" s="61"/>
      <c r="ML85" s="61"/>
      <c r="MM85" s="61"/>
      <c r="MN85" s="61"/>
      <c r="MO85" s="61"/>
      <c r="MP85" s="61"/>
      <c r="MQ85" s="61"/>
      <c r="MR85" s="61"/>
      <c r="MS85" s="61"/>
      <c r="MT85" s="61"/>
      <c r="MU85" s="61"/>
      <c r="MV85" s="61"/>
      <c r="MW85" s="61"/>
      <c r="MX85" s="61"/>
      <c r="MY85" s="61"/>
      <c r="MZ85" s="61"/>
      <c r="NA85" s="61"/>
      <c r="NB85" s="61"/>
      <c r="NC85" s="61"/>
      <c r="ND85" s="61"/>
      <c r="NE85" s="61"/>
      <c r="NF85" s="61"/>
      <c r="NG85" s="61"/>
      <c r="NH85" s="61"/>
      <c r="NI85" s="61"/>
      <c r="NJ85" s="61"/>
      <c r="NK85" s="61"/>
      <c r="NL85" s="61"/>
      <c r="NM85" s="61"/>
      <c r="NN85" s="61"/>
      <c r="NO85" s="61"/>
      <c r="NP85" s="61"/>
      <c r="NQ85" s="61"/>
      <c r="NR85" s="61"/>
      <c r="NS85" s="61"/>
      <c r="NT85" s="61"/>
      <c r="NU85" s="61"/>
      <c r="NV85" s="61"/>
      <c r="NW85" s="61"/>
      <c r="NX85" s="61"/>
      <c r="NY85" s="61"/>
      <c r="NZ85" s="61"/>
      <c r="OA85" s="61"/>
      <c r="OB85" s="61"/>
      <c r="OC85" s="61"/>
      <c r="OD85" s="61"/>
      <c r="OE85" s="61"/>
      <c r="OF85" s="61"/>
      <c r="OG85" s="61"/>
      <c r="OH85" s="61"/>
      <c r="OI85" s="61"/>
      <c r="OJ85" s="61"/>
      <c r="OK85" s="61"/>
      <c r="OL85" s="61"/>
      <c r="OM85" s="61"/>
      <c r="ON85" s="61"/>
      <c r="OO85" s="61"/>
      <c r="OP85" s="61"/>
      <c r="OQ85" s="61"/>
      <c r="OR85" s="61"/>
      <c r="OS85" s="61"/>
      <c r="OT85" s="61"/>
      <c r="OU85" s="61"/>
      <c r="OV85" s="61"/>
      <c r="OW85" s="61"/>
      <c r="OX85" s="61"/>
      <c r="OY85" s="61"/>
      <c r="OZ85" s="61"/>
      <c r="PA85" s="61"/>
      <c r="PB85" s="61"/>
      <c r="PC85" s="61"/>
      <c r="PD85" s="61"/>
      <c r="PE85" s="61"/>
      <c r="PF85" s="61"/>
      <c r="PG85" s="61"/>
      <c r="PH85" s="61"/>
      <c r="PI85" s="61"/>
      <c r="PJ85" s="61"/>
      <c r="PK85" s="61"/>
      <c r="PL85" s="61"/>
      <c r="PM85" s="61"/>
      <c r="PN85" s="61"/>
      <c r="PO85" s="61"/>
      <c r="PP85" s="61"/>
      <c r="PQ85" s="61"/>
      <c r="PR85" s="61"/>
      <c r="PS85" s="61"/>
      <c r="PT85" s="61"/>
      <c r="PU85" s="61"/>
      <c r="PV85" s="61"/>
      <c r="PW85" s="61"/>
      <c r="PX85" s="61"/>
      <c r="PY85" s="61"/>
      <c r="PZ85" s="61"/>
      <c r="QA85" s="61"/>
      <c r="QB85" s="61"/>
      <c r="QC85" s="61"/>
      <c r="QD85" s="61"/>
      <c r="QE85" s="61"/>
      <c r="QF85" s="61"/>
      <c r="QG85" s="61"/>
      <c r="QH85" s="61"/>
      <c r="QI85" s="61"/>
      <c r="QJ85" s="61"/>
      <c r="QK85" s="61"/>
      <c r="QL85" s="61"/>
      <c r="QM85" s="61"/>
      <c r="QN85" s="61"/>
      <c r="QO85" s="61"/>
      <c r="QP85" s="61"/>
      <c r="QQ85" s="61"/>
      <c r="QR85" s="61"/>
      <c r="QS85" s="61"/>
      <c r="QT85" s="61"/>
      <c r="QU85" s="61"/>
      <c r="QV85" s="61"/>
      <c r="QW85" s="61"/>
      <c r="QX85" s="61"/>
      <c r="QY85" s="61"/>
      <c r="QZ85" s="61"/>
      <c r="RA85" s="61"/>
      <c r="RB85" s="61"/>
      <c r="RC85" s="61"/>
      <c r="RD85" s="61"/>
      <c r="RE85" s="61"/>
      <c r="RF85" s="61"/>
      <c r="RG85" s="61"/>
      <c r="RH85" s="61"/>
      <c r="RI85" s="61"/>
      <c r="RJ85" s="61"/>
      <c r="RK85" s="61"/>
      <c r="RL85" s="61"/>
      <c r="RM85" s="61"/>
      <c r="RN85" s="61"/>
      <c r="RO85" s="61"/>
      <c r="RP85" s="61"/>
      <c r="RQ85" s="61"/>
      <c r="RR85" s="61"/>
      <c r="RS85" s="61"/>
      <c r="RT85" s="61"/>
      <c r="RU85" s="61"/>
      <c r="RV85" s="61"/>
      <c r="RW85" s="61"/>
      <c r="RX85" s="61"/>
      <c r="RY85" s="61"/>
      <c r="RZ85" s="61"/>
      <c r="SA85" s="61"/>
      <c r="SB85" s="61"/>
      <c r="SC85" s="61"/>
      <c r="SD85" s="61"/>
      <c r="SE85" s="61"/>
      <c r="SF85" s="61"/>
      <c r="SG85" s="61"/>
      <c r="SH85" s="61"/>
      <c r="SI85" s="61"/>
      <c r="SJ85" s="61"/>
      <c r="SK85" s="61"/>
      <c r="SL85" s="61"/>
      <c r="SM85" s="61"/>
      <c r="SN85" s="61"/>
      <c r="SO85" s="61"/>
      <c r="SP85" s="61"/>
      <c r="SQ85" s="61"/>
      <c r="SR85" s="61"/>
      <c r="SS85" s="61"/>
      <c r="ST85" s="61"/>
      <c r="SU85" s="61"/>
      <c r="SV85" s="61"/>
      <c r="SW85" s="61"/>
      <c r="SX85" s="61"/>
      <c r="SY85" s="61"/>
      <c r="SZ85" s="61"/>
      <c r="TA85" s="61"/>
      <c r="TB85" s="61"/>
      <c r="TC85" s="61"/>
      <c r="TD85" s="61"/>
      <c r="TE85" s="61"/>
      <c r="TF85" s="61"/>
      <c r="TG85" s="61"/>
      <c r="TH85" s="61"/>
      <c r="TI85" s="61"/>
      <c r="TJ85" s="61"/>
      <c r="TK85" s="61"/>
      <c r="TL85" s="61"/>
      <c r="TM85" s="61"/>
      <c r="TN85" s="61"/>
      <c r="TO85" s="61"/>
      <c r="TP85" s="61"/>
      <c r="TQ85" s="61"/>
      <c r="TR85" s="61"/>
      <c r="TS85" s="61"/>
      <c r="TT85" s="61"/>
      <c r="TU85" s="61"/>
      <c r="TV85" s="61"/>
      <c r="TW85" s="61"/>
      <c r="TX85" s="61"/>
      <c r="TY85" s="61"/>
      <c r="TZ85" s="61"/>
      <c r="UA85" s="61"/>
      <c r="UB85" s="61"/>
      <c r="UC85" s="61"/>
      <c r="UD85" s="61"/>
      <c r="UE85" s="61"/>
      <c r="UF85" s="61"/>
      <c r="UG85" s="61"/>
      <c r="UH85" s="61"/>
      <c r="UI85" s="61"/>
      <c r="UJ85" s="61"/>
      <c r="UK85" s="61"/>
      <c r="UL85" s="61"/>
      <c r="UM85" s="61"/>
      <c r="UN85" s="61"/>
      <c r="UO85" s="61"/>
      <c r="UP85" s="61"/>
      <c r="UQ85" s="61"/>
      <c r="UR85" s="61"/>
      <c r="US85" s="61"/>
      <c r="UT85" s="61"/>
      <c r="UU85" s="61"/>
      <c r="UV85" s="61"/>
      <c r="UW85" s="61"/>
      <c r="UX85" s="61"/>
      <c r="UY85" s="61"/>
      <c r="UZ85" s="61"/>
      <c r="VA85" s="61"/>
      <c r="VB85" s="61"/>
      <c r="VC85" s="61"/>
      <c r="VD85" s="61"/>
      <c r="VE85" s="61"/>
      <c r="VF85" s="61"/>
      <c r="VG85" s="61"/>
      <c r="VH85" s="61"/>
      <c r="VI85" s="61"/>
      <c r="VJ85" s="61"/>
      <c r="VK85" s="61"/>
      <c r="VL85" s="61"/>
      <c r="VM85" s="61"/>
      <c r="VN85" s="61"/>
      <c r="VO85" s="61"/>
      <c r="VP85" s="61"/>
      <c r="VQ85" s="61"/>
      <c r="VR85" s="61"/>
      <c r="VS85" s="61"/>
      <c r="VT85" s="61"/>
      <c r="VU85" s="61"/>
      <c r="VV85" s="61"/>
      <c r="VW85" s="61"/>
      <c r="VX85" s="61"/>
      <c r="VY85" s="61"/>
      <c r="VZ85" s="61"/>
      <c r="WA85" s="61"/>
      <c r="WB85" s="61"/>
      <c r="WC85" s="61"/>
      <c r="WD85" s="61"/>
      <c r="WE85" s="61"/>
      <c r="WF85" s="61"/>
      <c r="WG85" s="61"/>
      <c r="WH85" s="61"/>
      <c r="WI85" s="61"/>
      <c r="WJ85" s="61"/>
      <c r="WK85" s="61"/>
      <c r="WL85" s="61"/>
      <c r="WM85" s="61"/>
      <c r="WN85" s="61"/>
      <c r="WO85" s="61"/>
      <c r="WP85" s="61"/>
      <c r="WQ85" s="61"/>
      <c r="WR85" s="61"/>
      <c r="WS85" s="61"/>
      <c r="WT85" s="61"/>
      <c r="WU85" s="61"/>
      <c r="WV85" s="61"/>
      <c r="WW85" s="61"/>
      <c r="WX85" s="61"/>
      <c r="WY85" s="61"/>
      <c r="WZ85" s="61"/>
      <c r="XA85" s="61"/>
      <c r="XB85" s="61"/>
      <c r="XC85" s="61"/>
      <c r="XD85" s="61"/>
      <c r="XE85" s="61"/>
      <c r="XF85" s="61"/>
      <c r="XG85" s="61"/>
      <c r="XH85" s="61"/>
      <c r="XI85" s="61"/>
      <c r="XJ85" s="61"/>
      <c r="XK85" s="61"/>
      <c r="XL85" s="61"/>
      <c r="XM85" s="61"/>
      <c r="XN85" s="61"/>
      <c r="XO85" s="61"/>
      <c r="XP85" s="61"/>
      <c r="XQ85" s="61"/>
      <c r="XR85" s="61"/>
      <c r="XS85" s="61"/>
      <c r="XT85" s="61"/>
      <c r="XU85" s="61"/>
      <c r="XV85" s="61"/>
      <c r="XW85" s="61"/>
      <c r="XX85" s="61"/>
      <c r="XY85" s="61"/>
      <c r="XZ85" s="61"/>
      <c r="YA85" s="61"/>
      <c r="YB85" s="61"/>
      <c r="YC85" s="61"/>
      <c r="YD85" s="61"/>
      <c r="YE85" s="61"/>
      <c r="YF85" s="61"/>
      <c r="YG85" s="61"/>
      <c r="YH85" s="61"/>
      <c r="YI85" s="61"/>
      <c r="YJ85" s="61"/>
      <c r="YK85" s="61"/>
      <c r="YL85" s="61"/>
      <c r="YM85" s="61"/>
      <c r="YN85" s="61"/>
      <c r="YO85" s="61"/>
      <c r="YP85" s="61"/>
      <c r="YQ85" s="61"/>
      <c r="YR85" s="61"/>
      <c r="YS85" s="61"/>
      <c r="YT85" s="61"/>
      <c r="YU85" s="61"/>
      <c r="YV85" s="61"/>
      <c r="YW85" s="61"/>
      <c r="YX85" s="61"/>
      <c r="YY85" s="61"/>
      <c r="YZ85" s="61"/>
      <c r="ZA85" s="61"/>
      <c r="ZB85" s="61"/>
      <c r="ZC85" s="61"/>
      <c r="ZD85" s="61"/>
      <c r="ZE85" s="61"/>
      <c r="ZF85" s="61"/>
      <c r="ZG85" s="61"/>
      <c r="ZH85" s="61"/>
      <c r="ZI85" s="61"/>
      <c r="ZJ85" s="61"/>
      <c r="ZK85" s="61"/>
      <c r="ZL85" s="61"/>
      <c r="ZM85" s="61"/>
      <c r="ZN85" s="61"/>
      <c r="ZO85" s="61"/>
      <c r="ZP85" s="61"/>
      <c r="ZQ85" s="61"/>
      <c r="ZR85" s="61"/>
      <c r="ZS85" s="61"/>
      <c r="ZT85" s="61"/>
      <c r="ZU85" s="61"/>
      <c r="ZV85" s="61"/>
      <c r="ZW85" s="61"/>
      <c r="ZX85" s="61"/>
      <c r="ZY85" s="61"/>
      <c r="ZZ85" s="61"/>
      <c r="AAA85" s="61"/>
      <c r="AAB85" s="61"/>
      <c r="AAC85" s="61"/>
      <c r="AAD85" s="61"/>
      <c r="AAE85" s="61"/>
      <c r="AAF85" s="61"/>
      <c r="AAG85" s="61"/>
      <c r="AAH85" s="61"/>
      <c r="AAI85" s="61"/>
      <c r="AAJ85" s="61"/>
      <c r="AAK85" s="61"/>
      <c r="AAL85" s="61"/>
      <c r="AAM85" s="61"/>
      <c r="AAN85" s="61"/>
      <c r="AAO85" s="61"/>
      <c r="AAP85" s="61"/>
      <c r="AAQ85" s="61"/>
      <c r="AAR85" s="61"/>
      <c r="AAS85" s="61"/>
      <c r="AAT85" s="61"/>
      <c r="AAU85" s="61"/>
      <c r="AAV85" s="61"/>
      <c r="AAW85" s="61"/>
      <c r="AAX85" s="61"/>
      <c r="AAY85" s="61"/>
      <c r="AAZ85" s="61"/>
      <c r="ABA85" s="61"/>
      <c r="ABB85" s="61"/>
      <c r="ABC85" s="61"/>
      <c r="ABD85" s="61"/>
      <c r="ABE85" s="61"/>
      <c r="ABF85" s="61"/>
      <c r="ABG85" s="61"/>
      <c r="ABH85" s="61"/>
      <c r="ABI85" s="61"/>
      <c r="ABJ85" s="61"/>
      <c r="ABK85" s="61"/>
      <c r="ABL85" s="61"/>
      <c r="ABM85" s="61"/>
      <c r="ABN85" s="61"/>
      <c r="ABO85" s="61"/>
      <c r="ABP85" s="61"/>
      <c r="ABQ85" s="61"/>
      <c r="ABR85" s="61"/>
      <c r="ABS85" s="61"/>
      <c r="ABT85" s="61"/>
      <c r="ABU85" s="61"/>
      <c r="ABV85" s="61"/>
      <c r="ABW85" s="61"/>
      <c r="ABX85" s="61"/>
      <c r="ABY85" s="61"/>
      <c r="ABZ85" s="61"/>
      <c r="ACA85" s="61"/>
      <c r="ACB85" s="61"/>
      <c r="ACC85" s="61"/>
      <c r="ACD85" s="61"/>
      <c r="ACE85" s="61"/>
      <c r="ACF85" s="61"/>
      <c r="ACG85" s="61"/>
      <c r="ACH85" s="61"/>
      <c r="ACI85" s="61"/>
      <c r="ACJ85" s="61"/>
      <c r="ACK85" s="61"/>
      <c r="ACL85" s="61"/>
      <c r="ACM85" s="61"/>
      <c r="ACN85" s="61"/>
      <c r="ACO85" s="61"/>
      <c r="ACP85" s="61"/>
      <c r="ACQ85" s="61"/>
      <c r="ACR85" s="61"/>
      <c r="ACS85" s="61"/>
      <c r="ACT85" s="61"/>
      <c r="ACU85" s="61"/>
      <c r="ACV85" s="61"/>
      <c r="ACW85" s="61"/>
      <c r="ACX85" s="61"/>
      <c r="ACY85" s="61"/>
      <c r="ACZ85" s="61"/>
      <c r="ADA85" s="61"/>
      <c r="ADB85" s="61"/>
      <c r="ADC85" s="61"/>
      <c r="ADD85" s="61"/>
      <c r="ADE85" s="61"/>
      <c r="ADF85" s="61"/>
      <c r="ADG85" s="61"/>
      <c r="ADH85" s="61"/>
      <c r="ADI85" s="61"/>
      <c r="ADJ85" s="61"/>
      <c r="ADK85" s="61"/>
      <c r="ADL85" s="61"/>
      <c r="ADM85" s="61"/>
      <c r="ADN85" s="61"/>
      <c r="ADO85" s="61"/>
      <c r="ADP85" s="61"/>
      <c r="ADQ85" s="61"/>
      <c r="ADR85" s="61"/>
      <c r="ADS85" s="61"/>
      <c r="ADT85" s="61"/>
      <c r="ADU85" s="61"/>
      <c r="ADV85" s="61"/>
      <c r="ADW85" s="61"/>
      <c r="ADX85" s="61"/>
      <c r="ADY85" s="61"/>
      <c r="ADZ85" s="61"/>
      <c r="AEA85" s="61"/>
      <c r="AEB85" s="61"/>
      <c r="AEC85" s="61"/>
      <c r="AED85" s="61"/>
      <c r="AEE85" s="61"/>
      <c r="AEF85" s="61"/>
      <c r="AEG85" s="61"/>
      <c r="AEH85" s="61"/>
      <c r="AEI85" s="61"/>
      <c r="AEJ85" s="61"/>
      <c r="AEK85" s="61"/>
      <c r="AEL85" s="61"/>
      <c r="AEM85" s="61"/>
      <c r="AEN85" s="61"/>
      <c r="AEO85" s="61"/>
      <c r="AEP85" s="61"/>
      <c r="AEQ85" s="61"/>
      <c r="AER85" s="61"/>
      <c r="AES85" s="61"/>
      <c r="AET85" s="61"/>
      <c r="AEU85" s="61"/>
      <c r="AEV85" s="61"/>
      <c r="AEW85" s="61"/>
      <c r="AEX85" s="61"/>
      <c r="AEY85" s="61"/>
      <c r="AEZ85" s="61"/>
      <c r="AFA85" s="61"/>
      <c r="AFB85" s="61"/>
      <c r="AFC85" s="61"/>
      <c r="AFD85" s="61"/>
      <c r="AFE85" s="61"/>
      <c r="AFF85" s="61"/>
      <c r="AFG85" s="61"/>
      <c r="AFH85" s="61"/>
      <c r="AFI85" s="61"/>
      <c r="AFJ85" s="61"/>
      <c r="AFK85" s="61"/>
      <c r="AFL85" s="61"/>
      <c r="AFM85" s="61"/>
      <c r="AFN85" s="61"/>
      <c r="AFO85" s="61"/>
      <c r="AFP85" s="61"/>
      <c r="AFQ85" s="61"/>
      <c r="AFR85" s="61"/>
      <c r="AFS85" s="61"/>
      <c r="AFT85" s="61"/>
      <c r="AFU85" s="61"/>
      <c r="AFV85" s="61"/>
      <c r="AFW85" s="61"/>
      <c r="AFX85" s="61"/>
      <c r="AFY85" s="61"/>
      <c r="AFZ85" s="61"/>
      <c r="AGA85" s="61"/>
      <c r="AGB85" s="61"/>
      <c r="AGC85" s="61"/>
      <c r="AGD85" s="61"/>
      <c r="AGE85" s="61"/>
      <c r="AGF85" s="61"/>
      <c r="AGG85" s="61"/>
      <c r="AGH85" s="61"/>
      <c r="AGI85" s="61"/>
      <c r="AGJ85" s="61"/>
      <c r="AGK85" s="61"/>
      <c r="AGL85" s="61"/>
      <c r="AGM85" s="61"/>
      <c r="AGN85" s="61"/>
      <c r="AGO85" s="61"/>
      <c r="AGP85" s="61"/>
      <c r="AGQ85" s="61"/>
      <c r="AGR85" s="61"/>
      <c r="AGS85" s="61"/>
      <c r="AGT85" s="61"/>
      <c r="AGU85" s="61"/>
      <c r="AGV85" s="61"/>
      <c r="AGW85" s="61"/>
      <c r="AGX85" s="61"/>
      <c r="AGY85" s="61"/>
      <c r="AGZ85" s="61"/>
      <c r="AHA85" s="61"/>
      <c r="AHB85" s="61"/>
      <c r="AHC85" s="61"/>
      <c r="AHD85" s="61"/>
      <c r="AHE85" s="61"/>
      <c r="AHF85" s="61"/>
      <c r="AHG85" s="61"/>
      <c r="AHH85" s="61"/>
      <c r="AHI85" s="61"/>
      <c r="AHJ85" s="61"/>
      <c r="AHK85" s="61"/>
      <c r="AHL85" s="61"/>
      <c r="AHM85" s="61"/>
      <c r="AHN85" s="61"/>
      <c r="AHO85" s="61"/>
      <c r="AHP85" s="61"/>
      <c r="AHQ85" s="61"/>
      <c r="AHR85" s="61"/>
      <c r="AHS85" s="61"/>
      <c r="AHT85" s="61"/>
      <c r="AHU85" s="61"/>
      <c r="AHV85" s="61"/>
      <c r="AHW85" s="61"/>
      <c r="AHX85" s="61"/>
      <c r="AHY85" s="61"/>
      <c r="AHZ85" s="61"/>
      <c r="AIA85" s="61"/>
      <c r="AIB85" s="61"/>
      <c r="AIC85" s="61"/>
      <c r="AID85" s="61"/>
      <c r="AIE85" s="61"/>
      <c r="AIF85" s="61"/>
      <c r="AIG85" s="61"/>
      <c r="AIH85" s="61"/>
      <c r="AII85" s="61"/>
      <c r="AIJ85" s="61"/>
      <c r="AIK85" s="61"/>
      <c r="AIL85" s="61"/>
      <c r="AIM85" s="61"/>
      <c r="AIN85" s="61"/>
      <c r="AIO85" s="61"/>
      <c r="AIP85" s="61"/>
      <c r="AIQ85" s="61"/>
      <c r="AIR85" s="61"/>
      <c r="AIS85" s="61"/>
      <c r="AIT85" s="61"/>
      <c r="AIU85" s="61"/>
      <c r="AIV85" s="61"/>
      <c r="AIW85" s="61"/>
      <c r="AIX85" s="61"/>
      <c r="AIY85" s="61"/>
      <c r="AIZ85" s="61"/>
      <c r="AJA85" s="61"/>
      <c r="AJB85" s="61"/>
      <c r="AJC85" s="61"/>
      <c r="AJD85" s="61"/>
      <c r="AJE85" s="61"/>
      <c r="AJF85" s="61"/>
      <c r="AJG85" s="61"/>
      <c r="AJH85" s="61"/>
      <c r="AJI85" s="61"/>
      <c r="AJJ85" s="61"/>
      <c r="AJK85" s="61"/>
      <c r="AJL85" s="61"/>
      <c r="AJM85" s="61"/>
      <c r="AJN85" s="61"/>
      <c r="AJO85" s="61"/>
      <c r="AJP85" s="61"/>
      <c r="AJQ85" s="61"/>
      <c r="AJR85" s="61"/>
      <c r="AJS85" s="61"/>
      <c r="AJT85" s="61"/>
      <c r="AJU85" s="61"/>
      <c r="AJV85" s="61"/>
      <c r="AJW85" s="61"/>
      <c r="AJX85" s="61"/>
      <c r="AJY85" s="61"/>
      <c r="AJZ85" s="61"/>
      <c r="AKA85" s="61"/>
      <c r="AKB85" s="61"/>
      <c r="AKC85" s="61"/>
      <c r="AKD85" s="61"/>
      <c r="AKE85" s="61"/>
      <c r="AKF85" s="61"/>
      <c r="AKG85" s="61"/>
      <c r="AKH85" s="61"/>
      <c r="AKI85" s="61"/>
      <c r="AKJ85" s="61"/>
      <c r="AKK85" s="61"/>
      <c r="AKL85" s="61"/>
      <c r="AKM85" s="61"/>
      <c r="AKN85" s="61"/>
      <c r="AKO85" s="61"/>
      <c r="AKP85" s="61"/>
      <c r="AKQ85" s="61"/>
      <c r="AKR85" s="61"/>
      <c r="AKS85" s="61"/>
      <c r="AKT85" s="61"/>
      <c r="AKU85" s="61"/>
      <c r="AKV85" s="61"/>
      <c r="AKW85" s="61"/>
      <c r="AKX85" s="61"/>
      <c r="AKY85" s="61"/>
      <c r="AKZ85" s="61"/>
      <c r="ALA85" s="61"/>
      <c r="ALB85" s="61"/>
      <c r="ALC85" s="61"/>
      <c r="ALD85" s="61"/>
      <c r="ALE85" s="61"/>
      <c r="ALF85" s="61"/>
      <c r="ALG85" s="61"/>
      <c r="ALH85" s="61"/>
      <c r="ALI85" s="61"/>
      <c r="ALJ85" s="61"/>
      <c r="ALK85" s="61"/>
      <c r="ALL85" s="61"/>
      <c r="ALM85" s="61"/>
      <c r="ALN85" s="61"/>
      <c r="ALO85" s="61"/>
      <c r="ALP85" s="61"/>
      <c r="ALQ85" s="61"/>
      <c r="ALR85" s="61"/>
      <c r="ALS85" s="61"/>
      <c r="ALT85" s="61"/>
      <c r="ALU85" s="61"/>
      <c r="ALV85" s="61"/>
      <c r="ALW85" s="61"/>
      <c r="ALX85" s="61"/>
      <c r="ALY85" s="61"/>
      <c r="ALZ85" s="61"/>
      <c r="AMA85" s="61"/>
      <c r="AMB85" s="61"/>
      <c r="AMC85" s="61"/>
      <c r="AMD85" s="61"/>
      <c r="AME85" s="61"/>
      <c r="AMF85" s="61"/>
      <c r="AMG85" s="61"/>
      <c r="AMH85" s="61"/>
      <c r="AMI85" s="61"/>
      <c r="AMJ85" s="61"/>
      <c r="AMK85" s="61"/>
      <c r="AML85" s="61"/>
      <c r="AMM85" s="61"/>
      <c r="AMN85" s="61"/>
      <c r="AMO85" s="61"/>
      <c r="AMP85" s="61"/>
      <c r="AMQ85" s="61"/>
      <c r="AMR85" s="61"/>
      <c r="AMS85" s="61"/>
      <c r="AMT85" s="61"/>
      <c r="AMU85" s="61"/>
      <c r="AMV85" s="61"/>
      <c r="AMW85" s="61"/>
      <c r="AMX85" s="61"/>
      <c r="AMY85" s="61"/>
      <c r="AMZ85" s="61"/>
      <c r="ANA85" s="61"/>
      <c r="ANB85" s="61"/>
      <c r="ANC85" s="61"/>
      <c r="AND85" s="61"/>
      <c r="ANE85" s="61"/>
      <c r="ANF85" s="61"/>
      <c r="ANG85" s="61"/>
      <c r="ANH85" s="61"/>
      <c r="ANI85" s="61"/>
      <c r="ANJ85" s="61"/>
      <c r="ANK85" s="61"/>
      <c r="ANL85" s="61"/>
      <c r="ANM85" s="61"/>
      <c r="ANN85" s="61"/>
      <c r="ANO85" s="61"/>
      <c r="ANP85" s="61"/>
      <c r="ANQ85" s="61"/>
      <c r="ANR85" s="61"/>
      <c r="ANS85" s="61"/>
      <c r="ANT85" s="61"/>
      <c r="ANU85" s="61"/>
      <c r="ANV85" s="61"/>
      <c r="ANW85" s="61"/>
      <c r="ANX85" s="61"/>
      <c r="ANY85" s="61"/>
      <c r="ANZ85" s="61"/>
      <c r="AOA85" s="61"/>
      <c r="AOB85" s="61"/>
      <c r="AOC85" s="61"/>
      <c r="AOD85" s="61"/>
      <c r="AOE85" s="61"/>
      <c r="AOF85" s="61"/>
      <c r="AOG85" s="61"/>
      <c r="AOH85" s="61"/>
      <c r="AOI85" s="61"/>
      <c r="AOJ85" s="61"/>
      <c r="AOK85" s="61"/>
      <c r="AOL85" s="61"/>
      <c r="AOM85" s="61"/>
      <c r="AON85" s="61"/>
      <c r="AOO85" s="61"/>
      <c r="AOP85" s="61"/>
      <c r="AOQ85" s="61"/>
      <c r="AOR85" s="61"/>
      <c r="AOS85" s="61"/>
      <c r="AOT85" s="61"/>
      <c r="AOU85" s="61"/>
      <c r="AOV85" s="61"/>
      <c r="AOW85" s="61"/>
      <c r="AOX85" s="61"/>
      <c r="AOY85" s="61"/>
      <c r="AOZ85" s="61"/>
      <c r="APA85" s="61"/>
      <c r="APB85" s="61"/>
      <c r="APC85" s="61"/>
      <c r="APD85" s="61"/>
      <c r="APE85" s="61"/>
      <c r="APF85" s="61"/>
      <c r="APG85" s="61"/>
      <c r="APH85" s="61"/>
      <c r="API85" s="61"/>
      <c r="APJ85" s="61"/>
      <c r="APK85" s="61"/>
      <c r="APL85" s="61"/>
      <c r="APM85" s="61"/>
      <c r="APN85" s="61"/>
      <c r="APO85" s="61"/>
      <c r="APP85" s="61"/>
      <c r="APQ85" s="61"/>
      <c r="APR85" s="61"/>
      <c r="APS85" s="61"/>
      <c r="APT85" s="61"/>
      <c r="APU85" s="61"/>
      <c r="APV85" s="61"/>
      <c r="APW85" s="61"/>
      <c r="APX85" s="61"/>
      <c r="APY85" s="61"/>
    </row>
    <row r="86" spans="1:1118" s="41" customFormat="1" ht="28" x14ac:dyDescent="0.15">
      <c r="A86" s="135" t="s">
        <v>407</v>
      </c>
      <c r="B86" s="90" t="s">
        <v>45</v>
      </c>
      <c r="C86" s="38" t="s">
        <v>941</v>
      </c>
      <c r="D86" s="24" t="s">
        <v>46</v>
      </c>
      <c r="E86" s="90" t="s">
        <v>47</v>
      </c>
      <c r="F86" s="90" t="s">
        <v>395</v>
      </c>
      <c r="G86" s="90" t="s">
        <v>396</v>
      </c>
      <c r="H86" s="38" t="s">
        <v>942</v>
      </c>
      <c r="I86" s="38" t="s">
        <v>1255</v>
      </c>
      <c r="J86" s="90" t="s">
        <v>48</v>
      </c>
      <c r="K86" s="38" t="s">
        <v>897</v>
      </c>
      <c r="L86" s="90" t="s">
        <v>90</v>
      </c>
      <c r="M86" s="90" t="s">
        <v>91</v>
      </c>
      <c r="N86" s="24" t="s">
        <v>92</v>
      </c>
      <c r="O86" s="24" t="s">
        <v>215</v>
      </c>
      <c r="P86" s="90" t="s">
        <v>49</v>
      </c>
      <c r="Q86" s="90" t="s">
        <v>93</v>
      </c>
      <c r="R86" s="90" t="s">
        <v>94</v>
      </c>
      <c r="S86" s="24" t="s">
        <v>397</v>
      </c>
      <c r="T86" s="90" t="s">
        <v>398</v>
      </c>
      <c r="U86" s="90" t="s">
        <v>898</v>
      </c>
      <c r="V86" s="24" t="s">
        <v>50</v>
      </c>
      <c r="W86" s="90" t="s">
        <v>51</v>
      </c>
      <c r="X86" s="90" t="s">
        <v>399</v>
      </c>
      <c r="Y86" s="90" t="s">
        <v>840</v>
      </c>
      <c r="Z86" s="90" t="s">
        <v>81</v>
      </c>
      <c r="AA86" s="90" t="s">
        <v>943</v>
      </c>
      <c r="AB86" s="24" t="s">
        <v>593</v>
      </c>
      <c r="AC86" s="90" t="s">
        <v>52</v>
      </c>
      <c r="AD86" s="90" t="s">
        <v>944</v>
      </c>
      <c r="AE86" s="90" t="s">
        <v>85</v>
      </c>
      <c r="AF86" s="90" t="s">
        <v>945</v>
      </c>
      <c r="AG86" s="90" t="s">
        <v>54</v>
      </c>
      <c r="AH86" s="233" t="s">
        <v>55</v>
      </c>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c r="BZ86" s="61"/>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61"/>
      <c r="DC86" s="61"/>
      <c r="DD86" s="61"/>
      <c r="DE86" s="61"/>
      <c r="DF86" s="61"/>
      <c r="DG86" s="61"/>
      <c r="DH86" s="61"/>
      <c r="DI86" s="61"/>
      <c r="DJ86" s="61"/>
      <c r="DK86" s="61"/>
      <c r="DL86" s="61"/>
      <c r="DM86" s="61"/>
      <c r="DN86" s="61"/>
      <c r="DO86" s="61"/>
      <c r="DP86" s="61"/>
      <c r="DQ86" s="61"/>
      <c r="DR86" s="61"/>
      <c r="DS86" s="61"/>
      <c r="DT86" s="61"/>
      <c r="DU86" s="61"/>
      <c r="DV86" s="61"/>
      <c r="DW86" s="61"/>
      <c r="DX86" s="61"/>
      <c r="DY86" s="61"/>
      <c r="DZ86" s="61"/>
      <c r="EA86" s="61"/>
      <c r="EB86" s="61"/>
      <c r="EC86" s="61"/>
      <c r="ED86" s="61"/>
      <c r="EE86" s="61"/>
      <c r="EF86" s="61"/>
      <c r="EG86" s="61"/>
      <c r="EH86" s="61"/>
      <c r="EI86" s="61"/>
      <c r="EJ86" s="61"/>
      <c r="EK86" s="61"/>
      <c r="EL86" s="61"/>
      <c r="EM86" s="61"/>
      <c r="EN86" s="61"/>
      <c r="EO86" s="61"/>
      <c r="EP86" s="61"/>
      <c r="EQ86" s="61"/>
      <c r="ER86" s="61"/>
      <c r="ES86" s="61"/>
      <c r="ET86" s="61"/>
      <c r="EU86" s="61"/>
      <c r="EV86" s="61"/>
      <c r="EW86" s="61"/>
      <c r="EX86" s="61"/>
      <c r="EY86" s="61"/>
      <c r="EZ86" s="61"/>
      <c r="FA86" s="61"/>
      <c r="FB86" s="61"/>
      <c r="FC86" s="61"/>
      <c r="FD86" s="61"/>
      <c r="FE86" s="61"/>
      <c r="FF86" s="61"/>
      <c r="FG86" s="61"/>
      <c r="FH86" s="61"/>
      <c r="FI86" s="61"/>
      <c r="FJ86" s="61"/>
      <c r="FK86" s="61"/>
      <c r="FL86" s="61"/>
      <c r="FM86" s="61"/>
      <c r="FN86" s="61"/>
      <c r="FO86" s="61"/>
      <c r="FP86" s="61"/>
      <c r="FQ86" s="61"/>
      <c r="FR86" s="61"/>
      <c r="FS86" s="61"/>
      <c r="FT86" s="61"/>
      <c r="FU86" s="61"/>
      <c r="FV86" s="61"/>
      <c r="FW86" s="61"/>
      <c r="FX86" s="61"/>
      <c r="FY86" s="61"/>
      <c r="FZ86" s="61"/>
      <c r="GA86" s="61"/>
      <c r="GB86" s="61"/>
      <c r="GC86" s="61"/>
      <c r="GD86" s="61"/>
      <c r="GE86" s="61"/>
      <c r="GF86" s="61"/>
      <c r="GG86" s="61"/>
      <c r="GH86" s="61"/>
      <c r="GI86" s="61"/>
      <c r="GJ86" s="61"/>
      <c r="GK86" s="61"/>
      <c r="GL86" s="61"/>
      <c r="GM86" s="61"/>
      <c r="GN86" s="61"/>
      <c r="GO86" s="61"/>
      <c r="GP86" s="61"/>
      <c r="GQ86" s="61"/>
      <c r="GR86" s="61"/>
      <c r="GS86" s="61"/>
      <c r="GT86" s="61"/>
      <c r="GU86" s="61"/>
      <c r="GV86" s="61"/>
      <c r="GW86" s="61"/>
      <c r="GX86" s="61"/>
      <c r="GY86" s="61"/>
      <c r="GZ86" s="61"/>
      <c r="HA86" s="61"/>
      <c r="HB86" s="61"/>
      <c r="HC86" s="61"/>
      <c r="HD86" s="61"/>
      <c r="HE86" s="61"/>
      <c r="HF86" s="61"/>
      <c r="HG86" s="61"/>
      <c r="HH86" s="61"/>
      <c r="HI86" s="61"/>
      <c r="HJ86" s="61"/>
      <c r="HK86" s="61"/>
      <c r="HL86" s="61"/>
      <c r="HM86" s="61"/>
      <c r="HN86" s="61"/>
      <c r="HO86" s="61"/>
      <c r="HP86" s="61"/>
      <c r="HQ86" s="61"/>
      <c r="HR86" s="61"/>
      <c r="HS86" s="61"/>
      <c r="HT86" s="61"/>
      <c r="HU86" s="61"/>
      <c r="HV86" s="61"/>
      <c r="HW86" s="61"/>
      <c r="HX86" s="61"/>
      <c r="HY86" s="61"/>
      <c r="HZ86" s="61"/>
      <c r="IA86" s="61"/>
      <c r="IB86" s="61"/>
      <c r="IC86" s="61"/>
      <c r="ID86" s="61"/>
      <c r="IE86" s="61"/>
      <c r="IF86" s="61"/>
      <c r="IG86" s="61"/>
      <c r="IH86" s="61"/>
      <c r="II86" s="61"/>
      <c r="IJ86" s="61"/>
      <c r="IK86" s="61"/>
      <c r="IL86" s="61"/>
      <c r="IM86" s="61"/>
      <c r="IN86" s="61"/>
      <c r="IO86" s="61"/>
      <c r="IP86" s="61"/>
      <c r="IQ86" s="61"/>
      <c r="IR86" s="61"/>
      <c r="IS86" s="61"/>
      <c r="IT86" s="61"/>
      <c r="IU86" s="61"/>
      <c r="IV86" s="61"/>
      <c r="IW86" s="61"/>
      <c r="IX86" s="61"/>
      <c r="IY86" s="61"/>
      <c r="IZ86" s="61"/>
      <c r="JA86" s="61"/>
      <c r="JB86" s="61"/>
      <c r="JC86" s="61"/>
      <c r="JD86" s="61"/>
      <c r="JE86" s="61"/>
      <c r="JF86" s="61"/>
      <c r="JG86" s="61"/>
      <c r="JH86" s="61"/>
      <c r="JI86" s="61"/>
      <c r="JJ86" s="61"/>
      <c r="JK86" s="61"/>
      <c r="JL86" s="61"/>
      <c r="JM86" s="61"/>
      <c r="JN86" s="61"/>
      <c r="JO86" s="61"/>
      <c r="JP86" s="61"/>
      <c r="JQ86" s="61"/>
      <c r="JR86" s="61"/>
      <c r="JS86" s="61"/>
      <c r="JT86" s="61"/>
      <c r="JU86" s="61"/>
      <c r="JV86" s="61"/>
      <c r="JW86" s="61"/>
      <c r="JX86" s="61"/>
      <c r="JY86" s="61"/>
      <c r="JZ86" s="61"/>
      <c r="KA86" s="61"/>
      <c r="KB86" s="61"/>
      <c r="KC86" s="61"/>
      <c r="KD86" s="61"/>
      <c r="KE86" s="61"/>
      <c r="KF86" s="61"/>
      <c r="KG86" s="61"/>
      <c r="KH86" s="61"/>
      <c r="KI86" s="61"/>
      <c r="KJ86" s="61"/>
      <c r="KK86" s="61"/>
      <c r="KL86" s="61"/>
      <c r="KM86" s="61"/>
      <c r="KN86" s="61"/>
      <c r="KO86" s="61"/>
      <c r="KP86" s="61"/>
      <c r="KQ86" s="61"/>
      <c r="KR86" s="61"/>
      <c r="KS86" s="61"/>
      <c r="KT86" s="61"/>
      <c r="KU86" s="61"/>
      <c r="KV86" s="61"/>
      <c r="KW86" s="61"/>
      <c r="KX86" s="61"/>
      <c r="KY86" s="61"/>
      <c r="KZ86" s="61"/>
      <c r="LA86" s="61"/>
      <c r="LB86" s="61"/>
      <c r="LC86" s="61"/>
      <c r="LD86" s="61"/>
      <c r="LE86" s="61"/>
      <c r="LF86" s="61"/>
      <c r="LG86" s="61"/>
      <c r="LH86" s="61"/>
      <c r="LI86" s="61"/>
      <c r="LJ86" s="61"/>
      <c r="LK86" s="61"/>
      <c r="LL86" s="61"/>
      <c r="LM86" s="61"/>
      <c r="LN86" s="61"/>
      <c r="LO86" s="61"/>
      <c r="LP86" s="61"/>
      <c r="LQ86" s="61"/>
      <c r="LR86" s="61"/>
      <c r="LS86" s="61"/>
      <c r="LT86" s="61"/>
      <c r="LU86" s="61"/>
      <c r="LV86" s="61"/>
      <c r="LW86" s="61"/>
      <c r="LX86" s="61"/>
      <c r="LY86" s="61"/>
      <c r="LZ86" s="61"/>
      <c r="MA86" s="61"/>
      <c r="MB86" s="61"/>
      <c r="MC86" s="61"/>
      <c r="MD86" s="61"/>
      <c r="ME86" s="61"/>
      <c r="MF86" s="61"/>
      <c r="MG86" s="61"/>
      <c r="MH86" s="61"/>
      <c r="MI86" s="61"/>
      <c r="MJ86" s="61"/>
      <c r="MK86" s="61"/>
      <c r="ML86" s="61"/>
      <c r="MM86" s="61"/>
      <c r="MN86" s="61"/>
      <c r="MO86" s="61"/>
      <c r="MP86" s="61"/>
      <c r="MQ86" s="61"/>
      <c r="MR86" s="61"/>
      <c r="MS86" s="61"/>
      <c r="MT86" s="61"/>
      <c r="MU86" s="61"/>
      <c r="MV86" s="61"/>
      <c r="MW86" s="61"/>
      <c r="MX86" s="61"/>
      <c r="MY86" s="61"/>
      <c r="MZ86" s="61"/>
      <c r="NA86" s="61"/>
      <c r="NB86" s="61"/>
      <c r="NC86" s="61"/>
      <c r="ND86" s="61"/>
      <c r="NE86" s="61"/>
      <c r="NF86" s="61"/>
      <c r="NG86" s="61"/>
      <c r="NH86" s="61"/>
      <c r="NI86" s="61"/>
      <c r="NJ86" s="61"/>
      <c r="NK86" s="61"/>
      <c r="NL86" s="61"/>
      <c r="NM86" s="61"/>
      <c r="NN86" s="61"/>
      <c r="NO86" s="61"/>
      <c r="NP86" s="61"/>
      <c r="NQ86" s="61"/>
      <c r="NR86" s="61"/>
      <c r="NS86" s="61"/>
      <c r="NT86" s="61"/>
      <c r="NU86" s="61"/>
      <c r="NV86" s="61"/>
      <c r="NW86" s="61"/>
      <c r="NX86" s="61"/>
      <c r="NY86" s="61"/>
      <c r="NZ86" s="61"/>
      <c r="OA86" s="61"/>
      <c r="OB86" s="61"/>
      <c r="OC86" s="61"/>
      <c r="OD86" s="61"/>
      <c r="OE86" s="61"/>
      <c r="OF86" s="61"/>
      <c r="OG86" s="61"/>
      <c r="OH86" s="61"/>
      <c r="OI86" s="61"/>
      <c r="OJ86" s="61"/>
      <c r="OK86" s="61"/>
      <c r="OL86" s="61"/>
      <c r="OM86" s="61"/>
      <c r="ON86" s="61"/>
      <c r="OO86" s="61"/>
      <c r="OP86" s="61"/>
      <c r="OQ86" s="61"/>
      <c r="OR86" s="61"/>
      <c r="OS86" s="61"/>
      <c r="OT86" s="61"/>
      <c r="OU86" s="61"/>
      <c r="OV86" s="61"/>
      <c r="OW86" s="61"/>
      <c r="OX86" s="61"/>
      <c r="OY86" s="61"/>
      <c r="OZ86" s="61"/>
      <c r="PA86" s="61"/>
      <c r="PB86" s="61"/>
      <c r="PC86" s="61"/>
      <c r="PD86" s="61"/>
      <c r="PE86" s="61"/>
      <c r="PF86" s="61"/>
      <c r="PG86" s="61"/>
      <c r="PH86" s="61"/>
      <c r="PI86" s="61"/>
      <c r="PJ86" s="61"/>
      <c r="PK86" s="61"/>
      <c r="PL86" s="61"/>
      <c r="PM86" s="61"/>
      <c r="PN86" s="61"/>
      <c r="PO86" s="61"/>
      <c r="PP86" s="61"/>
      <c r="PQ86" s="61"/>
      <c r="PR86" s="61"/>
      <c r="PS86" s="61"/>
      <c r="PT86" s="61"/>
      <c r="PU86" s="61"/>
      <c r="PV86" s="61"/>
      <c r="PW86" s="61"/>
      <c r="PX86" s="61"/>
      <c r="PY86" s="61"/>
      <c r="PZ86" s="61"/>
      <c r="QA86" s="61"/>
      <c r="QB86" s="61"/>
      <c r="QC86" s="61"/>
      <c r="QD86" s="61"/>
      <c r="QE86" s="61"/>
      <c r="QF86" s="61"/>
      <c r="QG86" s="61"/>
      <c r="QH86" s="61"/>
      <c r="QI86" s="61"/>
      <c r="QJ86" s="61"/>
      <c r="QK86" s="61"/>
      <c r="QL86" s="61"/>
      <c r="QM86" s="61"/>
      <c r="QN86" s="61"/>
      <c r="QO86" s="61"/>
      <c r="QP86" s="61"/>
      <c r="QQ86" s="61"/>
      <c r="QR86" s="61"/>
      <c r="QS86" s="61"/>
      <c r="QT86" s="61"/>
      <c r="QU86" s="61"/>
      <c r="QV86" s="61"/>
      <c r="QW86" s="61"/>
      <c r="QX86" s="61"/>
      <c r="QY86" s="61"/>
      <c r="QZ86" s="61"/>
      <c r="RA86" s="61"/>
      <c r="RB86" s="61"/>
      <c r="RC86" s="61"/>
      <c r="RD86" s="61"/>
      <c r="RE86" s="61"/>
      <c r="RF86" s="61"/>
      <c r="RG86" s="61"/>
      <c r="RH86" s="61"/>
      <c r="RI86" s="61"/>
      <c r="RJ86" s="61"/>
      <c r="RK86" s="61"/>
      <c r="RL86" s="61"/>
      <c r="RM86" s="61"/>
      <c r="RN86" s="61"/>
      <c r="RO86" s="61"/>
      <c r="RP86" s="61"/>
      <c r="RQ86" s="61"/>
      <c r="RR86" s="61"/>
      <c r="RS86" s="61"/>
      <c r="RT86" s="61"/>
      <c r="RU86" s="61"/>
      <c r="RV86" s="61"/>
      <c r="RW86" s="61"/>
      <c r="RX86" s="61"/>
      <c r="RY86" s="61"/>
      <c r="RZ86" s="61"/>
      <c r="SA86" s="61"/>
      <c r="SB86" s="61"/>
      <c r="SC86" s="61"/>
      <c r="SD86" s="61"/>
      <c r="SE86" s="61"/>
      <c r="SF86" s="61"/>
      <c r="SG86" s="61"/>
      <c r="SH86" s="61"/>
      <c r="SI86" s="61"/>
      <c r="SJ86" s="61"/>
      <c r="SK86" s="61"/>
      <c r="SL86" s="61"/>
      <c r="SM86" s="61"/>
      <c r="SN86" s="61"/>
      <c r="SO86" s="61"/>
      <c r="SP86" s="61"/>
      <c r="SQ86" s="61"/>
      <c r="SR86" s="61"/>
      <c r="SS86" s="61"/>
      <c r="ST86" s="61"/>
      <c r="SU86" s="61"/>
      <c r="SV86" s="61"/>
      <c r="SW86" s="61"/>
      <c r="SX86" s="61"/>
      <c r="SY86" s="61"/>
      <c r="SZ86" s="61"/>
      <c r="TA86" s="61"/>
      <c r="TB86" s="61"/>
      <c r="TC86" s="61"/>
      <c r="TD86" s="61"/>
      <c r="TE86" s="61"/>
      <c r="TF86" s="61"/>
      <c r="TG86" s="61"/>
      <c r="TH86" s="61"/>
      <c r="TI86" s="61"/>
      <c r="TJ86" s="61"/>
      <c r="TK86" s="61"/>
      <c r="TL86" s="61"/>
      <c r="TM86" s="61"/>
      <c r="TN86" s="61"/>
      <c r="TO86" s="61"/>
      <c r="TP86" s="61"/>
      <c r="TQ86" s="61"/>
      <c r="TR86" s="61"/>
      <c r="TS86" s="61"/>
      <c r="TT86" s="61"/>
      <c r="TU86" s="61"/>
      <c r="TV86" s="61"/>
      <c r="TW86" s="61"/>
      <c r="TX86" s="61"/>
      <c r="TY86" s="61"/>
      <c r="TZ86" s="61"/>
      <c r="UA86" s="61"/>
      <c r="UB86" s="61"/>
      <c r="UC86" s="61"/>
      <c r="UD86" s="61"/>
      <c r="UE86" s="61"/>
      <c r="UF86" s="61"/>
      <c r="UG86" s="61"/>
      <c r="UH86" s="61"/>
      <c r="UI86" s="61"/>
      <c r="UJ86" s="61"/>
      <c r="UK86" s="61"/>
      <c r="UL86" s="61"/>
      <c r="UM86" s="61"/>
      <c r="UN86" s="61"/>
      <c r="UO86" s="61"/>
      <c r="UP86" s="61"/>
      <c r="UQ86" s="61"/>
      <c r="UR86" s="61"/>
      <c r="US86" s="61"/>
      <c r="UT86" s="61"/>
      <c r="UU86" s="61"/>
      <c r="UV86" s="61"/>
      <c r="UW86" s="61"/>
      <c r="UX86" s="61"/>
      <c r="UY86" s="61"/>
      <c r="UZ86" s="61"/>
      <c r="VA86" s="61"/>
      <c r="VB86" s="61"/>
      <c r="VC86" s="61"/>
      <c r="VD86" s="61"/>
      <c r="VE86" s="61"/>
      <c r="VF86" s="61"/>
      <c r="VG86" s="61"/>
      <c r="VH86" s="61"/>
      <c r="VI86" s="61"/>
      <c r="VJ86" s="61"/>
      <c r="VK86" s="61"/>
      <c r="VL86" s="61"/>
      <c r="VM86" s="61"/>
      <c r="VN86" s="61"/>
      <c r="VO86" s="61"/>
      <c r="VP86" s="61"/>
      <c r="VQ86" s="61"/>
      <c r="VR86" s="61"/>
      <c r="VS86" s="61"/>
      <c r="VT86" s="61"/>
      <c r="VU86" s="61"/>
      <c r="VV86" s="61"/>
      <c r="VW86" s="61"/>
      <c r="VX86" s="61"/>
      <c r="VY86" s="61"/>
      <c r="VZ86" s="61"/>
      <c r="WA86" s="61"/>
      <c r="WB86" s="61"/>
      <c r="WC86" s="61"/>
      <c r="WD86" s="61"/>
      <c r="WE86" s="61"/>
      <c r="WF86" s="61"/>
      <c r="WG86" s="61"/>
      <c r="WH86" s="61"/>
      <c r="WI86" s="61"/>
      <c r="WJ86" s="61"/>
      <c r="WK86" s="61"/>
      <c r="WL86" s="61"/>
      <c r="WM86" s="61"/>
      <c r="WN86" s="61"/>
      <c r="WO86" s="61"/>
      <c r="WP86" s="61"/>
      <c r="WQ86" s="61"/>
      <c r="WR86" s="61"/>
      <c r="WS86" s="61"/>
      <c r="WT86" s="61"/>
      <c r="WU86" s="61"/>
      <c r="WV86" s="61"/>
      <c r="WW86" s="61"/>
      <c r="WX86" s="61"/>
      <c r="WY86" s="61"/>
      <c r="WZ86" s="61"/>
      <c r="XA86" s="61"/>
      <c r="XB86" s="61"/>
      <c r="XC86" s="61"/>
      <c r="XD86" s="61"/>
      <c r="XE86" s="61"/>
      <c r="XF86" s="61"/>
      <c r="XG86" s="61"/>
      <c r="XH86" s="61"/>
      <c r="XI86" s="61"/>
      <c r="XJ86" s="61"/>
      <c r="XK86" s="61"/>
      <c r="XL86" s="61"/>
      <c r="XM86" s="61"/>
      <c r="XN86" s="61"/>
      <c r="XO86" s="61"/>
      <c r="XP86" s="61"/>
      <c r="XQ86" s="61"/>
      <c r="XR86" s="61"/>
      <c r="XS86" s="61"/>
      <c r="XT86" s="61"/>
      <c r="XU86" s="61"/>
      <c r="XV86" s="61"/>
      <c r="XW86" s="61"/>
      <c r="XX86" s="61"/>
      <c r="XY86" s="61"/>
      <c r="XZ86" s="61"/>
      <c r="YA86" s="61"/>
      <c r="YB86" s="61"/>
      <c r="YC86" s="61"/>
      <c r="YD86" s="61"/>
      <c r="YE86" s="61"/>
      <c r="YF86" s="61"/>
      <c r="YG86" s="61"/>
      <c r="YH86" s="61"/>
      <c r="YI86" s="61"/>
      <c r="YJ86" s="61"/>
      <c r="YK86" s="61"/>
      <c r="YL86" s="61"/>
      <c r="YM86" s="61"/>
      <c r="YN86" s="61"/>
      <c r="YO86" s="61"/>
      <c r="YP86" s="61"/>
      <c r="YQ86" s="61"/>
      <c r="YR86" s="61"/>
      <c r="YS86" s="61"/>
      <c r="YT86" s="61"/>
      <c r="YU86" s="61"/>
      <c r="YV86" s="61"/>
      <c r="YW86" s="61"/>
      <c r="YX86" s="61"/>
      <c r="YY86" s="61"/>
      <c r="YZ86" s="61"/>
      <c r="ZA86" s="61"/>
      <c r="ZB86" s="61"/>
      <c r="ZC86" s="61"/>
      <c r="ZD86" s="61"/>
      <c r="ZE86" s="61"/>
      <c r="ZF86" s="61"/>
      <c r="ZG86" s="61"/>
      <c r="ZH86" s="61"/>
      <c r="ZI86" s="61"/>
      <c r="ZJ86" s="61"/>
      <c r="ZK86" s="61"/>
      <c r="ZL86" s="61"/>
      <c r="ZM86" s="61"/>
      <c r="ZN86" s="61"/>
      <c r="ZO86" s="61"/>
      <c r="ZP86" s="61"/>
      <c r="ZQ86" s="61"/>
      <c r="ZR86" s="61"/>
      <c r="ZS86" s="61"/>
      <c r="ZT86" s="61"/>
      <c r="ZU86" s="61"/>
      <c r="ZV86" s="61"/>
      <c r="ZW86" s="61"/>
      <c r="ZX86" s="61"/>
      <c r="ZY86" s="61"/>
      <c r="ZZ86" s="61"/>
      <c r="AAA86" s="61"/>
      <c r="AAB86" s="61"/>
      <c r="AAC86" s="61"/>
      <c r="AAD86" s="61"/>
      <c r="AAE86" s="61"/>
      <c r="AAF86" s="61"/>
      <c r="AAG86" s="61"/>
      <c r="AAH86" s="61"/>
      <c r="AAI86" s="61"/>
      <c r="AAJ86" s="61"/>
      <c r="AAK86" s="61"/>
      <c r="AAL86" s="61"/>
      <c r="AAM86" s="61"/>
      <c r="AAN86" s="61"/>
      <c r="AAO86" s="61"/>
      <c r="AAP86" s="61"/>
      <c r="AAQ86" s="61"/>
      <c r="AAR86" s="61"/>
      <c r="AAS86" s="61"/>
      <c r="AAT86" s="61"/>
      <c r="AAU86" s="61"/>
      <c r="AAV86" s="61"/>
      <c r="AAW86" s="61"/>
      <c r="AAX86" s="61"/>
      <c r="AAY86" s="61"/>
      <c r="AAZ86" s="61"/>
      <c r="ABA86" s="61"/>
      <c r="ABB86" s="61"/>
      <c r="ABC86" s="61"/>
      <c r="ABD86" s="61"/>
      <c r="ABE86" s="61"/>
      <c r="ABF86" s="61"/>
      <c r="ABG86" s="61"/>
      <c r="ABH86" s="61"/>
      <c r="ABI86" s="61"/>
      <c r="ABJ86" s="61"/>
      <c r="ABK86" s="61"/>
      <c r="ABL86" s="61"/>
      <c r="ABM86" s="61"/>
      <c r="ABN86" s="61"/>
      <c r="ABO86" s="61"/>
      <c r="ABP86" s="61"/>
      <c r="ABQ86" s="61"/>
      <c r="ABR86" s="61"/>
      <c r="ABS86" s="61"/>
      <c r="ABT86" s="61"/>
      <c r="ABU86" s="61"/>
      <c r="ABV86" s="61"/>
      <c r="ABW86" s="61"/>
      <c r="ABX86" s="61"/>
      <c r="ABY86" s="61"/>
      <c r="ABZ86" s="61"/>
      <c r="ACA86" s="61"/>
      <c r="ACB86" s="61"/>
      <c r="ACC86" s="61"/>
      <c r="ACD86" s="61"/>
      <c r="ACE86" s="61"/>
      <c r="ACF86" s="61"/>
      <c r="ACG86" s="61"/>
      <c r="ACH86" s="61"/>
      <c r="ACI86" s="61"/>
      <c r="ACJ86" s="61"/>
      <c r="ACK86" s="61"/>
      <c r="ACL86" s="61"/>
      <c r="ACM86" s="61"/>
      <c r="ACN86" s="61"/>
      <c r="ACO86" s="61"/>
      <c r="ACP86" s="61"/>
      <c r="ACQ86" s="61"/>
      <c r="ACR86" s="61"/>
      <c r="ACS86" s="61"/>
      <c r="ACT86" s="61"/>
      <c r="ACU86" s="61"/>
      <c r="ACV86" s="61"/>
      <c r="ACW86" s="61"/>
      <c r="ACX86" s="61"/>
      <c r="ACY86" s="61"/>
      <c r="ACZ86" s="61"/>
      <c r="ADA86" s="61"/>
      <c r="ADB86" s="61"/>
      <c r="ADC86" s="61"/>
      <c r="ADD86" s="61"/>
      <c r="ADE86" s="61"/>
      <c r="ADF86" s="61"/>
      <c r="ADG86" s="61"/>
      <c r="ADH86" s="61"/>
      <c r="ADI86" s="61"/>
      <c r="ADJ86" s="61"/>
      <c r="ADK86" s="61"/>
      <c r="ADL86" s="61"/>
      <c r="ADM86" s="61"/>
      <c r="ADN86" s="61"/>
      <c r="ADO86" s="61"/>
      <c r="ADP86" s="61"/>
      <c r="ADQ86" s="61"/>
      <c r="ADR86" s="61"/>
      <c r="ADS86" s="61"/>
      <c r="ADT86" s="61"/>
      <c r="ADU86" s="61"/>
      <c r="ADV86" s="61"/>
      <c r="ADW86" s="61"/>
      <c r="ADX86" s="61"/>
      <c r="ADY86" s="61"/>
      <c r="ADZ86" s="61"/>
      <c r="AEA86" s="61"/>
      <c r="AEB86" s="61"/>
      <c r="AEC86" s="61"/>
      <c r="AED86" s="61"/>
      <c r="AEE86" s="61"/>
      <c r="AEF86" s="61"/>
      <c r="AEG86" s="61"/>
      <c r="AEH86" s="61"/>
      <c r="AEI86" s="61"/>
      <c r="AEJ86" s="61"/>
      <c r="AEK86" s="61"/>
      <c r="AEL86" s="61"/>
      <c r="AEM86" s="61"/>
      <c r="AEN86" s="61"/>
      <c r="AEO86" s="61"/>
      <c r="AEP86" s="61"/>
      <c r="AEQ86" s="61"/>
      <c r="AER86" s="61"/>
      <c r="AES86" s="61"/>
      <c r="AET86" s="61"/>
      <c r="AEU86" s="61"/>
      <c r="AEV86" s="61"/>
      <c r="AEW86" s="61"/>
      <c r="AEX86" s="61"/>
      <c r="AEY86" s="61"/>
      <c r="AEZ86" s="61"/>
      <c r="AFA86" s="61"/>
      <c r="AFB86" s="61"/>
      <c r="AFC86" s="61"/>
      <c r="AFD86" s="61"/>
      <c r="AFE86" s="61"/>
      <c r="AFF86" s="61"/>
      <c r="AFG86" s="61"/>
      <c r="AFH86" s="61"/>
      <c r="AFI86" s="61"/>
      <c r="AFJ86" s="61"/>
      <c r="AFK86" s="61"/>
      <c r="AFL86" s="61"/>
      <c r="AFM86" s="61"/>
      <c r="AFN86" s="61"/>
      <c r="AFO86" s="61"/>
      <c r="AFP86" s="61"/>
      <c r="AFQ86" s="61"/>
      <c r="AFR86" s="61"/>
      <c r="AFS86" s="61"/>
      <c r="AFT86" s="61"/>
      <c r="AFU86" s="61"/>
      <c r="AFV86" s="61"/>
      <c r="AFW86" s="61"/>
      <c r="AFX86" s="61"/>
      <c r="AFY86" s="61"/>
      <c r="AFZ86" s="61"/>
      <c r="AGA86" s="61"/>
      <c r="AGB86" s="61"/>
      <c r="AGC86" s="61"/>
      <c r="AGD86" s="61"/>
      <c r="AGE86" s="61"/>
      <c r="AGF86" s="61"/>
      <c r="AGG86" s="61"/>
      <c r="AGH86" s="61"/>
      <c r="AGI86" s="61"/>
      <c r="AGJ86" s="61"/>
      <c r="AGK86" s="61"/>
      <c r="AGL86" s="61"/>
      <c r="AGM86" s="61"/>
      <c r="AGN86" s="61"/>
      <c r="AGO86" s="61"/>
      <c r="AGP86" s="61"/>
      <c r="AGQ86" s="61"/>
      <c r="AGR86" s="61"/>
      <c r="AGS86" s="61"/>
      <c r="AGT86" s="61"/>
      <c r="AGU86" s="61"/>
      <c r="AGV86" s="61"/>
      <c r="AGW86" s="61"/>
      <c r="AGX86" s="61"/>
      <c r="AGY86" s="61"/>
      <c r="AGZ86" s="61"/>
      <c r="AHA86" s="61"/>
      <c r="AHB86" s="61"/>
      <c r="AHC86" s="61"/>
      <c r="AHD86" s="61"/>
      <c r="AHE86" s="61"/>
      <c r="AHF86" s="61"/>
      <c r="AHG86" s="61"/>
      <c r="AHH86" s="61"/>
      <c r="AHI86" s="61"/>
      <c r="AHJ86" s="61"/>
      <c r="AHK86" s="61"/>
      <c r="AHL86" s="61"/>
      <c r="AHM86" s="61"/>
      <c r="AHN86" s="61"/>
      <c r="AHO86" s="61"/>
      <c r="AHP86" s="61"/>
      <c r="AHQ86" s="61"/>
      <c r="AHR86" s="61"/>
      <c r="AHS86" s="61"/>
      <c r="AHT86" s="61"/>
      <c r="AHU86" s="61"/>
      <c r="AHV86" s="61"/>
      <c r="AHW86" s="61"/>
      <c r="AHX86" s="61"/>
      <c r="AHY86" s="61"/>
      <c r="AHZ86" s="61"/>
      <c r="AIA86" s="61"/>
      <c r="AIB86" s="61"/>
      <c r="AIC86" s="61"/>
      <c r="AID86" s="61"/>
      <c r="AIE86" s="61"/>
      <c r="AIF86" s="61"/>
      <c r="AIG86" s="61"/>
      <c r="AIH86" s="61"/>
      <c r="AII86" s="61"/>
      <c r="AIJ86" s="61"/>
      <c r="AIK86" s="61"/>
      <c r="AIL86" s="61"/>
      <c r="AIM86" s="61"/>
      <c r="AIN86" s="61"/>
      <c r="AIO86" s="61"/>
      <c r="AIP86" s="61"/>
      <c r="AIQ86" s="61"/>
      <c r="AIR86" s="61"/>
      <c r="AIS86" s="61"/>
      <c r="AIT86" s="61"/>
      <c r="AIU86" s="61"/>
      <c r="AIV86" s="61"/>
      <c r="AIW86" s="61"/>
      <c r="AIX86" s="61"/>
      <c r="AIY86" s="61"/>
      <c r="AIZ86" s="61"/>
      <c r="AJA86" s="61"/>
      <c r="AJB86" s="61"/>
      <c r="AJC86" s="61"/>
      <c r="AJD86" s="61"/>
      <c r="AJE86" s="61"/>
      <c r="AJF86" s="61"/>
      <c r="AJG86" s="61"/>
      <c r="AJH86" s="61"/>
      <c r="AJI86" s="61"/>
      <c r="AJJ86" s="61"/>
      <c r="AJK86" s="61"/>
      <c r="AJL86" s="61"/>
      <c r="AJM86" s="61"/>
      <c r="AJN86" s="61"/>
      <c r="AJO86" s="61"/>
      <c r="AJP86" s="61"/>
      <c r="AJQ86" s="61"/>
      <c r="AJR86" s="61"/>
      <c r="AJS86" s="61"/>
      <c r="AJT86" s="61"/>
      <c r="AJU86" s="61"/>
      <c r="AJV86" s="61"/>
      <c r="AJW86" s="61"/>
      <c r="AJX86" s="61"/>
      <c r="AJY86" s="61"/>
      <c r="AJZ86" s="61"/>
      <c r="AKA86" s="61"/>
      <c r="AKB86" s="61"/>
      <c r="AKC86" s="61"/>
      <c r="AKD86" s="61"/>
      <c r="AKE86" s="61"/>
      <c r="AKF86" s="61"/>
      <c r="AKG86" s="61"/>
      <c r="AKH86" s="61"/>
      <c r="AKI86" s="61"/>
      <c r="AKJ86" s="61"/>
      <c r="AKK86" s="61"/>
      <c r="AKL86" s="61"/>
      <c r="AKM86" s="61"/>
      <c r="AKN86" s="61"/>
      <c r="AKO86" s="61"/>
      <c r="AKP86" s="61"/>
      <c r="AKQ86" s="61"/>
      <c r="AKR86" s="61"/>
      <c r="AKS86" s="61"/>
      <c r="AKT86" s="61"/>
      <c r="AKU86" s="61"/>
      <c r="AKV86" s="61"/>
      <c r="AKW86" s="61"/>
      <c r="AKX86" s="61"/>
      <c r="AKY86" s="61"/>
      <c r="AKZ86" s="61"/>
      <c r="ALA86" s="61"/>
      <c r="ALB86" s="61"/>
      <c r="ALC86" s="61"/>
      <c r="ALD86" s="61"/>
      <c r="ALE86" s="61"/>
      <c r="ALF86" s="61"/>
      <c r="ALG86" s="61"/>
      <c r="ALH86" s="61"/>
      <c r="ALI86" s="61"/>
      <c r="ALJ86" s="61"/>
      <c r="ALK86" s="61"/>
      <c r="ALL86" s="61"/>
      <c r="ALM86" s="61"/>
      <c r="ALN86" s="61"/>
      <c r="ALO86" s="61"/>
      <c r="ALP86" s="61"/>
      <c r="ALQ86" s="61"/>
      <c r="ALR86" s="61"/>
      <c r="ALS86" s="61"/>
      <c r="ALT86" s="61"/>
      <c r="ALU86" s="61"/>
      <c r="ALV86" s="61"/>
      <c r="ALW86" s="61"/>
      <c r="ALX86" s="61"/>
      <c r="ALY86" s="61"/>
      <c r="ALZ86" s="61"/>
      <c r="AMA86" s="61"/>
      <c r="AMB86" s="61"/>
      <c r="AMC86" s="61"/>
      <c r="AMD86" s="61"/>
      <c r="AME86" s="61"/>
      <c r="AMF86" s="61"/>
      <c r="AMG86" s="61"/>
      <c r="AMH86" s="61"/>
      <c r="AMI86" s="61"/>
      <c r="AMJ86" s="61"/>
      <c r="AMK86" s="61"/>
      <c r="AML86" s="61"/>
      <c r="AMM86" s="61"/>
      <c r="AMN86" s="61"/>
      <c r="AMO86" s="61"/>
      <c r="AMP86" s="61"/>
      <c r="AMQ86" s="61"/>
      <c r="AMR86" s="61"/>
      <c r="AMS86" s="61"/>
      <c r="AMT86" s="61"/>
      <c r="AMU86" s="61"/>
      <c r="AMV86" s="61"/>
      <c r="AMW86" s="61"/>
      <c r="AMX86" s="61"/>
      <c r="AMY86" s="61"/>
      <c r="AMZ86" s="61"/>
      <c r="ANA86" s="61"/>
      <c r="ANB86" s="61"/>
      <c r="ANC86" s="61"/>
      <c r="AND86" s="61"/>
      <c r="ANE86" s="61"/>
      <c r="ANF86" s="61"/>
      <c r="ANG86" s="61"/>
      <c r="ANH86" s="61"/>
      <c r="ANI86" s="61"/>
      <c r="ANJ86" s="61"/>
      <c r="ANK86" s="61"/>
      <c r="ANL86" s="61"/>
      <c r="ANM86" s="61"/>
      <c r="ANN86" s="61"/>
      <c r="ANO86" s="61"/>
      <c r="ANP86" s="61"/>
      <c r="ANQ86" s="61"/>
      <c r="ANR86" s="61"/>
      <c r="ANS86" s="61"/>
      <c r="ANT86" s="61"/>
      <c r="ANU86" s="61"/>
      <c r="ANV86" s="61"/>
      <c r="ANW86" s="61"/>
      <c r="ANX86" s="61"/>
      <c r="ANY86" s="61"/>
      <c r="ANZ86" s="61"/>
      <c r="AOA86" s="61"/>
      <c r="AOB86" s="61"/>
      <c r="AOC86" s="61"/>
      <c r="AOD86" s="61"/>
      <c r="AOE86" s="61"/>
      <c r="AOF86" s="61"/>
      <c r="AOG86" s="61"/>
      <c r="AOH86" s="61"/>
      <c r="AOI86" s="61"/>
      <c r="AOJ86" s="61"/>
      <c r="AOK86" s="61"/>
      <c r="AOL86" s="61"/>
      <c r="AOM86" s="61"/>
      <c r="AON86" s="61"/>
      <c r="AOO86" s="61"/>
      <c r="AOP86" s="61"/>
      <c r="AOQ86" s="61"/>
      <c r="AOR86" s="61"/>
      <c r="AOS86" s="61"/>
      <c r="AOT86" s="61"/>
      <c r="AOU86" s="61"/>
      <c r="AOV86" s="61"/>
      <c r="AOW86" s="61"/>
      <c r="AOX86" s="61"/>
      <c r="AOY86" s="61"/>
      <c r="AOZ86" s="61"/>
      <c r="APA86" s="61"/>
      <c r="APB86" s="61"/>
      <c r="APC86" s="61"/>
      <c r="APD86" s="61"/>
      <c r="APE86" s="61"/>
      <c r="APF86" s="61"/>
      <c r="APG86" s="61"/>
      <c r="APH86" s="61"/>
      <c r="API86" s="61"/>
      <c r="APJ86" s="61"/>
      <c r="APK86" s="61"/>
      <c r="APL86" s="61"/>
      <c r="APM86" s="61"/>
      <c r="APN86" s="61"/>
      <c r="APO86" s="61"/>
      <c r="APP86" s="61"/>
      <c r="APQ86" s="61"/>
      <c r="APR86" s="61"/>
      <c r="APS86" s="61"/>
      <c r="APT86" s="61"/>
      <c r="APU86" s="61"/>
      <c r="APV86" s="61"/>
      <c r="APW86" s="61"/>
      <c r="APX86" s="61"/>
      <c r="APY86" s="61"/>
      <c r="APZ86" s="61"/>
    </row>
    <row r="87" spans="1:1118" x14ac:dyDescent="0.15">
      <c r="A87" s="44" t="s">
        <v>310</v>
      </c>
      <c r="B87" s="255">
        <v>5.42</v>
      </c>
      <c r="C87" s="255"/>
      <c r="D87" s="255">
        <v>0</v>
      </c>
      <c r="E87" s="255">
        <v>0</v>
      </c>
      <c r="F87" s="255">
        <v>11781.15</v>
      </c>
      <c r="G87" s="255">
        <v>9712.4599999999991</v>
      </c>
      <c r="H87" s="255"/>
      <c r="I87" s="255"/>
      <c r="J87" s="255">
        <v>647.12</v>
      </c>
      <c r="K87" s="255"/>
      <c r="L87" s="255">
        <v>0</v>
      </c>
      <c r="M87" s="255">
        <v>6468.82</v>
      </c>
      <c r="N87" s="255">
        <v>0.06</v>
      </c>
      <c r="O87" s="255">
        <v>0</v>
      </c>
      <c r="P87" s="255">
        <v>7582.49</v>
      </c>
      <c r="Q87" s="255">
        <v>0</v>
      </c>
      <c r="R87" s="255">
        <v>0</v>
      </c>
      <c r="S87" s="255">
        <v>0</v>
      </c>
      <c r="T87" s="255">
        <v>1319.74</v>
      </c>
      <c r="U87" s="255"/>
      <c r="V87" s="255">
        <v>0</v>
      </c>
      <c r="W87" s="255">
        <v>106.34</v>
      </c>
      <c r="X87" s="255">
        <v>0</v>
      </c>
      <c r="Y87" s="255"/>
      <c r="Z87" s="255">
        <v>135.31</v>
      </c>
      <c r="AA87" s="255"/>
      <c r="AB87" s="255">
        <v>0</v>
      </c>
      <c r="AC87" s="255">
        <v>10.71</v>
      </c>
      <c r="AD87" s="255"/>
      <c r="AE87" s="255">
        <v>1897.55</v>
      </c>
      <c r="AF87" s="255"/>
      <c r="AG87" s="255">
        <v>81.94</v>
      </c>
      <c r="AH87" s="255">
        <f t="shared" ref="AH87:AH110" si="18">SUM(B87:AG87)</f>
        <v>39749.109999999993</v>
      </c>
      <c r="AI87" s="61"/>
      <c r="AJ87" s="61"/>
      <c r="AK87" s="61"/>
      <c r="AL87" s="61"/>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c r="CZ87" s="45"/>
      <c r="DA87" s="45"/>
      <c r="DB87" s="45"/>
      <c r="DC87" s="45"/>
      <c r="DD87" s="45"/>
      <c r="DE87" s="45"/>
      <c r="DF87" s="45"/>
      <c r="DG87" s="45"/>
      <c r="DH87" s="45"/>
      <c r="DI87" s="45"/>
      <c r="DJ87" s="45"/>
      <c r="DK87" s="45"/>
      <c r="DL87" s="45"/>
      <c r="DM87" s="45"/>
      <c r="DN87" s="45"/>
      <c r="DO87" s="45"/>
      <c r="DP87" s="45"/>
      <c r="DQ87" s="45"/>
      <c r="DR87" s="45"/>
      <c r="DS87" s="45"/>
      <c r="DT87" s="45"/>
      <c r="DU87" s="45"/>
      <c r="DV87" s="45"/>
      <c r="DW87" s="45"/>
      <c r="DX87" s="45"/>
      <c r="DY87" s="45"/>
      <c r="DZ87" s="45"/>
      <c r="EA87" s="45"/>
      <c r="EB87" s="45"/>
      <c r="EC87" s="45"/>
      <c r="ED87" s="45"/>
      <c r="EE87" s="45"/>
      <c r="EF87" s="45"/>
      <c r="EG87" s="45"/>
      <c r="EH87" s="45"/>
      <c r="EI87" s="45"/>
      <c r="EJ87" s="45"/>
      <c r="EK87" s="45"/>
      <c r="EL87" s="45"/>
      <c r="EM87" s="45"/>
      <c r="EN87" s="45"/>
      <c r="EO87" s="45"/>
      <c r="EP87" s="45"/>
      <c r="EQ87" s="45"/>
      <c r="ER87" s="45"/>
      <c r="ES87" s="45"/>
      <c r="ET87" s="45"/>
      <c r="EU87" s="45"/>
      <c r="EV87" s="45"/>
      <c r="EW87" s="45"/>
      <c r="EX87" s="45"/>
      <c r="EY87" s="45"/>
      <c r="EZ87" s="45"/>
      <c r="FA87" s="45"/>
      <c r="FB87" s="45"/>
      <c r="FC87" s="45"/>
      <c r="FD87" s="45"/>
      <c r="FE87" s="45"/>
      <c r="FF87" s="45"/>
      <c r="FG87" s="45"/>
      <c r="FH87" s="45"/>
      <c r="FI87" s="45"/>
      <c r="FJ87" s="45"/>
      <c r="FK87" s="45"/>
      <c r="FL87" s="45"/>
      <c r="FM87" s="45"/>
      <c r="FN87" s="45"/>
      <c r="FO87" s="45"/>
      <c r="FP87" s="45"/>
      <c r="FQ87" s="45"/>
      <c r="FR87" s="45"/>
      <c r="FS87" s="45"/>
      <c r="FT87" s="45"/>
      <c r="FU87" s="45"/>
      <c r="FV87" s="45"/>
      <c r="FW87" s="45"/>
      <c r="FX87" s="45"/>
      <c r="FY87" s="45"/>
      <c r="FZ87" s="45"/>
      <c r="GA87" s="45"/>
      <c r="GB87" s="45"/>
      <c r="GC87" s="45"/>
      <c r="GD87" s="45"/>
      <c r="GE87" s="45"/>
      <c r="GF87" s="45"/>
      <c r="GG87" s="45"/>
      <c r="GH87" s="45"/>
      <c r="GI87" s="45"/>
      <c r="GJ87" s="45"/>
      <c r="GK87" s="45"/>
      <c r="GL87" s="45"/>
      <c r="GM87" s="45"/>
      <c r="GN87" s="45"/>
      <c r="GO87" s="45"/>
      <c r="GP87" s="45"/>
      <c r="GQ87" s="45"/>
      <c r="GR87" s="45"/>
      <c r="GS87" s="45"/>
      <c r="GT87" s="45"/>
      <c r="GU87" s="45"/>
      <c r="GV87" s="45"/>
      <c r="GW87" s="45"/>
      <c r="GX87" s="45"/>
      <c r="GY87" s="45"/>
      <c r="GZ87" s="45"/>
      <c r="HA87" s="45"/>
      <c r="HB87" s="45"/>
      <c r="HC87" s="45"/>
      <c r="HD87" s="45"/>
      <c r="HE87" s="45"/>
      <c r="HF87" s="45"/>
      <c r="HG87" s="45"/>
      <c r="HH87" s="45"/>
      <c r="HI87" s="45"/>
      <c r="HJ87" s="45"/>
      <c r="HK87" s="45"/>
      <c r="HL87" s="45"/>
      <c r="HM87" s="45"/>
      <c r="HN87" s="45"/>
      <c r="HO87" s="45"/>
      <c r="HP87" s="45"/>
      <c r="HQ87" s="45"/>
      <c r="HR87" s="45"/>
      <c r="HS87" s="45"/>
      <c r="HT87" s="45"/>
      <c r="HU87" s="45"/>
      <c r="HV87" s="45"/>
      <c r="HW87" s="45"/>
      <c r="HX87" s="45"/>
      <c r="HY87" s="45"/>
      <c r="HZ87" s="45"/>
      <c r="IA87" s="45"/>
      <c r="IB87" s="45"/>
      <c r="IC87" s="45"/>
      <c r="ID87" s="45"/>
      <c r="IE87" s="45"/>
      <c r="IF87" s="45"/>
      <c r="IG87" s="45"/>
      <c r="IH87" s="45"/>
      <c r="II87" s="45"/>
      <c r="IJ87" s="45"/>
      <c r="IK87" s="45"/>
      <c r="IL87" s="45"/>
      <c r="IM87" s="45"/>
      <c r="IN87" s="45"/>
      <c r="IO87" s="45"/>
      <c r="IP87" s="45"/>
      <c r="IQ87" s="45"/>
      <c r="IR87" s="45"/>
      <c r="IS87" s="45"/>
      <c r="IT87" s="45"/>
      <c r="IU87" s="45"/>
      <c r="IV87" s="45"/>
      <c r="IW87" s="45"/>
      <c r="IX87" s="45"/>
      <c r="IY87" s="45"/>
      <c r="IZ87" s="45"/>
      <c r="JA87" s="45"/>
      <c r="JB87" s="45"/>
      <c r="JC87" s="45"/>
      <c r="JD87" s="45"/>
      <c r="JE87" s="45"/>
      <c r="JF87" s="45"/>
      <c r="JG87" s="45"/>
      <c r="JH87" s="45"/>
      <c r="JI87" s="45"/>
      <c r="JJ87" s="45"/>
      <c r="JK87" s="45"/>
      <c r="JL87" s="45"/>
      <c r="JM87" s="45"/>
      <c r="JN87" s="45"/>
      <c r="JO87" s="45"/>
      <c r="JP87" s="45"/>
      <c r="JQ87" s="45"/>
      <c r="JR87" s="45"/>
      <c r="JS87" s="45"/>
      <c r="JT87" s="45"/>
      <c r="JU87" s="45"/>
      <c r="JV87" s="45"/>
      <c r="JW87" s="45"/>
      <c r="JX87" s="45"/>
      <c r="JY87" s="45"/>
      <c r="JZ87" s="45"/>
      <c r="KA87" s="45"/>
      <c r="KB87" s="45"/>
      <c r="KC87" s="45"/>
      <c r="KD87" s="45"/>
      <c r="KE87" s="45"/>
      <c r="KF87" s="45"/>
      <c r="KG87" s="45"/>
      <c r="KH87" s="45"/>
      <c r="KI87" s="45"/>
      <c r="KJ87" s="45"/>
      <c r="KK87" s="45"/>
      <c r="KL87" s="45"/>
      <c r="KM87" s="45"/>
      <c r="KN87" s="45"/>
      <c r="KO87" s="45"/>
      <c r="KP87" s="45"/>
      <c r="KQ87" s="45"/>
      <c r="KR87" s="45"/>
      <c r="KS87" s="45"/>
      <c r="KT87" s="45"/>
      <c r="KU87" s="45"/>
      <c r="KV87" s="45"/>
      <c r="KW87" s="45"/>
      <c r="KX87" s="45"/>
      <c r="KY87" s="45"/>
      <c r="KZ87" s="45"/>
      <c r="LA87" s="45"/>
      <c r="LB87" s="45"/>
      <c r="LC87" s="45"/>
      <c r="LD87" s="45"/>
      <c r="LE87" s="45"/>
      <c r="LF87" s="45"/>
      <c r="LG87" s="45"/>
      <c r="LH87" s="45"/>
      <c r="LI87" s="45"/>
      <c r="LJ87" s="45"/>
      <c r="LK87" s="45"/>
      <c r="LL87" s="45"/>
      <c r="LM87" s="45"/>
      <c r="LN87" s="45"/>
      <c r="LO87" s="45"/>
      <c r="LP87" s="45"/>
      <c r="LQ87" s="45"/>
      <c r="LR87" s="45"/>
      <c r="LS87" s="45"/>
      <c r="LT87" s="45"/>
      <c r="LU87" s="45"/>
      <c r="LV87" s="45"/>
      <c r="LW87" s="45"/>
      <c r="LX87" s="45"/>
      <c r="LY87" s="45"/>
      <c r="LZ87" s="45"/>
      <c r="MA87" s="45"/>
      <c r="MB87" s="45"/>
      <c r="MC87" s="45"/>
      <c r="MD87" s="45"/>
      <c r="ME87" s="45"/>
      <c r="MF87" s="45"/>
      <c r="MG87" s="45"/>
      <c r="MH87" s="45"/>
      <c r="MI87" s="45"/>
      <c r="MJ87" s="45"/>
      <c r="MK87" s="45"/>
      <c r="ML87" s="45"/>
      <c r="MM87" s="45"/>
      <c r="MN87" s="45"/>
      <c r="MO87" s="45"/>
      <c r="MP87" s="45"/>
      <c r="MQ87" s="45"/>
      <c r="MR87" s="45"/>
      <c r="MS87" s="45"/>
      <c r="MT87" s="45"/>
      <c r="MU87" s="45"/>
      <c r="MV87" s="45"/>
      <c r="MW87" s="45"/>
      <c r="MX87" s="45"/>
      <c r="MY87" s="45"/>
      <c r="MZ87" s="45"/>
      <c r="NA87" s="45"/>
      <c r="NB87" s="45"/>
      <c r="NC87" s="45"/>
      <c r="ND87" s="45"/>
      <c r="NE87" s="45"/>
      <c r="NF87" s="45"/>
      <c r="NG87" s="45"/>
      <c r="NH87" s="45"/>
      <c r="NI87" s="45"/>
      <c r="NJ87" s="45"/>
      <c r="NK87" s="45"/>
      <c r="NL87" s="45"/>
      <c r="NM87" s="45"/>
      <c r="NN87" s="45"/>
      <c r="NO87" s="45"/>
      <c r="NP87" s="45"/>
      <c r="NQ87" s="45"/>
      <c r="NR87" s="45"/>
      <c r="NS87" s="45"/>
      <c r="NT87" s="45"/>
      <c r="NU87" s="45"/>
      <c r="NV87" s="45"/>
      <c r="NW87" s="45"/>
      <c r="NX87" s="45"/>
      <c r="NY87" s="45"/>
      <c r="NZ87" s="45"/>
      <c r="OA87" s="45"/>
      <c r="OB87" s="45"/>
      <c r="OC87" s="45"/>
      <c r="OD87" s="45"/>
      <c r="OE87" s="45"/>
      <c r="OF87" s="45"/>
      <c r="OG87" s="45"/>
      <c r="OH87" s="45"/>
      <c r="OI87" s="45"/>
      <c r="OJ87" s="45"/>
      <c r="OK87" s="45"/>
      <c r="OL87" s="45"/>
      <c r="OM87" s="45"/>
      <c r="ON87" s="45"/>
      <c r="OO87" s="45"/>
      <c r="OP87" s="45"/>
      <c r="OQ87" s="45"/>
      <c r="OR87" s="45"/>
      <c r="OS87" s="45"/>
      <c r="OT87" s="45"/>
      <c r="OU87" s="45"/>
      <c r="OV87" s="45"/>
      <c r="OW87" s="45"/>
      <c r="OX87" s="45"/>
      <c r="OY87" s="45"/>
      <c r="OZ87" s="45"/>
      <c r="PA87" s="45"/>
      <c r="PB87" s="45"/>
      <c r="PC87" s="45"/>
      <c r="PD87" s="45"/>
      <c r="PE87" s="45"/>
      <c r="PF87" s="45"/>
      <c r="PG87" s="45"/>
      <c r="PH87" s="45"/>
      <c r="PI87" s="45"/>
      <c r="PJ87" s="45"/>
      <c r="PK87" s="45"/>
      <c r="PL87" s="45"/>
      <c r="PM87" s="45"/>
      <c r="PN87" s="45"/>
      <c r="PO87" s="45"/>
      <c r="PP87" s="45"/>
      <c r="PQ87" s="45"/>
      <c r="PR87" s="45"/>
      <c r="PS87" s="45"/>
      <c r="PT87" s="45"/>
      <c r="PU87" s="45"/>
      <c r="PV87" s="45"/>
      <c r="PW87" s="45"/>
      <c r="PX87" s="45"/>
      <c r="PY87" s="45"/>
      <c r="PZ87" s="45"/>
      <c r="QA87" s="45"/>
      <c r="QB87" s="45"/>
      <c r="QC87" s="45"/>
      <c r="QD87" s="45"/>
      <c r="QE87" s="45"/>
      <c r="QF87" s="45"/>
      <c r="QG87" s="45"/>
      <c r="QH87" s="45"/>
      <c r="QI87" s="45"/>
      <c r="QJ87" s="45"/>
      <c r="QK87" s="45"/>
      <c r="QL87" s="45"/>
      <c r="QM87" s="45"/>
      <c r="QN87" s="45"/>
      <c r="QO87" s="45"/>
      <c r="QP87" s="45"/>
      <c r="QQ87" s="45"/>
      <c r="QR87" s="45"/>
      <c r="QS87" s="45"/>
      <c r="QT87" s="45"/>
      <c r="QU87" s="45"/>
      <c r="QV87" s="45"/>
      <c r="QW87" s="45"/>
      <c r="QX87" s="45"/>
      <c r="QY87" s="45"/>
      <c r="QZ87" s="45"/>
      <c r="RA87" s="45"/>
      <c r="RB87" s="45"/>
      <c r="RC87" s="45"/>
      <c r="RD87" s="45"/>
      <c r="RE87" s="45"/>
      <c r="RF87" s="45"/>
      <c r="RG87" s="45"/>
      <c r="RH87" s="45"/>
      <c r="RI87" s="45"/>
      <c r="RJ87" s="45"/>
      <c r="RK87" s="45"/>
      <c r="RL87" s="45"/>
      <c r="RM87" s="45"/>
      <c r="RN87" s="45"/>
      <c r="RO87" s="45"/>
      <c r="RP87" s="45"/>
      <c r="RQ87" s="45"/>
      <c r="RR87" s="45"/>
      <c r="RS87" s="45"/>
      <c r="RT87" s="45"/>
      <c r="RU87" s="45"/>
      <c r="RV87" s="45"/>
      <c r="RW87" s="45"/>
      <c r="RX87" s="45"/>
      <c r="RY87" s="45"/>
      <c r="RZ87" s="45"/>
      <c r="SA87" s="45"/>
      <c r="SB87" s="45"/>
      <c r="SC87" s="45"/>
      <c r="SD87" s="45"/>
      <c r="SE87" s="45"/>
      <c r="SF87" s="45"/>
      <c r="SG87" s="45"/>
      <c r="SH87" s="45"/>
      <c r="SI87" s="45"/>
      <c r="SJ87" s="45"/>
      <c r="SK87" s="45"/>
      <c r="SL87" s="45"/>
      <c r="SM87" s="45"/>
      <c r="SN87" s="45"/>
      <c r="SO87" s="45"/>
      <c r="SP87" s="45"/>
      <c r="SQ87" s="45"/>
      <c r="SR87" s="45"/>
      <c r="SS87" s="45"/>
      <c r="ST87" s="45"/>
      <c r="SU87" s="45"/>
      <c r="SV87" s="45"/>
      <c r="SW87" s="45"/>
      <c r="SX87" s="45"/>
      <c r="SY87" s="45"/>
      <c r="SZ87" s="45"/>
      <c r="TA87" s="45"/>
      <c r="TB87" s="45"/>
      <c r="TC87" s="45"/>
      <c r="TD87" s="45"/>
      <c r="TE87" s="45"/>
      <c r="TF87" s="45"/>
      <c r="TG87" s="45"/>
      <c r="TH87" s="45"/>
      <c r="TI87" s="45"/>
      <c r="TJ87" s="45"/>
      <c r="TK87" s="45"/>
      <c r="TL87" s="45"/>
      <c r="TM87" s="45"/>
      <c r="TN87" s="45"/>
      <c r="TO87" s="45"/>
      <c r="TP87" s="45"/>
      <c r="TQ87" s="45"/>
      <c r="TR87" s="45"/>
      <c r="TS87" s="45"/>
      <c r="TT87" s="45"/>
      <c r="TU87" s="45"/>
      <c r="TV87" s="45"/>
      <c r="TW87" s="45"/>
      <c r="TX87" s="45"/>
      <c r="TY87" s="45"/>
      <c r="TZ87" s="45"/>
      <c r="UA87" s="45"/>
      <c r="UB87" s="45"/>
      <c r="UC87" s="45"/>
      <c r="UD87" s="45"/>
      <c r="UE87" s="45"/>
      <c r="UF87" s="45"/>
      <c r="UG87" s="45"/>
      <c r="UH87" s="45"/>
      <c r="UI87" s="45"/>
      <c r="UJ87" s="45"/>
      <c r="UK87" s="45"/>
      <c r="UL87" s="45"/>
      <c r="UM87" s="45"/>
      <c r="UN87" s="45"/>
      <c r="UO87" s="45"/>
      <c r="UP87" s="45"/>
      <c r="UQ87" s="45"/>
      <c r="UR87" s="45"/>
      <c r="US87" s="45"/>
      <c r="UT87" s="45"/>
      <c r="UU87" s="45"/>
      <c r="UV87" s="45"/>
      <c r="UW87" s="45"/>
      <c r="UX87" s="45"/>
      <c r="UY87" s="45"/>
      <c r="UZ87" s="45"/>
      <c r="VA87" s="45"/>
      <c r="VB87" s="45"/>
      <c r="VC87" s="45"/>
      <c r="VD87" s="45"/>
      <c r="VE87" s="45"/>
      <c r="VF87" s="45"/>
      <c r="VG87" s="45"/>
      <c r="VH87" s="45"/>
      <c r="VI87" s="45"/>
      <c r="VJ87" s="45"/>
      <c r="VK87" s="45"/>
      <c r="VL87" s="45"/>
      <c r="VM87" s="45"/>
      <c r="VN87" s="45"/>
      <c r="VO87" s="45"/>
      <c r="VP87" s="45"/>
      <c r="VQ87" s="45"/>
      <c r="VR87" s="45"/>
      <c r="VS87" s="45"/>
      <c r="VT87" s="45"/>
      <c r="VU87" s="45"/>
      <c r="VV87" s="45"/>
      <c r="VW87" s="45"/>
      <c r="VX87" s="45"/>
      <c r="VY87" s="45"/>
      <c r="VZ87" s="45"/>
      <c r="WA87" s="45"/>
      <c r="WB87" s="45"/>
      <c r="WC87" s="45"/>
      <c r="WD87" s="45"/>
      <c r="WE87" s="45"/>
      <c r="WF87" s="45"/>
      <c r="WG87" s="45"/>
      <c r="WH87" s="45"/>
      <c r="WI87" s="45"/>
      <c r="WJ87" s="45"/>
      <c r="WK87" s="45"/>
      <c r="WL87" s="45"/>
      <c r="WM87" s="45"/>
      <c r="WN87" s="45"/>
      <c r="WO87" s="45"/>
      <c r="WP87" s="45"/>
      <c r="WQ87" s="45"/>
      <c r="WR87" s="45"/>
      <c r="WS87" s="45"/>
      <c r="WT87" s="45"/>
      <c r="WU87" s="45"/>
      <c r="WV87" s="45"/>
      <c r="WW87" s="45"/>
      <c r="WX87" s="45"/>
      <c r="WY87" s="45"/>
      <c r="WZ87" s="45"/>
      <c r="XA87" s="45"/>
      <c r="XB87" s="45"/>
      <c r="XC87" s="45"/>
      <c r="XD87" s="45"/>
      <c r="XE87" s="45"/>
      <c r="XF87" s="45"/>
      <c r="XG87" s="45"/>
      <c r="XH87" s="45"/>
      <c r="XI87" s="45"/>
      <c r="XJ87" s="45"/>
      <c r="XK87" s="45"/>
      <c r="XL87" s="45"/>
      <c r="XM87" s="45"/>
      <c r="XN87" s="45"/>
      <c r="XO87" s="45"/>
      <c r="XP87" s="45"/>
      <c r="XQ87" s="45"/>
      <c r="XR87" s="45"/>
      <c r="XS87" s="45"/>
      <c r="XT87" s="45"/>
      <c r="XU87" s="45"/>
      <c r="XV87" s="45"/>
      <c r="XW87" s="45"/>
      <c r="XX87" s="45"/>
      <c r="XY87" s="45"/>
      <c r="XZ87" s="45"/>
      <c r="YA87" s="45"/>
      <c r="YB87" s="45"/>
      <c r="YC87" s="45"/>
      <c r="YD87" s="45"/>
      <c r="YE87" s="45"/>
      <c r="YF87" s="45"/>
      <c r="YG87" s="45"/>
      <c r="YH87" s="45"/>
      <c r="YI87" s="45"/>
      <c r="YJ87" s="45"/>
      <c r="YK87" s="45"/>
      <c r="YL87" s="45"/>
      <c r="YM87" s="45"/>
      <c r="YN87" s="45"/>
      <c r="YO87" s="45"/>
      <c r="YP87" s="45"/>
      <c r="YQ87" s="45"/>
      <c r="YR87" s="45"/>
      <c r="YS87" s="45"/>
      <c r="YT87" s="45"/>
      <c r="YU87" s="45"/>
      <c r="YV87" s="45"/>
      <c r="YW87" s="45"/>
      <c r="YX87" s="45"/>
      <c r="YY87" s="45"/>
      <c r="YZ87" s="45"/>
      <c r="ZA87" s="45"/>
      <c r="ZB87" s="45"/>
      <c r="ZC87" s="45"/>
      <c r="ZD87" s="45"/>
      <c r="ZE87" s="45"/>
      <c r="ZF87" s="45"/>
      <c r="ZG87" s="45"/>
      <c r="ZH87" s="45"/>
      <c r="ZI87" s="45"/>
      <c r="ZJ87" s="45"/>
      <c r="ZK87" s="45"/>
      <c r="ZL87" s="45"/>
      <c r="ZM87" s="45"/>
      <c r="ZN87" s="45"/>
      <c r="ZO87" s="45"/>
      <c r="ZP87" s="45"/>
      <c r="ZQ87" s="45"/>
      <c r="ZR87" s="45"/>
      <c r="ZS87" s="45"/>
      <c r="ZT87" s="45"/>
      <c r="ZU87" s="45"/>
      <c r="ZV87" s="45"/>
      <c r="ZW87" s="45"/>
      <c r="ZX87" s="45"/>
      <c r="ZY87" s="45"/>
      <c r="ZZ87" s="45"/>
      <c r="AAA87" s="45"/>
      <c r="AAB87" s="45"/>
      <c r="AAC87" s="45"/>
      <c r="AAD87" s="45"/>
      <c r="AAE87" s="45"/>
      <c r="AAF87" s="45"/>
      <c r="AAG87" s="45"/>
      <c r="AAH87" s="45"/>
      <c r="AAI87" s="45"/>
      <c r="AAJ87" s="45"/>
      <c r="AAK87" s="45"/>
      <c r="AAL87" s="45"/>
      <c r="AAM87" s="45"/>
      <c r="AAN87" s="45"/>
      <c r="AAO87" s="45"/>
      <c r="AAP87" s="45"/>
      <c r="AAQ87" s="45"/>
      <c r="AAR87" s="45"/>
      <c r="AAS87" s="45"/>
      <c r="AAT87" s="45"/>
      <c r="AAU87" s="45"/>
      <c r="AAV87" s="45"/>
      <c r="AAW87" s="45"/>
      <c r="AAX87" s="45"/>
      <c r="AAY87" s="45"/>
      <c r="AAZ87" s="45"/>
      <c r="ABA87" s="45"/>
      <c r="ABB87" s="45"/>
      <c r="ABC87" s="45"/>
      <c r="ABD87" s="45"/>
      <c r="ABE87" s="45"/>
      <c r="ABF87" s="45"/>
      <c r="ABG87" s="45"/>
      <c r="ABH87" s="45"/>
      <c r="ABI87" s="45"/>
      <c r="ABJ87" s="45"/>
      <c r="ABK87" s="45"/>
      <c r="ABL87" s="45"/>
      <c r="ABM87" s="45"/>
      <c r="ABN87" s="45"/>
      <c r="ABO87" s="45"/>
      <c r="ABP87" s="45"/>
      <c r="ABQ87" s="45"/>
      <c r="ABR87" s="45"/>
      <c r="ABS87" s="45"/>
      <c r="ABT87" s="45"/>
      <c r="ABU87" s="45"/>
      <c r="ABV87" s="45"/>
      <c r="ABW87" s="45"/>
      <c r="ABX87" s="45"/>
      <c r="ABY87" s="45"/>
      <c r="ABZ87" s="45"/>
      <c r="ACA87" s="45"/>
      <c r="ACB87" s="45"/>
      <c r="ACC87" s="45"/>
      <c r="ACD87" s="45"/>
      <c r="ACE87" s="45"/>
      <c r="ACF87" s="45"/>
      <c r="ACG87" s="45"/>
      <c r="ACH87" s="45"/>
      <c r="ACI87" s="45"/>
      <c r="ACJ87" s="45"/>
      <c r="ACK87" s="45"/>
      <c r="ACL87" s="45"/>
      <c r="ACM87" s="45"/>
      <c r="ACN87" s="45"/>
      <c r="ACO87" s="45"/>
      <c r="ACP87" s="45"/>
      <c r="ACQ87" s="45"/>
      <c r="ACR87" s="45"/>
      <c r="ACS87" s="45"/>
      <c r="ACT87" s="45"/>
      <c r="ACU87" s="45"/>
      <c r="ACV87" s="45"/>
      <c r="ACW87" s="45"/>
      <c r="ACX87" s="45"/>
      <c r="ACY87" s="45"/>
      <c r="ACZ87" s="45"/>
      <c r="ADA87" s="45"/>
      <c r="ADB87" s="45"/>
      <c r="ADC87" s="45"/>
      <c r="ADD87" s="45"/>
      <c r="ADE87" s="45"/>
      <c r="ADF87" s="45"/>
      <c r="ADG87" s="45"/>
      <c r="ADH87" s="45"/>
      <c r="ADI87" s="45"/>
      <c r="ADJ87" s="45"/>
      <c r="ADK87" s="45"/>
      <c r="ADL87" s="45"/>
      <c r="ADM87" s="45"/>
      <c r="ADN87" s="45"/>
      <c r="ADO87" s="45"/>
      <c r="ADP87" s="45"/>
      <c r="ADQ87" s="45"/>
      <c r="ADR87" s="45"/>
      <c r="ADS87" s="45"/>
      <c r="ADT87" s="45"/>
      <c r="ADU87" s="45"/>
      <c r="ADV87" s="45"/>
      <c r="ADW87" s="45"/>
      <c r="ADX87" s="45"/>
      <c r="ADY87" s="45"/>
      <c r="ADZ87" s="45"/>
      <c r="AEA87" s="45"/>
      <c r="AEB87" s="45"/>
      <c r="AEC87" s="45"/>
      <c r="AED87" s="45"/>
      <c r="AEE87" s="45"/>
      <c r="AEF87" s="45"/>
      <c r="AEG87" s="45"/>
      <c r="AEH87" s="45"/>
      <c r="AEI87" s="45"/>
      <c r="AEJ87" s="45"/>
      <c r="AEK87" s="45"/>
      <c r="AEL87" s="45"/>
      <c r="AEM87" s="45"/>
      <c r="AEN87" s="45"/>
      <c r="AEO87" s="45"/>
      <c r="AEP87" s="45"/>
      <c r="AEQ87" s="45"/>
      <c r="AER87" s="45"/>
      <c r="AES87" s="45"/>
      <c r="AET87" s="45"/>
      <c r="AEU87" s="45"/>
      <c r="AEV87" s="45"/>
      <c r="AEW87" s="45"/>
      <c r="AEX87" s="45"/>
      <c r="AEY87" s="45"/>
      <c r="AEZ87" s="45"/>
      <c r="AFA87" s="45"/>
      <c r="AFB87" s="45"/>
      <c r="AFC87" s="45"/>
      <c r="AFD87" s="45"/>
      <c r="AFE87" s="45"/>
      <c r="AFF87" s="45"/>
      <c r="AFG87" s="45"/>
      <c r="AFH87" s="45"/>
      <c r="AFI87" s="45"/>
      <c r="AFJ87" s="45"/>
      <c r="AFK87" s="45"/>
      <c r="AFL87" s="45"/>
      <c r="AFM87" s="45"/>
      <c r="AFN87" s="45"/>
      <c r="AFO87" s="45"/>
      <c r="AFP87" s="45"/>
      <c r="AFQ87" s="45"/>
      <c r="AFR87" s="45"/>
      <c r="AFS87" s="45"/>
      <c r="AFT87" s="45"/>
      <c r="AFU87" s="45"/>
      <c r="AFV87" s="45"/>
      <c r="AFW87" s="45"/>
      <c r="AFX87" s="45"/>
      <c r="AFY87" s="45"/>
      <c r="AFZ87" s="45"/>
      <c r="AGA87" s="45"/>
      <c r="AGB87" s="45"/>
      <c r="AGC87" s="45"/>
      <c r="AGD87" s="45"/>
      <c r="AGE87" s="45"/>
      <c r="AGF87" s="45"/>
      <c r="AGG87" s="45"/>
      <c r="AGH87" s="45"/>
      <c r="AGI87" s="45"/>
      <c r="AGJ87" s="45"/>
      <c r="AGK87" s="45"/>
      <c r="AGL87" s="45"/>
      <c r="AGM87" s="45"/>
      <c r="AGN87" s="45"/>
      <c r="AGO87" s="45"/>
      <c r="AGP87" s="45"/>
      <c r="AGQ87" s="45"/>
      <c r="AGR87" s="45"/>
      <c r="AGS87" s="45"/>
      <c r="AGT87" s="45"/>
      <c r="AGU87" s="45"/>
      <c r="AGV87" s="45"/>
      <c r="AGW87" s="45"/>
      <c r="AGX87" s="45"/>
      <c r="AGY87" s="45"/>
      <c r="AGZ87" s="45"/>
      <c r="AHA87" s="45"/>
      <c r="AHB87" s="45"/>
      <c r="AHC87" s="45"/>
      <c r="AHD87" s="45"/>
      <c r="AHE87" s="45"/>
      <c r="AHF87" s="45"/>
      <c r="AHG87" s="45"/>
      <c r="AHH87" s="45"/>
      <c r="AHI87" s="45"/>
      <c r="AHJ87" s="45"/>
      <c r="AHK87" s="45"/>
      <c r="AHL87" s="45"/>
      <c r="AHM87" s="45"/>
      <c r="AHN87" s="45"/>
      <c r="AHO87" s="45"/>
      <c r="AHP87" s="45"/>
      <c r="AHQ87" s="45"/>
      <c r="AHR87" s="45"/>
      <c r="AHS87" s="45"/>
      <c r="AHT87" s="45"/>
      <c r="AHU87" s="45"/>
      <c r="AHV87" s="45"/>
      <c r="AHW87" s="45"/>
      <c r="AHX87" s="45"/>
      <c r="AHY87" s="45"/>
      <c r="AHZ87" s="45"/>
      <c r="AIA87" s="45"/>
      <c r="AIB87" s="45"/>
      <c r="AIC87" s="45"/>
      <c r="AID87" s="45"/>
      <c r="AIE87" s="45"/>
      <c r="AIF87" s="45"/>
      <c r="AIG87" s="45"/>
      <c r="AIH87" s="45"/>
      <c r="AII87" s="45"/>
      <c r="AIJ87" s="45"/>
      <c r="AIK87" s="45"/>
      <c r="AIL87" s="45"/>
      <c r="AIM87" s="45"/>
      <c r="AIN87" s="45"/>
      <c r="AIO87" s="45"/>
      <c r="AIP87" s="45"/>
      <c r="AIQ87" s="45"/>
      <c r="AIR87" s="45"/>
      <c r="AIS87" s="45"/>
      <c r="AIT87" s="45"/>
      <c r="AIU87" s="45"/>
      <c r="AIV87" s="45"/>
      <c r="AIW87" s="45"/>
      <c r="AIX87" s="45"/>
      <c r="AIY87" s="45"/>
      <c r="AIZ87" s="45"/>
      <c r="AJA87" s="45"/>
      <c r="AJB87" s="45"/>
      <c r="AJC87" s="45"/>
      <c r="AJD87" s="45"/>
      <c r="AJE87" s="45"/>
      <c r="AJF87" s="45"/>
      <c r="AJG87" s="45"/>
      <c r="AJH87" s="45"/>
      <c r="AJI87" s="45"/>
      <c r="AJJ87" s="45"/>
      <c r="AJK87" s="45"/>
      <c r="AJL87" s="45"/>
      <c r="AJM87" s="45"/>
      <c r="AJN87" s="45"/>
      <c r="AJO87" s="45"/>
      <c r="AJP87" s="45"/>
      <c r="AJQ87" s="45"/>
      <c r="AJR87" s="45"/>
      <c r="AJS87" s="45"/>
      <c r="AJT87" s="45"/>
      <c r="AJU87" s="45"/>
      <c r="AJV87" s="45"/>
      <c r="AJW87" s="45"/>
      <c r="AJX87" s="45"/>
      <c r="AJY87" s="45"/>
      <c r="AJZ87" s="45"/>
      <c r="AKA87" s="45"/>
      <c r="AKB87" s="45"/>
      <c r="AKC87" s="45"/>
      <c r="AKD87" s="45"/>
      <c r="AKE87" s="45"/>
      <c r="AKF87" s="45"/>
      <c r="AKG87" s="45"/>
      <c r="AKH87" s="45"/>
      <c r="AKI87" s="45"/>
      <c r="AKJ87" s="45"/>
      <c r="AKK87" s="45"/>
      <c r="AKL87" s="45"/>
      <c r="AKM87" s="45"/>
      <c r="AKN87" s="45"/>
      <c r="AKO87" s="45"/>
      <c r="AKP87" s="45"/>
      <c r="AKQ87" s="45"/>
      <c r="AKR87" s="45"/>
      <c r="AKS87" s="45"/>
      <c r="AKT87" s="45"/>
      <c r="AKU87" s="45"/>
      <c r="AKV87" s="45"/>
      <c r="AKW87" s="45"/>
      <c r="AKX87" s="45"/>
      <c r="AKY87" s="45"/>
      <c r="AKZ87" s="45"/>
      <c r="ALA87" s="45"/>
      <c r="ALB87" s="45"/>
      <c r="ALC87" s="45"/>
      <c r="ALD87" s="45"/>
      <c r="ALE87" s="45"/>
      <c r="ALF87" s="45"/>
      <c r="ALG87" s="45"/>
      <c r="ALH87" s="45"/>
      <c r="ALI87" s="45"/>
      <c r="ALJ87" s="45"/>
      <c r="ALK87" s="45"/>
      <c r="ALL87" s="45"/>
      <c r="ALM87" s="45"/>
      <c r="ALN87" s="45"/>
      <c r="ALO87" s="45"/>
      <c r="ALP87" s="45"/>
      <c r="ALQ87" s="45"/>
      <c r="ALR87" s="45"/>
      <c r="ALS87" s="45"/>
      <c r="ALT87" s="45"/>
      <c r="ALU87" s="45"/>
      <c r="ALV87" s="45"/>
      <c r="ALW87" s="45"/>
      <c r="ALX87" s="45"/>
      <c r="ALY87" s="45"/>
      <c r="ALZ87" s="45"/>
      <c r="AMA87" s="45"/>
      <c r="AMB87" s="45"/>
      <c r="AMC87" s="45"/>
      <c r="AMD87" s="45"/>
      <c r="AME87" s="45"/>
      <c r="AMF87" s="45"/>
      <c r="AMG87" s="45"/>
      <c r="AMH87" s="45"/>
      <c r="AMI87" s="45"/>
      <c r="AMJ87" s="45"/>
      <c r="AMK87" s="45"/>
      <c r="AML87" s="45"/>
      <c r="AMM87" s="45"/>
      <c r="AMN87" s="45"/>
      <c r="AMO87" s="45"/>
      <c r="AMP87" s="45"/>
      <c r="AMQ87" s="45"/>
      <c r="AMR87" s="45"/>
      <c r="AMS87" s="45"/>
      <c r="AMT87" s="45"/>
      <c r="AMU87" s="45"/>
      <c r="AMV87" s="45"/>
      <c r="AMW87" s="45"/>
      <c r="AMX87" s="45"/>
      <c r="AMY87" s="45"/>
      <c r="AMZ87" s="45"/>
      <c r="ANA87" s="45"/>
      <c r="ANB87" s="45"/>
      <c r="ANC87" s="45"/>
      <c r="AND87" s="45"/>
      <c r="ANE87" s="45"/>
      <c r="ANF87" s="45"/>
      <c r="ANG87" s="45"/>
      <c r="ANH87" s="45"/>
      <c r="ANI87" s="45"/>
      <c r="ANJ87" s="45"/>
      <c r="ANK87" s="45"/>
      <c r="ANL87" s="45"/>
      <c r="ANM87" s="45"/>
      <c r="ANN87" s="45"/>
      <c r="ANO87" s="45"/>
      <c r="ANP87" s="45"/>
      <c r="ANQ87" s="45"/>
      <c r="ANR87" s="45"/>
      <c r="ANS87" s="45"/>
      <c r="ANT87" s="45"/>
      <c r="ANU87" s="45"/>
      <c r="ANV87" s="45"/>
      <c r="ANW87" s="45"/>
      <c r="ANX87" s="45"/>
      <c r="ANY87" s="45"/>
      <c r="ANZ87" s="45"/>
      <c r="AOA87" s="45"/>
      <c r="AOB87" s="45"/>
      <c r="AOC87" s="45"/>
      <c r="AOD87" s="45"/>
      <c r="AOE87" s="45"/>
      <c r="AOF87" s="45"/>
      <c r="AOG87" s="45"/>
      <c r="AOH87" s="45"/>
      <c r="AOI87" s="45"/>
      <c r="AOJ87" s="45"/>
      <c r="AOK87" s="45"/>
      <c r="AOL87" s="45"/>
      <c r="AOM87" s="45"/>
      <c r="AON87" s="45"/>
      <c r="AOO87" s="45"/>
      <c r="AOP87" s="45"/>
      <c r="AOQ87" s="45"/>
      <c r="AOR87" s="45"/>
      <c r="AOS87" s="45"/>
      <c r="AOT87" s="45"/>
      <c r="AOU87" s="45"/>
      <c r="AOV87" s="45"/>
      <c r="AOW87" s="45"/>
      <c r="AOX87" s="45"/>
      <c r="AOY87" s="45"/>
      <c r="AOZ87" s="45"/>
      <c r="APA87" s="45"/>
      <c r="APB87" s="45"/>
      <c r="APC87" s="45"/>
      <c r="APD87" s="45"/>
      <c r="APE87" s="45"/>
      <c r="APF87" s="45"/>
      <c r="APG87" s="45"/>
      <c r="APH87" s="45"/>
      <c r="API87" s="45"/>
      <c r="APJ87" s="45"/>
      <c r="APK87" s="45"/>
      <c r="APL87" s="45"/>
      <c r="APM87" s="45"/>
      <c r="APN87" s="45"/>
      <c r="APO87" s="45"/>
      <c r="APP87" s="45"/>
      <c r="APQ87" s="45"/>
      <c r="APR87" s="45"/>
      <c r="APS87" s="45"/>
      <c r="APT87" s="45"/>
      <c r="APU87" s="45"/>
      <c r="APV87" s="45"/>
      <c r="APW87" s="45"/>
      <c r="APX87" s="45"/>
      <c r="APY87" s="45"/>
      <c r="APZ87" s="45"/>
    </row>
    <row r="88" spans="1:1118" x14ac:dyDescent="0.15">
      <c r="A88" s="44" t="s">
        <v>311</v>
      </c>
      <c r="B88" s="255">
        <v>138.93</v>
      </c>
      <c r="C88" s="255"/>
      <c r="D88" s="255">
        <v>0</v>
      </c>
      <c r="E88" s="255">
        <v>0</v>
      </c>
      <c r="F88" s="255">
        <v>37562.67</v>
      </c>
      <c r="G88" s="255">
        <v>8898.2099999999991</v>
      </c>
      <c r="H88" s="255"/>
      <c r="I88" s="255"/>
      <c r="J88" s="255">
        <v>1024.4000000000001</v>
      </c>
      <c r="K88" s="255"/>
      <c r="L88" s="255">
        <v>0</v>
      </c>
      <c r="M88" s="255">
        <v>31111.15</v>
      </c>
      <c r="N88" s="255">
        <v>0</v>
      </c>
      <c r="O88" s="255">
        <v>0</v>
      </c>
      <c r="P88" s="255">
        <v>24331.85</v>
      </c>
      <c r="Q88" s="255">
        <v>0</v>
      </c>
      <c r="R88" s="255">
        <v>0</v>
      </c>
      <c r="S88" s="255">
        <v>0</v>
      </c>
      <c r="T88" s="255">
        <v>1999.94</v>
      </c>
      <c r="U88" s="255"/>
      <c r="V88" s="255">
        <v>0</v>
      </c>
      <c r="W88" s="255">
        <v>247.49</v>
      </c>
      <c r="X88" s="255">
        <v>0</v>
      </c>
      <c r="Y88" s="255"/>
      <c r="Z88" s="255">
        <v>162.25</v>
      </c>
      <c r="AA88" s="255"/>
      <c r="AB88" s="255">
        <v>0</v>
      </c>
      <c r="AC88" s="255">
        <v>21.35</v>
      </c>
      <c r="AD88" s="255"/>
      <c r="AE88" s="255">
        <v>2794.77</v>
      </c>
      <c r="AF88" s="255"/>
      <c r="AG88" s="255">
        <v>120.36</v>
      </c>
      <c r="AH88" s="255">
        <f t="shared" si="18"/>
        <v>108413.37000000001</v>
      </c>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45"/>
      <c r="CY88" s="45"/>
      <c r="CZ88" s="45"/>
      <c r="DA88" s="45"/>
      <c r="DB88" s="45"/>
      <c r="DC88" s="45"/>
      <c r="DD88" s="45"/>
      <c r="DE88" s="45"/>
      <c r="DF88" s="45"/>
      <c r="DG88" s="45"/>
      <c r="DH88" s="45"/>
      <c r="DI88" s="45"/>
      <c r="DJ88" s="45"/>
      <c r="DK88" s="45"/>
      <c r="DL88" s="45"/>
      <c r="DM88" s="45"/>
      <c r="DN88" s="45"/>
      <c r="DO88" s="45"/>
      <c r="DP88" s="45"/>
      <c r="DQ88" s="45"/>
      <c r="DR88" s="45"/>
      <c r="DS88" s="45"/>
      <c r="DT88" s="45"/>
      <c r="DU88" s="45"/>
      <c r="DV88" s="45"/>
      <c r="DW88" s="45"/>
      <c r="DX88" s="45"/>
      <c r="DY88" s="45"/>
      <c r="DZ88" s="45"/>
      <c r="EA88" s="45"/>
      <c r="EB88" s="45"/>
      <c r="EC88" s="45"/>
      <c r="ED88" s="45"/>
      <c r="EE88" s="45"/>
      <c r="EF88" s="45"/>
      <c r="EG88" s="45"/>
      <c r="EH88" s="45"/>
      <c r="EI88" s="45"/>
      <c r="EJ88" s="45"/>
      <c r="EK88" s="45"/>
      <c r="EL88" s="45"/>
      <c r="EM88" s="45"/>
      <c r="EN88" s="45"/>
      <c r="EO88" s="45"/>
      <c r="EP88" s="45"/>
      <c r="EQ88" s="45"/>
      <c r="ER88" s="45"/>
      <c r="ES88" s="45"/>
      <c r="ET88" s="45"/>
      <c r="EU88" s="45"/>
      <c r="EV88" s="45"/>
      <c r="EW88" s="45"/>
      <c r="EX88" s="45"/>
      <c r="EY88" s="45"/>
      <c r="EZ88" s="45"/>
      <c r="FA88" s="45"/>
      <c r="FB88" s="45"/>
      <c r="FC88" s="45"/>
      <c r="FD88" s="45"/>
      <c r="FE88" s="45"/>
      <c r="FF88" s="45"/>
      <c r="FG88" s="45"/>
      <c r="FH88" s="45"/>
      <c r="FI88" s="45"/>
      <c r="FJ88" s="45"/>
      <c r="FK88" s="45"/>
      <c r="FL88" s="45"/>
      <c r="FM88" s="45"/>
      <c r="FN88" s="45"/>
      <c r="FO88" s="45"/>
      <c r="FP88" s="45"/>
      <c r="FQ88" s="45"/>
      <c r="FR88" s="45"/>
      <c r="FS88" s="45"/>
      <c r="FT88" s="45"/>
      <c r="FU88" s="45"/>
      <c r="FV88" s="45"/>
      <c r="FW88" s="45"/>
      <c r="FX88" s="45"/>
      <c r="FY88" s="45"/>
      <c r="FZ88" s="45"/>
      <c r="GA88" s="45"/>
      <c r="GB88" s="45"/>
      <c r="GC88" s="45"/>
      <c r="GD88" s="45"/>
      <c r="GE88" s="45"/>
      <c r="GF88" s="45"/>
      <c r="GG88" s="45"/>
      <c r="GH88" s="45"/>
      <c r="GI88" s="45"/>
      <c r="GJ88" s="45"/>
      <c r="GK88" s="45"/>
      <c r="GL88" s="45"/>
      <c r="GM88" s="45"/>
      <c r="GN88" s="45"/>
      <c r="GO88" s="45"/>
      <c r="GP88" s="45"/>
      <c r="GQ88" s="45"/>
      <c r="GR88" s="45"/>
      <c r="GS88" s="45"/>
      <c r="GT88" s="45"/>
      <c r="GU88" s="45"/>
      <c r="GV88" s="45"/>
      <c r="GW88" s="45"/>
      <c r="GX88" s="45"/>
      <c r="GY88" s="45"/>
      <c r="GZ88" s="45"/>
      <c r="HA88" s="45"/>
      <c r="HB88" s="45"/>
      <c r="HC88" s="45"/>
      <c r="HD88" s="45"/>
      <c r="HE88" s="45"/>
      <c r="HF88" s="45"/>
      <c r="HG88" s="45"/>
      <c r="HH88" s="45"/>
      <c r="HI88" s="45"/>
      <c r="HJ88" s="45"/>
      <c r="HK88" s="45"/>
      <c r="HL88" s="45"/>
      <c r="HM88" s="45"/>
      <c r="HN88" s="45"/>
      <c r="HO88" s="45"/>
      <c r="HP88" s="45"/>
      <c r="HQ88" s="45"/>
      <c r="HR88" s="45"/>
      <c r="HS88" s="45"/>
      <c r="HT88" s="45"/>
      <c r="HU88" s="45"/>
      <c r="HV88" s="45"/>
      <c r="HW88" s="45"/>
      <c r="HX88" s="45"/>
      <c r="HY88" s="45"/>
      <c r="HZ88" s="45"/>
      <c r="IA88" s="45"/>
      <c r="IB88" s="45"/>
      <c r="IC88" s="45"/>
      <c r="ID88" s="45"/>
      <c r="IE88" s="45"/>
      <c r="IF88" s="45"/>
      <c r="IG88" s="45"/>
      <c r="IH88" s="45"/>
      <c r="II88" s="45"/>
      <c r="IJ88" s="45"/>
      <c r="IK88" s="45"/>
      <c r="IL88" s="45"/>
      <c r="IM88" s="45"/>
      <c r="IN88" s="45"/>
      <c r="IO88" s="45"/>
      <c r="IP88" s="45"/>
      <c r="IQ88" s="45"/>
      <c r="IR88" s="45"/>
      <c r="IS88" s="45"/>
      <c r="IT88" s="45"/>
      <c r="IU88" s="45"/>
      <c r="IV88" s="45"/>
      <c r="IW88" s="45"/>
      <c r="IX88" s="45"/>
      <c r="IY88" s="45"/>
      <c r="IZ88" s="45"/>
      <c r="JA88" s="45"/>
      <c r="JB88" s="45"/>
      <c r="JC88" s="45"/>
      <c r="JD88" s="45"/>
      <c r="JE88" s="45"/>
      <c r="JF88" s="45"/>
      <c r="JG88" s="45"/>
      <c r="JH88" s="45"/>
      <c r="JI88" s="45"/>
      <c r="JJ88" s="45"/>
      <c r="JK88" s="45"/>
      <c r="JL88" s="45"/>
      <c r="JM88" s="45"/>
      <c r="JN88" s="45"/>
      <c r="JO88" s="45"/>
      <c r="JP88" s="45"/>
      <c r="JQ88" s="45"/>
      <c r="JR88" s="45"/>
      <c r="JS88" s="45"/>
      <c r="JT88" s="45"/>
      <c r="JU88" s="45"/>
      <c r="JV88" s="45"/>
      <c r="JW88" s="45"/>
      <c r="JX88" s="45"/>
      <c r="JY88" s="45"/>
      <c r="JZ88" s="45"/>
      <c r="KA88" s="45"/>
      <c r="KB88" s="45"/>
      <c r="KC88" s="45"/>
      <c r="KD88" s="45"/>
      <c r="KE88" s="45"/>
      <c r="KF88" s="45"/>
      <c r="KG88" s="45"/>
      <c r="KH88" s="45"/>
      <c r="KI88" s="45"/>
      <c r="KJ88" s="45"/>
      <c r="KK88" s="45"/>
      <c r="KL88" s="45"/>
      <c r="KM88" s="45"/>
      <c r="KN88" s="45"/>
      <c r="KO88" s="45"/>
      <c r="KP88" s="45"/>
      <c r="KQ88" s="45"/>
      <c r="KR88" s="45"/>
      <c r="KS88" s="45"/>
      <c r="KT88" s="45"/>
      <c r="KU88" s="45"/>
      <c r="KV88" s="45"/>
      <c r="KW88" s="45"/>
      <c r="KX88" s="45"/>
      <c r="KY88" s="45"/>
      <c r="KZ88" s="45"/>
      <c r="LA88" s="45"/>
      <c r="LB88" s="45"/>
      <c r="LC88" s="45"/>
      <c r="LD88" s="45"/>
      <c r="LE88" s="45"/>
      <c r="LF88" s="45"/>
      <c r="LG88" s="45"/>
      <c r="LH88" s="45"/>
      <c r="LI88" s="45"/>
      <c r="LJ88" s="45"/>
      <c r="LK88" s="45"/>
      <c r="LL88" s="45"/>
      <c r="LM88" s="45"/>
      <c r="LN88" s="45"/>
      <c r="LO88" s="45"/>
      <c r="LP88" s="45"/>
      <c r="LQ88" s="45"/>
      <c r="LR88" s="45"/>
      <c r="LS88" s="45"/>
      <c r="LT88" s="45"/>
      <c r="LU88" s="45"/>
      <c r="LV88" s="45"/>
      <c r="LW88" s="45"/>
      <c r="LX88" s="45"/>
      <c r="LY88" s="45"/>
      <c r="LZ88" s="45"/>
      <c r="MA88" s="45"/>
      <c r="MB88" s="45"/>
      <c r="MC88" s="45"/>
      <c r="MD88" s="45"/>
      <c r="ME88" s="45"/>
      <c r="MF88" s="45"/>
      <c r="MG88" s="45"/>
      <c r="MH88" s="45"/>
      <c r="MI88" s="45"/>
      <c r="MJ88" s="45"/>
      <c r="MK88" s="45"/>
      <c r="ML88" s="45"/>
      <c r="MM88" s="45"/>
      <c r="MN88" s="45"/>
      <c r="MO88" s="45"/>
      <c r="MP88" s="45"/>
      <c r="MQ88" s="45"/>
      <c r="MR88" s="45"/>
      <c r="MS88" s="45"/>
      <c r="MT88" s="45"/>
      <c r="MU88" s="45"/>
      <c r="MV88" s="45"/>
      <c r="MW88" s="45"/>
      <c r="MX88" s="45"/>
      <c r="MY88" s="45"/>
      <c r="MZ88" s="45"/>
      <c r="NA88" s="45"/>
      <c r="NB88" s="45"/>
      <c r="NC88" s="45"/>
      <c r="ND88" s="45"/>
      <c r="NE88" s="45"/>
      <c r="NF88" s="45"/>
      <c r="NG88" s="45"/>
      <c r="NH88" s="45"/>
      <c r="NI88" s="45"/>
      <c r="NJ88" s="45"/>
      <c r="NK88" s="45"/>
      <c r="NL88" s="45"/>
      <c r="NM88" s="45"/>
      <c r="NN88" s="45"/>
      <c r="NO88" s="45"/>
      <c r="NP88" s="45"/>
      <c r="NQ88" s="45"/>
      <c r="NR88" s="45"/>
      <c r="NS88" s="45"/>
      <c r="NT88" s="45"/>
      <c r="NU88" s="45"/>
      <c r="NV88" s="45"/>
      <c r="NW88" s="45"/>
      <c r="NX88" s="45"/>
      <c r="NY88" s="45"/>
      <c r="NZ88" s="45"/>
      <c r="OA88" s="45"/>
      <c r="OB88" s="45"/>
      <c r="OC88" s="45"/>
      <c r="OD88" s="45"/>
      <c r="OE88" s="45"/>
      <c r="OF88" s="45"/>
      <c r="OG88" s="45"/>
      <c r="OH88" s="45"/>
      <c r="OI88" s="45"/>
      <c r="OJ88" s="45"/>
      <c r="OK88" s="45"/>
      <c r="OL88" s="45"/>
      <c r="OM88" s="45"/>
      <c r="ON88" s="45"/>
      <c r="OO88" s="45"/>
      <c r="OP88" s="45"/>
      <c r="OQ88" s="45"/>
      <c r="OR88" s="45"/>
      <c r="OS88" s="45"/>
      <c r="OT88" s="45"/>
      <c r="OU88" s="45"/>
      <c r="OV88" s="45"/>
      <c r="OW88" s="45"/>
      <c r="OX88" s="45"/>
      <c r="OY88" s="45"/>
      <c r="OZ88" s="45"/>
      <c r="PA88" s="45"/>
      <c r="PB88" s="45"/>
      <c r="PC88" s="45"/>
      <c r="PD88" s="45"/>
      <c r="PE88" s="45"/>
      <c r="PF88" s="45"/>
      <c r="PG88" s="45"/>
      <c r="PH88" s="45"/>
      <c r="PI88" s="45"/>
      <c r="PJ88" s="45"/>
      <c r="PK88" s="45"/>
      <c r="PL88" s="45"/>
      <c r="PM88" s="45"/>
      <c r="PN88" s="45"/>
      <c r="PO88" s="45"/>
      <c r="PP88" s="45"/>
      <c r="PQ88" s="45"/>
      <c r="PR88" s="45"/>
      <c r="PS88" s="45"/>
      <c r="PT88" s="45"/>
      <c r="PU88" s="45"/>
      <c r="PV88" s="45"/>
      <c r="PW88" s="45"/>
      <c r="PX88" s="45"/>
      <c r="PY88" s="45"/>
      <c r="PZ88" s="45"/>
      <c r="QA88" s="45"/>
      <c r="QB88" s="45"/>
      <c r="QC88" s="45"/>
      <c r="QD88" s="45"/>
      <c r="QE88" s="45"/>
      <c r="QF88" s="45"/>
      <c r="QG88" s="45"/>
      <c r="QH88" s="45"/>
      <c r="QI88" s="45"/>
      <c r="QJ88" s="45"/>
      <c r="QK88" s="45"/>
      <c r="QL88" s="45"/>
      <c r="QM88" s="45"/>
      <c r="QN88" s="45"/>
      <c r="QO88" s="45"/>
      <c r="QP88" s="45"/>
      <c r="QQ88" s="45"/>
      <c r="QR88" s="45"/>
      <c r="QS88" s="45"/>
      <c r="QT88" s="45"/>
      <c r="QU88" s="45"/>
      <c r="QV88" s="45"/>
      <c r="QW88" s="45"/>
      <c r="QX88" s="45"/>
      <c r="QY88" s="45"/>
      <c r="QZ88" s="45"/>
      <c r="RA88" s="45"/>
      <c r="RB88" s="45"/>
      <c r="RC88" s="45"/>
      <c r="RD88" s="45"/>
      <c r="RE88" s="45"/>
      <c r="RF88" s="45"/>
      <c r="RG88" s="45"/>
      <c r="RH88" s="45"/>
      <c r="RI88" s="45"/>
      <c r="RJ88" s="45"/>
      <c r="RK88" s="45"/>
      <c r="RL88" s="45"/>
      <c r="RM88" s="45"/>
      <c r="RN88" s="45"/>
      <c r="RO88" s="45"/>
      <c r="RP88" s="45"/>
      <c r="RQ88" s="45"/>
      <c r="RR88" s="45"/>
      <c r="RS88" s="45"/>
      <c r="RT88" s="45"/>
      <c r="RU88" s="45"/>
      <c r="RV88" s="45"/>
      <c r="RW88" s="45"/>
      <c r="RX88" s="45"/>
      <c r="RY88" s="45"/>
      <c r="RZ88" s="45"/>
      <c r="SA88" s="45"/>
      <c r="SB88" s="45"/>
      <c r="SC88" s="45"/>
      <c r="SD88" s="45"/>
      <c r="SE88" s="45"/>
      <c r="SF88" s="45"/>
      <c r="SG88" s="45"/>
      <c r="SH88" s="45"/>
      <c r="SI88" s="45"/>
      <c r="SJ88" s="45"/>
      <c r="SK88" s="45"/>
      <c r="SL88" s="45"/>
      <c r="SM88" s="45"/>
      <c r="SN88" s="45"/>
      <c r="SO88" s="45"/>
      <c r="SP88" s="45"/>
      <c r="SQ88" s="45"/>
      <c r="SR88" s="45"/>
      <c r="SS88" s="45"/>
      <c r="ST88" s="45"/>
      <c r="SU88" s="45"/>
      <c r="SV88" s="45"/>
      <c r="SW88" s="45"/>
      <c r="SX88" s="45"/>
      <c r="SY88" s="45"/>
      <c r="SZ88" s="45"/>
      <c r="TA88" s="45"/>
      <c r="TB88" s="45"/>
      <c r="TC88" s="45"/>
      <c r="TD88" s="45"/>
      <c r="TE88" s="45"/>
      <c r="TF88" s="45"/>
      <c r="TG88" s="45"/>
      <c r="TH88" s="45"/>
      <c r="TI88" s="45"/>
      <c r="TJ88" s="45"/>
      <c r="TK88" s="45"/>
      <c r="TL88" s="45"/>
      <c r="TM88" s="45"/>
      <c r="TN88" s="45"/>
      <c r="TO88" s="45"/>
      <c r="TP88" s="45"/>
      <c r="TQ88" s="45"/>
      <c r="TR88" s="45"/>
      <c r="TS88" s="45"/>
      <c r="TT88" s="45"/>
      <c r="TU88" s="45"/>
      <c r="TV88" s="45"/>
      <c r="TW88" s="45"/>
      <c r="TX88" s="45"/>
      <c r="TY88" s="45"/>
      <c r="TZ88" s="45"/>
      <c r="UA88" s="45"/>
      <c r="UB88" s="45"/>
      <c r="UC88" s="45"/>
      <c r="UD88" s="45"/>
      <c r="UE88" s="45"/>
      <c r="UF88" s="45"/>
      <c r="UG88" s="45"/>
      <c r="UH88" s="45"/>
      <c r="UI88" s="45"/>
      <c r="UJ88" s="45"/>
      <c r="UK88" s="45"/>
      <c r="UL88" s="45"/>
      <c r="UM88" s="45"/>
      <c r="UN88" s="45"/>
      <c r="UO88" s="45"/>
      <c r="UP88" s="45"/>
      <c r="UQ88" s="45"/>
      <c r="UR88" s="45"/>
      <c r="US88" s="45"/>
      <c r="UT88" s="45"/>
      <c r="UU88" s="45"/>
      <c r="UV88" s="45"/>
      <c r="UW88" s="45"/>
      <c r="UX88" s="45"/>
      <c r="UY88" s="45"/>
      <c r="UZ88" s="45"/>
      <c r="VA88" s="45"/>
      <c r="VB88" s="45"/>
      <c r="VC88" s="45"/>
      <c r="VD88" s="45"/>
      <c r="VE88" s="45"/>
      <c r="VF88" s="45"/>
      <c r="VG88" s="45"/>
      <c r="VH88" s="45"/>
      <c r="VI88" s="45"/>
      <c r="VJ88" s="45"/>
      <c r="VK88" s="45"/>
      <c r="VL88" s="45"/>
      <c r="VM88" s="45"/>
      <c r="VN88" s="45"/>
      <c r="VO88" s="45"/>
      <c r="VP88" s="45"/>
      <c r="VQ88" s="45"/>
      <c r="VR88" s="45"/>
      <c r="VS88" s="45"/>
      <c r="VT88" s="45"/>
      <c r="VU88" s="45"/>
      <c r="VV88" s="45"/>
      <c r="VW88" s="45"/>
      <c r="VX88" s="45"/>
      <c r="VY88" s="45"/>
      <c r="VZ88" s="45"/>
      <c r="WA88" s="45"/>
      <c r="WB88" s="45"/>
      <c r="WC88" s="45"/>
      <c r="WD88" s="45"/>
      <c r="WE88" s="45"/>
      <c r="WF88" s="45"/>
      <c r="WG88" s="45"/>
      <c r="WH88" s="45"/>
      <c r="WI88" s="45"/>
      <c r="WJ88" s="45"/>
      <c r="WK88" s="45"/>
      <c r="WL88" s="45"/>
      <c r="WM88" s="45"/>
      <c r="WN88" s="45"/>
      <c r="WO88" s="45"/>
      <c r="WP88" s="45"/>
      <c r="WQ88" s="45"/>
      <c r="WR88" s="45"/>
      <c r="WS88" s="45"/>
      <c r="WT88" s="45"/>
      <c r="WU88" s="45"/>
      <c r="WV88" s="45"/>
      <c r="WW88" s="45"/>
      <c r="WX88" s="45"/>
      <c r="WY88" s="45"/>
      <c r="WZ88" s="45"/>
      <c r="XA88" s="45"/>
      <c r="XB88" s="45"/>
      <c r="XC88" s="45"/>
      <c r="XD88" s="45"/>
      <c r="XE88" s="45"/>
      <c r="XF88" s="45"/>
      <c r="XG88" s="45"/>
      <c r="XH88" s="45"/>
      <c r="XI88" s="45"/>
      <c r="XJ88" s="45"/>
      <c r="XK88" s="45"/>
      <c r="XL88" s="45"/>
      <c r="XM88" s="45"/>
      <c r="XN88" s="45"/>
      <c r="XO88" s="45"/>
      <c r="XP88" s="45"/>
      <c r="XQ88" s="45"/>
      <c r="XR88" s="45"/>
      <c r="XS88" s="45"/>
      <c r="XT88" s="45"/>
      <c r="XU88" s="45"/>
      <c r="XV88" s="45"/>
      <c r="XW88" s="45"/>
      <c r="XX88" s="45"/>
      <c r="XY88" s="45"/>
      <c r="XZ88" s="45"/>
      <c r="YA88" s="45"/>
      <c r="YB88" s="45"/>
      <c r="YC88" s="45"/>
      <c r="YD88" s="45"/>
      <c r="YE88" s="45"/>
      <c r="YF88" s="45"/>
      <c r="YG88" s="45"/>
      <c r="YH88" s="45"/>
      <c r="YI88" s="45"/>
      <c r="YJ88" s="45"/>
      <c r="YK88" s="45"/>
      <c r="YL88" s="45"/>
      <c r="YM88" s="45"/>
      <c r="YN88" s="45"/>
      <c r="YO88" s="45"/>
      <c r="YP88" s="45"/>
      <c r="YQ88" s="45"/>
      <c r="YR88" s="45"/>
      <c r="YS88" s="45"/>
      <c r="YT88" s="45"/>
      <c r="YU88" s="45"/>
      <c r="YV88" s="45"/>
      <c r="YW88" s="45"/>
      <c r="YX88" s="45"/>
      <c r="YY88" s="45"/>
      <c r="YZ88" s="45"/>
      <c r="ZA88" s="45"/>
      <c r="ZB88" s="45"/>
      <c r="ZC88" s="45"/>
      <c r="ZD88" s="45"/>
      <c r="ZE88" s="45"/>
      <c r="ZF88" s="45"/>
      <c r="ZG88" s="45"/>
      <c r="ZH88" s="45"/>
      <c r="ZI88" s="45"/>
      <c r="ZJ88" s="45"/>
      <c r="ZK88" s="45"/>
      <c r="ZL88" s="45"/>
      <c r="ZM88" s="45"/>
      <c r="ZN88" s="45"/>
      <c r="ZO88" s="45"/>
      <c r="ZP88" s="45"/>
      <c r="ZQ88" s="45"/>
      <c r="ZR88" s="45"/>
      <c r="ZS88" s="45"/>
      <c r="ZT88" s="45"/>
      <c r="ZU88" s="45"/>
      <c r="ZV88" s="45"/>
      <c r="ZW88" s="45"/>
      <c r="ZX88" s="45"/>
      <c r="ZY88" s="45"/>
      <c r="ZZ88" s="45"/>
      <c r="AAA88" s="45"/>
      <c r="AAB88" s="45"/>
      <c r="AAC88" s="45"/>
      <c r="AAD88" s="45"/>
      <c r="AAE88" s="45"/>
      <c r="AAF88" s="45"/>
      <c r="AAG88" s="45"/>
      <c r="AAH88" s="45"/>
      <c r="AAI88" s="45"/>
      <c r="AAJ88" s="45"/>
      <c r="AAK88" s="45"/>
      <c r="AAL88" s="45"/>
      <c r="AAM88" s="45"/>
      <c r="AAN88" s="45"/>
      <c r="AAO88" s="45"/>
      <c r="AAP88" s="45"/>
      <c r="AAQ88" s="45"/>
      <c r="AAR88" s="45"/>
      <c r="AAS88" s="45"/>
      <c r="AAT88" s="45"/>
      <c r="AAU88" s="45"/>
      <c r="AAV88" s="45"/>
      <c r="AAW88" s="45"/>
      <c r="AAX88" s="45"/>
      <c r="AAY88" s="45"/>
      <c r="AAZ88" s="45"/>
      <c r="ABA88" s="45"/>
      <c r="ABB88" s="45"/>
      <c r="ABC88" s="45"/>
      <c r="ABD88" s="45"/>
      <c r="ABE88" s="45"/>
      <c r="ABF88" s="45"/>
      <c r="ABG88" s="45"/>
      <c r="ABH88" s="45"/>
      <c r="ABI88" s="45"/>
      <c r="ABJ88" s="45"/>
      <c r="ABK88" s="45"/>
      <c r="ABL88" s="45"/>
      <c r="ABM88" s="45"/>
      <c r="ABN88" s="45"/>
      <c r="ABO88" s="45"/>
      <c r="ABP88" s="45"/>
      <c r="ABQ88" s="45"/>
      <c r="ABR88" s="45"/>
      <c r="ABS88" s="45"/>
      <c r="ABT88" s="45"/>
      <c r="ABU88" s="45"/>
      <c r="ABV88" s="45"/>
      <c r="ABW88" s="45"/>
      <c r="ABX88" s="45"/>
      <c r="ABY88" s="45"/>
      <c r="ABZ88" s="45"/>
      <c r="ACA88" s="45"/>
      <c r="ACB88" s="45"/>
      <c r="ACC88" s="45"/>
      <c r="ACD88" s="45"/>
      <c r="ACE88" s="45"/>
      <c r="ACF88" s="45"/>
      <c r="ACG88" s="45"/>
      <c r="ACH88" s="45"/>
      <c r="ACI88" s="45"/>
      <c r="ACJ88" s="45"/>
      <c r="ACK88" s="45"/>
      <c r="ACL88" s="45"/>
      <c r="ACM88" s="45"/>
      <c r="ACN88" s="45"/>
      <c r="ACO88" s="45"/>
      <c r="ACP88" s="45"/>
      <c r="ACQ88" s="45"/>
      <c r="ACR88" s="45"/>
      <c r="ACS88" s="45"/>
      <c r="ACT88" s="45"/>
      <c r="ACU88" s="45"/>
      <c r="ACV88" s="45"/>
      <c r="ACW88" s="45"/>
      <c r="ACX88" s="45"/>
      <c r="ACY88" s="45"/>
      <c r="ACZ88" s="45"/>
      <c r="ADA88" s="45"/>
      <c r="ADB88" s="45"/>
      <c r="ADC88" s="45"/>
      <c r="ADD88" s="45"/>
      <c r="ADE88" s="45"/>
      <c r="ADF88" s="45"/>
      <c r="ADG88" s="45"/>
      <c r="ADH88" s="45"/>
      <c r="ADI88" s="45"/>
      <c r="ADJ88" s="45"/>
      <c r="ADK88" s="45"/>
      <c r="ADL88" s="45"/>
      <c r="ADM88" s="45"/>
      <c r="ADN88" s="45"/>
      <c r="ADO88" s="45"/>
      <c r="ADP88" s="45"/>
      <c r="ADQ88" s="45"/>
      <c r="ADR88" s="45"/>
      <c r="ADS88" s="45"/>
      <c r="ADT88" s="45"/>
      <c r="ADU88" s="45"/>
      <c r="ADV88" s="45"/>
      <c r="ADW88" s="45"/>
      <c r="ADX88" s="45"/>
      <c r="ADY88" s="45"/>
      <c r="ADZ88" s="45"/>
      <c r="AEA88" s="45"/>
      <c r="AEB88" s="45"/>
      <c r="AEC88" s="45"/>
      <c r="AED88" s="45"/>
      <c r="AEE88" s="45"/>
      <c r="AEF88" s="45"/>
      <c r="AEG88" s="45"/>
      <c r="AEH88" s="45"/>
      <c r="AEI88" s="45"/>
      <c r="AEJ88" s="45"/>
      <c r="AEK88" s="45"/>
      <c r="AEL88" s="45"/>
      <c r="AEM88" s="45"/>
      <c r="AEN88" s="45"/>
      <c r="AEO88" s="45"/>
      <c r="AEP88" s="45"/>
      <c r="AEQ88" s="45"/>
      <c r="AER88" s="45"/>
      <c r="AES88" s="45"/>
      <c r="AET88" s="45"/>
      <c r="AEU88" s="45"/>
      <c r="AEV88" s="45"/>
      <c r="AEW88" s="45"/>
      <c r="AEX88" s="45"/>
      <c r="AEY88" s="45"/>
      <c r="AEZ88" s="45"/>
      <c r="AFA88" s="45"/>
      <c r="AFB88" s="45"/>
      <c r="AFC88" s="45"/>
      <c r="AFD88" s="45"/>
      <c r="AFE88" s="45"/>
      <c r="AFF88" s="45"/>
      <c r="AFG88" s="45"/>
      <c r="AFH88" s="45"/>
      <c r="AFI88" s="45"/>
      <c r="AFJ88" s="45"/>
      <c r="AFK88" s="45"/>
      <c r="AFL88" s="45"/>
      <c r="AFM88" s="45"/>
      <c r="AFN88" s="45"/>
      <c r="AFO88" s="45"/>
      <c r="AFP88" s="45"/>
      <c r="AFQ88" s="45"/>
      <c r="AFR88" s="45"/>
      <c r="AFS88" s="45"/>
      <c r="AFT88" s="45"/>
      <c r="AFU88" s="45"/>
      <c r="AFV88" s="45"/>
      <c r="AFW88" s="45"/>
      <c r="AFX88" s="45"/>
      <c r="AFY88" s="45"/>
      <c r="AFZ88" s="45"/>
      <c r="AGA88" s="45"/>
      <c r="AGB88" s="45"/>
      <c r="AGC88" s="45"/>
      <c r="AGD88" s="45"/>
      <c r="AGE88" s="45"/>
      <c r="AGF88" s="45"/>
      <c r="AGG88" s="45"/>
      <c r="AGH88" s="45"/>
      <c r="AGI88" s="45"/>
      <c r="AGJ88" s="45"/>
      <c r="AGK88" s="45"/>
      <c r="AGL88" s="45"/>
      <c r="AGM88" s="45"/>
      <c r="AGN88" s="45"/>
      <c r="AGO88" s="45"/>
      <c r="AGP88" s="45"/>
      <c r="AGQ88" s="45"/>
      <c r="AGR88" s="45"/>
      <c r="AGS88" s="45"/>
      <c r="AGT88" s="45"/>
      <c r="AGU88" s="45"/>
      <c r="AGV88" s="45"/>
      <c r="AGW88" s="45"/>
      <c r="AGX88" s="45"/>
      <c r="AGY88" s="45"/>
      <c r="AGZ88" s="45"/>
      <c r="AHA88" s="45"/>
      <c r="AHB88" s="45"/>
      <c r="AHC88" s="45"/>
      <c r="AHD88" s="45"/>
      <c r="AHE88" s="45"/>
      <c r="AHF88" s="45"/>
      <c r="AHG88" s="45"/>
      <c r="AHH88" s="45"/>
      <c r="AHI88" s="45"/>
      <c r="AHJ88" s="45"/>
      <c r="AHK88" s="45"/>
      <c r="AHL88" s="45"/>
      <c r="AHM88" s="45"/>
      <c r="AHN88" s="45"/>
      <c r="AHO88" s="45"/>
      <c r="AHP88" s="45"/>
      <c r="AHQ88" s="45"/>
      <c r="AHR88" s="45"/>
      <c r="AHS88" s="45"/>
      <c r="AHT88" s="45"/>
      <c r="AHU88" s="45"/>
      <c r="AHV88" s="45"/>
      <c r="AHW88" s="45"/>
      <c r="AHX88" s="45"/>
      <c r="AHY88" s="45"/>
      <c r="AHZ88" s="45"/>
      <c r="AIA88" s="45"/>
      <c r="AIB88" s="45"/>
      <c r="AIC88" s="45"/>
      <c r="AID88" s="45"/>
      <c r="AIE88" s="45"/>
      <c r="AIF88" s="45"/>
      <c r="AIG88" s="45"/>
      <c r="AIH88" s="45"/>
      <c r="AII88" s="45"/>
      <c r="AIJ88" s="45"/>
      <c r="AIK88" s="45"/>
      <c r="AIL88" s="45"/>
      <c r="AIM88" s="45"/>
      <c r="AIN88" s="45"/>
      <c r="AIO88" s="45"/>
      <c r="AIP88" s="45"/>
      <c r="AIQ88" s="45"/>
      <c r="AIR88" s="45"/>
      <c r="AIS88" s="45"/>
      <c r="AIT88" s="45"/>
      <c r="AIU88" s="45"/>
      <c r="AIV88" s="45"/>
      <c r="AIW88" s="45"/>
      <c r="AIX88" s="45"/>
      <c r="AIY88" s="45"/>
      <c r="AIZ88" s="45"/>
      <c r="AJA88" s="45"/>
      <c r="AJB88" s="45"/>
      <c r="AJC88" s="45"/>
      <c r="AJD88" s="45"/>
      <c r="AJE88" s="45"/>
      <c r="AJF88" s="45"/>
      <c r="AJG88" s="45"/>
      <c r="AJH88" s="45"/>
      <c r="AJI88" s="45"/>
      <c r="AJJ88" s="45"/>
      <c r="AJK88" s="45"/>
      <c r="AJL88" s="45"/>
      <c r="AJM88" s="45"/>
      <c r="AJN88" s="45"/>
      <c r="AJO88" s="45"/>
      <c r="AJP88" s="45"/>
      <c r="AJQ88" s="45"/>
      <c r="AJR88" s="45"/>
      <c r="AJS88" s="45"/>
      <c r="AJT88" s="45"/>
      <c r="AJU88" s="45"/>
      <c r="AJV88" s="45"/>
      <c r="AJW88" s="45"/>
      <c r="AJX88" s="45"/>
      <c r="AJY88" s="45"/>
      <c r="AJZ88" s="45"/>
      <c r="AKA88" s="45"/>
      <c r="AKB88" s="45"/>
      <c r="AKC88" s="45"/>
      <c r="AKD88" s="45"/>
      <c r="AKE88" s="45"/>
      <c r="AKF88" s="45"/>
      <c r="AKG88" s="45"/>
      <c r="AKH88" s="45"/>
      <c r="AKI88" s="45"/>
      <c r="AKJ88" s="45"/>
      <c r="AKK88" s="45"/>
      <c r="AKL88" s="45"/>
      <c r="AKM88" s="45"/>
      <c r="AKN88" s="45"/>
      <c r="AKO88" s="45"/>
      <c r="AKP88" s="45"/>
      <c r="AKQ88" s="45"/>
      <c r="AKR88" s="45"/>
      <c r="AKS88" s="45"/>
      <c r="AKT88" s="45"/>
      <c r="AKU88" s="45"/>
      <c r="AKV88" s="45"/>
      <c r="AKW88" s="45"/>
      <c r="AKX88" s="45"/>
      <c r="AKY88" s="45"/>
      <c r="AKZ88" s="45"/>
      <c r="ALA88" s="45"/>
      <c r="ALB88" s="45"/>
      <c r="ALC88" s="45"/>
      <c r="ALD88" s="45"/>
      <c r="ALE88" s="45"/>
      <c r="ALF88" s="45"/>
      <c r="ALG88" s="45"/>
      <c r="ALH88" s="45"/>
      <c r="ALI88" s="45"/>
      <c r="ALJ88" s="45"/>
      <c r="ALK88" s="45"/>
      <c r="ALL88" s="45"/>
      <c r="ALM88" s="45"/>
      <c r="ALN88" s="45"/>
      <c r="ALO88" s="45"/>
      <c r="ALP88" s="45"/>
      <c r="ALQ88" s="45"/>
      <c r="ALR88" s="45"/>
      <c r="ALS88" s="45"/>
      <c r="ALT88" s="45"/>
      <c r="ALU88" s="45"/>
      <c r="ALV88" s="45"/>
      <c r="ALW88" s="45"/>
      <c r="ALX88" s="45"/>
      <c r="ALY88" s="45"/>
      <c r="ALZ88" s="45"/>
      <c r="AMA88" s="45"/>
      <c r="AMB88" s="45"/>
      <c r="AMC88" s="45"/>
      <c r="AMD88" s="45"/>
      <c r="AME88" s="45"/>
      <c r="AMF88" s="45"/>
      <c r="AMG88" s="45"/>
      <c r="AMH88" s="45"/>
      <c r="AMI88" s="45"/>
      <c r="AMJ88" s="45"/>
      <c r="AMK88" s="45"/>
      <c r="AML88" s="45"/>
      <c r="AMM88" s="45"/>
      <c r="AMN88" s="45"/>
      <c r="AMO88" s="45"/>
      <c r="AMP88" s="45"/>
      <c r="AMQ88" s="45"/>
      <c r="AMR88" s="45"/>
      <c r="AMS88" s="45"/>
      <c r="AMT88" s="45"/>
      <c r="AMU88" s="45"/>
      <c r="AMV88" s="45"/>
      <c r="AMW88" s="45"/>
      <c r="AMX88" s="45"/>
      <c r="AMY88" s="45"/>
      <c r="AMZ88" s="45"/>
      <c r="ANA88" s="45"/>
      <c r="ANB88" s="45"/>
      <c r="ANC88" s="45"/>
      <c r="AND88" s="45"/>
      <c r="ANE88" s="45"/>
      <c r="ANF88" s="45"/>
      <c r="ANG88" s="45"/>
      <c r="ANH88" s="45"/>
      <c r="ANI88" s="45"/>
      <c r="ANJ88" s="45"/>
      <c r="ANK88" s="45"/>
      <c r="ANL88" s="45"/>
      <c r="ANM88" s="45"/>
      <c r="ANN88" s="45"/>
      <c r="ANO88" s="45"/>
      <c r="ANP88" s="45"/>
      <c r="ANQ88" s="45"/>
      <c r="ANR88" s="45"/>
      <c r="ANS88" s="45"/>
      <c r="ANT88" s="45"/>
      <c r="ANU88" s="45"/>
      <c r="ANV88" s="45"/>
      <c r="ANW88" s="45"/>
      <c r="ANX88" s="45"/>
      <c r="ANY88" s="45"/>
      <c r="ANZ88" s="45"/>
      <c r="AOA88" s="45"/>
      <c r="AOB88" s="45"/>
      <c r="AOC88" s="45"/>
      <c r="AOD88" s="45"/>
      <c r="AOE88" s="45"/>
      <c r="AOF88" s="45"/>
      <c r="AOG88" s="45"/>
      <c r="AOH88" s="45"/>
      <c r="AOI88" s="45"/>
      <c r="AOJ88" s="45"/>
      <c r="AOK88" s="45"/>
      <c r="AOL88" s="45"/>
      <c r="AOM88" s="45"/>
      <c r="AON88" s="45"/>
      <c r="AOO88" s="45"/>
      <c r="AOP88" s="45"/>
      <c r="AOQ88" s="45"/>
      <c r="AOR88" s="45"/>
      <c r="AOS88" s="45"/>
      <c r="AOT88" s="45"/>
      <c r="AOU88" s="45"/>
      <c r="AOV88" s="45"/>
      <c r="AOW88" s="45"/>
      <c r="AOX88" s="45"/>
      <c r="AOY88" s="45"/>
      <c r="AOZ88" s="45"/>
      <c r="APA88" s="45"/>
      <c r="APB88" s="45"/>
      <c r="APC88" s="45"/>
      <c r="APD88" s="45"/>
      <c r="APE88" s="45"/>
      <c r="APF88" s="45"/>
      <c r="APG88" s="45"/>
      <c r="APH88" s="45"/>
      <c r="API88" s="45"/>
      <c r="APJ88" s="45"/>
      <c r="APK88" s="45"/>
      <c r="APL88" s="45"/>
      <c r="APM88" s="45"/>
      <c r="APN88" s="45"/>
      <c r="APO88" s="45"/>
      <c r="APP88" s="45"/>
      <c r="APQ88" s="45"/>
      <c r="APR88" s="45"/>
      <c r="APS88" s="45"/>
      <c r="APT88" s="45"/>
      <c r="APU88" s="45"/>
      <c r="APV88" s="45"/>
      <c r="APW88" s="45"/>
      <c r="APX88" s="45"/>
      <c r="APY88" s="45"/>
      <c r="APZ88" s="45"/>
    </row>
    <row r="89" spans="1:1118" x14ac:dyDescent="0.15">
      <c r="A89" s="44" t="s">
        <v>312</v>
      </c>
      <c r="B89" s="255">
        <v>49.26</v>
      </c>
      <c r="C89" s="255"/>
      <c r="D89" s="255">
        <v>0</v>
      </c>
      <c r="E89" s="255">
        <v>0</v>
      </c>
      <c r="F89" s="255">
        <v>77417.490000000005</v>
      </c>
      <c r="G89" s="255">
        <v>7546.54</v>
      </c>
      <c r="H89" s="255"/>
      <c r="I89" s="255"/>
      <c r="J89" s="255">
        <v>1276.19</v>
      </c>
      <c r="K89" s="255"/>
      <c r="L89" s="255">
        <v>0</v>
      </c>
      <c r="M89" s="255">
        <v>56951.92</v>
      </c>
      <c r="N89" s="255">
        <v>7082.64</v>
      </c>
      <c r="O89" s="255">
        <v>0</v>
      </c>
      <c r="P89" s="255">
        <v>173069.86</v>
      </c>
      <c r="Q89" s="255">
        <v>0</v>
      </c>
      <c r="R89" s="255">
        <v>0</v>
      </c>
      <c r="S89" s="255">
        <v>0</v>
      </c>
      <c r="T89" s="255">
        <v>2357.1799999999998</v>
      </c>
      <c r="U89" s="255"/>
      <c r="V89" s="255">
        <v>0</v>
      </c>
      <c r="W89" s="255">
        <v>1154.17</v>
      </c>
      <c r="X89" s="255">
        <v>0</v>
      </c>
      <c r="Y89" s="255"/>
      <c r="Z89" s="255">
        <v>236.63</v>
      </c>
      <c r="AA89" s="255"/>
      <c r="AB89" s="255">
        <v>0</v>
      </c>
      <c r="AC89" s="255">
        <v>478.34</v>
      </c>
      <c r="AD89" s="255"/>
      <c r="AE89" s="255">
        <v>5038.57</v>
      </c>
      <c r="AF89" s="255"/>
      <c r="AG89" s="255">
        <v>173.71</v>
      </c>
      <c r="AH89" s="255">
        <f t="shared" si="18"/>
        <v>332832.50000000006</v>
      </c>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c r="CA89" s="45"/>
      <c r="CB89" s="45"/>
      <c r="CC89" s="45"/>
      <c r="CD89" s="45"/>
      <c r="CE89" s="45"/>
      <c r="CF89" s="45"/>
      <c r="CG89" s="45"/>
      <c r="CH89" s="45"/>
      <c r="CI89" s="45"/>
      <c r="CJ89" s="45"/>
      <c r="CK89" s="45"/>
      <c r="CL89" s="45"/>
      <c r="CM89" s="45"/>
      <c r="CN89" s="45"/>
      <c r="CO89" s="45"/>
      <c r="CP89" s="45"/>
      <c r="CQ89" s="45"/>
      <c r="CR89" s="45"/>
      <c r="CS89" s="45"/>
      <c r="CT89" s="45"/>
      <c r="CU89" s="45"/>
      <c r="CV89" s="45"/>
      <c r="CW89" s="45"/>
      <c r="CX89" s="45"/>
      <c r="CY89" s="45"/>
      <c r="CZ89" s="45"/>
      <c r="DA89" s="45"/>
      <c r="DB89" s="45"/>
      <c r="DC89" s="45"/>
      <c r="DD89" s="45"/>
      <c r="DE89" s="45"/>
      <c r="DF89" s="45"/>
      <c r="DG89" s="45"/>
      <c r="DH89" s="45"/>
      <c r="DI89" s="45"/>
      <c r="DJ89" s="45"/>
      <c r="DK89" s="45"/>
      <c r="DL89" s="45"/>
      <c r="DM89" s="45"/>
      <c r="DN89" s="45"/>
      <c r="DO89" s="45"/>
      <c r="DP89" s="45"/>
      <c r="DQ89" s="45"/>
      <c r="DR89" s="45"/>
      <c r="DS89" s="45"/>
      <c r="DT89" s="45"/>
      <c r="DU89" s="45"/>
      <c r="DV89" s="45"/>
      <c r="DW89" s="45"/>
      <c r="DX89" s="45"/>
      <c r="DY89" s="45"/>
      <c r="DZ89" s="45"/>
      <c r="EA89" s="45"/>
      <c r="EB89" s="45"/>
      <c r="EC89" s="45"/>
      <c r="ED89" s="45"/>
      <c r="EE89" s="45"/>
      <c r="EF89" s="45"/>
      <c r="EG89" s="45"/>
      <c r="EH89" s="45"/>
      <c r="EI89" s="45"/>
      <c r="EJ89" s="45"/>
      <c r="EK89" s="45"/>
      <c r="EL89" s="45"/>
      <c r="EM89" s="45"/>
      <c r="EN89" s="45"/>
      <c r="EO89" s="45"/>
      <c r="EP89" s="45"/>
      <c r="EQ89" s="45"/>
      <c r="ER89" s="45"/>
      <c r="ES89" s="45"/>
      <c r="ET89" s="45"/>
      <c r="EU89" s="45"/>
      <c r="EV89" s="45"/>
      <c r="EW89" s="45"/>
      <c r="EX89" s="45"/>
      <c r="EY89" s="45"/>
      <c r="EZ89" s="45"/>
      <c r="FA89" s="45"/>
      <c r="FB89" s="45"/>
      <c r="FC89" s="45"/>
      <c r="FD89" s="45"/>
      <c r="FE89" s="45"/>
      <c r="FF89" s="45"/>
      <c r="FG89" s="45"/>
      <c r="FH89" s="45"/>
      <c r="FI89" s="45"/>
      <c r="FJ89" s="45"/>
      <c r="FK89" s="45"/>
      <c r="FL89" s="45"/>
      <c r="FM89" s="45"/>
      <c r="FN89" s="45"/>
      <c r="FO89" s="45"/>
      <c r="FP89" s="45"/>
      <c r="FQ89" s="45"/>
      <c r="FR89" s="45"/>
      <c r="FS89" s="45"/>
      <c r="FT89" s="45"/>
      <c r="FU89" s="45"/>
      <c r="FV89" s="45"/>
      <c r="FW89" s="45"/>
      <c r="FX89" s="45"/>
      <c r="FY89" s="45"/>
      <c r="FZ89" s="45"/>
      <c r="GA89" s="45"/>
      <c r="GB89" s="45"/>
      <c r="GC89" s="45"/>
      <c r="GD89" s="45"/>
      <c r="GE89" s="45"/>
      <c r="GF89" s="45"/>
      <c r="GG89" s="45"/>
      <c r="GH89" s="45"/>
      <c r="GI89" s="45"/>
      <c r="GJ89" s="45"/>
      <c r="GK89" s="45"/>
      <c r="GL89" s="45"/>
      <c r="GM89" s="45"/>
      <c r="GN89" s="45"/>
      <c r="GO89" s="45"/>
      <c r="GP89" s="45"/>
      <c r="GQ89" s="45"/>
      <c r="GR89" s="45"/>
      <c r="GS89" s="45"/>
      <c r="GT89" s="45"/>
      <c r="GU89" s="45"/>
      <c r="GV89" s="45"/>
      <c r="GW89" s="45"/>
      <c r="GX89" s="45"/>
      <c r="GY89" s="45"/>
      <c r="GZ89" s="45"/>
      <c r="HA89" s="45"/>
      <c r="HB89" s="45"/>
      <c r="HC89" s="45"/>
      <c r="HD89" s="45"/>
      <c r="HE89" s="45"/>
      <c r="HF89" s="45"/>
      <c r="HG89" s="45"/>
      <c r="HH89" s="45"/>
      <c r="HI89" s="45"/>
      <c r="HJ89" s="45"/>
      <c r="HK89" s="45"/>
      <c r="HL89" s="45"/>
      <c r="HM89" s="45"/>
      <c r="HN89" s="45"/>
      <c r="HO89" s="45"/>
      <c r="HP89" s="45"/>
      <c r="HQ89" s="45"/>
      <c r="HR89" s="45"/>
      <c r="HS89" s="45"/>
      <c r="HT89" s="45"/>
      <c r="HU89" s="45"/>
      <c r="HV89" s="45"/>
      <c r="HW89" s="45"/>
      <c r="HX89" s="45"/>
      <c r="HY89" s="45"/>
      <c r="HZ89" s="45"/>
      <c r="IA89" s="45"/>
      <c r="IB89" s="45"/>
      <c r="IC89" s="45"/>
      <c r="ID89" s="45"/>
      <c r="IE89" s="45"/>
      <c r="IF89" s="45"/>
      <c r="IG89" s="45"/>
      <c r="IH89" s="45"/>
      <c r="II89" s="45"/>
      <c r="IJ89" s="45"/>
      <c r="IK89" s="45"/>
      <c r="IL89" s="45"/>
      <c r="IM89" s="45"/>
      <c r="IN89" s="45"/>
      <c r="IO89" s="45"/>
      <c r="IP89" s="45"/>
      <c r="IQ89" s="45"/>
      <c r="IR89" s="45"/>
      <c r="IS89" s="45"/>
      <c r="IT89" s="45"/>
      <c r="IU89" s="45"/>
      <c r="IV89" s="45"/>
      <c r="IW89" s="45"/>
      <c r="IX89" s="45"/>
      <c r="IY89" s="45"/>
      <c r="IZ89" s="45"/>
      <c r="JA89" s="45"/>
      <c r="JB89" s="45"/>
      <c r="JC89" s="45"/>
      <c r="JD89" s="45"/>
      <c r="JE89" s="45"/>
      <c r="JF89" s="45"/>
      <c r="JG89" s="45"/>
      <c r="JH89" s="45"/>
      <c r="JI89" s="45"/>
      <c r="JJ89" s="45"/>
      <c r="JK89" s="45"/>
      <c r="JL89" s="45"/>
      <c r="JM89" s="45"/>
      <c r="JN89" s="45"/>
      <c r="JO89" s="45"/>
      <c r="JP89" s="45"/>
      <c r="JQ89" s="45"/>
      <c r="JR89" s="45"/>
      <c r="JS89" s="45"/>
      <c r="JT89" s="45"/>
      <c r="JU89" s="45"/>
      <c r="JV89" s="45"/>
      <c r="JW89" s="45"/>
      <c r="JX89" s="45"/>
      <c r="JY89" s="45"/>
      <c r="JZ89" s="45"/>
      <c r="KA89" s="45"/>
      <c r="KB89" s="45"/>
      <c r="KC89" s="45"/>
      <c r="KD89" s="45"/>
      <c r="KE89" s="45"/>
      <c r="KF89" s="45"/>
      <c r="KG89" s="45"/>
      <c r="KH89" s="45"/>
      <c r="KI89" s="45"/>
      <c r="KJ89" s="45"/>
      <c r="KK89" s="45"/>
      <c r="KL89" s="45"/>
      <c r="KM89" s="45"/>
      <c r="KN89" s="45"/>
      <c r="KO89" s="45"/>
      <c r="KP89" s="45"/>
      <c r="KQ89" s="45"/>
      <c r="KR89" s="45"/>
      <c r="KS89" s="45"/>
      <c r="KT89" s="45"/>
      <c r="KU89" s="45"/>
      <c r="KV89" s="45"/>
      <c r="KW89" s="45"/>
      <c r="KX89" s="45"/>
      <c r="KY89" s="45"/>
      <c r="KZ89" s="45"/>
      <c r="LA89" s="45"/>
      <c r="LB89" s="45"/>
      <c r="LC89" s="45"/>
      <c r="LD89" s="45"/>
      <c r="LE89" s="45"/>
      <c r="LF89" s="45"/>
      <c r="LG89" s="45"/>
      <c r="LH89" s="45"/>
      <c r="LI89" s="45"/>
      <c r="LJ89" s="45"/>
      <c r="LK89" s="45"/>
      <c r="LL89" s="45"/>
      <c r="LM89" s="45"/>
      <c r="LN89" s="45"/>
      <c r="LO89" s="45"/>
      <c r="LP89" s="45"/>
      <c r="LQ89" s="45"/>
      <c r="LR89" s="45"/>
      <c r="LS89" s="45"/>
      <c r="LT89" s="45"/>
      <c r="LU89" s="45"/>
      <c r="LV89" s="45"/>
      <c r="LW89" s="45"/>
      <c r="LX89" s="45"/>
      <c r="LY89" s="45"/>
      <c r="LZ89" s="45"/>
      <c r="MA89" s="45"/>
      <c r="MB89" s="45"/>
      <c r="MC89" s="45"/>
      <c r="MD89" s="45"/>
      <c r="ME89" s="45"/>
      <c r="MF89" s="45"/>
      <c r="MG89" s="45"/>
      <c r="MH89" s="45"/>
      <c r="MI89" s="45"/>
      <c r="MJ89" s="45"/>
      <c r="MK89" s="45"/>
      <c r="ML89" s="45"/>
      <c r="MM89" s="45"/>
      <c r="MN89" s="45"/>
      <c r="MO89" s="45"/>
      <c r="MP89" s="45"/>
      <c r="MQ89" s="45"/>
      <c r="MR89" s="45"/>
      <c r="MS89" s="45"/>
      <c r="MT89" s="45"/>
      <c r="MU89" s="45"/>
      <c r="MV89" s="45"/>
      <c r="MW89" s="45"/>
      <c r="MX89" s="45"/>
      <c r="MY89" s="45"/>
      <c r="MZ89" s="45"/>
      <c r="NA89" s="45"/>
      <c r="NB89" s="45"/>
      <c r="NC89" s="45"/>
      <c r="ND89" s="45"/>
      <c r="NE89" s="45"/>
      <c r="NF89" s="45"/>
      <c r="NG89" s="45"/>
      <c r="NH89" s="45"/>
      <c r="NI89" s="45"/>
      <c r="NJ89" s="45"/>
      <c r="NK89" s="45"/>
      <c r="NL89" s="45"/>
      <c r="NM89" s="45"/>
      <c r="NN89" s="45"/>
      <c r="NO89" s="45"/>
      <c r="NP89" s="45"/>
      <c r="NQ89" s="45"/>
      <c r="NR89" s="45"/>
      <c r="NS89" s="45"/>
      <c r="NT89" s="45"/>
      <c r="NU89" s="45"/>
      <c r="NV89" s="45"/>
      <c r="NW89" s="45"/>
      <c r="NX89" s="45"/>
      <c r="NY89" s="45"/>
      <c r="NZ89" s="45"/>
      <c r="OA89" s="45"/>
      <c r="OB89" s="45"/>
      <c r="OC89" s="45"/>
      <c r="OD89" s="45"/>
      <c r="OE89" s="45"/>
      <c r="OF89" s="45"/>
      <c r="OG89" s="45"/>
      <c r="OH89" s="45"/>
      <c r="OI89" s="45"/>
      <c r="OJ89" s="45"/>
      <c r="OK89" s="45"/>
      <c r="OL89" s="45"/>
      <c r="OM89" s="45"/>
      <c r="ON89" s="45"/>
      <c r="OO89" s="45"/>
      <c r="OP89" s="45"/>
      <c r="OQ89" s="45"/>
      <c r="OR89" s="45"/>
      <c r="OS89" s="45"/>
      <c r="OT89" s="45"/>
      <c r="OU89" s="45"/>
      <c r="OV89" s="45"/>
      <c r="OW89" s="45"/>
      <c r="OX89" s="45"/>
      <c r="OY89" s="45"/>
      <c r="OZ89" s="45"/>
      <c r="PA89" s="45"/>
      <c r="PB89" s="45"/>
      <c r="PC89" s="45"/>
      <c r="PD89" s="45"/>
      <c r="PE89" s="45"/>
      <c r="PF89" s="45"/>
      <c r="PG89" s="45"/>
      <c r="PH89" s="45"/>
      <c r="PI89" s="45"/>
      <c r="PJ89" s="45"/>
      <c r="PK89" s="45"/>
      <c r="PL89" s="45"/>
      <c r="PM89" s="45"/>
      <c r="PN89" s="45"/>
      <c r="PO89" s="45"/>
      <c r="PP89" s="45"/>
      <c r="PQ89" s="45"/>
      <c r="PR89" s="45"/>
      <c r="PS89" s="45"/>
      <c r="PT89" s="45"/>
      <c r="PU89" s="45"/>
      <c r="PV89" s="45"/>
      <c r="PW89" s="45"/>
      <c r="PX89" s="45"/>
      <c r="PY89" s="45"/>
      <c r="PZ89" s="45"/>
      <c r="QA89" s="45"/>
      <c r="QB89" s="45"/>
      <c r="QC89" s="45"/>
      <c r="QD89" s="45"/>
      <c r="QE89" s="45"/>
      <c r="QF89" s="45"/>
      <c r="QG89" s="45"/>
      <c r="QH89" s="45"/>
      <c r="QI89" s="45"/>
      <c r="QJ89" s="45"/>
      <c r="QK89" s="45"/>
      <c r="QL89" s="45"/>
      <c r="QM89" s="45"/>
      <c r="QN89" s="45"/>
      <c r="QO89" s="45"/>
      <c r="QP89" s="45"/>
      <c r="QQ89" s="45"/>
      <c r="QR89" s="45"/>
      <c r="QS89" s="45"/>
      <c r="QT89" s="45"/>
      <c r="QU89" s="45"/>
      <c r="QV89" s="45"/>
      <c r="QW89" s="45"/>
      <c r="QX89" s="45"/>
      <c r="QY89" s="45"/>
      <c r="QZ89" s="45"/>
      <c r="RA89" s="45"/>
      <c r="RB89" s="45"/>
      <c r="RC89" s="45"/>
      <c r="RD89" s="45"/>
      <c r="RE89" s="45"/>
      <c r="RF89" s="45"/>
      <c r="RG89" s="45"/>
      <c r="RH89" s="45"/>
      <c r="RI89" s="45"/>
      <c r="RJ89" s="45"/>
      <c r="RK89" s="45"/>
      <c r="RL89" s="45"/>
      <c r="RM89" s="45"/>
      <c r="RN89" s="45"/>
      <c r="RO89" s="45"/>
      <c r="RP89" s="45"/>
      <c r="RQ89" s="45"/>
      <c r="RR89" s="45"/>
      <c r="RS89" s="45"/>
      <c r="RT89" s="45"/>
      <c r="RU89" s="45"/>
      <c r="RV89" s="45"/>
      <c r="RW89" s="45"/>
      <c r="RX89" s="45"/>
      <c r="RY89" s="45"/>
      <c r="RZ89" s="45"/>
      <c r="SA89" s="45"/>
      <c r="SB89" s="45"/>
      <c r="SC89" s="45"/>
      <c r="SD89" s="45"/>
      <c r="SE89" s="45"/>
      <c r="SF89" s="45"/>
      <c r="SG89" s="45"/>
      <c r="SH89" s="45"/>
      <c r="SI89" s="45"/>
      <c r="SJ89" s="45"/>
      <c r="SK89" s="45"/>
      <c r="SL89" s="45"/>
      <c r="SM89" s="45"/>
      <c r="SN89" s="45"/>
      <c r="SO89" s="45"/>
      <c r="SP89" s="45"/>
      <c r="SQ89" s="45"/>
      <c r="SR89" s="45"/>
      <c r="SS89" s="45"/>
      <c r="ST89" s="45"/>
      <c r="SU89" s="45"/>
      <c r="SV89" s="45"/>
      <c r="SW89" s="45"/>
      <c r="SX89" s="45"/>
      <c r="SY89" s="45"/>
      <c r="SZ89" s="45"/>
      <c r="TA89" s="45"/>
      <c r="TB89" s="45"/>
      <c r="TC89" s="45"/>
      <c r="TD89" s="45"/>
      <c r="TE89" s="45"/>
      <c r="TF89" s="45"/>
      <c r="TG89" s="45"/>
      <c r="TH89" s="45"/>
      <c r="TI89" s="45"/>
      <c r="TJ89" s="45"/>
      <c r="TK89" s="45"/>
      <c r="TL89" s="45"/>
      <c r="TM89" s="45"/>
      <c r="TN89" s="45"/>
      <c r="TO89" s="45"/>
      <c r="TP89" s="45"/>
      <c r="TQ89" s="45"/>
      <c r="TR89" s="45"/>
      <c r="TS89" s="45"/>
      <c r="TT89" s="45"/>
      <c r="TU89" s="45"/>
      <c r="TV89" s="45"/>
      <c r="TW89" s="45"/>
      <c r="TX89" s="45"/>
      <c r="TY89" s="45"/>
      <c r="TZ89" s="45"/>
      <c r="UA89" s="45"/>
      <c r="UB89" s="45"/>
      <c r="UC89" s="45"/>
      <c r="UD89" s="45"/>
      <c r="UE89" s="45"/>
      <c r="UF89" s="45"/>
      <c r="UG89" s="45"/>
      <c r="UH89" s="45"/>
      <c r="UI89" s="45"/>
      <c r="UJ89" s="45"/>
      <c r="UK89" s="45"/>
      <c r="UL89" s="45"/>
      <c r="UM89" s="45"/>
      <c r="UN89" s="45"/>
      <c r="UO89" s="45"/>
      <c r="UP89" s="45"/>
      <c r="UQ89" s="45"/>
      <c r="UR89" s="45"/>
      <c r="US89" s="45"/>
      <c r="UT89" s="45"/>
      <c r="UU89" s="45"/>
      <c r="UV89" s="45"/>
      <c r="UW89" s="45"/>
      <c r="UX89" s="45"/>
      <c r="UY89" s="45"/>
      <c r="UZ89" s="45"/>
      <c r="VA89" s="45"/>
      <c r="VB89" s="45"/>
      <c r="VC89" s="45"/>
      <c r="VD89" s="45"/>
      <c r="VE89" s="45"/>
      <c r="VF89" s="45"/>
      <c r="VG89" s="45"/>
      <c r="VH89" s="45"/>
      <c r="VI89" s="45"/>
      <c r="VJ89" s="45"/>
      <c r="VK89" s="45"/>
      <c r="VL89" s="45"/>
      <c r="VM89" s="45"/>
      <c r="VN89" s="45"/>
      <c r="VO89" s="45"/>
      <c r="VP89" s="45"/>
      <c r="VQ89" s="45"/>
      <c r="VR89" s="45"/>
      <c r="VS89" s="45"/>
      <c r="VT89" s="45"/>
      <c r="VU89" s="45"/>
      <c r="VV89" s="45"/>
      <c r="VW89" s="45"/>
      <c r="VX89" s="45"/>
      <c r="VY89" s="45"/>
      <c r="VZ89" s="45"/>
      <c r="WA89" s="45"/>
      <c r="WB89" s="45"/>
      <c r="WC89" s="45"/>
      <c r="WD89" s="45"/>
      <c r="WE89" s="45"/>
      <c r="WF89" s="45"/>
      <c r="WG89" s="45"/>
      <c r="WH89" s="45"/>
      <c r="WI89" s="45"/>
      <c r="WJ89" s="45"/>
      <c r="WK89" s="45"/>
      <c r="WL89" s="45"/>
      <c r="WM89" s="45"/>
      <c r="WN89" s="45"/>
      <c r="WO89" s="45"/>
      <c r="WP89" s="45"/>
      <c r="WQ89" s="45"/>
      <c r="WR89" s="45"/>
      <c r="WS89" s="45"/>
      <c r="WT89" s="45"/>
      <c r="WU89" s="45"/>
      <c r="WV89" s="45"/>
      <c r="WW89" s="45"/>
      <c r="WX89" s="45"/>
      <c r="WY89" s="45"/>
      <c r="WZ89" s="45"/>
      <c r="XA89" s="45"/>
      <c r="XB89" s="45"/>
      <c r="XC89" s="45"/>
      <c r="XD89" s="45"/>
      <c r="XE89" s="45"/>
      <c r="XF89" s="45"/>
      <c r="XG89" s="45"/>
      <c r="XH89" s="45"/>
      <c r="XI89" s="45"/>
      <c r="XJ89" s="45"/>
      <c r="XK89" s="45"/>
      <c r="XL89" s="45"/>
      <c r="XM89" s="45"/>
      <c r="XN89" s="45"/>
      <c r="XO89" s="45"/>
      <c r="XP89" s="45"/>
      <c r="XQ89" s="45"/>
      <c r="XR89" s="45"/>
      <c r="XS89" s="45"/>
      <c r="XT89" s="45"/>
      <c r="XU89" s="45"/>
      <c r="XV89" s="45"/>
      <c r="XW89" s="45"/>
      <c r="XX89" s="45"/>
      <c r="XY89" s="45"/>
      <c r="XZ89" s="45"/>
      <c r="YA89" s="45"/>
      <c r="YB89" s="45"/>
      <c r="YC89" s="45"/>
      <c r="YD89" s="45"/>
      <c r="YE89" s="45"/>
      <c r="YF89" s="45"/>
      <c r="YG89" s="45"/>
      <c r="YH89" s="45"/>
      <c r="YI89" s="45"/>
      <c r="YJ89" s="45"/>
      <c r="YK89" s="45"/>
      <c r="YL89" s="45"/>
      <c r="YM89" s="45"/>
      <c r="YN89" s="45"/>
      <c r="YO89" s="45"/>
      <c r="YP89" s="45"/>
      <c r="YQ89" s="45"/>
      <c r="YR89" s="45"/>
      <c r="YS89" s="45"/>
      <c r="YT89" s="45"/>
      <c r="YU89" s="45"/>
      <c r="YV89" s="45"/>
      <c r="YW89" s="45"/>
      <c r="YX89" s="45"/>
      <c r="YY89" s="45"/>
      <c r="YZ89" s="45"/>
      <c r="ZA89" s="45"/>
      <c r="ZB89" s="45"/>
      <c r="ZC89" s="45"/>
      <c r="ZD89" s="45"/>
      <c r="ZE89" s="45"/>
      <c r="ZF89" s="45"/>
      <c r="ZG89" s="45"/>
      <c r="ZH89" s="45"/>
      <c r="ZI89" s="45"/>
      <c r="ZJ89" s="45"/>
      <c r="ZK89" s="45"/>
      <c r="ZL89" s="45"/>
      <c r="ZM89" s="45"/>
      <c r="ZN89" s="45"/>
      <c r="ZO89" s="45"/>
      <c r="ZP89" s="45"/>
      <c r="ZQ89" s="45"/>
      <c r="ZR89" s="45"/>
      <c r="ZS89" s="45"/>
      <c r="ZT89" s="45"/>
      <c r="ZU89" s="45"/>
      <c r="ZV89" s="45"/>
      <c r="ZW89" s="45"/>
      <c r="ZX89" s="45"/>
      <c r="ZY89" s="45"/>
      <c r="ZZ89" s="45"/>
      <c r="AAA89" s="45"/>
      <c r="AAB89" s="45"/>
      <c r="AAC89" s="45"/>
      <c r="AAD89" s="45"/>
      <c r="AAE89" s="45"/>
      <c r="AAF89" s="45"/>
      <c r="AAG89" s="45"/>
      <c r="AAH89" s="45"/>
      <c r="AAI89" s="45"/>
      <c r="AAJ89" s="45"/>
      <c r="AAK89" s="45"/>
      <c r="AAL89" s="45"/>
      <c r="AAM89" s="45"/>
      <c r="AAN89" s="45"/>
      <c r="AAO89" s="45"/>
      <c r="AAP89" s="45"/>
      <c r="AAQ89" s="45"/>
      <c r="AAR89" s="45"/>
      <c r="AAS89" s="45"/>
      <c r="AAT89" s="45"/>
      <c r="AAU89" s="45"/>
      <c r="AAV89" s="45"/>
      <c r="AAW89" s="45"/>
      <c r="AAX89" s="45"/>
      <c r="AAY89" s="45"/>
      <c r="AAZ89" s="45"/>
      <c r="ABA89" s="45"/>
      <c r="ABB89" s="45"/>
      <c r="ABC89" s="45"/>
      <c r="ABD89" s="45"/>
      <c r="ABE89" s="45"/>
      <c r="ABF89" s="45"/>
      <c r="ABG89" s="45"/>
      <c r="ABH89" s="45"/>
      <c r="ABI89" s="45"/>
      <c r="ABJ89" s="45"/>
      <c r="ABK89" s="45"/>
      <c r="ABL89" s="45"/>
      <c r="ABM89" s="45"/>
      <c r="ABN89" s="45"/>
      <c r="ABO89" s="45"/>
      <c r="ABP89" s="45"/>
      <c r="ABQ89" s="45"/>
      <c r="ABR89" s="45"/>
      <c r="ABS89" s="45"/>
      <c r="ABT89" s="45"/>
      <c r="ABU89" s="45"/>
      <c r="ABV89" s="45"/>
      <c r="ABW89" s="45"/>
      <c r="ABX89" s="45"/>
      <c r="ABY89" s="45"/>
      <c r="ABZ89" s="45"/>
      <c r="ACA89" s="45"/>
      <c r="ACB89" s="45"/>
      <c r="ACC89" s="45"/>
      <c r="ACD89" s="45"/>
      <c r="ACE89" s="45"/>
      <c r="ACF89" s="45"/>
      <c r="ACG89" s="45"/>
      <c r="ACH89" s="45"/>
      <c r="ACI89" s="45"/>
      <c r="ACJ89" s="45"/>
      <c r="ACK89" s="45"/>
      <c r="ACL89" s="45"/>
      <c r="ACM89" s="45"/>
      <c r="ACN89" s="45"/>
      <c r="ACO89" s="45"/>
      <c r="ACP89" s="45"/>
      <c r="ACQ89" s="45"/>
      <c r="ACR89" s="45"/>
      <c r="ACS89" s="45"/>
      <c r="ACT89" s="45"/>
      <c r="ACU89" s="45"/>
      <c r="ACV89" s="45"/>
      <c r="ACW89" s="45"/>
      <c r="ACX89" s="45"/>
      <c r="ACY89" s="45"/>
      <c r="ACZ89" s="45"/>
      <c r="ADA89" s="45"/>
      <c r="ADB89" s="45"/>
      <c r="ADC89" s="45"/>
      <c r="ADD89" s="45"/>
      <c r="ADE89" s="45"/>
      <c r="ADF89" s="45"/>
      <c r="ADG89" s="45"/>
      <c r="ADH89" s="45"/>
      <c r="ADI89" s="45"/>
      <c r="ADJ89" s="45"/>
      <c r="ADK89" s="45"/>
      <c r="ADL89" s="45"/>
      <c r="ADM89" s="45"/>
      <c r="ADN89" s="45"/>
      <c r="ADO89" s="45"/>
      <c r="ADP89" s="45"/>
      <c r="ADQ89" s="45"/>
      <c r="ADR89" s="45"/>
      <c r="ADS89" s="45"/>
      <c r="ADT89" s="45"/>
      <c r="ADU89" s="45"/>
      <c r="ADV89" s="45"/>
      <c r="ADW89" s="45"/>
      <c r="ADX89" s="45"/>
      <c r="ADY89" s="45"/>
      <c r="ADZ89" s="45"/>
      <c r="AEA89" s="45"/>
      <c r="AEB89" s="45"/>
      <c r="AEC89" s="45"/>
      <c r="AED89" s="45"/>
      <c r="AEE89" s="45"/>
      <c r="AEF89" s="45"/>
      <c r="AEG89" s="45"/>
      <c r="AEH89" s="45"/>
      <c r="AEI89" s="45"/>
      <c r="AEJ89" s="45"/>
      <c r="AEK89" s="45"/>
      <c r="AEL89" s="45"/>
      <c r="AEM89" s="45"/>
      <c r="AEN89" s="45"/>
      <c r="AEO89" s="45"/>
      <c r="AEP89" s="45"/>
      <c r="AEQ89" s="45"/>
      <c r="AER89" s="45"/>
      <c r="AES89" s="45"/>
      <c r="AET89" s="45"/>
      <c r="AEU89" s="45"/>
      <c r="AEV89" s="45"/>
      <c r="AEW89" s="45"/>
      <c r="AEX89" s="45"/>
      <c r="AEY89" s="45"/>
      <c r="AEZ89" s="45"/>
      <c r="AFA89" s="45"/>
      <c r="AFB89" s="45"/>
      <c r="AFC89" s="45"/>
      <c r="AFD89" s="45"/>
      <c r="AFE89" s="45"/>
      <c r="AFF89" s="45"/>
      <c r="AFG89" s="45"/>
      <c r="AFH89" s="45"/>
      <c r="AFI89" s="45"/>
      <c r="AFJ89" s="45"/>
      <c r="AFK89" s="45"/>
      <c r="AFL89" s="45"/>
      <c r="AFM89" s="45"/>
      <c r="AFN89" s="45"/>
      <c r="AFO89" s="45"/>
      <c r="AFP89" s="45"/>
      <c r="AFQ89" s="45"/>
      <c r="AFR89" s="45"/>
      <c r="AFS89" s="45"/>
      <c r="AFT89" s="45"/>
      <c r="AFU89" s="45"/>
      <c r="AFV89" s="45"/>
      <c r="AFW89" s="45"/>
      <c r="AFX89" s="45"/>
      <c r="AFY89" s="45"/>
      <c r="AFZ89" s="45"/>
      <c r="AGA89" s="45"/>
      <c r="AGB89" s="45"/>
      <c r="AGC89" s="45"/>
      <c r="AGD89" s="45"/>
      <c r="AGE89" s="45"/>
      <c r="AGF89" s="45"/>
      <c r="AGG89" s="45"/>
      <c r="AGH89" s="45"/>
      <c r="AGI89" s="45"/>
      <c r="AGJ89" s="45"/>
      <c r="AGK89" s="45"/>
      <c r="AGL89" s="45"/>
      <c r="AGM89" s="45"/>
      <c r="AGN89" s="45"/>
      <c r="AGO89" s="45"/>
      <c r="AGP89" s="45"/>
      <c r="AGQ89" s="45"/>
      <c r="AGR89" s="45"/>
      <c r="AGS89" s="45"/>
      <c r="AGT89" s="45"/>
      <c r="AGU89" s="45"/>
      <c r="AGV89" s="45"/>
      <c r="AGW89" s="45"/>
      <c r="AGX89" s="45"/>
      <c r="AGY89" s="45"/>
      <c r="AGZ89" s="45"/>
      <c r="AHA89" s="45"/>
      <c r="AHB89" s="45"/>
      <c r="AHC89" s="45"/>
      <c r="AHD89" s="45"/>
      <c r="AHE89" s="45"/>
      <c r="AHF89" s="45"/>
      <c r="AHG89" s="45"/>
      <c r="AHH89" s="45"/>
      <c r="AHI89" s="45"/>
      <c r="AHJ89" s="45"/>
      <c r="AHK89" s="45"/>
      <c r="AHL89" s="45"/>
      <c r="AHM89" s="45"/>
      <c r="AHN89" s="45"/>
      <c r="AHO89" s="45"/>
      <c r="AHP89" s="45"/>
      <c r="AHQ89" s="45"/>
      <c r="AHR89" s="45"/>
      <c r="AHS89" s="45"/>
      <c r="AHT89" s="45"/>
      <c r="AHU89" s="45"/>
      <c r="AHV89" s="45"/>
      <c r="AHW89" s="45"/>
      <c r="AHX89" s="45"/>
      <c r="AHY89" s="45"/>
      <c r="AHZ89" s="45"/>
      <c r="AIA89" s="45"/>
      <c r="AIB89" s="45"/>
      <c r="AIC89" s="45"/>
      <c r="AID89" s="45"/>
      <c r="AIE89" s="45"/>
      <c r="AIF89" s="45"/>
      <c r="AIG89" s="45"/>
      <c r="AIH89" s="45"/>
      <c r="AII89" s="45"/>
      <c r="AIJ89" s="45"/>
      <c r="AIK89" s="45"/>
      <c r="AIL89" s="45"/>
      <c r="AIM89" s="45"/>
      <c r="AIN89" s="45"/>
      <c r="AIO89" s="45"/>
      <c r="AIP89" s="45"/>
      <c r="AIQ89" s="45"/>
      <c r="AIR89" s="45"/>
      <c r="AIS89" s="45"/>
      <c r="AIT89" s="45"/>
      <c r="AIU89" s="45"/>
      <c r="AIV89" s="45"/>
      <c r="AIW89" s="45"/>
      <c r="AIX89" s="45"/>
      <c r="AIY89" s="45"/>
      <c r="AIZ89" s="45"/>
      <c r="AJA89" s="45"/>
      <c r="AJB89" s="45"/>
      <c r="AJC89" s="45"/>
      <c r="AJD89" s="45"/>
      <c r="AJE89" s="45"/>
      <c r="AJF89" s="45"/>
      <c r="AJG89" s="45"/>
      <c r="AJH89" s="45"/>
      <c r="AJI89" s="45"/>
      <c r="AJJ89" s="45"/>
      <c r="AJK89" s="45"/>
      <c r="AJL89" s="45"/>
      <c r="AJM89" s="45"/>
      <c r="AJN89" s="45"/>
      <c r="AJO89" s="45"/>
      <c r="AJP89" s="45"/>
      <c r="AJQ89" s="45"/>
      <c r="AJR89" s="45"/>
      <c r="AJS89" s="45"/>
      <c r="AJT89" s="45"/>
      <c r="AJU89" s="45"/>
      <c r="AJV89" s="45"/>
      <c r="AJW89" s="45"/>
      <c r="AJX89" s="45"/>
      <c r="AJY89" s="45"/>
      <c r="AJZ89" s="45"/>
      <c r="AKA89" s="45"/>
      <c r="AKB89" s="45"/>
      <c r="AKC89" s="45"/>
      <c r="AKD89" s="45"/>
      <c r="AKE89" s="45"/>
      <c r="AKF89" s="45"/>
      <c r="AKG89" s="45"/>
      <c r="AKH89" s="45"/>
      <c r="AKI89" s="45"/>
      <c r="AKJ89" s="45"/>
      <c r="AKK89" s="45"/>
      <c r="AKL89" s="45"/>
      <c r="AKM89" s="45"/>
      <c r="AKN89" s="45"/>
      <c r="AKO89" s="45"/>
      <c r="AKP89" s="45"/>
      <c r="AKQ89" s="45"/>
      <c r="AKR89" s="45"/>
      <c r="AKS89" s="45"/>
      <c r="AKT89" s="45"/>
      <c r="AKU89" s="45"/>
      <c r="AKV89" s="45"/>
      <c r="AKW89" s="45"/>
      <c r="AKX89" s="45"/>
      <c r="AKY89" s="45"/>
      <c r="AKZ89" s="45"/>
      <c r="ALA89" s="45"/>
      <c r="ALB89" s="45"/>
      <c r="ALC89" s="45"/>
      <c r="ALD89" s="45"/>
      <c r="ALE89" s="45"/>
      <c r="ALF89" s="45"/>
      <c r="ALG89" s="45"/>
      <c r="ALH89" s="45"/>
      <c r="ALI89" s="45"/>
      <c r="ALJ89" s="45"/>
      <c r="ALK89" s="45"/>
      <c r="ALL89" s="45"/>
      <c r="ALM89" s="45"/>
      <c r="ALN89" s="45"/>
      <c r="ALO89" s="45"/>
      <c r="ALP89" s="45"/>
      <c r="ALQ89" s="45"/>
      <c r="ALR89" s="45"/>
      <c r="ALS89" s="45"/>
      <c r="ALT89" s="45"/>
      <c r="ALU89" s="45"/>
      <c r="ALV89" s="45"/>
      <c r="ALW89" s="45"/>
      <c r="ALX89" s="45"/>
      <c r="ALY89" s="45"/>
      <c r="ALZ89" s="45"/>
      <c r="AMA89" s="45"/>
      <c r="AMB89" s="45"/>
      <c r="AMC89" s="45"/>
      <c r="AMD89" s="45"/>
      <c r="AME89" s="45"/>
      <c r="AMF89" s="45"/>
      <c r="AMG89" s="45"/>
      <c r="AMH89" s="45"/>
      <c r="AMI89" s="45"/>
      <c r="AMJ89" s="45"/>
      <c r="AMK89" s="45"/>
      <c r="AML89" s="45"/>
      <c r="AMM89" s="45"/>
      <c r="AMN89" s="45"/>
      <c r="AMO89" s="45"/>
      <c r="AMP89" s="45"/>
      <c r="AMQ89" s="45"/>
      <c r="AMR89" s="45"/>
      <c r="AMS89" s="45"/>
      <c r="AMT89" s="45"/>
      <c r="AMU89" s="45"/>
      <c r="AMV89" s="45"/>
      <c r="AMW89" s="45"/>
      <c r="AMX89" s="45"/>
      <c r="AMY89" s="45"/>
      <c r="AMZ89" s="45"/>
      <c r="ANA89" s="45"/>
      <c r="ANB89" s="45"/>
      <c r="ANC89" s="45"/>
      <c r="AND89" s="45"/>
      <c r="ANE89" s="45"/>
      <c r="ANF89" s="45"/>
      <c r="ANG89" s="45"/>
      <c r="ANH89" s="45"/>
      <c r="ANI89" s="45"/>
      <c r="ANJ89" s="45"/>
      <c r="ANK89" s="45"/>
      <c r="ANL89" s="45"/>
      <c r="ANM89" s="45"/>
      <c r="ANN89" s="45"/>
      <c r="ANO89" s="45"/>
      <c r="ANP89" s="45"/>
      <c r="ANQ89" s="45"/>
      <c r="ANR89" s="45"/>
      <c r="ANS89" s="45"/>
      <c r="ANT89" s="45"/>
      <c r="ANU89" s="45"/>
      <c r="ANV89" s="45"/>
      <c r="ANW89" s="45"/>
      <c r="ANX89" s="45"/>
      <c r="ANY89" s="45"/>
      <c r="ANZ89" s="45"/>
      <c r="AOA89" s="45"/>
      <c r="AOB89" s="45"/>
      <c r="AOC89" s="45"/>
      <c r="AOD89" s="45"/>
      <c r="AOE89" s="45"/>
      <c r="AOF89" s="45"/>
      <c r="AOG89" s="45"/>
      <c r="AOH89" s="45"/>
      <c r="AOI89" s="45"/>
      <c r="AOJ89" s="45"/>
      <c r="AOK89" s="45"/>
      <c r="AOL89" s="45"/>
      <c r="AOM89" s="45"/>
      <c r="AON89" s="45"/>
      <c r="AOO89" s="45"/>
      <c r="AOP89" s="45"/>
      <c r="AOQ89" s="45"/>
      <c r="AOR89" s="45"/>
      <c r="AOS89" s="45"/>
      <c r="AOT89" s="45"/>
      <c r="AOU89" s="45"/>
      <c r="AOV89" s="45"/>
      <c r="AOW89" s="45"/>
      <c r="AOX89" s="45"/>
      <c r="AOY89" s="45"/>
      <c r="AOZ89" s="45"/>
      <c r="APA89" s="45"/>
      <c r="APB89" s="45"/>
      <c r="APC89" s="45"/>
      <c r="APD89" s="45"/>
      <c r="APE89" s="45"/>
      <c r="APF89" s="45"/>
      <c r="APG89" s="45"/>
      <c r="APH89" s="45"/>
      <c r="API89" s="45"/>
      <c r="APJ89" s="45"/>
      <c r="APK89" s="45"/>
      <c r="APL89" s="45"/>
      <c r="APM89" s="45"/>
      <c r="APN89" s="45"/>
      <c r="APO89" s="45"/>
      <c r="APP89" s="45"/>
      <c r="APQ89" s="45"/>
      <c r="APR89" s="45"/>
      <c r="APS89" s="45"/>
      <c r="APT89" s="45"/>
      <c r="APU89" s="45"/>
      <c r="APV89" s="45"/>
      <c r="APW89" s="45"/>
      <c r="APX89" s="45"/>
      <c r="APY89" s="45"/>
      <c r="APZ89" s="45"/>
    </row>
    <row r="90" spans="1:1118" x14ac:dyDescent="0.15">
      <c r="A90" s="44" t="s">
        <v>313</v>
      </c>
      <c r="B90" s="255">
        <v>1392.26</v>
      </c>
      <c r="C90" s="255"/>
      <c r="D90" s="255">
        <v>0</v>
      </c>
      <c r="E90" s="255">
        <v>0</v>
      </c>
      <c r="F90" s="255">
        <v>154749.39000000001</v>
      </c>
      <c r="G90" s="255">
        <v>34706.370000000003</v>
      </c>
      <c r="H90" s="255"/>
      <c r="I90" s="255"/>
      <c r="J90" s="255">
        <v>6642.36</v>
      </c>
      <c r="K90" s="255"/>
      <c r="L90" s="255">
        <v>0</v>
      </c>
      <c r="M90" s="255">
        <v>93618.240000000005</v>
      </c>
      <c r="N90" s="255">
        <v>16868.28</v>
      </c>
      <c r="O90" s="255">
        <v>0</v>
      </c>
      <c r="P90" s="255">
        <v>108357.54</v>
      </c>
      <c r="Q90" s="255">
        <v>0</v>
      </c>
      <c r="R90" s="255">
        <v>0</v>
      </c>
      <c r="S90" s="255">
        <v>0</v>
      </c>
      <c r="T90" s="255">
        <v>4727.8</v>
      </c>
      <c r="U90" s="255"/>
      <c r="V90" s="255">
        <v>0</v>
      </c>
      <c r="W90" s="255">
        <v>3590</v>
      </c>
      <c r="X90" s="255">
        <v>0</v>
      </c>
      <c r="Y90" s="255"/>
      <c r="Z90" s="255">
        <v>709</v>
      </c>
      <c r="AA90" s="255"/>
      <c r="AB90" s="255">
        <v>0</v>
      </c>
      <c r="AC90" s="255">
        <v>1241.75</v>
      </c>
      <c r="AD90" s="255"/>
      <c r="AE90" s="255">
        <v>28751.19</v>
      </c>
      <c r="AF90" s="255"/>
      <c r="AG90" s="255">
        <v>225.3</v>
      </c>
      <c r="AH90" s="255">
        <f t="shared" si="18"/>
        <v>455579.48</v>
      </c>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45"/>
      <c r="CY90" s="45"/>
      <c r="CZ90" s="45"/>
      <c r="DA90" s="45"/>
      <c r="DB90" s="45"/>
      <c r="DC90" s="45"/>
      <c r="DD90" s="45"/>
      <c r="DE90" s="45"/>
      <c r="DF90" s="45"/>
      <c r="DG90" s="45"/>
      <c r="DH90" s="45"/>
      <c r="DI90" s="45"/>
      <c r="DJ90" s="45"/>
      <c r="DK90" s="45"/>
      <c r="DL90" s="45"/>
      <c r="DM90" s="45"/>
      <c r="DN90" s="45"/>
      <c r="DO90" s="45"/>
      <c r="DP90" s="45"/>
      <c r="DQ90" s="45"/>
      <c r="DR90" s="45"/>
      <c r="DS90" s="45"/>
      <c r="DT90" s="45"/>
      <c r="DU90" s="45"/>
      <c r="DV90" s="45"/>
      <c r="DW90" s="45"/>
      <c r="DX90" s="45"/>
      <c r="DY90" s="45"/>
      <c r="DZ90" s="45"/>
      <c r="EA90" s="45"/>
      <c r="EB90" s="45"/>
      <c r="EC90" s="45"/>
      <c r="ED90" s="45"/>
      <c r="EE90" s="45"/>
      <c r="EF90" s="45"/>
      <c r="EG90" s="45"/>
      <c r="EH90" s="45"/>
      <c r="EI90" s="45"/>
      <c r="EJ90" s="45"/>
      <c r="EK90" s="45"/>
      <c r="EL90" s="45"/>
      <c r="EM90" s="45"/>
      <c r="EN90" s="45"/>
      <c r="EO90" s="45"/>
      <c r="EP90" s="45"/>
      <c r="EQ90" s="45"/>
      <c r="ER90" s="45"/>
      <c r="ES90" s="45"/>
      <c r="ET90" s="45"/>
      <c r="EU90" s="45"/>
      <c r="EV90" s="45"/>
      <c r="EW90" s="45"/>
      <c r="EX90" s="45"/>
      <c r="EY90" s="45"/>
      <c r="EZ90" s="45"/>
      <c r="FA90" s="45"/>
      <c r="FB90" s="45"/>
      <c r="FC90" s="45"/>
      <c r="FD90" s="45"/>
      <c r="FE90" s="45"/>
      <c r="FF90" s="45"/>
      <c r="FG90" s="45"/>
      <c r="FH90" s="45"/>
      <c r="FI90" s="45"/>
      <c r="FJ90" s="45"/>
      <c r="FK90" s="45"/>
      <c r="FL90" s="45"/>
      <c r="FM90" s="45"/>
      <c r="FN90" s="45"/>
      <c r="FO90" s="45"/>
      <c r="FP90" s="45"/>
      <c r="FQ90" s="45"/>
      <c r="FR90" s="45"/>
      <c r="FS90" s="45"/>
      <c r="FT90" s="45"/>
      <c r="FU90" s="45"/>
      <c r="FV90" s="45"/>
      <c r="FW90" s="45"/>
      <c r="FX90" s="45"/>
      <c r="FY90" s="45"/>
      <c r="FZ90" s="45"/>
      <c r="GA90" s="45"/>
      <c r="GB90" s="45"/>
      <c r="GC90" s="45"/>
      <c r="GD90" s="45"/>
      <c r="GE90" s="45"/>
      <c r="GF90" s="45"/>
      <c r="GG90" s="45"/>
      <c r="GH90" s="45"/>
      <c r="GI90" s="45"/>
      <c r="GJ90" s="45"/>
      <c r="GK90" s="45"/>
      <c r="GL90" s="45"/>
      <c r="GM90" s="45"/>
      <c r="GN90" s="45"/>
      <c r="GO90" s="45"/>
      <c r="GP90" s="45"/>
      <c r="GQ90" s="45"/>
      <c r="GR90" s="45"/>
      <c r="GS90" s="45"/>
      <c r="GT90" s="45"/>
      <c r="GU90" s="45"/>
      <c r="GV90" s="45"/>
      <c r="GW90" s="45"/>
      <c r="GX90" s="45"/>
      <c r="GY90" s="45"/>
      <c r="GZ90" s="45"/>
      <c r="HA90" s="45"/>
      <c r="HB90" s="45"/>
      <c r="HC90" s="45"/>
      <c r="HD90" s="45"/>
      <c r="HE90" s="45"/>
      <c r="HF90" s="45"/>
      <c r="HG90" s="45"/>
      <c r="HH90" s="45"/>
      <c r="HI90" s="45"/>
      <c r="HJ90" s="45"/>
      <c r="HK90" s="45"/>
      <c r="HL90" s="45"/>
      <c r="HM90" s="45"/>
      <c r="HN90" s="45"/>
      <c r="HO90" s="45"/>
      <c r="HP90" s="45"/>
      <c r="HQ90" s="45"/>
      <c r="HR90" s="45"/>
      <c r="HS90" s="45"/>
      <c r="HT90" s="45"/>
      <c r="HU90" s="45"/>
      <c r="HV90" s="45"/>
      <c r="HW90" s="45"/>
      <c r="HX90" s="45"/>
      <c r="HY90" s="45"/>
      <c r="HZ90" s="45"/>
      <c r="IA90" s="45"/>
      <c r="IB90" s="45"/>
      <c r="IC90" s="45"/>
      <c r="ID90" s="45"/>
      <c r="IE90" s="45"/>
      <c r="IF90" s="45"/>
      <c r="IG90" s="45"/>
      <c r="IH90" s="45"/>
      <c r="II90" s="45"/>
      <c r="IJ90" s="45"/>
      <c r="IK90" s="45"/>
      <c r="IL90" s="45"/>
      <c r="IM90" s="45"/>
      <c r="IN90" s="45"/>
      <c r="IO90" s="45"/>
      <c r="IP90" s="45"/>
      <c r="IQ90" s="45"/>
      <c r="IR90" s="45"/>
      <c r="IS90" s="45"/>
      <c r="IT90" s="45"/>
      <c r="IU90" s="45"/>
      <c r="IV90" s="45"/>
      <c r="IW90" s="45"/>
      <c r="IX90" s="45"/>
      <c r="IY90" s="45"/>
      <c r="IZ90" s="45"/>
      <c r="JA90" s="45"/>
      <c r="JB90" s="45"/>
      <c r="JC90" s="45"/>
      <c r="JD90" s="45"/>
      <c r="JE90" s="45"/>
      <c r="JF90" s="45"/>
      <c r="JG90" s="45"/>
      <c r="JH90" s="45"/>
      <c r="JI90" s="45"/>
      <c r="JJ90" s="45"/>
      <c r="JK90" s="45"/>
      <c r="JL90" s="45"/>
      <c r="JM90" s="45"/>
      <c r="JN90" s="45"/>
      <c r="JO90" s="45"/>
      <c r="JP90" s="45"/>
      <c r="JQ90" s="45"/>
      <c r="JR90" s="45"/>
      <c r="JS90" s="45"/>
      <c r="JT90" s="45"/>
      <c r="JU90" s="45"/>
      <c r="JV90" s="45"/>
      <c r="JW90" s="45"/>
      <c r="JX90" s="45"/>
      <c r="JY90" s="45"/>
      <c r="JZ90" s="45"/>
      <c r="KA90" s="45"/>
      <c r="KB90" s="45"/>
      <c r="KC90" s="45"/>
      <c r="KD90" s="45"/>
      <c r="KE90" s="45"/>
      <c r="KF90" s="45"/>
      <c r="KG90" s="45"/>
      <c r="KH90" s="45"/>
      <c r="KI90" s="45"/>
      <c r="KJ90" s="45"/>
      <c r="KK90" s="45"/>
      <c r="KL90" s="45"/>
      <c r="KM90" s="45"/>
      <c r="KN90" s="45"/>
      <c r="KO90" s="45"/>
      <c r="KP90" s="45"/>
      <c r="KQ90" s="45"/>
      <c r="KR90" s="45"/>
      <c r="KS90" s="45"/>
      <c r="KT90" s="45"/>
      <c r="KU90" s="45"/>
      <c r="KV90" s="45"/>
      <c r="KW90" s="45"/>
      <c r="KX90" s="45"/>
      <c r="KY90" s="45"/>
      <c r="KZ90" s="45"/>
      <c r="LA90" s="45"/>
      <c r="LB90" s="45"/>
      <c r="LC90" s="45"/>
      <c r="LD90" s="45"/>
      <c r="LE90" s="45"/>
      <c r="LF90" s="45"/>
      <c r="LG90" s="45"/>
      <c r="LH90" s="45"/>
      <c r="LI90" s="45"/>
      <c r="LJ90" s="45"/>
      <c r="LK90" s="45"/>
      <c r="LL90" s="45"/>
      <c r="LM90" s="45"/>
      <c r="LN90" s="45"/>
      <c r="LO90" s="45"/>
      <c r="LP90" s="45"/>
      <c r="LQ90" s="45"/>
      <c r="LR90" s="45"/>
      <c r="LS90" s="45"/>
      <c r="LT90" s="45"/>
      <c r="LU90" s="45"/>
      <c r="LV90" s="45"/>
      <c r="LW90" s="45"/>
      <c r="LX90" s="45"/>
      <c r="LY90" s="45"/>
      <c r="LZ90" s="45"/>
      <c r="MA90" s="45"/>
      <c r="MB90" s="45"/>
      <c r="MC90" s="45"/>
      <c r="MD90" s="45"/>
      <c r="ME90" s="45"/>
      <c r="MF90" s="45"/>
      <c r="MG90" s="45"/>
      <c r="MH90" s="45"/>
      <c r="MI90" s="45"/>
      <c r="MJ90" s="45"/>
      <c r="MK90" s="45"/>
      <c r="ML90" s="45"/>
      <c r="MM90" s="45"/>
      <c r="MN90" s="45"/>
      <c r="MO90" s="45"/>
      <c r="MP90" s="45"/>
      <c r="MQ90" s="45"/>
      <c r="MR90" s="45"/>
      <c r="MS90" s="45"/>
      <c r="MT90" s="45"/>
      <c r="MU90" s="45"/>
      <c r="MV90" s="45"/>
      <c r="MW90" s="45"/>
      <c r="MX90" s="45"/>
      <c r="MY90" s="45"/>
      <c r="MZ90" s="45"/>
      <c r="NA90" s="45"/>
      <c r="NB90" s="45"/>
      <c r="NC90" s="45"/>
      <c r="ND90" s="45"/>
      <c r="NE90" s="45"/>
      <c r="NF90" s="45"/>
      <c r="NG90" s="45"/>
      <c r="NH90" s="45"/>
      <c r="NI90" s="45"/>
      <c r="NJ90" s="45"/>
      <c r="NK90" s="45"/>
      <c r="NL90" s="45"/>
      <c r="NM90" s="45"/>
      <c r="NN90" s="45"/>
      <c r="NO90" s="45"/>
      <c r="NP90" s="45"/>
      <c r="NQ90" s="45"/>
      <c r="NR90" s="45"/>
      <c r="NS90" s="45"/>
      <c r="NT90" s="45"/>
      <c r="NU90" s="45"/>
      <c r="NV90" s="45"/>
      <c r="NW90" s="45"/>
      <c r="NX90" s="45"/>
      <c r="NY90" s="45"/>
      <c r="NZ90" s="45"/>
      <c r="OA90" s="45"/>
      <c r="OB90" s="45"/>
      <c r="OC90" s="45"/>
      <c r="OD90" s="45"/>
      <c r="OE90" s="45"/>
      <c r="OF90" s="45"/>
      <c r="OG90" s="45"/>
      <c r="OH90" s="45"/>
      <c r="OI90" s="45"/>
      <c r="OJ90" s="45"/>
      <c r="OK90" s="45"/>
      <c r="OL90" s="45"/>
      <c r="OM90" s="45"/>
      <c r="ON90" s="45"/>
      <c r="OO90" s="45"/>
      <c r="OP90" s="45"/>
      <c r="OQ90" s="45"/>
      <c r="OR90" s="45"/>
      <c r="OS90" s="45"/>
      <c r="OT90" s="45"/>
      <c r="OU90" s="45"/>
      <c r="OV90" s="45"/>
      <c r="OW90" s="45"/>
      <c r="OX90" s="45"/>
      <c r="OY90" s="45"/>
      <c r="OZ90" s="45"/>
      <c r="PA90" s="45"/>
      <c r="PB90" s="45"/>
      <c r="PC90" s="45"/>
      <c r="PD90" s="45"/>
      <c r="PE90" s="45"/>
      <c r="PF90" s="45"/>
      <c r="PG90" s="45"/>
      <c r="PH90" s="45"/>
      <c r="PI90" s="45"/>
      <c r="PJ90" s="45"/>
      <c r="PK90" s="45"/>
      <c r="PL90" s="45"/>
      <c r="PM90" s="45"/>
      <c r="PN90" s="45"/>
      <c r="PO90" s="45"/>
      <c r="PP90" s="45"/>
      <c r="PQ90" s="45"/>
      <c r="PR90" s="45"/>
      <c r="PS90" s="45"/>
      <c r="PT90" s="45"/>
      <c r="PU90" s="45"/>
      <c r="PV90" s="45"/>
      <c r="PW90" s="45"/>
      <c r="PX90" s="45"/>
      <c r="PY90" s="45"/>
      <c r="PZ90" s="45"/>
      <c r="QA90" s="45"/>
      <c r="QB90" s="45"/>
      <c r="QC90" s="45"/>
      <c r="QD90" s="45"/>
      <c r="QE90" s="45"/>
      <c r="QF90" s="45"/>
      <c r="QG90" s="45"/>
      <c r="QH90" s="45"/>
      <c r="QI90" s="45"/>
      <c r="QJ90" s="45"/>
      <c r="QK90" s="45"/>
      <c r="QL90" s="45"/>
      <c r="QM90" s="45"/>
      <c r="QN90" s="45"/>
      <c r="QO90" s="45"/>
      <c r="QP90" s="45"/>
      <c r="QQ90" s="45"/>
      <c r="QR90" s="45"/>
      <c r="QS90" s="45"/>
      <c r="QT90" s="45"/>
      <c r="QU90" s="45"/>
      <c r="QV90" s="45"/>
      <c r="QW90" s="45"/>
      <c r="QX90" s="45"/>
      <c r="QY90" s="45"/>
      <c r="QZ90" s="45"/>
      <c r="RA90" s="45"/>
      <c r="RB90" s="45"/>
      <c r="RC90" s="45"/>
      <c r="RD90" s="45"/>
      <c r="RE90" s="45"/>
      <c r="RF90" s="45"/>
      <c r="RG90" s="45"/>
      <c r="RH90" s="45"/>
      <c r="RI90" s="45"/>
      <c r="RJ90" s="45"/>
      <c r="RK90" s="45"/>
      <c r="RL90" s="45"/>
      <c r="RM90" s="45"/>
      <c r="RN90" s="45"/>
      <c r="RO90" s="45"/>
      <c r="RP90" s="45"/>
      <c r="RQ90" s="45"/>
      <c r="RR90" s="45"/>
      <c r="RS90" s="45"/>
      <c r="RT90" s="45"/>
      <c r="RU90" s="45"/>
      <c r="RV90" s="45"/>
      <c r="RW90" s="45"/>
      <c r="RX90" s="45"/>
      <c r="RY90" s="45"/>
      <c r="RZ90" s="45"/>
      <c r="SA90" s="45"/>
      <c r="SB90" s="45"/>
      <c r="SC90" s="45"/>
      <c r="SD90" s="45"/>
      <c r="SE90" s="45"/>
      <c r="SF90" s="45"/>
      <c r="SG90" s="45"/>
      <c r="SH90" s="45"/>
      <c r="SI90" s="45"/>
      <c r="SJ90" s="45"/>
      <c r="SK90" s="45"/>
      <c r="SL90" s="45"/>
      <c r="SM90" s="45"/>
      <c r="SN90" s="45"/>
      <c r="SO90" s="45"/>
      <c r="SP90" s="45"/>
      <c r="SQ90" s="45"/>
      <c r="SR90" s="45"/>
      <c r="SS90" s="45"/>
      <c r="ST90" s="45"/>
      <c r="SU90" s="45"/>
      <c r="SV90" s="45"/>
      <c r="SW90" s="45"/>
      <c r="SX90" s="45"/>
      <c r="SY90" s="45"/>
      <c r="SZ90" s="45"/>
      <c r="TA90" s="45"/>
      <c r="TB90" s="45"/>
      <c r="TC90" s="45"/>
      <c r="TD90" s="45"/>
      <c r="TE90" s="45"/>
      <c r="TF90" s="45"/>
      <c r="TG90" s="45"/>
      <c r="TH90" s="45"/>
      <c r="TI90" s="45"/>
      <c r="TJ90" s="45"/>
      <c r="TK90" s="45"/>
      <c r="TL90" s="45"/>
      <c r="TM90" s="45"/>
      <c r="TN90" s="45"/>
      <c r="TO90" s="45"/>
      <c r="TP90" s="45"/>
      <c r="TQ90" s="45"/>
      <c r="TR90" s="45"/>
      <c r="TS90" s="45"/>
      <c r="TT90" s="45"/>
      <c r="TU90" s="45"/>
      <c r="TV90" s="45"/>
      <c r="TW90" s="45"/>
      <c r="TX90" s="45"/>
      <c r="TY90" s="45"/>
      <c r="TZ90" s="45"/>
      <c r="UA90" s="45"/>
      <c r="UB90" s="45"/>
      <c r="UC90" s="45"/>
      <c r="UD90" s="45"/>
      <c r="UE90" s="45"/>
      <c r="UF90" s="45"/>
      <c r="UG90" s="45"/>
      <c r="UH90" s="45"/>
      <c r="UI90" s="45"/>
      <c r="UJ90" s="45"/>
      <c r="UK90" s="45"/>
      <c r="UL90" s="45"/>
      <c r="UM90" s="45"/>
      <c r="UN90" s="45"/>
      <c r="UO90" s="45"/>
      <c r="UP90" s="45"/>
      <c r="UQ90" s="45"/>
      <c r="UR90" s="45"/>
      <c r="US90" s="45"/>
      <c r="UT90" s="45"/>
      <c r="UU90" s="45"/>
      <c r="UV90" s="45"/>
      <c r="UW90" s="45"/>
      <c r="UX90" s="45"/>
      <c r="UY90" s="45"/>
      <c r="UZ90" s="45"/>
      <c r="VA90" s="45"/>
      <c r="VB90" s="45"/>
      <c r="VC90" s="45"/>
      <c r="VD90" s="45"/>
      <c r="VE90" s="45"/>
      <c r="VF90" s="45"/>
      <c r="VG90" s="45"/>
      <c r="VH90" s="45"/>
      <c r="VI90" s="45"/>
      <c r="VJ90" s="45"/>
      <c r="VK90" s="45"/>
      <c r="VL90" s="45"/>
      <c r="VM90" s="45"/>
      <c r="VN90" s="45"/>
      <c r="VO90" s="45"/>
      <c r="VP90" s="45"/>
      <c r="VQ90" s="45"/>
      <c r="VR90" s="45"/>
      <c r="VS90" s="45"/>
      <c r="VT90" s="45"/>
      <c r="VU90" s="45"/>
      <c r="VV90" s="45"/>
      <c r="VW90" s="45"/>
      <c r="VX90" s="45"/>
      <c r="VY90" s="45"/>
      <c r="VZ90" s="45"/>
      <c r="WA90" s="45"/>
      <c r="WB90" s="45"/>
      <c r="WC90" s="45"/>
      <c r="WD90" s="45"/>
      <c r="WE90" s="45"/>
      <c r="WF90" s="45"/>
      <c r="WG90" s="45"/>
      <c r="WH90" s="45"/>
      <c r="WI90" s="45"/>
      <c r="WJ90" s="45"/>
      <c r="WK90" s="45"/>
      <c r="WL90" s="45"/>
      <c r="WM90" s="45"/>
      <c r="WN90" s="45"/>
      <c r="WO90" s="45"/>
      <c r="WP90" s="45"/>
      <c r="WQ90" s="45"/>
      <c r="WR90" s="45"/>
      <c r="WS90" s="45"/>
      <c r="WT90" s="45"/>
      <c r="WU90" s="45"/>
      <c r="WV90" s="45"/>
      <c r="WW90" s="45"/>
      <c r="WX90" s="45"/>
      <c r="WY90" s="45"/>
      <c r="WZ90" s="45"/>
      <c r="XA90" s="45"/>
      <c r="XB90" s="45"/>
      <c r="XC90" s="45"/>
      <c r="XD90" s="45"/>
      <c r="XE90" s="45"/>
      <c r="XF90" s="45"/>
      <c r="XG90" s="45"/>
      <c r="XH90" s="45"/>
      <c r="XI90" s="45"/>
      <c r="XJ90" s="45"/>
      <c r="XK90" s="45"/>
      <c r="XL90" s="45"/>
      <c r="XM90" s="45"/>
      <c r="XN90" s="45"/>
      <c r="XO90" s="45"/>
      <c r="XP90" s="45"/>
      <c r="XQ90" s="45"/>
      <c r="XR90" s="45"/>
      <c r="XS90" s="45"/>
      <c r="XT90" s="45"/>
      <c r="XU90" s="45"/>
      <c r="XV90" s="45"/>
      <c r="XW90" s="45"/>
      <c r="XX90" s="45"/>
      <c r="XY90" s="45"/>
      <c r="XZ90" s="45"/>
      <c r="YA90" s="45"/>
      <c r="YB90" s="45"/>
      <c r="YC90" s="45"/>
      <c r="YD90" s="45"/>
      <c r="YE90" s="45"/>
      <c r="YF90" s="45"/>
      <c r="YG90" s="45"/>
      <c r="YH90" s="45"/>
      <c r="YI90" s="45"/>
      <c r="YJ90" s="45"/>
      <c r="YK90" s="45"/>
      <c r="YL90" s="45"/>
      <c r="YM90" s="45"/>
      <c r="YN90" s="45"/>
      <c r="YO90" s="45"/>
      <c r="YP90" s="45"/>
      <c r="YQ90" s="45"/>
      <c r="YR90" s="45"/>
      <c r="YS90" s="45"/>
      <c r="YT90" s="45"/>
      <c r="YU90" s="45"/>
      <c r="YV90" s="45"/>
      <c r="YW90" s="45"/>
      <c r="YX90" s="45"/>
      <c r="YY90" s="45"/>
      <c r="YZ90" s="45"/>
      <c r="ZA90" s="45"/>
      <c r="ZB90" s="45"/>
      <c r="ZC90" s="45"/>
      <c r="ZD90" s="45"/>
      <c r="ZE90" s="45"/>
      <c r="ZF90" s="45"/>
      <c r="ZG90" s="45"/>
      <c r="ZH90" s="45"/>
      <c r="ZI90" s="45"/>
      <c r="ZJ90" s="45"/>
      <c r="ZK90" s="45"/>
      <c r="ZL90" s="45"/>
      <c r="ZM90" s="45"/>
      <c r="ZN90" s="45"/>
      <c r="ZO90" s="45"/>
      <c r="ZP90" s="45"/>
      <c r="ZQ90" s="45"/>
      <c r="ZR90" s="45"/>
      <c r="ZS90" s="45"/>
      <c r="ZT90" s="45"/>
      <c r="ZU90" s="45"/>
      <c r="ZV90" s="45"/>
      <c r="ZW90" s="45"/>
      <c r="ZX90" s="45"/>
      <c r="ZY90" s="45"/>
      <c r="ZZ90" s="45"/>
      <c r="AAA90" s="45"/>
      <c r="AAB90" s="45"/>
      <c r="AAC90" s="45"/>
      <c r="AAD90" s="45"/>
      <c r="AAE90" s="45"/>
      <c r="AAF90" s="45"/>
      <c r="AAG90" s="45"/>
      <c r="AAH90" s="45"/>
      <c r="AAI90" s="45"/>
      <c r="AAJ90" s="45"/>
      <c r="AAK90" s="45"/>
      <c r="AAL90" s="45"/>
      <c r="AAM90" s="45"/>
      <c r="AAN90" s="45"/>
      <c r="AAO90" s="45"/>
      <c r="AAP90" s="45"/>
      <c r="AAQ90" s="45"/>
      <c r="AAR90" s="45"/>
      <c r="AAS90" s="45"/>
      <c r="AAT90" s="45"/>
      <c r="AAU90" s="45"/>
      <c r="AAV90" s="45"/>
      <c r="AAW90" s="45"/>
      <c r="AAX90" s="45"/>
      <c r="AAY90" s="45"/>
      <c r="AAZ90" s="45"/>
      <c r="ABA90" s="45"/>
      <c r="ABB90" s="45"/>
      <c r="ABC90" s="45"/>
      <c r="ABD90" s="45"/>
      <c r="ABE90" s="45"/>
      <c r="ABF90" s="45"/>
      <c r="ABG90" s="45"/>
      <c r="ABH90" s="45"/>
      <c r="ABI90" s="45"/>
      <c r="ABJ90" s="45"/>
      <c r="ABK90" s="45"/>
      <c r="ABL90" s="45"/>
      <c r="ABM90" s="45"/>
      <c r="ABN90" s="45"/>
      <c r="ABO90" s="45"/>
      <c r="ABP90" s="45"/>
      <c r="ABQ90" s="45"/>
      <c r="ABR90" s="45"/>
      <c r="ABS90" s="45"/>
      <c r="ABT90" s="45"/>
      <c r="ABU90" s="45"/>
      <c r="ABV90" s="45"/>
      <c r="ABW90" s="45"/>
      <c r="ABX90" s="45"/>
      <c r="ABY90" s="45"/>
      <c r="ABZ90" s="45"/>
      <c r="ACA90" s="45"/>
      <c r="ACB90" s="45"/>
      <c r="ACC90" s="45"/>
      <c r="ACD90" s="45"/>
      <c r="ACE90" s="45"/>
      <c r="ACF90" s="45"/>
      <c r="ACG90" s="45"/>
      <c r="ACH90" s="45"/>
      <c r="ACI90" s="45"/>
      <c r="ACJ90" s="45"/>
      <c r="ACK90" s="45"/>
      <c r="ACL90" s="45"/>
      <c r="ACM90" s="45"/>
      <c r="ACN90" s="45"/>
      <c r="ACO90" s="45"/>
      <c r="ACP90" s="45"/>
      <c r="ACQ90" s="45"/>
      <c r="ACR90" s="45"/>
      <c r="ACS90" s="45"/>
      <c r="ACT90" s="45"/>
      <c r="ACU90" s="45"/>
      <c r="ACV90" s="45"/>
      <c r="ACW90" s="45"/>
      <c r="ACX90" s="45"/>
      <c r="ACY90" s="45"/>
      <c r="ACZ90" s="45"/>
      <c r="ADA90" s="45"/>
      <c r="ADB90" s="45"/>
      <c r="ADC90" s="45"/>
      <c r="ADD90" s="45"/>
      <c r="ADE90" s="45"/>
      <c r="ADF90" s="45"/>
      <c r="ADG90" s="45"/>
      <c r="ADH90" s="45"/>
      <c r="ADI90" s="45"/>
      <c r="ADJ90" s="45"/>
      <c r="ADK90" s="45"/>
      <c r="ADL90" s="45"/>
      <c r="ADM90" s="45"/>
      <c r="ADN90" s="45"/>
      <c r="ADO90" s="45"/>
      <c r="ADP90" s="45"/>
      <c r="ADQ90" s="45"/>
      <c r="ADR90" s="45"/>
      <c r="ADS90" s="45"/>
      <c r="ADT90" s="45"/>
      <c r="ADU90" s="45"/>
      <c r="ADV90" s="45"/>
      <c r="ADW90" s="45"/>
      <c r="ADX90" s="45"/>
      <c r="ADY90" s="45"/>
      <c r="ADZ90" s="45"/>
      <c r="AEA90" s="45"/>
      <c r="AEB90" s="45"/>
      <c r="AEC90" s="45"/>
      <c r="AED90" s="45"/>
      <c r="AEE90" s="45"/>
      <c r="AEF90" s="45"/>
      <c r="AEG90" s="45"/>
      <c r="AEH90" s="45"/>
      <c r="AEI90" s="45"/>
      <c r="AEJ90" s="45"/>
      <c r="AEK90" s="45"/>
      <c r="AEL90" s="45"/>
      <c r="AEM90" s="45"/>
      <c r="AEN90" s="45"/>
      <c r="AEO90" s="45"/>
      <c r="AEP90" s="45"/>
      <c r="AEQ90" s="45"/>
      <c r="AER90" s="45"/>
      <c r="AES90" s="45"/>
      <c r="AET90" s="45"/>
      <c r="AEU90" s="45"/>
      <c r="AEV90" s="45"/>
      <c r="AEW90" s="45"/>
      <c r="AEX90" s="45"/>
      <c r="AEY90" s="45"/>
      <c r="AEZ90" s="45"/>
      <c r="AFA90" s="45"/>
      <c r="AFB90" s="45"/>
      <c r="AFC90" s="45"/>
      <c r="AFD90" s="45"/>
      <c r="AFE90" s="45"/>
      <c r="AFF90" s="45"/>
      <c r="AFG90" s="45"/>
      <c r="AFH90" s="45"/>
      <c r="AFI90" s="45"/>
      <c r="AFJ90" s="45"/>
      <c r="AFK90" s="45"/>
      <c r="AFL90" s="45"/>
      <c r="AFM90" s="45"/>
      <c r="AFN90" s="45"/>
      <c r="AFO90" s="45"/>
      <c r="AFP90" s="45"/>
      <c r="AFQ90" s="45"/>
      <c r="AFR90" s="45"/>
      <c r="AFS90" s="45"/>
      <c r="AFT90" s="45"/>
      <c r="AFU90" s="45"/>
      <c r="AFV90" s="45"/>
      <c r="AFW90" s="45"/>
      <c r="AFX90" s="45"/>
      <c r="AFY90" s="45"/>
      <c r="AFZ90" s="45"/>
      <c r="AGA90" s="45"/>
      <c r="AGB90" s="45"/>
      <c r="AGC90" s="45"/>
      <c r="AGD90" s="45"/>
      <c r="AGE90" s="45"/>
      <c r="AGF90" s="45"/>
      <c r="AGG90" s="45"/>
      <c r="AGH90" s="45"/>
      <c r="AGI90" s="45"/>
      <c r="AGJ90" s="45"/>
      <c r="AGK90" s="45"/>
      <c r="AGL90" s="45"/>
      <c r="AGM90" s="45"/>
      <c r="AGN90" s="45"/>
      <c r="AGO90" s="45"/>
      <c r="AGP90" s="45"/>
      <c r="AGQ90" s="45"/>
      <c r="AGR90" s="45"/>
      <c r="AGS90" s="45"/>
      <c r="AGT90" s="45"/>
      <c r="AGU90" s="45"/>
      <c r="AGV90" s="45"/>
      <c r="AGW90" s="45"/>
      <c r="AGX90" s="45"/>
      <c r="AGY90" s="45"/>
      <c r="AGZ90" s="45"/>
      <c r="AHA90" s="45"/>
      <c r="AHB90" s="45"/>
      <c r="AHC90" s="45"/>
      <c r="AHD90" s="45"/>
      <c r="AHE90" s="45"/>
      <c r="AHF90" s="45"/>
      <c r="AHG90" s="45"/>
      <c r="AHH90" s="45"/>
      <c r="AHI90" s="45"/>
      <c r="AHJ90" s="45"/>
      <c r="AHK90" s="45"/>
      <c r="AHL90" s="45"/>
      <c r="AHM90" s="45"/>
      <c r="AHN90" s="45"/>
      <c r="AHO90" s="45"/>
      <c r="AHP90" s="45"/>
      <c r="AHQ90" s="45"/>
      <c r="AHR90" s="45"/>
      <c r="AHS90" s="45"/>
      <c r="AHT90" s="45"/>
      <c r="AHU90" s="45"/>
      <c r="AHV90" s="45"/>
      <c r="AHW90" s="45"/>
      <c r="AHX90" s="45"/>
      <c r="AHY90" s="45"/>
      <c r="AHZ90" s="45"/>
      <c r="AIA90" s="45"/>
      <c r="AIB90" s="45"/>
      <c r="AIC90" s="45"/>
      <c r="AID90" s="45"/>
      <c r="AIE90" s="45"/>
      <c r="AIF90" s="45"/>
      <c r="AIG90" s="45"/>
      <c r="AIH90" s="45"/>
      <c r="AII90" s="45"/>
      <c r="AIJ90" s="45"/>
      <c r="AIK90" s="45"/>
      <c r="AIL90" s="45"/>
      <c r="AIM90" s="45"/>
      <c r="AIN90" s="45"/>
      <c r="AIO90" s="45"/>
      <c r="AIP90" s="45"/>
      <c r="AIQ90" s="45"/>
      <c r="AIR90" s="45"/>
      <c r="AIS90" s="45"/>
      <c r="AIT90" s="45"/>
      <c r="AIU90" s="45"/>
      <c r="AIV90" s="45"/>
      <c r="AIW90" s="45"/>
      <c r="AIX90" s="45"/>
      <c r="AIY90" s="45"/>
      <c r="AIZ90" s="45"/>
      <c r="AJA90" s="45"/>
      <c r="AJB90" s="45"/>
      <c r="AJC90" s="45"/>
      <c r="AJD90" s="45"/>
      <c r="AJE90" s="45"/>
      <c r="AJF90" s="45"/>
      <c r="AJG90" s="45"/>
      <c r="AJH90" s="45"/>
      <c r="AJI90" s="45"/>
      <c r="AJJ90" s="45"/>
      <c r="AJK90" s="45"/>
      <c r="AJL90" s="45"/>
      <c r="AJM90" s="45"/>
      <c r="AJN90" s="45"/>
      <c r="AJO90" s="45"/>
      <c r="AJP90" s="45"/>
      <c r="AJQ90" s="45"/>
      <c r="AJR90" s="45"/>
      <c r="AJS90" s="45"/>
      <c r="AJT90" s="45"/>
      <c r="AJU90" s="45"/>
      <c r="AJV90" s="45"/>
      <c r="AJW90" s="45"/>
      <c r="AJX90" s="45"/>
      <c r="AJY90" s="45"/>
      <c r="AJZ90" s="45"/>
      <c r="AKA90" s="45"/>
      <c r="AKB90" s="45"/>
      <c r="AKC90" s="45"/>
      <c r="AKD90" s="45"/>
      <c r="AKE90" s="45"/>
      <c r="AKF90" s="45"/>
      <c r="AKG90" s="45"/>
      <c r="AKH90" s="45"/>
      <c r="AKI90" s="45"/>
      <c r="AKJ90" s="45"/>
      <c r="AKK90" s="45"/>
      <c r="AKL90" s="45"/>
      <c r="AKM90" s="45"/>
      <c r="AKN90" s="45"/>
      <c r="AKO90" s="45"/>
      <c r="AKP90" s="45"/>
      <c r="AKQ90" s="45"/>
      <c r="AKR90" s="45"/>
      <c r="AKS90" s="45"/>
      <c r="AKT90" s="45"/>
      <c r="AKU90" s="45"/>
      <c r="AKV90" s="45"/>
      <c r="AKW90" s="45"/>
      <c r="AKX90" s="45"/>
      <c r="AKY90" s="45"/>
      <c r="AKZ90" s="45"/>
      <c r="ALA90" s="45"/>
      <c r="ALB90" s="45"/>
      <c r="ALC90" s="45"/>
      <c r="ALD90" s="45"/>
      <c r="ALE90" s="45"/>
      <c r="ALF90" s="45"/>
      <c r="ALG90" s="45"/>
      <c r="ALH90" s="45"/>
      <c r="ALI90" s="45"/>
      <c r="ALJ90" s="45"/>
      <c r="ALK90" s="45"/>
      <c r="ALL90" s="45"/>
      <c r="ALM90" s="45"/>
      <c r="ALN90" s="45"/>
      <c r="ALO90" s="45"/>
      <c r="ALP90" s="45"/>
      <c r="ALQ90" s="45"/>
      <c r="ALR90" s="45"/>
      <c r="ALS90" s="45"/>
      <c r="ALT90" s="45"/>
      <c r="ALU90" s="45"/>
      <c r="ALV90" s="45"/>
      <c r="ALW90" s="45"/>
      <c r="ALX90" s="45"/>
      <c r="ALY90" s="45"/>
      <c r="ALZ90" s="45"/>
      <c r="AMA90" s="45"/>
      <c r="AMB90" s="45"/>
      <c r="AMC90" s="45"/>
      <c r="AMD90" s="45"/>
      <c r="AME90" s="45"/>
      <c r="AMF90" s="45"/>
      <c r="AMG90" s="45"/>
      <c r="AMH90" s="45"/>
      <c r="AMI90" s="45"/>
      <c r="AMJ90" s="45"/>
      <c r="AMK90" s="45"/>
      <c r="AML90" s="45"/>
      <c r="AMM90" s="45"/>
      <c r="AMN90" s="45"/>
      <c r="AMO90" s="45"/>
      <c r="AMP90" s="45"/>
      <c r="AMQ90" s="45"/>
      <c r="AMR90" s="45"/>
      <c r="AMS90" s="45"/>
      <c r="AMT90" s="45"/>
      <c r="AMU90" s="45"/>
      <c r="AMV90" s="45"/>
      <c r="AMW90" s="45"/>
      <c r="AMX90" s="45"/>
      <c r="AMY90" s="45"/>
      <c r="AMZ90" s="45"/>
      <c r="ANA90" s="45"/>
      <c r="ANB90" s="45"/>
      <c r="ANC90" s="45"/>
      <c r="AND90" s="45"/>
      <c r="ANE90" s="45"/>
      <c r="ANF90" s="45"/>
      <c r="ANG90" s="45"/>
      <c r="ANH90" s="45"/>
      <c r="ANI90" s="45"/>
      <c r="ANJ90" s="45"/>
      <c r="ANK90" s="45"/>
      <c r="ANL90" s="45"/>
      <c r="ANM90" s="45"/>
      <c r="ANN90" s="45"/>
      <c r="ANO90" s="45"/>
      <c r="ANP90" s="45"/>
      <c r="ANQ90" s="45"/>
      <c r="ANR90" s="45"/>
      <c r="ANS90" s="45"/>
      <c r="ANT90" s="45"/>
      <c r="ANU90" s="45"/>
      <c r="ANV90" s="45"/>
      <c r="ANW90" s="45"/>
      <c r="ANX90" s="45"/>
      <c r="ANY90" s="45"/>
      <c r="ANZ90" s="45"/>
      <c r="AOA90" s="45"/>
      <c r="AOB90" s="45"/>
      <c r="AOC90" s="45"/>
      <c r="AOD90" s="45"/>
      <c r="AOE90" s="45"/>
      <c r="AOF90" s="45"/>
      <c r="AOG90" s="45"/>
      <c r="AOH90" s="45"/>
      <c r="AOI90" s="45"/>
      <c r="AOJ90" s="45"/>
      <c r="AOK90" s="45"/>
      <c r="AOL90" s="45"/>
      <c r="AOM90" s="45"/>
      <c r="AON90" s="45"/>
      <c r="AOO90" s="45"/>
      <c r="AOP90" s="45"/>
      <c r="AOQ90" s="45"/>
      <c r="AOR90" s="45"/>
      <c r="AOS90" s="45"/>
      <c r="AOT90" s="45"/>
      <c r="AOU90" s="45"/>
      <c r="AOV90" s="45"/>
      <c r="AOW90" s="45"/>
      <c r="AOX90" s="45"/>
      <c r="AOY90" s="45"/>
      <c r="AOZ90" s="45"/>
      <c r="APA90" s="45"/>
      <c r="APB90" s="45"/>
      <c r="APC90" s="45"/>
      <c r="APD90" s="45"/>
      <c r="APE90" s="45"/>
      <c r="APF90" s="45"/>
      <c r="APG90" s="45"/>
      <c r="APH90" s="45"/>
      <c r="API90" s="45"/>
      <c r="APJ90" s="45"/>
      <c r="APK90" s="45"/>
      <c r="APL90" s="45"/>
      <c r="APM90" s="45"/>
      <c r="APN90" s="45"/>
      <c r="APO90" s="45"/>
      <c r="APP90" s="45"/>
      <c r="APQ90" s="45"/>
      <c r="APR90" s="45"/>
      <c r="APS90" s="45"/>
      <c r="APT90" s="45"/>
      <c r="APU90" s="45"/>
      <c r="APV90" s="45"/>
      <c r="APW90" s="45"/>
      <c r="APX90" s="45"/>
      <c r="APY90" s="45"/>
      <c r="APZ90" s="45"/>
    </row>
    <row r="91" spans="1:1118" x14ac:dyDescent="0.15">
      <c r="A91" s="44" t="s">
        <v>314</v>
      </c>
      <c r="B91" s="255">
        <v>2407.21</v>
      </c>
      <c r="C91" s="255"/>
      <c r="D91" s="255">
        <v>0</v>
      </c>
      <c r="E91" s="255">
        <v>0</v>
      </c>
      <c r="F91" s="255">
        <v>241942.1</v>
      </c>
      <c r="G91" s="255">
        <v>42859.33</v>
      </c>
      <c r="H91" s="255"/>
      <c r="I91" s="255"/>
      <c r="J91" s="255">
        <v>7884.78</v>
      </c>
      <c r="K91" s="255"/>
      <c r="L91" s="255">
        <v>0</v>
      </c>
      <c r="M91" s="255">
        <v>124002.27</v>
      </c>
      <c r="N91" s="255">
        <v>26531.87</v>
      </c>
      <c r="O91" s="255">
        <v>0</v>
      </c>
      <c r="P91" s="255">
        <v>213603.20000000001</v>
      </c>
      <c r="Q91" s="255">
        <v>0</v>
      </c>
      <c r="R91" s="255">
        <v>0</v>
      </c>
      <c r="S91" s="255">
        <v>0</v>
      </c>
      <c r="T91" s="255">
        <v>1249.83</v>
      </c>
      <c r="U91" s="255"/>
      <c r="V91" s="255">
        <v>0</v>
      </c>
      <c r="W91" s="255">
        <v>16002.1</v>
      </c>
      <c r="X91" s="255">
        <v>0</v>
      </c>
      <c r="Y91" s="255"/>
      <c r="Z91" s="255">
        <v>293.10000000000002</v>
      </c>
      <c r="AA91" s="255"/>
      <c r="AB91" s="255">
        <v>2965.3515625</v>
      </c>
      <c r="AC91" s="255">
        <v>1258.76</v>
      </c>
      <c r="AD91" s="255"/>
      <c r="AE91" s="255">
        <v>38385.199999999997</v>
      </c>
      <c r="AF91" s="255"/>
      <c r="AG91" s="255">
        <v>159.52000000000001</v>
      </c>
      <c r="AH91" s="255">
        <f t="shared" si="18"/>
        <v>719544.6215624999</v>
      </c>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5"/>
      <c r="DQ91" s="45"/>
      <c r="DR91" s="45"/>
      <c r="DS91" s="45"/>
      <c r="DT91" s="45"/>
      <c r="DU91" s="45"/>
      <c r="DV91" s="45"/>
      <c r="DW91" s="45"/>
      <c r="DX91" s="45"/>
      <c r="DY91" s="45"/>
      <c r="DZ91" s="45"/>
      <c r="EA91" s="45"/>
      <c r="EB91" s="45"/>
      <c r="EC91" s="45"/>
      <c r="ED91" s="45"/>
      <c r="EE91" s="45"/>
      <c r="EF91" s="45"/>
      <c r="EG91" s="45"/>
      <c r="EH91" s="45"/>
      <c r="EI91" s="45"/>
      <c r="EJ91" s="45"/>
      <c r="EK91" s="45"/>
      <c r="EL91" s="45"/>
      <c r="EM91" s="45"/>
      <c r="EN91" s="45"/>
      <c r="EO91" s="45"/>
      <c r="EP91" s="45"/>
      <c r="EQ91" s="45"/>
      <c r="ER91" s="45"/>
      <c r="ES91" s="45"/>
      <c r="ET91" s="45"/>
      <c r="EU91" s="45"/>
      <c r="EV91" s="45"/>
      <c r="EW91" s="45"/>
      <c r="EX91" s="45"/>
      <c r="EY91" s="45"/>
      <c r="EZ91" s="45"/>
      <c r="FA91" s="45"/>
      <c r="FB91" s="45"/>
      <c r="FC91" s="45"/>
      <c r="FD91" s="45"/>
      <c r="FE91" s="45"/>
      <c r="FF91" s="45"/>
      <c r="FG91" s="45"/>
      <c r="FH91" s="45"/>
      <c r="FI91" s="45"/>
      <c r="FJ91" s="45"/>
      <c r="FK91" s="45"/>
      <c r="FL91" s="45"/>
      <c r="FM91" s="45"/>
      <c r="FN91" s="45"/>
      <c r="FO91" s="45"/>
      <c r="FP91" s="45"/>
      <c r="FQ91" s="45"/>
      <c r="FR91" s="45"/>
      <c r="FS91" s="45"/>
      <c r="FT91" s="45"/>
      <c r="FU91" s="45"/>
      <c r="FV91" s="45"/>
      <c r="FW91" s="45"/>
      <c r="FX91" s="45"/>
      <c r="FY91" s="45"/>
      <c r="FZ91" s="45"/>
      <c r="GA91" s="45"/>
      <c r="GB91" s="45"/>
      <c r="GC91" s="45"/>
      <c r="GD91" s="45"/>
      <c r="GE91" s="45"/>
      <c r="GF91" s="45"/>
      <c r="GG91" s="45"/>
      <c r="GH91" s="45"/>
      <c r="GI91" s="45"/>
      <c r="GJ91" s="45"/>
      <c r="GK91" s="45"/>
      <c r="GL91" s="45"/>
      <c r="GM91" s="45"/>
      <c r="GN91" s="45"/>
      <c r="GO91" s="45"/>
      <c r="GP91" s="45"/>
      <c r="GQ91" s="45"/>
      <c r="GR91" s="45"/>
      <c r="GS91" s="45"/>
      <c r="GT91" s="45"/>
      <c r="GU91" s="45"/>
      <c r="GV91" s="45"/>
      <c r="GW91" s="45"/>
      <c r="GX91" s="45"/>
      <c r="GY91" s="45"/>
      <c r="GZ91" s="45"/>
      <c r="HA91" s="45"/>
      <c r="HB91" s="45"/>
      <c r="HC91" s="45"/>
      <c r="HD91" s="45"/>
      <c r="HE91" s="45"/>
      <c r="HF91" s="45"/>
      <c r="HG91" s="45"/>
      <c r="HH91" s="45"/>
      <c r="HI91" s="45"/>
      <c r="HJ91" s="45"/>
      <c r="HK91" s="45"/>
      <c r="HL91" s="45"/>
      <c r="HM91" s="45"/>
      <c r="HN91" s="45"/>
      <c r="HO91" s="45"/>
      <c r="HP91" s="45"/>
      <c r="HQ91" s="45"/>
      <c r="HR91" s="45"/>
      <c r="HS91" s="45"/>
      <c r="HT91" s="45"/>
      <c r="HU91" s="45"/>
      <c r="HV91" s="45"/>
      <c r="HW91" s="45"/>
      <c r="HX91" s="45"/>
      <c r="HY91" s="45"/>
      <c r="HZ91" s="45"/>
      <c r="IA91" s="45"/>
      <c r="IB91" s="45"/>
      <c r="IC91" s="45"/>
      <c r="ID91" s="45"/>
      <c r="IE91" s="45"/>
      <c r="IF91" s="45"/>
      <c r="IG91" s="45"/>
      <c r="IH91" s="45"/>
      <c r="II91" s="45"/>
      <c r="IJ91" s="45"/>
      <c r="IK91" s="45"/>
      <c r="IL91" s="45"/>
      <c r="IM91" s="45"/>
      <c r="IN91" s="45"/>
      <c r="IO91" s="45"/>
      <c r="IP91" s="45"/>
      <c r="IQ91" s="45"/>
      <c r="IR91" s="45"/>
      <c r="IS91" s="45"/>
      <c r="IT91" s="45"/>
      <c r="IU91" s="45"/>
      <c r="IV91" s="45"/>
      <c r="IW91" s="45"/>
      <c r="IX91" s="45"/>
      <c r="IY91" s="45"/>
      <c r="IZ91" s="45"/>
      <c r="JA91" s="45"/>
      <c r="JB91" s="45"/>
      <c r="JC91" s="45"/>
      <c r="JD91" s="45"/>
      <c r="JE91" s="45"/>
      <c r="JF91" s="45"/>
      <c r="JG91" s="45"/>
      <c r="JH91" s="45"/>
      <c r="JI91" s="45"/>
      <c r="JJ91" s="45"/>
      <c r="JK91" s="45"/>
      <c r="JL91" s="45"/>
      <c r="JM91" s="45"/>
      <c r="JN91" s="45"/>
      <c r="JO91" s="45"/>
      <c r="JP91" s="45"/>
      <c r="JQ91" s="45"/>
      <c r="JR91" s="45"/>
      <c r="JS91" s="45"/>
      <c r="JT91" s="45"/>
      <c r="JU91" s="45"/>
      <c r="JV91" s="45"/>
      <c r="JW91" s="45"/>
      <c r="JX91" s="45"/>
      <c r="JY91" s="45"/>
      <c r="JZ91" s="45"/>
      <c r="KA91" s="45"/>
      <c r="KB91" s="45"/>
      <c r="KC91" s="45"/>
      <c r="KD91" s="45"/>
      <c r="KE91" s="45"/>
      <c r="KF91" s="45"/>
      <c r="KG91" s="45"/>
      <c r="KH91" s="45"/>
      <c r="KI91" s="45"/>
      <c r="KJ91" s="45"/>
      <c r="KK91" s="45"/>
      <c r="KL91" s="45"/>
      <c r="KM91" s="45"/>
      <c r="KN91" s="45"/>
      <c r="KO91" s="45"/>
      <c r="KP91" s="45"/>
      <c r="KQ91" s="45"/>
      <c r="KR91" s="45"/>
      <c r="KS91" s="45"/>
      <c r="KT91" s="45"/>
      <c r="KU91" s="45"/>
      <c r="KV91" s="45"/>
      <c r="KW91" s="45"/>
      <c r="KX91" s="45"/>
      <c r="KY91" s="45"/>
      <c r="KZ91" s="45"/>
      <c r="LA91" s="45"/>
      <c r="LB91" s="45"/>
      <c r="LC91" s="45"/>
      <c r="LD91" s="45"/>
      <c r="LE91" s="45"/>
      <c r="LF91" s="45"/>
      <c r="LG91" s="45"/>
      <c r="LH91" s="45"/>
      <c r="LI91" s="45"/>
      <c r="LJ91" s="45"/>
      <c r="LK91" s="45"/>
      <c r="LL91" s="45"/>
      <c r="LM91" s="45"/>
      <c r="LN91" s="45"/>
      <c r="LO91" s="45"/>
      <c r="LP91" s="45"/>
      <c r="LQ91" s="45"/>
      <c r="LR91" s="45"/>
      <c r="LS91" s="45"/>
      <c r="LT91" s="45"/>
      <c r="LU91" s="45"/>
      <c r="LV91" s="45"/>
      <c r="LW91" s="45"/>
      <c r="LX91" s="45"/>
      <c r="LY91" s="45"/>
      <c r="LZ91" s="45"/>
      <c r="MA91" s="45"/>
      <c r="MB91" s="45"/>
      <c r="MC91" s="45"/>
      <c r="MD91" s="45"/>
      <c r="ME91" s="45"/>
      <c r="MF91" s="45"/>
      <c r="MG91" s="45"/>
      <c r="MH91" s="45"/>
      <c r="MI91" s="45"/>
      <c r="MJ91" s="45"/>
      <c r="MK91" s="45"/>
      <c r="ML91" s="45"/>
      <c r="MM91" s="45"/>
      <c r="MN91" s="45"/>
      <c r="MO91" s="45"/>
      <c r="MP91" s="45"/>
      <c r="MQ91" s="45"/>
      <c r="MR91" s="45"/>
      <c r="MS91" s="45"/>
      <c r="MT91" s="45"/>
      <c r="MU91" s="45"/>
      <c r="MV91" s="45"/>
      <c r="MW91" s="45"/>
      <c r="MX91" s="45"/>
      <c r="MY91" s="45"/>
      <c r="MZ91" s="45"/>
      <c r="NA91" s="45"/>
      <c r="NB91" s="45"/>
      <c r="NC91" s="45"/>
      <c r="ND91" s="45"/>
      <c r="NE91" s="45"/>
      <c r="NF91" s="45"/>
      <c r="NG91" s="45"/>
      <c r="NH91" s="45"/>
      <c r="NI91" s="45"/>
      <c r="NJ91" s="45"/>
      <c r="NK91" s="45"/>
      <c r="NL91" s="45"/>
      <c r="NM91" s="45"/>
      <c r="NN91" s="45"/>
      <c r="NO91" s="45"/>
      <c r="NP91" s="45"/>
      <c r="NQ91" s="45"/>
      <c r="NR91" s="45"/>
      <c r="NS91" s="45"/>
      <c r="NT91" s="45"/>
      <c r="NU91" s="45"/>
      <c r="NV91" s="45"/>
      <c r="NW91" s="45"/>
      <c r="NX91" s="45"/>
      <c r="NY91" s="45"/>
      <c r="NZ91" s="45"/>
      <c r="OA91" s="45"/>
      <c r="OB91" s="45"/>
      <c r="OC91" s="45"/>
      <c r="OD91" s="45"/>
      <c r="OE91" s="45"/>
      <c r="OF91" s="45"/>
      <c r="OG91" s="45"/>
      <c r="OH91" s="45"/>
      <c r="OI91" s="45"/>
      <c r="OJ91" s="45"/>
      <c r="OK91" s="45"/>
      <c r="OL91" s="45"/>
      <c r="OM91" s="45"/>
      <c r="ON91" s="45"/>
      <c r="OO91" s="45"/>
      <c r="OP91" s="45"/>
      <c r="OQ91" s="45"/>
      <c r="OR91" s="45"/>
      <c r="OS91" s="45"/>
      <c r="OT91" s="45"/>
      <c r="OU91" s="45"/>
      <c r="OV91" s="45"/>
      <c r="OW91" s="45"/>
      <c r="OX91" s="45"/>
      <c r="OY91" s="45"/>
      <c r="OZ91" s="45"/>
      <c r="PA91" s="45"/>
      <c r="PB91" s="45"/>
      <c r="PC91" s="45"/>
      <c r="PD91" s="45"/>
      <c r="PE91" s="45"/>
      <c r="PF91" s="45"/>
      <c r="PG91" s="45"/>
      <c r="PH91" s="45"/>
      <c r="PI91" s="45"/>
      <c r="PJ91" s="45"/>
      <c r="PK91" s="45"/>
      <c r="PL91" s="45"/>
      <c r="PM91" s="45"/>
      <c r="PN91" s="45"/>
      <c r="PO91" s="45"/>
      <c r="PP91" s="45"/>
      <c r="PQ91" s="45"/>
      <c r="PR91" s="45"/>
      <c r="PS91" s="45"/>
      <c r="PT91" s="45"/>
      <c r="PU91" s="45"/>
      <c r="PV91" s="45"/>
      <c r="PW91" s="45"/>
      <c r="PX91" s="45"/>
      <c r="PY91" s="45"/>
      <c r="PZ91" s="45"/>
      <c r="QA91" s="45"/>
      <c r="QB91" s="45"/>
      <c r="QC91" s="45"/>
      <c r="QD91" s="45"/>
      <c r="QE91" s="45"/>
      <c r="QF91" s="45"/>
      <c r="QG91" s="45"/>
      <c r="QH91" s="45"/>
      <c r="QI91" s="45"/>
      <c r="QJ91" s="45"/>
      <c r="QK91" s="45"/>
      <c r="QL91" s="45"/>
      <c r="QM91" s="45"/>
      <c r="QN91" s="45"/>
      <c r="QO91" s="45"/>
      <c r="QP91" s="45"/>
      <c r="QQ91" s="45"/>
      <c r="QR91" s="45"/>
      <c r="QS91" s="45"/>
      <c r="QT91" s="45"/>
      <c r="QU91" s="45"/>
      <c r="QV91" s="45"/>
      <c r="QW91" s="45"/>
      <c r="QX91" s="45"/>
      <c r="QY91" s="45"/>
      <c r="QZ91" s="45"/>
      <c r="RA91" s="45"/>
      <c r="RB91" s="45"/>
      <c r="RC91" s="45"/>
      <c r="RD91" s="45"/>
      <c r="RE91" s="45"/>
      <c r="RF91" s="45"/>
      <c r="RG91" s="45"/>
      <c r="RH91" s="45"/>
      <c r="RI91" s="45"/>
      <c r="RJ91" s="45"/>
      <c r="RK91" s="45"/>
      <c r="RL91" s="45"/>
      <c r="RM91" s="45"/>
      <c r="RN91" s="45"/>
      <c r="RO91" s="45"/>
      <c r="RP91" s="45"/>
      <c r="RQ91" s="45"/>
      <c r="RR91" s="45"/>
      <c r="RS91" s="45"/>
      <c r="RT91" s="45"/>
      <c r="RU91" s="45"/>
      <c r="RV91" s="45"/>
      <c r="RW91" s="45"/>
      <c r="RX91" s="45"/>
      <c r="RY91" s="45"/>
      <c r="RZ91" s="45"/>
      <c r="SA91" s="45"/>
      <c r="SB91" s="45"/>
      <c r="SC91" s="45"/>
      <c r="SD91" s="45"/>
      <c r="SE91" s="45"/>
      <c r="SF91" s="45"/>
      <c r="SG91" s="45"/>
      <c r="SH91" s="45"/>
      <c r="SI91" s="45"/>
      <c r="SJ91" s="45"/>
      <c r="SK91" s="45"/>
      <c r="SL91" s="45"/>
      <c r="SM91" s="45"/>
      <c r="SN91" s="45"/>
      <c r="SO91" s="45"/>
      <c r="SP91" s="45"/>
      <c r="SQ91" s="45"/>
      <c r="SR91" s="45"/>
      <c r="SS91" s="45"/>
      <c r="ST91" s="45"/>
      <c r="SU91" s="45"/>
      <c r="SV91" s="45"/>
      <c r="SW91" s="45"/>
      <c r="SX91" s="45"/>
      <c r="SY91" s="45"/>
      <c r="SZ91" s="45"/>
      <c r="TA91" s="45"/>
      <c r="TB91" s="45"/>
      <c r="TC91" s="45"/>
      <c r="TD91" s="45"/>
      <c r="TE91" s="45"/>
      <c r="TF91" s="45"/>
      <c r="TG91" s="45"/>
      <c r="TH91" s="45"/>
      <c r="TI91" s="45"/>
      <c r="TJ91" s="45"/>
      <c r="TK91" s="45"/>
      <c r="TL91" s="45"/>
      <c r="TM91" s="45"/>
      <c r="TN91" s="45"/>
      <c r="TO91" s="45"/>
      <c r="TP91" s="45"/>
      <c r="TQ91" s="45"/>
      <c r="TR91" s="45"/>
      <c r="TS91" s="45"/>
      <c r="TT91" s="45"/>
      <c r="TU91" s="45"/>
      <c r="TV91" s="45"/>
      <c r="TW91" s="45"/>
      <c r="TX91" s="45"/>
      <c r="TY91" s="45"/>
      <c r="TZ91" s="45"/>
      <c r="UA91" s="45"/>
      <c r="UB91" s="45"/>
      <c r="UC91" s="45"/>
      <c r="UD91" s="45"/>
      <c r="UE91" s="45"/>
      <c r="UF91" s="45"/>
      <c r="UG91" s="45"/>
      <c r="UH91" s="45"/>
      <c r="UI91" s="45"/>
      <c r="UJ91" s="45"/>
      <c r="UK91" s="45"/>
      <c r="UL91" s="45"/>
      <c r="UM91" s="45"/>
      <c r="UN91" s="45"/>
      <c r="UO91" s="45"/>
      <c r="UP91" s="45"/>
      <c r="UQ91" s="45"/>
      <c r="UR91" s="45"/>
      <c r="US91" s="45"/>
      <c r="UT91" s="45"/>
      <c r="UU91" s="45"/>
      <c r="UV91" s="45"/>
      <c r="UW91" s="45"/>
      <c r="UX91" s="45"/>
      <c r="UY91" s="45"/>
      <c r="UZ91" s="45"/>
      <c r="VA91" s="45"/>
      <c r="VB91" s="45"/>
      <c r="VC91" s="45"/>
      <c r="VD91" s="45"/>
      <c r="VE91" s="45"/>
      <c r="VF91" s="45"/>
      <c r="VG91" s="45"/>
      <c r="VH91" s="45"/>
      <c r="VI91" s="45"/>
      <c r="VJ91" s="45"/>
      <c r="VK91" s="45"/>
      <c r="VL91" s="45"/>
      <c r="VM91" s="45"/>
      <c r="VN91" s="45"/>
      <c r="VO91" s="45"/>
      <c r="VP91" s="45"/>
      <c r="VQ91" s="45"/>
      <c r="VR91" s="45"/>
      <c r="VS91" s="45"/>
      <c r="VT91" s="45"/>
      <c r="VU91" s="45"/>
      <c r="VV91" s="45"/>
      <c r="VW91" s="45"/>
      <c r="VX91" s="45"/>
      <c r="VY91" s="45"/>
      <c r="VZ91" s="45"/>
      <c r="WA91" s="45"/>
      <c r="WB91" s="45"/>
      <c r="WC91" s="45"/>
      <c r="WD91" s="45"/>
      <c r="WE91" s="45"/>
      <c r="WF91" s="45"/>
      <c r="WG91" s="45"/>
      <c r="WH91" s="45"/>
      <c r="WI91" s="45"/>
      <c r="WJ91" s="45"/>
      <c r="WK91" s="45"/>
      <c r="WL91" s="45"/>
      <c r="WM91" s="45"/>
      <c r="WN91" s="45"/>
      <c r="WO91" s="45"/>
      <c r="WP91" s="45"/>
      <c r="WQ91" s="45"/>
      <c r="WR91" s="45"/>
      <c r="WS91" s="45"/>
      <c r="WT91" s="45"/>
      <c r="WU91" s="45"/>
      <c r="WV91" s="45"/>
      <c r="WW91" s="45"/>
      <c r="WX91" s="45"/>
      <c r="WY91" s="45"/>
      <c r="WZ91" s="45"/>
      <c r="XA91" s="45"/>
      <c r="XB91" s="45"/>
      <c r="XC91" s="45"/>
      <c r="XD91" s="45"/>
      <c r="XE91" s="45"/>
      <c r="XF91" s="45"/>
      <c r="XG91" s="45"/>
      <c r="XH91" s="45"/>
      <c r="XI91" s="45"/>
      <c r="XJ91" s="45"/>
      <c r="XK91" s="45"/>
      <c r="XL91" s="45"/>
      <c r="XM91" s="45"/>
      <c r="XN91" s="45"/>
      <c r="XO91" s="45"/>
      <c r="XP91" s="45"/>
      <c r="XQ91" s="45"/>
      <c r="XR91" s="45"/>
      <c r="XS91" s="45"/>
      <c r="XT91" s="45"/>
      <c r="XU91" s="45"/>
      <c r="XV91" s="45"/>
      <c r="XW91" s="45"/>
      <c r="XX91" s="45"/>
      <c r="XY91" s="45"/>
      <c r="XZ91" s="45"/>
      <c r="YA91" s="45"/>
      <c r="YB91" s="45"/>
      <c r="YC91" s="45"/>
      <c r="YD91" s="45"/>
      <c r="YE91" s="45"/>
      <c r="YF91" s="45"/>
      <c r="YG91" s="45"/>
      <c r="YH91" s="45"/>
      <c r="YI91" s="45"/>
      <c r="YJ91" s="45"/>
      <c r="YK91" s="45"/>
      <c r="YL91" s="45"/>
      <c r="YM91" s="45"/>
      <c r="YN91" s="45"/>
      <c r="YO91" s="45"/>
      <c r="YP91" s="45"/>
      <c r="YQ91" s="45"/>
      <c r="YR91" s="45"/>
      <c r="YS91" s="45"/>
      <c r="YT91" s="45"/>
      <c r="YU91" s="45"/>
      <c r="YV91" s="45"/>
      <c r="YW91" s="45"/>
      <c r="YX91" s="45"/>
      <c r="YY91" s="45"/>
      <c r="YZ91" s="45"/>
      <c r="ZA91" s="45"/>
      <c r="ZB91" s="45"/>
      <c r="ZC91" s="45"/>
      <c r="ZD91" s="45"/>
      <c r="ZE91" s="45"/>
      <c r="ZF91" s="45"/>
      <c r="ZG91" s="45"/>
      <c r="ZH91" s="45"/>
      <c r="ZI91" s="45"/>
      <c r="ZJ91" s="45"/>
      <c r="ZK91" s="45"/>
      <c r="ZL91" s="45"/>
      <c r="ZM91" s="45"/>
      <c r="ZN91" s="45"/>
      <c r="ZO91" s="45"/>
      <c r="ZP91" s="45"/>
      <c r="ZQ91" s="45"/>
      <c r="ZR91" s="45"/>
      <c r="ZS91" s="45"/>
      <c r="ZT91" s="45"/>
      <c r="ZU91" s="45"/>
      <c r="ZV91" s="45"/>
      <c r="ZW91" s="45"/>
      <c r="ZX91" s="45"/>
      <c r="ZY91" s="45"/>
      <c r="ZZ91" s="45"/>
      <c r="AAA91" s="45"/>
      <c r="AAB91" s="45"/>
      <c r="AAC91" s="45"/>
      <c r="AAD91" s="45"/>
      <c r="AAE91" s="45"/>
      <c r="AAF91" s="45"/>
      <c r="AAG91" s="45"/>
      <c r="AAH91" s="45"/>
      <c r="AAI91" s="45"/>
      <c r="AAJ91" s="45"/>
      <c r="AAK91" s="45"/>
      <c r="AAL91" s="45"/>
      <c r="AAM91" s="45"/>
      <c r="AAN91" s="45"/>
      <c r="AAO91" s="45"/>
      <c r="AAP91" s="45"/>
      <c r="AAQ91" s="45"/>
      <c r="AAR91" s="45"/>
      <c r="AAS91" s="45"/>
      <c r="AAT91" s="45"/>
      <c r="AAU91" s="45"/>
      <c r="AAV91" s="45"/>
      <c r="AAW91" s="45"/>
      <c r="AAX91" s="45"/>
      <c r="AAY91" s="45"/>
      <c r="AAZ91" s="45"/>
      <c r="ABA91" s="45"/>
      <c r="ABB91" s="45"/>
      <c r="ABC91" s="45"/>
      <c r="ABD91" s="45"/>
      <c r="ABE91" s="45"/>
      <c r="ABF91" s="45"/>
      <c r="ABG91" s="45"/>
      <c r="ABH91" s="45"/>
      <c r="ABI91" s="45"/>
      <c r="ABJ91" s="45"/>
      <c r="ABK91" s="45"/>
      <c r="ABL91" s="45"/>
      <c r="ABM91" s="45"/>
      <c r="ABN91" s="45"/>
      <c r="ABO91" s="45"/>
      <c r="ABP91" s="45"/>
      <c r="ABQ91" s="45"/>
      <c r="ABR91" s="45"/>
      <c r="ABS91" s="45"/>
      <c r="ABT91" s="45"/>
      <c r="ABU91" s="45"/>
      <c r="ABV91" s="45"/>
      <c r="ABW91" s="45"/>
      <c r="ABX91" s="45"/>
      <c r="ABY91" s="45"/>
      <c r="ABZ91" s="45"/>
      <c r="ACA91" s="45"/>
      <c r="ACB91" s="45"/>
      <c r="ACC91" s="45"/>
      <c r="ACD91" s="45"/>
      <c r="ACE91" s="45"/>
      <c r="ACF91" s="45"/>
      <c r="ACG91" s="45"/>
      <c r="ACH91" s="45"/>
      <c r="ACI91" s="45"/>
      <c r="ACJ91" s="45"/>
      <c r="ACK91" s="45"/>
      <c r="ACL91" s="45"/>
      <c r="ACM91" s="45"/>
      <c r="ACN91" s="45"/>
      <c r="ACO91" s="45"/>
      <c r="ACP91" s="45"/>
      <c r="ACQ91" s="45"/>
      <c r="ACR91" s="45"/>
      <c r="ACS91" s="45"/>
      <c r="ACT91" s="45"/>
      <c r="ACU91" s="45"/>
      <c r="ACV91" s="45"/>
      <c r="ACW91" s="45"/>
      <c r="ACX91" s="45"/>
      <c r="ACY91" s="45"/>
      <c r="ACZ91" s="45"/>
      <c r="ADA91" s="45"/>
      <c r="ADB91" s="45"/>
      <c r="ADC91" s="45"/>
      <c r="ADD91" s="45"/>
      <c r="ADE91" s="45"/>
      <c r="ADF91" s="45"/>
      <c r="ADG91" s="45"/>
      <c r="ADH91" s="45"/>
      <c r="ADI91" s="45"/>
      <c r="ADJ91" s="45"/>
      <c r="ADK91" s="45"/>
      <c r="ADL91" s="45"/>
      <c r="ADM91" s="45"/>
      <c r="ADN91" s="45"/>
      <c r="ADO91" s="45"/>
      <c r="ADP91" s="45"/>
      <c r="ADQ91" s="45"/>
      <c r="ADR91" s="45"/>
      <c r="ADS91" s="45"/>
      <c r="ADT91" s="45"/>
      <c r="ADU91" s="45"/>
      <c r="ADV91" s="45"/>
      <c r="ADW91" s="45"/>
      <c r="ADX91" s="45"/>
      <c r="ADY91" s="45"/>
      <c r="ADZ91" s="45"/>
      <c r="AEA91" s="45"/>
      <c r="AEB91" s="45"/>
      <c r="AEC91" s="45"/>
      <c r="AED91" s="45"/>
      <c r="AEE91" s="45"/>
      <c r="AEF91" s="45"/>
      <c r="AEG91" s="45"/>
      <c r="AEH91" s="45"/>
      <c r="AEI91" s="45"/>
      <c r="AEJ91" s="45"/>
      <c r="AEK91" s="45"/>
      <c r="AEL91" s="45"/>
      <c r="AEM91" s="45"/>
      <c r="AEN91" s="45"/>
      <c r="AEO91" s="45"/>
      <c r="AEP91" s="45"/>
      <c r="AEQ91" s="45"/>
      <c r="AER91" s="45"/>
      <c r="AES91" s="45"/>
      <c r="AET91" s="45"/>
      <c r="AEU91" s="45"/>
      <c r="AEV91" s="45"/>
      <c r="AEW91" s="45"/>
      <c r="AEX91" s="45"/>
      <c r="AEY91" s="45"/>
      <c r="AEZ91" s="45"/>
      <c r="AFA91" s="45"/>
      <c r="AFB91" s="45"/>
      <c r="AFC91" s="45"/>
      <c r="AFD91" s="45"/>
      <c r="AFE91" s="45"/>
      <c r="AFF91" s="45"/>
      <c r="AFG91" s="45"/>
      <c r="AFH91" s="45"/>
      <c r="AFI91" s="45"/>
      <c r="AFJ91" s="45"/>
      <c r="AFK91" s="45"/>
      <c r="AFL91" s="45"/>
      <c r="AFM91" s="45"/>
      <c r="AFN91" s="45"/>
      <c r="AFO91" s="45"/>
      <c r="AFP91" s="45"/>
      <c r="AFQ91" s="45"/>
      <c r="AFR91" s="45"/>
      <c r="AFS91" s="45"/>
      <c r="AFT91" s="45"/>
      <c r="AFU91" s="45"/>
      <c r="AFV91" s="45"/>
      <c r="AFW91" s="45"/>
      <c r="AFX91" s="45"/>
      <c r="AFY91" s="45"/>
      <c r="AFZ91" s="45"/>
      <c r="AGA91" s="45"/>
      <c r="AGB91" s="45"/>
      <c r="AGC91" s="45"/>
      <c r="AGD91" s="45"/>
      <c r="AGE91" s="45"/>
      <c r="AGF91" s="45"/>
      <c r="AGG91" s="45"/>
      <c r="AGH91" s="45"/>
      <c r="AGI91" s="45"/>
      <c r="AGJ91" s="45"/>
      <c r="AGK91" s="45"/>
      <c r="AGL91" s="45"/>
      <c r="AGM91" s="45"/>
      <c r="AGN91" s="45"/>
      <c r="AGO91" s="45"/>
      <c r="AGP91" s="45"/>
      <c r="AGQ91" s="45"/>
      <c r="AGR91" s="45"/>
      <c r="AGS91" s="45"/>
      <c r="AGT91" s="45"/>
      <c r="AGU91" s="45"/>
      <c r="AGV91" s="45"/>
      <c r="AGW91" s="45"/>
      <c r="AGX91" s="45"/>
      <c r="AGY91" s="45"/>
      <c r="AGZ91" s="45"/>
      <c r="AHA91" s="45"/>
      <c r="AHB91" s="45"/>
      <c r="AHC91" s="45"/>
      <c r="AHD91" s="45"/>
      <c r="AHE91" s="45"/>
      <c r="AHF91" s="45"/>
      <c r="AHG91" s="45"/>
      <c r="AHH91" s="45"/>
      <c r="AHI91" s="45"/>
      <c r="AHJ91" s="45"/>
      <c r="AHK91" s="45"/>
      <c r="AHL91" s="45"/>
      <c r="AHM91" s="45"/>
      <c r="AHN91" s="45"/>
      <c r="AHO91" s="45"/>
      <c r="AHP91" s="45"/>
      <c r="AHQ91" s="45"/>
      <c r="AHR91" s="45"/>
      <c r="AHS91" s="45"/>
      <c r="AHT91" s="45"/>
      <c r="AHU91" s="45"/>
      <c r="AHV91" s="45"/>
      <c r="AHW91" s="45"/>
      <c r="AHX91" s="45"/>
      <c r="AHY91" s="45"/>
      <c r="AHZ91" s="45"/>
      <c r="AIA91" s="45"/>
      <c r="AIB91" s="45"/>
      <c r="AIC91" s="45"/>
      <c r="AID91" s="45"/>
      <c r="AIE91" s="45"/>
      <c r="AIF91" s="45"/>
      <c r="AIG91" s="45"/>
      <c r="AIH91" s="45"/>
      <c r="AII91" s="45"/>
      <c r="AIJ91" s="45"/>
      <c r="AIK91" s="45"/>
      <c r="AIL91" s="45"/>
      <c r="AIM91" s="45"/>
      <c r="AIN91" s="45"/>
      <c r="AIO91" s="45"/>
      <c r="AIP91" s="45"/>
      <c r="AIQ91" s="45"/>
      <c r="AIR91" s="45"/>
      <c r="AIS91" s="45"/>
      <c r="AIT91" s="45"/>
      <c r="AIU91" s="45"/>
      <c r="AIV91" s="45"/>
      <c r="AIW91" s="45"/>
      <c r="AIX91" s="45"/>
      <c r="AIY91" s="45"/>
      <c r="AIZ91" s="45"/>
      <c r="AJA91" s="45"/>
      <c r="AJB91" s="45"/>
      <c r="AJC91" s="45"/>
      <c r="AJD91" s="45"/>
      <c r="AJE91" s="45"/>
      <c r="AJF91" s="45"/>
      <c r="AJG91" s="45"/>
      <c r="AJH91" s="45"/>
      <c r="AJI91" s="45"/>
      <c r="AJJ91" s="45"/>
      <c r="AJK91" s="45"/>
      <c r="AJL91" s="45"/>
      <c r="AJM91" s="45"/>
      <c r="AJN91" s="45"/>
      <c r="AJO91" s="45"/>
      <c r="AJP91" s="45"/>
      <c r="AJQ91" s="45"/>
      <c r="AJR91" s="45"/>
      <c r="AJS91" s="45"/>
      <c r="AJT91" s="45"/>
      <c r="AJU91" s="45"/>
      <c r="AJV91" s="45"/>
      <c r="AJW91" s="45"/>
      <c r="AJX91" s="45"/>
      <c r="AJY91" s="45"/>
      <c r="AJZ91" s="45"/>
      <c r="AKA91" s="45"/>
      <c r="AKB91" s="45"/>
      <c r="AKC91" s="45"/>
      <c r="AKD91" s="45"/>
      <c r="AKE91" s="45"/>
      <c r="AKF91" s="45"/>
      <c r="AKG91" s="45"/>
      <c r="AKH91" s="45"/>
      <c r="AKI91" s="45"/>
      <c r="AKJ91" s="45"/>
      <c r="AKK91" s="45"/>
      <c r="AKL91" s="45"/>
      <c r="AKM91" s="45"/>
      <c r="AKN91" s="45"/>
      <c r="AKO91" s="45"/>
      <c r="AKP91" s="45"/>
      <c r="AKQ91" s="45"/>
      <c r="AKR91" s="45"/>
      <c r="AKS91" s="45"/>
      <c r="AKT91" s="45"/>
      <c r="AKU91" s="45"/>
      <c r="AKV91" s="45"/>
      <c r="AKW91" s="45"/>
      <c r="AKX91" s="45"/>
      <c r="AKY91" s="45"/>
      <c r="AKZ91" s="45"/>
      <c r="ALA91" s="45"/>
      <c r="ALB91" s="45"/>
      <c r="ALC91" s="45"/>
      <c r="ALD91" s="45"/>
      <c r="ALE91" s="45"/>
      <c r="ALF91" s="45"/>
      <c r="ALG91" s="45"/>
      <c r="ALH91" s="45"/>
      <c r="ALI91" s="45"/>
      <c r="ALJ91" s="45"/>
      <c r="ALK91" s="45"/>
      <c r="ALL91" s="45"/>
      <c r="ALM91" s="45"/>
      <c r="ALN91" s="45"/>
      <c r="ALO91" s="45"/>
      <c r="ALP91" s="45"/>
      <c r="ALQ91" s="45"/>
      <c r="ALR91" s="45"/>
      <c r="ALS91" s="45"/>
      <c r="ALT91" s="45"/>
      <c r="ALU91" s="45"/>
      <c r="ALV91" s="45"/>
      <c r="ALW91" s="45"/>
      <c r="ALX91" s="45"/>
      <c r="ALY91" s="45"/>
      <c r="ALZ91" s="45"/>
      <c r="AMA91" s="45"/>
      <c r="AMB91" s="45"/>
      <c r="AMC91" s="45"/>
      <c r="AMD91" s="45"/>
      <c r="AME91" s="45"/>
      <c r="AMF91" s="45"/>
      <c r="AMG91" s="45"/>
      <c r="AMH91" s="45"/>
      <c r="AMI91" s="45"/>
      <c r="AMJ91" s="45"/>
      <c r="AMK91" s="45"/>
      <c r="AML91" s="45"/>
      <c r="AMM91" s="45"/>
      <c r="AMN91" s="45"/>
      <c r="AMO91" s="45"/>
      <c r="AMP91" s="45"/>
      <c r="AMQ91" s="45"/>
      <c r="AMR91" s="45"/>
      <c r="AMS91" s="45"/>
      <c r="AMT91" s="45"/>
      <c r="AMU91" s="45"/>
      <c r="AMV91" s="45"/>
      <c r="AMW91" s="45"/>
      <c r="AMX91" s="45"/>
      <c r="AMY91" s="45"/>
      <c r="AMZ91" s="45"/>
      <c r="ANA91" s="45"/>
      <c r="ANB91" s="45"/>
      <c r="ANC91" s="45"/>
      <c r="AND91" s="45"/>
      <c r="ANE91" s="45"/>
      <c r="ANF91" s="45"/>
      <c r="ANG91" s="45"/>
      <c r="ANH91" s="45"/>
      <c r="ANI91" s="45"/>
      <c r="ANJ91" s="45"/>
      <c r="ANK91" s="45"/>
      <c r="ANL91" s="45"/>
      <c r="ANM91" s="45"/>
      <c r="ANN91" s="45"/>
      <c r="ANO91" s="45"/>
      <c r="ANP91" s="45"/>
      <c r="ANQ91" s="45"/>
      <c r="ANR91" s="45"/>
      <c r="ANS91" s="45"/>
      <c r="ANT91" s="45"/>
      <c r="ANU91" s="45"/>
      <c r="ANV91" s="45"/>
      <c r="ANW91" s="45"/>
      <c r="ANX91" s="45"/>
      <c r="ANY91" s="45"/>
      <c r="ANZ91" s="45"/>
      <c r="AOA91" s="45"/>
      <c r="AOB91" s="45"/>
      <c r="AOC91" s="45"/>
      <c r="AOD91" s="45"/>
      <c r="AOE91" s="45"/>
      <c r="AOF91" s="45"/>
      <c r="AOG91" s="45"/>
      <c r="AOH91" s="45"/>
      <c r="AOI91" s="45"/>
      <c r="AOJ91" s="45"/>
      <c r="AOK91" s="45"/>
      <c r="AOL91" s="45"/>
      <c r="AOM91" s="45"/>
      <c r="AON91" s="45"/>
      <c r="AOO91" s="45"/>
      <c r="AOP91" s="45"/>
      <c r="AOQ91" s="45"/>
      <c r="AOR91" s="45"/>
      <c r="AOS91" s="45"/>
      <c r="AOT91" s="45"/>
      <c r="AOU91" s="45"/>
      <c r="AOV91" s="45"/>
      <c r="AOW91" s="45"/>
      <c r="AOX91" s="45"/>
      <c r="AOY91" s="45"/>
      <c r="AOZ91" s="45"/>
      <c r="APA91" s="45"/>
      <c r="APB91" s="45"/>
      <c r="APC91" s="45"/>
      <c r="APD91" s="45"/>
      <c r="APE91" s="45"/>
      <c r="APF91" s="45"/>
      <c r="APG91" s="45"/>
      <c r="APH91" s="45"/>
      <c r="API91" s="45"/>
      <c r="APJ91" s="45"/>
      <c r="APK91" s="45"/>
      <c r="APL91" s="45"/>
      <c r="APM91" s="45"/>
      <c r="APN91" s="45"/>
      <c r="APO91" s="45"/>
      <c r="APP91" s="45"/>
      <c r="APQ91" s="45"/>
      <c r="APR91" s="45"/>
      <c r="APS91" s="45"/>
      <c r="APT91" s="45"/>
      <c r="APU91" s="45"/>
      <c r="APV91" s="45"/>
      <c r="APW91" s="45"/>
      <c r="APX91" s="45"/>
      <c r="APY91" s="45"/>
      <c r="APZ91" s="45"/>
    </row>
    <row r="92" spans="1:1118" x14ac:dyDescent="0.15">
      <c r="A92" s="44" t="s">
        <v>315</v>
      </c>
      <c r="B92" s="255">
        <v>2369.8000000000002</v>
      </c>
      <c r="C92" s="255"/>
      <c r="D92" s="255">
        <v>0</v>
      </c>
      <c r="E92" s="255">
        <v>0</v>
      </c>
      <c r="F92" s="255">
        <v>307616.55</v>
      </c>
      <c r="G92" s="255">
        <v>62273.75</v>
      </c>
      <c r="H92" s="255"/>
      <c r="I92" s="255"/>
      <c r="J92" s="255">
        <v>7738.11</v>
      </c>
      <c r="K92" s="255"/>
      <c r="L92" s="255">
        <v>0</v>
      </c>
      <c r="M92" s="255">
        <v>108923.66</v>
      </c>
      <c r="N92" s="255">
        <v>21501.53</v>
      </c>
      <c r="O92" s="255">
        <v>0</v>
      </c>
      <c r="P92" s="255">
        <v>229654.86</v>
      </c>
      <c r="Q92" s="255">
        <v>0</v>
      </c>
      <c r="R92" s="255">
        <v>0</v>
      </c>
      <c r="S92" s="255">
        <v>0</v>
      </c>
      <c r="T92" s="255">
        <v>0</v>
      </c>
      <c r="U92" s="255"/>
      <c r="V92" s="255">
        <v>0</v>
      </c>
      <c r="W92" s="255">
        <v>27318.7</v>
      </c>
      <c r="X92" s="255">
        <v>0</v>
      </c>
      <c r="Y92" s="255"/>
      <c r="Z92" s="255">
        <v>437.26</v>
      </c>
      <c r="AA92" s="255"/>
      <c r="AB92" s="255">
        <v>8900.791015625</v>
      </c>
      <c r="AC92" s="255">
        <v>1943.5</v>
      </c>
      <c r="AD92" s="255"/>
      <c r="AE92" s="255">
        <v>32125.26</v>
      </c>
      <c r="AF92" s="255"/>
      <c r="AG92" s="255">
        <v>171.87</v>
      </c>
      <c r="AH92" s="255">
        <f t="shared" si="18"/>
        <v>810975.64101562498</v>
      </c>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5"/>
      <c r="DQ92" s="45"/>
      <c r="DR92" s="45"/>
      <c r="DS92" s="45"/>
      <c r="DT92" s="45"/>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5"/>
      <c r="FD92" s="45"/>
      <c r="FE92" s="45"/>
      <c r="FF92" s="45"/>
      <c r="FG92" s="45"/>
      <c r="FH92" s="45"/>
      <c r="FI92" s="45"/>
      <c r="FJ92" s="45"/>
      <c r="FK92" s="45"/>
      <c r="FL92" s="45"/>
      <c r="FM92" s="45"/>
      <c r="FN92" s="45"/>
      <c r="FO92" s="45"/>
      <c r="FP92" s="45"/>
      <c r="FQ92" s="45"/>
      <c r="FR92" s="45"/>
      <c r="FS92" s="45"/>
      <c r="FT92" s="45"/>
      <c r="FU92" s="45"/>
      <c r="FV92" s="45"/>
      <c r="FW92" s="45"/>
      <c r="FX92" s="45"/>
      <c r="FY92" s="45"/>
      <c r="FZ92" s="45"/>
      <c r="GA92" s="45"/>
      <c r="GB92" s="45"/>
      <c r="GC92" s="45"/>
      <c r="GD92" s="45"/>
      <c r="GE92" s="45"/>
      <c r="GF92" s="45"/>
      <c r="GG92" s="45"/>
      <c r="GH92" s="45"/>
      <c r="GI92" s="45"/>
      <c r="GJ92" s="45"/>
      <c r="GK92" s="45"/>
      <c r="GL92" s="45"/>
      <c r="GM92" s="45"/>
      <c r="GN92" s="45"/>
      <c r="GO92" s="45"/>
      <c r="GP92" s="45"/>
      <c r="GQ92" s="45"/>
      <c r="GR92" s="45"/>
      <c r="GS92" s="45"/>
      <c r="GT92" s="45"/>
      <c r="GU92" s="45"/>
      <c r="GV92" s="45"/>
      <c r="GW92" s="45"/>
      <c r="GX92" s="45"/>
      <c r="GY92" s="45"/>
      <c r="GZ92" s="45"/>
      <c r="HA92" s="45"/>
      <c r="HB92" s="45"/>
      <c r="HC92" s="45"/>
      <c r="HD92" s="45"/>
      <c r="HE92" s="45"/>
      <c r="HF92" s="45"/>
      <c r="HG92" s="45"/>
      <c r="HH92" s="45"/>
      <c r="HI92" s="45"/>
      <c r="HJ92" s="45"/>
      <c r="HK92" s="45"/>
      <c r="HL92" s="45"/>
      <c r="HM92" s="45"/>
      <c r="HN92" s="45"/>
      <c r="HO92" s="45"/>
      <c r="HP92" s="45"/>
      <c r="HQ92" s="45"/>
      <c r="HR92" s="45"/>
      <c r="HS92" s="45"/>
      <c r="HT92" s="45"/>
      <c r="HU92" s="45"/>
      <c r="HV92" s="45"/>
      <c r="HW92" s="45"/>
      <c r="HX92" s="45"/>
      <c r="HY92" s="45"/>
      <c r="HZ92" s="45"/>
      <c r="IA92" s="45"/>
      <c r="IB92" s="45"/>
      <c r="IC92" s="45"/>
      <c r="ID92" s="45"/>
      <c r="IE92" s="45"/>
      <c r="IF92" s="45"/>
      <c r="IG92" s="45"/>
      <c r="IH92" s="45"/>
      <c r="II92" s="45"/>
      <c r="IJ92" s="45"/>
      <c r="IK92" s="45"/>
      <c r="IL92" s="45"/>
      <c r="IM92" s="45"/>
      <c r="IN92" s="45"/>
      <c r="IO92" s="45"/>
      <c r="IP92" s="45"/>
      <c r="IQ92" s="45"/>
      <c r="IR92" s="45"/>
      <c r="IS92" s="45"/>
      <c r="IT92" s="45"/>
      <c r="IU92" s="45"/>
      <c r="IV92" s="45"/>
      <c r="IW92" s="45"/>
      <c r="IX92" s="45"/>
      <c r="IY92" s="45"/>
      <c r="IZ92" s="45"/>
      <c r="JA92" s="45"/>
      <c r="JB92" s="45"/>
      <c r="JC92" s="45"/>
      <c r="JD92" s="45"/>
      <c r="JE92" s="45"/>
      <c r="JF92" s="45"/>
      <c r="JG92" s="45"/>
      <c r="JH92" s="45"/>
      <c r="JI92" s="45"/>
      <c r="JJ92" s="45"/>
      <c r="JK92" s="45"/>
      <c r="JL92" s="45"/>
      <c r="JM92" s="45"/>
      <c r="JN92" s="45"/>
      <c r="JO92" s="45"/>
      <c r="JP92" s="45"/>
      <c r="JQ92" s="45"/>
      <c r="JR92" s="45"/>
      <c r="JS92" s="45"/>
      <c r="JT92" s="45"/>
      <c r="JU92" s="45"/>
      <c r="JV92" s="45"/>
      <c r="JW92" s="45"/>
      <c r="JX92" s="45"/>
      <c r="JY92" s="45"/>
      <c r="JZ92" s="45"/>
      <c r="KA92" s="45"/>
      <c r="KB92" s="45"/>
      <c r="KC92" s="45"/>
      <c r="KD92" s="45"/>
      <c r="KE92" s="45"/>
      <c r="KF92" s="45"/>
      <c r="KG92" s="45"/>
      <c r="KH92" s="45"/>
      <c r="KI92" s="45"/>
      <c r="KJ92" s="45"/>
      <c r="KK92" s="45"/>
      <c r="KL92" s="45"/>
      <c r="KM92" s="45"/>
      <c r="KN92" s="45"/>
      <c r="KO92" s="45"/>
      <c r="KP92" s="45"/>
      <c r="KQ92" s="45"/>
      <c r="KR92" s="45"/>
      <c r="KS92" s="45"/>
      <c r="KT92" s="45"/>
      <c r="KU92" s="45"/>
      <c r="KV92" s="45"/>
      <c r="KW92" s="45"/>
      <c r="KX92" s="45"/>
      <c r="KY92" s="45"/>
      <c r="KZ92" s="45"/>
      <c r="LA92" s="45"/>
      <c r="LB92" s="45"/>
      <c r="LC92" s="45"/>
      <c r="LD92" s="45"/>
      <c r="LE92" s="45"/>
      <c r="LF92" s="45"/>
      <c r="LG92" s="45"/>
      <c r="LH92" s="45"/>
      <c r="LI92" s="45"/>
      <c r="LJ92" s="45"/>
      <c r="LK92" s="45"/>
      <c r="LL92" s="45"/>
      <c r="LM92" s="45"/>
      <c r="LN92" s="45"/>
      <c r="LO92" s="45"/>
      <c r="LP92" s="45"/>
      <c r="LQ92" s="45"/>
      <c r="LR92" s="45"/>
      <c r="LS92" s="45"/>
      <c r="LT92" s="45"/>
      <c r="LU92" s="45"/>
      <c r="LV92" s="45"/>
      <c r="LW92" s="45"/>
      <c r="LX92" s="45"/>
      <c r="LY92" s="45"/>
      <c r="LZ92" s="45"/>
      <c r="MA92" s="45"/>
      <c r="MB92" s="45"/>
      <c r="MC92" s="45"/>
      <c r="MD92" s="45"/>
      <c r="ME92" s="45"/>
      <c r="MF92" s="45"/>
      <c r="MG92" s="45"/>
      <c r="MH92" s="45"/>
      <c r="MI92" s="45"/>
      <c r="MJ92" s="45"/>
      <c r="MK92" s="45"/>
      <c r="ML92" s="45"/>
      <c r="MM92" s="45"/>
      <c r="MN92" s="45"/>
      <c r="MO92" s="45"/>
      <c r="MP92" s="45"/>
      <c r="MQ92" s="45"/>
      <c r="MR92" s="45"/>
      <c r="MS92" s="45"/>
      <c r="MT92" s="45"/>
      <c r="MU92" s="45"/>
      <c r="MV92" s="45"/>
      <c r="MW92" s="45"/>
      <c r="MX92" s="45"/>
      <c r="MY92" s="45"/>
      <c r="MZ92" s="45"/>
      <c r="NA92" s="45"/>
      <c r="NB92" s="45"/>
      <c r="NC92" s="45"/>
      <c r="ND92" s="45"/>
      <c r="NE92" s="45"/>
      <c r="NF92" s="45"/>
      <c r="NG92" s="45"/>
      <c r="NH92" s="45"/>
      <c r="NI92" s="45"/>
      <c r="NJ92" s="45"/>
      <c r="NK92" s="45"/>
      <c r="NL92" s="45"/>
      <c r="NM92" s="45"/>
      <c r="NN92" s="45"/>
      <c r="NO92" s="45"/>
      <c r="NP92" s="45"/>
      <c r="NQ92" s="45"/>
      <c r="NR92" s="45"/>
      <c r="NS92" s="45"/>
      <c r="NT92" s="45"/>
      <c r="NU92" s="45"/>
      <c r="NV92" s="45"/>
      <c r="NW92" s="45"/>
      <c r="NX92" s="45"/>
      <c r="NY92" s="45"/>
      <c r="NZ92" s="45"/>
      <c r="OA92" s="45"/>
      <c r="OB92" s="45"/>
      <c r="OC92" s="45"/>
      <c r="OD92" s="45"/>
      <c r="OE92" s="45"/>
      <c r="OF92" s="45"/>
      <c r="OG92" s="45"/>
      <c r="OH92" s="45"/>
      <c r="OI92" s="45"/>
      <c r="OJ92" s="45"/>
      <c r="OK92" s="45"/>
      <c r="OL92" s="45"/>
      <c r="OM92" s="45"/>
      <c r="ON92" s="45"/>
      <c r="OO92" s="45"/>
      <c r="OP92" s="45"/>
      <c r="OQ92" s="45"/>
      <c r="OR92" s="45"/>
      <c r="OS92" s="45"/>
      <c r="OT92" s="45"/>
      <c r="OU92" s="45"/>
      <c r="OV92" s="45"/>
      <c r="OW92" s="45"/>
      <c r="OX92" s="45"/>
      <c r="OY92" s="45"/>
      <c r="OZ92" s="45"/>
      <c r="PA92" s="45"/>
      <c r="PB92" s="45"/>
      <c r="PC92" s="45"/>
      <c r="PD92" s="45"/>
      <c r="PE92" s="45"/>
      <c r="PF92" s="45"/>
      <c r="PG92" s="45"/>
      <c r="PH92" s="45"/>
      <c r="PI92" s="45"/>
      <c r="PJ92" s="45"/>
      <c r="PK92" s="45"/>
      <c r="PL92" s="45"/>
      <c r="PM92" s="45"/>
      <c r="PN92" s="45"/>
      <c r="PO92" s="45"/>
      <c r="PP92" s="45"/>
      <c r="PQ92" s="45"/>
      <c r="PR92" s="45"/>
      <c r="PS92" s="45"/>
      <c r="PT92" s="45"/>
      <c r="PU92" s="45"/>
      <c r="PV92" s="45"/>
      <c r="PW92" s="45"/>
      <c r="PX92" s="45"/>
      <c r="PY92" s="45"/>
      <c r="PZ92" s="45"/>
      <c r="QA92" s="45"/>
      <c r="QB92" s="45"/>
      <c r="QC92" s="45"/>
      <c r="QD92" s="45"/>
      <c r="QE92" s="45"/>
      <c r="QF92" s="45"/>
      <c r="QG92" s="45"/>
      <c r="QH92" s="45"/>
      <c r="QI92" s="45"/>
      <c r="QJ92" s="45"/>
      <c r="QK92" s="45"/>
      <c r="QL92" s="45"/>
      <c r="QM92" s="45"/>
      <c r="QN92" s="45"/>
      <c r="QO92" s="45"/>
      <c r="QP92" s="45"/>
      <c r="QQ92" s="45"/>
      <c r="QR92" s="45"/>
      <c r="QS92" s="45"/>
      <c r="QT92" s="45"/>
      <c r="QU92" s="45"/>
      <c r="QV92" s="45"/>
      <c r="QW92" s="45"/>
      <c r="QX92" s="45"/>
      <c r="QY92" s="45"/>
      <c r="QZ92" s="45"/>
      <c r="RA92" s="45"/>
      <c r="RB92" s="45"/>
      <c r="RC92" s="45"/>
      <c r="RD92" s="45"/>
      <c r="RE92" s="45"/>
      <c r="RF92" s="45"/>
      <c r="RG92" s="45"/>
      <c r="RH92" s="45"/>
      <c r="RI92" s="45"/>
      <c r="RJ92" s="45"/>
      <c r="RK92" s="45"/>
      <c r="RL92" s="45"/>
      <c r="RM92" s="45"/>
      <c r="RN92" s="45"/>
      <c r="RO92" s="45"/>
      <c r="RP92" s="45"/>
      <c r="RQ92" s="45"/>
      <c r="RR92" s="45"/>
      <c r="RS92" s="45"/>
      <c r="RT92" s="45"/>
      <c r="RU92" s="45"/>
      <c r="RV92" s="45"/>
      <c r="RW92" s="45"/>
      <c r="RX92" s="45"/>
      <c r="RY92" s="45"/>
      <c r="RZ92" s="45"/>
      <c r="SA92" s="45"/>
      <c r="SB92" s="45"/>
      <c r="SC92" s="45"/>
      <c r="SD92" s="45"/>
      <c r="SE92" s="45"/>
      <c r="SF92" s="45"/>
      <c r="SG92" s="45"/>
      <c r="SH92" s="45"/>
      <c r="SI92" s="45"/>
      <c r="SJ92" s="45"/>
      <c r="SK92" s="45"/>
      <c r="SL92" s="45"/>
      <c r="SM92" s="45"/>
      <c r="SN92" s="45"/>
      <c r="SO92" s="45"/>
      <c r="SP92" s="45"/>
      <c r="SQ92" s="45"/>
      <c r="SR92" s="45"/>
      <c r="SS92" s="45"/>
      <c r="ST92" s="45"/>
      <c r="SU92" s="45"/>
      <c r="SV92" s="45"/>
      <c r="SW92" s="45"/>
      <c r="SX92" s="45"/>
      <c r="SY92" s="45"/>
      <c r="SZ92" s="45"/>
      <c r="TA92" s="45"/>
      <c r="TB92" s="45"/>
      <c r="TC92" s="45"/>
      <c r="TD92" s="45"/>
      <c r="TE92" s="45"/>
      <c r="TF92" s="45"/>
      <c r="TG92" s="45"/>
      <c r="TH92" s="45"/>
      <c r="TI92" s="45"/>
      <c r="TJ92" s="45"/>
      <c r="TK92" s="45"/>
      <c r="TL92" s="45"/>
      <c r="TM92" s="45"/>
      <c r="TN92" s="45"/>
      <c r="TO92" s="45"/>
      <c r="TP92" s="45"/>
      <c r="TQ92" s="45"/>
      <c r="TR92" s="45"/>
      <c r="TS92" s="45"/>
      <c r="TT92" s="45"/>
      <c r="TU92" s="45"/>
      <c r="TV92" s="45"/>
      <c r="TW92" s="45"/>
      <c r="TX92" s="45"/>
      <c r="TY92" s="45"/>
      <c r="TZ92" s="45"/>
      <c r="UA92" s="45"/>
      <c r="UB92" s="45"/>
      <c r="UC92" s="45"/>
      <c r="UD92" s="45"/>
      <c r="UE92" s="45"/>
      <c r="UF92" s="45"/>
      <c r="UG92" s="45"/>
      <c r="UH92" s="45"/>
      <c r="UI92" s="45"/>
      <c r="UJ92" s="45"/>
      <c r="UK92" s="45"/>
      <c r="UL92" s="45"/>
      <c r="UM92" s="45"/>
      <c r="UN92" s="45"/>
      <c r="UO92" s="45"/>
      <c r="UP92" s="45"/>
      <c r="UQ92" s="45"/>
      <c r="UR92" s="45"/>
      <c r="US92" s="45"/>
      <c r="UT92" s="45"/>
      <c r="UU92" s="45"/>
      <c r="UV92" s="45"/>
      <c r="UW92" s="45"/>
      <c r="UX92" s="45"/>
      <c r="UY92" s="45"/>
      <c r="UZ92" s="45"/>
      <c r="VA92" s="45"/>
      <c r="VB92" s="45"/>
      <c r="VC92" s="45"/>
      <c r="VD92" s="45"/>
      <c r="VE92" s="45"/>
      <c r="VF92" s="45"/>
      <c r="VG92" s="45"/>
      <c r="VH92" s="45"/>
      <c r="VI92" s="45"/>
      <c r="VJ92" s="45"/>
      <c r="VK92" s="45"/>
      <c r="VL92" s="45"/>
      <c r="VM92" s="45"/>
      <c r="VN92" s="45"/>
      <c r="VO92" s="45"/>
      <c r="VP92" s="45"/>
      <c r="VQ92" s="45"/>
      <c r="VR92" s="45"/>
      <c r="VS92" s="45"/>
      <c r="VT92" s="45"/>
      <c r="VU92" s="45"/>
      <c r="VV92" s="45"/>
      <c r="VW92" s="45"/>
      <c r="VX92" s="45"/>
      <c r="VY92" s="45"/>
      <c r="VZ92" s="45"/>
      <c r="WA92" s="45"/>
      <c r="WB92" s="45"/>
      <c r="WC92" s="45"/>
      <c r="WD92" s="45"/>
      <c r="WE92" s="45"/>
      <c r="WF92" s="45"/>
      <c r="WG92" s="45"/>
      <c r="WH92" s="45"/>
      <c r="WI92" s="45"/>
      <c r="WJ92" s="45"/>
      <c r="WK92" s="45"/>
      <c r="WL92" s="45"/>
      <c r="WM92" s="45"/>
      <c r="WN92" s="45"/>
      <c r="WO92" s="45"/>
      <c r="WP92" s="45"/>
      <c r="WQ92" s="45"/>
      <c r="WR92" s="45"/>
      <c r="WS92" s="45"/>
      <c r="WT92" s="45"/>
      <c r="WU92" s="45"/>
      <c r="WV92" s="45"/>
      <c r="WW92" s="45"/>
      <c r="WX92" s="45"/>
      <c r="WY92" s="45"/>
      <c r="WZ92" s="45"/>
      <c r="XA92" s="45"/>
      <c r="XB92" s="45"/>
      <c r="XC92" s="45"/>
      <c r="XD92" s="45"/>
      <c r="XE92" s="45"/>
      <c r="XF92" s="45"/>
      <c r="XG92" s="45"/>
      <c r="XH92" s="45"/>
      <c r="XI92" s="45"/>
      <c r="XJ92" s="45"/>
      <c r="XK92" s="45"/>
      <c r="XL92" s="45"/>
      <c r="XM92" s="45"/>
      <c r="XN92" s="45"/>
      <c r="XO92" s="45"/>
      <c r="XP92" s="45"/>
      <c r="XQ92" s="45"/>
      <c r="XR92" s="45"/>
      <c r="XS92" s="45"/>
      <c r="XT92" s="45"/>
      <c r="XU92" s="45"/>
      <c r="XV92" s="45"/>
      <c r="XW92" s="45"/>
      <c r="XX92" s="45"/>
      <c r="XY92" s="45"/>
      <c r="XZ92" s="45"/>
      <c r="YA92" s="45"/>
      <c r="YB92" s="45"/>
      <c r="YC92" s="45"/>
      <c r="YD92" s="45"/>
      <c r="YE92" s="45"/>
      <c r="YF92" s="45"/>
      <c r="YG92" s="45"/>
      <c r="YH92" s="45"/>
      <c r="YI92" s="45"/>
      <c r="YJ92" s="45"/>
      <c r="YK92" s="45"/>
      <c r="YL92" s="45"/>
      <c r="YM92" s="45"/>
      <c r="YN92" s="45"/>
      <c r="YO92" s="45"/>
      <c r="YP92" s="45"/>
      <c r="YQ92" s="45"/>
      <c r="YR92" s="45"/>
      <c r="YS92" s="45"/>
      <c r="YT92" s="45"/>
      <c r="YU92" s="45"/>
      <c r="YV92" s="45"/>
      <c r="YW92" s="45"/>
      <c r="YX92" s="45"/>
      <c r="YY92" s="45"/>
      <c r="YZ92" s="45"/>
      <c r="ZA92" s="45"/>
      <c r="ZB92" s="45"/>
      <c r="ZC92" s="45"/>
      <c r="ZD92" s="45"/>
      <c r="ZE92" s="45"/>
      <c r="ZF92" s="45"/>
      <c r="ZG92" s="45"/>
      <c r="ZH92" s="45"/>
      <c r="ZI92" s="45"/>
      <c r="ZJ92" s="45"/>
      <c r="ZK92" s="45"/>
      <c r="ZL92" s="45"/>
      <c r="ZM92" s="45"/>
      <c r="ZN92" s="45"/>
      <c r="ZO92" s="45"/>
      <c r="ZP92" s="45"/>
      <c r="ZQ92" s="45"/>
      <c r="ZR92" s="45"/>
      <c r="ZS92" s="45"/>
      <c r="ZT92" s="45"/>
      <c r="ZU92" s="45"/>
      <c r="ZV92" s="45"/>
      <c r="ZW92" s="45"/>
      <c r="ZX92" s="45"/>
      <c r="ZY92" s="45"/>
      <c r="ZZ92" s="45"/>
      <c r="AAA92" s="45"/>
      <c r="AAB92" s="45"/>
      <c r="AAC92" s="45"/>
      <c r="AAD92" s="45"/>
      <c r="AAE92" s="45"/>
      <c r="AAF92" s="45"/>
      <c r="AAG92" s="45"/>
      <c r="AAH92" s="45"/>
      <c r="AAI92" s="45"/>
      <c r="AAJ92" s="45"/>
      <c r="AAK92" s="45"/>
      <c r="AAL92" s="45"/>
      <c r="AAM92" s="45"/>
      <c r="AAN92" s="45"/>
      <c r="AAO92" s="45"/>
      <c r="AAP92" s="45"/>
      <c r="AAQ92" s="45"/>
      <c r="AAR92" s="45"/>
      <c r="AAS92" s="45"/>
      <c r="AAT92" s="45"/>
      <c r="AAU92" s="45"/>
      <c r="AAV92" s="45"/>
      <c r="AAW92" s="45"/>
      <c r="AAX92" s="45"/>
      <c r="AAY92" s="45"/>
      <c r="AAZ92" s="45"/>
      <c r="ABA92" s="45"/>
      <c r="ABB92" s="45"/>
      <c r="ABC92" s="45"/>
      <c r="ABD92" s="45"/>
      <c r="ABE92" s="45"/>
      <c r="ABF92" s="45"/>
      <c r="ABG92" s="45"/>
      <c r="ABH92" s="45"/>
      <c r="ABI92" s="45"/>
      <c r="ABJ92" s="45"/>
      <c r="ABK92" s="45"/>
      <c r="ABL92" s="45"/>
      <c r="ABM92" s="45"/>
      <c r="ABN92" s="45"/>
      <c r="ABO92" s="45"/>
      <c r="ABP92" s="45"/>
      <c r="ABQ92" s="45"/>
      <c r="ABR92" s="45"/>
      <c r="ABS92" s="45"/>
      <c r="ABT92" s="45"/>
      <c r="ABU92" s="45"/>
      <c r="ABV92" s="45"/>
      <c r="ABW92" s="45"/>
      <c r="ABX92" s="45"/>
      <c r="ABY92" s="45"/>
      <c r="ABZ92" s="45"/>
      <c r="ACA92" s="45"/>
      <c r="ACB92" s="45"/>
      <c r="ACC92" s="45"/>
      <c r="ACD92" s="45"/>
      <c r="ACE92" s="45"/>
      <c r="ACF92" s="45"/>
      <c r="ACG92" s="45"/>
      <c r="ACH92" s="45"/>
      <c r="ACI92" s="45"/>
      <c r="ACJ92" s="45"/>
      <c r="ACK92" s="45"/>
      <c r="ACL92" s="45"/>
      <c r="ACM92" s="45"/>
      <c r="ACN92" s="45"/>
      <c r="ACO92" s="45"/>
      <c r="ACP92" s="45"/>
      <c r="ACQ92" s="45"/>
      <c r="ACR92" s="45"/>
      <c r="ACS92" s="45"/>
      <c r="ACT92" s="45"/>
      <c r="ACU92" s="45"/>
      <c r="ACV92" s="45"/>
      <c r="ACW92" s="45"/>
      <c r="ACX92" s="45"/>
      <c r="ACY92" s="45"/>
      <c r="ACZ92" s="45"/>
      <c r="ADA92" s="45"/>
      <c r="ADB92" s="45"/>
      <c r="ADC92" s="45"/>
      <c r="ADD92" s="45"/>
      <c r="ADE92" s="45"/>
      <c r="ADF92" s="45"/>
      <c r="ADG92" s="45"/>
      <c r="ADH92" s="45"/>
      <c r="ADI92" s="45"/>
      <c r="ADJ92" s="45"/>
      <c r="ADK92" s="45"/>
      <c r="ADL92" s="45"/>
      <c r="ADM92" s="45"/>
      <c r="ADN92" s="45"/>
      <c r="ADO92" s="45"/>
      <c r="ADP92" s="45"/>
      <c r="ADQ92" s="45"/>
      <c r="ADR92" s="45"/>
      <c r="ADS92" s="45"/>
      <c r="ADT92" s="45"/>
      <c r="ADU92" s="45"/>
      <c r="ADV92" s="45"/>
      <c r="ADW92" s="45"/>
      <c r="ADX92" s="45"/>
      <c r="ADY92" s="45"/>
      <c r="ADZ92" s="45"/>
      <c r="AEA92" s="45"/>
      <c r="AEB92" s="45"/>
      <c r="AEC92" s="45"/>
      <c r="AED92" s="45"/>
      <c r="AEE92" s="45"/>
      <c r="AEF92" s="45"/>
      <c r="AEG92" s="45"/>
      <c r="AEH92" s="45"/>
      <c r="AEI92" s="45"/>
      <c r="AEJ92" s="45"/>
      <c r="AEK92" s="45"/>
      <c r="AEL92" s="45"/>
      <c r="AEM92" s="45"/>
      <c r="AEN92" s="45"/>
      <c r="AEO92" s="45"/>
      <c r="AEP92" s="45"/>
      <c r="AEQ92" s="45"/>
      <c r="AER92" s="45"/>
      <c r="AES92" s="45"/>
      <c r="AET92" s="45"/>
      <c r="AEU92" s="45"/>
      <c r="AEV92" s="45"/>
      <c r="AEW92" s="45"/>
      <c r="AEX92" s="45"/>
      <c r="AEY92" s="45"/>
      <c r="AEZ92" s="45"/>
      <c r="AFA92" s="45"/>
      <c r="AFB92" s="45"/>
      <c r="AFC92" s="45"/>
      <c r="AFD92" s="45"/>
      <c r="AFE92" s="45"/>
      <c r="AFF92" s="45"/>
      <c r="AFG92" s="45"/>
      <c r="AFH92" s="45"/>
      <c r="AFI92" s="45"/>
      <c r="AFJ92" s="45"/>
      <c r="AFK92" s="45"/>
      <c r="AFL92" s="45"/>
      <c r="AFM92" s="45"/>
      <c r="AFN92" s="45"/>
      <c r="AFO92" s="45"/>
      <c r="AFP92" s="45"/>
      <c r="AFQ92" s="45"/>
      <c r="AFR92" s="45"/>
      <c r="AFS92" s="45"/>
      <c r="AFT92" s="45"/>
      <c r="AFU92" s="45"/>
      <c r="AFV92" s="45"/>
      <c r="AFW92" s="45"/>
      <c r="AFX92" s="45"/>
      <c r="AFY92" s="45"/>
      <c r="AFZ92" s="45"/>
      <c r="AGA92" s="45"/>
      <c r="AGB92" s="45"/>
      <c r="AGC92" s="45"/>
      <c r="AGD92" s="45"/>
      <c r="AGE92" s="45"/>
      <c r="AGF92" s="45"/>
      <c r="AGG92" s="45"/>
      <c r="AGH92" s="45"/>
      <c r="AGI92" s="45"/>
      <c r="AGJ92" s="45"/>
      <c r="AGK92" s="45"/>
      <c r="AGL92" s="45"/>
      <c r="AGM92" s="45"/>
      <c r="AGN92" s="45"/>
      <c r="AGO92" s="45"/>
      <c r="AGP92" s="45"/>
      <c r="AGQ92" s="45"/>
      <c r="AGR92" s="45"/>
      <c r="AGS92" s="45"/>
      <c r="AGT92" s="45"/>
      <c r="AGU92" s="45"/>
      <c r="AGV92" s="45"/>
      <c r="AGW92" s="45"/>
      <c r="AGX92" s="45"/>
      <c r="AGY92" s="45"/>
      <c r="AGZ92" s="45"/>
      <c r="AHA92" s="45"/>
      <c r="AHB92" s="45"/>
      <c r="AHC92" s="45"/>
      <c r="AHD92" s="45"/>
      <c r="AHE92" s="45"/>
      <c r="AHF92" s="45"/>
      <c r="AHG92" s="45"/>
      <c r="AHH92" s="45"/>
      <c r="AHI92" s="45"/>
      <c r="AHJ92" s="45"/>
      <c r="AHK92" s="45"/>
      <c r="AHL92" s="45"/>
      <c r="AHM92" s="45"/>
      <c r="AHN92" s="45"/>
      <c r="AHO92" s="45"/>
      <c r="AHP92" s="45"/>
      <c r="AHQ92" s="45"/>
      <c r="AHR92" s="45"/>
      <c r="AHS92" s="45"/>
      <c r="AHT92" s="45"/>
      <c r="AHU92" s="45"/>
      <c r="AHV92" s="45"/>
      <c r="AHW92" s="45"/>
      <c r="AHX92" s="45"/>
      <c r="AHY92" s="45"/>
      <c r="AHZ92" s="45"/>
      <c r="AIA92" s="45"/>
      <c r="AIB92" s="45"/>
      <c r="AIC92" s="45"/>
      <c r="AID92" s="45"/>
      <c r="AIE92" s="45"/>
      <c r="AIF92" s="45"/>
      <c r="AIG92" s="45"/>
      <c r="AIH92" s="45"/>
      <c r="AII92" s="45"/>
      <c r="AIJ92" s="45"/>
      <c r="AIK92" s="45"/>
      <c r="AIL92" s="45"/>
      <c r="AIM92" s="45"/>
      <c r="AIN92" s="45"/>
      <c r="AIO92" s="45"/>
      <c r="AIP92" s="45"/>
      <c r="AIQ92" s="45"/>
      <c r="AIR92" s="45"/>
      <c r="AIS92" s="45"/>
      <c r="AIT92" s="45"/>
      <c r="AIU92" s="45"/>
      <c r="AIV92" s="45"/>
      <c r="AIW92" s="45"/>
      <c r="AIX92" s="45"/>
      <c r="AIY92" s="45"/>
      <c r="AIZ92" s="45"/>
      <c r="AJA92" s="45"/>
      <c r="AJB92" s="45"/>
      <c r="AJC92" s="45"/>
      <c r="AJD92" s="45"/>
      <c r="AJE92" s="45"/>
      <c r="AJF92" s="45"/>
      <c r="AJG92" s="45"/>
      <c r="AJH92" s="45"/>
      <c r="AJI92" s="45"/>
      <c r="AJJ92" s="45"/>
      <c r="AJK92" s="45"/>
      <c r="AJL92" s="45"/>
      <c r="AJM92" s="45"/>
      <c r="AJN92" s="45"/>
      <c r="AJO92" s="45"/>
      <c r="AJP92" s="45"/>
      <c r="AJQ92" s="45"/>
      <c r="AJR92" s="45"/>
      <c r="AJS92" s="45"/>
      <c r="AJT92" s="45"/>
      <c r="AJU92" s="45"/>
      <c r="AJV92" s="45"/>
      <c r="AJW92" s="45"/>
      <c r="AJX92" s="45"/>
      <c r="AJY92" s="45"/>
      <c r="AJZ92" s="45"/>
      <c r="AKA92" s="45"/>
      <c r="AKB92" s="45"/>
      <c r="AKC92" s="45"/>
      <c r="AKD92" s="45"/>
      <c r="AKE92" s="45"/>
      <c r="AKF92" s="45"/>
      <c r="AKG92" s="45"/>
      <c r="AKH92" s="45"/>
      <c r="AKI92" s="45"/>
      <c r="AKJ92" s="45"/>
      <c r="AKK92" s="45"/>
      <c r="AKL92" s="45"/>
      <c r="AKM92" s="45"/>
      <c r="AKN92" s="45"/>
      <c r="AKO92" s="45"/>
      <c r="AKP92" s="45"/>
      <c r="AKQ92" s="45"/>
      <c r="AKR92" s="45"/>
      <c r="AKS92" s="45"/>
      <c r="AKT92" s="45"/>
      <c r="AKU92" s="45"/>
      <c r="AKV92" s="45"/>
      <c r="AKW92" s="45"/>
      <c r="AKX92" s="45"/>
      <c r="AKY92" s="45"/>
      <c r="AKZ92" s="45"/>
      <c r="ALA92" s="45"/>
      <c r="ALB92" s="45"/>
      <c r="ALC92" s="45"/>
      <c r="ALD92" s="45"/>
      <c r="ALE92" s="45"/>
      <c r="ALF92" s="45"/>
      <c r="ALG92" s="45"/>
      <c r="ALH92" s="45"/>
      <c r="ALI92" s="45"/>
      <c r="ALJ92" s="45"/>
      <c r="ALK92" s="45"/>
      <c r="ALL92" s="45"/>
      <c r="ALM92" s="45"/>
      <c r="ALN92" s="45"/>
      <c r="ALO92" s="45"/>
      <c r="ALP92" s="45"/>
      <c r="ALQ92" s="45"/>
      <c r="ALR92" s="45"/>
      <c r="ALS92" s="45"/>
      <c r="ALT92" s="45"/>
      <c r="ALU92" s="45"/>
      <c r="ALV92" s="45"/>
      <c r="ALW92" s="45"/>
      <c r="ALX92" s="45"/>
      <c r="ALY92" s="45"/>
      <c r="ALZ92" s="45"/>
      <c r="AMA92" s="45"/>
      <c r="AMB92" s="45"/>
      <c r="AMC92" s="45"/>
      <c r="AMD92" s="45"/>
      <c r="AME92" s="45"/>
      <c r="AMF92" s="45"/>
      <c r="AMG92" s="45"/>
      <c r="AMH92" s="45"/>
      <c r="AMI92" s="45"/>
      <c r="AMJ92" s="45"/>
      <c r="AMK92" s="45"/>
      <c r="AML92" s="45"/>
      <c r="AMM92" s="45"/>
      <c r="AMN92" s="45"/>
      <c r="AMO92" s="45"/>
      <c r="AMP92" s="45"/>
      <c r="AMQ92" s="45"/>
      <c r="AMR92" s="45"/>
      <c r="AMS92" s="45"/>
      <c r="AMT92" s="45"/>
      <c r="AMU92" s="45"/>
      <c r="AMV92" s="45"/>
      <c r="AMW92" s="45"/>
      <c r="AMX92" s="45"/>
      <c r="AMY92" s="45"/>
      <c r="AMZ92" s="45"/>
      <c r="ANA92" s="45"/>
      <c r="ANB92" s="45"/>
      <c r="ANC92" s="45"/>
      <c r="AND92" s="45"/>
      <c r="ANE92" s="45"/>
      <c r="ANF92" s="45"/>
      <c r="ANG92" s="45"/>
      <c r="ANH92" s="45"/>
      <c r="ANI92" s="45"/>
      <c r="ANJ92" s="45"/>
      <c r="ANK92" s="45"/>
      <c r="ANL92" s="45"/>
      <c r="ANM92" s="45"/>
      <c r="ANN92" s="45"/>
      <c r="ANO92" s="45"/>
      <c r="ANP92" s="45"/>
      <c r="ANQ92" s="45"/>
      <c r="ANR92" s="45"/>
      <c r="ANS92" s="45"/>
      <c r="ANT92" s="45"/>
      <c r="ANU92" s="45"/>
      <c r="ANV92" s="45"/>
      <c r="ANW92" s="45"/>
      <c r="ANX92" s="45"/>
      <c r="ANY92" s="45"/>
      <c r="ANZ92" s="45"/>
      <c r="AOA92" s="45"/>
      <c r="AOB92" s="45"/>
      <c r="AOC92" s="45"/>
      <c r="AOD92" s="45"/>
      <c r="AOE92" s="45"/>
      <c r="AOF92" s="45"/>
      <c r="AOG92" s="45"/>
      <c r="AOH92" s="45"/>
      <c r="AOI92" s="45"/>
      <c r="AOJ92" s="45"/>
      <c r="AOK92" s="45"/>
      <c r="AOL92" s="45"/>
      <c r="AOM92" s="45"/>
      <c r="AON92" s="45"/>
      <c r="AOO92" s="45"/>
      <c r="AOP92" s="45"/>
      <c r="AOQ92" s="45"/>
      <c r="AOR92" s="45"/>
      <c r="AOS92" s="45"/>
      <c r="AOT92" s="45"/>
      <c r="AOU92" s="45"/>
      <c r="AOV92" s="45"/>
      <c r="AOW92" s="45"/>
      <c r="AOX92" s="45"/>
      <c r="AOY92" s="45"/>
      <c r="AOZ92" s="45"/>
      <c r="APA92" s="45"/>
      <c r="APB92" s="45"/>
      <c r="APC92" s="45"/>
      <c r="APD92" s="45"/>
      <c r="APE92" s="45"/>
      <c r="APF92" s="45"/>
      <c r="APG92" s="45"/>
      <c r="APH92" s="45"/>
      <c r="API92" s="45"/>
      <c r="APJ92" s="45"/>
      <c r="APK92" s="45"/>
      <c r="APL92" s="45"/>
      <c r="APM92" s="45"/>
      <c r="APN92" s="45"/>
      <c r="APO92" s="45"/>
      <c r="APP92" s="45"/>
      <c r="APQ92" s="45"/>
      <c r="APR92" s="45"/>
      <c r="APS92" s="45"/>
      <c r="APT92" s="45"/>
      <c r="APU92" s="45"/>
      <c r="APV92" s="45"/>
      <c r="APW92" s="45"/>
      <c r="APX92" s="45"/>
      <c r="APY92" s="45"/>
      <c r="APZ92" s="45"/>
    </row>
    <row r="93" spans="1:1118" s="10" customFormat="1" x14ac:dyDescent="0.15">
      <c r="A93" s="44" t="s">
        <v>316</v>
      </c>
      <c r="B93" s="255">
        <v>1926.35</v>
      </c>
      <c r="C93" s="255"/>
      <c r="D93" s="255">
        <v>0</v>
      </c>
      <c r="E93" s="255">
        <v>0</v>
      </c>
      <c r="F93" s="255">
        <v>440519.04</v>
      </c>
      <c r="G93" s="255">
        <v>64610.66</v>
      </c>
      <c r="H93" s="255"/>
      <c r="I93" s="255"/>
      <c r="J93" s="255">
        <v>9322.6299999999992</v>
      </c>
      <c r="K93" s="255"/>
      <c r="L93" s="255">
        <v>0</v>
      </c>
      <c r="M93" s="255">
        <v>163275.13</v>
      </c>
      <c r="N93" s="255">
        <v>46337.47</v>
      </c>
      <c r="O93" s="255">
        <v>0</v>
      </c>
      <c r="P93" s="255">
        <v>336892.09</v>
      </c>
      <c r="Q93" s="255">
        <v>0</v>
      </c>
      <c r="R93" s="255">
        <v>0</v>
      </c>
      <c r="S93" s="255">
        <v>0</v>
      </c>
      <c r="T93" s="255">
        <v>0</v>
      </c>
      <c r="U93" s="255"/>
      <c r="V93" s="255">
        <v>18922.59</v>
      </c>
      <c r="W93" s="255">
        <v>55466.68</v>
      </c>
      <c r="X93" s="255">
        <v>0</v>
      </c>
      <c r="Y93" s="255"/>
      <c r="Z93" s="255">
        <v>1562.43</v>
      </c>
      <c r="AA93" s="255"/>
      <c r="AB93" s="255">
        <v>24276.0546875</v>
      </c>
      <c r="AC93" s="255">
        <v>970.9</v>
      </c>
      <c r="AD93" s="255"/>
      <c r="AE93" s="255">
        <v>37422.129999999997</v>
      </c>
      <c r="AF93" s="255"/>
      <c r="AG93" s="255">
        <v>160.25</v>
      </c>
      <c r="AH93" s="255">
        <f t="shared" si="18"/>
        <v>1201664.4046874996</v>
      </c>
      <c r="AI93" s="45"/>
      <c r="AJ93" s="45"/>
      <c r="AK93" s="45"/>
      <c r="AL93" s="45"/>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c r="CX93" s="80"/>
      <c r="CY93" s="80"/>
      <c r="CZ93" s="80"/>
      <c r="DA93" s="80"/>
      <c r="DB93" s="80"/>
      <c r="DC93" s="80"/>
      <c r="DD93" s="80"/>
      <c r="DE93" s="80"/>
      <c r="DF93" s="80"/>
      <c r="DG93" s="80"/>
      <c r="DH93" s="80"/>
      <c r="DI93" s="80"/>
      <c r="DJ93" s="80"/>
      <c r="DK93" s="80"/>
      <c r="DL93" s="80"/>
      <c r="DM93" s="80"/>
      <c r="DN93" s="80"/>
      <c r="DO93" s="80"/>
      <c r="DP93" s="80"/>
      <c r="DQ93" s="80"/>
      <c r="DR93" s="80"/>
      <c r="DS93" s="80"/>
      <c r="DT93" s="80"/>
      <c r="DU93" s="80"/>
      <c r="DV93" s="80"/>
      <c r="DW93" s="80"/>
      <c r="DX93" s="80"/>
      <c r="DY93" s="80"/>
      <c r="DZ93" s="80"/>
      <c r="EA93" s="80"/>
      <c r="EB93" s="80"/>
      <c r="EC93" s="80"/>
      <c r="ED93" s="80"/>
      <c r="EE93" s="80"/>
      <c r="EF93" s="80"/>
      <c r="EG93" s="80"/>
      <c r="EH93" s="80"/>
      <c r="EI93" s="80"/>
      <c r="EJ93" s="80"/>
      <c r="EK93" s="80"/>
      <c r="EL93" s="80"/>
      <c r="EM93" s="80"/>
      <c r="EN93" s="80"/>
      <c r="EO93" s="80"/>
      <c r="EP93" s="80"/>
      <c r="EQ93" s="80"/>
      <c r="ER93" s="80"/>
      <c r="ES93" s="80"/>
      <c r="ET93" s="80"/>
      <c r="EU93" s="80"/>
      <c r="EV93" s="80"/>
      <c r="EW93" s="80"/>
      <c r="EX93" s="80"/>
      <c r="EY93" s="80"/>
      <c r="EZ93" s="80"/>
      <c r="FA93" s="80"/>
      <c r="FB93" s="80"/>
      <c r="FC93" s="80"/>
      <c r="FD93" s="80"/>
      <c r="FE93" s="80"/>
      <c r="FF93" s="80"/>
      <c r="FG93" s="80"/>
      <c r="FH93" s="80"/>
      <c r="FI93" s="80"/>
      <c r="FJ93" s="80"/>
      <c r="FK93" s="80"/>
      <c r="FL93" s="80"/>
      <c r="FM93" s="80"/>
      <c r="FN93" s="80"/>
      <c r="FO93" s="80"/>
      <c r="FP93" s="80"/>
      <c r="FQ93" s="80"/>
      <c r="FR93" s="80"/>
      <c r="FS93" s="80"/>
      <c r="FT93" s="80"/>
      <c r="FU93" s="80"/>
      <c r="FV93" s="80"/>
      <c r="FW93" s="80"/>
      <c r="FX93" s="80"/>
      <c r="FY93" s="80"/>
      <c r="FZ93" s="80"/>
      <c r="GA93" s="80"/>
      <c r="GB93" s="80"/>
      <c r="GC93" s="80"/>
      <c r="GD93" s="80"/>
      <c r="GE93" s="80"/>
      <c r="GF93" s="80"/>
      <c r="GG93" s="80"/>
      <c r="GH93" s="80"/>
      <c r="GI93" s="80"/>
      <c r="GJ93" s="80"/>
      <c r="GK93" s="80"/>
      <c r="GL93" s="80"/>
      <c r="GM93" s="80"/>
      <c r="GN93" s="80"/>
      <c r="GO93" s="80"/>
      <c r="GP93" s="80"/>
      <c r="GQ93" s="80"/>
      <c r="GR93" s="80"/>
      <c r="GS93" s="80"/>
      <c r="GT93" s="80"/>
      <c r="GU93" s="80"/>
      <c r="GV93" s="80"/>
      <c r="GW93" s="80"/>
      <c r="GX93" s="80"/>
      <c r="GY93" s="80"/>
      <c r="GZ93" s="80"/>
      <c r="HA93" s="80"/>
      <c r="HB93" s="80"/>
      <c r="HC93" s="80"/>
      <c r="HD93" s="80"/>
      <c r="HE93" s="80"/>
      <c r="HF93" s="80"/>
      <c r="HG93" s="80"/>
      <c r="HH93" s="80"/>
      <c r="HI93" s="80"/>
      <c r="HJ93" s="80"/>
      <c r="HK93" s="80"/>
      <c r="HL93" s="80"/>
      <c r="HM93" s="80"/>
      <c r="HN93" s="80"/>
      <c r="HO93" s="80"/>
      <c r="HP93" s="80"/>
      <c r="HQ93" s="80"/>
      <c r="HR93" s="80"/>
      <c r="HS93" s="80"/>
      <c r="HT93" s="80"/>
      <c r="HU93" s="80"/>
      <c r="HV93" s="80"/>
      <c r="HW93" s="80"/>
      <c r="HX93" s="80"/>
      <c r="HY93" s="80"/>
      <c r="HZ93" s="80"/>
      <c r="IA93" s="80"/>
      <c r="IB93" s="80"/>
      <c r="IC93" s="80"/>
      <c r="ID93" s="80"/>
      <c r="IE93" s="80"/>
      <c r="IF93" s="80"/>
      <c r="IG93" s="80"/>
      <c r="IH93" s="80"/>
      <c r="II93" s="80"/>
      <c r="IJ93" s="80"/>
      <c r="IK93" s="80"/>
      <c r="IL93" s="80"/>
      <c r="IM93" s="80"/>
      <c r="IN93" s="80"/>
      <c r="IO93" s="80"/>
      <c r="IP93" s="80"/>
      <c r="IQ93" s="80"/>
      <c r="IR93" s="80"/>
      <c r="IS93" s="80"/>
      <c r="IT93" s="80"/>
      <c r="IU93" s="80"/>
      <c r="IV93" s="80"/>
      <c r="IW93" s="80"/>
      <c r="IX93" s="80"/>
      <c r="IY93" s="80"/>
      <c r="IZ93" s="80"/>
      <c r="JA93" s="80"/>
      <c r="JB93" s="80"/>
      <c r="JC93" s="80"/>
      <c r="JD93" s="80"/>
      <c r="JE93" s="80"/>
      <c r="JF93" s="80"/>
      <c r="JG93" s="80"/>
      <c r="JH93" s="80"/>
      <c r="JI93" s="80"/>
      <c r="JJ93" s="80"/>
      <c r="JK93" s="80"/>
      <c r="JL93" s="80"/>
      <c r="JM93" s="80"/>
      <c r="JN93" s="80"/>
      <c r="JO93" s="80"/>
      <c r="JP93" s="80"/>
      <c r="JQ93" s="80"/>
      <c r="JR93" s="80"/>
      <c r="JS93" s="80"/>
      <c r="JT93" s="80"/>
      <c r="JU93" s="80"/>
      <c r="JV93" s="80"/>
      <c r="JW93" s="80"/>
      <c r="JX93" s="80"/>
      <c r="JY93" s="80"/>
      <c r="JZ93" s="80"/>
      <c r="KA93" s="80"/>
      <c r="KB93" s="80"/>
      <c r="KC93" s="80"/>
      <c r="KD93" s="80"/>
      <c r="KE93" s="80"/>
      <c r="KF93" s="80"/>
      <c r="KG93" s="80"/>
      <c r="KH93" s="80"/>
      <c r="KI93" s="80"/>
      <c r="KJ93" s="80"/>
      <c r="KK93" s="80"/>
      <c r="KL93" s="80"/>
      <c r="KM93" s="80"/>
      <c r="KN93" s="80"/>
      <c r="KO93" s="80"/>
      <c r="KP93" s="80"/>
      <c r="KQ93" s="80"/>
      <c r="KR93" s="80"/>
      <c r="KS93" s="80"/>
      <c r="KT93" s="80"/>
      <c r="KU93" s="80"/>
      <c r="KV93" s="80"/>
      <c r="KW93" s="80"/>
      <c r="KX93" s="80"/>
      <c r="KY93" s="80"/>
      <c r="KZ93" s="80"/>
      <c r="LA93" s="80"/>
      <c r="LB93" s="80"/>
      <c r="LC93" s="80"/>
      <c r="LD93" s="80"/>
      <c r="LE93" s="80"/>
      <c r="LF93" s="80"/>
      <c r="LG93" s="80"/>
      <c r="LH93" s="80"/>
      <c r="LI93" s="80"/>
      <c r="LJ93" s="80"/>
      <c r="LK93" s="80"/>
      <c r="LL93" s="80"/>
      <c r="LM93" s="80"/>
      <c r="LN93" s="80"/>
      <c r="LO93" s="80"/>
      <c r="LP93" s="80"/>
      <c r="LQ93" s="80"/>
      <c r="LR93" s="80"/>
      <c r="LS93" s="80"/>
      <c r="LT93" s="80"/>
      <c r="LU93" s="80"/>
      <c r="LV93" s="80"/>
      <c r="LW93" s="80"/>
      <c r="LX93" s="80"/>
      <c r="LY93" s="80"/>
      <c r="LZ93" s="80"/>
      <c r="MA93" s="80"/>
      <c r="MB93" s="80"/>
      <c r="MC93" s="80"/>
      <c r="MD93" s="80"/>
      <c r="ME93" s="80"/>
      <c r="MF93" s="80"/>
      <c r="MG93" s="80"/>
      <c r="MH93" s="80"/>
      <c r="MI93" s="80"/>
      <c r="MJ93" s="80"/>
      <c r="MK93" s="80"/>
      <c r="ML93" s="80"/>
      <c r="MM93" s="80"/>
      <c r="MN93" s="80"/>
      <c r="MO93" s="80"/>
      <c r="MP93" s="80"/>
      <c r="MQ93" s="80"/>
      <c r="MR93" s="80"/>
      <c r="MS93" s="80"/>
      <c r="MT93" s="80"/>
      <c r="MU93" s="80"/>
      <c r="MV93" s="80"/>
      <c r="MW93" s="80"/>
      <c r="MX93" s="80"/>
      <c r="MY93" s="80"/>
      <c r="MZ93" s="80"/>
      <c r="NA93" s="80"/>
      <c r="NB93" s="80"/>
      <c r="NC93" s="80"/>
      <c r="ND93" s="80"/>
      <c r="NE93" s="80"/>
      <c r="NF93" s="80"/>
      <c r="NG93" s="80"/>
      <c r="NH93" s="80"/>
      <c r="NI93" s="80"/>
      <c r="NJ93" s="80"/>
      <c r="NK93" s="80"/>
      <c r="NL93" s="80"/>
      <c r="NM93" s="80"/>
      <c r="NN93" s="80"/>
      <c r="NO93" s="80"/>
      <c r="NP93" s="80"/>
      <c r="NQ93" s="80"/>
      <c r="NR93" s="80"/>
      <c r="NS93" s="80"/>
      <c r="NT93" s="80"/>
      <c r="NU93" s="80"/>
      <c r="NV93" s="80"/>
      <c r="NW93" s="80"/>
      <c r="NX93" s="80"/>
      <c r="NY93" s="80"/>
      <c r="NZ93" s="80"/>
      <c r="OA93" s="80"/>
      <c r="OB93" s="80"/>
      <c r="OC93" s="80"/>
      <c r="OD93" s="80"/>
      <c r="OE93" s="80"/>
      <c r="OF93" s="80"/>
      <c r="OG93" s="80"/>
      <c r="OH93" s="80"/>
      <c r="OI93" s="80"/>
      <c r="OJ93" s="80"/>
      <c r="OK93" s="80"/>
      <c r="OL93" s="80"/>
      <c r="OM93" s="80"/>
      <c r="ON93" s="80"/>
      <c r="OO93" s="80"/>
      <c r="OP93" s="80"/>
      <c r="OQ93" s="80"/>
      <c r="OR93" s="80"/>
      <c r="OS93" s="80"/>
      <c r="OT93" s="80"/>
      <c r="OU93" s="80"/>
      <c r="OV93" s="80"/>
      <c r="OW93" s="80"/>
      <c r="OX93" s="80"/>
      <c r="OY93" s="80"/>
      <c r="OZ93" s="80"/>
      <c r="PA93" s="80"/>
      <c r="PB93" s="80"/>
      <c r="PC93" s="80"/>
      <c r="PD93" s="80"/>
      <c r="PE93" s="80"/>
      <c r="PF93" s="80"/>
      <c r="PG93" s="80"/>
      <c r="PH93" s="80"/>
      <c r="PI93" s="80"/>
      <c r="PJ93" s="80"/>
      <c r="PK93" s="80"/>
      <c r="PL93" s="80"/>
      <c r="PM93" s="80"/>
      <c r="PN93" s="80"/>
      <c r="PO93" s="80"/>
      <c r="PP93" s="80"/>
      <c r="PQ93" s="80"/>
      <c r="PR93" s="80"/>
      <c r="PS93" s="80"/>
      <c r="PT93" s="80"/>
      <c r="PU93" s="80"/>
      <c r="PV93" s="80"/>
      <c r="PW93" s="80"/>
      <c r="PX93" s="80"/>
      <c r="PY93" s="80"/>
      <c r="PZ93" s="80"/>
      <c r="QA93" s="80"/>
      <c r="QB93" s="80"/>
      <c r="QC93" s="80"/>
      <c r="QD93" s="80"/>
      <c r="QE93" s="80"/>
      <c r="QF93" s="80"/>
      <c r="QG93" s="80"/>
      <c r="QH93" s="80"/>
      <c r="QI93" s="80"/>
      <c r="QJ93" s="80"/>
      <c r="QK93" s="80"/>
      <c r="QL93" s="80"/>
      <c r="QM93" s="80"/>
      <c r="QN93" s="80"/>
      <c r="QO93" s="80"/>
      <c r="QP93" s="80"/>
      <c r="QQ93" s="80"/>
      <c r="QR93" s="80"/>
      <c r="QS93" s="80"/>
      <c r="QT93" s="80"/>
      <c r="QU93" s="80"/>
      <c r="QV93" s="80"/>
      <c r="QW93" s="80"/>
      <c r="QX93" s="80"/>
      <c r="QY93" s="80"/>
      <c r="QZ93" s="80"/>
      <c r="RA93" s="80"/>
      <c r="RB93" s="80"/>
      <c r="RC93" s="80"/>
      <c r="RD93" s="80"/>
      <c r="RE93" s="80"/>
      <c r="RF93" s="80"/>
      <c r="RG93" s="80"/>
      <c r="RH93" s="80"/>
      <c r="RI93" s="80"/>
      <c r="RJ93" s="80"/>
      <c r="RK93" s="80"/>
      <c r="RL93" s="80"/>
      <c r="RM93" s="80"/>
      <c r="RN93" s="80"/>
      <c r="RO93" s="80"/>
      <c r="RP93" s="80"/>
      <c r="RQ93" s="80"/>
      <c r="RR93" s="80"/>
      <c r="RS93" s="80"/>
      <c r="RT93" s="80"/>
      <c r="RU93" s="80"/>
      <c r="RV93" s="80"/>
      <c r="RW93" s="80"/>
      <c r="RX93" s="80"/>
      <c r="RY93" s="80"/>
      <c r="RZ93" s="80"/>
      <c r="SA93" s="80"/>
      <c r="SB93" s="80"/>
      <c r="SC93" s="80"/>
      <c r="SD93" s="80"/>
      <c r="SE93" s="80"/>
      <c r="SF93" s="80"/>
      <c r="SG93" s="80"/>
      <c r="SH93" s="80"/>
      <c r="SI93" s="80"/>
      <c r="SJ93" s="80"/>
      <c r="SK93" s="80"/>
      <c r="SL93" s="80"/>
      <c r="SM93" s="80"/>
      <c r="SN93" s="80"/>
      <c r="SO93" s="80"/>
      <c r="SP93" s="80"/>
      <c r="SQ93" s="80"/>
      <c r="SR93" s="80"/>
      <c r="SS93" s="80"/>
      <c r="ST93" s="80"/>
      <c r="SU93" s="80"/>
      <c r="SV93" s="80"/>
      <c r="SW93" s="80"/>
      <c r="SX93" s="80"/>
      <c r="SY93" s="80"/>
      <c r="SZ93" s="80"/>
      <c r="TA93" s="80"/>
      <c r="TB93" s="80"/>
      <c r="TC93" s="80"/>
      <c r="TD93" s="80"/>
      <c r="TE93" s="80"/>
      <c r="TF93" s="80"/>
      <c r="TG93" s="80"/>
      <c r="TH93" s="80"/>
      <c r="TI93" s="80"/>
      <c r="TJ93" s="80"/>
      <c r="TK93" s="80"/>
      <c r="TL93" s="80"/>
      <c r="TM93" s="80"/>
      <c r="TN93" s="80"/>
      <c r="TO93" s="80"/>
      <c r="TP93" s="80"/>
      <c r="TQ93" s="80"/>
      <c r="TR93" s="80"/>
      <c r="TS93" s="80"/>
      <c r="TT93" s="80"/>
      <c r="TU93" s="80"/>
      <c r="TV93" s="80"/>
      <c r="TW93" s="80"/>
      <c r="TX93" s="80"/>
      <c r="TY93" s="80"/>
      <c r="TZ93" s="80"/>
      <c r="UA93" s="80"/>
      <c r="UB93" s="80"/>
      <c r="UC93" s="80"/>
      <c r="UD93" s="80"/>
      <c r="UE93" s="80"/>
      <c r="UF93" s="80"/>
      <c r="UG93" s="80"/>
      <c r="UH93" s="80"/>
      <c r="UI93" s="80"/>
      <c r="UJ93" s="80"/>
      <c r="UK93" s="80"/>
      <c r="UL93" s="80"/>
      <c r="UM93" s="80"/>
      <c r="UN93" s="80"/>
      <c r="UO93" s="80"/>
      <c r="UP93" s="80"/>
      <c r="UQ93" s="80"/>
      <c r="UR93" s="80"/>
      <c r="US93" s="80"/>
      <c r="UT93" s="80"/>
      <c r="UU93" s="80"/>
      <c r="UV93" s="80"/>
      <c r="UW93" s="80"/>
      <c r="UX93" s="80"/>
      <c r="UY93" s="80"/>
      <c r="UZ93" s="80"/>
      <c r="VA93" s="80"/>
      <c r="VB93" s="80"/>
      <c r="VC93" s="80"/>
      <c r="VD93" s="80"/>
      <c r="VE93" s="80"/>
      <c r="VF93" s="80"/>
      <c r="VG93" s="80"/>
      <c r="VH93" s="80"/>
      <c r="VI93" s="80"/>
      <c r="VJ93" s="80"/>
      <c r="VK93" s="80"/>
      <c r="VL93" s="80"/>
      <c r="VM93" s="80"/>
      <c r="VN93" s="80"/>
      <c r="VO93" s="80"/>
      <c r="VP93" s="80"/>
      <c r="VQ93" s="80"/>
      <c r="VR93" s="80"/>
      <c r="VS93" s="80"/>
      <c r="VT93" s="80"/>
      <c r="VU93" s="80"/>
      <c r="VV93" s="80"/>
      <c r="VW93" s="80"/>
      <c r="VX93" s="80"/>
      <c r="VY93" s="80"/>
      <c r="VZ93" s="80"/>
      <c r="WA93" s="80"/>
      <c r="WB93" s="80"/>
      <c r="WC93" s="80"/>
      <c r="WD93" s="80"/>
      <c r="WE93" s="80"/>
      <c r="WF93" s="80"/>
      <c r="WG93" s="80"/>
      <c r="WH93" s="80"/>
      <c r="WI93" s="80"/>
      <c r="WJ93" s="80"/>
      <c r="WK93" s="80"/>
      <c r="WL93" s="80"/>
      <c r="WM93" s="80"/>
      <c r="WN93" s="80"/>
      <c r="WO93" s="80"/>
      <c r="WP93" s="80"/>
      <c r="WQ93" s="80"/>
      <c r="WR93" s="80"/>
      <c r="WS93" s="80"/>
      <c r="WT93" s="80"/>
      <c r="WU93" s="80"/>
      <c r="WV93" s="80"/>
      <c r="WW93" s="80"/>
      <c r="WX93" s="80"/>
      <c r="WY93" s="80"/>
      <c r="WZ93" s="80"/>
      <c r="XA93" s="80"/>
      <c r="XB93" s="80"/>
      <c r="XC93" s="80"/>
      <c r="XD93" s="80"/>
      <c r="XE93" s="80"/>
      <c r="XF93" s="80"/>
      <c r="XG93" s="80"/>
      <c r="XH93" s="80"/>
      <c r="XI93" s="80"/>
      <c r="XJ93" s="80"/>
      <c r="XK93" s="80"/>
      <c r="XL93" s="80"/>
      <c r="XM93" s="80"/>
      <c r="XN93" s="80"/>
      <c r="XO93" s="80"/>
      <c r="XP93" s="80"/>
      <c r="XQ93" s="80"/>
      <c r="XR93" s="80"/>
      <c r="XS93" s="80"/>
      <c r="XT93" s="80"/>
      <c r="XU93" s="80"/>
      <c r="XV93" s="80"/>
      <c r="XW93" s="80"/>
      <c r="XX93" s="80"/>
      <c r="XY93" s="80"/>
      <c r="XZ93" s="80"/>
      <c r="YA93" s="80"/>
      <c r="YB93" s="80"/>
      <c r="YC93" s="80"/>
      <c r="YD93" s="80"/>
      <c r="YE93" s="80"/>
      <c r="YF93" s="80"/>
      <c r="YG93" s="80"/>
      <c r="YH93" s="80"/>
      <c r="YI93" s="80"/>
      <c r="YJ93" s="80"/>
      <c r="YK93" s="80"/>
      <c r="YL93" s="80"/>
      <c r="YM93" s="80"/>
      <c r="YN93" s="80"/>
      <c r="YO93" s="80"/>
      <c r="YP93" s="80"/>
      <c r="YQ93" s="80"/>
      <c r="YR93" s="80"/>
      <c r="YS93" s="80"/>
      <c r="YT93" s="80"/>
      <c r="YU93" s="80"/>
      <c r="YV93" s="80"/>
      <c r="YW93" s="80"/>
      <c r="YX93" s="80"/>
      <c r="YY93" s="80"/>
      <c r="YZ93" s="80"/>
      <c r="ZA93" s="80"/>
      <c r="ZB93" s="80"/>
      <c r="ZC93" s="80"/>
      <c r="ZD93" s="80"/>
      <c r="ZE93" s="80"/>
      <c r="ZF93" s="80"/>
      <c r="ZG93" s="80"/>
      <c r="ZH93" s="80"/>
      <c r="ZI93" s="80"/>
      <c r="ZJ93" s="80"/>
      <c r="ZK93" s="80"/>
      <c r="ZL93" s="80"/>
      <c r="ZM93" s="80"/>
      <c r="ZN93" s="80"/>
      <c r="ZO93" s="80"/>
      <c r="ZP93" s="80"/>
      <c r="ZQ93" s="80"/>
      <c r="ZR93" s="80"/>
      <c r="ZS93" s="80"/>
      <c r="ZT93" s="80"/>
      <c r="ZU93" s="80"/>
      <c r="ZV93" s="80"/>
      <c r="ZW93" s="80"/>
      <c r="ZX93" s="80"/>
      <c r="ZY93" s="80"/>
      <c r="ZZ93" s="80"/>
      <c r="AAA93" s="80"/>
      <c r="AAB93" s="80"/>
      <c r="AAC93" s="80"/>
      <c r="AAD93" s="80"/>
      <c r="AAE93" s="80"/>
      <c r="AAF93" s="80"/>
      <c r="AAG93" s="80"/>
      <c r="AAH93" s="80"/>
      <c r="AAI93" s="80"/>
      <c r="AAJ93" s="80"/>
      <c r="AAK93" s="80"/>
      <c r="AAL93" s="80"/>
      <c r="AAM93" s="80"/>
      <c r="AAN93" s="80"/>
      <c r="AAO93" s="80"/>
      <c r="AAP93" s="80"/>
      <c r="AAQ93" s="80"/>
      <c r="AAR93" s="80"/>
      <c r="AAS93" s="80"/>
      <c r="AAT93" s="80"/>
      <c r="AAU93" s="80"/>
      <c r="AAV93" s="80"/>
      <c r="AAW93" s="80"/>
      <c r="AAX93" s="80"/>
      <c r="AAY93" s="80"/>
      <c r="AAZ93" s="80"/>
      <c r="ABA93" s="80"/>
      <c r="ABB93" s="80"/>
      <c r="ABC93" s="80"/>
      <c r="ABD93" s="80"/>
      <c r="ABE93" s="80"/>
      <c r="ABF93" s="80"/>
      <c r="ABG93" s="80"/>
      <c r="ABH93" s="80"/>
      <c r="ABI93" s="80"/>
      <c r="ABJ93" s="80"/>
      <c r="ABK93" s="80"/>
      <c r="ABL93" s="80"/>
      <c r="ABM93" s="80"/>
      <c r="ABN93" s="80"/>
      <c r="ABO93" s="80"/>
      <c r="ABP93" s="80"/>
      <c r="ABQ93" s="80"/>
      <c r="ABR93" s="80"/>
      <c r="ABS93" s="80"/>
      <c r="ABT93" s="80"/>
      <c r="ABU93" s="80"/>
      <c r="ABV93" s="80"/>
      <c r="ABW93" s="80"/>
      <c r="ABX93" s="80"/>
      <c r="ABY93" s="80"/>
      <c r="ABZ93" s="80"/>
      <c r="ACA93" s="80"/>
      <c r="ACB93" s="80"/>
      <c r="ACC93" s="80"/>
      <c r="ACD93" s="80"/>
      <c r="ACE93" s="80"/>
      <c r="ACF93" s="80"/>
      <c r="ACG93" s="80"/>
      <c r="ACH93" s="80"/>
      <c r="ACI93" s="80"/>
      <c r="ACJ93" s="80"/>
      <c r="ACK93" s="80"/>
      <c r="ACL93" s="80"/>
      <c r="ACM93" s="80"/>
      <c r="ACN93" s="80"/>
      <c r="ACO93" s="80"/>
      <c r="ACP93" s="80"/>
      <c r="ACQ93" s="80"/>
      <c r="ACR93" s="80"/>
      <c r="ACS93" s="80"/>
      <c r="ACT93" s="80"/>
      <c r="ACU93" s="80"/>
      <c r="ACV93" s="80"/>
      <c r="ACW93" s="80"/>
      <c r="ACX93" s="80"/>
      <c r="ACY93" s="80"/>
      <c r="ACZ93" s="80"/>
      <c r="ADA93" s="80"/>
      <c r="ADB93" s="80"/>
      <c r="ADC93" s="80"/>
      <c r="ADD93" s="80"/>
      <c r="ADE93" s="80"/>
      <c r="ADF93" s="80"/>
      <c r="ADG93" s="80"/>
      <c r="ADH93" s="80"/>
      <c r="ADI93" s="80"/>
      <c r="ADJ93" s="80"/>
      <c r="ADK93" s="80"/>
      <c r="ADL93" s="80"/>
      <c r="ADM93" s="80"/>
      <c r="ADN93" s="80"/>
      <c r="ADO93" s="80"/>
      <c r="ADP93" s="80"/>
      <c r="ADQ93" s="80"/>
      <c r="ADR93" s="80"/>
      <c r="ADS93" s="80"/>
      <c r="ADT93" s="80"/>
      <c r="ADU93" s="80"/>
      <c r="ADV93" s="80"/>
      <c r="ADW93" s="80"/>
      <c r="ADX93" s="80"/>
      <c r="ADY93" s="80"/>
      <c r="ADZ93" s="80"/>
      <c r="AEA93" s="80"/>
      <c r="AEB93" s="80"/>
      <c r="AEC93" s="80"/>
      <c r="AED93" s="80"/>
      <c r="AEE93" s="80"/>
      <c r="AEF93" s="80"/>
      <c r="AEG93" s="80"/>
      <c r="AEH93" s="80"/>
      <c r="AEI93" s="80"/>
      <c r="AEJ93" s="80"/>
      <c r="AEK93" s="80"/>
      <c r="AEL93" s="80"/>
      <c r="AEM93" s="80"/>
      <c r="AEN93" s="80"/>
      <c r="AEO93" s="80"/>
      <c r="AEP93" s="80"/>
      <c r="AEQ93" s="80"/>
      <c r="AER93" s="80"/>
      <c r="AES93" s="80"/>
      <c r="AET93" s="80"/>
      <c r="AEU93" s="80"/>
      <c r="AEV93" s="80"/>
      <c r="AEW93" s="80"/>
      <c r="AEX93" s="80"/>
      <c r="AEY93" s="80"/>
      <c r="AEZ93" s="80"/>
      <c r="AFA93" s="80"/>
      <c r="AFB93" s="80"/>
      <c r="AFC93" s="80"/>
      <c r="AFD93" s="80"/>
      <c r="AFE93" s="80"/>
      <c r="AFF93" s="80"/>
      <c r="AFG93" s="80"/>
      <c r="AFH93" s="80"/>
      <c r="AFI93" s="80"/>
      <c r="AFJ93" s="80"/>
      <c r="AFK93" s="80"/>
      <c r="AFL93" s="80"/>
      <c r="AFM93" s="80"/>
      <c r="AFN93" s="80"/>
      <c r="AFO93" s="80"/>
      <c r="AFP93" s="80"/>
      <c r="AFQ93" s="80"/>
      <c r="AFR93" s="80"/>
      <c r="AFS93" s="80"/>
      <c r="AFT93" s="80"/>
      <c r="AFU93" s="80"/>
      <c r="AFV93" s="80"/>
      <c r="AFW93" s="80"/>
      <c r="AFX93" s="80"/>
      <c r="AFY93" s="80"/>
      <c r="AFZ93" s="80"/>
      <c r="AGA93" s="80"/>
      <c r="AGB93" s="80"/>
      <c r="AGC93" s="80"/>
      <c r="AGD93" s="80"/>
      <c r="AGE93" s="80"/>
      <c r="AGF93" s="80"/>
      <c r="AGG93" s="80"/>
      <c r="AGH93" s="80"/>
      <c r="AGI93" s="80"/>
      <c r="AGJ93" s="80"/>
      <c r="AGK93" s="80"/>
      <c r="AGL93" s="80"/>
      <c r="AGM93" s="80"/>
      <c r="AGN93" s="80"/>
      <c r="AGO93" s="80"/>
      <c r="AGP93" s="80"/>
      <c r="AGQ93" s="80"/>
      <c r="AGR93" s="80"/>
      <c r="AGS93" s="80"/>
      <c r="AGT93" s="80"/>
      <c r="AGU93" s="80"/>
      <c r="AGV93" s="80"/>
      <c r="AGW93" s="80"/>
      <c r="AGX93" s="80"/>
      <c r="AGY93" s="80"/>
      <c r="AGZ93" s="80"/>
      <c r="AHA93" s="80"/>
      <c r="AHB93" s="80"/>
      <c r="AHC93" s="80"/>
      <c r="AHD93" s="80"/>
      <c r="AHE93" s="80"/>
      <c r="AHF93" s="80"/>
      <c r="AHG93" s="80"/>
      <c r="AHH93" s="80"/>
      <c r="AHI93" s="80"/>
      <c r="AHJ93" s="80"/>
      <c r="AHK93" s="80"/>
      <c r="AHL93" s="80"/>
      <c r="AHM93" s="80"/>
      <c r="AHN93" s="80"/>
      <c r="AHO93" s="80"/>
      <c r="AHP93" s="80"/>
      <c r="AHQ93" s="80"/>
      <c r="AHR93" s="80"/>
      <c r="AHS93" s="80"/>
      <c r="AHT93" s="80"/>
      <c r="AHU93" s="80"/>
      <c r="AHV93" s="80"/>
      <c r="AHW93" s="80"/>
      <c r="AHX93" s="80"/>
      <c r="AHY93" s="80"/>
      <c r="AHZ93" s="80"/>
      <c r="AIA93" s="80"/>
      <c r="AIB93" s="80"/>
      <c r="AIC93" s="80"/>
      <c r="AID93" s="80"/>
      <c r="AIE93" s="80"/>
      <c r="AIF93" s="80"/>
      <c r="AIG93" s="80"/>
      <c r="AIH93" s="80"/>
      <c r="AII93" s="80"/>
      <c r="AIJ93" s="80"/>
      <c r="AIK93" s="80"/>
      <c r="AIL93" s="80"/>
      <c r="AIM93" s="80"/>
      <c r="AIN93" s="80"/>
      <c r="AIO93" s="80"/>
      <c r="AIP93" s="80"/>
      <c r="AIQ93" s="80"/>
      <c r="AIR93" s="80"/>
      <c r="AIS93" s="80"/>
      <c r="AIT93" s="80"/>
      <c r="AIU93" s="80"/>
      <c r="AIV93" s="80"/>
      <c r="AIW93" s="80"/>
      <c r="AIX93" s="80"/>
      <c r="AIY93" s="80"/>
      <c r="AIZ93" s="80"/>
      <c r="AJA93" s="80"/>
      <c r="AJB93" s="80"/>
      <c r="AJC93" s="80"/>
      <c r="AJD93" s="80"/>
      <c r="AJE93" s="80"/>
      <c r="AJF93" s="80"/>
      <c r="AJG93" s="80"/>
      <c r="AJH93" s="80"/>
      <c r="AJI93" s="80"/>
      <c r="AJJ93" s="80"/>
      <c r="AJK93" s="80"/>
      <c r="AJL93" s="80"/>
      <c r="AJM93" s="80"/>
      <c r="AJN93" s="80"/>
      <c r="AJO93" s="80"/>
      <c r="AJP93" s="80"/>
      <c r="AJQ93" s="80"/>
      <c r="AJR93" s="80"/>
      <c r="AJS93" s="80"/>
      <c r="AJT93" s="80"/>
      <c r="AJU93" s="80"/>
      <c r="AJV93" s="80"/>
      <c r="AJW93" s="80"/>
      <c r="AJX93" s="80"/>
      <c r="AJY93" s="80"/>
      <c r="AJZ93" s="80"/>
      <c r="AKA93" s="80"/>
      <c r="AKB93" s="80"/>
      <c r="AKC93" s="80"/>
      <c r="AKD93" s="80"/>
      <c r="AKE93" s="80"/>
      <c r="AKF93" s="80"/>
      <c r="AKG93" s="80"/>
      <c r="AKH93" s="80"/>
      <c r="AKI93" s="80"/>
      <c r="AKJ93" s="80"/>
      <c r="AKK93" s="80"/>
      <c r="AKL93" s="80"/>
      <c r="AKM93" s="80"/>
      <c r="AKN93" s="80"/>
      <c r="AKO93" s="80"/>
      <c r="AKP93" s="80"/>
      <c r="AKQ93" s="80"/>
      <c r="AKR93" s="80"/>
      <c r="AKS93" s="80"/>
      <c r="AKT93" s="80"/>
      <c r="AKU93" s="80"/>
      <c r="AKV93" s="80"/>
      <c r="AKW93" s="80"/>
      <c r="AKX93" s="80"/>
      <c r="AKY93" s="80"/>
      <c r="AKZ93" s="80"/>
      <c r="ALA93" s="80"/>
      <c r="ALB93" s="80"/>
      <c r="ALC93" s="80"/>
      <c r="ALD93" s="80"/>
      <c r="ALE93" s="80"/>
      <c r="ALF93" s="80"/>
      <c r="ALG93" s="80"/>
      <c r="ALH93" s="80"/>
      <c r="ALI93" s="80"/>
      <c r="ALJ93" s="80"/>
      <c r="ALK93" s="80"/>
      <c r="ALL93" s="80"/>
      <c r="ALM93" s="80"/>
      <c r="ALN93" s="80"/>
      <c r="ALO93" s="80"/>
      <c r="ALP93" s="80"/>
      <c r="ALQ93" s="80"/>
      <c r="ALR93" s="80"/>
      <c r="ALS93" s="80"/>
      <c r="ALT93" s="80"/>
      <c r="ALU93" s="80"/>
      <c r="ALV93" s="80"/>
      <c r="ALW93" s="80"/>
      <c r="ALX93" s="80"/>
      <c r="ALY93" s="80"/>
      <c r="ALZ93" s="80"/>
      <c r="AMA93" s="80"/>
      <c r="AMB93" s="80"/>
      <c r="AMC93" s="80"/>
      <c r="AMD93" s="80"/>
      <c r="AME93" s="80"/>
      <c r="AMF93" s="80"/>
      <c r="AMG93" s="80"/>
      <c r="AMH93" s="80"/>
      <c r="AMI93" s="80"/>
      <c r="AMJ93" s="80"/>
      <c r="AMK93" s="80"/>
      <c r="AML93" s="80"/>
      <c r="AMM93" s="80"/>
      <c r="AMN93" s="80"/>
      <c r="AMO93" s="80"/>
      <c r="AMP93" s="80"/>
      <c r="AMQ93" s="80"/>
      <c r="AMR93" s="80"/>
      <c r="AMS93" s="80"/>
      <c r="AMT93" s="80"/>
      <c r="AMU93" s="80"/>
      <c r="AMV93" s="80"/>
      <c r="AMW93" s="80"/>
      <c r="AMX93" s="80"/>
      <c r="AMY93" s="80"/>
      <c r="AMZ93" s="80"/>
      <c r="ANA93" s="80"/>
      <c r="ANB93" s="80"/>
      <c r="ANC93" s="80"/>
      <c r="AND93" s="80"/>
      <c r="ANE93" s="80"/>
      <c r="ANF93" s="80"/>
      <c r="ANG93" s="80"/>
      <c r="ANH93" s="80"/>
      <c r="ANI93" s="80"/>
      <c r="ANJ93" s="80"/>
      <c r="ANK93" s="80"/>
      <c r="ANL93" s="80"/>
      <c r="ANM93" s="80"/>
      <c r="ANN93" s="80"/>
      <c r="ANO93" s="80"/>
      <c r="ANP93" s="80"/>
      <c r="ANQ93" s="80"/>
      <c r="ANR93" s="80"/>
      <c r="ANS93" s="80"/>
      <c r="ANT93" s="80"/>
      <c r="ANU93" s="80"/>
      <c r="ANV93" s="80"/>
      <c r="ANW93" s="80"/>
      <c r="ANX93" s="80"/>
      <c r="ANY93" s="80"/>
      <c r="ANZ93" s="80"/>
      <c r="AOA93" s="80"/>
      <c r="AOB93" s="80"/>
      <c r="AOC93" s="80"/>
      <c r="AOD93" s="80"/>
      <c r="AOE93" s="80"/>
      <c r="AOF93" s="80"/>
      <c r="AOG93" s="80"/>
      <c r="AOH93" s="80"/>
      <c r="AOI93" s="80"/>
      <c r="AOJ93" s="80"/>
      <c r="AOK93" s="80"/>
      <c r="AOL93" s="80"/>
      <c r="AOM93" s="80"/>
      <c r="AON93" s="80"/>
      <c r="AOO93" s="80"/>
      <c r="AOP93" s="80"/>
      <c r="AOQ93" s="80"/>
      <c r="AOR93" s="80"/>
      <c r="AOS93" s="80"/>
      <c r="AOT93" s="80"/>
      <c r="AOU93" s="80"/>
      <c r="AOV93" s="80"/>
      <c r="AOW93" s="80"/>
      <c r="AOX93" s="80"/>
      <c r="AOY93" s="80"/>
      <c r="AOZ93" s="80"/>
      <c r="APA93" s="80"/>
      <c r="APB93" s="80"/>
      <c r="APC93" s="80"/>
      <c r="APD93" s="80"/>
      <c r="APE93" s="80"/>
      <c r="APF93" s="80"/>
      <c r="APG93" s="80"/>
      <c r="APH93" s="80"/>
      <c r="API93" s="80"/>
      <c r="APJ93" s="80"/>
      <c r="APK93" s="80"/>
      <c r="APL93" s="80"/>
      <c r="APM93" s="80"/>
      <c r="APN93" s="80"/>
      <c r="APO93" s="80"/>
      <c r="APP93" s="80"/>
      <c r="APQ93" s="80"/>
      <c r="APR93" s="80"/>
      <c r="APS93" s="80"/>
      <c r="APT93" s="80"/>
      <c r="APU93" s="80"/>
      <c r="APV93" s="80"/>
      <c r="APW93" s="80"/>
      <c r="APX93" s="80"/>
      <c r="APY93" s="80"/>
      <c r="APZ93" s="80"/>
    </row>
    <row r="94" spans="1:1118" x14ac:dyDescent="0.15">
      <c r="A94" s="44" t="s">
        <v>317</v>
      </c>
      <c r="B94" s="255">
        <v>2209.9699999999998</v>
      </c>
      <c r="C94" s="255"/>
      <c r="D94" s="255">
        <v>0</v>
      </c>
      <c r="E94" s="255">
        <v>10070.84</v>
      </c>
      <c r="F94" s="255">
        <v>128370.94</v>
      </c>
      <c r="G94" s="255">
        <v>58831.3</v>
      </c>
      <c r="H94" s="255"/>
      <c r="I94" s="255"/>
      <c r="J94" s="255">
        <v>8201.1299999999992</v>
      </c>
      <c r="K94" s="255"/>
      <c r="L94" s="255">
        <v>0</v>
      </c>
      <c r="M94" s="255">
        <v>166504.39000000001</v>
      </c>
      <c r="N94" s="255">
        <v>64140.800000000003</v>
      </c>
      <c r="O94" s="255">
        <v>0</v>
      </c>
      <c r="P94" s="255">
        <v>441752.05</v>
      </c>
      <c r="Q94" s="255">
        <v>0</v>
      </c>
      <c r="R94" s="255">
        <v>0</v>
      </c>
      <c r="S94" s="255">
        <v>0</v>
      </c>
      <c r="T94" s="255">
        <v>0</v>
      </c>
      <c r="U94" s="255"/>
      <c r="V94" s="255">
        <v>577753.49</v>
      </c>
      <c r="W94" s="255">
        <v>68255.14</v>
      </c>
      <c r="X94" s="255">
        <v>0</v>
      </c>
      <c r="Y94" s="255"/>
      <c r="Z94" s="255">
        <v>2950.92</v>
      </c>
      <c r="AA94" s="255"/>
      <c r="AB94" s="255">
        <v>36875.556640625</v>
      </c>
      <c r="AC94" s="255">
        <v>1202.8399999999999</v>
      </c>
      <c r="AD94" s="255"/>
      <c r="AE94" s="255">
        <v>14396.58</v>
      </c>
      <c r="AF94" s="255"/>
      <c r="AG94" s="255">
        <v>83.67</v>
      </c>
      <c r="AH94" s="255">
        <f t="shared" si="18"/>
        <v>1581599.6166406248</v>
      </c>
      <c r="AI94" s="80"/>
      <c r="AJ94" s="80"/>
      <c r="AK94" s="80"/>
      <c r="AL94" s="80"/>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5"/>
      <c r="DQ94" s="45"/>
      <c r="DR94" s="45"/>
      <c r="DS94" s="45"/>
      <c r="DT94" s="45"/>
      <c r="DU94" s="45"/>
      <c r="DV94" s="45"/>
      <c r="DW94" s="45"/>
      <c r="DX94" s="45"/>
      <c r="DY94" s="45"/>
      <c r="DZ94" s="45"/>
      <c r="EA94" s="45"/>
      <c r="EB94" s="45"/>
      <c r="EC94" s="45"/>
      <c r="ED94" s="45"/>
      <c r="EE94" s="45"/>
      <c r="EF94" s="45"/>
      <c r="EG94" s="45"/>
      <c r="EH94" s="45"/>
      <c r="EI94" s="45"/>
      <c r="EJ94" s="45"/>
      <c r="EK94" s="45"/>
      <c r="EL94" s="45"/>
      <c r="EM94" s="45"/>
      <c r="EN94" s="45"/>
      <c r="EO94" s="45"/>
      <c r="EP94" s="45"/>
      <c r="EQ94" s="45"/>
      <c r="ER94" s="45"/>
      <c r="ES94" s="45"/>
      <c r="ET94" s="45"/>
      <c r="EU94" s="45"/>
      <c r="EV94" s="45"/>
      <c r="EW94" s="45"/>
      <c r="EX94" s="45"/>
      <c r="EY94" s="45"/>
      <c r="EZ94" s="45"/>
      <c r="FA94" s="45"/>
      <c r="FB94" s="45"/>
      <c r="FC94" s="45"/>
      <c r="FD94" s="45"/>
      <c r="FE94" s="45"/>
      <c r="FF94" s="45"/>
      <c r="FG94" s="45"/>
      <c r="FH94" s="45"/>
      <c r="FI94" s="45"/>
      <c r="FJ94" s="45"/>
      <c r="FK94" s="45"/>
      <c r="FL94" s="45"/>
      <c r="FM94" s="45"/>
      <c r="FN94" s="45"/>
      <c r="FO94" s="45"/>
      <c r="FP94" s="45"/>
      <c r="FQ94" s="45"/>
      <c r="FR94" s="45"/>
      <c r="FS94" s="45"/>
      <c r="FT94" s="45"/>
      <c r="FU94" s="45"/>
      <c r="FV94" s="45"/>
      <c r="FW94" s="45"/>
      <c r="FX94" s="45"/>
      <c r="FY94" s="45"/>
      <c r="FZ94" s="45"/>
      <c r="GA94" s="45"/>
      <c r="GB94" s="45"/>
      <c r="GC94" s="45"/>
      <c r="GD94" s="45"/>
      <c r="GE94" s="45"/>
      <c r="GF94" s="45"/>
      <c r="GG94" s="45"/>
      <c r="GH94" s="45"/>
      <c r="GI94" s="45"/>
      <c r="GJ94" s="45"/>
      <c r="GK94" s="45"/>
      <c r="GL94" s="45"/>
      <c r="GM94" s="45"/>
      <c r="GN94" s="45"/>
      <c r="GO94" s="45"/>
      <c r="GP94" s="45"/>
      <c r="GQ94" s="45"/>
      <c r="GR94" s="45"/>
      <c r="GS94" s="45"/>
      <c r="GT94" s="45"/>
      <c r="GU94" s="45"/>
      <c r="GV94" s="45"/>
      <c r="GW94" s="45"/>
      <c r="GX94" s="45"/>
      <c r="GY94" s="45"/>
      <c r="GZ94" s="45"/>
      <c r="HA94" s="45"/>
      <c r="HB94" s="45"/>
      <c r="HC94" s="45"/>
      <c r="HD94" s="45"/>
      <c r="HE94" s="45"/>
      <c r="HF94" s="45"/>
      <c r="HG94" s="45"/>
      <c r="HH94" s="45"/>
      <c r="HI94" s="45"/>
      <c r="HJ94" s="45"/>
      <c r="HK94" s="45"/>
      <c r="HL94" s="45"/>
      <c r="HM94" s="45"/>
      <c r="HN94" s="45"/>
      <c r="HO94" s="45"/>
      <c r="HP94" s="45"/>
      <c r="HQ94" s="45"/>
      <c r="HR94" s="45"/>
      <c r="HS94" s="45"/>
      <c r="HT94" s="45"/>
      <c r="HU94" s="45"/>
      <c r="HV94" s="45"/>
      <c r="HW94" s="45"/>
      <c r="HX94" s="45"/>
      <c r="HY94" s="45"/>
      <c r="HZ94" s="45"/>
      <c r="IA94" s="45"/>
      <c r="IB94" s="45"/>
      <c r="IC94" s="45"/>
      <c r="ID94" s="45"/>
      <c r="IE94" s="45"/>
      <c r="IF94" s="45"/>
      <c r="IG94" s="45"/>
      <c r="IH94" s="45"/>
      <c r="II94" s="45"/>
      <c r="IJ94" s="45"/>
      <c r="IK94" s="45"/>
      <c r="IL94" s="45"/>
      <c r="IM94" s="45"/>
      <c r="IN94" s="45"/>
      <c r="IO94" s="45"/>
      <c r="IP94" s="45"/>
      <c r="IQ94" s="45"/>
      <c r="IR94" s="45"/>
      <c r="IS94" s="45"/>
      <c r="IT94" s="45"/>
      <c r="IU94" s="45"/>
      <c r="IV94" s="45"/>
      <c r="IW94" s="45"/>
      <c r="IX94" s="45"/>
      <c r="IY94" s="45"/>
      <c r="IZ94" s="45"/>
      <c r="JA94" s="45"/>
      <c r="JB94" s="45"/>
      <c r="JC94" s="45"/>
      <c r="JD94" s="45"/>
      <c r="JE94" s="45"/>
      <c r="JF94" s="45"/>
      <c r="JG94" s="45"/>
      <c r="JH94" s="45"/>
      <c r="JI94" s="45"/>
      <c r="JJ94" s="45"/>
      <c r="JK94" s="45"/>
      <c r="JL94" s="45"/>
      <c r="JM94" s="45"/>
      <c r="JN94" s="45"/>
      <c r="JO94" s="45"/>
      <c r="JP94" s="45"/>
      <c r="JQ94" s="45"/>
      <c r="JR94" s="45"/>
      <c r="JS94" s="45"/>
      <c r="JT94" s="45"/>
      <c r="JU94" s="45"/>
      <c r="JV94" s="45"/>
      <c r="JW94" s="45"/>
      <c r="JX94" s="45"/>
      <c r="JY94" s="45"/>
      <c r="JZ94" s="45"/>
      <c r="KA94" s="45"/>
      <c r="KB94" s="45"/>
      <c r="KC94" s="45"/>
      <c r="KD94" s="45"/>
      <c r="KE94" s="45"/>
      <c r="KF94" s="45"/>
      <c r="KG94" s="45"/>
      <c r="KH94" s="45"/>
      <c r="KI94" s="45"/>
      <c r="KJ94" s="45"/>
      <c r="KK94" s="45"/>
      <c r="KL94" s="45"/>
      <c r="KM94" s="45"/>
      <c r="KN94" s="45"/>
      <c r="KO94" s="45"/>
      <c r="KP94" s="45"/>
      <c r="KQ94" s="45"/>
      <c r="KR94" s="45"/>
      <c r="KS94" s="45"/>
      <c r="KT94" s="45"/>
      <c r="KU94" s="45"/>
      <c r="KV94" s="45"/>
      <c r="KW94" s="45"/>
      <c r="KX94" s="45"/>
      <c r="KY94" s="45"/>
      <c r="KZ94" s="45"/>
      <c r="LA94" s="45"/>
      <c r="LB94" s="45"/>
      <c r="LC94" s="45"/>
      <c r="LD94" s="45"/>
      <c r="LE94" s="45"/>
      <c r="LF94" s="45"/>
      <c r="LG94" s="45"/>
      <c r="LH94" s="45"/>
      <c r="LI94" s="45"/>
      <c r="LJ94" s="45"/>
      <c r="LK94" s="45"/>
      <c r="LL94" s="45"/>
      <c r="LM94" s="45"/>
      <c r="LN94" s="45"/>
      <c r="LO94" s="45"/>
      <c r="LP94" s="45"/>
      <c r="LQ94" s="45"/>
      <c r="LR94" s="45"/>
      <c r="LS94" s="45"/>
      <c r="LT94" s="45"/>
      <c r="LU94" s="45"/>
      <c r="LV94" s="45"/>
      <c r="LW94" s="45"/>
      <c r="LX94" s="45"/>
      <c r="LY94" s="45"/>
      <c r="LZ94" s="45"/>
      <c r="MA94" s="45"/>
      <c r="MB94" s="45"/>
      <c r="MC94" s="45"/>
      <c r="MD94" s="45"/>
      <c r="ME94" s="45"/>
      <c r="MF94" s="45"/>
      <c r="MG94" s="45"/>
      <c r="MH94" s="45"/>
      <c r="MI94" s="45"/>
      <c r="MJ94" s="45"/>
      <c r="MK94" s="45"/>
      <c r="ML94" s="45"/>
      <c r="MM94" s="45"/>
      <c r="MN94" s="45"/>
      <c r="MO94" s="45"/>
      <c r="MP94" s="45"/>
      <c r="MQ94" s="45"/>
      <c r="MR94" s="45"/>
      <c r="MS94" s="45"/>
      <c r="MT94" s="45"/>
      <c r="MU94" s="45"/>
      <c r="MV94" s="45"/>
      <c r="MW94" s="45"/>
      <c r="MX94" s="45"/>
      <c r="MY94" s="45"/>
      <c r="MZ94" s="45"/>
      <c r="NA94" s="45"/>
      <c r="NB94" s="45"/>
      <c r="NC94" s="45"/>
      <c r="ND94" s="45"/>
      <c r="NE94" s="45"/>
      <c r="NF94" s="45"/>
      <c r="NG94" s="45"/>
      <c r="NH94" s="45"/>
      <c r="NI94" s="45"/>
      <c r="NJ94" s="45"/>
      <c r="NK94" s="45"/>
      <c r="NL94" s="45"/>
      <c r="NM94" s="45"/>
      <c r="NN94" s="45"/>
      <c r="NO94" s="45"/>
      <c r="NP94" s="45"/>
      <c r="NQ94" s="45"/>
      <c r="NR94" s="45"/>
      <c r="NS94" s="45"/>
      <c r="NT94" s="45"/>
      <c r="NU94" s="45"/>
      <c r="NV94" s="45"/>
      <c r="NW94" s="45"/>
      <c r="NX94" s="45"/>
      <c r="NY94" s="45"/>
      <c r="NZ94" s="45"/>
      <c r="OA94" s="45"/>
      <c r="OB94" s="45"/>
      <c r="OC94" s="45"/>
      <c r="OD94" s="45"/>
      <c r="OE94" s="45"/>
      <c r="OF94" s="45"/>
      <c r="OG94" s="45"/>
      <c r="OH94" s="45"/>
      <c r="OI94" s="45"/>
      <c r="OJ94" s="45"/>
      <c r="OK94" s="45"/>
      <c r="OL94" s="45"/>
      <c r="OM94" s="45"/>
      <c r="ON94" s="45"/>
      <c r="OO94" s="45"/>
      <c r="OP94" s="45"/>
      <c r="OQ94" s="45"/>
      <c r="OR94" s="45"/>
      <c r="OS94" s="45"/>
      <c r="OT94" s="45"/>
      <c r="OU94" s="45"/>
      <c r="OV94" s="45"/>
      <c r="OW94" s="45"/>
      <c r="OX94" s="45"/>
      <c r="OY94" s="45"/>
      <c r="OZ94" s="45"/>
      <c r="PA94" s="45"/>
      <c r="PB94" s="45"/>
      <c r="PC94" s="45"/>
      <c r="PD94" s="45"/>
      <c r="PE94" s="45"/>
      <c r="PF94" s="45"/>
      <c r="PG94" s="45"/>
      <c r="PH94" s="45"/>
      <c r="PI94" s="45"/>
      <c r="PJ94" s="45"/>
      <c r="PK94" s="45"/>
      <c r="PL94" s="45"/>
      <c r="PM94" s="45"/>
      <c r="PN94" s="45"/>
      <c r="PO94" s="45"/>
      <c r="PP94" s="45"/>
      <c r="PQ94" s="45"/>
      <c r="PR94" s="45"/>
      <c r="PS94" s="45"/>
      <c r="PT94" s="45"/>
      <c r="PU94" s="45"/>
      <c r="PV94" s="45"/>
      <c r="PW94" s="45"/>
      <c r="PX94" s="45"/>
      <c r="PY94" s="45"/>
      <c r="PZ94" s="45"/>
      <c r="QA94" s="45"/>
      <c r="QB94" s="45"/>
      <c r="QC94" s="45"/>
      <c r="QD94" s="45"/>
      <c r="QE94" s="45"/>
      <c r="QF94" s="45"/>
      <c r="QG94" s="45"/>
      <c r="QH94" s="45"/>
      <c r="QI94" s="45"/>
      <c r="QJ94" s="45"/>
      <c r="QK94" s="45"/>
      <c r="QL94" s="45"/>
      <c r="QM94" s="45"/>
      <c r="QN94" s="45"/>
      <c r="QO94" s="45"/>
      <c r="QP94" s="45"/>
      <c r="QQ94" s="45"/>
      <c r="QR94" s="45"/>
      <c r="QS94" s="45"/>
      <c r="QT94" s="45"/>
      <c r="QU94" s="45"/>
      <c r="QV94" s="45"/>
      <c r="QW94" s="45"/>
      <c r="QX94" s="45"/>
      <c r="QY94" s="45"/>
      <c r="QZ94" s="45"/>
      <c r="RA94" s="45"/>
      <c r="RB94" s="45"/>
      <c r="RC94" s="45"/>
      <c r="RD94" s="45"/>
      <c r="RE94" s="45"/>
      <c r="RF94" s="45"/>
      <c r="RG94" s="45"/>
      <c r="RH94" s="45"/>
      <c r="RI94" s="45"/>
      <c r="RJ94" s="45"/>
      <c r="RK94" s="45"/>
      <c r="RL94" s="45"/>
      <c r="RM94" s="45"/>
      <c r="RN94" s="45"/>
      <c r="RO94" s="45"/>
      <c r="RP94" s="45"/>
      <c r="RQ94" s="45"/>
      <c r="RR94" s="45"/>
      <c r="RS94" s="45"/>
      <c r="RT94" s="45"/>
      <c r="RU94" s="45"/>
      <c r="RV94" s="45"/>
      <c r="RW94" s="45"/>
      <c r="RX94" s="45"/>
      <c r="RY94" s="45"/>
      <c r="RZ94" s="45"/>
      <c r="SA94" s="45"/>
      <c r="SB94" s="45"/>
      <c r="SC94" s="45"/>
      <c r="SD94" s="45"/>
      <c r="SE94" s="45"/>
      <c r="SF94" s="45"/>
      <c r="SG94" s="45"/>
      <c r="SH94" s="45"/>
      <c r="SI94" s="45"/>
      <c r="SJ94" s="45"/>
      <c r="SK94" s="45"/>
      <c r="SL94" s="45"/>
      <c r="SM94" s="45"/>
      <c r="SN94" s="45"/>
      <c r="SO94" s="45"/>
      <c r="SP94" s="45"/>
      <c r="SQ94" s="45"/>
      <c r="SR94" s="45"/>
      <c r="SS94" s="45"/>
      <c r="ST94" s="45"/>
      <c r="SU94" s="45"/>
      <c r="SV94" s="45"/>
      <c r="SW94" s="45"/>
      <c r="SX94" s="45"/>
      <c r="SY94" s="45"/>
      <c r="SZ94" s="45"/>
      <c r="TA94" s="45"/>
      <c r="TB94" s="45"/>
      <c r="TC94" s="45"/>
      <c r="TD94" s="45"/>
      <c r="TE94" s="45"/>
      <c r="TF94" s="45"/>
      <c r="TG94" s="45"/>
      <c r="TH94" s="45"/>
      <c r="TI94" s="45"/>
      <c r="TJ94" s="45"/>
      <c r="TK94" s="45"/>
      <c r="TL94" s="45"/>
      <c r="TM94" s="45"/>
      <c r="TN94" s="45"/>
      <c r="TO94" s="45"/>
      <c r="TP94" s="45"/>
      <c r="TQ94" s="45"/>
      <c r="TR94" s="45"/>
      <c r="TS94" s="45"/>
      <c r="TT94" s="45"/>
      <c r="TU94" s="45"/>
      <c r="TV94" s="45"/>
      <c r="TW94" s="45"/>
      <c r="TX94" s="45"/>
      <c r="TY94" s="45"/>
      <c r="TZ94" s="45"/>
      <c r="UA94" s="45"/>
      <c r="UB94" s="45"/>
      <c r="UC94" s="45"/>
      <c r="UD94" s="45"/>
      <c r="UE94" s="45"/>
      <c r="UF94" s="45"/>
      <c r="UG94" s="45"/>
      <c r="UH94" s="45"/>
      <c r="UI94" s="45"/>
      <c r="UJ94" s="45"/>
      <c r="UK94" s="45"/>
      <c r="UL94" s="45"/>
      <c r="UM94" s="45"/>
      <c r="UN94" s="45"/>
      <c r="UO94" s="45"/>
      <c r="UP94" s="45"/>
      <c r="UQ94" s="45"/>
      <c r="UR94" s="45"/>
      <c r="US94" s="45"/>
      <c r="UT94" s="45"/>
      <c r="UU94" s="45"/>
      <c r="UV94" s="45"/>
      <c r="UW94" s="45"/>
      <c r="UX94" s="45"/>
      <c r="UY94" s="45"/>
      <c r="UZ94" s="45"/>
      <c r="VA94" s="45"/>
      <c r="VB94" s="45"/>
      <c r="VC94" s="45"/>
      <c r="VD94" s="45"/>
      <c r="VE94" s="45"/>
      <c r="VF94" s="45"/>
      <c r="VG94" s="45"/>
      <c r="VH94" s="45"/>
      <c r="VI94" s="45"/>
      <c r="VJ94" s="45"/>
      <c r="VK94" s="45"/>
      <c r="VL94" s="45"/>
      <c r="VM94" s="45"/>
      <c r="VN94" s="45"/>
      <c r="VO94" s="45"/>
      <c r="VP94" s="45"/>
      <c r="VQ94" s="45"/>
      <c r="VR94" s="45"/>
      <c r="VS94" s="45"/>
      <c r="VT94" s="45"/>
      <c r="VU94" s="45"/>
      <c r="VV94" s="45"/>
      <c r="VW94" s="45"/>
      <c r="VX94" s="45"/>
      <c r="VY94" s="45"/>
      <c r="VZ94" s="45"/>
      <c r="WA94" s="45"/>
      <c r="WB94" s="45"/>
      <c r="WC94" s="45"/>
      <c r="WD94" s="45"/>
      <c r="WE94" s="45"/>
      <c r="WF94" s="45"/>
      <c r="WG94" s="45"/>
      <c r="WH94" s="45"/>
      <c r="WI94" s="45"/>
      <c r="WJ94" s="45"/>
      <c r="WK94" s="45"/>
      <c r="WL94" s="45"/>
      <c r="WM94" s="45"/>
      <c r="WN94" s="45"/>
      <c r="WO94" s="45"/>
      <c r="WP94" s="45"/>
      <c r="WQ94" s="45"/>
      <c r="WR94" s="45"/>
      <c r="WS94" s="45"/>
      <c r="WT94" s="45"/>
      <c r="WU94" s="45"/>
      <c r="WV94" s="45"/>
      <c r="WW94" s="45"/>
      <c r="WX94" s="45"/>
      <c r="WY94" s="45"/>
      <c r="WZ94" s="45"/>
      <c r="XA94" s="45"/>
      <c r="XB94" s="45"/>
      <c r="XC94" s="45"/>
      <c r="XD94" s="45"/>
      <c r="XE94" s="45"/>
      <c r="XF94" s="45"/>
      <c r="XG94" s="45"/>
      <c r="XH94" s="45"/>
      <c r="XI94" s="45"/>
      <c r="XJ94" s="45"/>
      <c r="XK94" s="45"/>
      <c r="XL94" s="45"/>
      <c r="XM94" s="45"/>
      <c r="XN94" s="45"/>
      <c r="XO94" s="45"/>
      <c r="XP94" s="45"/>
      <c r="XQ94" s="45"/>
      <c r="XR94" s="45"/>
      <c r="XS94" s="45"/>
      <c r="XT94" s="45"/>
      <c r="XU94" s="45"/>
      <c r="XV94" s="45"/>
      <c r="XW94" s="45"/>
      <c r="XX94" s="45"/>
      <c r="XY94" s="45"/>
      <c r="XZ94" s="45"/>
      <c r="YA94" s="45"/>
      <c r="YB94" s="45"/>
      <c r="YC94" s="45"/>
      <c r="YD94" s="45"/>
      <c r="YE94" s="45"/>
      <c r="YF94" s="45"/>
      <c r="YG94" s="45"/>
      <c r="YH94" s="45"/>
      <c r="YI94" s="45"/>
      <c r="YJ94" s="45"/>
      <c r="YK94" s="45"/>
      <c r="YL94" s="45"/>
      <c r="YM94" s="45"/>
      <c r="YN94" s="45"/>
      <c r="YO94" s="45"/>
      <c r="YP94" s="45"/>
      <c r="YQ94" s="45"/>
      <c r="YR94" s="45"/>
      <c r="YS94" s="45"/>
      <c r="YT94" s="45"/>
      <c r="YU94" s="45"/>
      <c r="YV94" s="45"/>
      <c r="YW94" s="45"/>
      <c r="YX94" s="45"/>
      <c r="YY94" s="45"/>
      <c r="YZ94" s="45"/>
      <c r="ZA94" s="45"/>
      <c r="ZB94" s="45"/>
      <c r="ZC94" s="45"/>
      <c r="ZD94" s="45"/>
      <c r="ZE94" s="45"/>
      <c r="ZF94" s="45"/>
      <c r="ZG94" s="45"/>
      <c r="ZH94" s="45"/>
      <c r="ZI94" s="45"/>
      <c r="ZJ94" s="45"/>
      <c r="ZK94" s="45"/>
      <c r="ZL94" s="45"/>
      <c r="ZM94" s="45"/>
      <c r="ZN94" s="45"/>
      <c r="ZO94" s="45"/>
      <c r="ZP94" s="45"/>
      <c r="ZQ94" s="45"/>
      <c r="ZR94" s="45"/>
      <c r="ZS94" s="45"/>
      <c r="ZT94" s="45"/>
      <c r="ZU94" s="45"/>
      <c r="ZV94" s="45"/>
      <c r="ZW94" s="45"/>
      <c r="ZX94" s="45"/>
      <c r="ZY94" s="45"/>
      <c r="ZZ94" s="45"/>
      <c r="AAA94" s="45"/>
      <c r="AAB94" s="45"/>
      <c r="AAC94" s="45"/>
      <c r="AAD94" s="45"/>
      <c r="AAE94" s="45"/>
      <c r="AAF94" s="45"/>
      <c r="AAG94" s="45"/>
      <c r="AAH94" s="45"/>
      <c r="AAI94" s="45"/>
      <c r="AAJ94" s="45"/>
      <c r="AAK94" s="45"/>
      <c r="AAL94" s="45"/>
      <c r="AAM94" s="45"/>
      <c r="AAN94" s="45"/>
      <c r="AAO94" s="45"/>
      <c r="AAP94" s="45"/>
      <c r="AAQ94" s="45"/>
      <c r="AAR94" s="45"/>
      <c r="AAS94" s="45"/>
      <c r="AAT94" s="45"/>
      <c r="AAU94" s="45"/>
      <c r="AAV94" s="45"/>
      <c r="AAW94" s="45"/>
      <c r="AAX94" s="45"/>
      <c r="AAY94" s="45"/>
      <c r="AAZ94" s="45"/>
      <c r="ABA94" s="45"/>
      <c r="ABB94" s="45"/>
      <c r="ABC94" s="45"/>
      <c r="ABD94" s="45"/>
      <c r="ABE94" s="45"/>
      <c r="ABF94" s="45"/>
      <c r="ABG94" s="45"/>
      <c r="ABH94" s="45"/>
      <c r="ABI94" s="45"/>
      <c r="ABJ94" s="45"/>
      <c r="ABK94" s="45"/>
      <c r="ABL94" s="45"/>
      <c r="ABM94" s="45"/>
      <c r="ABN94" s="45"/>
      <c r="ABO94" s="45"/>
      <c r="ABP94" s="45"/>
      <c r="ABQ94" s="45"/>
      <c r="ABR94" s="45"/>
      <c r="ABS94" s="45"/>
      <c r="ABT94" s="45"/>
      <c r="ABU94" s="45"/>
      <c r="ABV94" s="45"/>
      <c r="ABW94" s="45"/>
      <c r="ABX94" s="45"/>
      <c r="ABY94" s="45"/>
      <c r="ABZ94" s="45"/>
      <c r="ACA94" s="45"/>
      <c r="ACB94" s="45"/>
      <c r="ACC94" s="45"/>
      <c r="ACD94" s="45"/>
      <c r="ACE94" s="45"/>
      <c r="ACF94" s="45"/>
      <c r="ACG94" s="45"/>
      <c r="ACH94" s="45"/>
      <c r="ACI94" s="45"/>
      <c r="ACJ94" s="45"/>
      <c r="ACK94" s="45"/>
      <c r="ACL94" s="45"/>
      <c r="ACM94" s="45"/>
      <c r="ACN94" s="45"/>
      <c r="ACO94" s="45"/>
      <c r="ACP94" s="45"/>
      <c r="ACQ94" s="45"/>
      <c r="ACR94" s="45"/>
      <c r="ACS94" s="45"/>
      <c r="ACT94" s="45"/>
      <c r="ACU94" s="45"/>
      <c r="ACV94" s="45"/>
      <c r="ACW94" s="45"/>
      <c r="ACX94" s="45"/>
      <c r="ACY94" s="45"/>
      <c r="ACZ94" s="45"/>
      <c r="ADA94" s="45"/>
      <c r="ADB94" s="45"/>
      <c r="ADC94" s="45"/>
      <c r="ADD94" s="45"/>
      <c r="ADE94" s="45"/>
      <c r="ADF94" s="45"/>
      <c r="ADG94" s="45"/>
      <c r="ADH94" s="45"/>
      <c r="ADI94" s="45"/>
      <c r="ADJ94" s="45"/>
      <c r="ADK94" s="45"/>
      <c r="ADL94" s="45"/>
      <c r="ADM94" s="45"/>
      <c r="ADN94" s="45"/>
      <c r="ADO94" s="45"/>
      <c r="ADP94" s="45"/>
      <c r="ADQ94" s="45"/>
      <c r="ADR94" s="45"/>
      <c r="ADS94" s="45"/>
      <c r="ADT94" s="45"/>
      <c r="ADU94" s="45"/>
      <c r="ADV94" s="45"/>
      <c r="ADW94" s="45"/>
      <c r="ADX94" s="45"/>
      <c r="ADY94" s="45"/>
      <c r="ADZ94" s="45"/>
      <c r="AEA94" s="45"/>
      <c r="AEB94" s="45"/>
      <c r="AEC94" s="45"/>
      <c r="AED94" s="45"/>
      <c r="AEE94" s="45"/>
      <c r="AEF94" s="45"/>
      <c r="AEG94" s="45"/>
      <c r="AEH94" s="45"/>
      <c r="AEI94" s="45"/>
      <c r="AEJ94" s="45"/>
      <c r="AEK94" s="45"/>
      <c r="AEL94" s="45"/>
      <c r="AEM94" s="45"/>
      <c r="AEN94" s="45"/>
      <c r="AEO94" s="45"/>
      <c r="AEP94" s="45"/>
      <c r="AEQ94" s="45"/>
      <c r="AER94" s="45"/>
      <c r="AES94" s="45"/>
      <c r="AET94" s="45"/>
      <c r="AEU94" s="45"/>
      <c r="AEV94" s="45"/>
      <c r="AEW94" s="45"/>
      <c r="AEX94" s="45"/>
      <c r="AEY94" s="45"/>
      <c r="AEZ94" s="45"/>
      <c r="AFA94" s="45"/>
      <c r="AFB94" s="45"/>
      <c r="AFC94" s="45"/>
      <c r="AFD94" s="45"/>
      <c r="AFE94" s="45"/>
      <c r="AFF94" s="45"/>
      <c r="AFG94" s="45"/>
      <c r="AFH94" s="45"/>
      <c r="AFI94" s="45"/>
      <c r="AFJ94" s="45"/>
      <c r="AFK94" s="45"/>
      <c r="AFL94" s="45"/>
      <c r="AFM94" s="45"/>
      <c r="AFN94" s="45"/>
      <c r="AFO94" s="45"/>
      <c r="AFP94" s="45"/>
      <c r="AFQ94" s="45"/>
      <c r="AFR94" s="45"/>
      <c r="AFS94" s="45"/>
      <c r="AFT94" s="45"/>
      <c r="AFU94" s="45"/>
      <c r="AFV94" s="45"/>
      <c r="AFW94" s="45"/>
      <c r="AFX94" s="45"/>
      <c r="AFY94" s="45"/>
      <c r="AFZ94" s="45"/>
      <c r="AGA94" s="45"/>
      <c r="AGB94" s="45"/>
      <c r="AGC94" s="45"/>
      <c r="AGD94" s="45"/>
      <c r="AGE94" s="45"/>
      <c r="AGF94" s="45"/>
      <c r="AGG94" s="45"/>
      <c r="AGH94" s="45"/>
      <c r="AGI94" s="45"/>
      <c r="AGJ94" s="45"/>
      <c r="AGK94" s="45"/>
      <c r="AGL94" s="45"/>
      <c r="AGM94" s="45"/>
      <c r="AGN94" s="45"/>
      <c r="AGO94" s="45"/>
      <c r="AGP94" s="45"/>
      <c r="AGQ94" s="45"/>
      <c r="AGR94" s="45"/>
      <c r="AGS94" s="45"/>
      <c r="AGT94" s="45"/>
      <c r="AGU94" s="45"/>
      <c r="AGV94" s="45"/>
      <c r="AGW94" s="45"/>
      <c r="AGX94" s="45"/>
      <c r="AGY94" s="45"/>
      <c r="AGZ94" s="45"/>
      <c r="AHA94" s="45"/>
      <c r="AHB94" s="45"/>
      <c r="AHC94" s="45"/>
      <c r="AHD94" s="45"/>
      <c r="AHE94" s="45"/>
      <c r="AHF94" s="45"/>
      <c r="AHG94" s="45"/>
      <c r="AHH94" s="45"/>
      <c r="AHI94" s="45"/>
      <c r="AHJ94" s="45"/>
      <c r="AHK94" s="45"/>
      <c r="AHL94" s="45"/>
      <c r="AHM94" s="45"/>
      <c r="AHN94" s="45"/>
      <c r="AHO94" s="45"/>
      <c r="AHP94" s="45"/>
      <c r="AHQ94" s="45"/>
      <c r="AHR94" s="45"/>
      <c r="AHS94" s="45"/>
      <c r="AHT94" s="45"/>
      <c r="AHU94" s="45"/>
      <c r="AHV94" s="45"/>
      <c r="AHW94" s="45"/>
      <c r="AHX94" s="45"/>
      <c r="AHY94" s="45"/>
      <c r="AHZ94" s="45"/>
      <c r="AIA94" s="45"/>
      <c r="AIB94" s="45"/>
      <c r="AIC94" s="45"/>
      <c r="AID94" s="45"/>
      <c r="AIE94" s="45"/>
      <c r="AIF94" s="45"/>
      <c r="AIG94" s="45"/>
      <c r="AIH94" s="45"/>
      <c r="AII94" s="45"/>
      <c r="AIJ94" s="45"/>
      <c r="AIK94" s="45"/>
      <c r="AIL94" s="45"/>
      <c r="AIM94" s="45"/>
      <c r="AIN94" s="45"/>
      <c r="AIO94" s="45"/>
      <c r="AIP94" s="45"/>
      <c r="AIQ94" s="45"/>
      <c r="AIR94" s="45"/>
      <c r="AIS94" s="45"/>
      <c r="AIT94" s="45"/>
      <c r="AIU94" s="45"/>
      <c r="AIV94" s="45"/>
      <c r="AIW94" s="45"/>
      <c r="AIX94" s="45"/>
      <c r="AIY94" s="45"/>
      <c r="AIZ94" s="45"/>
      <c r="AJA94" s="45"/>
      <c r="AJB94" s="45"/>
      <c r="AJC94" s="45"/>
      <c r="AJD94" s="45"/>
      <c r="AJE94" s="45"/>
      <c r="AJF94" s="45"/>
      <c r="AJG94" s="45"/>
      <c r="AJH94" s="45"/>
      <c r="AJI94" s="45"/>
      <c r="AJJ94" s="45"/>
      <c r="AJK94" s="45"/>
      <c r="AJL94" s="45"/>
      <c r="AJM94" s="45"/>
      <c r="AJN94" s="45"/>
      <c r="AJO94" s="45"/>
      <c r="AJP94" s="45"/>
      <c r="AJQ94" s="45"/>
      <c r="AJR94" s="45"/>
      <c r="AJS94" s="45"/>
      <c r="AJT94" s="45"/>
      <c r="AJU94" s="45"/>
      <c r="AJV94" s="45"/>
      <c r="AJW94" s="45"/>
      <c r="AJX94" s="45"/>
      <c r="AJY94" s="45"/>
      <c r="AJZ94" s="45"/>
      <c r="AKA94" s="45"/>
      <c r="AKB94" s="45"/>
      <c r="AKC94" s="45"/>
      <c r="AKD94" s="45"/>
      <c r="AKE94" s="45"/>
      <c r="AKF94" s="45"/>
      <c r="AKG94" s="45"/>
      <c r="AKH94" s="45"/>
      <c r="AKI94" s="45"/>
      <c r="AKJ94" s="45"/>
      <c r="AKK94" s="45"/>
      <c r="AKL94" s="45"/>
      <c r="AKM94" s="45"/>
      <c r="AKN94" s="45"/>
      <c r="AKO94" s="45"/>
      <c r="AKP94" s="45"/>
      <c r="AKQ94" s="45"/>
      <c r="AKR94" s="45"/>
      <c r="AKS94" s="45"/>
      <c r="AKT94" s="45"/>
      <c r="AKU94" s="45"/>
      <c r="AKV94" s="45"/>
      <c r="AKW94" s="45"/>
      <c r="AKX94" s="45"/>
      <c r="AKY94" s="45"/>
      <c r="AKZ94" s="45"/>
      <c r="ALA94" s="45"/>
      <c r="ALB94" s="45"/>
      <c r="ALC94" s="45"/>
      <c r="ALD94" s="45"/>
      <c r="ALE94" s="45"/>
      <c r="ALF94" s="45"/>
      <c r="ALG94" s="45"/>
      <c r="ALH94" s="45"/>
      <c r="ALI94" s="45"/>
      <c r="ALJ94" s="45"/>
      <c r="ALK94" s="45"/>
      <c r="ALL94" s="45"/>
      <c r="ALM94" s="45"/>
      <c r="ALN94" s="45"/>
      <c r="ALO94" s="45"/>
      <c r="ALP94" s="45"/>
      <c r="ALQ94" s="45"/>
      <c r="ALR94" s="45"/>
      <c r="ALS94" s="45"/>
      <c r="ALT94" s="45"/>
      <c r="ALU94" s="45"/>
      <c r="ALV94" s="45"/>
      <c r="ALW94" s="45"/>
      <c r="ALX94" s="45"/>
      <c r="ALY94" s="45"/>
      <c r="ALZ94" s="45"/>
      <c r="AMA94" s="45"/>
      <c r="AMB94" s="45"/>
      <c r="AMC94" s="45"/>
      <c r="AMD94" s="45"/>
      <c r="AME94" s="45"/>
      <c r="AMF94" s="45"/>
      <c r="AMG94" s="45"/>
      <c r="AMH94" s="45"/>
      <c r="AMI94" s="45"/>
      <c r="AMJ94" s="45"/>
      <c r="AMK94" s="45"/>
      <c r="AML94" s="45"/>
      <c r="AMM94" s="45"/>
      <c r="AMN94" s="45"/>
      <c r="AMO94" s="45"/>
      <c r="AMP94" s="45"/>
      <c r="AMQ94" s="45"/>
      <c r="AMR94" s="45"/>
      <c r="AMS94" s="45"/>
      <c r="AMT94" s="45"/>
      <c r="AMU94" s="45"/>
      <c r="AMV94" s="45"/>
      <c r="AMW94" s="45"/>
      <c r="AMX94" s="45"/>
      <c r="AMY94" s="45"/>
      <c r="AMZ94" s="45"/>
      <c r="ANA94" s="45"/>
      <c r="ANB94" s="45"/>
      <c r="ANC94" s="45"/>
      <c r="AND94" s="45"/>
      <c r="ANE94" s="45"/>
      <c r="ANF94" s="45"/>
      <c r="ANG94" s="45"/>
      <c r="ANH94" s="45"/>
      <c r="ANI94" s="45"/>
      <c r="ANJ94" s="45"/>
      <c r="ANK94" s="45"/>
      <c r="ANL94" s="45"/>
      <c r="ANM94" s="45"/>
      <c r="ANN94" s="45"/>
      <c r="ANO94" s="45"/>
      <c r="ANP94" s="45"/>
      <c r="ANQ94" s="45"/>
      <c r="ANR94" s="45"/>
      <c r="ANS94" s="45"/>
      <c r="ANT94" s="45"/>
      <c r="ANU94" s="45"/>
      <c r="ANV94" s="45"/>
      <c r="ANW94" s="45"/>
      <c r="ANX94" s="45"/>
      <c r="ANY94" s="45"/>
      <c r="ANZ94" s="45"/>
      <c r="AOA94" s="45"/>
      <c r="AOB94" s="45"/>
      <c r="AOC94" s="45"/>
      <c r="AOD94" s="45"/>
      <c r="AOE94" s="45"/>
      <c r="AOF94" s="45"/>
      <c r="AOG94" s="45"/>
      <c r="AOH94" s="45"/>
      <c r="AOI94" s="45"/>
      <c r="AOJ94" s="45"/>
      <c r="AOK94" s="45"/>
      <c r="AOL94" s="45"/>
      <c r="AOM94" s="45"/>
      <c r="AON94" s="45"/>
      <c r="AOO94" s="45"/>
      <c r="AOP94" s="45"/>
      <c r="AOQ94" s="45"/>
      <c r="AOR94" s="45"/>
      <c r="AOS94" s="45"/>
      <c r="AOT94" s="45"/>
      <c r="AOU94" s="45"/>
      <c r="AOV94" s="45"/>
      <c r="AOW94" s="45"/>
      <c r="AOX94" s="45"/>
      <c r="AOY94" s="45"/>
      <c r="AOZ94" s="45"/>
      <c r="APA94" s="45"/>
      <c r="APB94" s="45"/>
      <c r="APC94" s="45"/>
      <c r="APD94" s="45"/>
      <c r="APE94" s="45"/>
      <c r="APF94" s="45"/>
      <c r="APG94" s="45"/>
      <c r="APH94" s="45"/>
      <c r="API94" s="45"/>
      <c r="APJ94" s="45"/>
      <c r="APK94" s="45"/>
      <c r="APL94" s="45"/>
      <c r="APM94" s="45"/>
      <c r="APN94" s="45"/>
      <c r="APO94" s="45"/>
      <c r="APP94" s="45"/>
      <c r="APQ94" s="45"/>
      <c r="APR94" s="45"/>
      <c r="APS94" s="45"/>
      <c r="APT94" s="45"/>
      <c r="APU94" s="45"/>
      <c r="APV94" s="45"/>
      <c r="APW94" s="45"/>
      <c r="APX94" s="45"/>
      <c r="APY94" s="45"/>
      <c r="APZ94" s="45"/>
    </row>
    <row r="95" spans="1:1118" x14ac:dyDescent="0.15">
      <c r="A95" s="44" t="s">
        <v>318</v>
      </c>
      <c r="B95" s="255">
        <v>16898.87</v>
      </c>
      <c r="C95" s="255"/>
      <c r="D95" s="255">
        <v>0</v>
      </c>
      <c r="E95" s="255">
        <v>285242.28999999998</v>
      </c>
      <c r="F95" s="255">
        <v>10030.66</v>
      </c>
      <c r="G95" s="255">
        <v>14792.75</v>
      </c>
      <c r="H95" s="255"/>
      <c r="I95" s="255"/>
      <c r="J95" s="255">
        <v>12367.11</v>
      </c>
      <c r="K95" s="255"/>
      <c r="L95" s="255">
        <v>0</v>
      </c>
      <c r="M95" s="255">
        <v>103515.98</v>
      </c>
      <c r="N95" s="255">
        <v>67632.78</v>
      </c>
      <c r="O95" s="255">
        <v>0</v>
      </c>
      <c r="P95" s="255">
        <v>458873.97</v>
      </c>
      <c r="Q95" s="255">
        <v>0</v>
      </c>
      <c r="R95" s="255">
        <v>0</v>
      </c>
      <c r="S95" s="255">
        <v>0</v>
      </c>
      <c r="T95" s="255">
        <v>0</v>
      </c>
      <c r="U95" s="255"/>
      <c r="V95" s="255">
        <v>833477.8</v>
      </c>
      <c r="W95" s="255">
        <v>78733.53</v>
      </c>
      <c r="X95" s="255">
        <v>0</v>
      </c>
      <c r="Y95" s="255"/>
      <c r="Z95" s="255">
        <v>4535</v>
      </c>
      <c r="AA95" s="255"/>
      <c r="AB95" s="255">
        <v>61036.396484375007</v>
      </c>
      <c r="AC95" s="255">
        <v>753.94</v>
      </c>
      <c r="AD95" s="255"/>
      <c r="AE95" s="255">
        <v>63665.45</v>
      </c>
      <c r="AF95" s="255"/>
      <c r="AG95" s="255">
        <v>65.959999999999994</v>
      </c>
      <c r="AH95" s="255">
        <f t="shared" si="18"/>
        <v>2011622.4864843749</v>
      </c>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5"/>
      <c r="DQ95" s="45"/>
      <c r="DR95" s="45"/>
      <c r="DS95" s="45"/>
      <c r="DT95" s="45"/>
      <c r="DU95" s="45"/>
      <c r="DV95" s="45"/>
      <c r="DW95" s="45"/>
      <c r="DX95" s="45"/>
      <c r="DY95" s="45"/>
      <c r="DZ95" s="45"/>
      <c r="EA95" s="45"/>
      <c r="EB95" s="45"/>
      <c r="EC95" s="45"/>
      <c r="ED95" s="45"/>
      <c r="EE95" s="45"/>
      <c r="EF95" s="45"/>
      <c r="EG95" s="45"/>
      <c r="EH95" s="45"/>
      <c r="EI95" s="45"/>
      <c r="EJ95" s="45"/>
      <c r="EK95" s="45"/>
      <c r="EL95" s="45"/>
      <c r="EM95" s="45"/>
      <c r="EN95" s="45"/>
      <c r="EO95" s="45"/>
      <c r="EP95" s="45"/>
      <c r="EQ95" s="45"/>
      <c r="ER95" s="45"/>
      <c r="ES95" s="45"/>
      <c r="ET95" s="45"/>
      <c r="EU95" s="45"/>
      <c r="EV95" s="45"/>
      <c r="EW95" s="45"/>
      <c r="EX95" s="45"/>
      <c r="EY95" s="45"/>
      <c r="EZ95" s="45"/>
      <c r="FA95" s="45"/>
      <c r="FB95" s="45"/>
      <c r="FC95" s="45"/>
      <c r="FD95" s="45"/>
      <c r="FE95" s="45"/>
      <c r="FF95" s="45"/>
      <c r="FG95" s="45"/>
      <c r="FH95" s="45"/>
      <c r="FI95" s="45"/>
      <c r="FJ95" s="45"/>
      <c r="FK95" s="45"/>
      <c r="FL95" s="45"/>
      <c r="FM95" s="45"/>
      <c r="FN95" s="45"/>
      <c r="FO95" s="45"/>
      <c r="FP95" s="45"/>
      <c r="FQ95" s="45"/>
      <c r="FR95" s="45"/>
      <c r="FS95" s="45"/>
      <c r="FT95" s="45"/>
      <c r="FU95" s="45"/>
      <c r="FV95" s="45"/>
      <c r="FW95" s="45"/>
      <c r="FX95" s="45"/>
      <c r="FY95" s="45"/>
      <c r="FZ95" s="45"/>
      <c r="GA95" s="45"/>
      <c r="GB95" s="45"/>
      <c r="GC95" s="45"/>
      <c r="GD95" s="45"/>
      <c r="GE95" s="45"/>
      <c r="GF95" s="45"/>
      <c r="GG95" s="45"/>
      <c r="GH95" s="45"/>
      <c r="GI95" s="45"/>
      <c r="GJ95" s="45"/>
      <c r="GK95" s="45"/>
      <c r="GL95" s="45"/>
      <c r="GM95" s="45"/>
      <c r="GN95" s="45"/>
      <c r="GO95" s="45"/>
      <c r="GP95" s="45"/>
      <c r="GQ95" s="45"/>
      <c r="GR95" s="45"/>
      <c r="GS95" s="45"/>
      <c r="GT95" s="45"/>
      <c r="GU95" s="45"/>
      <c r="GV95" s="45"/>
      <c r="GW95" s="45"/>
      <c r="GX95" s="45"/>
      <c r="GY95" s="45"/>
      <c r="GZ95" s="45"/>
      <c r="HA95" s="45"/>
      <c r="HB95" s="45"/>
      <c r="HC95" s="45"/>
      <c r="HD95" s="45"/>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45"/>
      <c r="IX95" s="45"/>
      <c r="IY95" s="45"/>
      <c r="IZ95" s="45"/>
      <c r="JA95" s="45"/>
      <c r="JB95" s="45"/>
      <c r="JC95" s="45"/>
      <c r="JD95" s="45"/>
      <c r="JE95" s="45"/>
      <c r="JF95" s="45"/>
      <c r="JG95" s="45"/>
      <c r="JH95" s="45"/>
      <c r="JI95" s="45"/>
      <c r="JJ95" s="45"/>
      <c r="JK95" s="45"/>
      <c r="JL95" s="45"/>
      <c r="JM95" s="45"/>
      <c r="JN95" s="45"/>
      <c r="JO95" s="45"/>
      <c r="JP95" s="45"/>
      <c r="JQ95" s="45"/>
      <c r="JR95" s="45"/>
      <c r="JS95" s="45"/>
      <c r="JT95" s="45"/>
      <c r="JU95" s="45"/>
      <c r="JV95" s="45"/>
      <c r="JW95" s="45"/>
      <c r="JX95" s="45"/>
      <c r="JY95" s="45"/>
      <c r="JZ95" s="45"/>
      <c r="KA95" s="45"/>
      <c r="KB95" s="45"/>
      <c r="KC95" s="45"/>
      <c r="KD95" s="45"/>
      <c r="KE95" s="45"/>
      <c r="KF95" s="45"/>
      <c r="KG95" s="45"/>
      <c r="KH95" s="45"/>
      <c r="KI95" s="45"/>
      <c r="KJ95" s="45"/>
      <c r="KK95" s="45"/>
      <c r="KL95" s="45"/>
      <c r="KM95" s="45"/>
      <c r="KN95" s="45"/>
      <c r="KO95" s="45"/>
      <c r="KP95" s="45"/>
      <c r="KQ95" s="45"/>
      <c r="KR95" s="45"/>
      <c r="KS95" s="45"/>
      <c r="KT95" s="45"/>
      <c r="KU95" s="45"/>
      <c r="KV95" s="45"/>
      <c r="KW95" s="45"/>
      <c r="KX95" s="45"/>
      <c r="KY95" s="45"/>
      <c r="KZ95" s="45"/>
      <c r="LA95" s="45"/>
      <c r="LB95" s="45"/>
      <c r="LC95" s="45"/>
      <c r="LD95" s="45"/>
      <c r="LE95" s="45"/>
      <c r="LF95" s="45"/>
      <c r="LG95" s="45"/>
      <c r="LH95" s="45"/>
      <c r="LI95" s="45"/>
      <c r="LJ95" s="45"/>
      <c r="LK95" s="45"/>
      <c r="LL95" s="45"/>
      <c r="LM95" s="45"/>
      <c r="LN95" s="45"/>
      <c r="LO95" s="45"/>
      <c r="LP95" s="45"/>
      <c r="LQ95" s="45"/>
      <c r="LR95" s="45"/>
      <c r="LS95" s="45"/>
      <c r="LT95" s="45"/>
      <c r="LU95" s="45"/>
      <c r="LV95" s="45"/>
      <c r="LW95" s="45"/>
      <c r="LX95" s="45"/>
      <c r="LY95" s="45"/>
      <c r="LZ95" s="45"/>
      <c r="MA95" s="45"/>
      <c r="MB95" s="45"/>
      <c r="MC95" s="45"/>
      <c r="MD95" s="45"/>
      <c r="ME95" s="45"/>
      <c r="MF95" s="45"/>
      <c r="MG95" s="45"/>
      <c r="MH95" s="45"/>
      <c r="MI95" s="45"/>
      <c r="MJ95" s="45"/>
      <c r="MK95" s="45"/>
      <c r="ML95" s="45"/>
      <c r="MM95" s="45"/>
      <c r="MN95" s="45"/>
      <c r="MO95" s="45"/>
      <c r="MP95" s="45"/>
      <c r="MQ95" s="45"/>
      <c r="MR95" s="45"/>
      <c r="MS95" s="45"/>
      <c r="MT95" s="45"/>
      <c r="MU95" s="45"/>
      <c r="MV95" s="45"/>
      <c r="MW95" s="45"/>
      <c r="MX95" s="45"/>
      <c r="MY95" s="45"/>
      <c r="MZ95" s="45"/>
      <c r="NA95" s="45"/>
      <c r="NB95" s="45"/>
      <c r="NC95" s="45"/>
      <c r="ND95" s="45"/>
      <c r="NE95" s="45"/>
      <c r="NF95" s="45"/>
      <c r="NG95" s="45"/>
      <c r="NH95" s="45"/>
      <c r="NI95" s="45"/>
      <c r="NJ95" s="45"/>
      <c r="NK95" s="45"/>
      <c r="NL95" s="45"/>
      <c r="NM95" s="45"/>
      <c r="NN95" s="45"/>
      <c r="NO95" s="45"/>
      <c r="NP95" s="45"/>
      <c r="NQ95" s="45"/>
      <c r="NR95" s="45"/>
      <c r="NS95" s="45"/>
      <c r="NT95" s="45"/>
      <c r="NU95" s="45"/>
      <c r="NV95" s="45"/>
      <c r="NW95" s="45"/>
      <c r="NX95" s="45"/>
      <c r="NY95" s="45"/>
      <c r="NZ95" s="45"/>
      <c r="OA95" s="45"/>
      <c r="OB95" s="45"/>
      <c r="OC95" s="45"/>
      <c r="OD95" s="45"/>
      <c r="OE95" s="45"/>
      <c r="OF95" s="45"/>
      <c r="OG95" s="45"/>
      <c r="OH95" s="45"/>
      <c r="OI95" s="45"/>
      <c r="OJ95" s="45"/>
      <c r="OK95" s="45"/>
      <c r="OL95" s="45"/>
      <c r="OM95" s="45"/>
      <c r="ON95" s="45"/>
      <c r="OO95" s="45"/>
      <c r="OP95" s="45"/>
      <c r="OQ95" s="45"/>
      <c r="OR95" s="45"/>
      <c r="OS95" s="45"/>
      <c r="OT95" s="45"/>
      <c r="OU95" s="45"/>
      <c r="OV95" s="45"/>
      <c r="OW95" s="45"/>
      <c r="OX95" s="45"/>
      <c r="OY95" s="45"/>
      <c r="OZ95" s="45"/>
      <c r="PA95" s="45"/>
      <c r="PB95" s="45"/>
      <c r="PC95" s="45"/>
      <c r="PD95" s="45"/>
      <c r="PE95" s="45"/>
      <c r="PF95" s="45"/>
      <c r="PG95" s="45"/>
      <c r="PH95" s="45"/>
      <c r="PI95" s="45"/>
      <c r="PJ95" s="45"/>
      <c r="PK95" s="45"/>
      <c r="PL95" s="45"/>
      <c r="PM95" s="45"/>
      <c r="PN95" s="45"/>
      <c r="PO95" s="45"/>
      <c r="PP95" s="45"/>
      <c r="PQ95" s="45"/>
      <c r="PR95" s="45"/>
      <c r="PS95" s="45"/>
      <c r="PT95" s="45"/>
      <c r="PU95" s="45"/>
      <c r="PV95" s="45"/>
      <c r="PW95" s="45"/>
      <c r="PX95" s="45"/>
      <c r="PY95" s="45"/>
      <c r="PZ95" s="45"/>
      <c r="QA95" s="45"/>
      <c r="QB95" s="45"/>
      <c r="QC95" s="45"/>
      <c r="QD95" s="45"/>
      <c r="QE95" s="45"/>
      <c r="QF95" s="45"/>
      <c r="QG95" s="45"/>
      <c r="QH95" s="45"/>
      <c r="QI95" s="45"/>
      <c r="QJ95" s="45"/>
      <c r="QK95" s="45"/>
      <c r="QL95" s="45"/>
      <c r="QM95" s="45"/>
      <c r="QN95" s="45"/>
      <c r="QO95" s="45"/>
      <c r="QP95" s="45"/>
      <c r="QQ95" s="45"/>
      <c r="QR95" s="45"/>
      <c r="QS95" s="45"/>
      <c r="QT95" s="45"/>
      <c r="QU95" s="45"/>
      <c r="QV95" s="45"/>
      <c r="QW95" s="45"/>
      <c r="QX95" s="45"/>
      <c r="QY95" s="45"/>
      <c r="QZ95" s="45"/>
      <c r="RA95" s="45"/>
      <c r="RB95" s="45"/>
      <c r="RC95" s="45"/>
      <c r="RD95" s="45"/>
      <c r="RE95" s="45"/>
      <c r="RF95" s="45"/>
      <c r="RG95" s="45"/>
      <c r="RH95" s="45"/>
      <c r="RI95" s="45"/>
      <c r="RJ95" s="45"/>
      <c r="RK95" s="45"/>
      <c r="RL95" s="45"/>
      <c r="RM95" s="45"/>
      <c r="RN95" s="45"/>
      <c r="RO95" s="45"/>
      <c r="RP95" s="45"/>
      <c r="RQ95" s="45"/>
      <c r="RR95" s="45"/>
      <c r="RS95" s="45"/>
      <c r="RT95" s="45"/>
      <c r="RU95" s="45"/>
      <c r="RV95" s="45"/>
      <c r="RW95" s="45"/>
      <c r="RX95" s="45"/>
      <c r="RY95" s="45"/>
      <c r="RZ95" s="45"/>
      <c r="SA95" s="45"/>
      <c r="SB95" s="45"/>
      <c r="SC95" s="45"/>
      <c r="SD95" s="45"/>
      <c r="SE95" s="45"/>
      <c r="SF95" s="45"/>
      <c r="SG95" s="45"/>
      <c r="SH95" s="45"/>
      <c r="SI95" s="45"/>
      <c r="SJ95" s="45"/>
      <c r="SK95" s="45"/>
      <c r="SL95" s="45"/>
      <c r="SM95" s="45"/>
      <c r="SN95" s="45"/>
      <c r="SO95" s="45"/>
      <c r="SP95" s="45"/>
      <c r="SQ95" s="45"/>
      <c r="SR95" s="45"/>
      <c r="SS95" s="45"/>
      <c r="ST95" s="45"/>
      <c r="SU95" s="45"/>
      <c r="SV95" s="45"/>
      <c r="SW95" s="45"/>
      <c r="SX95" s="45"/>
      <c r="SY95" s="45"/>
      <c r="SZ95" s="45"/>
      <c r="TA95" s="45"/>
      <c r="TB95" s="45"/>
      <c r="TC95" s="45"/>
      <c r="TD95" s="45"/>
      <c r="TE95" s="45"/>
      <c r="TF95" s="45"/>
      <c r="TG95" s="45"/>
      <c r="TH95" s="45"/>
      <c r="TI95" s="45"/>
      <c r="TJ95" s="45"/>
      <c r="TK95" s="45"/>
      <c r="TL95" s="45"/>
      <c r="TM95" s="45"/>
      <c r="TN95" s="45"/>
      <c r="TO95" s="45"/>
      <c r="TP95" s="45"/>
      <c r="TQ95" s="45"/>
      <c r="TR95" s="45"/>
      <c r="TS95" s="45"/>
      <c r="TT95" s="45"/>
      <c r="TU95" s="45"/>
      <c r="TV95" s="45"/>
      <c r="TW95" s="45"/>
      <c r="TX95" s="45"/>
      <c r="TY95" s="45"/>
      <c r="TZ95" s="45"/>
      <c r="UA95" s="45"/>
      <c r="UB95" s="45"/>
      <c r="UC95" s="45"/>
      <c r="UD95" s="45"/>
      <c r="UE95" s="45"/>
      <c r="UF95" s="45"/>
      <c r="UG95" s="45"/>
      <c r="UH95" s="45"/>
      <c r="UI95" s="45"/>
      <c r="UJ95" s="45"/>
      <c r="UK95" s="45"/>
      <c r="UL95" s="45"/>
      <c r="UM95" s="45"/>
      <c r="UN95" s="45"/>
      <c r="UO95" s="45"/>
      <c r="UP95" s="45"/>
      <c r="UQ95" s="45"/>
      <c r="UR95" s="45"/>
      <c r="US95" s="45"/>
      <c r="UT95" s="45"/>
      <c r="UU95" s="45"/>
      <c r="UV95" s="45"/>
      <c r="UW95" s="45"/>
      <c r="UX95" s="45"/>
      <c r="UY95" s="45"/>
      <c r="UZ95" s="45"/>
      <c r="VA95" s="45"/>
      <c r="VB95" s="45"/>
      <c r="VC95" s="45"/>
      <c r="VD95" s="45"/>
      <c r="VE95" s="45"/>
      <c r="VF95" s="45"/>
      <c r="VG95" s="45"/>
      <c r="VH95" s="45"/>
      <c r="VI95" s="45"/>
      <c r="VJ95" s="45"/>
      <c r="VK95" s="45"/>
      <c r="VL95" s="45"/>
      <c r="VM95" s="45"/>
      <c r="VN95" s="45"/>
      <c r="VO95" s="45"/>
      <c r="VP95" s="45"/>
      <c r="VQ95" s="45"/>
      <c r="VR95" s="45"/>
      <c r="VS95" s="45"/>
      <c r="VT95" s="45"/>
      <c r="VU95" s="45"/>
      <c r="VV95" s="45"/>
      <c r="VW95" s="45"/>
      <c r="VX95" s="45"/>
      <c r="VY95" s="45"/>
      <c r="VZ95" s="45"/>
      <c r="WA95" s="45"/>
      <c r="WB95" s="45"/>
      <c r="WC95" s="45"/>
      <c r="WD95" s="45"/>
      <c r="WE95" s="45"/>
      <c r="WF95" s="45"/>
      <c r="WG95" s="45"/>
      <c r="WH95" s="45"/>
      <c r="WI95" s="45"/>
      <c r="WJ95" s="45"/>
      <c r="WK95" s="45"/>
      <c r="WL95" s="45"/>
      <c r="WM95" s="45"/>
      <c r="WN95" s="45"/>
      <c r="WO95" s="45"/>
      <c r="WP95" s="45"/>
      <c r="WQ95" s="45"/>
      <c r="WR95" s="45"/>
      <c r="WS95" s="45"/>
      <c r="WT95" s="45"/>
      <c r="WU95" s="45"/>
      <c r="WV95" s="45"/>
      <c r="WW95" s="45"/>
      <c r="WX95" s="45"/>
      <c r="WY95" s="45"/>
      <c r="WZ95" s="45"/>
      <c r="XA95" s="45"/>
      <c r="XB95" s="45"/>
      <c r="XC95" s="45"/>
      <c r="XD95" s="45"/>
      <c r="XE95" s="45"/>
      <c r="XF95" s="45"/>
      <c r="XG95" s="45"/>
      <c r="XH95" s="45"/>
      <c r="XI95" s="45"/>
      <c r="XJ95" s="45"/>
      <c r="XK95" s="45"/>
      <c r="XL95" s="45"/>
      <c r="XM95" s="45"/>
      <c r="XN95" s="45"/>
      <c r="XO95" s="45"/>
      <c r="XP95" s="45"/>
      <c r="XQ95" s="45"/>
      <c r="XR95" s="45"/>
      <c r="XS95" s="45"/>
      <c r="XT95" s="45"/>
      <c r="XU95" s="45"/>
      <c r="XV95" s="45"/>
      <c r="XW95" s="45"/>
      <c r="XX95" s="45"/>
      <c r="XY95" s="45"/>
      <c r="XZ95" s="45"/>
      <c r="YA95" s="45"/>
      <c r="YB95" s="45"/>
      <c r="YC95" s="45"/>
      <c r="YD95" s="45"/>
      <c r="YE95" s="45"/>
      <c r="YF95" s="45"/>
      <c r="YG95" s="45"/>
      <c r="YH95" s="45"/>
      <c r="YI95" s="45"/>
      <c r="YJ95" s="45"/>
      <c r="YK95" s="45"/>
      <c r="YL95" s="45"/>
      <c r="YM95" s="45"/>
      <c r="YN95" s="45"/>
      <c r="YO95" s="45"/>
      <c r="YP95" s="45"/>
      <c r="YQ95" s="45"/>
      <c r="YR95" s="45"/>
      <c r="YS95" s="45"/>
      <c r="YT95" s="45"/>
      <c r="YU95" s="45"/>
      <c r="YV95" s="45"/>
      <c r="YW95" s="45"/>
      <c r="YX95" s="45"/>
      <c r="YY95" s="45"/>
      <c r="YZ95" s="45"/>
      <c r="ZA95" s="45"/>
      <c r="ZB95" s="45"/>
      <c r="ZC95" s="45"/>
      <c r="ZD95" s="45"/>
      <c r="ZE95" s="45"/>
      <c r="ZF95" s="45"/>
      <c r="ZG95" s="45"/>
      <c r="ZH95" s="45"/>
      <c r="ZI95" s="45"/>
      <c r="ZJ95" s="45"/>
      <c r="ZK95" s="45"/>
      <c r="ZL95" s="45"/>
      <c r="ZM95" s="45"/>
      <c r="ZN95" s="45"/>
      <c r="ZO95" s="45"/>
      <c r="ZP95" s="45"/>
      <c r="ZQ95" s="45"/>
      <c r="ZR95" s="45"/>
      <c r="ZS95" s="45"/>
      <c r="ZT95" s="45"/>
      <c r="ZU95" s="45"/>
      <c r="ZV95" s="45"/>
      <c r="ZW95" s="45"/>
      <c r="ZX95" s="45"/>
      <c r="ZY95" s="45"/>
      <c r="ZZ95" s="45"/>
      <c r="AAA95" s="45"/>
      <c r="AAB95" s="45"/>
      <c r="AAC95" s="45"/>
      <c r="AAD95" s="45"/>
      <c r="AAE95" s="45"/>
      <c r="AAF95" s="45"/>
      <c r="AAG95" s="45"/>
      <c r="AAH95" s="45"/>
      <c r="AAI95" s="45"/>
      <c r="AAJ95" s="45"/>
      <c r="AAK95" s="45"/>
      <c r="AAL95" s="45"/>
      <c r="AAM95" s="45"/>
      <c r="AAN95" s="45"/>
      <c r="AAO95" s="45"/>
      <c r="AAP95" s="45"/>
      <c r="AAQ95" s="45"/>
      <c r="AAR95" s="45"/>
      <c r="AAS95" s="45"/>
      <c r="AAT95" s="45"/>
      <c r="AAU95" s="45"/>
      <c r="AAV95" s="45"/>
      <c r="AAW95" s="45"/>
      <c r="AAX95" s="45"/>
      <c r="AAY95" s="45"/>
      <c r="AAZ95" s="45"/>
      <c r="ABA95" s="45"/>
      <c r="ABB95" s="45"/>
      <c r="ABC95" s="45"/>
      <c r="ABD95" s="45"/>
      <c r="ABE95" s="45"/>
      <c r="ABF95" s="45"/>
      <c r="ABG95" s="45"/>
      <c r="ABH95" s="45"/>
      <c r="ABI95" s="45"/>
      <c r="ABJ95" s="45"/>
      <c r="ABK95" s="45"/>
      <c r="ABL95" s="45"/>
      <c r="ABM95" s="45"/>
      <c r="ABN95" s="45"/>
      <c r="ABO95" s="45"/>
      <c r="ABP95" s="45"/>
      <c r="ABQ95" s="45"/>
      <c r="ABR95" s="45"/>
      <c r="ABS95" s="45"/>
      <c r="ABT95" s="45"/>
      <c r="ABU95" s="45"/>
      <c r="ABV95" s="45"/>
      <c r="ABW95" s="45"/>
      <c r="ABX95" s="45"/>
      <c r="ABY95" s="45"/>
      <c r="ABZ95" s="45"/>
      <c r="ACA95" s="45"/>
      <c r="ACB95" s="45"/>
      <c r="ACC95" s="45"/>
      <c r="ACD95" s="45"/>
      <c r="ACE95" s="45"/>
      <c r="ACF95" s="45"/>
      <c r="ACG95" s="45"/>
      <c r="ACH95" s="45"/>
      <c r="ACI95" s="45"/>
      <c r="ACJ95" s="45"/>
      <c r="ACK95" s="45"/>
      <c r="ACL95" s="45"/>
      <c r="ACM95" s="45"/>
      <c r="ACN95" s="45"/>
      <c r="ACO95" s="45"/>
      <c r="ACP95" s="45"/>
      <c r="ACQ95" s="45"/>
      <c r="ACR95" s="45"/>
      <c r="ACS95" s="45"/>
      <c r="ACT95" s="45"/>
      <c r="ACU95" s="45"/>
      <c r="ACV95" s="45"/>
      <c r="ACW95" s="45"/>
      <c r="ACX95" s="45"/>
      <c r="ACY95" s="45"/>
      <c r="ACZ95" s="45"/>
      <c r="ADA95" s="45"/>
      <c r="ADB95" s="45"/>
      <c r="ADC95" s="45"/>
      <c r="ADD95" s="45"/>
      <c r="ADE95" s="45"/>
      <c r="ADF95" s="45"/>
      <c r="ADG95" s="45"/>
      <c r="ADH95" s="45"/>
      <c r="ADI95" s="45"/>
      <c r="ADJ95" s="45"/>
      <c r="ADK95" s="45"/>
      <c r="ADL95" s="45"/>
      <c r="ADM95" s="45"/>
      <c r="ADN95" s="45"/>
      <c r="ADO95" s="45"/>
      <c r="ADP95" s="45"/>
      <c r="ADQ95" s="45"/>
      <c r="ADR95" s="45"/>
      <c r="ADS95" s="45"/>
      <c r="ADT95" s="45"/>
      <c r="ADU95" s="45"/>
      <c r="ADV95" s="45"/>
      <c r="ADW95" s="45"/>
      <c r="ADX95" s="45"/>
      <c r="ADY95" s="45"/>
      <c r="ADZ95" s="45"/>
      <c r="AEA95" s="45"/>
      <c r="AEB95" s="45"/>
      <c r="AEC95" s="45"/>
      <c r="AED95" s="45"/>
      <c r="AEE95" s="45"/>
      <c r="AEF95" s="45"/>
      <c r="AEG95" s="45"/>
      <c r="AEH95" s="45"/>
      <c r="AEI95" s="45"/>
      <c r="AEJ95" s="45"/>
      <c r="AEK95" s="45"/>
      <c r="AEL95" s="45"/>
      <c r="AEM95" s="45"/>
      <c r="AEN95" s="45"/>
      <c r="AEO95" s="45"/>
      <c r="AEP95" s="45"/>
      <c r="AEQ95" s="45"/>
      <c r="AER95" s="45"/>
      <c r="AES95" s="45"/>
      <c r="AET95" s="45"/>
      <c r="AEU95" s="45"/>
      <c r="AEV95" s="45"/>
      <c r="AEW95" s="45"/>
      <c r="AEX95" s="45"/>
      <c r="AEY95" s="45"/>
      <c r="AEZ95" s="45"/>
      <c r="AFA95" s="45"/>
      <c r="AFB95" s="45"/>
      <c r="AFC95" s="45"/>
      <c r="AFD95" s="45"/>
      <c r="AFE95" s="45"/>
      <c r="AFF95" s="45"/>
      <c r="AFG95" s="45"/>
      <c r="AFH95" s="45"/>
      <c r="AFI95" s="45"/>
      <c r="AFJ95" s="45"/>
      <c r="AFK95" s="45"/>
      <c r="AFL95" s="45"/>
      <c r="AFM95" s="45"/>
      <c r="AFN95" s="45"/>
      <c r="AFO95" s="45"/>
      <c r="AFP95" s="45"/>
      <c r="AFQ95" s="45"/>
      <c r="AFR95" s="45"/>
      <c r="AFS95" s="45"/>
      <c r="AFT95" s="45"/>
      <c r="AFU95" s="45"/>
      <c r="AFV95" s="45"/>
      <c r="AFW95" s="45"/>
      <c r="AFX95" s="45"/>
      <c r="AFY95" s="45"/>
      <c r="AFZ95" s="45"/>
      <c r="AGA95" s="45"/>
      <c r="AGB95" s="45"/>
      <c r="AGC95" s="45"/>
      <c r="AGD95" s="45"/>
      <c r="AGE95" s="45"/>
      <c r="AGF95" s="45"/>
      <c r="AGG95" s="45"/>
      <c r="AGH95" s="45"/>
      <c r="AGI95" s="45"/>
      <c r="AGJ95" s="45"/>
      <c r="AGK95" s="45"/>
      <c r="AGL95" s="45"/>
      <c r="AGM95" s="45"/>
      <c r="AGN95" s="45"/>
      <c r="AGO95" s="45"/>
      <c r="AGP95" s="45"/>
      <c r="AGQ95" s="45"/>
      <c r="AGR95" s="45"/>
      <c r="AGS95" s="45"/>
      <c r="AGT95" s="45"/>
      <c r="AGU95" s="45"/>
      <c r="AGV95" s="45"/>
      <c r="AGW95" s="45"/>
      <c r="AGX95" s="45"/>
      <c r="AGY95" s="45"/>
      <c r="AGZ95" s="45"/>
      <c r="AHA95" s="45"/>
      <c r="AHB95" s="45"/>
      <c r="AHC95" s="45"/>
      <c r="AHD95" s="45"/>
      <c r="AHE95" s="45"/>
      <c r="AHF95" s="45"/>
      <c r="AHG95" s="45"/>
      <c r="AHH95" s="45"/>
      <c r="AHI95" s="45"/>
      <c r="AHJ95" s="45"/>
      <c r="AHK95" s="45"/>
      <c r="AHL95" s="45"/>
      <c r="AHM95" s="45"/>
      <c r="AHN95" s="45"/>
      <c r="AHO95" s="45"/>
      <c r="AHP95" s="45"/>
      <c r="AHQ95" s="45"/>
      <c r="AHR95" s="45"/>
      <c r="AHS95" s="45"/>
      <c r="AHT95" s="45"/>
      <c r="AHU95" s="45"/>
      <c r="AHV95" s="45"/>
      <c r="AHW95" s="45"/>
      <c r="AHX95" s="45"/>
      <c r="AHY95" s="45"/>
      <c r="AHZ95" s="45"/>
      <c r="AIA95" s="45"/>
      <c r="AIB95" s="45"/>
      <c r="AIC95" s="45"/>
      <c r="AID95" s="45"/>
      <c r="AIE95" s="45"/>
      <c r="AIF95" s="45"/>
      <c r="AIG95" s="45"/>
      <c r="AIH95" s="45"/>
      <c r="AII95" s="45"/>
      <c r="AIJ95" s="45"/>
      <c r="AIK95" s="45"/>
      <c r="AIL95" s="45"/>
      <c r="AIM95" s="45"/>
      <c r="AIN95" s="45"/>
      <c r="AIO95" s="45"/>
      <c r="AIP95" s="45"/>
      <c r="AIQ95" s="45"/>
      <c r="AIR95" s="45"/>
      <c r="AIS95" s="45"/>
      <c r="AIT95" s="45"/>
      <c r="AIU95" s="45"/>
      <c r="AIV95" s="45"/>
      <c r="AIW95" s="45"/>
      <c r="AIX95" s="45"/>
      <c r="AIY95" s="45"/>
      <c r="AIZ95" s="45"/>
      <c r="AJA95" s="45"/>
      <c r="AJB95" s="45"/>
      <c r="AJC95" s="45"/>
      <c r="AJD95" s="45"/>
      <c r="AJE95" s="45"/>
      <c r="AJF95" s="45"/>
      <c r="AJG95" s="45"/>
      <c r="AJH95" s="45"/>
      <c r="AJI95" s="45"/>
      <c r="AJJ95" s="45"/>
      <c r="AJK95" s="45"/>
      <c r="AJL95" s="45"/>
      <c r="AJM95" s="45"/>
      <c r="AJN95" s="45"/>
      <c r="AJO95" s="45"/>
      <c r="AJP95" s="45"/>
      <c r="AJQ95" s="45"/>
      <c r="AJR95" s="45"/>
      <c r="AJS95" s="45"/>
      <c r="AJT95" s="45"/>
      <c r="AJU95" s="45"/>
      <c r="AJV95" s="45"/>
      <c r="AJW95" s="45"/>
      <c r="AJX95" s="45"/>
      <c r="AJY95" s="45"/>
      <c r="AJZ95" s="45"/>
      <c r="AKA95" s="45"/>
      <c r="AKB95" s="45"/>
      <c r="AKC95" s="45"/>
      <c r="AKD95" s="45"/>
      <c r="AKE95" s="45"/>
      <c r="AKF95" s="45"/>
      <c r="AKG95" s="45"/>
      <c r="AKH95" s="45"/>
      <c r="AKI95" s="45"/>
      <c r="AKJ95" s="45"/>
      <c r="AKK95" s="45"/>
      <c r="AKL95" s="45"/>
      <c r="AKM95" s="45"/>
      <c r="AKN95" s="45"/>
      <c r="AKO95" s="45"/>
      <c r="AKP95" s="45"/>
      <c r="AKQ95" s="45"/>
      <c r="AKR95" s="45"/>
      <c r="AKS95" s="45"/>
      <c r="AKT95" s="45"/>
      <c r="AKU95" s="45"/>
      <c r="AKV95" s="45"/>
      <c r="AKW95" s="45"/>
      <c r="AKX95" s="45"/>
      <c r="AKY95" s="45"/>
      <c r="AKZ95" s="45"/>
      <c r="ALA95" s="45"/>
      <c r="ALB95" s="45"/>
      <c r="ALC95" s="45"/>
      <c r="ALD95" s="45"/>
      <c r="ALE95" s="45"/>
      <c r="ALF95" s="45"/>
      <c r="ALG95" s="45"/>
      <c r="ALH95" s="45"/>
      <c r="ALI95" s="45"/>
      <c r="ALJ95" s="45"/>
      <c r="ALK95" s="45"/>
      <c r="ALL95" s="45"/>
      <c r="ALM95" s="45"/>
      <c r="ALN95" s="45"/>
      <c r="ALO95" s="45"/>
      <c r="ALP95" s="45"/>
      <c r="ALQ95" s="45"/>
      <c r="ALR95" s="45"/>
      <c r="ALS95" s="45"/>
      <c r="ALT95" s="45"/>
      <c r="ALU95" s="45"/>
      <c r="ALV95" s="45"/>
      <c r="ALW95" s="45"/>
      <c r="ALX95" s="45"/>
      <c r="ALY95" s="45"/>
      <c r="ALZ95" s="45"/>
      <c r="AMA95" s="45"/>
      <c r="AMB95" s="45"/>
      <c r="AMC95" s="45"/>
      <c r="AMD95" s="45"/>
      <c r="AME95" s="45"/>
      <c r="AMF95" s="45"/>
      <c r="AMG95" s="45"/>
      <c r="AMH95" s="45"/>
      <c r="AMI95" s="45"/>
      <c r="AMJ95" s="45"/>
      <c r="AMK95" s="45"/>
      <c r="AML95" s="45"/>
      <c r="AMM95" s="45"/>
      <c r="AMN95" s="45"/>
      <c r="AMO95" s="45"/>
      <c r="AMP95" s="45"/>
      <c r="AMQ95" s="45"/>
      <c r="AMR95" s="45"/>
      <c r="AMS95" s="45"/>
      <c r="AMT95" s="45"/>
      <c r="AMU95" s="45"/>
      <c r="AMV95" s="45"/>
      <c r="AMW95" s="45"/>
      <c r="AMX95" s="45"/>
      <c r="AMY95" s="45"/>
      <c r="AMZ95" s="45"/>
      <c r="ANA95" s="45"/>
      <c r="ANB95" s="45"/>
      <c r="ANC95" s="45"/>
      <c r="AND95" s="45"/>
      <c r="ANE95" s="45"/>
      <c r="ANF95" s="45"/>
      <c r="ANG95" s="45"/>
      <c r="ANH95" s="45"/>
      <c r="ANI95" s="45"/>
      <c r="ANJ95" s="45"/>
      <c r="ANK95" s="45"/>
      <c r="ANL95" s="45"/>
      <c r="ANM95" s="45"/>
      <c r="ANN95" s="45"/>
      <c r="ANO95" s="45"/>
      <c r="ANP95" s="45"/>
      <c r="ANQ95" s="45"/>
      <c r="ANR95" s="45"/>
      <c r="ANS95" s="45"/>
      <c r="ANT95" s="45"/>
      <c r="ANU95" s="45"/>
      <c r="ANV95" s="45"/>
      <c r="ANW95" s="45"/>
      <c r="ANX95" s="45"/>
      <c r="ANY95" s="45"/>
      <c r="ANZ95" s="45"/>
      <c r="AOA95" s="45"/>
      <c r="AOB95" s="45"/>
      <c r="AOC95" s="45"/>
      <c r="AOD95" s="45"/>
      <c r="AOE95" s="45"/>
      <c r="AOF95" s="45"/>
      <c r="AOG95" s="45"/>
      <c r="AOH95" s="45"/>
      <c r="AOI95" s="45"/>
      <c r="AOJ95" s="45"/>
      <c r="AOK95" s="45"/>
      <c r="AOL95" s="45"/>
      <c r="AOM95" s="45"/>
      <c r="AON95" s="45"/>
      <c r="AOO95" s="45"/>
      <c r="AOP95" s="45"/>
      <c r="AOQ95" s="45"/>
      <c r="AOR95" s="45"/>
      <c r="AOS95" s="45"/>
      <c r="AOT95" s="45"/>
      <c r="AOU95" s="45"/>
      <c r="AOV95" s="45"/>
      <c r="AOW95" s="45"/>
      <c r="AOX95" s="45"/>
      <c r="AOY95" s="45"/>
      <c r="AOZ95" s="45"/>
      <c r="APA95" s="45"/>
      <c r="APB95" s="45"/>
      <c r="APC95" s="45"/>
      <c r="APD95" s="45"/>
      <c r="APE95" s="45"/>
      <c r="APF95" s="45"/>
      <c r="APG95" s="45"/>
      <c r="APH95" s="45"/>
      <c r="API95" s="45"/>
      <c r="APJ95" s="45"/>
      <c r="APK95" s="45"/>
      <c r="APL95" s="45"/>
      <c r="APM95" s="45"/>
      <c r="APN95" s="45"/>
      <c r="APO95" s="45"/>
      <c r="APP95" s="45"/>
      <c r="APQ95" s="45"/>
      <c r="APR95" s="45"/>
      <c r="APS95" s="45"/>
      <c r="APT95" s="45"/>
      <c r="APU95" s="45"/>
      <c r="APV95" s="45"/>
      <c r="APW95" s="45"/>
      <c r="APX95" s="45"/>
      <c r="APY95" s="45"/>
      <c r="APZ95" s="45"/>
    </row>
    <row r="96" spans="1:1118" x14ac:dyDescent="0.15">
      <c r="A96" s="121" t="s">
        <v>319</v>
      </c>
      <c r="B96" s="255">
        <v>42989.77</v>
      </c>
      <c r="C96" s="255"/>
      <c r="D96" s="255">
        <v>9421.9062580885056</v>
      </c>
      <c r="E96" s="255">
        <v>499015.44078253541</v>
      </c>
      <c r="F96" s="255">
        <v>0</v>
      </c>
      <c r="G96" s="255">
        <v>0</v>
      </c>
      <c r="H96" s="255"/>
      <c r="I96" s="255"/>
      <c r="J96" s="255">
        <v>8834.6617666799502</v>
      </c>
      <c r="K96" s="255"/>
      <c r="L96" s="255">
        <v>0</v>
      </c>
      <c r="M96" s="255">
        <v>88017.605987849514</v>
      </c>
      <c r="N96" s="255">
        <v>104409.7853146808</v>
      </c>
      <c r="O96" s="255">
        <v>0</v>
      </c>
      <c r="P96" s="255">
        <v>551575.30902038363</v>
      </c>
      <c r="Q96" s="255">
        <v>0</v>
      </c>
      <c r="R96" s="255">
        <v>0</v>
      </c>
      <c r="S96" s="255">
        <v>294.49387910962093</v>
      </c>
      <c r="T96" s="255">
        <v>0</v>
      </c>
      <c r="U96" s="255"/>
      <c r="V96" s="255">
        <v>887549.95605001308</v>
      </c>
      <c r="W96" s="255">
        <v>117409.10984277978</v>
      </c>
      <c r="X96" s="255">
        <v>0</v>
      </c>
      <c r="Y96" s="255"/>
      <c r="Z96" s="255">
        <v>5467.301866283633</v>
      </c>
      <c r="AA96" s="255"/>
      <c r="AB96" s="255">
        <v>75730.31</v>
      </c>
      <c r="AC96" s="255">
        <v>2927.6699196174704</v>
      </c>
      <c r="AD96" s="255"/>
      <c r="AE96" s="255">
        <v>93544.986292993577</v>
      </c>
      <c r="AF96" s="255"/>
      <c r="AG96" s="255">
        <v>323.89450921863283</v>
      </c>
      <c r="AH96" s="255">
        <f t="shared" si="18"/>
        <v>2487512.2014902337</v>
      </c>
      <c r="AK96" s="45"/>
      <c r="AL96" s="45"/>
    </row>
    <row r="97" spans="1:34" x14ac:dyDescent="0.15">
      <c r="A97" s="121" t="s">
        <v>320</v>
      </c>
      <c r="B97" s="255">
        <v>2727.3999999999996</v>
      </c>
      <c r="C97" s="255"/>
      <c r="D97" s="255">
        <v>17850.21</v>
      </c>
      <c r="E97" s="255">
        <v>715443.44</v>
      </c>
      <c r="F97" s="255">
        <v>0</v>
      </c>
      <c r="G97" s="255">
        <v>0</v>
      </c>
      <c r="H97" s="255"/>
      <c r="I97" s="255"/>
      <c r="J97" s="255">
        <v>12707.89</v>
      </c>
      <c r="K97" s="255"/>
      <c r="L97" s="255">
        <v>0</v>
      </c>
      <c r="M97" s="255">
        <v>145096.23000000001</v>
      </c>
      <c r="N97" s="255">
        <v>93198.5</v>
      </c>
      <c r="O97" s="255">
        <v>0</v>
      </c>
      <c r="P97" s="255">
        <v>974075.54999999981</v>
      </c>
      <c r="Q97" s="255">
        <v>0</v>
      </c>
      <c r="R97" s="255">
        <v>0</v>
      </c>
      <c r="S97" s="255">
        <v>1494.64</v>
      </c>
      <c r="T97" s="255">
        <v>0</v>
      </c>
      <c r="U97" s="255"/>
      <c r="V97" s="255">
        <v>1318277.6599999999</v>
      </c>
      <c r="W97" s="255">
        <v>142732.82999999999</v>
      </c>
      <c r="X97" s="255">
        <v>57.8</v>
      </c>
      <c r="Y97" s="255"/>
      <c r="Z97" s="255">
        <v>743.55</v>
      </c>
      <c r="AA97" s="255"/>
      <c r="AB97" s="255">
        <v>178018.71</v>
      </c>
      <c r="AC97" s="255">
        <v>5111.87</v>
      </c>
      <c r="AD97" s="255"/>
      <c r="AE97" s="255">
        <v>107439.34999999998</v>
      </c>
      <c r="AF97" s="255"/>
      <c r="AG97" s="255">
        <v>1463.7700000000002</v>
      </c>
      <c r="AH97" s="255">
        <f t="shared" si="18"/>
        <v>3716439.3999999994</v>
      </c>
    </row>
    <row r="98" spans="1:34" ht="14" x14ac:dyDescent="0.15">
      <c r="A98" s="183" t="s">
        <v>321</v>
      </c>
      <c r="B98" s="255">
        <v>105581</v>
      </c>
      <c r="C98" s="255"/>
      <c r="D98" s="255">
        <v>36618.100000000006</v>
      </c>
      <c r="E98" s="255">
        <v>1067471.57</v>
      </c>
      <c r="F98" s="255">
        <v>0</v>
      </c>
      <c r="G98" s="255">
        <v>0</v>
      </c>
      <c r="H98" s="255"/>
      <c r="I98" s="255"/>
      <c r="J98" s="255">
        <v>6081.77</v>
      </c>
      <c r="K98" s="255"/>
      <c r="L98" s="255">
        <v>16586.27</v>
      </c>
      <c r="M98" s="255">
        <v>84855.559999999983</v>
      </c>
      <c r="N98" s="255">
        <v>98762.400000000009</v>
      </c>
      <c r="O98" s="255">
        <v>0</v>
      </c>
      <c r="P98" s="255">
        <v>1203155.3900000001</v>
      </c>
      <c r="Q98" s="255">
        <v>0</v>
      </c>
      <c r="R98" s="255">
        <v>0</v>
      </c>
      <c r="S98" s="255">
        <v>3676.14</v>
      </c>
      <c r="T98" s="255">
        <v>0</v>
      </c>
      <c r="U98" s="255"/>
      <c r="V98" s="255">
        <v>1616274.23</v>
      </c>
      <c r="W98" s="255">
        <v>127886.90000000001</v>
      </c>
      <c r="X98" s="255">
        <v>210.13</v>
      </c>
      <c r="Y98" s="255"/>
      <c r="Z98" s="255">
        <v>61481.91</v>
      </c>
      <c r="AA98" s="255"/>
      <c r="AB98" s="255">
        <v>289769.22000000003</v>
      </c>
      <c r="AC98" s="255">
        <v>7334.32</v>
      </c>
      <c r="AD98" s="255"/>
      <c r="AE98" s="255">
        <v>114517.52</v>
      </c>
      <c r="AF98" s="255"/>
      <c r="AG98" s="255">
        <v>2954.08</v>
      </c>
      <c r="AH98" s="255">
        <f t="shared" si="18"/>
        <v>4843216.5100000007</v>
      </c>
    </row>
    <row r="99" spans="1:34" ht="14" x14ac:dyDescent="0.15">
      <c r="A99" s="183" t="s">
        <v>322</v>
      </c>
      <c r="B99" s="255">
        <v>192695.36000000002</v>
      </c>
      <c r="C99" s="255"/>
      <c r="D99" s="255">
        <v>38416.523000000001</v>
      </c>
      <c r="E99" s="255">
        <v>1359528.78</v>
      </c>
      <c r="F99" s="255">
        <v>0</v>
      </c>
      <c r="G99" s="255">
        <v>0</v>
      </c>
      <c r="H99" s="255"/>
      <c r="I99" s="255"/>
      <c r="J99" s="255">
        <v>7458.3000000000011</v>
      </c>
      <c r="K99" s="255"/>
      <c r="L99" s="255">
        <v>16021.329999999994</v>
      </c>
      <c r="M99" s="255">
        <v>99953.09</v>
      </c>
      <c r="N99" s="255">
        <v>543413.20000000007</v>
      </c>
      <c r="O99" s="255">
        <v>0</v>
      </c>
      <c r="P99" s="255">
        <v>1214622.5500000003</v>
      </c>
      <c r="Q99" s="255">
        <v>8943.7099999999991</v>
      </c>
      <c r="R99" s="255">
        <v>478.26</v>
      </c>
      <c r="S99" s="255">
        <v>5642.7699999999995</v>
      </c>
      <c r="T99" s="255">
        <v>0</v>
      </c>
      <c r="U99" s="255"/>
      <c r="V99" s="255">
        <v>1320748.1500000001</v>
      </c>
      <c r="W99" s="255">
        <v>140730.78999999998</v>
      </c>
      <c r="X99" s="255">
        <v>271.55999999999995</v>
      </c>
      <c r="Y99" s="255"/>
      <c r="Z99" s="255">
        <v>31377.119999999995</v>
      </c>
      <c r="AA99" s="255"/>
      <c r="AB99" s="255">
        <v>379378.05</v>
      </c>
      <c r="AC99" s="255">
        <v>10403.590000000002</v>
      </c>
      <c r="AD99" s="255"/>
      <c r="AE99" s="255">
        <v>165499.18</v>
      </c>
      <c r="AF99" s="255"/>
      <c r="AG99" s="255">
        <v>1506.21</v>
      </c>
      <c r="AH99" s="255">
        <f t="shared" si="18"/>
        <v>5537088.523</v>
      </c>
    </row>
    <row r="100" spans="1:34" ht="14" x14ac:dyDescent="0.15">
      <c r="A100" s="123" t="s">
        <v>323</v>
      </c>
      <c r="B100" s="255">
        <v>83927.35</v>
      </c>
      <c r="C100" s="255"/>
      <c r="D100" s="255">
        <v>49943.17</v>
      </c>
      <c r="E100" s="255">
        <v>1989098.1</v>
      </c>
      <c r="F100" s="255">
        <v>0</v>
      </c>
      <c r="G100" s="255">
        <v>0</v>
      </c>
      <c r="H100" s="255"/>
      <c r="I100" s="255"/>
      <c r="J100" s="255">
        <v>7116</v>
      </c>
      <c r="K100" s="255"/>
      <c r="L100" s="255">
        <v>21696.159999999996</v>
      </c>
      <c r="M100" s="255">
        <v>141774.39999999999</v>
      </c>
      <c r="N100" s="255">
        <v>476058.32000000007</v>
      </c>
      <c r="O100" s="255">
        <v>0</v>
      </c>
      <c r="P100" s="255">
        <v>1438718.58</v>
      </c>
      <c r="Q100" s="255">
        <v>6601.79</v>
      </c>
      <c r="R100" s="255">
        <v>2817.85</v>
      </c>
      <c r="S100" s="255">
        <v>42976.88</v>
      </c>
      <c r="T100" s="255">
        <v>0</v>
      </c>
      <c r="U100" s="255"/>
      <c r="V100" s="255">
        <v>2130321.94</v>
      </c>
      <c r="W100" s="255">
        <v>145717.81999999998</v>
      </c>
      <c r="X100" s="255">
        <v>839.04</v>
      </c>
      <c r="Y100" s="255"/>
      <c r="Z100" s="255">
        <v>37995.039999999994</v>
      </c>
      <c r="AA100" s="255"/>
      <c r="AB100" s="255">
        <v>513007.35000000003</v>
      </c>
      <c r="AC100" s="255">
        <v>16722.330000000002</v>
      </c>
      <c r="AD100" s="255"/>
      <c r="AE100" s="255">
        <v>237936.61</v>
      </c>
      <c r="AF100" s="255"/>
      <c r="AG100" s="255">
        <v>2633.76</v>
      </c>
      <c r="AH100" s="255">
        <f t="shared" si="18"/>
        <v>7345902.4899999993</v>
      </c>
    </row>
    <row r="101" spans="1:34" ht="14" x14ac:dyDescent="0.15">
      <c r="A101" s="123" t="s">
        <v>324</v>
      </c>
      <c r="B101" s="255">
        <v>358370.68000000005</v>
      </c>
      <c r="C101" s="255"/>
      <c r="D101" s="255">
        <v>74074.079999999987</v>
      </c>
      <c r="E101" s="255">
        <v>1813149.79</v>
      </c>
      <c r="F101" s="255">
        <v>0</v>
      </c>
      <c r="G101" s="255">
        <v>0</v>
      </c>
      <c r="H101" s="255"/>
      <c r="I101" s="255"/>
      <c r="J101" s="255">
        <v>9196.6999999999989</v>
      </c>
      <c r="K101" s="255"/>
      <c r="L101" s="255">
        <v>101880.43000000001</v>
      </c>
      <c r="M101" s="255">
        <v>99707.23000000001</v>
      </c>
      <c r="N101" s="255">
        <v>591264.60999999987</v>
      </c>
      <c r="O101" s="255">
        <v>327707.74000000005</v>
      </c>
      <c r="P101" s="255">
        <v>2151155.2599999998</v>
      </c>
      <c r="Q101" s="255">
        <v>5043.6000000000004</v>
      </c>
      <c r="R101" s="255">
        <v>3321.54</v>
      </c>
      <c r="S101" s="255">
        <v>24616.49</v>
      </c>
      <c r="T101" s="255">
        <v>0</v>
      </c>
      <c r="U101" s="255"/>
      <c r="V101" s="255">
        <v>3118908.0200000005</v>
      </c>
      <c r="W101" s="255">
        <v>140743.86000000002</v>
      </c>
      <c r="X101" s="255">
        <v>765.22</v>
      </c>
      <c r="Y101" s="255"/>
      <c r="Z101" s="255">
        <v>32447.410000000003</v>
      </c>
      <c r="AA101" s="255"/>
      <c r="AB101" s="255">
        <v>414166.39</v>
      </c>
      <c r="AC101" s="255">
        <v>22027.02</v>
      </c>
      <c r="AD101" s="255"/>
      <c r="AE101" s="255">
        <v>212078.38</v>
      </c>
      <c r="AF101" s="255"/>
      <c r="AG101" s="255">
        <v>2785.64</v>
      </c>
      <c r="AH101" s="255">
        <f t="shared" si="18"/>
        <v>9503410.0900000017</v>
      </c>
    </row>
    <row r="102" spans="1:34" ht="14" x14ac:dyDescent="0.15">
      <c r="A102" s="123" t="s">
        <v>241</v>
      </c>
      <c r="B102" s="255">
        <v>194227.79925596775</v>
      </c>
      <c r="C102" s="255"/>
      <c r="D102" s="255">
        <v>95914.934808184291</v>
      </c>
      <c r="E102" s="255">
        <v>2121130.7309979624</v>
      </c>
      <c r="F102" s="255">
        <v>0</v>
      </c>
      <c r="G102" s="255">
        <v>0</v>
      </c>
      <c r="H102" s="255"/>
      <c r="I102" s="255"/>
      <c r="J102" s="255">
        <v>16518.01565503699</v>
      </c>
      <c r="K102" s="255"/>
      <c r="L102" s="255">
        <v>208802.10579486098</v>
      </c>
      <c r="M102" s="255">
        <v>147041.56652869741</v>
      </c>
      <c r="N102" s="255">
        <v>418493.18298947491</v>
      </c>
      <c r="O102" s="255">
        <v>395435.78971289517</v>
      </c>
      <c r="P102" s="255">
        <v>1813988.1887537008</v>
      </c>
      <c r="Q102" s="255">
        <v>6091.1051518050899</v>
      </c>
      <c r="R102" s="255">
        <v>7002.6415309170197</v>
      </c>
      <c r="S102" s="255">
        <v>17381.821614786029</v>
      </c>
      <c r="T102" s="255">
        <v>0</v>
      </c>
      <c r="U102" s="255"/>
      <c r="V102" s="255">
        <v>4010735.7011296661</v>
      </c>
      <c r="W102" s="255">
        <v>175835.66191849185</v>
      </c>
      <c r="X102" s="255">
        <v>852.85838776454295</v>
      </c>
      <c r="Y102" s="255"/>
      <c r="Z102" s="255">
        <v>29740.615846066699</v>
      </c>
      <c r="AA102" s="255"/>
      <c r="AB102" s="255">
        <v>1219615.5700616024</v>
      </c>
      <c r="AC102" s="255">
        <v>20917.55606342286</v>
      </c>
      <c r="AD102" s="255"/>
      <c r="AE102" s="255">
        <v>308209.02995402552</v>
      </c>
      <c r="AF102" s="255"/>
      <c r="AG102" s="255">
        <v>1712.6881670486168</v>
      </c>
      <c r="AH102" s="255">
        <f t="shared" si="18"/>
        <v>11209647.564322375</v>
      </c>
    </row>
    <row r="103" spans="1:34" ht="14" x14ac:dyDescent="0.15">
      <c r="A103" s="263" t="s">
        <v>637</v>
      </c>
      <c r="B103" s="255">
        <v>640960.80269531254</v>
      </c>
      <c r="C103" s="255"/>
      <c r="D103" s="255">
        <v>146453.33847165608</v>
      </c>
      <c r="E103" s="255">
        <v>4156382.0413647727</v>
      </c>
      <c r="F103" s="255">
        <v>0</v>
      </c>
      <c r="G103" s="255">
        <v>0</v>
      </c>
      <c r="H103" s="255"/>
      <c r="I103" s="255"/>
      <c r="J103" s="255">
        <v>9056.5801315298122</v>
      </c>
      <c r="K103" s="255"/>
      <c r="L103" s="255">
        <v>206345.205087637</v>
      </c>
      <c r="M103" s="255">
        <v>177976.12995885336</v>
      </c>
      <c r="N103" s="255">
        <v>492876.88522037148</v>
      </c>
      <c r="O103" s="255">
        <v>469544.29251472768</v>
      </c>
      <c r="P103" s="255">
        <v>2529099.1492880643</v>
      </c>
      <c r="Q103" s="255">
        <v>8236.0197374019608</v>
      </c>
      <c r="R103" s="255">
        <v>7764.5351104494102</v>
      </c>
      <c r="S103" s="255">
        <v>15950.813673187949</v>
      </c>
      <c r="T103" s="255">
        <v>0</v>
      </c>
      <c r="U103" s="255"/>
      <c r="V103" s="255">
        <v>3005993.5613099849</v>
      </c>
      <c r="W103" s="255">
        <v>246062.80698348331</v>
      </c>
      <c r="X103" s="255">
        <v>1315.6851842803871</v>
      </c>
      <c r="Y103" s="255"/>
      <c r="Z103" s="255">
        <v>21917.797366307987</v>
      </c>
      <c r="AA103" s="255"/>
      <c r="AB103" s="255">
        <v>1515010.7268973882</v>
      </c>
      <c r="AC103" s="255">
        <v>73373.747861635624</v>
      </c>
      <c r="AD103" s="255"/>
      <c r="AE103" s="255">
        <v>492830.96651006164</v>
      </c>
      <c r="AF103" s="255"/>
      <c r="AG103" s="255">
        <v>2954.594968353395</v>
      </c>
      <c r="AH103" s="255">
        <f t="shared" si="18"/>
        <v>14220105.680335457</v>
      </c>
    </row>
    <row r="104" spans="1:34" ht="14" x14ac:dyDescent="0.15">
      <c r="A104" s="263" t="s">
        <v>717</v>
      </c>
      <c r="B104" s="255">
        <v>1452589.5432187058</v>
      </c>
      <c r="C104" s="255"/>
      <c r="D104" s="255">
        <v>155205.19647949221</v>
      </c>
      <c r="E104" s="255">
        <v>5762352.0422841655</v>
      </c>
      <c r="F104" s="255">
        <v>0</v>
      </c>
      <c r="G104" s="255">
        <v>0</v>
      </c>
      <c r="H104" s="255"/>
      <c r="I104" s="255"/>
      <c r="J104" s="255">
        <v>21085.29047321339</v>
      </c>
      <c r="K104" s="255"/>
      <c r="L104" s="255">
        <v>472744.19234670984</v>
      </c>
      <c r="M104" s="255">
        <v>259444.48142540854</v>
      </c>
      <c r="N104" s="255">
        <v>1043286.3209320671</v>
      </c>
      <c r="O104" s="255">
        <v>659935.0194169879</v>
      </c>
      <c r="P104" s="255">
        <v>4340486.7196379788</v>
      </c>
      <c r="Q104" s="255">
        <v>4959.7107747634809</v>
      </c>
      <c r="R104" s="255">
        <v>5553.0569123783989</v>
      </c>
      <c r="S104" s="255">
        <v>6758.6230246703917</v>
      </c>
      <c r="T104" s="255">
        <v>0</v>
      </c>
      <c r="U104" s="255"/>
      <c r="V104" s="255">
        <v>2213193.2911165841</v>
      </c>
      <c r="W104" s="255">
        <v>372503.90906895185</v>
      </c>
      <c r="X104" s="255">
        <v>737.92509030643532</v>
      </c>
      <c r="Y104" s="255"/>
      <c r="Z104" s="255">
        <v>19613.722090362531</v>
      </c>
      <c r="AA104" s="255"/>
      <c r="AB104" s="255">
        <v>1421849.631792658</v>
      </c>
      <c r="AC104" s="255">
        <v>173130.93912876537</v>
      </c>
      <c r="AD104" s="255"/>
      <c r="AE104" s="255">
        <v>560837.90863015526</v>
      </c>
      <c r="AF104" s="255"/>
      <c r="AG104" s="255">
        <v>6087.4454651093056</v>
      </c>
      <c r="AH104" s="255">
        <f t="shared" si="18"/>
        <v>18952354.969309431</v>
      </c>
    </row>
    <row r="105" spans="1:34" ht="14" x14ac:dyDescent="0.15">
      <c r="A105" s="263" t="s">
        <v>755</v>
      </c>
      <c r="B105" s="255">
        <v>4879524.97160511</v>
      </c>
      <c r="C105" s="255"/>
      <c r="D105" s="255">
        <v>209055.22918536549</v>
      </c>
      <c r="E105" s="255">
        <v>5154876.2750210743</v>
      </c>
      <c r="F105" s="255">
        <v>0</v>
      </c>
      <c r="G105" s="255">
        <v>0</v>
      </c>
      <c r="H105" s="255"/>
      <c r="I105" s="255"/>
      <c r="J105" s="255">
        <v>12894.169767086356</v>
      </c>
      <c r="K105" s="255"/>
      <c r="L105" s="255">
        <v>94342.5756309235</v>
      </c>
      <c r="M105" s="255">
        <v>432106.49229210033</v>
      </c>
      <c r="N105" s="255">
        <v>703284.86300988798</v>
      </c>
      <c r="O105" s="255">
        <v>1138838.2708228736</v>
      </c>
      <c r="P105" s="255">
        <v>4690777.5474604685</v>
      </c>
      <c r="Q105" s="255">
        <v>4894.1718099573573</v>
      </c>
      <c r="R105" s="255">
        <v>6514.1108067464011</v>
      </c>
      <c r="S105" s="255">
        <v>0</v>
      </c>
      <c r="T105" s="255">
        <v>0</v>
      </c>
      <c r="U105" s="255"/>
      <c r="V105" s="255">
        <v>3898850.7897699862</v>
      </c>
      <c r="W105" s="255">
        <v>530820.97800334659</v>
      </c>
      <c r="X105" s="255">
        <v>0</v>
      </c>
      <c r="Y105" s="255"/>
      <c r="Z105" s="255">
        <v>24597.029178292432</v>
      </c>
      <c r="AA105" s="255"/>
      <c r="AB105" s="255">
        <v>1307893.5442654747</v>
      </c>
      <c r="AC105" s="255">
        <v>378875.24728697492</v>
      </c>
      <c r="AD105" s="255"/>
      <c r="AE105" s="255">
        <v>589034.2741270262</v>
      </c>
      <c r="AF105" s="255"/>
      <c r="AG105" s="255">
        <v>8745.6102505996769</v>
      </c>
      <c r="AH105" s="255">
        <f t="shared" si="18"/>
        <v>24065926.150293287</v>
      </c>
    </row>
    <row r="106" spans="1:34" ht="14" x14ac:dyDescent="0.15">
      <c r="A106" s="263" t="s">
        <v>796</v>
      </c>
      <c r="B106" s="255">
        <v>7216073.3695083205</v>
      </c>
      <c r="C106" s="255"/>
      <c r="D106" s="255">
        <v>253346.68169746129</v>
      </c>
      <c r="E106" s="255">
        <v>5744216.3782581883</v>
      </c>
      <c r="F106" s="255">
        <v>0</v>
      </c>
      <c r="G106" s="255">
        <v>0</v>
      </c>
      <c r="H106" s="255"/>
      <c r="I106" s="255"/>
      <c r="J106" s="255">
        <v>26867.165716428259</v>
      </c>
      <c r="K106" s="255"/>
      <c r="L106" s="255">
        <v>128980.01244726466</v>
      </c>
      <c r="M106" s="255">
        <v>936258.40662995598</v>
      </c>
      <c r="N106" s="255">
        <v>553883.46852681518</v>
      </c>
      <c r="O106" s="255">
        <v>1598923.9265558633</v>
      </c>
      <c r="P106" s="255">
        <v>8033161.2667883448</v>
      </c>
      <c r="Q106" s="255">
        <v>4446.7560808900698</v>
      </c>
      <c r="R106" s="255">
        <v>5646.7995176110362</v>
      </c>
      <c r="S106" s="255">
        <v>0</v>
      </c>
      <c r="T106" s="255">
        <v>0</v>
      </c>
      <c r="U106" s="255"/>
      <c r="V106" s="255">
        <v>9863018.7807718869</v>
      </c>
      <c r="W106" s="255">
        <v>740395.03302893671</v>
      </c>
      <c r="X106" s="255">
        <v>0</v>
      </c>
      <c r="Y106" s="255"/>
      <c r="Z106" s="255">
        <v>19353.490292567691</v>
      </c>
      <c r="AA106" s="255"/>
      <c r="AB106" s="255">
        <v>1453318.6858325216</v>
      </c>
      <c r="AC106" s="255">
        <v>342714.94170113513</v>
      </c>
      <c r="AD106" s="255"/>
      <c r="AE106" s="255">
        <v>622761.88325008587</v>
      </c>
      <c r="AF106" s="255"/>
      <c r="AG106" s="255">
        <v>13551.376443630983</v>
      </c>
      <c r="AH106" s="255">
        <f t="shared" si="18"/>
        <v>37556918.423047908</v>
      </c>
    </row>
    <row r="107" spans="1:34" ht="14" x14ac:dyDescent="0.15">
      <c r="A107" s="263" t="s">
        <v>842</v>
      </c>
      <c r="B107" s="255">
        <v>15851511.776406366</v>
      </c>
      <c r="C107" s="255"/>
      <c r="D107" s="255">
        <v>365037.18955780315</v>
      </c>
      <c r="E107" s="255">
        <v>7371500.4706396861</v>
      </c>
      <c r="F107" s="255">
        <v>0</v>
      </c>
      <c r="G107" s="255">
        <v>0</v>
      </c>
      <c r="H107" s="255"/>
      <c r="I107" s="255"/>
      <c r="J107" s="255">
        <v>16152.688020402522</v>
      </c>
      <c r="K107" s="255"/>
      <c r="L107" s="255">
        <v>832431.15261894418</v>
      </c>
      <c r="M107" s="255">
        <v>312451.60324816377</v>
      </c>
      <c r="N107" s="255">
        <v>0</v>
      </c>
      <c r="O107" s="255">
        <v>1340716.0548908862</v>
      </c>
      <c r="P107" s="255">
        <v>4398772.1366599649</v>
      </c>
      <c r="Q107" s="255">
        <v>0</v>
      </c>
      <c r="R107" s="255">
        <v>0</v>
      </c>
      <c r="S107" s="255">
        <v>0</v>
      </c>
      <c r="T107" s="255">
        <v>0</v>
      </c>
      <c r="U107" s="255"/>
      <c r="V107" s="255">
        <v>9710388.7621720247</v>
      </c>
      <c r="W107" s="255">
        <v>1405954.020255598</v>
      </c>
      <c r="X107" s="255">
        <v>0</v>
      </c>
      <c r="Y107" s="255"/>
      <c r="Z107" s="255">
        <v>19130.489402839834</v>
      </c>
      <c r="AA107" s="255"/>
      <c r="AB107" s="255">
        <v>2312290.5213847561</v>
      </c>
      <c r="AC107" s="255">
        <v>282246.29844542232</v>
      </c>
      <c r="AD107" s="255"/>
      <c r="AE107" s="255">
        <v>969099.65196193545</v>
      </c>
      <c r="AF107" s="255"/>
      <c r="AG107" s="255">
        <v>15008.497903085248</v>
      </c>
      <c r="AH107" s="255">
        <f t="shared" si="18"/>
        <v>45202691.313567877</v>
      </c>
    </row>
    <row r="108" spans="1:34" s="602" customFormat="1" ht="14" x14ac:dyDescent="0.15">
      <c r="A108" s="90" t="s">
        <v>1002</v>
      </c>
      <c r="B108" s="255">
        <v>9939772.361795431</v>
      </c>
      <c r="C108" s="255">
        <v>16866578.286672682</v>
      </c>
      <c r="D108" s="255">
        <v>282656.32190385414</v>
      </c>
      <c r="E108" s="255">
        <v>8386812.6130976817</v>
      </c>
      <c r="F108" s="255">
        <v>0</v>
      </c>
      <c r="G108" s="255">
        <v>0</v>
      </c>
      <c r="H108" s="255">
        <v>6237.1953774997892</v>
      </c>
      <c r="I108" s="255"/>
      <c r="J108" s="255">
        <v>15341.670953259767</v>
      </c>
      <c r="K108" s="255">
        <v>487.40554330870486</v>
      </c>
      <c r="L108" s="255">
        <v>610782.24627735571</v>
      </c>
      <c r="M108" s="255">
        <v>38676.798924809293</v>
      </c>
      <c r="N108" s="255">
        <v>0</v>
      </c>
      <c r="O108" s="255">
        <v>2590824.2831828184</v>
      </c>
      <c r="P108" s="255">
        <v>5638590.6876380583</v>
      </c>
      <c r="Q108" s="255">
        <v>0</v>
      </c>
      <c r="R108" s="255">
        <v>0</v>
      </c>
      <c r="S108" s="255">
        <v>0</v>
      </c>
      <c r="T108" s="255">
        <v>0</v>
      </c>
      <c r="U108" s="255">
        <v>58508.989403393898</v>
      </c>
      <c r="V108" s="255">
        <v>11212294.099668976</v>
      </c>
      <c r="W108" s="255">
        <v>1691317.8444133932</v>
      </c>
      <c r="X108" s="255">
        <v>0</v>
      </c>
      <c r="Y108" s="255">
        <v>4.5583445485681215</v>
      </c>
      <c r="Z108" s="255">
        <v>11304.079887035268</v>
      </c>
      <c r="AA108" s="255">
        <v>43.223750296048692</v>
      </c>
      <c r="AB108" s="255">
        <v>2122215.889732155</v>
      </c>
      <c r="AC108" s="255">
        <v>568149.92213830189</v>
      </c>
      <c r="AD108" s="255">
        <v>29667.588606803634</v>
      </c>
      <c r="AE108" s="255">
        <v>1456360.3695949351</v>
      </c>
      <c r="AF108" s="255">
        <v>25114.724895435316</v>
      </c>
      <c r="AG108" s="255">
        <v>19013.412502899708</v>
      </c>
      <c r="AH108" s="255">
        <f t="shared" si="18"/>
        <v>61570754.574304923</v>
      </c>
    </row>
    <row r="109" spans="1:34" ht="14" x14ac:dyDescent="0.15">
      <c r="A109" s="90" t="s">
        <v>1254</v>
      </c>
      <c r="B109" s="255">
        <v>697805.9238678437</v>
      </c>
      <c r="C109" s="255">
        <v>49896359.251472615</v>
      </c>
      <c r="D109" s="255">
        <v>333774.33776961645</v>
      </c>
      <c r="E109" s="255">
        <v>8355487.3683777628</v>
      </c>
      <c r="F109" s="255"/>
      <c r="G109" s="255"/>
      <c r="H109" s="255">
        <v>646580.39029759518</v>
      </c>
      <c r="I109" s="255">
        <v>0.42353653162717791</v>
      </c>
      <c r="J109" s="255">
        <v>11885.564109045989</v>
      </c>
      <c r="K109" s="255">
        <v>18614.464173610249</v>
      </c>
      <c r="L109" s="255">
        <v>1582210.5833931812</v>
      </c>
      <c r="M109" s="255">
        <v>26905.558611105123</v>
      </c>
      <c r="N109" s="255"/>
      <c r="O109" s="255">
        <v>2158936.806365557</v>
      </c>
      <c r="P109" s="255">
        <v>7499837.1460167719</v>
      </c>
      <c r="Q109" s="255"/>
      <c r="R109" s="255"/>
      <c r="S109" s="255"/>
      <c r="T109" s="255"/>
      <c r="U109" s="255">
        <v>2056805.2825599837</v>
      </c>
      <c r="V109" s="255">
        <v>19580008.531938922</v>
      </c>
      <c r="W109" s="255">
        <v>2077820.1431028461</v>
      </c>
      <c r="X109" s="255"/>
      <c r="Y109" s="255">
        <v>1707.6427935603954</v>
      </c>
      <c r="Z109" s="255">
        <v>11973.713971848589</v>
      </c>
      <c r="AA109" s="255">
        <v>780.36145843844804</v>
      </c>
      <c r="AB109" s="255">
        <v>2715843.1412900505</v>
      </c>
      <c r="AC109" s="255">
        <v>816634.3384298241</v>
      </c>
      <c r="AD109" s="255">
        <v>288606.21871011652</v>
      </c>
      <c r="AE109" s="255">
        <v>3364778.8178991508</v>
      </c>
      <c r="AF109" s="255">
        <v>874125.20138607314</v>
      </c>
      <c r="AG109" s="255">
        <v>27622.679248914916</v>
      </c>
      <c r="AH109" s="255">
        <f t="shared" si="18"/>
        <v>103045103.89078097</v>
      </c>
    </row>
    <row r="110" spans="1:34" ht="14" x14ac:dyDescent="0.15">
      <c r="A110" s="90" t="s">
        <v>89</v>
      </c>
      <c r="B110" s="496">
        <f t="shared" ref="B110:H110" si="19">SUM(B87:B109)</f>
        <v>41686156.178353056</v>
      </c>
      <c r="C110" s="496">
        <f t="shared" si="19"/>
        <v>66762937.538145296</v>
      </c>
      <c r="D110" s="496">
        <f t="shared" si="19"/>
        <v>2067767.2191315216</v>
      </c>
      <c r="E110" s="496">
        <f t="shared" si="19"/>
        <v>54791778.170823827</v>
      </c>
      <c r="F110" s="496">
        <f t="shared" si="19"/>
        <v>1409989.99</v>
      </c>
      <c r="G110" s="496">
        <f t="shared" si="19"/>
        <v>304231.37</v>
      </c>
      <c r="H110" s="496">
        <f t="shared" si="19"/>
        <v>652817.58567509498</v>
      </c>
      <c r="I110" s="496"/>
      <c r="J110" s="496">
        <f t="shared" ref="J110:X110" si="20">SUM(J87:J109)</f>
        <v>236300.29659268301</v>
      </c>
      <c r="K110" s="496">
        <f t="shared" si="20"/>
        <v>19101.869716918955</v>
      </c>
      <c r="L110" s="496">
        <f t="shared" si="20"/>
        <v>4292822.2635968775</v>
      </c>
      <c r="M110" s="496">
        <f t="shared" si="20"/>
        <v>3844636.7136069434</v>
      </c>
      <c r="N110" s="496">
        <f t="shared" si="20"/>
        <v>5369026.9659932973</v>
      </c>
      <c r="O110" s="496">
        <f t="shared" si="20"/>
        <v>10680862.183462609</v>
      </c>
      <c r="P110" s="496">
        <f t="shared" si="20"/>
        <v>48472133.391263731</v>
      </c>
      <c r="Q110" s="496">
        <f t="shared" si="20"/>
        <v>49216.863554817952</v>
      </c>
      <c r="R110" s="496">
        <f t="shared" si="20"/>
        <v>39098.793878102268</v>
      </c>
      <c r="S110" s="496">
        <f t="shared" si="20"/>
        <v>118792.672191754</v>
      </c>
      <c r="T110" s="496">
        <f t="shared" si="20"/>
        <v>11654.49</v>
      </c>
      <c r="U110" s="496">
        <f t="shared" si="20"/>
        <v>2115314.2719633775</v>
      </c>
      <c r="V110" s="496">
        <f t="shared" si="20"/>
        <v>75316717.353928044</v>
      </c>
      <c r="W110" s="496">
        <f t="shared" si="20"/>
        <v>8306805.8566178279</v>
      </c>
      <c r="X110" s="496">
        <f t="shared" si="20"/>
        <v>5050.2186623513644</v>
      </c>
      <c r="Y110" s="496">
        <f t="shared" ref="Y110:AG110" si="21">SUM(Y87:Y109)</f>
        <v>1712.2011381089635</v>
      </c>
      <c r="Z110" s="496">
        <f t="shared" si="21"/>
        <v>338165.16990160471</v>
      </c>
      <c r="AA110" s="496">
        <f t="shared" si="21"/>
        <v>823.58520873449675</v>
      </c>
      <c r="AB110" s="496">
        <f t="shared" si="21"/>
        <v>16052161.891647231</v>
      </c>
      <c r="AC110" s="496">
        <f t="shared" si="21"/>
        <v>2728451.8809750997</v>
      </c>
      <c r="AD110" s="496">
        <f t="shared" si="21"/>
        <v>318273.80731692014</v>
      </c>
      <c r="AE110" s="496">
        <f t="shared" si="21"/>
        <v>9519405.6282203682</v>
      </c>
      <c r="AF110" s="496">
        <f t="shared" si="21"/>
        <v>899239.92628150841</v>
      </c>
      <c r="AG110" s="496">
        <f t="shared" si="21"/>
        <v>107606.23945886048</v>
      </c>
      <c r="AH110" s="255">
        <f t="shared" si="18"/>
        <v>356519052.58730662</v>
      </c>
    </row>
    <row r="111" spans="1:34" x14ac:dyDescent="0.15">
      <c r="A111" s="231" t="s">
        <v>402</v>
      </c>
    </row>
    <row r="112" spans="1:34" x14ac:dyDescent="0.15">
      <c r="A112" s="231" t="s">
        <v>403</v>
      </c>
    </row>
    <row r="113" spans="1:3" x14ac:dyDescent="0.15">
      <c r="A113" s="231" t="s">
        <v>785</v>
      </c>
      <c r="B113" s="194"/>
    </row>
    <row r="122" spans="1:3" x14ac:dyDescent="0.15">
      <c r="C122"/>
    </row>
    <row r="123" spans="1:3" x14ac:dyDescent="0.15">
      <c r="C123"/>
    </row>
  </sheetData>
  <mergeCells count="1">
    <mergeCell ref="A1:O1"/>
  </mergeCells>
  <printOptions horizontalCentered="1"/>
  <pageMargins left="0.75" right="0.75" top="1" bottom="1" header="0.5" footer="0.5"/>
  <pageSetup scale="75" orientation="landscape" horizontalDpi="4294967292" verticalDpi="4294967292" r:id="rId1"/>
  <headerFooter alignWithMargins="0"/>
  <rowBreaks count="1" manualBreakCount="1">
    <brk id="26"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FFC000"/>
  </sheetPr>
  <dimension ref="A1:R73"/>
  <sheetViews>
    <sheetView zoomScaleNormal="100" workbookViewId="0">
      <selection activeCell="A17" sqref="A17:H41"/>
    </sheetView>
  </sheetViews>
  <sheetFormatPr baseColWidth="10" defaultColWidth="11.5" defaultRowHeight="13" x14ac:dyDescent="0.15"/>
  <cols>
    <col min="1" max="1" width="12.6640625" customWidth="1"/>
    <col min="2" max="2" width="11.1640625" customWidth="1"/>
    <col min="3" max="3" width="14" customWidth="1"/>
    <col min="4" max="5" width="13.5" customWidth="1"/>
    <col min="6" max="6" width="14" customWidth="1"/>
    <col min="7" max="7" width="13.1640625" customWidth="1"/>
    <col min="8" max="8" width="14.6640625" customWidth="1"/>
  </cols>
  <sheetData>
    <row r="1" spans="1:17" x14ac:dyDescent="0.15">
      <c r="A1" t="s">
        <v>1258</v>
      </c>
    </row>
    <row r="2" spans="1:17" x14ac:dyDescent="0.15">
      <c r="A2" t="s">
        <v>408</v>
      </c>
    </row>
    <row r="3" spans="1:17" x14ac:dyDescent="0.15">
      <c r="A3" t="s">
        <v>409</v>
      </c>
    </row>
    <row r="4" spans="1:17" x14ac:dyDescent="0.15">
      <c r="A4" t="s">
        <v>410</v>
      </c>
    </row>
    <row r="5" spans="1:17" x14ac:dyDescent="0.15">
      <c r="A5" t="s">
        <v>411</v>
      </c>
    </row>
    <row r="6" spans="1:17" x14ac:dyDescent="0.15">
      <c r="A6" t="s">
        <v>412</v>
      </c>
    </row>
    <row r="7" spans="1:17" x14ac:dyDescent="0.15">
      <c r="A7" t="s">
        <v>413</v>
      </c>
    </row>
    <row r="9" spans="1:17" ht="24.75" customHeight="1" x14ac:dyDescent="0.15">
      <c r="A9" s="1093" t="s">
        <v>890</v>
      </c>
      <c r="B9" s="1094"/>
      <c r="C9" s="1094"/>
      <c r="D9" s="1094"/>
      <c r="E9" s="1094"/>
      <c r="F9" s="1094"/>
      <c r="G9" s="1094"/>
      <c r="H9" s="1094"/>
      <c r="I9" s="1094"/>
      <c r="J9" s="1094"/>
      <c r="K9" s="10"/>
    </row>
    <row r="11" spans="1:17" x14ac:dyDescent="0.15">
      <c r="A11" s="195" t="s">
        <v>414</v>
      </c>
    </row>
    <row r="12" spans="1:17" s="112" customFormat="1" ht="15" x14ac:dyDescent="0.15">
      <c r="A12" s="27" t="s">
        <v>415</v>
      </c>
      <c r="B12" s="196" t="s">
        <v>113</v>
      </c>
      <c r="C12" s="196" t="s">
        <v>114</v>
      </c>
      <c r="D12" s="196" t="s">
        <v>115</v>
      </c>
      <c r="E12" s="197" t="s">
        <v>116</v>
      </c>
      <c r="F12" s="196" t="s">
        <v>117</v>
      </c>
      <c r="G12" s="33" t="s">
        <v>165</v>
      </c>
    </row>
    <row r="13" spans="1:17" x14ac:dyDescent="0.15">
      <c r="A13" s="264" t="s">
        <v>1254</v>
      </c>
      <c r="B13" s="198">
        <f t="shared" ref="B13:G13" si="0">B40</f>
        <v>2.138207</v>
      </c>
      <c r="C13" s="198">
        <f t="shared" si="0"/>
        <v>666.95384899999999</v>
      </c>
      <c r="D13" s="198">
        <f t="shared" si="0"/>
        <v>1056.846839</v>
      </c>
      <c r="E13" s="198">
        <f t="shared" si="0"/>
        <v>863.60807899999998</v>
      </c>
      <c r="F13" s="198">
        <f t="shared" si="0"/>
        <v>327.81903399999999</v>
      </c>
      <c r="G13" s="198">
        <f t="shared" si="0"/>
        <v>86.035314</v>
      </c>
      <c r="Q13" t="s">
        <v>73</v>
      </c>
    </row>
    <row r="16" spans="1:17" x14ac:dyDescent="0.15">
      <c r="A16" s="195" t="s">
        <v>416</v>
      </c>
      <c r="E16" t="s">
        <v>73</v>
      </c>
    </row>
    <row r="17" spans="1:8" ht="51" x14ac:dyDescent="0.15">
      <c r="A17" s="356" t="s">
        <v>417</v>
      </c>
      <c r="B17" s="315" t="s">
        <v>113</v>
      </c>
      <c r="C17" s="315" t="s">
        <v>114</v>
      </c>
      <c r="D17" s="315" t="s">
        <v>115</v>
      </c>
      <c r="E17" s="321" t="s">
        <v>116</v>
      </c>
      <c r="F17" s="315" t="s">
        <v>117</v>
      </c>
      <c r="G17" s="315" t="s">
        <v>837</v>
      </c>
      <c r="H17" s="315" t="s">
        <v>55</v>
      </c>
    </row>
    <row r="18" spans="1:8" ht="16" x14ac:dyDescent="0.2">
      <c r="A18" s="357" t="s">
        <v>310</v>
      </c>
      <c r="B18" s="358">
        <f t="shared" ref="B18:G18" si="1">B45/1000000</f>
        <v>7.3846999999999996E-2</v>
      </c>
      <c r="C18" s="358">
        <f t="shared" si="1"/>
        <v>0.455897</v>
      </c>
      <c r="D18" s="358">
        <f t="shared" si="1"/>
        <v>7.0280000000000004E-3</v>
      </c>
      <c r="E18" s="358">
        <f t="shared" si="1"/>
        <v>1.0995E-2</v>
      </c>
      <c r="F18" s="358">
        <f t="shared" si="1"/>
        <v>3.0839999999999999E-3</v>
      </c>
      <c r="G18" s="358">
        <f t="shared" si="1"/>
        <v>4.1598759999999997</v>
      </c>
      <c r="H18" s="358">
        <f>SUM(B18:G18)</f>
        <v>4.7107269999999994</v>
      </c>
    </row>
    <row r="19" spans="1:8" ht="16" x14ac:dyDescent="0.2">
      <c r="A19" s="357" t="s">
        <v>311</v>
      </c>
      <c r="B19" s="358">
        <f t="shared" ref="B19:G28" si="2">B46/1000000</f>
        <v>0.38306000000000001</v>
      </c>
      <c r="C19" s="358">
        <f t="shared" si="2"/>
        <v>1.6666430000000001</v>
      </c>
      <c r="D19" s="358">
        <f t="shared" si="2"/>
        <v>0.404414</v>
      </c>
      <c r="E19" s="358">
        <f t="shared" si="2"/>
        <v>0.201567</v>
      </c>
      <c r="F19" s="358">
        <f t="shared" si="2"/>
        <v>4.5828000000000001E-2</v>
      </c>
      <c r="G19" s="358">
        <f t="shared" si="2"/>
        <v>5.7922209999999996</v>
      </c>
      <c r="H19" s="358">
        <f t="shared" ref="H19:H33" si="3">SUM(B19:G19)</f>
        <v>8.4937329999999989</v>
      </c>
    </row>
    <row r="20" spans="1:8" ht="16" x14ac:dyDescent="0.2">
      <c r="A20" s="357" t="s">
        <v>312</v>
      </c>
      <c r="B20" s="358">
        <f t="shared" si="2"/>
        <v>0.36446800000000001</v>
      </c>
      <c r="C20" s="358">
        <f t="shared" si="2"/>
        <v>4.5956840000000003</v>
      </c>
      <c r="D20" s="358">
        <f t="shared" si="2"/>
        <v>1.7343919999999999</v>
      </c>
      <c r="E20" s="358">
        <f t="shared" si="2"/>
        <v>0.77546000000000004</v>
      </c>
      <c r="F20" s="358">
        <f t="shared" si="2"/>
        <v>0.34154699999999999</v>
      </c>
      <c r="G20" s="358">
        <f t="shared" si="2"/>
        <v>11.494088</v>
      </c>
      <c r="H20" s="358">
        <f t="shared" si="3"/>
        <v>19.305638999999999</v>
      </c>
    </row>
    <row r="21" spans="1:8" ht="16" x14ac:dyDescent="0.2">
      <c r="A21" s="357" t="s">
        <v>313</v>
      </c>
      <c r="B21" s="358">
        <f t="shared" si="2"/>
        <v>0.93133200000000005</v>
      </c>
      <c r="C21" s="358">
        <f t="shared" si="2"/>
        <v>7.4671089999999998</v>
      </c>
      <c r="D21" s="358">
        <f t="shared" si="2"/>
        <v>9.5797380000000008</v>
      </c>
      <c r="E21" s="358">
        <f t="shared" si="2"/>
        <v>5.1749679999999998</v>
      </c>
      <c r="F21" s="358">
        <f t="shared" si="2"/>
        <v>1.044189</v>
      </c>
      <c r="G21" s="358">
        <f t="shared" si="2"/>
        <v>11.014049</v>
      </c>
      <c r="H21" s="358">
        <f t="shared" si="3"/>
        <v>35.211385</v>
      </c>
    </row>
    <row r="22" spans="1:8" ht="16" x14ac:dyDescent="0.2">
      <c r="A22" s="357" t="s">
        <v>314</v>
      </c>
      <c r="B22" s="358">
        <f t="shared" si="2"/>
        <v>2.8445179999999999</v>
      </c>
      <c r="C22" s="358">
        <f t="shared" si="2"/>
        <v>10.78206</v>
      </c>
      <c r="D22" s="358">
        <f t="shared" si="2"/>
        <v>13.69205</v>
      </c>
      <c r="E22" s="358">
        <f t="shared" si="2"/>
        <v>6.0309799999999996</v>
      </c>
      <c r="F22" s="358">
        <f t="shared" si="2"/>
        <v>1.0432809999999999</v>
      </c>
      <c r="G22" s="358">
        <f t="shared" si="2"/>
        <v>12.340040999999999</v>
      </c>
      <c r="H22" s="358">
        <f t="shared" si="3"/>
        <v>46.732929999999996</v>
      </c>
    </row>
    <row r="23" spans="1:8" ht="16" x14ac:dyDescent="0.2">
      <c r="A23" s="357" t="s">
        <v>315</v>
      </c>
      <c r="B23" s="358">
        <f t="shared" si="2"/>
        <v>0.98538800000000004</v>
      </c>
      <c r="C23" s="358">
        <f t="shared" si="2"/>
        <v>9.976718</v>
      </c>
      <c r="D23" s="358">
        <f t="shared" si="2"/>
        <v>20.260641</v>
      </c>
      <c r="E23" s="358">
        <f t="shared" si="2"/>
        <v>13.687386999999999</v>
      </c>
      <c r="F23" s="358">
        <f t="shared" si="2"/>
        <v>1.871853</v>
      </c>
      <c r="G23" s="358">
        <f t="shared" si="2"/>
        <v>19.586569000000001</v>
      </c>
      <c r="H23" s="358">
        <f t="shared" si="3"/>
        <v>66.368555999999998</v>
      </c>
    </row>
    <row r="24" spans="1:8" ht="16" x14ac:dyDescent="0.2">
      <c r="A24" s="357" t="s">
        <v>316</v>
      </c>
      <c r="B24" s="358">
        <f t="shared" si="2"/>
        <v>1.201684</v>
      </c>
      <c r="C24" s="358">
        <f t="shared" si="2"/>
        <v>15.127181999999999</v>
      </c>
      <c r="D24" s="358">
        <f t="shared" si="2"/>
        <v>29.741105999999998</v>
      </c>
      <c r="E24" s="358">
        <f t="shared" si="2"/>
        <v>12.022124</v>
      </c>
      <c r="F24" s="358">
        <f t="shared" si="2"/>
        <v>1.1749830000000001</v>
      </c>
      <c r="G24" s="358">
        <f t="shared" si="2"/>
        <v>26.601156</v>
      </c>
      <c r="H24" s="358">
        <f t="shared" si="3"/>
        <v>85.868234999999984</v>
      </c>
    </row>
    <row r="25" spans="1:8" ht="16" x14ac:dyDescent="0.2">
      <c r="A25" s="357" t="s">
        <v>317</v>
      </c>
      <c r="B25" s="358">
        <f t="shared" si="2"/>
        <v>1.5309870000000001</v>
      </c>
      <c r="C25" s="358">
        <f t="shared" si="2"/>
        <v>22.666913000000001</v>
      </c>
      <c r="D25" s="358">
        <f t="shared" si="2"/>
        <v>47.641204000000002</v>
      </c>
      <c r="E25" s="358">
        <f t="shared" si="2"/>
        <v>15.117656999999999</v>
      </c>
      <c r="F25" s="358">
        <f t="shared" si="2"/>
        <v>1.7994920000000001</v>
      </c>
      <c r="G25" s="358">
        <f t="shared" si="2"/>
        <v>32.821292999999997</v>
      </c>
      <c r="H25" s="358">
        <f t="shared" si="3"/>
        <v>121.577546</v>
      </c>
    </row>
    <row r="26" spans="1:8" ht="16" x14ac:dyDescent="0.2">
      <c r="A26" s="357" t="s">
        <v>318</v>
      </c>
      <c r="B26" s="358">
        <f t="shared" si="2"/>
        <v>0.73440899999999998</v>
      </c>
      <c r="C26" s="358">
        <f t="shared" si="2"/>
        <v>31.290271000000001</v>
      </c>
      <c r="D26" s="358">
        <f t="shared" si="2"/>
        <v>78.474031999999994</v>
      </c>
      <c r="E26" s="358">
        <f t="shared" si="2"/>
        <v>27.770396999999999</v>
      </c>
      <c r="F26" s="358">
        <f t="shared" si="2"/>
        <v>4.0463709999999997</v>
      </c>
      <c r="G26" s="358">
        <f t="shared" si="2"/>
        <v>21.80292</v>
      </c>
      <c r="H26" s="358">
        <f t="shared" si="3"/>
        <v>164.11839999999998</v>
      </c>
    </row>
    <row r="27" spans="1:8" ht="16" x14ac:dyDescent="0.2">
      <c r="A27" s="357" t="s">
        <v>319</v>
      </c>
      <c r="B27" s="358">
        <f t="shared" si="2"/>
        <v>1.38883</v>
      </c>
      <c r="C27" s="358">
        <f t="shared" si="2"/>
        <v>58.512839999999997</v>
      </c>
      <c r="D27" s="358">
        <f t="shared" si="2"/>
        <v>108.062855</v>
      </c>
      <c r="E27" s="358">
        <f t="shared" si="2"/>
        <v>53.119028999999998</v>
      </c>
      <c r="F27" s="358">
        <f t="shared" si="2"/>
        <v>12.931047</v>
      </c>
      <c r="G27" s="358">
        <f t="shared" si="2"/>
        <v>22.423525999999999</v>
      </c>
      <c r="H27" s="358">
        <f t="shared" si="3"/>
        <v>256.43812700000001</v>
      </c>
    </row>
    <row r="28" spans="1:8" ht="16" x14ac:dyDescent="0.2">
      <c r="A28" s="357" t="s">
        <v>320</v>
      </c>
      <c r="B28" s="358">
        <f t="shared" si="2"/>
        <v>1.13025</v>
      </c>
      <c r="C28" s="358">
        <f t="shared" si="2"/>
        <v>96.292953999999995</v>
      </c>
      <c r="D28" s="358">
        <f t="shared" si="2"/>
        <v>179.48289199999999</v>
      </c>
      <c r="E28" s="358">
        <f t="shared" si="2"/>
        <v>103.23486</v>
      </c>
      <c r="F28" s="358">
        <f t="shared" si="2"/>
        <v>37.149217</v>
      </c>
      <c r="G28" s="358">
        <f t="shared" si="2"/>
        <v>5.8237100000000002</v>
      </c>
      <c r="H28" s="358">
        <f t="shared" si="3"/>
        <v>423.11388299999999</v>
      </c>
    </row>
    <row r="29" spans="1:8" ht="16" x14ac:dyDescent="0.2">
      <c r="A29" s="357" t="s">
        <v>321</v>
      </c>
      <c r="B29" s="358">
        <f t="shared" ref="B29:G36" si="4">B56/1000000</f>
        <v>1.7256720000000001</v>
      </c>
      <c r="C29" s="358">
        <f t="shared" si="4"/>
        <v>127.444305</v>
      </c>
      <c r="D29" s="358">
        <f t="shared" si="4"/>
        <v>233.05652000000001</v>
      </c>
      <c r="E29" s="358">
        <f t="shared" si="4"/>
        <v>59.389938999999998</v>
      </c>
      <c r="F29" s="358">
        <f t="shared" si="4"/>
        <v>61.631079999999997</v>
      </c>
      <c r="G29" s="358">
        <f t="shared" si="4"/>
        <v>19.148987000000002</v>
      </c>
      <c r="H29" s="358">
        <f t="shared" si="3"/>
        <v>502.396503</v>
      </c>
    </row>
    <row r="30" spans="1:8" ht="16" x14ac:dyDescent="0.2">
      <c r="A30" s="357" t="s">
        <v>322</v>
      </c>
      <c r="B30" s="358">
        <f t="shared" si="4"/>
        <v>1.6792830000000001</v>
      </c>
      <c r="C30" s="358">
        <f t="shared" si="4"/>
        <v>140.29547099999999</v>
      </c>
      <c r="D30" s="358">
        <f t="shared" si="4"/>
        <v>279.65156500000001</v>
      </c>
      <c r="E30" s="358">
        <f t="shared" si="4"/>
        <v>82.007067000000006</v>
      </c>
      <c r="F30" s="358">
        <f t="shared" si="4"/>
        <v>89.801469999999995</v>
      </c>
      <c r="G30" s="358">
        <f t="shared" si="4"/>
        <v>22.357348999999999</v>
      </c>
      <c r="H30" s="358">
        <f t="shared" si="3"/>
        <v>615.79220499999997</v>
      </c>
    </row>
    <row r="31" spans="1:8" ht="16" x14ac:dyDescent="0.2">
      <c r="A31" s="357" t="s">
        <v>323</v>
      </c>
      <c r="B31" s="358">
        <f t="shared" si="4"/>
        <v>2.5817540000000001</v>
      </c>
      <c r="C31" s="358">
        <f t="shared" si="4"/>
        <v>160.09891200000001</v>
      </c>
      <c r="D31" s="358">
        <f t="shared" si="4"/>
        <v>354.53330499999998</v>
      </c>
      <c r="E31" s="358">
        <f t="shared" si="4"/>
        <v>135.177662</v>
      </c>
      <c r="F31" s="358">
        <f t="shared" si="4"/>
        <v>140.02072899999999</v>
      </c>
      <c r="G31" s="358">
        <f t="shared" si="4"/>
        <v>35.732905000000002</v>
      </c>
      <c r="H31" s="358">
        <f t="shared" si="3"/>
        <v>828.14526699999988</v>
      </c>
    </row>
    <row r="32" spans="1:8" ht="16" x14ac:dyDescent="0.2">
      <c r="A32" s="357" t="s">
        <v>324</v>
      </c>
      <c r="B32" s="358">
        <f t="shared" si="4"/>
        <v>2.9024570000000001</v>
      </c>
      <c r="C32" s="358">
        <f t="shared" si="4"/>
        <v>197.91232199999999</v>
      </c>
      <c r="D32" s="358">
        <f t="shared" si="4"/>
        <v>352.68350199999998</v>
      </c>
      <c r="E32" s="358">
        <f t="shared" si="4"/>
        <v>187.229724</v>
      </c>
      <c r="F32" s="358">
        <f t="shared" si="4"/>
        <v>244.256879</v>
      </c>
      <c r="G32" s="358">
        <f t="shared" si="4"/>
        <v>43.186785999999998</v>
      </c>
      <c r="H32" s="358">
        <f t="shared" si="3"/>
        <v>1028.1716699999999</v>
      </c>
    </row>
    <row r="33" spans="1:8" ht="16" x14ac:dyDescent="0.2">
      <c r="A33" s="357" t="s">
        <v>241</v>
      </c>
      <c r="B33" s="358">
        <f t="shared" si="4"/>
        <v>4.2102680000000001</v>
      </c>
      <c r="C33" s="358">
        <f t="shared" si="4"/>
        <v>243.10916</v>
      </c>
      <c r="D33" s="358">
        <f t="shared" si="4"/>
        <v>501.72144400000002</v>
      </c>
      <c r="E33" s="358">
        <f t="shared" si="4"/>
        <v>260.710936</v>
      </c>
      <c r="F33" s="358">
        <f t="shared" si="4"/>
        <v>364.16824600000001</v>
      </c>
      <c r="G33" s="358">
        <f t="shared" si="4"/>
        <v>49.483013</v>
      </c>
      <c r="H33" s="358">
        <f t="shared" si="3"/>
        <v>1423.403067</v>
      </c>
    </row>
    <row r="34" spans="1:8" ht="16" x14ac:dyDescent="0.2">
      <c r="A34" s="357" t="s">
        <v>637</v>
      </c>
      <c r="B34" s="358">
        <f t="shared" si="4"/>
        <v>3.290146</v>
      </c>
      <c r="C34" s="358">
        <f t="shared" si="4"/>
        <v>302.96056800000002</v>
      </c>
      <c r="D34" s="358">
        <f t="shared" si="4"/>
        <v>498.03322900000001</v>
      </c>
      <c r="E34" s="358">
        <f t="shared" si="4"/>
        <v>272.22255000000001</v>
      </c>
      <c r="F34" s="358">
        <f t="shared" si="4"/>
        <v>340.935565</v>
      </c>
      <c r="G34" s="358">
        <f t="shared" si="4"/>
        <v>95.439993999999999</v>
      </c>
      <c r="H34" s="358">
        <f t="shared" ref="H34:H40" si="5">SUM(B34:G34)</f>
        <v>1512.8820520000002</v>
      </c>
    </row>
    <row r="35" spans="1:8" ht="16" x14ac:dyDescent="0.2">
      <c r="A35" s="357" t="s">
        <v>717</v>
      </c>
      <c r="B35" s="358">
        <f t="shared" si="4"/>
        <v>2.202728</v>
      </c>
      <c r="C35" s="358">
        <f t="shared" si="4"/>
        <v>280.23853200000002</v>
      </c>
      <c r="D35" s="358">
        <f t="shared" si="4"/>
        <v>558.74749099999997</v>
      </c>
      <c r="E35" s="358">
        <f t="shared" si="4"/>
        <v>261.91036100000002</v>
      </c>
      <c r="F35" s="358">
        <f t="shared" si="4"/>
        <v>193.43923599999999</v>
      </c>
      <c r="G35" s="358">
        <f t="shared" si="4"/>
        <v>97.127844999999994</v>
      </c>
      <c r="H35" s="358">
        <f t="shared" si="5"/>
        <v>1393.6661929999998</v>
      </c>
    </row>
    <row r="36" spans="1:8" ht="16" x14ac:dyDescent="0.2">
      <c r="A36" s="357" t="s">
        <v>755</v>
      </c>
      <c r="B36" s="358">
        <f t="shared" si="4"/>
        <v>1.518332</v>
      </c>
      <c r="C36" s="358">
        <f t="shared" si="4"/>
        <v>351.45623399999999</v>
      </c>
      <c r="D36" s="358">
        <f t="shared" si="4"/>
        <v>562.20123699999999</v>
      </c>
      <c r="E36" s="358">
        <f t="shared" si="4"/>
        <v>355.45439699999997</v>
      </c>
      <c r="F36" s="358">
        <f t="shared" si="4"/>
        <v>222.471676</v>
      </c>
      <c r="G36" s="358">
        <f t="shared" si="4"/>
        <v>118.340701</v>
      </c>
      <c r="H36" s="358">
        <f t="shared" si="5"/>
        <v>1611.4425770000003</v>
      </c>
    </row>
    <row r="37" spans="1:8" s="411" customFormat="1" ht="16" x14ac:dyDescent="0.2">
      <c r="A37" s="357" t="s">
        <v>796</v>
      </c>
      <c r="B37" s="358">
        <f t="shared" ref="B37:G38" si="6">B64/1000000</f>
        <v>2.228008</v>
      </c>
      <c r="C37" s="358">
        <f t="shared" si="6"/>
        <v>409.95981799999998</v>
      </c>
      <c r="D37" s="358">
        <f t="shared" si="6"/>
        <v>684.00167299999998</v>
      </c>
      <c r="E37" s="358">
        <f t="shared" si="6"/>
        <v>455.88954899999999</v>
      </c>
      <c r="F37" s="358">
        <f t="shared" si="6"/>
        <v>283.63660399999998</v>
      </c>
      <c r="G37" s="358">
        <f t="shared" si="6"/>
        <v>75.962602000000004</v>
      </c>
      <c r="H37" s="358">
        <f t="shared" si="5"/>
        <v>1911.6782540000002</v>
      </c>
    </row>
    <row r="38" spans="1:8" s="437" customFormat="1" ht="16" x14ac:dyDescent="0.2">
      <c r="A38" s="357" t="s">
        <v>842</v>
      </c>
      <c r="B38" s="358">
        <f t="shared" si="6"/>
        <v>3.57429</v>
      </c>
      <c r="C38" s="358">
        <f t="shared" si="6"/>
        <v>404.82909699999999</v>
      </c>
      <c r="D38" s="358">
        <f t="shared" si="6"/>
        <v>710.10228800000004</v>
      </c>
      <c r="E38" s="358">
        <f t="shared" si="6"/>
        <v>456.83677899999998</v>
      </c>
      <c r="F38" s="358">
        <f t="shared" si="6"/>
        <v>272.590462</v>
      </c>
      <c r="G38" s="358">
        <f t="shared" si="6"/>
        <v>36.303235000000001</v>
      </c>
      <c r="H38" s="358">
        <f t="shared" si="5"/>
        <v>1884.2361510000003</v>
      </c>
    </row>
    <row r="39" spans="1:8" ht="16" x14ac:dyDescent="0.2">
      <c r="A39" s="357" t="s">
        <v>1002</v>
      </c>
      <c r="B39" s="358">
        <f t="shared" ref="B39:C39" si="7">B65/1000000</f>
        <v>3.57429</v>
      </c>
      <c r="C39" s="358">
        <f t="shared" si="7"/>
        <v>404.82909699999999</v>
      </c>
      <c r="D39" s="358">
        <f t="shared" ref="D39:G39" si="8">D65/1000000</f>
        <v>710.10228800000004</v>
      </c>
      <c r="E39" s="358">
        <f t="shared" si="8"/>
        <v>456.83677899999998</v>
      </c>
      <c r="F39" s="358">
        <f t="shared" si="8"/>
        <v>272.590462</v>
      </c>
      <c r="G39" s="358">
        <f t="shared" si="8"/>
        <v>36.303235000000001</v>
      </c>
      <c r="H39" s="358">
        <f t="shared" ref="H39" si="9">SUM(B39:G39)</f>
        <v>1884.2361510000003</v>
      </c>
    </row>
    <row r="40" spans="1:8" ht="16" x14ac:dyDescent="0.2">
      <c r="A40" s="357" t="s">
        <v>1254</v>
      </c>
      <c r="B40" s="358">
        <f t="shared" ref="B40:G40" si="10">B67/1000000</f>
        <v>2.138207</v>
      </c>
      <c r="C40" s="358">
        <f t="shared" si="10"/>
        <v>666.95384899999999</v>
      </c>
      <c r="D40" s="358">
        <f t="shared" si="10"/>
        <v>1056.846839</v>
      </c>
      <c r="E40" s="358">
        <f t="shared" si="10"/>
        <v>863.60807899999998</v>
      </c>
      <c r="F40" s="358">
        <f t="shared" si="10"/>
        <v>327.81903399999999</v>
      </c>
      <c r="G40" s="358">
        <f t="shared" si="10"/>
        <v>86.035314</v>
      </c>
      <c r="H40" s="358">
        <f t="shared" si="5"/>
        <v>3003.4013220000002</v>
      </c>
    </row>
    <row r="41" spans="1:8" ht="16" x14ac:dyDescent="0.2">
      <c r="A41" s="359" t="s">
        <v>55</v>
      </c>
      <c r="B41" s="341">
        <f t="shared" ref="B41:H41" si="11">SUM(B18:B40)</f>
        <v>43.194207999999996</v>
      </c>
      <c r="C41" s="341">
        <f t="shared" si="11"/>
        <v>3948.9216359999996</v>
      </c>
      <c r="D41" s="341">
        <f t="shared" si="11"/>
        <v>6990.7617329999994</v>
      </c>
      <c r="E41" s="341">
        <f t="shared" si="11"/>
        <v>4084.4192459999999</v>
      </c>
      <c r="F41" s="341">
        <f t="shared" si="11"/>
        <v>2874.8123350000001</v>
      </c>
      <c r="G41" s="341">
        <f t="shared" si="11"/>
        <v>889.28141499999992</v>
      </c>
      <c r="H41" s="341">
        <f t="shared" si="11"/>
        <v>18831.390573000001</v>
      </c>
    </row>
    <row r="42" spans="1:8" x14ac:dyDescent="0.15">
      <c r="A42" s="200"/>
      <c r="B42" s="201"/>
      <c r="C42" s="201"/>
      <c r="D42" s="201"/>
      <c r="E42" s="201"/>
      <c r="F42" s="201"/>
      <c r="G42" s="201"/>
    </row>
    <row r="43" spans="1:8" x14ac:dyDescent="0.15">
      <c r="A43" s="200" t="s">
        <v>418</v>
      </c>
    </row>
    <row r="44" spans="1:8" ht="15" x14ac:dyDescent="0.15">
      <c r="A44" s="27" t="s">
        <v>415</v>
      </c>
      <c r="B44" s="64" t="s">
        <v>113</v>
      </c>
      <c r="C44" s="64" t="s">
        <v>114</v>
      </c>
      <c r="D44" s="64" t="s">
        <v>115</v>
      </c>
      <c r="E44" s="24" t="s">
        <v>116</v>
      </c>
      <c r="F44" s="64" t="s">
        <v>117</v>
      </c>
      <c r="G44" s="33" t="s">
        <v>165</v>
      </c>
      <c r="H44" s="33" t="s">
        <v>55</v>
      </c>
    </row>
    <row r="45" spans="1:8" x14ac:dyDescent="0.15">
      <c r="A45" s="59" t="s">
        <v>310</v>
      </c>
      <c r="B45" s="107">
        <v>73847</v>
      </c>
      <c r="C45" s="107">
        <v>455897</v>
      </c>
      <c r="D45" s="107">
        <v>7028</v>
      </c>
      <c r="E45" s="107">
        <v>10995</v>
      </c>
      <c r="F45" s="107">
        <v>3084</v>
      </c>
      <c r="G45" s="107">
        <v>4159876</v>
      </c>
      <c r="H45" s="107">
        <f>SUM(B45:G45)</f>
        <v>4710727</v>
      </c>
    </row>
    <row r="46" spans="1:8" x14ac:dyDescent="0.15">
      <c r="A46" s="59" t="s">
        <v>311</v>
      </c>
      <c r="B46" s="107">
        <v>383060</v>
      </c>
      <c r="C46" s="107">
        <v>1666643</v>
      </c>
      <c r="D46" s="107">
        <v>404414</v>
      </c>
      <c r="E46" s="107">
        <v>201567</v>
      </c>
      <c r="F46" s="107">
        <v>45828</v>
      </c>
      <c r="G46" s="107">
        <v>5792221</v>
      </c>
      <c r="H46" s="107">
        <f t="shared" ref="H46:H61" si="12">SUM(B46:G46)</f>
        <v>8493733</v>
      </c>
    </row>
    <row r="47" spans="1:8" x14ac:dyDescent="0.15">
      <c r="A47" s="59" t="s">
        <v>312</v>
      </c>
      <c r="B47" s="107">
        <v>364468</v>
      </c>
      <c r="C47" s="107">
        <v>4595684</v>
      </c>
      <c r="D47" s="107">
        <v>1734392</v>
      </c>
      <c r="E47" s="107">
        <v>775460</v>
      </c>
      <c r="F47" s="107">
        <v>341547</v>
      </c>
      <c r="G47" s="107">
        <v>11494088</v>
      </c>
      <c r="H47" s="107">
        <f t="shared" si="12"/>
        <v>19305639</v>
      </c>
    </row>
    <row r="48" spans="1:8" x14ac:dyDescent="0.15">
      <c r="A48" s="59" t="s">
        <v>313</v>
      </c>
      <c r="B48" s="107">
        <v>931332</v>
      </c>
      <c r="C48" s="107">
        <v>7467109</v>
      </c>
      <c r="D48" s="107">
        <v>9579738</v>
      </c>
      <c r="E48" s="107">
        <v>5174968</v>
      </c>
      <c r="F48" s="107">
        <v>1044189</v>
      </c>
      <c r="G48" s="107">
        <v>11014049</v>
      </c>
      <c r="H48" s="107">
        <f t="shared" si="12"/>
        <v>35211385</v>
      </c>
    </row>
    <row r="49" spans="1:18" x14ac:dyDescent="0.15">
      <c r="A49" s="59" t="s">
        <v>314</v>
      </c>
      <c r="B49" s="107">
        <v>2844518</v>
      </c>
      <c r="C49" s="107">
        <v>10782060</v>
      </c>
      <c r="D49" s="107">
        <v>13692050</v>
      </c>
      <c r="E49" s="107">
        <v>6030980</v>
      </c>
      <c r="F49" s="107">
        <v>1043281</v>
      </c>
      <c r="G49" s="107">
        <v>12340041</v>
      </c>
      <c r="H49" s="107">
        <f t="shared" si="12"/>
        <v>46732930</v>
      </c>
    </row>
    <row r="50" spans="1:18" x14ac:dyDescent="0.15">
      <c r="A50" s="59" t="s">
        <v>315</v>
      </c>
      <c r="B50" s="107">
        <v>985388</v>
      </c>
      <c r="C50" s="107">
        <v>9976718</v>
      </c>
      <c r="D50" s="107">
        <v>20260641</v>
      </c>
      <c r="E50" s="107">
        <v>13687387</v>
      </c>
      <c r="F50" s="107">
        <v>1871853</v>
      </c>
      <c r="G50" s="107">
        <v>19586569</v>
      </c>
      <c r="H50" s="107">
        <f t="shared" si="12"/>
        <v>66368556</v>
      </c>
    </row>
    <row r="51" spans="1:18" x14ac:dyDescent="0.15">
      <c r="A51" s="59" t="s">
        <v>316</v>
      </c>
      <c r="B51" s="107">
        <v>1201684</v>
      </c>
      <c r="C51" s="107">
        <v>15127182</v>
      </c>
      <c r="D51" s="107">
        <v>29741106</v>
      </c>
      <c r="E51" s="107">
        <v>12022124</v>
      </c>
      <c r="F51" s="107">
        <v>1174983</v>
      </c>
      <c r="G51" s="107">
        <v>26601156</v>
      </c>
      <c r="H51" s="107">
        <f t="shared" si="12"/>
        <v>85868235</v>
      </c>
    </row>
    <row r="52" spans="1:18" x14ac:dyDescent="0.15">
      <c r="A52" s="59" t="s">
        <v>317</v>
      </c>
      <c r="B52" s="107">
        <v>1530987</v>
      </c>
      <c r="C52" s="107">
        <v>22666913</v>
      </c>
      <c r="D52" s="107">
        <v>47641204</v>
      </c>
      <c r="E52" s="107">
        <v>15117657</v>
      </c>
      <c r="F52" s="107">
        <v>1799492</v>
      </c>
      <c r="G52" s="107">
        <v>32821293</v>
      </c>
      <c r="H52" s="107">
        <f t="shared" si="12"/>
        <v>121577546</v>
      </c>
    </row>
    <row r="53" spans="1:18" x14ac:dyDescent="0.15">
      <c r="A53" s="59" t="s">
        <v>318</v>
      </c>
      <c r="B53" s="107">
        <v>734409</v>
      </c>
      <c r="C53" s="107">
        <v>31290271</v>
      </c>
      <c r="D53" s="107">
        <v>78474032</v>
      </c>
      <c r="E53" s="107">
        <v>27770397</v>
      </c>
      <c r="F53" s="107">
        <v>4046371</v>
      </c>
      <c r="G53" s="107">
        <v>21802920</v>
      </c>
      <c r="H53" s="107">
        <f t="shared" si="12"/>
        <v>164118400</v>
      </c>
    </row>
    <row r="54" spans="1:18" x14ac:dyDescent="0.15">
      <c r="A54" s="59" t="s">
        <v>319</v>
      </c>
      <c r="B54" s="107">
        <v>1388830</v>
      </c>
      <c r="C54" s="107">
        <v>58512840</v>
      </c>
      <c r="D54" s="107">
        <v>108062855</v>
      </c>
      <c r="E54" s="107">
        <v>53119029</v>
      </c>
      <c r="F54" s="107">
        <v>12931047</v>
      </c>
      <c r="G54" s="107">
        <v>22423526</v>
      </c>
      <c r="H54" s="107">
        <f t="shared" si="12"/>
        <v>256438127</v>
      </c>
    </row>
    <row r="55" spans="1:18" x14ac:dyDescent="0.15">
      <c r="A55" s="59" t="s">
        <v>320</v>
      </c>
      <c r="B55" s="107">
        <v>1130250</v>
      </c>
      <c r="C55" s="107">
        <v>96292954</v>
      </c>
      <c r="D55" s="107">
        <v>179482892</v>
      </c>
      <c r="E55" s="107">
        <v>103234860</v>
      </c>
      <c r="F55" s="107">
        <v>37149217</v>
      </c>
      <c r="G55" s="107">
        <v>5823710</v>
      </c>
      <c r="H55" s="107">
        <f t="shared" si="12"/>
        <v>423113883</v>
      </c>
    </row>
    <row r="56" spans="1:18" x14ac:dyDescent="0.15">
      <c r="A56" s="59" t="s">
        <v>321</v>
      </c>
      <c r="B56" s="107">
        <v>1725672</v>
      </c>
      <c r="C56" s="107">
        <v>127444305</v>
      </c>
      <c r="D56" s="107">
        <v>233056520</v>
      </c>
      <c r="E56" s="107">
        <v>59389939</v>
      </c>
      <c r="F56" s="107">
        <v>61631080</v>
      </c>
      <c r="G56" s="107">
        <v>19148987</v>
      </c>
      <c r="H56" s="107">
        <f t="shared" si="12"/>
        <v>502396503</v>
      </c>
    </row>
    <row r="57" spans="1:18" x14ac:dyDescent="0.15">
      <c r="A57" s="59" t="s">
        <v>322</v>
      </c>
      <c r="B57" s="107">
        <v>1679283</v>
      </c>
      <c r="C57" s="107">
        <v>140295471</v>
      </c>
      <c r="D57" s="107">
        <v>279651565</v>
      </c>
      <c r="E57" s="107">
        <v>82007067</v>
      </c>
      <c r="F57" s="107">
        <v>89801470</v>
      </c>
      <c r="G57" s="107">
        <v>22357349</v>
      </c>
      <c r="H57" s="107">
        <f t="shared" si="12"/>
        <v>615792205</v>
      </c>
    </row>
    <row r="58" spans="1:18" x14ac:dyDescent="0.15">
      <c r="A58" s="59" t="s">
        <v>323</v>
      </c>
      <c r="B58" s="107">
        <v>2581754</v>
      </c>
      <c r="C58" s="107">
        <v>160098912</v>
      </c>
      <c r="D58" s="107">
        <v>354533305</v>
      </c>
      <c r="E58" s="107">
        <v>135177662</v>
      </c>
      <c r="F58" s="107">
        <v>140020729</v>
      </c>
      <c r="G58" s="107">
        <v>35732905</v>
      </c>
      <c r="H58" s="107">
        <f t="shared" si="12"/>
        <v>828145267</v>
      </c>
    </row>
    <row r="59" spans="1:18" x14ac:dyDescent="0.15">
      <c r="A59" s="59" t="s">
        <v>324</v>
      </c>
      <c r="B59" s="107">
        <v>2902457</v>
      </c>
      <c r="C59" s="107">
        <v>197912322</v>
      </c>
      <c r="D59" s="107">
        <v>352683502</v>
      </c>
      <c r="E59" s="107">
        <v>187229724</v>
      </c>
      <c r="F59" s="107">
        <v>244256879</v>
      </c>
      <c r="G59" s="107">
        <v>43186786</v>
      </c>
      <c r="H59" s="107">
        <f t="shared" si="12"/>
        <v>1028171670</v>
      </c>
    </row>
    <row r="60" spans="1:18" x14ac:dyDescent="0.15">
      <c r="A60" s="52" t="s">
        <v>241</v>
      </c>
      <c r="B60" s="107">
        <v>4210268</v>
      </c>
      <c r="C60" s="107">
        <v>243109160</v>
      </c>
      <c r="D60" s="107">
        <v>501721444</v>
      </c>
      <c r="E60" s="107">
        <v>260710936</v>
      </c>
      <c r="F60" s="107">
        <v>364168246</v>
      </c>
      <c r="G60" s="107">
        <v>49483013</v>
      </c>
      <c r="H60" s="107">
        <f t="shared" si="12"/>
        <v>1423403067</v>
      </c>
    </row>
    <row r="61" spans="1:18" x14ac:dyDescent="0.15">
      <c r="A61" s="264" t="s">
        <v>637</v>
      </c>
      <c r="B61" s="107">
        <v>3290146</v>
      </c>
      <c r="C61" s="107">
        <v>302960568</v>
      </c>
      <c r="D61" s="107">
        <v>498033229</v>
      </c>
      <c r="E61" s="107">
        <v>272222550</v>
      </c>
      <c r="F61" s="107">
        <v>340935565</v>
      </c>
      <c r="G61" s="107">
        <v>95439994</v>
      </c>
      <c r="H61" s="107">
        <f t="shared" si="12"/>
        <v>1512882052</v>
      </c>
    </row>
    <row r="62" spans="1:18" x14ac:dyDescent="0.15">
      <c r="A62" s="264" t="s">
        <v>717</v>
      </c>
      <c r="B62" s="107">
        <v>2202728</v>
      </c>
      <c r="C62" s="107">
        <v>280238532</v>
      </c>
      <c r="D62" s="107">
        <v>558747491</v>
      </c>
      <c r="E62" s="107">
        <v>261910361</v>
      </c>
      <c r="F62" s="107">
        <v>193439236</v>
      </c>
      <c r="G62" s="107">
        <v>97127845</v>
      </c>
      <c r="H62" s="107">
        <f t="shared" ref="H62:H67" si="13">SUM(B62:G62)</f>
        <v>1393666193</v>
      </c>
    </row>
    <row r="63" spans="1:18" s="411" customFormat="1" x14ac:dyDescent="0.15">
      <c r="A63" s="264" t="s">
        <v>755</v>
      </c>
      <c r="B63" s="107">
        <v>1518332</v>
      </c>
      <c r="C63" s="107">
        <v>351456234</v>
      </c>
      <c r="D63" s="107">
        <v>562201237</v>
      </c>
      <c r="E63" s="107">
        <v>355454397</v>
      </c>
      <c r="F63" s="107">
        <v>222471676</v>
      </c>
      <c r="G63" s="107">
        <v>118340701</v>
      </c>
      <c r="H63" s="107">
        <f t="shared" si="13"/>
        <v>1611442577</v>
      </c>
      <c r="L63"/>
      <c r="M63"/>
      <c r="N63"/>
      <c r="O63"/>
      <c r="P63"/>
      <c r="Q63"/>
      <c r="R63"/>
    </row>
    <row r="64" spans="1:18" s="437" customFormat="1" x14ac:dyDescent="0.15">
      <c r="A64" s="264" t="s">
        <v>796</v>
      </c>
      <c r="B64" s="107">
        <v>2228008</v>
      </c>
      <c r="C64" s="107">
        <v>409959818</v>
      </c>
      <c r="D64" s="107">
        <v>684001673</v>
      </c>
      <c r="E64" s="107">
        <v>455889549</v>
      </c>
      <c r="F64" s="107">
        <v>283636604</v>
      </c>
      <c r="G64" s="107">
        <v>75962602</v>
      </c>
      <c r="H64" s="107">
        <f t="shared" si="13"/>
        <v>1911678254</v>
      </c>
    </row>
    <row r="65" spans="1:10" x14ac:dyDescent="0.15">
      <c r="A65" s="264" t="s">
        <v>842</v>
      </c>
      <c r="B65" s="107">
        <v>3574290</v>
      </c>
      <c r="C65" s="107">
        <v>404829097</v>
      </c>
      <c r="D65" s="107">
        <v>710102288</v>
      </c>
      <c r="E65" s="107">
        <v>456836779</v>
      </c>
      <c r="F65" s="107">
        <v>272590462</v>
      </c>
      <c r="G65" s="107">
        <v>36303235</v>
      </c>
      <c r="H65" s="107">
        <f t="shared" si="13"/>
        <v>1884236151</v>
      </c>
    </row>
    <row r="66" spans="1:10" x14ac:dyDescent="0.15">
      <c r="A66" s="264" t="s">
        <v>1002</v>
      </c>
      <c r="B66" s="107">
        <v>2671277</v>
      </c>
      <c r="C66" s="107">
        <v>355205573</v>
      </c>
      <c r="D66" s="107">
        <v>687435658</v>
      </c>
      <c r="E66" s="107">
        <v>547977483</v>
      </c>
      <c r="F66" s="107">
        <v>337540607</v>
      </c>
      <c r="G66" s="107">
        <v>53038895</v>
      </c>
      <c r="H66" s="107">
        <f t="shared" si="13"/>
        <v>1983869493</v>
      </c>
    </row>
    <row r="67" spans="1:10" x14ac:dyDescent="0.15">
      <c r="A67" s="264" t="s">
        <v>1254</v>
      </c>
      <c r="B67" s="107">
        <v>2138207</v>
      </c>
      <c r="C67" s="107">
        <v>666953849</v>
      </c>
      <c r="D67" s="107">
        <v>1056846839</v>
      </c>
      <c r="E67" s="107">
        <v>863608079</v>
      </c>
      <c r="F67" s="107">
        <v>327819034</v>
      </c>
      <c r="G67" s="107">
        <v>86035314</v>
      </c>
      <c r="H67" s="107">
        <f t="shared" si="13"/>
        <v>3003401322</v>
      </c>
    </row>
    <row r="68" spans="1:10" x14ac:dyDescent="0.15">
      <c r="A68" s="199" t="s">
        <v>55</v>
      </c>
      <c r="B68" s="201">
        <f t="shared" ref="B68:H68" si="14">SUM(B45:B67)</f>
        <v>42291195</v>
      </c>
      <c r="C68" s="201">
        <f t="shared" si="14"/>
        <v>3899298112</v>
      </c>
      <c r="D68" s="201">
        <f t="shared" si="14"/>
        <v>6968095103</v>
      </c>
      <c r="E68" s="201">
        <f t="shared" si="14"/>
        <v>4175559950</v>
      </c>
      <c r="F68" s="201">
        <f t="shared" si="14"/>
        <v>2939762480</v>
      </c>
      <c r="G68" s="201">
        <f t="shared" si="14"/>
        <v>906017075</v>
      </c>
      <c r="H68" s="201">
        <f t="shared" si="14"/>
        <v>18931023915</v>
      </c>
      <c r="I68" s="65"/>
    </row>
    <row r="69" spans="1:10" x14ac:dyDescent="0.15">
      <c r="I69" s="65"/>
    </row>
    <row r="70" spans="1:10" x14ac:dyDescent="0.15">
      <c r="I70" s="65"/>
    </row>
    <row r="71" spans="1:10" x14ac:dyDescent="0.15">
      <c r="A71" s="1095" t="s">
        <v>119</v>
      </c>
      <c r="B71" s="1096"/>
      <c r="C71" s="1096"/>
      <c r="D71" s="1096"/>
      <c r="E71" s="1096"/>
      <c r="I71" s="65"/>
    </row>
    <row r="72" spans="1:10" x14ac:dyDescent="0.15">
      <c r="I72" s="65"/>
    </row>
    <row r="73" spans="1:10" x14ac:dyDescent="0.15">
      <c r="J73" s="65"/>
    </row>
  </sheetData>
  <mergeCells count="2">
    <mergeCell ref="A9:J9"/>
    <mergeCell ref="A71:E7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tabColor rgb="FFFFC000"/>
  </sheetPr>
  <dimension ref="A1:AA423"/>
  <sheetViews>
    <sheetView topLeftCell="A157" zoomScaleNormal="100" workbookViewId="0">
      <selection activeCell="B207" sqref="B207"/>
    </sheetView>
  </sheetViews>
  <sheetFormatPr baseColWidth="10" defaultColWidth="10.83203125" defaultRowHeight="13" x14ac:dyDescent="0.15"/>
  <cols>
    <col min="1" max="1" width="7.6640625" style="203" customWidth="1"/>
    <col min="2" max="2" width="31.83203125" style="203" customWidth="1"/>
    <col min="3" max="3" width="77.1640625" style="203" customWidth="1"/>
    <col min="4" max="4" width="14.33203125" style="65" customWidth="1"/>
    <col min="5" max="5" width="13.1640625" style="202" bestFit="1" customWidth="1"/>
    <col min="6" max="6" width="4" style="202" customWidth="1"/>
    <col min="7" max="7" width="12.83203125" style="203" customWidth="1"/>
    <col min="8" max="8" width="18" customWidth="1"/>
    <col min="9" max="10" width="9.83203125" customWidth="1"/>
    <col min="13" max="16384" width="10.83203125" style="202"/>
  </cols>
  <sheetData>
    <row r="1" spans="1:7" ht="16" x14ac:dyDescent="0.2">
      <c r="A1" s="1100" t="s">
        <v>419</v>
      </c>
      <c r="B1" s="1100"/>
      <c r="C1" s="1100"/>
      <c r="D1" s="1100"/>
      <c r="E1" s="1100"/>
    </row>
    <row r="2" spans="1:7" x14ac:dyDescent="0.15">
      <c r="A2" s="121" t="s">
        <v>189</v>
      </c>
      <c r="B2" s="44" t="s">
        <v>255</v>
      </c>
      <c r="C2" s="44" t="s">
        <v>256</v>
      </c>
      <c r="D2" s="121" t="s">
        <v>420</v>
      </c>
      <c r="E2" s="204" t="s">
        <v>421</v>
      </c>
    </row>
    <row r="3" spans="1:7" x14ac:dyDescent="0.15">
      <c r="A3" s="121">
        <v>1</v>
      </c>
      <c r="B3" s="27" t="s">
        <v>271</v>
      </c>
      <c r="C3" s="52" t="s">
        <v>422</v>
      </c>
      <c r="D3" s="41">
        <v>93034.89</v>
      </c>
      <c r="E3" s="205">
        <v>483920</v>
      </c>
      <c r="G3" s="202"/>
    </row>
    <row r="4" spans="1:7" x14ac:dyDescent="0.15">
      <c r="A4" s="121">
        <v>2</v>
      </c>
      <c r="B4" s="27" t="s">
        <v>257</v>
      </c>
      <c r="C4" s="52" t="s">
        <v>423</v>
      </c>
      <c r="D4" s="41">
        <v>84600.44</v>
      </c>
      <c r="E4" s="205">
        <v>1094519</v>
      </c>
      <c r="G4" s="202"/>
    </row>
    <row r="5" spans="1:7" x14ac:dyDescent="0.15">
      <c r="A5" s="121">
        <v>3</v>
      </c>
      <c r="B5" s="27" t="s">
        <v>424</v>
      </c>
      <c r="C5" s="52" t="s">
        <v>425</v>
      </c>
      <c r="D5" s="41">
        <v>79064.38</v>
      </c>
      <c r="E5" s="205">
        <v>495140</v>
      </c>
      <c r="G5" s="202"/>
    </row>
    <row r="6" spans="1:7" x14ac:dyDescent="0.15">
      <c r="A6" s="122">
        <v>4</v>
      </c>
      <c r="B6" s="27" t="s">
        <v>426</v>
      </c>
      <c r="C6" s="52" t="s">
        <v>268</v>
      </c>
      <c r="D6" s="41">
        <v>62641.21</v>
      </c>
      <c r="E6" s="205">
        <v>510833</v>
      </c>
      <c r="G6" s="202"/>
    </row>
    <row r="7" spans="1:7" x14ac:dyDescent="0.15">
      <c r="A7" s="122">
        <v>5</v>
      </c>
      <c r="B7" s="27" t="s">
        <v>427</v>
      </c>
      <c r="C7" s="52" t="s">
        <v>428</v>
      </c>
      <c r="D7" s="41">
        <v>51678.06</v>
      </c>
      <c r="E7" s="205">
        <v>810148</v>
      </c>
      <c r="G7" s="202"/>
    </row>
    <row r="8" spans="1:7" x14ac:dyDescent="0.15">
      <c r="A8" s="122">
        <v>6</v>
      </c>
      <c r="B8" s="27" t="s">
        <v>429</v>
      </c>
      <c r="C8" s="52" t="s">
        <v>425</v>
      </c>
      <c r="D8" s="41">
        <v>46233.52</v>
      </c>
      <c r="E8" s="205">
        <v>292049</v>
      </c>
      <c r="G8" s="202"/>
    </row>
    <row r="9" spans="1:7" x14ac:dyDescent="0.15">
      <c r="A9" s="122">
        <v>7</v>
      </c>
      <c r="B9" s="27" t="s">
        <v>259</v>
      </c>
      <c r="C9" s="52" t="s">
        <v>430</v>
      </c>
      <c r="D9" s="41">
        <v>45930.94</v>
      </c>
      <c r="E9" s="205">
        <v>755558</v>
      </c>
      <c r="G9" s="202"/>
    </row>
    <row r="10" spans="1:7" x14ac:dyDescent="0.15">
      <c r="A10" s="122">
        <v>8</v>
      </c>
      <c r="B10" s="27" t="s">
        <v>263</v>
      </c>
      <c r="C10" s="52" t="s">
        <v>431</v>
      </c>
      <c r="D10" s="41">
        <v>45624.18</v>
      </c>
      <c r="E10" s="205">
        <v>1729248</v>
      </c>
      <c r="G10" s="202"/>
    </row>
    <row r="11" spans="1:7" ht="14" x14ac:dyDescent="0.15">
      <c r="A11" s="122">
        <v>9</v>
      </c>
      <c r="B11" s="27" t="s">
        <v>432</v>
      </c>
      <c r="C11" s="206" t="s">
        <v>433</v>
      </c>
      <c r="D11" s="41">
        <v>45578.47</v>
      </c>
      <c r="E11" s="205">
        <v>5414685</v>
      </c>
      <c r="G11" s="202"/>
    </row>
    <row r="12" spans="1:7" ht="14" x14ac:dyDescent="0.15">
      <c r="A12" s="122">
        <v>10</v>
      </c>
      <c r="B12" s="27" t="s">
        <v>434</v>
      </c>
      <c r="C12" s="206" t="s">
        <v>435</v>
      </c>
      <c r="D12" s="41">
        <v>43639.45</v>
      </c>
      <c r="E12" s="205">
        <v>519463</v>
      </c>
      <c r="G12" s="202"/>
    </row>
    <row r="14" spans="1:7" ht="16" x14ac:dyDescent="0.2">
      <c r="A14" s="1100" t="s">
        <v>436</v>
      </c>
      <c r="B14" s="1100"/>
      <c r="C14" s="1100"/>
      <c r="D14" s="1100"/>
      <c r="E14" s="1100"/>
      <c r="G14" s="202"/>
    </row>
    <row r="15" spans="1:7" ht="12" customHeight="1" x14ac:dyDescent="0.15">
      <c r="A15" s="121" t="s">
        <v>189</v>
      </c>
      <c r="B15" s="44" t="s">
        <v>255</v>
      </c>
      <c r="C15" s="44" t="s">
        <v>256</v>
      </c>
      <c r="D15" s="121" t="s">
        <v>420</v>
      </c>
      <c r="E15" s="204" t="s">
        <v>421</v>
      </c>
      <c r="G15" s="202"/>
    </row>
    <row r="16" spans="1:7" ht="12" customHeight="1" x14ac:dyDescent="0.15">
      <c r="A16" s="121">
        <v>1</v>
      </c>
      <c r="B16" s="27" t="s">
        <v>257</v>
      </c>
      <c r="C16" s="207" t="s">
        <v>423</v>
      </c>
      <c r="D16" s="35">
        <v>124618.63</v>
      </c>
      <c r="E16" s="36">
        <v>2771007</v>
      </c>
      <c r="G16" s="202"/>
    </row>
    <row r="17" spans="1:7" ht="12" customHeight="1" x14ac:dyDescent="0.15">
      <c r="A17" s="121">
        <v>2</v>
      </c>
      <c r="B17" s="27" t="s">
        <v>273</v>
      </c>
      <c r="C17" s="34" t="s">
        <v>437</v>
      </c>
      <c r="D17" s="35">
        <v>111146.03</v>
      </c>
      <c r="E17" s="36">
        <v>2903073</v>
      </c>
      <c r="G17" s="202"/>
    </row>
    <row r="18" spans="1:7" ht="12" customHeight="1" x14ac:dyDescent="0.15">
      <c r="A18" s="121">
        <v>3</v>
      </c>
      <c r="B18" s="27" t="s">
        <v>438</v>
      </c>
      <c r="C18" s="207" t="s">
        <v>439</v>
      </c>
      <c r="D18" s="35">
        <v>102767.58</v>
      </c>
      <c r="E18" s="36">
        <v>722931</v>
      </c>
      <c r="G18" s="202"/>
    </row>
    <row r="19" spans="1:7" ht="12" customHeight="1" x14ac:dyDescent="0.15">
      <c r="A19" s="122">
        <v>4</v>
      </c>
      <c r="B19" s="27" t="s">
        <v>271</v>
      </c>
      <c r="C19" s="207" t="s">
        <v>422</v>
      </c>
      <c r="D19" s="35">
        <v>93648.47</v>
      </c>
      <c r="E19" s="36">
        <v>976410</v>
      </c>
      <c r="G19" s="202"/>
    </row>
    <row r="20" spans="1:7" ht="12" customHeight="1" x14ac:dyDescent="0.15">
      <c r="A20" s="122">
        <v>5</v>
      </c>
      <c r="B20" s="27" t="s">
        <v>424</v>
      </c>
      <c r="C20" s="207" t="s">
        <v>425</v>
      </c>
      <c r="D20" s="35">
        <v>86588.36</v>
      </c>
      <c r="E20" s="36">
        <v>571815</v>
      </c>
      <c r="G20" s="202"/>
    </row>
    <row r="21" spans="1:7" ht="12" customHeight="1" x14ac:dyDescent="0.15">
      <c r="A21" s="122">
        <v>6</v>
      </c>
      <c r="B21" s="27" t="s">
        <v>259</v>
      </c>
      <c r="C21" s="207" t="s">
        <v>430</v>
      </c>
      <c r="D21" s="35">
        <v>82150.44</v>
      </c>
      <c r="E21" s="36">
        <v>2361609</v>
      </c>
      <c r="G21" s="202"/>
    </row>
    <row r="22" spans="1:7" ht="12" customHeight="1" x14ac:dyDescent="0.15">
      <c r="A22" s="122">
        <v>7</v>
      </c>
      <c r="B22" s="27" t="s">
        <v>429</v>
      </c>
      <c r="C22" s="207" t="s">
        <v>440</v>
      </c>
      <c r="D22" s="35">
        <v>60130.46</v>
      </c>
      <c r="E22" s="36">
        <v>364638</v>
      </c>
      <c r="G22" s="202"/>
    </row>
    <row r="23" spans="1:7" ht="12" customHeight="1" x14ac:dyDescent="0.15">
      <c r="A23" s="122">
        <v>8</v>
      </c>
      <c r="B23" s="27" t="s">
        <v>275</v>
      </c>
      <c r="C23" s="207" t="s">
        <v>431</v>
      </c>
      <c r="D23" s="35">
        <v>49630.35</v>
      </c>
      <c r="E23" s="36">
        <v>1937871</v>
      </c>
      <c r="G23" s="202"/>
    </row>
    <row r="24" spans="1:7" ht="12" customHeight="1" x14ac:dyDescent="0.15">
      <c r="A24" s="122">
        <v>9</v>
      </c>
      <c r="B24" s="27" t="s">
        <v>427</v>
      </c>
      <c r="C24" s="207" t="s">
        <v>441</v>
      </c>
      <c r="D24" s="35">
        <v>46681.83</v>
      </c>
      <c r="E24" s="36">
        <v>1287054</v>
      </c>
      <c r="G24" s="202"/>
    </row>
    <row r="25" spans="1:7" ht="12" customHeight="1" x14ac:dyDescent="0.15">
      <c r="A25" s="122">
        <v>10</v>
      </c>
      <c r="B25" s="27" t="s">
        <v>442</v>
      </c>
      <c r="C25" s="34" t="s">
        <v>443</v>
      </c>
      <c r="D25" s="35">
        <v>45379.45</v>
      </c>
      <c r="E25" s="36">
        <v>1050686</v>
      </c>
      <c r="G25" s="202"/>
    </row>
    <row r="26" spans="1:7" x14ac:dyDescent="0.15">
      <c r="A26"/>
      <c r="B26"/>
      <c r="C26"/>
      <c r="D26"/>
      <c r="E26" s="65"/>
      <c r="G26" s="202"/>
    </row>
    <row r="27" spans="1:7" ht="16" x14ac:dyDescent="0.2">
      <c r="A27" s="1097" t="s">
        <v>444</v>
      </c>
      <c r="B27" s="1098"/>
      <c r="C27" s="1098"/>
      <c r="D27" s="1098"/>
      <c r="E27" s="1099"/>
      <c r="G27" s="202"/>
    </row>
    <row r="28" spans="1:7" x14ac:dyDescent="0.15">
      <c r="A28" s="121" t="s">
        <v>189</v>
      </c>
      <c r="B28" s="121" t="s">
        <v>205</v>
      </c>
      <c r="C28" s="121" t="s">
        <v>445</v>
      </c>
      <c r="D28" s="121" t="s">
        <v>59</v>
      </c>
      <c r="E28" s="204" t="s">
        <v>60</v>
      </c>
      <c r="G28" s="202"/>
    </row>
    <row r="29" spans="1:7" ht="14" x14ac:dyDescent="0.15">
      <c r="A29" s="121">
        <v>1</v>
      </c>
      <c r="B29" s="27" t="s">
        <v>273</v>
      </c>
      <c r="C29" s="34" t="s">
        <v>437</v>
      </c>
      <c r="D29" s="35">
        <v>196138.506714508</v>
      </c>
      <c r="E29" s="36">
        <v>4372203</v>
      </c>
      <c r="G29" s="202"/>
    </row>
    <row r="30" spans="1:7" ht="14" x14ac:dyDescent="0.15">
      <c r="A30" s="121">
        <v>2</v>
      </c>
      <c r="B30" s="27" t="s">
        <v>257</v>
      </c>
      <c r="C30" s="34" t="s">
        <v>423</v>
      </c>
      <c r="D30" s="35">
        <v>165987.98944526899</v>
      </c>
      <c r="E30" s="36">
        <v>2740625</v>
      </c>
      <c r="G30" s="202"/>
    </row>
    <row r="31" spans="1:7" ht="14" x14ac:dyDescent="0.15">
      <c r="A31" s="121">
        <v>3</v>
      </c>
      <c r="B31" s="27" t="s">
        <v>259</v>
      </c>
      <c r="C31" s="34" t="s">
        <v>430</v>
      </c>
      <c r="D31" s="35">
        <v>129814.394872499</v>
      </c>
      <c r="E31" s="36">
        <v>1505551</v>
      </c>
      <c r="G31" s="202"/>
    </row>
    <row r="32" spans="1:7" ht="14" x14ac:dyDescent="0.15">
      <c r="A32" s="122">
        <v>4</v>
      </c>
      <c r="B32" s="27" t="s">
        <v>265</v>
      </c>
      <c r="C32" s="207" t="s">
        <v>266</v>
      </c>
      <c r="D32" s="35">
        <v>92435.132680815601</v>
      </c>
      <c r="E32" s="36">
        <v>1016617</v>
      </c>
      <c r="G32" s="202"/>
    </row>
    <row r="33" spans="1:7" ht="14" x14ac:dyDescent="0.15">
      <c r="A33" s="122">
        <v>5</v>
      </c>
      <c r="B33" s="27" t="s">
        <v>442</v>
      </c>
      <c r="C33" s="207" t="s">
        <v>446</v>
      </c>
      <c r="D33" s="35">
        <v>76969.066405799196</v>
      </c>
      <c r="E33" s="36">
        <v>1271568</v>
      </c>
      <c r="G33" s="202"/>
    </row>
    <row r="34" spans="1:7" ht="14" x14ac:dyDescent="0.15">
      <c r="A34" s="122">
        <v>6</v>
      </c>
      <c r="B34" s="27" t="s">
        <v>424</v>
      </c>
      <c r="C34" s="207" t="s">
        <v>425</v>
      </c>
      <c r="D34" s="35">
        <v>76395.475724142001</v>
      </c>
      <c r="E34" s="36">
        <v>520382</v>
      </c>
      <c r="G34" s="202"/>
    </row>
    <row r="35" spans="1:7" ht="14" x14ac:dyDescent="0.15">
      <c r="A35" s="122">
        <v>7</v>
      </c>
      <c r="B35" s="27" t="s">
        <v>271</v>
      </c>
      <c r="C35" s="207" t="s">
        <v>422</v>
      </c>
      <c r="D35" s="35">
        <v>73551.466931229399</v>
      </c>
      <c r="E35" s="36">
        <v>5151841</v>
      </c>
      <c r="G35" s="202"/>
    </row>
    <row r="36" spans="1:7" ht="14" x14ac:dyDescent="0.15">
      <c r="A36" s="122">
        <v>8</v>
      </c>
      <c r="B36" s="27" t="s">
        <v>267</v>
      </c>
      <c r="C36" s="207" t="s">
        <v>268</v>
      </c>
      <c r="D36" s="35">
        <v>70918.780934014299</v>
      </c>
      <c r="E36" s="36">
        <v>776452</v>
      </c>
      <c r="G36" s="202"/>
    </row>
    <row r="37" spans="1:7" ht="14" x14ac:dyDescent="0.15">
      <c r="A37" s="122">
        <v>9</v>
      </c>
      <c r="B37" s="27" t="s">
        <v>275</v>
      </c>
      <c r="C37" s="207" t="s">
        <v>431</v>
      </c>
      <c r="D37" s="35">
        <v>70132.051120114498</v>
      </c>
      <c r="E37" s="36">
        <v>2799820</v>
      </c>
      <c r="G37" s="202"/>
    </row>
    <row r="38" spans="1:7" ht="14" x14ac:dyDescent="0.15">
      <c r="A38" s="122">
        <v>10</v>
      </c>
      <c r="B38" s="27" t="s">
        <v>438</v>
      </c>
      <c r="C38" s="207" t="s">
        <v>439</v>
      </c>
      <c r="D38" s="35">
        <v>69015.678275994898</v>
      </c>
      <c r="E38" s="36">
        <v>503350</v>
      </c>
      <c r="G38" s="202"/>
    </row>
    <row r="39" spans="1:7" x14ac:dyDescent="0.15">
      <c r="A39"/>
      <c r="B39"/>
      <c r="C39" s="208"/>
      <c r="D39"/>
      <c r="E39" s="65"/>
      <c r="G39" s="202"/>
    </row>
    <row r="40" spans="1:7" ht="16" x14ac:dyDescent="0.2">
      <c r="A40" s="1097" t="s">
        <v>447</v>
      </c>
      <c r="B40" s="1098"/>
      <c r="C40" s="1098"/>
      <c r="D40" s="1098"/>
      <c r="E40" s="1099"/>
      <c r="G40" s="202"/>
    </row>
    <row r="41" spans="1:7" x14ac:dyDescent="0.15">
      <c r="A41" s="121" t="s">
        <v>189</v>
      </c>
      <c r="B41" s="121" t="s">
        <v>205</v>
      </c>
      <c r="C41" s="121" t="s">
        <v>445</v>
      </c>
      <c r="D41" s="121" t="s">
        <v>59</v>
      </c>
      <c r="E41" s="204" t="s">
        <v>60</v>
      </c>
      <c r="G41" s="202"/>
    </row>
    <row r="42" spans="1:7" ht="14" x14ac:dyDescent="0.15">
      <c r="A42" s="121">
        <v>1</v>
      </c>
      <c r="B42" s="27" t="s">
        <v>265</v>
      </c>
      <c r="C42" s="34" t="s">
        <v>266</v>
      </c>
      <c r="D42" s="35">
        <v>226826.39</v>
      </c>
      <c r="E42" s="36">
        <v>2850783</v>
      </c>
      <c r="G42" s="202"/>
    </row>
    <row r="43" spans="1:7" ht="14" x14ac:dyDescent="0.15">
      <c r="A43" s="121">
        <v>2</v>
      </c>
      <c r="B43" s="27" t="s">
        <v>257</v>
      </c>
      <c r="C43" s="34" t="s">
        <v>258</v>
      </c>
      <c r="D43" s="35">
        <v>210100.01</v>
      </c>
      <c r="E43" s="36">
        <v>2378453</v>
      </c>
      <c r="G43" s="202"/>
    </row>
    <row r="44" spans="1:7" ht="14" x14ac:dyDescent="0.15">
      <c r="A44" s="121">
        <v>3</v>
      </c>
      <c r="B44" s="27" t="s">
        <v>275</v>
      </c>
      <c r="C44" s="34" t="s">
        <v>276</v>
      </c>
      <c r="D44" s="35">
        <v>158329.60000000001</v>
      </c>
      <c r="E44" s="36">
        <v>6432178</v>
      </c>
      <c r="G44" s="202"/>
    </row>
    <row r="45" spans="1:7" ht="14" x14ac:dyDescent="0.15">
      <c r="A45" s="122">
        <v>4</v>
      </c>
      <c r="B45" s="27" t="s">
        <v>259</v>
      </c>
      <c r="C45" s="207" t="s">
        <v>448</v>
      </c>
      <c r="D45" s="35">
        <v>156542.44</v>
      </c>
      <c r="E45" s="36">
        <v>1707672</v>
      </c>
      <c r="G45" s="202"/>
    </row>
    <row r="46" spans="1:7" ht="14" x14ac:dyDescent="0.15">
      <c r="A46" s="122">
        <v>5</v>
      </c>
      <c r="B46" s="27" t="s">
        <v>273</v>
      </c>
      <c r="C46" s="207" t="s">
        <v>274</v>
      </c>
      <c r="D46" s="35">
        <v>141685.42000000001</v>
      </c>
      <c r="E46" s="36">
        <v>9320890</v>
      </c>
      <c r="G46" s="202"/>
    </row>
    <row r="47" spans="1:7" ht="14" x14ac:dyDescent="0.15">
      <c r="A47" s="122">
        <v>6</v>
      </c>
      <c r="B47" s="27" t="s">
        <v>449</v>
      </c>
      <c r="C47" s="207" t="s">
        <v>450</v>
      </c>
      <c r="D47" s="35">
        <v>126802.22</v>
      </c>
      <c r="E47" s="36">
        <v>1629756</v>
      </c>
      <c r="G47" s="202"/>
    </row>
    <row r="48" spans="1:7" ht="14" x14ac:dyDescent="0.15">
      <c r="A48" s="122">
        <v>7</v>
      </c>
      <c r="B48" s="27" t="s">
        <v>263</v>
      </c>
      <c r="C48" s="207" t="s">
        <v>264</v>
      </c>
      <c r="D48" s="35">
        <v>122261.48</v>
      </c>
      <c r="E48" s="36">
        <v>4865754</v>
      </c>
      <c r="G48" s="202"/>
    </row>
    <row r="49" spans="1:12" ht="14" x14ac:dyDescent="0.15">
      <c r="A49" s="122">
        <v>8</v>
      </c>
      <c r="B49" s="27" t="s">
        <v>271</v>
      </c>
      <c r="C49" s="207" t="s">
        <v>272</v>
      </c>
      <c r="D49" s="35">
        <v>114249.9</v>
      </c>
      <c r="E49" s="36">
        <v>816726</v>
      </c>
      <c r="G49" s="202"/>
    </row>
    <row r="50" spans="1:12" ht="14" x14ac:dyDescent="0.15">
      <c r="A50" s="122">
        <v>9</v>
      </c>
      <c r="B50" s="27" t="s">
        <v>267</v>
      </c>
      <c r="C50" s="207" t="s">
        <v>268</v>
      </c>
      <c r="D50" s="35">
        <v>100876.07</v>
      </c>
      <c r="E50" s="36">
        <v>1252625</v>
      </c>
      <c r="G50" s="202"/>
    </row>
    <row r="51" spans="1:12" ht="14" x14ac:dyDescent="0.15">
      <c r="A51" s="122">
        <v>10</v>
      </c>
      <c r="B51" s="27" t="s">
        <v>438</v>
      </c>
      <c r="C51" s="207" t="s">
        <v>451</v>
      </c>
      <c r="D51" s="35">
        <v>86922.21</v>
      </c>
      <c r="E51" s="36">
        <v>675024</v>
      </c>
      <c r="G51" s="202"/>
    </row>
    <row r="52" spans="1:12" x14ac:dyDescent="0.15">
      <c r="A52"/>
      <c r="B52"/>
      <c r="C52" s="208"/>
      <c r="D52"/>
      <c r="E52" s="65"/>
      <c r="G52" s="202"/>
    </row>
    <row r="53" spans="1:12" ht="16" x14ac:dyDescent="0.2">
      <c r="A53" s="1097" t="s">
        <v>452</v>
      </c>
      <c r="B53" s="1098"/>
      <c r="C53" s="1098"/>
      <c r="D53" s="1098"/>
      <c r="E53" s="1099"/>
      <c r="G53" s="202"/>
    </row>
    <row r="54" spans="1:12" s="11" customFormat="1" ht="16" customHeight="1" x14ac:dyDescent="0.15">
      <c r="A54" s="121" t="s">
        <v>189</v>
      </c>
      <c r="B54" s="44" t="s">
        <v>255</v>
      </c>
      <c r="C54" s="44" t="s">
        <v>256</v>
      </c>
      <c r="D54" s="121" t="s">
        <v>278</v>
      </c>
      <c r="E54" s="44" t="s">
        <v>60</v>
      </c>
      <c r="F54" s="70"/>
      <c r="H54"/>
      <c r="I54"/>
      <c r="J54"/>
      <c r="K54"/>
      <c r="L54"/>
    </row>
    <row r="55" spans="1:12" s="11" customFormat="1" ht="14" customHeight="1" x14ac:dyDescent="0.15">
      <c r="A55" s="121">
        <v>1</v>
      </c>
      <c r="B55" s="27" t="s">
        <v>257</v>
      </c>
      <c r="C55" s="207" t="s">
        <v>258</v>
      </c>
      <c r="D55" s="35">
        <v>343592.1</v>
      </c>
      <c r="E55" s="36">
        <v>3739321</v>
      </c>
      <c r="F55" s="70"/>
      <c r="H55"/>
      <c r="I55"/>
      <c r="J55"/>
      <c r="K55"/>
      <c r="L55"/>
    </row>
    <row r="56" spans="1:12" s="11" customFormat="1" ht="14" customHeight="1" x14ac:dyDescent="0.15">
      <c r="A56" s="121">
        <v>2</v>
      </c>
      <c r="B56" s="27" t="s">
        <v>265</v>
      </c>
      <c r="C56" s="34" t="s">
        <v>266</v>
      </c>
      <c r="D56" s="35">
        <v>331656.08</v>
      </c>
      <c r="E56" s="36">
        <v>5482610</v>
      </c>
      <c r="F56" s="70"/>
      <c r="H56"/>
      <c r="I56"/>
      <c r="J56"/>
      <c r="K56"/>
      <c r="L56"/>
    </row>
    <row r="57" spans="1:12" s="11" customFormat="1" ht="14" customHeight="1" x14ac:dyDescent="0.15">
      <c r="A57" s="121">
        <v>3</v>
      </c>
      <c r="B57" s="27" t="s">
        <v>273</v>
      </c>
      <c r="C57" s="207" t="s">
        <v>274</v>
      </c>
      <c r="D57" s="35">
        <v>272501.05</v>
      </c>
      <c r="E57" s="36">
        <v>10548705</v>
      </c>
      <c r="F57" s="70"/>
      <c r="H57"/>
      <c r="I57"/>
      <c r="J57"/>
      <c r="K57"/>
      <c r="L57"/>
    </row>
    <row r="58" spans="1:12" s="11" customFormat="1" ht="14" customHeight="1" x14ac:dyDescent="0.15">
      <c r="A58" s="122">
        <v>4</v>
      </c>
      <c r="B58" s="27" t="s">
        <v>259</v>
      </c>
      <c r="C58" s="207" t="s">
        <v>448</v>
      </c>
      <c r="D58" s="35">
        <v>261833.43</v>
      </c>
      <c r="E58" s="36">
        <v>2993917</v>
      </c>
      <c r="F58" s="70"/>
      <c r="H58"/>
      <c r="I58"/>
      <c r="J58"/>
      <c r="K58"/>
      <c r="L58"/>
    </row>
    <row r="59" spans="1:12" s="11" customFormat="1" ht="14" customHeight="1" x14ac:dyDescent="0.15">
      <c r="A59" s="122">
        <v>5</v>
      </c>
      <c r="B59" s="27" t="s">
        <v>267</v>
      </c>
      <c r="C59" s="207" t="s">
        <v>268</v>
      </c>
      <c r="D59" s="35">
        <v>177308.16</v>
      </c>
      <c r="E59" s="36">
        <v>2216940</v>
      </c>
      <c r="F59" s="70"/>
      <c r="H59"/>
      <c r="I59"/>
      <c r="J59"/>
      <c r="K59"/>
      <c r="L59"/>
    </row>
    <row r="60" spans="1:12" s="11" customFormat="1" ht="14" customHeight="1" x14ac:dyDescent="0.15">
      <c r="A60" s="122">
        <v>6</v>
      </c>
      <c r="B60" s="27" t="s">
        <v>275</v>
      </c>
      <c r="C60" s="207" t="s">
        <v>276</v>
      </c>
      <c r="D60" s="35">
        <v>154674.88</v>
      </c>
      <c r="E60" s="36">
        <v>6401390</v>
      </c>
      <c r="F60" s="70"/>
      <c r="H60"/>
      <c r="I60"/>
      <c r="J60"/>
      <c r="K60"/>
      <c r="L60"/>
    </row>
    <row r="61" spans="1:12" s="11" customFormat="1" ht="14" customHeight="1" x14ac:dyDescent="0.15">
      <c r="A61" s="122">
        <v>7</v>
      </c>
      <c r="B61" s="27" t="s">
        <v>263</v>
      </c>
      <c r="C61" s="207" t="s">
        <v>264</v>
      </c>
      <c r="D61" s="35">
        <v>152307.74</v>
      </c>
      <c r="E61" s="36">
        <v>5983657</v>
      </c>
      <c r="F61" s="70"/>
      <c r="H61"/>
      <c r="I61"/>
      <c r="J61"/>
      <c r="K61"/>
      <c r="L61"/>
    </row>
    <row r="62" spans="1:12" s="11" customFormat="1" ht="14" customHeight="1" x14ac:dyDescent="0.15">
      <c r="A62" s="122">
        <v>8</v>
      </c>
      <c r="B62" s="27" t="s">
        <v>271</v>
      </c>
      <c r="C62" s="207" t="s">
        <v>272</v>
      </c>
      <c r="D62" s="35">
        <v>137804.76</v>
      </c>
      <c r="E62" s="36">
        <v>1063894</v>
      </c>
      <c r="F62" s="70"/>
      <c r="H62"/>
      <c r="I62"/>
      <c r="J62"/>
      <c r="K62"/>
      <c r="L62"/>
    </row>
    <row r="63" spans="1:12" s="11" customFormat="1" ht="14" customHeight="1" x14ac:dyDescent="0.15">
      <c r="A63" s="122">
        <v>9</v>
      </c>
      <c r="B63" s="27" t="s">
        <v>427</v>
      </c>
      <c r="C63" s="207" t="s">
        <v>428</v>
      </c>
      <c r="D63" s="35">
        <v>93398.45</v>
      </c>
      <c r="E63" s="36">
        <v>1946396</v>
      </c>
      <c r="F63" s="70"/>
      <c r="H63"/>
      <c r="I63"/>
      <c r="J63"/>
      <c r="K63"/>
      <c r="L63"/>
    </row>
    <row r="64" spans="1:12" s="11" customFormat="1" ht="14" customHeight="1" x14ac:dyDescent="0.15">
      <c r="A64" s="122">
        <v>10</v>
      </c>
      <c r="B64" s="27" t="s">
        <v>438</v>
      </c>
      <c r="C64" s="34" t="s">
        <v>451</v>
      </c>
      <c r="D64" s="35">
        <v>89697.63</v>
      </c>
      <c r="E64" s="36">
        <v>685511</v>
      </c>
      <c r="F64" s="70"/>
      <c r="H64"/>
      <c r="I64"/>
      <c r="J64"/>
      <c r="K64"/>
      <c r="L64"/>
    </row>
    <row r="65" spans="1:12" customFormat="1" x14ac:dyDescent="0.15">
      <c r="E65" s="65"/>
      <c r="F65" s="65"/>
    </row>
    <row r="66" spans="1:12" ht="16" x14ac:dyDescent="0.2">
      <c r="A66" s="1097" t="s">
        <v>453</v>
      </c>
      <c r="B66" s="1098"/>
      <c r="C66" s="1098"/>
      <c r="D66" s="1098"/>
      <c r="E66" s="1099"/>
      <c r="G66" s="202"/>
    </row>
    <row r="67" spans="1:12" s="11" customFormat="1" ht="16" customHeight="1" x14ac:dyDescent="0.15">
      <c r="A67" s="121" t="s">
        <v>189</v>
      </c>
      <c r="B67" s="44" t="s">
        <v>255</v>
      </c>
      <c r="C67" s="44" t="s">
        <v>256</v>
      </c>
      <c r="D67" s="121" t="s">
        <v>278</v>
      </c>
      <c r="E67" s="44" t="s">
        <v>60</v>
      </c>
      <c r="F67" s="70"/>
      <c r="H67"/>
      <c r="I67"/>
      <c r="J67"/>
      <c r="K67"/>
      <c r="L67"/>
    </row>
    <row r="68" spans="1:12" s="11" customFormat="1" ht="14" customHeight="1" x14ac:dyDescent="0.15">
      <c r="A68" s="121">
        <v>1</v>
      </c>
      <c r="B68" s="27" t="s">
        <v>259</v>
      </c>
      <c r="C68" s="207" t="s">
        <v>448</v>
      </c>
      <c r="D68" s="35">
        <v>238001.11</v>
      </c>
      <c r="E68" s="36">
        <v>2840487</v>
      </c>
      <c r="F68" s="70"/>
      <c r="H68"/>
      <c r="I68"/>
      <c r="J68"/>
      <c r="K68"/>
      <c r="L68"/>
    </row>
    <row r="69" spans="1:12" s="11" customFormat="1" ht="14" customHeight="1" x14ac:dyDescent="0.15">
      <c r="A69" s="121">
        <v>2</v>
      </c>
      <c r="B69" s="27" t="s">
        <v>265</v>
      </c>
      <c r="C69" s="34" t="s">
        <v>266</v>
      </c>
      <c r="D69" s="35">
        <v>215509.78</v>
      </c>
      <c r="E69" s="36">
        <v>3239713</v>
      </c>
      <c r="F69" s="70"/>
      <c r="H69"/>
      <c r="I69"/>
      <c r="J69"/>
      <c r="K69"/>
      <c r="L69"/>
    </row>
    <row r="70" spans="1:12" s="11" customFormat="1" ht="14" customHeight="1" x14ac:dyDescent="0.15">
      <c r="A70" s="121">
        <v>3</v>
      </c>
      <c r="B70" s="27" t="s">
        <v>454</v>
      </c>
      <c r="C70" s="207" t="s">
        <v>455</v>
      </c>
      <c r="D70" s="35">
        <v>199404.97</v>
      </c>
      <c r="E70" s="36">
        <v>446346</v>
      </c>
      <c r="F70" s="70"/>
      <c r="H70"/>
      <c r="I70"/>
      <c r="J70"/>
      <c r="K70"/>
      <c r="L70"/>
    </row>
    <row r="71" spans="1:12" s="11" customFormat="1" ht="14" customHeight="1" x14ac:dyDescent="0.15">
      <c r="A71" s="122">
        <v>4</v>
      </c>
      <c r="B71" s="27" t="s">
        <v>273</v>
      </c>
      <c r="C71" s="182" t="s">
        <v>274</v>
      </c>
      <c r="D71" s="35">
        <v>188918.54</v>
      </c>
      <c r="E71" s="36">
        <v>5252525</v>
      </c>
      <c r="F71" s="70"/>
      <c r="H71"/>
      <c r="I71"/>
      <c r="J71"/>
      <c r="K71"/>
      <c r="L71"/>
    </row>
    <row r="72" spans="1:12" s="11" customFormat="1" ht="14" customHeight="1" x14ac:dyDescent="0.15">
      <c r="A72" s="122">
        <v>5</v>
      </c>
      <c r="B72" s="27" t="s">
        <v>257</v>
      </c>
      <c r="C72" s="207" t="s">
        <v>258</v>
      </c>
      <c r="D72" s="35">
        <v>187906.68</v>
      </c>
      <c r="E72" s="36">
        <v>3030734</v>
      </c>
      <c r="F72" s="70"/>
      <c r="H72"/>
      <c r="I72"/>
      <c r="J72"/>
      <c r="K72"/>
      <c r="L72"/>
    </row>
    <row r="73" spans="1:12" s="11" customFormat="1" ht="14" customHeight="1" x14ac:dyDescent="0.15">
      <c r="A73" s="122">
        <v>6</v>
      </c>
      <c r="B73" s="27" t="s">
        <v>271</v>
      </c>
      <c r="C73" s="207" t="s">
        <v>272</v>
      </c>
      <c r="D73" s="35">
        <v>162792.37</v>
      </c>
      <c r="E73" s="36">
        <v>1410663</v>
      </c>
      <c r="F73" s="70"/>
      <c r="H73"/>
      <c r="I73"/>
      <c r="J73"/>
      <c r="K73"/>
      <c r="L73"/>
    </row>
    <row r="74" spans="1:12" s="11" customFormat="1" ht="14" customHeight="1" x14ac:dyDescent="0.15">
      <c r="A74" s="122">
        <v>7</v>
      </c>
      <c r="B74" s="27" t="s">
        <v>427</v>
      </c>
      <c r="C74" s="207" t="s">
        <v>428</v>
      </c>
      <c r="D74" s="35">
        <v>156108.68</v>
      </c>
      <c r="E74" s="36">
        <v>3199439</v>
      </c>
      <c r="F74" s="70"/>
      <c r="H74"/>
      <c r="I74"/>
      <c r="J74"/>
      <c r="K74"/>
      <c r="L74"/>
    </row>
    <row r="75" spans="1:12" s="11" customFormat="1" ht="14" customHeight="1" x14ac:dyDescent="0.15">
      <c r="A75" s="122">
        <v>8</v>
      </c>
      <c r="B75" s="27" t="s">
        <v>263</v>
      </c>
      <c r="C75" s="207" t="s">
        <v>264</v>
      </c>
      <c r="D75" s="35">
        <v>119162.63</v>
      </c>
      <c r="E75" s="36">
        <v>5325785</v>
      </c>
      <c r="F75" s="70"/>
      <c r="H75"/>
      <c r="I75"/>
      <c r="J75"/>
      <c r="K75"/>
      <c r="L75"/>
    </row>
    <row r="76" spans="1:12" s="11" customFormat="1" ht="14" customHeight="1" x14ac:dyDescent="0.15">
      <c r="A76" s="122">
        <v>9</v>
      </c>
      <c r="B76" s="27" t="s">
        <v>279</v>
      </c>
      <c r="C76" s="12" t="s">
        <v>280</v>
      </c>
      <c r="D76" s="35">
        <v>95156.49</v>
      </c>
      <c r="E76" s="36">
        <v>11973896</v>
      </c>
      <c r="F76" s="70"/>
      <c r="H76"/>
      <c r="I76"/>
      <c r="J76"/>
      <c r="K76"/>
      <c r="L76"/>
    </row>
    <row r="77" spans="1:12" s="11" customFormat="1" ht="14" customHeight="1" x14ac:dyDescent="0.15">
      <c r="A77" s="122">
        <v>10</v>
      </c>
      <c r="B77" s="27" t="s">
        <v>267</v>
      </c>
      <c r="C77" s="34" t="s">
        <v>268</v>
      </c>
      <c r="D77" s="35">
        <v>94676.79</v>
      </c>
      <c r="E77" s="36">
        <v>1332332</v>
      </c>
      <c r="F77" s="70"/>
      <c r="H77"/>
      <c r="I77"/>
      <c r="J77"/>
      <c r="K77"/>
      <c r="L77"/>
    </row>
    <row r="78" spans="1:12" x14ac:dyDescent="0.15">
      <c r="A78"/>
      <c r="B78"/>
      <c r="C78" s="208"/>
      <c r="D78"/>
      <c r="E78" s="65"/>
      <c r="G78" s="202"/>
    </row>
    <row r="79" spans="1:12" ht="16" x14ac:dyDescent="0.2">
      <c r="A79" s="1097" t="s">
        <v>456</v>
      </c>
      <c r="B79" s="1098"/>
      <c r="C79" s="1098"/>
      <c r="D79" s="1098"/>
      <c r="E79" s="1099"/>
      <c r="G79" s="202"/>
    </row>
    <row r="80" spans="1:12" s="11" customFormat="1" ht="16" customHeight="1" x14ac:dyDescent="0.15">
      <c r="A80" s="121" t="s">
        <v>189</v>
      </c>
      <c r="B80" s="44" t="s">
        <v>255</v>
      </c>
      <c r="C80" s="44" t="s">
        <v>256</v>
      </c>
      <c r="D80" s="121" t="s">
        <v>278</v>
      </c>
      <c r="E80" s="44" t="s">
        <v>60</v>
      </c>
      <c r="F80" s="70"/>
      <c r="H80"/>
      <c r="I80"/>
      <c r="J80"/>
      <c r="K80"/>
      <c r="L80"/>
    </row>
    <row r="81" spans="1:12" s="11" customFormat="1" ht="14" customHeight="1" x14ac:dyDescent="0.15">
      <c r="A81" s="121">
        <v>1</v>
      </c>
      <c r="B81" s="34" t="s">
        <v>259</v>
      </c>
      <c r="C81" s="34" t="s">
        <v>448</v>
      </c>
      <c r="D81" s="35">
        <v>398907.23</v>
      </c>
      <c r="E81" s="36">
        <v>4098343</v>
      </c>
      <c r="F81" s="70"/>
      <c r="H81"/>
      <c r="I81"/>
      <c r="J81"/>
      <c r="K81"/>
      <c r="L81"/>
    </row>
    <row r="82" spans="1:12" s="11" customFormat="1" ht="14" customHeight="1" x14ac:dyDescent="0.15">
      <c r="A82" s="121">
        <v>2</v>
      </c>
      <c r="B82" s="34" t="s">
        <v>273</v>
      </c>
      <c r="C82" s="34" t="s">
        <v>274</v>
      </c>
      <c r="D82" s="35">
        <v>368325.09</v>
      </c>
      <c r="E82" s="36">
        <v>7868201</v>
      </c>
      <c r="F82" s="70"/>
      <c r="H82"/>
      <c r="I82"/>
      <c r="J82"/>
      <c r="K82"/>
      <c r="L82"/>
    </row>
    <row r="83" spans="1:12" s="11" customFormat="1" ht="14" customHeight="1" x14ac:dyDescent="0.15">
      <c r="A83" s="121">
        <v>3</v>
      </c>
      <c r="B83" s="34" t="s">
        <v>257</v>
      </c>
      <c r="C83" s="34" t="s">
        <v>258</v>
      </c>
      <c r="D83" s="35">
        <v>339845.22</v>
      </c>
      <c r="E83" s="36">
        <v>3328557</v>
      </c>
      <c r="F83" s="70"/>
      <c r="H83"/>
      <c r="I83"/>
      <c r="J83"/>
      <c r="K83"/>
      <c r="L83"/>
    </row>
    <row r="84" spans="1:12" s="11" customFormat="1" ht="14" customHeight="1" x14ac:dyDescent="0.15">
      <c r="A84" s="122">
        <v>4</v>
      </c>
      <c r="B84" s="34" t="s">
        <v>271</v>
      </c>
      <c r="C84" s="34" t="s">
        <v>272</v>
      </c>
      <c r="D84" s="35">
        <v>211364.13</v>
      </c>
      <c r="E84" s="36">
        <v>1658684</v>
      </c>
      <c r="F84" s="70"/>
      <c r="H84"/>
      <c r="I84"/>
      <c r="J84"/>
      <c r="K84"/>
      <c r="L84"/>
    </row>
    <row r="85" spans="1:12" s="11" customFormat="1" ht="14" customHeight="1" x14ac:dyDescent="0.15">
      <c r="A85" s="122">
        <v>5</v>
      </c>
      <c r="B85" s="34" t="s">
        <v>265</v>
      </c>
      <c r="C85" s="34" t="s">
        <v>266</v>
      </c>
      <c r="D85" s="35">
        <v>201163.13</v>
      </c>
      <c r="E85" s="36">
        <v>7024927</v>
      </c>
      <c r="F85" s="70"/>
      <c r="H85"/>
      <c r="I85"/>
      <c r="J85"/>
      <c r="K85"/>
      <c r="L85"/>
    </row>
    <row r="86" spans="1:12" s="11" customFormat="1" ht="14" customHeight="1" x14ac:dyDescent="0.15">
      <c r="A86" s="122">
        <v>6</v>
      </c>
      <c r="B86" s="34" t="s">
        <v>263</v>
      </c>
      <c r="C86" s="34" t="s">
        <v>264</v>
      </c>
      <c r="D86" s="35">
        <v>184498.36</v>
      </c>
      <c r="E86" s="36">
        <v>7262297</v>
      </c>
      <c r="F86" s="70"/>
      <c r="H86"/>
      <c r="I86"/>
      <c r="J86"/>
      <c r="K86"/>
      <c r="L86"/>
    </row>
    <row r="87" spans="1:12" s="11" customFormat="1" ht="14" customHeight="1" x14ac:dyDescent="0.15">
      <c r="A87" s="122">
        <v>7</v>
      </c>
      <c r="B87" s="34" t="s">
        <v>427</v>
      </c>
      <c r="C87" s="34" t="s">
        <v>428</v>
      </c>
      <c r="D87" s="35">
        <v>166373.19</v>
      </c>
      <c r="E87" s="36">
        <v>5197945</v>
      </c>
      <c r="F87" s="70"/>
      <c r="H87"/>
      <c r="I87"/>
      <c r="J87"/>
      <c r="K87"/>
      <c r="L87"/>
    </row>
    <row r="88" spans="1:12" s="11" customFormat="1" ht="14" customHeight="1" x14ac:dyDescent="0.15">
      <c r="A88" s="122">
        <v>8</v>
      </c>
      <c r="B88" s="34" t="s">
        <v>454</v>
      </c>
      <c r="C88" s="34" t="s">
        <v>455</v>
      </c>
      <c r="D88" s="35">
        <v>152024.54999999999</v>
      </c>
      <c r="E88" s="36">
        <v>341894</v>
      </c>
      <c r="F88" s="70"/>
      <c r="H88"/>
      <c r="I88"/>
      <c r="J88"/>
      <c r="K88"/>
      <c r="L88"/>
    </row>
    <row r="89" spans="1:12" s="11" customFormat="1" ht="14" customHeight="1" x14ac:dyDescent="0.15">
      <c r="A89" s="122">
        <v>9</v>
      </c>
      <c r="B89" s="34" t="s">
        <v>457</v>
      </c>
      <c r="C89" s="34" t="s">
        <v>458</v>
      </c>
      <c r="D89" s="35">
        <v>143318.43</v>
      </c>
      <c r="E89" s="36">
        <v>1562875</v>
      </c>
      <c r="F89" s="70"/>
      <c r="H89"/>
      <c r="I89"/>
      <c r="J89"/>
      <c r="K89"/>
      <c r="L89"/>
    </row>
    <row r="90" spans="1:12" s="11" customFormat="1" ht="14" customHeight="1" x14ac:dyDescent="0.15">
      <c r="A90" s="122">
        <v>10</v>
      </c>
      <c r="B90" s="34" t="s">
        <v>279</v>
      </c>
      <c r="C90" s="68" t="s">
        <v>280</v>
      </c>
      <c r="D90" s="35">
        <v>142137.39000000001</v>
      </c>
      <c r="E90" s="36">
        <v>19053338</v>
      </c>
      <c r="F90" s="70"/>
      <c r="H90"/>
      <c r="I90"/>
      <c r="J90"/>
      <c r="K90"/>
      <c r="L90"/>
    </row>
    <row r="91" spans="1:12" s="11" customFormat="1" ht="14" customHeight="1" x14ac:dyDescent="0.15">
      <c r="A91" s="209"/>
      <c r="B91" s="51"/>
      <c r="C91" s="51"/>
      <c r="D91" s="50"/>
      <c r="E91" s="70"/>
      <c r="F91" s="70"/>
      <c r="H91"/>
      <c r="I91"/>
      <c r="J91"/>
      <c r="K91"/>
      <c r="L91"/>
    </row>
    <row r="92" spans="1:12" ht="16" x14ac:dyDescent="0.2">
      <c r="A92" s="1097" t="s">
        <v>459</v>
      </c>
      <c r="B92" s="1098"/>
      <c r="C92" s="1098"/>
      <c r="D92" s="1098"/>
      <c r="E92" s="1099"/>
      <c r="G92" s="202"/>
    </row>
    <row r="93" spans="1:12" x14ac:dyDescent="0.15">
      <c r="A93" s="121" t="s">
        <v>189</v>
      </c>
      <c r="B93" s="44" t="s">
        <v>255</v>
      </c>
      <c r="C93" s="44" t="s">
        <v>256</v>
      </c>
      <c r="D93" s="121" t="s">
        <v>278</v>
      </c>
      <c r="E93" s="44" t="s">
        <v>60</v>
      </c>
      <c r="G93" s="202"/>
    </row>
    <row r="94" spans="1:12" ht="14" x14ac:dyDescent="0.15">
      <c r="A94" s="121">
        <v>1</v>
      </c>
      <c r="B94" s="34" t="s">
        <v>259</v>
      </c>
      <c r="C94" s="34" t="s">
        <v>448</v>
      </c>
      <c r="D94" s="35">
        <v>674445.29</v>
      </c>
      <c r="E94" s="36">
        <v>7142022</v>
      </c>
      <c r="G94" s="202"/>
    </row>
    <row r="95" spans="1:12" ht="14" x14ac:dyDescent="0.15">
      <c r="A95" s="121">
        <v>2</v>
      </c>
      <c r="B95" s="34" t="s">
        <v>257</v>
      </c>
      <c r="C95" s="34" t="s">
        <v>258</v>
      </c>
      <c r="D95" s="35">
        <v>520338.84</v>
      </c>
      <c r="E95" s="36">
        <v>5973631</v>
      </c>
      <c r="G95" s="202"/>
    </row>
    <row r="96" spans="1:12" ht="13.5" customHeight="1" x14ac:dyDescent="0.15">
      <c r="A96" s="121">
        <v>3</v>
      </c>
      <c r="B96" s="34" t="s">
        <v>261</v>
      </c>
      <c r="C96" s="34" t="s">
        <v>262</v>
      </c>
      <c r="D96" s="35">
        <v>419037.49</v>
      </c>
      <c r="E96" s="36">
        <v>12832754</v>
      </c>
      <c r="G96" s="202"/>
    </row>
    <row r="97" spans="1:7" ht="14" customHeight="1" x14ac:dyDescent="0.15">
      <c r="A97" s="122">
        <v>4</v>
      </c>
      <c r="B97" s="34" t="s">
        <v>273</v>
      </c>
      <c r="C97" s="34" t="s">
        <v>274</v>
      </c>
      <c r="D97" s="35">
        <v>360963.04</v>
      </c>
      <c r="E97" s="36">
        <v>9339642</v>
      </c>
      <c r="G97" s="202"/>
    </row>
    <row r="98" spans="1:7" ht="14" customHeight="1" x14ac:dyDescent="0.15">
      <c r="A98" s="122">
        <v>5</v>
      </c>
      <c r="B98" s="34" t="s">
        <v>265</v>
      </c>
      <c r="C98" s="34" t="s">
        <v>266</v>
      </c>
      <c r="D98" s="35">
        <v>349747.32</v>
      </c>
      <c r="E98" s="36">
        <v>7714639</v>
      </c>
      <c r="G98" s="202"/>
    </row>
    <row r="99" spans="1:7" ht="14" customHeight="1" x14ac:dyDescent="0.15">
      <c r="A99" s="122">
        <v>6</v>
      </c>
      <c r="B99" s="34" t="s">
        <v>449</v>
      </c>
      <c r="C99" s="34" t="s">
        <v>450</v>
      </c>
      <c r="D99" s="35">
        <v>302803.63</v>
      </c>
      <c r="E99" s="36">
        <v>4936438</v>
      </c>
      <c r="G99" s="202"/>
    </row>
    <row r="100" spans="1:7" ht="14" customHeight="1" x14ac:dyDescent="0.15">
      <c r="A100" s="122">
        <v>7</v>
      </c>
      <c r="B100" s="34" t="s">
        <v>263</v>
      </c>
      <c r="C100" s="34" t="s">
        <v>264</v>
      </c>
      <c r="D100" s="35">
        <v>244608.58</v>
      </c>
      <c r="E100" s="36">
        <v>11314422</v>
      </c>
      <c r="G100" s="202"/>
    </row>
    <row r="101" spans="1:7" ht="14" customHeight="1" x14ac:dyDescent="0.15">
      <c r="A101" s="122">
        <v>8</v>
      </c>
      <c r="B101" s="34" t="s">
        <v>275</v>
      </c>
      <c r="C101" s="34" t="s">
        <v>276</v>
      </c>
      <c r="D101" s="35">
        <v>238483.13</v>
      </c>
      <c r="E101" s="36">
        <v>11826890</v>
      </c>
      <c r="G101" s="202"/>
    </row>
    <row r="102" spans="1:7" ht="14" customHeight="1" x14ac:dyDescent="0.15">
      <c r="A102" s="122">
        <v>9</v>
      </c>
      <c r="B102" s="34" t="s">
        <v>271</v>
      </c>
      <c r="C102" s="12" t="s">
        <v>272</v>
      </c>
      <c r="D102" s="35">
        <v>233898.69</v>
      </c>
      <c r="E102" s="36">
        <v>1708084</v>
      </c>
      <c r="G102" s="202"/>
    </row>
    <row r="103" spans="1:7" ht="14" customHeight="1" x14ac:dyDescent="0.15">
      <c r="A103" s="122">
        <v>10</v>
      </c>
      <c r="B103" s="34" t="s">
        <v>454</v>
      </c>
      <c r="C103" s="34" t="s">
        <v>455</v>
      </c>
      <c r="D103" s="35">
        <v>213137.6</v>
      </c>
      <c r="E103" s="36">
        <v>478361</v>
      </c>
      <c r="G103" s="202"/>
    </row>
    <row r="104" spans="1:7" ht="14" customHeight="1" x14ac:dyDescent="0.15">
      <c r="A104" s="209"/>
      <c r="B104" s="51"/>
      <c r="C104" s="51"/>
      <c r="D104" s="50"/>
      <c r="E104" s="70"/>
      <c r="G104" s="202"/>
    </row>
    <row r="105" spans="1:7" ht="14" customHeight="1" x14ac:dyDescent="0.2">
      <c r="A105" s="1097" t="s">
        <v>460</v>
      </c>
      <c r="B105" s="1098"/>
      <c r="C105" s="1098"/>
      <c r="D105" s="1098"/>
      <c r="E105" s="1099"/>
      <c r="G105" s="202"/>
    </row>
    <row r="106" spans="1:7" ht="14" customHeight="1" x14ac:dyDescent="0.15">
      <c r="A106" s="121" t="s">
        <v>189</v>
      </c>
      <c r="B106" s="64" t="s">
        <v>255</v>
      </c>
      <c r="C106" s="64" t="s">
        <v>201</v>
      </c>
      <c r="D106" s="33" t="s">
        <v>202</v>
      </c>
      <c r="E106" s="64" t="s">
        <v>203</v>
      </c>
      <c r="G106" s="202"/>
    </row>
    <row r="107" spans="1:7" ht="14" x14ac:dyDescent="0.15">
      <c r="A107" s="24">
        <v>1</v>
      </c>
      <c r="B107" s="17" t="s">
        <v>257</v>
      </c>
      <c r="C107" s="20" t="s">
        <v>258</v>
      </c>
      <c r="D107" s="135">
        <v>671724.07335518615</v>
      </c>
      <c r="E107" s="115">
        <v>7181511</v>
      </c>
      <c r="G107" s="202"/>
    </row>
    <row r="108" spans="1:7" ht="14" x14ac:dyDescent="0.15">
      <c r="A108" s="24">
        <v>2</v>
      </c>
      <c r="B108" s="17" t="s">
        <v>259</v>
      </c>
      <c r="C108" s="20" t="s">
        <v>260</v>
      </c>
      <c r="D108" s="135">
        <v>626973.90140454296</v>
      </c>
      <c r="E108" s="115">
        <v>6337638</v>
      </c>
      <c r="G108" s="202"/>
    </row>
    <row r="109" spans="1:7" ht="14" x14ac:dyDescent="0.15">
      <c r="A109" s="24">
        <v>3</v>
      </c>
      <c r="B109" s="17" t="s">
        <v>261</v>
      </c>
      <c r="C109" s="20" t="s">
        <v>262</v>
      </c>
      <c r="D109" s="135">
        <v>336942.17647693102</v>
      </c>
      <c r="E109" s="115">
        <v>9814519</v>
      </c>
      <c r="G109" s="202"/>
    </row>
    <row r="110" spans="1:7" ht="14" x14ac:dyDescent="0.15">
      <c r="A110" s="126">
        <v>4</v>
      </c>
      <c r="B110" s="17" t="s">
        <v>265</v>
      </c>
      <c r="C110" s="20" t="s">
        <v>266</v>
      </c>
      <c r="D110" s="135">
        <v>335795.67496068717</v>
      </c>
      <c r="E110" s="115">
        <v>14846650</v>
      </c>
      <c r="G110" s="202"/>
    </row>
    <row r="111" spans="1:7" ht="14" x14ac:dyDescent="0.15">
      <c r="A111" s="126">
        <v>5</v>
      </c>
      <c r="B111" s="17" t="s">
        <v>271</v>
      </c>
      <c r="C111" s="20" t="s">
        <v>272</v>
      </c>
      <c r="D111" s="135">
        <v>315616.33546042675</v>
      </c>
      <c r="E111" s="115">
        <v>8456418</v>
      </c>
      <c r="G111" s="202"/>
    </row>
    <row r="112" spans="1:7" ht="14" x14ac:dyDescent="0.15">
      <c r="A112" s="126">
        <v>6</v>
      </c>
      <c r="B112" s="17" t="s">
        <v>267</v>
      </c>
      <c r="C112" s="20" t="s">
        <v>268</v>
      </c>
      <c r="D112" s="135">
        <v>305659.64206832042</v>
      </c>
      <c r="E112" s="115">
        <v>10180916</v>
      </c>
      <c r="G112" s="202"/>
    </row>
    <row r="113" spans="1:7" ht="14" x14ac:dyDescent="0.15">
      <c r="A113" s="126">
        <v>7</v>
      </c>
      <c r="B113" s="17" t="s">
        <v>263</v>
      </c>
      <c r="C113" s="20" t="s">
        <v>264</v>
      </c>
      <c r="D113" s="135">
        <v>290110.44199642702</v>
      </c>
      <c r="E113" s="115">
        <v>12615546</v>
      </c>
      <c r="G113" s="202"/>
    </row>
    <row r="114" spans="1:7" ht="14" x14ac:dyDescent="0.15">
      <c r="A114" s="126">
        <v>8</v>
      </c>
      <c r="B114" s="17" t="s">
        <v>269</v>
      </c>
      <c r="C114" s="20" t="s">
        <v>270</v>
      </c>
      <c r="D114" s="135">
        <v>269757.510020983</v>
      </c>
      <c r="E114" s="115">
        <v>1346926</v>
      </c>
      <c r="G114" s="202"/>
    </row>
    <row r="115" spans="1:7" ht="14" x14ac:dyDescent="0.15">
      <c r="A115" s="126">
        <v>9</v>
      </c>
      <c r="B115" s="17" t="s">
        <v>273</v>
      </c>
      <c r="C115" s="20" t="s">
        <v>274</v>
      </c>
      <c r="D115" s="135">
        <v>253870.59694326599</v>
      </c>
      <c r="E115" s="115">
        <v>5269686</v>
      </c>
      <c r="G115" s="202"/>
    </row>
    <row r="116" spans="1:7" ht="14" x14ac:dyDescent="0.15">
      <c r="A116" s="126">
        <v>10</v>
      </c>
      <c r="B116" s="17" t="s">
        <v>275</v>
      </c>
      <c r="C116" s="20" t="s">
        <v>276</v>
      </c>
      <c r="D116" s="135">
        <v>229584.71451888219</v>
      </c>
      <c r="E116" s="115">
        <v>10942519</v>
      </c>
      <c r="G116" s="202"/>
    </row>
    <row r="117" spans="1:7" x14ac:dyDescent="0.15">
      <c r="A117" s="136"/>
      <c r="B117" s="96"/>
      <c r="C117" s="268"/>
      <c r="D117" s="137"/>
      <c r="E117" s="99"/>
      <c r="G117" s="202"/>
    </row>
    <row r="118" spans="1:7" ht="16" x14ac:dyDescent="0.2">
      <c r="A118" s="1097" t="s">
        <v>699</v>
      </c>
      <c r="B118" s="1098"/>
      <c r="C118" s="1098"/>
      <c r="D118" s="1098"/>
      <c r="E118" s="1099"/>
      <c r="G118" s="202"/>
    </row>
    <row r="119" spans="1:7" x14ac:dyDescent="0.15">
      <c r="A119" s="121" t="s">
        <v>189</v>
      </c>
      <c r="B119" s="269" t="s">
        <v>255</v>
      </c>
      <c r="C119" s="269" t="s">
        <v>700</v>
      </c>
      <c r="D119" s="33" t="s">
        <v>202</v>
      </c>
      <c r="E119" s="269" t="s">
        <v>203</v>
      </c>
      <c r="G119" s="202"/>
    </row>
    <row r="120" spans="1:7" ht="14" x14ac:dyDescent="0.15">
      <c r="A120" s="24">
        <v>1</v>
      </c>
      <c r="B120" s="17" t="s">
        <v>265</v>
      </c>
      <c r="C120" s="20" t="s">
        <v>266</v>
      </c>
      <c r="D120" s="135">
        <v>529968.99197898409</v>
      </c>
      <c r="E120" s="115">
        <v>7181511</v>
      </c>
      <c r="G120" s="202"/>
    </row>
    <row r="121" spans="1:7" ht="14" x14ac:dyDescent="0.15">
      <c r="A121" s="24">
        <v>2</v>
      </c>
      <c r="B121" s="17" t="s">
        <v>257</v>
      </c>
      <c r="C121" s="20" t="s">
        <v>258</v>
      </c>
      <c r="D121" s="135">
        <v>435138.066868458</v>
      </c>
      <c r="E121" s="115">
        <v>6337638</v>
      </c>
      <c r="G121" s="202"/>
    </row>
    <row r="122" spans="1:7" ht="14" x14ac:dyDescent="0.15">
      <c r="A122" s="24">
        <v>3</v>
      </c>
      <c r="B122" s="17" t="s">
        <v>271</v>
      </c>
      <c r="C122" s="20" t="s">
        <v>272</v>
      </c>
      <c r="D122" s="135">
        <v>405273.00570349663</v>
      </c>
      <c r="E122" s="115">
        <v>9814519</v>
      </c>
      <c r="G122" s="202"/>
    </row>
    <row r="123" spans="1:7" ht="14" x14ac:dyDescent="0.15">
      <c r="A123" s="126">
        <v>4</v>
      </c>
      <c r="B123" s="17" t="s">
        <v>269</v>
      </c>
      <c r="C123" s="20" t="s">
        <v>270</v>
      </c>
      <c r="D123" s="135">
        <v>380298.0996468502</v>
      </c>
      <c r="E123" s="115">
        <v>14846650</v>
      </c>
      <c r="G123" s="202"/>
    </row>
    <row r="124" spans="1:7" ht="14" x14ac:dyDescent="0.15">
      <c r="A124" s="126">
        <v>5</v>
      </c>
      <c r="B124" s="17" t="s">
        <v>657</v>
      </c>
      <c r="C124" s="20" t="s">
        <v>658</v>
      </c>
      <c r="D124" s="135">
        <v>353311.45190174098</v>
      </c>
      <c r="E124" s="115">
        <v>8456418</v>
      </c>
      <c r="G124" s="202"/>
    </row>
    <row r="125" spans="1:7" ht="28" x14ac:dyDescent="0.15">
      <c r="A125" s="126">
        <v>6</v>
      </c>
      <c r="B125" s="17" t="s">
        <v>659</v>
      </c>
      <c r="C125" s="20" t="s">
        <v>660</v>
      </c>
      <c r="D125" s="135">
        <v>341242.08613372</v>
      </c>
      <c r="E125" s="115">
        <v>10180916</v>
      </c>
      <c r="G125" s="202"/>
    </row>
    <row r="126" spans="1:7" ht="14" x14ac:dyDescent="0.15">
      <c r="A126" s="126">
        <v>7</v>
      </c>
      <c r="B126" s="17" t="s">
        <v>661</v>
      </c>
      <c r="C126" s="20" t="s">
        <v>662</v>
      </c>
      <c r="D126" s="135">
        <v>340936.51901910512</v>
      </c>
      <c r="E126" s="115">
        <v>12615546</v>
      </c>
      <c r="G126" s="202"/>
    </row>
    <row r="127" spans="1:7" ht="14" x14ac:dyDescent="0.15">
      <c r="A127" s="126">
        <v>8</v>
      </c>
      <c r="B127" s="17" t="s">
        <v>259</v>
      </c>
      <c r="C127" s="20" t="s">
        <v>448</v>
      </c>
      <c r="D127" s="135">
        <v>334197.55133405398</v>
      </c>
      <c r="E127" s="115">
        <v>1346926</v>
      </c>
      <c r="G127" s="202"/>
    </row>
    <row r="128" spans="1:7" ht="14" x14ac:dyDescent="0.15">
      <c r="A128" s="126">
        <v>9</v>
      </c>
      <c r="B128" s="17" t="s">
        <v>267</v>
      </c>
      <c r="C128" s="20" t="s">
        <v>268</v>
      </c>
      <c r="D128" s="135">
        <v>300336.71865674888</v>
      </c>
      <c r="E128" s="115">
        <v>5269686</v>
      </c>
      <c r="G128" s="202"/>
    </row>
    <row r="129" spans="1:7" ht="14" x14ac:dyDescent="0.15">
      <c r="A129" s="126">
        <v>10</v>
      </c>
      <c r="B129" s="17" t="s">
        <v>273</v>
      </c>
      <c r="C129" s="20" t="s">
        <v>274</v>
      </c>
      <c r="D129" s="135">
        <v>288289.43780484499</v>
      </c>
      <c r="E129" s="115">
        <v>10942519</v>
      </c>
      <c r="G129" s="202"/>
    </row>
    <row r="130" spans="1:7" x14ac:dyDescent="0.15">
      <c r="A130" s="136"/>
      <c r="B130" s="96"/>
      <c r="C130" s="276"/>
      <c r="D130" s="137"/>
      <c r="E130" s="99"/>
      <c r="G130" s="202"/>
    </row>
    <row r="131" spans="1:7" ht="16" x14ac:dyDescent="0.2">
      <c r="A131" s="1097" t="s">
        <v>731</v>
      </c>
      <c r="B131" s="1098"/>
      <c r="C131" s="1098"/>
      <c r="D131" s="1098"/>
      <c r="E131" s="1099"/>
      <c r="G131" s="202"/>
    </row>
    <row r="132" spans="1:7" x14ac:dyDescent="0.15">
      <c r="A132" s="121" t="s">
        <v>189</v>
      </c>
      <c r="B132" s="277" t="s">
        <v>255</v>
      </c>
      <c r="C132" s="277" t="s">
        <v>201</v>
      </c>
      <c r="D132" s="33" t="s">
        <v>202</v>
      </c>
      <c r="E132" s="277" t="s">
        <v>203</v>
      </c>
      <c r="G132" s="202"/>
    </row>
    <row r="133" spans="1:7" ht="14" x14ac:dyDescent="0.15">
      <c r="A133" s="24">
        <v>1</v>
      </c>
      <c r="B133" s="17" t="s">
        <v>265</v>
      </c>
      <c r="C133" s="20" t="s">
        <v>266</v>
      </c>
      <c r="D133" s="135">
        <v>729258.33458006126</v>
      </c>
      <c r="E133" s="115">
        <v>26371984</v>
      </c>
      <c r="G133" s="202"/>
    </row>
    <row r="134" spans="1:7" ht="14" x14ac:dyDescent="0.15">
      <c r="A134" s="24">
        <v>2</v>
      </c>
      <c r="B134" s="17" t="s">
        <v>657</v>
      </c>
      <c r="C134" s="20" t="s">
        <v>658</v>
      </c>
      <c r="D134" s="135">
        <v>693803.53800734004</v>
      </c>
      <c r="E134" s="115">
        <v>398997</v>
      </c>
      <c r="G134" s="202"/>
    </row>
    <row r="135" spans="1:7" ht="14" x14ac:dyDescent="0.15">
      <c r="A135" s="24">
        <v>3</v>
      </c>
      <c r="B135" s="17" t="s">
        <v>267</v>
      </c>
      <c r="C135" s="20" t="s">
        <v>268</v>
      </c>
      <c r="D135" s="135">
        <v>606975.37433241145</v>
      </c>
      <c r="E135" s="115">
        <v>7480951</v>
      </c>
      <c r="G135" s="202"/>
    </row>
    <row r="136" spans="1:7" ht="28" x14ac:dyDescent="0.15">
      <c r="A136" s="126">
        <v>4</v>
      </c>
      <c r="B136" s="17" t="s">
        <v>719</v>
      </c>
      <c r="C136" s="20" t="s">
        <v>720</v>
      </c>
      <c r="D136" s="135">
        <v>543651.91405758297</v>
      </c>
      <c r="E136" s="115">
        <v>1537941</v>
      </c>
      <c r="G136" s="202"/>
    </row>
    <row r="137" spans="1:7" ht="14" x14ac:dyDescent="0.15">
      <c r="A137" s="126">
        <v>5</v>
      </c>
      <c r="B137" s="17" t="s">
        <v>721</v>
      </c>
      <c r="C137" s="20" t="s">
        <v>722</v>
      </c>
      <c r="D137" s="135">
        <v>516204.33669164701</v>
      </c>
      <c r="E137" s="115">
        <v>7193947</v>
      </c>
      <c r="G137" s="202"/>
    </row>
    <row r="138" spans="1:7" ht="28" x14ac:dyDescent="0.15">
      <c r="A138" s="126">
        <v>6</v>
      </c>
      <c r="B138" s="17" t="s">
        <v>723</v>
      </c>
      <c r="C138" s="20" t="s">
        <v>724</v>
      </c>
      <c r="D138" s="135">
        <v>460233.51482663502</v>
      </c>
      <c r="E138" s="115">
        <v>736185</v>
      </c>
      <c r="G138" s="202"/>
    </row>
    <row r="139" spans="1:7" ht="28" x14ac:dyDescent="0.15">
      <c r="A139" s="126">
        <v>7</v>
      </c>
      <c r="B139" s="17" t="s">
        <v>659</v>
      </c>
      <c r="C139" s="20" t="s">
        <v>725</v>
      </c>
      <c r="D139" s="135">
        <v>453302.01973900502</v>
      </c>
      <c r="E139" s="115">
        <v>5142525</v>
      </c>
      <c r="G139" s="202"/>
    </row>
    <row r="140" spans="1:7" ht="14" x14ac:dyDescent="0.15">
      <c r="A140" s="126">
        <v>8</v>
      </c>
      <c r="B140" s="17" t="s">
        <v>271</v>
      </c>
      <c r="C140" s="20" t="s">
        <v>272</v>
      </c>
      <c r="D140" s="135">
        <v>362676.72708337894</v>
      </c>
      <c r="E140" s="115">
        <v>4529208</v>
      </c>
      <c r="G140" s="202"/>
    </row>
    <row r="141" spans="1:7" ht="14" x14ac:dyDescent="0.15">
      <c r="A141" s="126">
        <v>9</v>
      </c>
      <c r="B141" s="17" t="s">
        <v>269</v>
      </c>
      <c r="C141" s="20" t="s">
        <v>270</v>
      </c>
      <c r="D141" s="135">
        <v>354407.92420923198</v>
      </c>
      <c r="E141" s="115">
        <v>1897897</v>
      </c>
      <c r="G141" s="202"/>
    </row>
    <row r="142" spans="1:7" ht="14" x14ac:dyDescent="0.15">
      <c r="A142" s="126">
        <v>10</v>
      </c>
      <c r="B142" s="17" t="s">
        <v>257</v>
      </c>
      <c r="C142" s="20" t="s">
        <v>258</v>
      </c>
      <c r="D142" s="135">
        <v>347652.23801393597</v>
      </c>
      <c r="E142" s="115">
        <v>4298570</v>
      </c>
      <c r="G142" s="202"/>
    </row>
    <row r="143" spans="1:7" x14ac:dyDescent="0.15">
      <c r="A143" s="286"/>
      <c r="B143" s="287"/>
      <c r="C143" s="288"/>
      <c r="D143" s="289"/>
      <c r="E143" s="290"/>
      <c r="G143" s="202"/>
    </row>
    <row r="144" spans="1:7" ht="16" x14ac:dyDescent="0.2">
      <c r="A144" s="1101" t="s">
        <v>778</v>
      </c>
      <c r="B144" s="1102"/>
      <c r="C144" s="1102"/>
      <c r="D144" s="1102"/>
      <c r="E144" s="1103"/>
      <c r="G144" s="202"/>
    </row>
    <row r="145" spans="1:27" s="11" customFormat="1" ht="14" customHeight="1" x14ac:dyDescent="0.15">
      <c r="A145" s="334" t="s">
        <v>189</v>
      </c>
      <c r="B145" s="313" t="s">
        <v>255</v>
      </c>
      <c r="C145" s="313" t="s">
        <v>201</v>
      </c>
      <c r="D145" s="313" t="s">
        <v>202</v>
      </c>
      <c r="E145" s="313" t="s">
        <v>203</v>
      </c>
      <c r="F145" s="65"/>
      <c r="G145"/>
      <c r="H145"/>
      <c r="I145"/>
      <c r="J145"/>
      <c r="K145"/>
      <c r="L145"/>
      <c r="M145"/>
      <c r="N145"/>
      <c r="O145"/>
      <c r="P145"/>
      <c r="Q145"/>
      <c r="R145"/>
      <c r="S145"/>
      <c r="T145"/>
      <c r="U145"/>
      <c r="V145"/>
      <c r="W145"/>
      <c r="X145"/>
      <c r="Y145"/>
      <c r="Z145"/>
      <c r="AA145"/>
    </row>
    <row r="146" spans="1:27" s="11" customFormat="1" ht="14" customHeight="1" x14ac:dyDescent="0.15">
      <c r="A146" s="128">
        <v>1</v>
      </c>
      <c r="B146" s="223" t="s">
        <v>767</v>
      </c>
      <c r="C146" s="227" t="s">
        <v>773</v>
      </c>
      <c r="D146" s="360">
        <v>3040983.9016615199</v>
      </c>
      <c r="E146" s="330">
        <v>1263345</v>
      </c>
      <c r="F146" s="65"/>
      <c r="G146"/>
      <c r="H146"/>
      <c r="I146"/>
      <c r="J146"/>
      <c r="K146"/>
      <c r="L146"/>
      <c r="M146"/>
      <c r="N146"/>
      <c r="O146"/>
      <c r="P146"/>
      <c r="Q146"/>
      <c r="R146"/>
      <c r="S146"/>
      <c r="T146"/>
      <c r="U146"/>
      <c r="V146"/>
      <c r="W146"/>
      <c r="X146"/>
      <c r="Y146"/>
      <c r="Z146"/>
      <c r="AA146"/>
    </row>
    <row r="147" spans="1:27" s="11" customFormat="1" ht="14" customHeight="1" x14ac:dyDescent="0.15">
      <c r="A147" s="128">
        <v>2</v>
      </c>
      <c r="B147" s="223" t="s">
        <v>768</v>
      </c>
      <c r="C147" s="227" t="s">
        <v>774</v>
      </c>
      <c r="D147" s="360">
        <v>1143093.1927362899</v>
      </c>
      <c r="E147" s="330">
        <v>395274</v>
      </c>
      <c r="F147" s="65"/>
      <c r="G147"/>
      <c r="H147"/>
      <c r="I147"/>
      <c r="J147"/>
      <c r="K147"/>
      <c r="L147"/>
      <c r="M147"/>
      <c r="N147"/>
      <c r="O147"/>
      <c r="P147"/>
      <c r="Q147"/>
      <c r="R147"/>
      <c r="S147"/>
      <c r="T147"/>
      <c r="U147"/>
      <c r="V147"/>
      <c r="W147"/>
      <c r="X147"/>
      <c r="Y147"/>
      <c r="Z147"/>
      <c r="AA147"/>
    </row>
    <row r="148" spans="1:27" s="11" customFormat="1" ht="14" customHeight="1" x14ac:dyDescent="0.15">
      <c r="A148" s="128">
        <v>3</v>
      </c>
      <c r="B148" s="223" t="s">
        <v>271</v>
      </c>
      <c r="C148" s="227" t="s">
        <v>272</v>
      </c>
      <c r="D148" s="360">
        <v>738395.29876838229</v>
      </c>
      <c r="E148" s="330">
        <v>6208008</v>
      </c>
      <c r="F148" s="65"/>
      <c r="G148"/>
      <c r="H148"/>
      <c r="I148"/>
      <c r="J148"/>
      <c r="K148"/>
      <c r="L148"/>
      <c r="M148"/>
      <c r="N148"/>
      <c r="O148"/>
      <c r="P148"/>
      <c r="Q148"/>
      <c r="R148"/>
      <c r="S148"/>
      <c r="T148"/>
      <c r="U148"/>
      <c r="V148"/>
      <c r="W148"/>
      <c r="X148"/>
      <c r="Y148"/>
      <c r="Z148"/>
      <c r="AA148"/>
    </row>
    <row r="149" spans="1:27" s="11" customFormat="1" ht="14" customHeight="1" x14ac:dyDescent="0.15">
      <c r="A149" s="125">
        <v>4</v>
      </c>
      <c r="B149" s="223" t="s">
        <v>265</v>
      </c>
      <c r="C149" s="227" t="s">
        <v>266</v>
      </c>
      <c r="D149" s="360">
        <v>693373.21945359802</v>
      </c>
      <c r="E149" s="330">
        <v>9253579</v>
      </c>
      <c r="F149" s="65"/>
      <c r="G149"/>
      <c r="H149"/>
      <c r="I149"/>
      <c r="J149"/>
      <c r="K149"/>
      <c r="L149"/>
      <c r="M149"/>
      <c r="N149"/>
      <c r="O149"/>
      <c r="P149"/>
      <c r="Q149"/>
      <c r="R149"/>
      <c r="S149"/>
      <c r="T149"/>
      <c r="U149"/>
      <c r="V149"/>
      <c r="W149"/>
      <c r="X149"/>
      <c r="Y149"/>
      <c r="Z149"/>
      <c r="AA149"/>
    </row>
    <row r="150" spans="1:27" s="11" customFormat="1" ht="14" customHeight="1" x14ac:dyDescent="0.15">
      <c r="A150" s="125">
        <v>5</v>
      </c>
      <c r="B150" s="223" t="s">
        <v>257</v>
      </c>
      <c r="C150" s="227" t="s">
        <v>258</v>
      </c>
      <c r="D150" s="360">
        <v>566163.65994708706</v>
      </c>
      <c r="E150" s="330">
        <v>5870810</v>
      </c>
      <c r="F150" s="65"/>
      <c r="G150"/>
      <c r="H150"/>
      <c r="I150"/>
      <c r="J150"/>
      <c r="K150"/>
      <c r="L150"/>
      <c r="M150"/>
      <c r="N150"/>
      <c r="O150"/>
      <c r="P150"/>
      <c r="Q150"/>
      <c r="R150"/>
      <c r="S150"/>
      <c r="T150"/>
      <c r="U150"/>
      <c r="V150"/>
      <c r="W150"/>
      <c r="X150"/>
      <c r="Y150"/>
      <c r="Z150"/>
      <c r="AA150"/>
    </row>
    <row r="151" spans="1:27" s="11" customFormat="1" ht="14" customHeight="1" x14ac:dyDescent="0.15">
      <c r="A151" s="125">
        <v>6</v>
      </c>
      <c r="B151" s="223" t="s">
        <v>259</v>
      </c>
      <c r="C151" s="227" t="s">
        <v>448</v>
      </c>
      <c r="D151" s="360">
        <v>534815.95135613601</v>
      </c>
      <c r="E151" s="330">
        <v>5950720</v>
      </c>
      <c r="F151" s="65"/>
      <c r="G151"/>
      <c r="H151"/>
      <c r="I151"/>
      <c r="J151"/>
      <c r="K151"/>
      <c r="L151"/>
      <c r="M151"/>
      <c r="N151"/>
      <c r="O151"/>
      <c r="P151"/>
      <c r="Q151"/>
      <c r="R151"/>
      <c r="S151"/>
      <c r="T151"/>
      <c r="U151"/>
      <c r="V151"/>
      <c r="W151"/>
      <c r="X151"/>
      <c r="Y151"/>
      <c r="Z151"/>
      <c r="AA151"/>
    </row>
    <row r="152" spans="1:27" s="11" customFormat="1" ht="28" x14ac:dyDescent="0.15">
      <c r="A152" s="125">
        <v>7</v>
      </c>
      <c r="B152" s="223" t="s">
        <v>769</v>
      </c>
      <c r="C152" s="227" t="s">
        <v>770</v>
      </c>
      <c r="D152" s="360">
        <v>498447.45546579303</v>
      </c>
      <c r="E152" s="330">
        <v>733156</v>
      </c>
      <c r="F152" s="65"/>
      <c r="G152"/>
      <c r="H152"/>
      <c r="I152"/>
      <c r="J152"/>
      <c r="K152"/>
      <c r="L152"/>
      <c r="M152"/>
      <c r="N152"/>
      <c r="O152"/>
      <c r="P152"/>
      <c r="Q152"/>
      <c r="R152"/>
      <c r="S152"/>
      <c r="T152"/>
      <c r="U152"/>
      <c r="V152"/>
      <c r="W152"/>
      <c r="X152"/>
      <c r="Y152"/>
      <c r="Z152"/>
      <c r="AA152"/>
    </row>
    <row r="153" spans="1:27" s="11" customFormat="1" ht="14" customHeight="1" x14ac:dyDescent="0.15">
      <c r="A153" s="125">
        <v>8</v>
      </c>
      <c r="B153" s="223" t="s">
        <v>449</v>
      </c>
      <c r="C153" s="227" t="s">
        <v>450</v>
      </c>
      <c r="D153" s="360">
        <v>424655.81612883997</v>
      </c>
      <c r="E153" s="330">
        <v>6060716</v>
      </c>
      <c r="F153" s="65"/>
      <c r="G153"/>
      <c r="H153"/>
      <c r="I153"/>
      <c r="J153"/>
      <c r="K153"/>
      <c r="L153"/>
      <c r="M153"/>
      <c r="N153"/>
      <c r="O153"/>
      <c r="P153"/>
      <c r="Q153"/>
      <c r="R153"/>
      <c r="S153"/>
      <c r="T153"/>
      <c r="U153"/>
      <c r="V153"/>
      <c r="W153"/>
      <c r="X153"/>
      <c r="Y153"/>
      <c r="Z153"/>
      <c r="AA153"/>
    </row>
    <row r="154" spans="1:27" s="11" customFormat="1" ht="14" customHeight="1" x14ac:dyDescent="0.15">
      <c r="A154" s="125">
        <v>9</v>
      </c>
      <c r="B154" s="223" t="s">
        <v>267</v>
      </c>
      <c r="C154" s="227" t="s">
        <v>268</v>
      </c>
      <c r="D154" s="360">
        <v>423878.45362158399</v>
      </c>
      <c r="E154" s="330">
        <v>6895702</v>
      </c>
      <c r="F154" s="65"/>
      <c r="G154"/>
      <c r="H154"/>
      <c r="I154"/>
      <c r="J154"/>
      <c r="K154"/>
      <c r="L154"/>
      <c r="M154"/>
      <c r="N154"/>
      <c r="O154"/>
      <c r="P154"/>
      <c r="Q154"/>
      <c r="R154"/>
      <c r="S154"/>
      <c r="T154"/>
      <c r="U154"/>
      <c r="V154"/>
      <c r="W154"/>
      <c r="X154"/>
      <c r="Y154"/>
      <c r="Z154"/>
      <c r="AA154"/>
    </row>
    <row r="155" spans="1:27" s="11" customFormat="1" ht="14" customHeight="1" x14ac:dyDescent="0.15">
      <c r="A155" s="125">
        <v>10</v>
      </c>
      <c r="B155" s="223" t="s">
        <v>771</v>
      </c>
      <c r="C155" s="227" t="s">
        <v>772</v>
      </c>
      <c r="D155" s="360">
        <v>355338.99681594502</v>
      </c>
      <c r="E155" s="330">
        <v>5721641</v>
      </c>
      <c r="F155" s="65"/>
      <c r="G155"/>
      <c r="H155"/>
      <c r="I155"/>
      <c r="J155"/>
      <c r="K155"/>
      <c r="L155"/>
      <c r="M155"/>
      <c r="N155"/>
      <c r="O155"/>
      <c r="P155"/>
      <c r="Q155"/>
      <c r="R155"/>
      <c r="S155"/>
      <c r="T155"/>
      <c r="U155"/>
      <c r="V155"/>
      <c r="W155"/>
      <c r="X155"/>
      <c r="Y155"/>
      <c r="Z155"/>
      <c r="AA155"/>
    </row>
    <row r="156" spans="1:27" s="11" customFormat="1" ht="14" customHeight="1" x14ac:dyDescent="0.15">
      <c r="A156" s="136"/>
      <c r="B156" s="96"/>
      <c r="C156" s="300"/>
      <c r="D156" s="137"/>
      <c r="E156" s="99"/>
      <c r="F156" s="65"/>
      <c r="G156"/>
      <c r="H156"/>
      <c r="I156"/>
      <c r="J156"/>
      <c r="K156"/>
      <c r="L156"/>
      <c r="M156"/>
      <c r="N156"/>
      <c r="O156"/>
      <c r="P156"/>
      <c r="Q156"/>
      <c r="R156"/>
      <c r="S156"/>
      <c r="T156"/>
      <c r="U156"/>
      <c r="V156"/>
      <c r="W156"/>
      <c r="X156"/>
      <c r="Y156"/>
      <c r="Z156"/>
      <c r="AA156"/>
    </row>
    <row r="157" spans="1:27" s="11" customFormat="1" ht="14" customHeight="1" x14ac:dyDescent="0.2">
      <c r="A157" s="1101" t="s">
        <v>806</v>
      </c>
      <c r="B157" s="1102"/>
      <c r="C157" s="1102"/>
      <c r="D157" s="1102"/>
      <c r="E157" s="1103"/>
      <c r="F157" s="65"/>
      <c r="G157"/>
      <c r="H157"/>
      <c r="I157"/>
      <c r="J157"/>
      <c r="K157"/>
      <c r="L157"/>
      <c r="M157"/>
      <c r="N157"/>
      <c r="O157"/>
      <c r="P157"/>
      <c r="Q157"/>
      <c r="R157"/>
      <c r="S157"/>
      <c r="T157"/>
      <c r="U157"/>
      <c r="V157"/>
      <c r="W157"/>
      <c r="X157"/>
      <c r="Y157"/>
      <c r="Z157"/>
      <c r="AA157"/>
    </row>
    <row r="158" spans="1:27" s="11" customFormat="1" ht="14" customHeight="1" x14ac:dyDescent="0.2">
      <c r="A158" s="335" t="s">
        <v>189</v>
      </c>
      <c r="B158" s="315" t="s">
        <v>255</v>
      </c>
      <c r="C158" s="315" t="s">
        <v>201</v>
      </c>
      <c r="D158" s="315" t="s">
        <v>202</v>
      </c>
      <c r="E158" s="315" t="s">
        <v>203</v>
      </c>
      <c r="F158" s="65"/>
      <c r="G158"/>
      <c r="H158"/>
      <c r="I158"/>
      <c r="J158"/>
      <c r="K158"/>
      <c r="L158"/>
      <c r="M158"/>
      <c r="N158"/>
      <c r="O158"/>
      <c r="P158"/>
      <c r="Q158"/>
      <c r="R158"/>
      <c r="S158"/>
      <c r="T158"/>
      <c r="U158"/>
      <c r="V158"/>
      <c r="W158"/>
      <c r="X158"/>
      <c r="Y158"/>
      <c r="Z158"/>
      <c r="AA158"/>
    </row>
    <row r="159" spans="1:27" s="11" customFormat="1" ht="14" customHeight="1" x14ac:dyDescent="0.15">
      <c r="A159" s="321">
        <v>1</v>
      </c>
      <c r="B159" s="356" t="s">
        <v>767</v>
      </c>
      <c r="C159" s="337" t="s">
        <v>797</v>
      </c>
      <c r="D159" s="412">
        <v>3963880.3086501402</v>
      </c>
      <c r="E159" s="413">
        <v>4173786</v>
      </c>
      <c r="F159" s="65"/>
      <c r="G159"/>
      <c r="H159"/>
      <c r="I159"/>
      <c r="J159"/>
      <c r="K159"/>
      <c r="L159"/>
      <c r="M159"/>
      <c r="N159"/>
      <c r="O159"/>
      <c r="P159"/>
      <c r="Q159"/>
      <c r="R159"/>
      <c r="S159"/>
      <c r="T159"/>
      <c r="U159"/>
      <c r="V159"/>
      <c r="W159"/>
      <c r="X159"/>
      <c r="Y159"/>
      <c r="Z159"/>
      <c r="AA159"/>
    </row>
    <row r="160" spans="1:27" ht="17" x14ac:dyDescent="0.15">
      <c r="A160" s="321">
        <v>2</v>
      </c>
      <c r="B160" s="356" t="s">
        <v>815</v>
      </c>
      <c r="C160" s="337" t="s">
        <v>816</v>
      </c>
      <c r="D160" s="412">
        <v>3069676.5696898601</v>
      </c>
      <c r="E160" s="413">
        <v>7687241</v>
      </c>
      <c r="G160" s="202"/>
    </row>
    <row r="161" spans="1:27" s="11" customFormat="1" ht="14" customHeight="1" x14ac:dyDescent="0.15">
      <c r="A161" s="321">
        <v>3</v>
      </c>
      <c r="B161" s="356" t="s">
        <v>768</v>
      </c>
      <c r="C161" s="337" t="s">
        <v>799</v>
      </c>
      <c r="D161" s="412">
        <v>1740671.8381966201</v>
      </c>
      <c r="E161" s="413">
        <v>1601669</v>
      </c>
      <c r="F161" s="65"/>
      <c r="G161"/>
      <c r="H161"/>
      <c r="I161"/>
      <c r="J161"/>
      <c r="K161"/>
      <c r="L161"/>
      <c r="M161"/>
      <c r="N161"/>
      <c r="O161"/>
      <c r="P161"/>
      <c r="Q161"/>
      <c r="R161"/>
      <c r="S161"/>
      <c r="T161"/>
      <c r="U161"/>
      <c r="V161"/>
      <c r="W161"/>
      <c r="X161"/>
      <c r="Y161"/>
      <c r="Z161"/>
      <c r="AA161"/>
    </row>
    <row r="162" spans="1:27" s="11" customFormat="1" ht="14" customHeight="1" x14ac:dyDescent="0.15">
      <c r="A162" s="343">
        <v>4</v>
      </c>
      <c r="B162" s="356" t="s">
        <v>257</v>
      </c>
      <c r="C162" s="337" t="s">
        <v>258</v>
      </c>
      <c r="D162" s="412">
        <v>1378961.1348791199</v>
      </c>
      <c r="E162" s="413">
        <v>14453934</v>
      </c>
      <c r="F162" s="65"/>
      <c r="G162"/>
      <c r="H162"/>
      <c r="I162"/>
      <c r="J162"/>
      <c r="K162"/>
      <c r="L162"/>
      <c r="M162"/>
      <c r="N162"/>
      <c r="O162"/>
      <c r="P162"/>
      <c r="Q162"/>
      <c r="R162"/>
      <c r="S162"/>
      <c r="T162"/>
      <c r="U162"/>
      <c r="V162"/>
      <c r="W162"/>
      <c r="X162"/>
      <c r="Y162"/>
      <c r="Z162"/>
      <c r="AA162"/>
    </row>
    <row r="163" spans="1:27" s="11" customFormat="1" ht="14" customHeight="1" x14ac:dyDescent="0.15">
      <c r="A163" s="343">
        <v>5</v>
      </c>
      <c r="B163" s="356" t="s">
        <v>259</v>
      </c>
      <c r="C163" s="337" t="s">
        <v>448</v>
      </c>
      <c r="D163" s="412">
        <v>1182069.80490347</v>
      </c>
      <c r="E163" s="413">
        <v>12820902</v>
      </c>
      <c r="F163" s="65"/>
      <c r="G163"/>
      <c r="H163"/>
      <c r="I163"/>
      <c r="J163"/>
      <c r="K163"/>
      <c r="L163"/>
      <c r="M163"/>
      <c r="N163"/>
      <c r="O163"/>
      <c r="P163"/>
      <c r="Q163"/>
      <c r="R163"/>
      <c r="S163"/>
      <c r="T163"/>
      <c r="U163"/>
      <c r="V163"/>
      <c r="W163"/>
      <c r="X163"/>
      <c r="Y163"/>
      <c r="Z163"/>
      <c r="AA163"/>
    </row>
    <row r="164" spans="1:27" s="11" customFormat="1" ht="51" x14ac:dyDescent="0.15">
      <c r="A164" s="343">
        <v>6</v>
      </c>
      <c r="B164" s="356" t="s">
        <v>769</v>
      </c>
      <c r="C164" s="337" t="s">
        <v>770</v>
      </c>
      <c r="D164" s="412">
        <v>900438.99603188003</v>
      </c>
      <c r="E164" s="413">
        <v>1324437</v>
      </c>
      <c r="F164" s="65"/>
      <c r="G164"/>
      <c r="H164"/>
      <c r="I164"/>
      <c r="J164"/>
      <c r="K164"/>
      <c r="L164"/>
      <c r="M164"/>
      <c r="N164"/>
      <c r="O164"/>
      <c r="P164"/>
      <c r="Q164"/>
      <c r="R164"/>
      <c r="S164"/>
      <c r="T164"/>
      <c r="U164"/>
      <c r="V164"/>
      <c r="W164"/>
      <c r="X164"/>
      <c r="Y164"/>
      <c r="Z164"/>
      <c r="AA164"/>
    </row>
    <row r="165" spans="1:27" s="11" customFormat="1" ht="17" x14ac:dyDescent="0.15">
      <c r="A165" s="343">
        <v>7</v>
      </c>
      <c r="B165" s="356" t="s">
        <v>261</v>
      </c>
      <c r="C165" s="337" t="s">
        <v>798</v>
      </c>
      <c r="D165" s="412">
        <v>843003.30604165804</v>
      </c>
      <c r="E165" s="413">
        <v>15579962</v>
      </c>
      <c r="F165" s="65"/>
      <c r="G165"/>
      <c r="H165"/>
      <c r="I165"/>
      <c r="J165"/>
      <c r="K165"/>
      <c r="L165"/>
      <c r="M165"/>
      <c r="N165"/>
      <c r="O165"/>
      <c r="P165"/>
      <c r="Q165"/>
      <c r="R165"/>
      <c r="S165"/>
      <c r="T165"/>
      <c r="U165"/>
      <c r="V165"/>
      <c r="W165"/>
      <c r="X165"/>
      <c r="Y165"/>
      <c r="Z165"/>
      <c r="AA165"/>
    </row>
    <row r="166" spans="1:27" s="11" customFormat="1" ht="14" customHeight="1" x14ac:dyDescent="0.15">
      <c r="A166" s="343">
        <v>8</v>
      </c>
      <c r="B166" s="356" t="s">
        <v>265</v>
      </c>
      <c r="C166" s="337" t="s">
        <v>266</v>
      </c>
      <c r="D166" s="412">
        <v>806046.02610314696</v>
      </c>
      <c r="E166" s="413">
        <v>19059368</v>
      </c>
      <c r="F166" s="65"/>
      <c r="G166"/>
      <c r="H166"/>
      <c r="I166"/>
      <c r="J166"/>
      <c r="K166"/>
      <c r="L166"/>
      <c r="M166"/>
      <c r="N166"/>
      <c r="O166"/>
      <c r="P166"/>
      <c r="Q166"/>
      <c r="R166"/>
      <c r="S166"/>
      <c r="T166"/>
      <c r="U166"/>
      <c r="V166"/>
      <c r="W166"/>
      <c r="X166"/>
      <c r="Y166"/>
      <c r="Z166"/>
      <c r="AA166"/>
    </row>
    <row r="167" spans="1:27" s="11" customFormat="1" ht="19" customHeight="1" x14ac:dyDescent="0.15">
      <c r="A167" s="343">
        <v>9</v>
      </c>
      <c r="B167" s="356" t="s">
        <v>817</v>
      </c>
      <c r="C167" s="337" t="s">
        <v>818</v>
      </c>
      <c r="D167" s="412">
        <v>663918.91740144999</v>
      </c>
      <c r="E167" s="413">
        <v>1677771</v>
      </c>
      <c r="F167" s="65"/>
      <c r="G167"/>
      <c r="H167"/>
      <c r="I167"/>
      <c r="J167"/>
      <c r="K167"/>
      <c r="L167"/>
      <c r="M167"/>
      <c r="N167"/>
      <c r="O167"/>
      <c r="P167"/>
      <c r="Q167"/>
      <c r="R167"/>
      <c r="S167"/>
      <c r="T167"/>
      <c r="U167"/>
      <c r="V167"/>
      <c r="W167"/>
      <c r="X167"/>
      <c r="Y167"/>
      <c r="Z167"/>
      <c r="AA167"/>
    </row>
    <row r="168" spans="1:27" s="11" customFormat="1" ht="14" customHeight="1" x14ac:dyDescent="0.15">
      <c r="A168" s="343">
        <v>10</v>
      </c>
      <c r="B168" s="356" t="s">
        <v>271</v>
      </c>
      <c r="C168" s="337" t="s">
        <v>272</v>
      </c>
      <c r="D168" s="412">
        <v>662142.81717801699</v>
      </c>
      <c r="E168" s="413">
        <v>8622463</v>
      </c>
      <c r="F168" s="65"/>
      <c r="G168"/>
      <c r="H168"/>
      <c r="I168"/>
      <c r="J168"/>
      <c r="K168"/>
      <c r="L168"/>
      <c r="M168"/>
      <c r="N168"/>
      <c r="O168"/>
      <c r="P168"/>
      <c r="Q168"/>
      <c r="R168"/>
      <c r="S168"/>
      <c r="T168"/>
      <c r="U168"/>
      <c r="V168"/>
      <c r="W168"/>
      <c r="X168"/>
      <c r="Y168"/>
      <c r="Z168"/>
      <c r="AA168"/>
    </row>
    <row r="169" spans="1:27" s="11" customFormat="1" ht="14" customHeight="1" x14ac:dyDescent="0.15">
      <c r="A169" s="136"/>
      <c r="B169" s="96"/>
      <c r="C169" s="436"/>
      <c r="D169" s="137"/>
      <c r="E169" s="99"/>
      <c r="F169" s="65"/>
      <c r="G169" s="437"/>
      <c r="H169" s="437"/>
      <c r="I169" s="437"/>
      <c r="J169" s="437"/>
      <c r="K169" s="437"/>
      <c r="L169" s="437"/>
      <c r="M169" s="437"/>
      <c r="N169" s="437"/>
      <c r="O169" s="437"/>
      <c r="P169" s="437"/>
      <c r="Q169" s="437"/>
      <c r="R169" s="437"/>
      <c r="S169" s="437"/>
      <c r="T169" s="437"/>
      <c r="U169" s="437"/>
      <c r="V169" s="437"/>
      <c r="W169" s="437"/>
      <c r="X169" s="437"/>
      <c r="Y169" s="437"/>
      <c r="Z169" s="437"/>
      <c r="AA169" s="437"/>
    </row>
    <row r="170" spans="1:27" s="11" customFormat="1" ht="14" customHeight="1" x14ac:dyDescent="0.2">
      <c r="A170" s="1101" t="s">
        <v>891</v>
      </c>
      <c r="B170" s="1102"/>
      <c r="C170" s="1102"/>
      <c r="D170" s="1102"/>
      <c r="E170" s="1103"/>
      <c r="F170" s="65"/>
      <c r="G170" s="437"/>
      <c r="H170" s="437"/>
      <c r="I170" s="437"/>
      <c r="J170" s="437"/>
      <c r="K170" s="437"/>
      <c r="L170" s="437"/>
      <c r="M170" s="437"/>
      <c r="N170" s="437"/>
      <c r="O170" s="437"/>
      <c r="P170" s="437"/>
      <c r="Q170" s="437"/>
      <c r="R170" s="437"/>
      <c r="S170" s="437"/>
      <c r="T170" s="437"/>
      <c r="U170" s="437"/>
      <c r="V170" s="437"/>
      <c r="W170" s="437"/>
      <c r="X170" s="437"/>
      <c r="Y170" s="437"/>
      <c r="Z170" s="437"/>
      <c r="AA170" s="437"/>
    </row>
    <row r="171" spans="1:27" s="11" customFormat="1" ht="14" customHeight="1" x14ac:dyDescent="0.2">
      <c r="A171" s="335" t="s">
        <v>189</v>
      </c>
      <c r="B171" s="315" t="s">
        <v>255</v>
      </c>
      <c r="C171" s="315" t="s">
        <v>201</v>
      </c>
      <c r="D171" s="315" t="s">
        <v>202</v>
      </c>
      <c r="E171" s="315" t="s">
        <v>203</v>
      </c>
      <c r="F171" s="65"/>
      <c r="G171" s="437"/>
      <c r="H171" s="437"/>
      <c r="I171" s="437"/>
      <c r="J171" s="437"/>
      <c r="K171" s="437"/>
      <c r="L171" s="437"/>
      <c r="M171" s="437"/>
      <c r="N171" s="437"/>
      <c r="O171" s="437"/>
      <c r="P171" s="437"/>
      <c r="Q171" s="437"/>
      <c r="R171" s="437"/>
      <c r="S171" s="437"/>
      <c r="T171" s="437"/>
      <c r="U171" s="437"/>
      <c r="V171" s="437"/>
      <c r="W171" s="437"/>
      <c r="X171" s="437"/>
      <c r="Y171" s="437"/>
      <c r="Z171" s="437"/>
      <c r="AA171" s="437"/>
    </row>
    <row r="172" spans="1:27" ht="17" x14ac:dyDescent="0.15">
      <c r="A172" s="321">
        <v>1</v>
      </c>
      <c r="B172" s="324" t="s">
        <v>767</v>
      </c>
      <c r="C172" s="355" t="s">
        <v>797</v>
      </c>
      <c r="D172" s="361">
        <v>8216251.5502442596</v>
      </c>
      <c r="E172" s="332">
        <v>11830257</v>
      </c>
      <c r="G172" s="202"/>
      <c r="H172" s="437"/>
      <c r="I172" s="437"/>
      <c r="J172" s="437"/>
      <c r="K172" s="437"/>
      <c r="L172" s="437"/>
    </row>
    <row r="173" spans="1:27" s="11" customFormat="1" ht="14" customHeight="1" x14ac:dyDescent="0.15">
      <c r="A173" s="321">
        <v>2</v>
      </c>
      <c r="B173" s="324" t="s">
        <v>768</v>
      </c>
      <c r="C173" s="355" t="s">
        <v>799</v>
      </c>
      <c r="D173" s="361">
        <v>3642656.89171864</v>
      </c>
      <c r="E173" s="332">
        <v>1981224</v>
      </c>
      <c r="F173" s="65"/>
      <c r="G173" s="437"/>
      <c r="H173" s="437"/>
      <c r="I173" s="437"/>
      <c r="J173" s="437"/>
      <c r="K173" s="437"/>
      <c r="L173" s="437"/>
      <c r="M173" s="437"/>
      <c r="N173" s="437"/>
      <c r="O173" s="437"/>
      <c r="P173" s="437"/>
      <c r="Q173" s="437"/>
      <c r="R173" s="437"/>
      <c r="S173" s="437"/>
      <c r="T173" s="437"/>
      <c r="U173" s="437"/>
      <c r="V173" s="437"/>
      <c r="W173" s="437"/>
      <c r="X173" s="437"/>
      <c r="Y173" s="437"/>
      <c r="Z173" s="437"/>
      <c r="AA173" s="437"/>
    </row>
    <row r="174" spans="1:27" s="11" customFormat="1" ht="14" customHeight="1" x14ac:dyDescent="0.15">
      <c r="A174" s="321">
        <v>3</v>
      </c>
      <c r="B174" s="324" t="s">
        <v>878</v>
      </c>
      <c r="C174" s="355" t="s">
        <v>818</v>
      </c>
      <c r="D174" s="361">
        <v>1061106.88068285</v>
      </c>
      <c r="E174" s="332">
        <v>1951744</v>
      </c>
      <c r="F174" s="65"/>
      <c r="G174" s="437"/>
      <c r="H174" s="437"/>
      <c r="I174" s="437"/>
      <c r="J174" s="437"/>
      <c r="K174" s="437"/>
      <c r="L174" s="437"/>
      <c r="M174" s="437"/>
      <c r="N174" s="437"/>
      <c r="O174" s="437"/>
      <c r="P174" s="437"/>
      <c r="Q174" s="437"/>
      <c r="R174" s="437"/>
      <c r="S174" s="437"/>
      <c r="T174" s="437"/>
      <c r="U174" s="437"/>
      <c r="V174" s="437"/>
      <c r="W174" s="437"/>
      <c r="X174" s="437"/>
      <c r="Y174" s="437"/>
      <c r="Z174" s="437"/>
      <c r="AA174" s="437"/>
    </row>
    <row r="175" spans="1:27" s="11" customFormat="1" ht="14" customHeight="1" x14ac:dyDescent="0.15">
      <c r="A175" s="343">
        <v>4</v>
      </c>
      <c r="B175" s="324" t="s">
        <v>257</v>
      </c>
      <c r="C175" s="355" t="s">
        <v>258</v>
      </c>
      <c r="D175" s="361">
        <v>1001336.89787889</v>
      </c>
      <c r="E175" s="332">
        <v>11922494</v>
      </c>
      <c r="F175" s="65"/>
      <c r="G175" s="437"/>
      <c r="H175" s="437"/>
      <c r="I175" s="437"/>
      <c r="J175" s="437"/>
      <c r="K175" s="437"/>
      <c r="L175" s="437"/>
      <c r="M175" s="437"/>
      <c r="N175" s="437"/>
      <c r="O175" s="437"/>
      <c r="P175" s="437"/>
      <c r="Q175" s="437"/>
      <c r="R175" s="437"/>
      <c r="S175" s="437"/>
      <c r="T175" s="437"/>
      <c r="U175" s="437"/>
      <c r="V175" s="437"/>
      <c r="W175" s="437"/>
      <c r="X175" s="437"/>
      <c r="Y175" s="437"/>
      <c r="Z175" s="437"/>
      <c r="AA175" s="437"/>
    </row>
    <row r="176" spans="1:27" s="11" customFormat="1" ht="14" customHeight="1" x14ac:dyDescent="0.15">
      <c r="A176" s="343">
        <v>5</v>
      </c>
      <c r="B176" s="324" t="s">
        <v>259</v>
      </c>
      <c r="C176" s="355" t="s">
        <v>448</v>
      </c>
      <c r="D176" s="361">
        <v>893478.02097697905</v>
      </c>
      <c r="E176" s="332">
        <v>9550615</v>
      </c>
      <c r="F176" s="65"/>
      <c r="G176" s="437"/>
      <c r="H176" s="437"/>
      <c r="I176" s="437"/>
      <c r="J176" s="437"/>
      <c r="K176" s="437"/>
      <c r="L176" s="437"/>
      <c r="M176" s="437"/>
      <c r="N176" s="437"/>
      <c r="O176" s="437"/>
      <c r="P176" s="437"/>
      <c r="Q176" s="437"/>
      <c r="R176" s="437"/>
      <c r="S176" s="437"/>
      <c r="T176" s="437"/>
      <c r="U176" s="437"/>
      <c r="V176" s="437"/>
      <c r="W176" s="437"/>
      <c r="X176" s="437"/>
      <c r="Y176" s="437"/>
      <c r="Z176" s="437"/>
      <c r="AA176" s="437"/>
    </row>
    <row r="177" spans="1:27" s="11" customFormat="1" ht="14" customHeight="1" x14ac:dyDescent="0.15">
      <c r="A177" s="343">
        <v>6</v>
      </c>
      <c r="B177" s="324" t="s">
        <v>769</v>
      </c>
      <c r="C177" s="355" t="s">
        <v>770</v>
      </c>
      <c r="D177" s="361">
        <v>721955.95130324306</v>
      </c>
      <c r="E177" s="332">
        <v>1061910</v>
      </c>
      <c r="F177" s="65"/>
      <c r="G177" s="437"/>
      <c r="H177" s="437"/>
      <c r="I177" s="437"/>
      <c r="J177" s="437"/>
      <c r="K177" s="437"/>
      <c r="L177" s="437"/>
      <c r="M177" s="437"/>
      <c r="N177" s="437"/>
      <c r="O177" s="437"/>
      <c r="P177" s="437"/>
      <c r="Q177" s="437"/>
      <c r="R177" s="437"/>
      <c r="S177" s="437"/>
      <c r="T177" s="437"/>
      <c r="U177" s="437"/>
      <c r="V177" s="437"/>
      <c r="W177" s="437"/>
      <c r="X177" s="437"/>
      <c r="Y177" s="437"/>
      <c r="Z177" s="437"/>
      <c r="AA177" s="437"/>
    </row>
    <row r="178" spans="1:27" s="11" customFormat="1" ht="14" customHeight="1" x14ac:dyDescent="0.15">
      <c r="A178" s="343">
        <v>7</v>
      </c>
      <c r="B178" s="324" t="s">
        <v>265</v>
      </c>
      <c r="C178" s="355" t="s">
        <v>266</v>
      </c>
      <c r="D178" s="361">
        <v>671402.76938269997</v>
      </c>
      <c r="E178" s="332">
        <v>9443484</v>
      </c>
      <c r="F178" s="65"/>
      <c r="G178" s="437"/>
      <c r="H178" s="437"/>
      <c r="I178" s="437"/>
      <c r="J178" s="437"/>
      <c r="K178" s="437"/>
      <c r="L178" s="437"/>
      <c r="M178" s="437"/>
      <c r="N178" s="437"/>
      <c r="O178" s="437"/>
      <c r="P178" s="437"/>
      <c r="Q178" s="437"/>
      <c r="R178" s="437"/>
      <c r="S178" s="437"/>
      <c r="T178" s="437"/>
      <c r="U178" s="437"/>
      <c r="V178" s="437"/>
      <c r="W178" s="437"/>
      <c r="X178" s="437"/>
      <c r="Y178" s="437"/>
      <c r="Z178" s="437"/>
      <c r="AA178" s="437"/>
    </row>
    <row r="179" spans="1:27" s="11" customFormat="1" ht="14" customHeight="1" x14ac:dyDescent="0.15">
      <c r="A179" s="343">
        <v>8</v>
      </c>
      <c r="B179" s="324" t="s">
        <v>879</v>
      </c>
      <c r="C179" s="355" t="s">
        <v>880</v>
      </c>
      <c r="D179" s="361">
        <v>660368.57104865299</v>
      </c>
      <c r="E179" s="332">
        <v>11312422</v>
      </c>
      <c r="F179" s="65"/>
      <c r="G179" s="437"/>
      <c r="H179" s="437"/>
      <c r="I179" s="437"/>
      <c r="J179" s="437"/>
      <c r="K179" s="437"/>
      <c r="L179" s="437"/>
      <c r="M179" s="437"/>
      <c r="N179" s="437"/>
      <c r="O179" s="437"/>
      <c r="P179" s="437"/>
      <c r="Q179" s="437"/>
      <c r="R179" s="437"/>
      <c r="S179" s="437"/>
      <c r="T179" s="437"/>
      <c r="U179" s="437"/>
      <c r="V179" s="437"/>
      <c r="W179" s="437"/>
      <c r="X179" s="437"/>
      <c r="Y179" s="437"/>
      <c r="Z179" s="437"/>
      <c r="AA179" s="437"/>
    </row>
    <row r="180" spans="1:27" s="11" customFormat="1" ht="14" customHeight="1" x14ac:dyDescent="0.15">
      <c r="A180" s="343">
        <v>9</v>
      </c>
      <c r="B180" s="324" t="s">
        <v>881</v>
      </c>
      <c r="C180" s="355" t="s">
        <v>882</v>
      </c>
      <c r="D180" s="361">
        <v>631272.26335528097</v>
      </c>
      <c r="E180" s="332">
        <v>1193119</v>
      </c>
      <c r="F180" s="65"/>
      <c r="G180" s="437"/>
      <c r="H180" s="437"/>
      <c r="I180" s="437"/>
      <c r="J180" s="437"/>
      <c r="K180" s="437"/>
      <c r="L180" s="437"/>
      <c r="M180" s="437"/>
      <c r="N180" s="437"/>
      <c r="O180" s="437"/>
      <c r="P180" s="437"/>
      <c r="Q180" s="437"/>
      <c r="R180" s="437"/>
      <c r="S180" s="437"/>
      <c r="T180" s="437"/>
      <c r="U180" s="437"/>
      <c r="V180" s="437"/>
      <c r="W180" s="437"/>
      <c r="X180" s="437"/>
      <c r="Y180" s="437"/>
      <c r="Z180" s="437"/>
      <c r="AA180" s="437"/>
    </row>
    <row r="181" spans="1:27" s="11" customFormat="1" ht="14" customHeight="1" x14ac:dyDescent="0.15">
      <c r="A181" s="343">
        <v>10</v>
      </c>
      <c r="B181" s="324" t="s">
        <v>883</v>
      </c>
      <c r="C181" s="355" t="s">
        <v>884</v>
      </c>
      <c r="D181" s="361">
        <v>616027.68931636796</v>
      </c>
      <c r="E181" s="332">
        <v>4915590</v>
      </c>
      <c r="F181" s="65"/>
      <c r="G181" s="437"/>
      <c r="H181" s="437"/>
      <c r="I181" s="437"/>
      <c r="J181" s="437"/>
      <c r="K181" s="437"/>
      <c r="L181" s="437"/>
      <c r="M181" s="437"/>
      <c r="N181" s="437"/>
      <c r="O181" s="437"/>
      <c r="P181" s="437"/>
      <c r="Q181" s="437"/>
      <c r="R181" s="437"/>
      <c r="S181" s="437"/>
      <c r="T181" s="437"/>
      <c r="U181" s="437"/>
      <c r="V181" s="437"/>
      <c r="W181" s="437"/>
      <c r="X181" s="437"/>
      <c r="Y181" s="437"/>
      <c r="Z181" s="437"/>
      <c r="AA181" s="437"/>
    </row>
    <row r="182" spans="1:27" s="11" customFormat="1" ht="14" customHeight="1" x14ac:dyDescent="0.15">
      <c r="A182" s="136"/>
      <c r="B182" s="96"/>
      <c r="C182" s="370"/>
      <c r="D182" s="137"/>
      <c r="E182" s="99"/>
      <c r="F182" s="65"/>
      <c r="G182"/>
      <c r="H182"/>
      <c r="I182"/>
      <c r="J182"/>
      <c r="K182"/>
      <c r="L182"/>
      <c r="M182"/>
      <c r="N182"/>
      <c r="O182"/>
      <c r="P182"/>
      <c r="Q182"/>
      <c r="R182"/>
      <c r="S182"/>
      <c r="T182"/>
      <c r="U182"/>
      <c r="V182"/>
      <c r="W182"/>
      <c r="X182"/>
      <c r="Y182"/>
      <c r="Z182"/>
      <c r="AA182"/>
    </row>
    <row r="183" spans="1:27" s="11" customFormat="1" ht="14" customHeight="1" x14ac:dyDescent="0.2">
      <c r="A183" s="1101" t="s">
        <v>1005</v>
      </c>
      <c r="B183" s="1102"/>
      <c r="C183" s="1102"/>
      <c r="D183" s="1102"/>
      <c r="E183" s="1103"/>
      <c r="F183" s="65"/>
      <c r="G183"/>
      <c r="H183"/>
      <c r="I183"/>
      <c r="J183"/>
      <c r="K183"/>
      <c r="L183"/>
      <c r="M183"/>
      <c r="N183"/>
      <c r="O183"/>
      <c r="P183"/>
      <c r="Q183"/>
      <c r="R183"/>
      <c r="S183"/>
      <c r="T183"/>
      <c r="U183"/>
      <c r="V183"/>
      <c r="W183"/>
      <c r="X183"/>
      <c r="Y183"/>
      <c r="Z183"/>
      <c r="AA183"/>
    </row>
    <row r="184" spans="1:27" s="11" customFormat="1" ht="14" customHeight="1" x14ac:dyDescent="0.15">
      <c r="A184" s="522" t="s">
        <v>189</v>
      </c>
      <c r="B184" s="522" t="s">
        <v>255</v>
      </c>
      <c r="C184" s="522" t="s">
        <v>201</v>
      </c>
      <c r="D184" s="522" t="s">
        <v>202</v>
      </c>
      <c r="E184" s="522" t="s">
        <v>203</v>
      </c>
      <c r="F184" s="65"/>
      <c r="G184"/>
      <c r="H184"/>
      <c r="I184"/>
      <c r="J184"/>
      <c r="K184"/>
      <c r="L184"/>
      <c r="M184"/>
      <c r="N184"/>
      <c r="O184"/>
      <c r="P184"/>
      <c r="Q184"/>
      <c r="R184"/>
      <c r="S184"/>
      <c r="T184"/>
      <c r="U184"/>
      <c r="V184"/>
      <c r="W184"/>
      <c r="X184"/>
      <c r="Y184"/>
      <c r="Z184"/>
      <c r="AA184"/>
    </row>
    <row r="185" spans="1:27" ht="17" x14ac:dyDescent="0.15">
      <c r="A185" s="522">
        <v>1</v>
      </c>
      <c r="B185" s="356" t="s">
        <v>767</v>
      </c>
      <c r="C185" s="337" t="s">
        <v>797</v>
      </c>
      <c r="D185" s="412">
        <v>15992415.54628114</v>
      </c>
      <c r="E185" s="413">
        <v>5023041</v>
      </c>
      <c r="G185" s="202"/>
    </row>
    <row r="186" spans="1:27" s="11" customFormat="1" ht="14" customHeight="1" x14ac:dyDescent="0.15">
      <c r="A186" s="522">
        <v>2</v>
      </c>
      <c r="B186" s="356" t="s">
        <v>768</v>
      </c>
      <c r="C186" s="337" t="s">
        <v>799</v>
      </c>
      <c r="D186" s="412">
        <v>6799036.3241220498</v>
      </c>
      <c r="E186" s="413">
        <v>1956401</v>
      </c>
      <c r="F186" s="65"/>
      <c r="G186"/>
      <c r="H186"/>
      <c r="I186"/>
      <c r="J186"/>
      <c r="K186"/>
      <c r="L186"/>
      <c r="M186"/>
      <c r="N186"/>
      <c r="O186"/>
      <c r="P186"/>
      <c r="Q186"/>
      <c r="R186"/>
      <c r="S186"/>
      <c r="T186"/>
      <c r="U186"/>
      <c r="V186"/>
      <c r="W186"/>
      <c r="X186"/>
      <c r="Y186"/>
      <c r="Z186"/>
      <c r="AA186"/>
    </row>
    <row r="187" spans="1:27" s="11" customFormat="1" ht="14" customHeight="1" x14ac:dyDescent="0.15">
      <c r="A187" s="522">
        <v>3</v>
      </c>
      <c r="B187" s="356" t="s">
        <v>769</v>
      </c>
      <c r="C187" s="337" t="s">
        <v>770</v>
      </c>
      <c r="D187" s="412">
        <v>1804834.12928879</v>
      </c>
      <c r="E187" s="413">
        <v>2654693</v>
      </c>
      <c r="F187" s="65"/>
      <c r="G187"/>
      <c r="H187"/>
      <c r="I187"/>
      <c r="J187"/>
      <c r="K187"/>
      <c r="L187"/>
      <c r="M187"/>
      <c r="N187"/>
      <c r="O187"/>
      <c r="P187"/>
      <c r="Q187"/>
      <c r="R187"/>
      <c r="S187"/>
      <c r="T187"/>
      <c r="U187"/>
      <c r="V187"/>
      <c r="W187"/>
      <c r="X187"/>
      <c r="Y187"/>
      <c r="Z187"/>
      <c r="AA187"/>
    </row>
    <row r="188" spans="1:27" s="11" customFormat="1" ht="16" customHeight="1" x14ac:dyDescent="0.15">
      <c r="A188" s="353">
        <v>4</v>
      </c>
      <c r="B188" s="356" t="s">
        <v>878</v>
      </c>
      <c r="C188" s="337" t="s">
        <v>818</v>
      </c>
      <c r="D188" s="412">
        <v>1715871.8649515351</v>
      </c>
      <c r="E188" s="413">
        <v>2117954</v>
      </c>
      <c r="F188" s="65"/>
      <c r="G188"/>
      <c r="H188"/>
      <c r="I188"/>
      <c r="J188"/>
      <c r="K188"/>
      <c r="L188"/>
      <c r="M188"/>
      <c r="N188"/>
      <c r="O188"/>
      <c r="P188"/>
      <c r="Q188"/>
      <c r="R188"/>
      <c r="S188"/>
      <c r="T188"/>
      <c r="U188"/>
      <c r="V188"/>
      <c r="W188"/>
      <c r="X188"/>
      <c r="Y188"/>
      <c r="Z188"/>
      <c r="AA188"/>
    </row>
    <row r="189" spans="1:27" s="11" customFormat="1" ht="14" customHeight="1" x14ac:dyDescent="0.15">
      <c r="A189" s="353">
        <v>5</v>
      </c>
      <c r="B189" s="356" t="s">
        <v>257</v>
      </c>
      <c r="C189" s="337" t="s">
        <v>987</v>
      </c>
      <c r="D189" s="412">
        <v>951064.20470320701</v>
      </c>
      <c r="E189" s="413">
        <v>8741131</v>
      </c>
      <c r="F189" s="65"/>
      <c r="G189"/>
      <c r="H189"/>
      <c r="I189"/>
      <c r="J189"/>
      <c r="K189"/>
      <c r="L189"/>
      <c r="M189"/>
      <c r="N189"/>
      <c r="O189"/>
      <c r="P189"/>
      <c r="Q189"/>
      <c r="R189"/>
      <c r="S189"/>
      <c r="T189"/>
      <c r="U189"/>
      <c r="V189"/>
      <c r="W189"/>
      <c r="X189"/>
      <c r="Y189"/>
      <c r="Z189"/>
      <c r="AA189"/>
    </row>
    <row r="190" spans="1:27" s="11" customFormat="1" ht="14" customHeight="1" x14ac:dyDescent="0.15">
      <c r="A190" s="353">
        <v>6</v>
      </c>
      <c r="B190" s="356" t="s">
        <v>259</v>
      </c>
      <c r="C190" s="337" t="s">
        <v>987</v>
      </c>
      <c r="D190" s="412">
        <v>944946.83769397705</v>
      </c>
      <c r="E190" s="413">
        <v>9224800</v>
      </c>
      <c r="F190" s="65"/>
      <c r="G190"/>
      <c r="H190"/>
      <c r="I190"/>
      <c r="J190"/>
      <c r="K190"/>
      <c r="L190"/>
      <c r="M190"/>
      <c r="N190"/>
      <c r="O190"/>
      <c r="P190"/>
      <c r="Q190"/>
      <c r="R190"/>
      <c r="S190"/>
      <c r="T190"/>
      <c r="U190"/>
      <c r="V190"/>
      <c r="W190"/>
      <c r="X190"/>
      <c r="Y190"/>
      <c r="Z190"/>
      <c r="AA190"/>
    </row>
    <row r="191" spans="1:27" s="11" customFormat="1" ht="14" customHeight="1" x14ac:dyDescent="0.15">
      <c r="A191" s="353">
        <v>7</v>
      </c>
      <c r="B191" s="356" t="s">
        <v>265</v>
      </c>
      <c r="C191" s="337" t="s">
        <v>266</v>
      </c>
      <c r="D191" s="412">
        <v>828626.05625851289</v>
      </c>
      <c r="E191" s="413">
        <v>10074880</v>
      </c>
      <c r="F191" s="65"/>
      <c r="G191"/>
      <c r="H191"/>
      <c r="I191"/>
      <c r="J191"/>
      <c r="K191"/>
      <c r="L191"/>
      <c r="M191"/>
      <c r="N191"/>
      <c r="O191"/>
      <c r="P191"/>
      <c r="Q191"/>
      <c r="R191"/>
      <c r="S191"/>
      <c r="T191"/>
      <c r="U191"/>
      <c r="V191"/>
      <c r="W191"/>
      <c r="X191"/>
      <c r="Y191"/>
      <c r="Z191"/>
      <c r="AA191"/>
    </row>
    <row r="192" spans="1:27" s="11" customFormat="1" ht="14" customHeight="1" x14ac:dyDescent="0.15">
      <c r="A192" s="353">
        <v>8</v>
      </c>
      <c r="B192" s="356" t="s">
        <v>881</v>
      </c>
      <c r="C192" s="337" t="s">
        <v>882</v>
      </c>
      <c r="D192" s="412">
        <v>785088.417943515</v>
      </c>
      <c r="E192" s="413">
        <v>950991</v>
      </c>
      <c r="F192" s="65"/>
      <c r="G192"/>
      <c r="H192"/>
      <c r="I192"/>
      <c r="J192"/>
      <c r="K192"/>
      <c r="L192"/>
      <c r="M192"/>
      <c r="N192"/>
      <c r="O192"/>
      <c r="P192"/>
      <c r="Q192"/>
      <c r="R192"/>
      <c r="S192"/>
      <c r="T192"/>
      <c r="U192"/>
      <c r="V192"/>
      <c r="W192"/>
      <c r="X192"/>
      <c r="Y192"/>
      <c r="Z192"/>
      <c r="AA192"/>
    </row>
    <row r="193" spans="1:27" s="11" customFormat="1" ht="14" customHeight="1" x14ac:dyDescent="0.15">
      <c r="A193" s="353">
        <v>9</v>
      </c>
      <c r="B193" s="356" t="s">
        <v>994</v>
      </c>
      <c r="C193" s="337" t="s">
        <v>995</v>
      </c>
      <c r="D193" s="412">
        <v>722270.18265413702</v>
      </c>
      <c r="E193" s="413">
        <v>1228994</v>
      </c>
      <c r="F193" s="65"/>
      <c r="G193"/>
      <c r="H193"/>
      <c r="I193"/>
      <c r="J193"/>
      <c r="K193"/>
      <c r="L193"/>
      <c r="M193"/>
      <c r="N193"/>
      <c r="O193"/>
      <c r="P193"/>
      <c r="Q193"/>
      <c r="R193"/>
      <c r="S193"/>
      <c r="T193"/>
      <c r="U193"/>
      <c r="V193"/>
      <c r="W193"/>
      <c r="X193"/>
      <c r="Y193"/>
      <c r="Z193"/>
      <c r="AA193"/>
    </row>
    <row r="194" spans="1:27" s="11" customFormat="1" ht="14" customHeight="1" x14ac:dyDescent="0.15">
      <c r="A194" s="353">
        <v>10</v>
      </c>
      <c r="B194" s="356" t="s">
        <v>449</v>
      </c>
      <c r="C194" s="337" t="s">
        <v>450</v>
      </c>
      <c r="D194" s="412">
        <v>683615.078364613</v>
      </c>
      <c r="E194" s="413">
        <v>10154269</v>
      </c>
      <c r="F194" s="65"/>
      <c r="G194"/>
      <c r="H194"/>
      <c r="I194"/>
      <c r="J194"/>
      <c r="K194"/>
      <c r="L194"/>
      <c r="M194"/>
      <c r="N194"/>
      <c r="O194"/>
      <c r="P194"/>
      <c r="Q194"/>
      <c r="R194"/>
      <c r="S194"/>
      <c r="T194"/>
      <c r="U194"/>
      <c r="V194"/>
      <c r="W194"/>
      <c r="X194"/>
      <c r="Y194"/>
      <c r="Z194"/>
      <c r="AA194"/>
    </row>
    <row r="195" spans="1:27" s="11" customFormat="1" ht="14" customHeight="1" x14ac:dyDescent="0.15">
      <c r="A195" s="947"/>
      <c r="B195" s="948"/>
      <c r="C195" s="949"/>
      <c r="D195" s="950"/>
      <c r="E195" s="951"/>
      <c r="F195" s="65"/>
      <c r="G195" s="602"/>
      <c r="H195" s="602"/>
      <c r="I195" s="602"/>
      <c r="J195" s="602"/>
      <c r="K195" s="602"/>
      <c r="L195" s="602"/>
      <c r="M195" s="602"/>
      <c r="N195" s="602"/>
      <c r="O195" s="602"/>
      <c r="P195" s="602"/>
      <c r="Q195" s="602"/>
      <c r="R195" s="602"/>
      <c r="S195" s="602"/>
      <c r="T195" s="602"/>
      <c r="U195" s="602"/>
      <c r="V195" s="602"/>
      <c r="W195" s="602"/>
      <c r="X195" s="602"/>
      <c r="Y195" s="602"/>
      <c r="Z195" s="602"/>
      <c r="AA195" s="602"/>
    </row>
    <row r="196" spans="1:27" s="11" customFormat="1" ht="14" customHeight="1" x14ac:dyDescent="0.15">
      <c r="A196" s="1105" t="s">
        <v>1261</v>
      </c>
      <c r="B196" s="1106"/>
      <c r="C196" s="1106"/>
      <c r="D196" s="1106"/>
      <c r="E196" s="1107"/>
      <c r="F196" s="65"/>
      <c r="G196" s="602"/>
      <c r="H196" s="602"/>
      <c r="I196" s="602"/>
      <c r="J196" s="602"/>
      <c r="K196" s="602"/>
      <c r="L196" s="602"/>
      <c r="M196" s="602"/>
      <c r="N196" s="602"/>
      <c r="O196" s="602"/>
      <c r="P196" s="602"/>
      <c r="Q196" s="602"/>
      <c r="R196" s="602"/>
      <c r="S196" s="602"/>
      <c r="T196" s="602"/>
      <c r="U196" s="602"/>
      <c r="V196" s="602"/>
      <c r="W196" s="602"/>
      <c r="X196" s="602"/>
      <c r="Y196" s="602"/>
      <c r="Z196" s="602"/>
      <c r="AA196" s="602"/>
    </row>
    <row r="197" spans="1:27" s="11" customFormat="1" ht="14" customHeight="1" x14ac:dyDescent="0.15">
      <c r="A197" s="1104" t="s">
        <v>656</v>
      </c>
      <c r="B197" s="1104"/>
      <c r="C197" s="1104"/>
      <c r="D197" s="1104"/>
      <c r="E197" s="1104"/>
      <c r="F197" s="65"/>
      <c r="G197" s="602"/>
      <c r="H197" s="602"/>
      <c r="I197" s="602"/>
      <c r="J197" s="602"/>
      <c r="K197" s="602"/>
      <c r="L197" s="602"/>
      <c r="M197" s="602"/>
      <c r="N197" s="602"/>
      <c r="O197" s="602"/>
      <c r="P197" s="602"/>
      <c r="Q197" s="602"/>
      <c r="R197" s="602"/>
      <c r="S197" s="602"/>
      <c r="T197" s="602"/>
      <c r="U197" s="602"/>
      <c r="V197" s="602"/>
      <c r="W197" s="602"/>
      <c r="X197" s="602"/>
      <c r="Y197" s="602"/>
      <c r="Z197" s="602"/>
      <c r="AA197" s="602"/>
    </row>
    <row r="198" spans="1:27" s="11" customFormat="1" ht="14" customHeight="1" x14ac:dyDescent="0.15">
      <c r="A198" s="859"/>
      <c r="B198" s="353" t="s">
        <v>255</v>
      </c>
      <c r="C198" s="353" t="s">
        <v>201</v>
      </c>
      <c r="D198" s="353" t="s">
        <v>202</v>
      </c>
      <c r="E198" s="353" t="s">
        <v>203</v>
      </c>
      <c r="F198" s="65"/>
      <c r="G198" s="602"/>
      <c r="H198" s="602"/>
      <c r="I198" s="602"/>
      <c r="J198" s="602"/>
      <c r="K198" s="602"/>
      <c r="L198" s="602"/>
      <c r="M198" s="602"/>
      <c r="N198" s="602"/>
      <c r="O198" s="602"/>
      <c r="P198" s="602"/>
      <c r="Q198" s="602"/>
      <c r="R198" s="602"/>
      <c r="S198" s="602"/>
      <c r="T198" s="602"/>
      <c r="U198" s="602"/>
      <c r="V198" s="602"/>
      <c r="W198" s="602"/>
      <c r="X198" s="602"/>
      <c r="Y198" s="602"/>
      <c r="Z198" s="602"/>
      <c r="AA198" s="602"/>
    </row>
    <row r="199" spans="1:27" s="11" customFormat="1" ht="14" customHeight="1" x14ac:dyDescent="0.15">
      <c r="A199" s="526">
        <v>1</v>
      </c>
      <c r="B199" s="935" t="s">
        <v>767</v>
      </c>
      <c r="C199" s="935" t="s">
        <v>797</v>
      </c>
      <c r="D199" s="936">
        <v>31676585.032044802</v>
      </c>
      <c r="E199" s="937">
        <v>12805549</v>
      </c>
      <c r="F199" s="65"/>
      <c r="G199" s="602"/>
      <c r="H199" s="602"/>
      <c r="I199" s="602"/>
      <c r="J199" s="602"/>
      <c r="K199" s="602"/>
      <c r="L199" s="602"/>
      <c r="M199" s="602"/>
      <c r="N199" s="602"/>
      <c r="O199" s="602"/>
      <c r="P199" s="602"/>
      <c r="Q199" s="602"/>
      <c r="R199" s="602"/>
      <c r="S199" s="602"/>
      <c r="T199" s="602"/>
      <c r="U199" s="602"/>
      <c r="V199" s="602"/>
      <c r="W199" s="602"/>
      <c r="X199" s="602"/>
      <c r="Y199" s="602"/>
      <c r="Z199" s="602"/>
      <c r="AA199" s="602"/>
    </row>
    <row r="200" spans="1:27" s="11" customFormat="1" ht="14" customHeight="1" x14ac:dyDescent="0.15">
      <c r="A200" s="526">
        <v>2</v>
      </c>
      <c r="B200" s="935" t="s">
        <v>768</v>
      </c>
      <c r="C200" s="935" t="s">
        <v>799</v>
      </c>
      <c r="D200" s="936">
        <v>11678891.1797664</v>
      </c>
      <c r="E200" s="937">
        <v>5035279</v>
      </c>
      <c r="F200" s="65"/>
      <c r="G200" s="602"/>
      <c r="H200" s="602"/>
      <c r="I200" s="602"/>
      <c r="J200" s="602"/>
      <c r="K200" s="602"/>
      <c r="L200" s="602"/>
      <c r="M200" s="602"/>
      <c r="N200" s="602"/>
      <c r="O200" s="602"/>
      <c r="P200" s="602"/>
      <c r="Q200" s="602"/>
      <c r="R200" s="602"/>
      <c r="S200" s="602"/>
      <c r="T200" s="602"/>
      <c r="U200" s="602"/>
      <c r="V200" s="602"/>
      <c r="W200" s="602"/>
      <c r="X200" s="602"/>
      <c r="Y200" s="602"/>
      <c r="Z200" s="602"/>
      <c r="AA200" s="602"/>
    </row>
    <row r="201" spans="1:27" s="11" customFormat="1" ht="14" customHeight="1" x14ac:dyDescent="0.15">
      <c r="A201" s="526">
        <v>3</v>
      </c>
      <c r="B201" s="935" t="s">
        <v>275</v>
      </c>
      <c r="C201" s="935" t="s">
        <v>988</v>
      </c>
      <c r="D201" s="936">
        <v>4180054.51849184</v>
      </c>
      <c r="E201" s="937">
        <v>145352965</v>
      </c>
      <c r="F201" s="65"/>
      <c r="G201" s="602"/>
      <c r="H201" s="602"/>
      <c r="I201" s="602"/>
      <c r="J201" s="602"/>
      <c r="K201" s="602"/>
      <c r="L201" s="602"/>
      <c r="M201" s="602"/>
      <c r="N201" s="602"/>
      <c r="O201" s="602"/>
      <c r="P201" s="602"/>
      <c r="Q201" s="602"/>
      <c r="R201" s="602"/>
      <c r="S201" s="602"/>
      <c r="T201" s="602"/>
      <c r="U201" s="602"/>
      <c r="V201" s="602"/>
      <c r="W201" s="602"/>
      <c r="X201" s="602"/>
      <c r="Y201" s="602"/>
      <c r="Z201" s="602"/>
      <c r="AA201" s="602"/>
    </row>
    <row r="202" spans="1:27" s="11" customFormat="1" ht="14" customHeight="1" x14ac:dyDescent="0.15">
      <c r="A202" s="526">
        <v>4</v>
      </c>
      <c r="B202" s="935" t="s">
        <v>263</v>
      </c>
      <c r="C202" s="935" t="s">
        <v>988</v>
      </c>
      <c r="D202" s="936">
        <v>4161374.9828019901</v>
      </c>
      <c r="E202" s="937">
        <v>144127741</v>
      </c>
      <c r="F202" s="65"/>
      <c r="G202" s="602"/>
      <c r="H202" s="602"/>
      <c r="I202" s="602"/>
      <c r="J202" s="602"/>
      <c r="K202" s="602"/>
      <c r="L202" s="602"/>
      <c r="M202" s="602"/>
      <c r="N202" s="602"/>
      <c r="O202" s="602"/>
      <c r="P202" s="602"/>
      <c r="Q202" s="602"/>
      <c r="R202" s="602"/>
      <c r="S202" s="602"/>
      <c r="T202" s="602"/>
      <c r="U202" s="602"/>
      <c r="V202" s="602"/>
      <c r="W202" s="602"/>
      <c r="X202" s="602"/>
      <c r="Y202" s="602"/>
      <c r="Z202" s="602"/>
      <c r="AA202" s="602"/>
    </row>
    <row r="203" spans="1:27" s="11" customFormat="1" ht="14" customHeight="1" x14ac:dyDescent="0.15">
      <c r="A203" s="526">
        <v>5</v>
      </c>
      <c r="B203" s="935" t="s">
        <v>878</v>
      </c>
      <c r="C203" s="935" t="s">
        <v>818</v>
      </c>
      <c r="D203" s="936">
        <v>3808013.0201004501</v>
      </c>
      <c r="E203" s="937">
        <v>5205389</v>
      </c>
      <c r="F203" s="65"/>
      <c r="G203" s="602"/>
      <c r="H203" s="602"/>
      <c r="I203" s="602"/>
      <c r="J203" s="602"/>
      <c r="K203" s="602"/>
      <c r="L203" s="602"/>
      <c r="M203" s="602"/>
      <c r="N203" s="602"/>
      <c r="O203" s="602"/>
      <c r="P203" s="602"/>
      <c r="Q203" s="602"/>
      <c r="R203" s="602"/>
      <c r="S203" s="602"/>
      <c r="T203" s="602"/>
      <c r="U203" s="602"/>
      <c r="V203" s="602"/>
      <c r="W203" s="602"/>
      <c r="X203" s="602"/>
      <c r="Y203" s="602"/>
      <c r="Z203" s="602"/>
      <c r="AA203" s="602"/>
    </row>
    <row r="204" spans="1:27" s="11" customFormat="1" ht="14" customHeight="1" x14ac:dyDescent="0.15">
      <c r="A204" s="526">
        <v>6</v>
      </c>
      <c r="B204" s="935" t="s">
        <v>1240</v>
      </c>
      <c r="C204" s="935" t="s">
        <v>1241</v>
      </c>
      <c r="D204" s="936">
        <v>2480451.73661059</v>
      </c>
      <c r="E204" s="937">
        <v>326848184</v>
      </c>
      <c r="F204" s="65"/>
      <c r="G204" s="602"/>
      <c r="H204" s="602"/>
      <c r="I204" s="602"/>
      <c r="J204" s="602"/>
      <c r="K204" s="602"/>
      <c r="L204" s="602"/>
      <c r="M204" s="602"/>
      <c r="N204" s="602"/>
      <c r="O204" s="602"/>
      <c r="P204" s="602"/>
      <c r="Q204" s="602"/>
      <c r="R204" s="602"/>
      <c r="S204" s="602"/>
      <c r="T204" s="602"/>
      <c r="U204" s="602"/>
      <c r="V204" s="602"/>
      <c r="W204" s="602"/>
      <c r="X204" s="602"/>
      <c r="Y204" s="602"/>
      <c r="Z204" s="602"/>
      <c r="AA204" s="602"/>
    </row>
    <row r="205" spans="1:27" s="11" customFormat="1" ht="14" customHeight="1" x14ac:dyDescent="0.15">
      <c r="A205" s="526">
        <v>7</v>
      </c>
      <c r="B205" s="935" t="s">
        <v>881</v>
      </c>
      <c r="C205" s="935" t="s">
        <v>882</v>
      </c>
      <c r="D205" s="936">
        <v>2200492.23769566</v>
      </c>
      <c r="E205" s="937">
        <v>2561920</v>
      </c>
      <c r="F205" s="65"/>
      <c r="G205" s="602"/>
      <c r="H205" s="602"/>
      <c r="I205" s="602"/>
      <c r="J205" s="602"/>
      <c r="K205" s="602"/>
      <c r="L205" s="602"/>
      <c r="M205" s="602"/>
      <c r="N205" s="602"/>
      <c r="O205" s="602"/>
      <c r="P205" s="602"/>
      <c r="Q205" s="602"/>
      <c r="R205" s="602"/>
      <c r="S205" s="602"/>
      <c r="T205" s="602"/>
      <c r="U205" s="602"/>
      <c r="V205" s="602"/>
      <c r="W205" s="602"/>
      <c r="X205" s="602"/>
      <c r="Y205" s="602"/>
      <c r="Z205" s="602"/>
      <c r="AA205" s="602"/>
    </row>
    <row r="206" spans="1:27" s="11" customFormat="1" ht="14" customHeight="1" x14ac:dyDescent="0.15">
      <c r="A206" s="526">
        <v>8</v>
      </c>
      <c r="B206" s="935" t="s">
        <v>259</v>
      </c>
      <c r="C206" s="935" t="s">
        <v>987</v>
      </c>
      <c r="D206" s="936">
        <v>1444146.93426956</v>
      </c>
      <c r="E206" s="937">
        <v>15142038</v>
      </c>
      <c r="F206" s="65"/>
      <c r="G206" s="602"/>
      <c r="H206" s="602"/>
      <c r="I206" s="602"/>
      <c r="J206" s="602"/>
      <c r="K206" s="602"/>
      <c r="L206" s="602"/>
      <c r="M206" s="602"/>
      <c r="N206" s="602"/>
      <c r="O206" s="602"/>
      <c r="P206" s="602"/>
      <c r="Q206" s="602"/>
      <c r="R206" s="602"/>
      <c r="S206" s="602"/>
      <c r="T206" s="602"/>
      <c r="U206" s="602"/>
      <c r="V206" s="602"/>
      <c r="W206" s="602"/>
      <c r="X206" s="602"/>
      <c r="Y206" s="602"/>
      <c r="Z206" s="602"/>
      <c r="AA206" s="602"/>
    </row>
    <row r="207" spans="1:27" s="11" customFormat="1" ht="28" x14ac:dyDescent="0.15">
      <c r="A207" s="526">
        <v>9</v>
      </c>
      <c r="B207" s="935" t="s">
        <v>769</v>
      </c>
      <c r="C207" s="935" t="s">
        <v>770</v>
      </c>
      <c r="D207" s="936">
        <v>1228771.87095582</v>
      </c>
      <c r="E207" s="937">
        <v>1807375</v>
      </c>
      <c r="F207" s="65"/>
      <c r="G207" s="602"/>
      <c r="H207" s="602"/>
      <c r="I207" s="602"/>
      <c r="J207" s="602"/>
      <c r="K207" s="602"/>
      <c r="L207" s="602"/>
      <c r="M207" s="602"/>
      <c r="N207" s="602"/>
      <c r="O207" s="602"/>
      <c r="P207" s="602"/>
      <c r="Q207" s="602"/>
      <c r="R207" s="602"/>
      <c r="S207" s="602"/>
      <c r="T207" s="602"/>
      <c r="U207" s="602"/>
      <c r="V207" s="602"/>
      <c r="W207" s="602"/>
      <c r="X207" s="602"/>
      <c r="Y207" s="602"/>
      <c r="Z207" s="602"/>
      <c r="AA207" s="602"/>
    </row>
    <row r="208" spans="1:27" s="11" customFormat="1" ht="14" customHeight="1" x14ac:dyDescent="0.15">
      <c r="A208" s="526">
        <v>10</v>
      </c>
      <c r="B208" s="935" t="s">
        <v>257</v>
      </c>
      <c r="C208" s="935" t="s">
        <v>987</v>
      </c>
      <c r="D208" s="936">
        <v>1208060.3701906099</v>
      </c>
      <c r="E208" s="937">
        <v>11672144</v>
      </c>
      <c r="F208" s="65"/>
      <c r="G208" s="602"/>
      <c r="H208" s="602"/>
      <c r="I208" s="602"/>
      <c r="J208" s="602"/>
      <c r="K208" s="602"/>
      <c r="L208" s="602"/>
      <c r="M208" s="602"/>
      <c r="N208" s="602"/>
      <c r="O208" s="602"/>
      <c r="P208" s="602"/>
      <c r="Q208" s="602"/>
      <c r="R208" s="602"/>
      <c r="S208" s="602"/>
      <c r="T208" s="602"/>
      <c r="U208" s="602"/>
      <c r="V208" s="602"/>
      <c r="W208" s="602"/>
      <c r="X208" s="602"/>
      <c r="Y208" s="602"/>
      <c r="Z208" s="602"/>
      <c r="AA208" s="602"/>
    </row>
    <row r="209" spans="1:27" s="11" customFormat="1" ht="14" customHeight="1" x14ac:dyDescent="0.15">
      <c r="A209" s="894"/>
      <c r="B209" s="895"/>
      <c r="C209" s="896"/>
      <c r="D209" s="897"/>
      <c r="E209" s="898"/>
      <c r="F209" s="65"/>
      <c r="G209" s="602"/>
      <c r="H209" s="602"/>
      <c r="I209" s="602"/>
      <c r="J209" s="602"/>
      <c r="K209" s="602"/>
      <c r="L209" s="602"/>
      <c r="M209" s="602"/>
      <c r="N209" s="602"/>
      <c r="O209" s="602"/>
      <c r="P209" s="602"/>
      <c r="Q209" s="602"/>
      <c r="R209" s="602"/>
      <c r="S209" s="602"/>
      <c r="T209" s="602"/>
      <c r="U209" s="602"/>
      <c r="V209" s="602"/>
      <c r="W209" s="602"/>
      <c r="X209" s="602"/>
      <c r="Y209" s="602"/>
      <c r="Z209" s="602"/>
      <c r="AA209" s="602"/>
    </row>
    <row r="210" spans="1:27" s="11" customFormat="1" ht="14" customHeight="1" x14ac:dyDescent="0.15">
      <c r="A210" s="208" t="s">
        <v>461</v>
      </c>
      <c r="B210" s="210"/>
      <c r="C210" s="210"/>
      <c r="D210" s="210"/>
      <c r="E210" s="211"/>
      <c r="F210" s="65"/>
      <c r="G210"/>
      <c r="H210"/>
      <c r="I210"/>
      <c r="J210"/>
      <c r="K210"/>
      <c r="L210"/>
      <c r="M210"/>
      <c r="N210"/>
      <c r="O210"/>
      <c r="P210"/>
      <c r="Q210"/>
      <c r="R210"/>
      <c r="S210"/>
      <c r="T210"/>
      <c r="U210"/>
      <c r="V210"/>
      <c r="W210"/>
      <c r="X210"/>
      <c r="Y210"/>
      <c r="Z210"/>
      <c r="AA210"/>
    </row>
    <row r="211" spans="1:27" s="11" customFormat="1" ht="14" customHeight="1" x14ac:dyDescent="0.15">
      <c r="A211"/>
      <c r="B211"/>
      <c r="C211"/>
      <c r="D211"/>
      <c r="E211" s="65"/>
      <c r="F211" s="65"/>
      <c r="G211"/>
      <c r="H211"/>
      <c r="I211"/>
      <c r="J211"/>
      <c r="K211"/>
      <c r="L211"/>
      <c r="M211"/>
      <c r="N211"/>
      <c r="O211"/>
      <c r="P211"/>
      <c r="Q211"/>
      <c r="R211"/>
      <c r="S211"/>
      <c r="T211"/>
      <c r="U211"/>
      <c r="V211"/>
      <c r="W211"/>
      <c r="X211"/>
      <c r="Y211"/>
      <c r="Z211"/>
      <c r="AA211"/>
    </row>
    <row r="212" spans="1:27" x14ac:dyDescent="0.15">
      <c r="A212"/>
      <c r="B212"/>
      <c r="C212"/>
      <c r="D212"/>
      <c r="E212" s="65"/>
      <c r="G212" s="202"/>
    </row>
    <row r="213" spans="1:27" ht="18" x14ac:dyDescent="0.2">
      <c r="A213" s="1100" t="s">
        <v>462</v>
      </c>
      <c r="B213" s="1100"/>
      <c r="C213" s="1100"/>
      <c r="D213" s="1100"/>
      <c r="E213" s="1100"/>
      <c r="G213" s="202"/>
    </row>
    <row r="214" spans="1:27" x14ac:dyDescent="0.15">
      <c r="A214" s="121" t="s">
        <v>189</v>
      </c>
      <c r="B214" s="44" t="s">
        <v>205</v>
      </c>
      <c r="C214" s="121" t="s">
        <v>256</v>
      </c>
      <c r="D214" s="44" t="s">
        <v>463</v>
      </c>
      <c r="E214" s="111" t="s">
        <v>278</v>
      </c>
      <c r="G214" s="202"/>
    </row>
    <row r="215" spans="1:27" x14ac:dyDescent="0.15">
      <c r="A215" s="121">
        <v>1</v>
      </c>
      <c r="B215" s="212" t="s">
        <v>285</v>
      </c>
      <c r="C215" s="52" t="s">
        <v>464</v>
      </c>
      <c r="D215" s="42">
        <v>6493328</v>
      </c>
      <c r="E215" s="41">
        <v>8376.59</v>
      </c>
      <c r="G215" s="202"/>
    </row>
    <row r="216" spans="1:27" ht="14" x14ac:dyDescent="0.15">
      <c r="A216" s="121">
        <v>2</v>
      </c>
      <c r="B216" s="212" t="s">
        <v>432</v>
      </c>
      <c r="C216" s="206" t="s">
        <v>433</v>
      </c>
      <c r="D216" s="42">
        <v>5414685</v>
      </c>
      <c r="E216" s="41">
        <v>45578.47</v>
      </c>
      <c r="G216" s="202"/>
    </row>
    <row r="217" spans="1:27" x14ac:dyDescent="0.15">
      <c r="A217" s="121">
        <v>3</v>
      </c>
      <c r="B217" s="212" t="s">
        <v>289</v>
      </c>
      <c r="C217" s="52" t="s">
        <v>465</v>
      </c>
      <c r="D217" s="42">
        <v>4160032</v>
      </c>
      <c r="E217" s="41">
        <v>5077.67</v>
      </c>
      <c r="G217" s="202"/>
    </row>
    <row r="218" spans="1:27" ht="14" x14ac:dyDescent="0.15">
      <c r="A218" s="122">
        <v>4</v>
      </c>
      <c r="B218" s="212" t="s">
        <v>466</v>
      </c>
      <c r="C218" s="206" t="s">
        <v>467</v>
      </c>
      <c r="D218" s="42">
        <v>4068806</v>
      </c>
      <c r="E218" s="41">
        <v>2045.26</v>
      </c>
      <c r="G218" s="202"/>
    </row>
    <row r="219" spans="1:27" x14ac:dyDescent="0.15">
      <c r="A219" s="122">
        <v>5</v>
      </c>
      <c r="B219" s="212" t="s">
        <v>468</v>
      </c>
      <c r="C219" s="52" t="s">
        <v>469</v>
      </c>
      <c r="D219" s="42">
        <v>3768426</v>
      </c>
      <c r="E219" s="41">
        <v>10253.42</v>
      </c>
      <c r="G219" s="202"/>
    </row>
    <row r="220" spans="1:27" ht="14" x14ac:dyDescent="0.15">
      <c r="A220" s="122">
        <v>6</v>
      </c>
      <c r="B220" s="213" t="s">
        <v>470</v>
      </c>
      <c r="C220" s="52" t="s">
        <v>471</v>
      </c>
      <c r="D220" s="42">
        <v>3510199</v>
      </c>
      <c r="E220" s="41">
        <v>3126.36</v>
      </c>
      <c r="G220" s="202"/>
    </row>
    <row r="221" spans="1:27" x14ac:dyDescent="0.15">
      <c r="A221" s="122">
        <v>7</v>
      </c>
      <c r="B221" s="212" t="s">
        <v>472</v>
      </c>
      <c r="C221" s="52" t="s">
        <v>473</v>
      </c>
      <c r="D221" s="42">
        <v>3322769</v>
      </c>
      <c r="E221" s="41">
        <v>1528.13</v>
      </c>
      <c r="G221" s="202"/>
    </row>
    <row r="222" spans="1:27" x14ac:dyDescent="0.15">
      <c r="A222" s="122">
        <v>8</v>
      </c>
      <c r="B222" s="212" t="s">
        <v>474</v>
      </c>
      <c r="C222" s="52" t="s">
        <v>475</v>
      </c>
      <c r="D222" s="42">
        <v>2443224</v>
      </c>
      <c r="E222" s="41">
        <v>10120.24</v>
      </c>
      <c r="G222" s="202"/>
    </row>
    <row r="223" spans="1:27" x14ac:dyDescent="0.15">
      <c r="A223" s="122">
        <v>9</v>
      </c>
      <c r="B223" s="212" t="s">
        <v>476</v>
      </c>
      <c r="C223" s="52" t="s">
        <v>477</v>
      </c>
      <c r="D223" s="42">
        <v>1981820</v>
      </c>
      <c r="E223" s="41">
        <v>802.64</v>
      </c>
      <c r="G223" s="202"/>
    </row>
    <row r="224" spans="1:27" ht="14" x14ac:dyDescent="0.15">
      <c r="A224" s="122">
        <v>10</v>
      </c>
      <c r="B224" s="212" t="s">
        <v>478</v>
      </c>
      <c r="C224" s="206" t="s">
        <v>479</v>
      </c>
      <c r="D224" s="42">
        <v>1897084</v>
      </c>
      <c r="E224" s="41">
        <v>2409.3200000000002</v>
      </c>
      <c r="G224" s="202"/>
    </row>
    <row r="225" spans="1:7" x14ac:dyDescent="0.15">
      <c r="A225"/>
      <c r="B225"/>
      <c r="C225"/>
      <c r="D225"/>
      <c r="E225" s="65"/>
      <c r="G225" s="202"/>
    </row>
    <row r="226" spans="1:7" ht="16" x14ac:dyDescent="0.2">
      <c r="A226" s="1100" t="s">
        <v>480</v>
      </c>
      <c r="B226" s="1100"/>
      <c r="C226" s="1100"/>
      <c r="D226" s="1100"/>
      <c r="E226" s="1100"/>
    </row>
    <row r="227" spans="1:7" x14ac:dyDescent="0.15">
      <c r="A227" s="121" t="s">
        <v>189</v>
      </c>
      <c r="B227" s="44" t="s">
        <v>205</v>
      </c>
      <c r="C227" s="121" t="s">
        <v>256</v>
      </c>
      <c r="D227" s="44" t="s">
        <v>463</v>
      </c>
      <c r="E227" s="111" t="s">
        <v>278</v>
      </c>
    </row>
    <row r="228" spans="1:7" x14ac:dyDescent="0.15">
      <c r="A228" s="121">
        <v>1</v>
      </c>
      <c r="B228" s="38" t="s">
        <v>474</v>
      </c>
      <c r="C228" s="52" t="s">
        <v>475</v>
      </c>
      <c r="D228" s="42">
        <v>9410738</v>
      </c>
      <c r="E228" s="41">
        <v>16731.669999999998</v>
      </c>
    </row>
    <row r="229" spans="1:7" x14ac:dyDescent="0.15">
      <c r="A229" s="121">
        <v>2</v>
      </c>
      <c r="B229" s="38" t="s">
        <v>289</v>
      </c>
      <c r="C229" s="52" t="s">
        <v>465</v>
      </c>
      <c r="D229" s="42">
        <v>5320157</v>
      </c>
      <c r="E229" s="41">
        <v>5462.87</v>
      </c>
    </row>
    <row r="230" spans="1:7" x14ac:dyDescent="0.15">
      <c r="A230" s="121">
        <v>3</v>
      </c>
      <c r="B230" s="38" t="s">
        <v>285</v>
      </c>
      <c r="C230" s="52" t="s">
        <v>464</v>
      </c>
      <c r="D230" s="42">
        <v>4710287</v>
      </c>
      <c r="E230" s="41">
        <v>5248</v>
      </c>
    </row>
    <row r="231" spans="1:7" x14ac:dyDescent="0.15">
      <c r="A231" s="122">
        <v>4</v>
      </c>
      <c r="B231" s="38" t="s">
        <v>293</v>
      </c>
      <c r="C231" s="52" t="s">
        <v>294</v>
      </c>
      <c r="D231" s="42">
        <v>3611579</v>
      </c>
      <c r="E231" s="41">
        <v>3584.12</v>
      </c>
    </row>
    <row r="232" spans="1:7" x14ac:dyDescent="0.15">
      <c r="A232" s="122">
        <v>5</v>
      </c>
      <c r="B232" s="38" t="s">
        <v>476</v>
      </c>
      <c r="C232" s="52" t="s">
        <v>477</v>
      </c>
      <c r="D232" s="42">
        <v>3053976</v>
      </c>
      <c r="E232" s="41">
        <v>694.65</v>
      </c>
    </row>
    <row r="233" spans="1:7" x14ac:dyDescent="0.15">
      <c r="A233" s="122">
        <v>6</v>
      </c>
      <c r="B233" s="38" t="s">
        <v>273</v>
      </c>
      <c r="C233" s="52" t="s">
        <v>481</v>
      </c>
      <c r="D233" s="42">
        <v>2901691</v>
      </c>
      <c r="E233" s="41">
        <v>111146.01</v>
      </c>
    </row>
    <row r="234" spans="1:7" x14ac:dyDescent="0.15">
      <c r="A234" s="122">
        <v>7</v>
      </c>
      <c r="B234" s="38" t="s">
        <v>482</v>
      </c>
      <c r="C234" s="52" t="s">
        <v>483</v>
      </c>
      <c r="D234" s="42">
        <v>2775012</v>
      </c>
      <c r="E234" s="41">
        <v>653.29999999999995</v>
      </c>
    </row>
    <row r="235" spans="1:7" x14ac:dyDescent="0.15">
      <c r="A235" s="122">
        <v>8</v>
      </c>
      <c r="B235" s="38" t="s">
        <v>257</v>
      </c>
      <c r="C235" s="52" t="s">
        <v>423</v>
      </c>
      <c r="D235" s="42">
        <v>2771007</v>
      </c>
      <c r="E235" s="41">
        <v>124618.63</v>
      </c>
    </row>
    <row r="236" spans="1:7" x14ac:dyDescent="0.15">
      <c r="A236" s="122">
        <v>9</v>
      </c>
      <c r="B236" s="38" t="s">
        <v>484</v>
      </c>
      <c r="C236" s="52" t="s">
        <v>485</v>
      </c>
      <c r="D236" s="42">
        <v>2496794</v>
      </c>
      <c r="E236" s="41">
        <v>1073.53</v>
      </c>
    </row>
    <row r="237" spans="1:7" x14ac:dyDescent="0.15">
      <c r="A237" s="122">
        <v>10</v>
      </c>
      <c r="B237" s="38" t="s">
        <v>472</v>
      </c>
      <c r="C237" s="27" t="s">
        <v>486</v>
      </c>
      <c r="D237" s="42">
        <v>2485467</v>
      </c>
      <c r="E237" s="41">
        <v>1808.74</v>
      </c>
    </row>
    <row r="238" spans="1:7" x14ac:dyDescent="0.15">
      <c r="A238"/>
      <c r="B238"/>
      <c r="C238"/>
      <c r="D238"/>
      <c r="E238" s="65"/>
    </row>
    <row r="239" spans="1:7" ht="16" x14ac:dyDescent="0.2">
      <c r="A239" s="1097" t="s">
        <v>487</v>
      </c>
      <c r="B239" s="1098"/>
      <c r="C239" s="1098"/>
      <c r="D239" s="1098"/>
      <c r="E239" s="1099"/>
    </row>
    <row r="240" spans="1:7" x14ac:dyDescent="0.15">
      <c r="A240" s="121" t="s">
        <v>189</v>
      </c>
      <c r="B240" s="44" t="s">
        <v>205</v>
      </c>
      <c r="C240" s="121" t="s">
        <v>445</v>
      </c>
      <c r="D240" s="44" t="s">
        <v>206</v>
      </c>
      <c r="E240" s="111" t="s">
        <v>59</v>
      </c>
    </row>
    <row r="241" spans="1:5" x14ac:dyDescent="0.15">
      <c r="A241" s="121">
        <v>1</v>
      </c>
      <c r="B241" s="38" t="s">
        <v>281</v>
      </c>
      <c r="C241" s="59" t="s">
        <v>282</v>
      </c>
      <c r="D241" s="42">
        <v>8563521</v>
      </c>
      <c r="E241" s="41">
        <v>2467.6549080848695</v>
      </c>
    </row>
    <row r="242" spans="1:5" x14ac:dyDescent="0.15">
      <c r="A242" s="121">
        <v>2</v>
      </c>
      <c r="B242" s="38" t="s">
        <v>293</v>
      </c>
      <c r="C242" s="59" t="s">
        <v>294</v>
      </c>
      <c r="D242" s="42">
        <v>8045425</v>
      </c>
      <c r="E242" s="41">
        <v>8537.7468915195459</v>
      </c>
    </row>
    <row r="243" spans="1:5" x14ac:dyDescent="0.15">
      <c r="A243" s="121">
        <v>3</v>
      </c>
      <c r="B243" s="38" t="s">
        <v>476</v>
      </c>
      <c r="C243" s="59" t="s">
        <v>477</v>
      </c>
      <c r="D243" s="42">
        <v>7218381</v>
      </c>
      <c r="E243" s="41">
        <v>1582.0043485774993</v>
      </c>
    </row>
    <row r="244" spans="1:5" x14ac:dyDescent="0.15">
      <c r="A244" s="121">
        <v>4</v>
      </c>
      <c r="B244" s="38" t="s">
        <v>482</v>
      </c>
      <c r="C244" s="59" t="s">
        <v>483</v>
      </c>
      <c r="D244" s="42">
        <v>6340602</v>
      </c>
      <c r="E244" s="41">
        <v>1415.799168732643</v>
      </c>
    </row>
    <row r="245" spans="1:5" x14ac:dyDescent="0.15">
      <c r="A245" s="121">
        <v>5</v>
      </c>
      <c r="B245" s="38" t="s">
        <v>474</v>
      </c>
      <c r="C245" s="52" t="s">
        <v>475</v>
      </c>
      <c r="D245" s="42">
        <v>6246276</v>
      </c>
      <c r="E245" s="41">
        <v>7757.075707175255</v>
      </c>
    </row>
    <row r="246" spans="1:5" x14ac:dyDescent="0.15">
      <c r="A246" s="121">
        <v>6</v>
      </c>
      <c r="B246" s="38" t="s">
        <v>289</v>
      </c>
      <c r="C246" s="52" t="s">
        <v>290</v>
      </c>
      <c r="D246" s="42">
        <v>6053135</v>
      </c>
      <c r="E246" s="41">
        <v>6706.0223517961504</v>
      </c>
    </row>
    <row r="247" spans="1:5" x14ac:dyDescent="0.15">
      <c r="A247" s="121">
        <v>7</v>
      </c>
      <c r="B247" s="38" t="s">
        <v>488</v>
      </c>
      <c r="C247" s="52" t="s">
        <v>489</v>
      </c>
      <c r="D247" s="42">
        <v>5495849</v>
      </c>
      <c r="E247" s="41">
        <v>2977.9350210409166</v>
      </c>
    </row>
    <row r="248" spans="1:5" x14ac:dyDescent="0.15">
      <c r="A248" s="121">
        <v>8</v>
      </c>
      <c r="B248" s="38" t="s">
        <v>490</v>
      </c>
      <c r="C248" s="52" t="s">
        <v>491</v>
      </c>
      <c r="D248" s="42">
        <v>5467986</v>
      </c>
      <c r="E248" s="41">
        <v>12.806673331260681</v>
      </c>
    </row>
    <row r="249" spans="1:5" x14ac:dyDescent="0.15">
      <c r="A249" s="121">
        <v>9</v>
      </c>
      <c r="B249" s="38" t="s">
        <v>271</v>
      </c>
      <c r="C249" s="27" t="s">
        <v>422</v>
      </c>
      <c r="D249" s="42">
        <v>5151841</v>
      </c>
      <c r="E249" s="41">
        <v>73541.154313241001</v>
      </c>
    </row>
    <row r="250" spans="1:5" ht="15" customHeight="1" x14ac:dyDescent="0.15">
      <c r="A250" s="121">
        <v>10</v>
      </c>
      <c r="B250" s="38" t="s">
        <v>285</v>
      </c>
      <c r="C250" s="59" t="s">
        <v>492</v>
      </c>
      <c r="D250" s="42">
        <v>5025697</v>
      </c>
      <c r="E250" s="41">
        <v>5184.2265083084103</v>
      </c>
    </row>
    <row r="251" spans="1:5" x14ac:dyDescent="0.15">
      <c r="A251" s="202"/>
      <c r="B251" s="202"/>
      <c r="C251" s="202"/>
      <c r="D251" s="202"/>
    </row>
    <row r="252" spans="1:5" ht="16" x14ac:dyDescent="0.2">
      <c r="A252" s="1097" t="s">
        <v>493</v>
      </c>
      <c r="B252" s="1098"/>
      <c r="C252" s="1098"/>
      <c r="D252" s="1098"/>
      <c r="E252" s="1099"/>
    </row>
    <row r="253" spans="1:5" x14ac:dyDescent="0.15">
      <c r="A253" s="121" t="s">
        <v>189</v>
      </c>
      <c r="B253" s="44" t="s">
        <v>205</v>
      </c>
      <c r="C253" s="121" t="s">
        <v>445</v>
      </c>
      <c r="D253" s="44" t="s">
        <v>206</v>
      </c>
      <c r="E253" s="111" t="s">
        <v>59</v>
      </c>
    </row>
    <row r="254" spans="1:5" x14ac:dyDescent="0.15">
      <c r="A254" s="121">
        <v>1</v>
      </c>
      <c r="B254" s="38" t="s">
        <v>271</v>
      </c>
      <c r="C254" s="59" t="s">
        <v>494</v>
      </c>
      <c r="D254" s="42">
        <v>47126600</v>
      </c>
      <c r="E254" s="41">
        <v>2782.47</v>
      </c>
    </row>
    <row r="255" spans="1:5" x14ac:dyDescent="0.15">
      <c r="A255" s="121">
        <v>2</v>
      </c>
      <c r="B255" s="38" t="s">
        <v>281</v>
      </c>
      <c r="C255" s="59" t="s">
        <v>282</v>
      </c>
      <c r="D255" s="42">
        <v>15365035</v>
      </c>
      <c r="E255" s="41">
        <v>5158.2879999999996</v>
      </c>
    </row>
    <row r="256" spans="1:5" x14ac:dyDescent="0.15">
      <c r="A256" s="121">
        <v>3</v>
      </c>
      <c r="B256" s="38" t="s">
        <v>285</v>
      </c>
      <c r="C256" s="59" t="s">
        <v>286</v>
      </c>
      <c r="D256" s="42">
        <v>12207462</v>
      </c>
      <c r="E256" s="41">
        <v>14338.23</v>
      </c>
    </row>
    <row r="257" spans="1:5" x14ac:dyDescent="0.15">
      <c r="A257" s="121">
        <v>4</v>
      </c>
      <c r="B257" s="59">
        <v>248</v>
      </c>
      <c r="C257" s="59" t="s">
        <v>495</v>
      </c>
      <c r="D257" s="42">
        <v>12004610</v>
      </c>
      <c r="E257" s="41">
        <v>15691.49</v>
      </c>
    </row>
    <row r="258" spans="1:5" x14ac:dyDescent="0.15">
      <c r="A258" s="121">
        <v>5</v>
      </c>
      <c r="B258" s="38" t="s">
        <v>289</v>
      </c>
      <c r="C258" s="52" t="s">
        <v>290</v>
      </c>
      <c r="D258" s="42">
        <v>9906940</v>
      </c>
      <c r="E258" s="41">
        <v>11740.5</v>
      </c>
    </row>
    <row r="259" spans="1:5" x14ac:dyDescent="0.15">
      <c r="A259" s="121">
        <v>6</v>
      </c>
      <c r="B259" s="59">
        <v>250</v>
      </c>
      <c r="C259" s="52" t="s">
        <v>496</v>
      </c>
      <c r="D259" s="42">
        <v>9506179</v>
      </c>
      <c r="E259" s="41">
        <v>9297.75</v>
      </c>
    </row>
    <row r="260" spans="1:5" x14ac:dyDescent="0.15">
      <c r="A260" s="121">
        <v>7</v>
      </c>
      <c r="B260" s="38" t="s">
        <v>273</v>
      </c>
      <c r="C260" s="52" t="s">
        <v>274</v>
      </c>
      <c r="D260" s="42">
        <v>9320890</v>
      </c>
      <c r="E260" s="41">
        <v>141685.42000000001</v>
      </c>
    </row>
    <row r="261" spans="1:5" x14ac:dyDescent="0.15">
      <c r="A261" s="121">
        <v>8</v>
      </c>
      <c r="B261" s="38" t="s">
        <v>293</v>
      </c>
      <c r="C261" s="52" t="s">
        <v>294</v>
      </c>
      <c r="D261" s="42">
        <v>7170225</v>
      </c>
      <c r="E261" s="41">
        <v>8949.83</v>
      </c>
    </row>
    <row r="262" spans="1:5" x14ac:dyDescent="0.15">
      <c r="A262" s="121">
        <v>9</v>
      </c>
      <c r="B262" s="38" t="s">
        <v>488</v>
      </c>
      <c r="C262" s="27" t="s">
        <v>489</v>
      </c>
      <c r="D262" s="42">
        <v>6810203</v>
      </c>
      <c r="E262" s="41">
        <v>4584.3990000000003</v>
      </c>
    </row>
    <row r="263" spans="1:5" x14ac:dyDescent="0.15">
      <c r="A263" s="121">
        <v>10</v>
      </c>
      <c r="B263" s="38" t="s">
        <v>275</v>
      </c>
      <c r="C263" s="59" t="s">
        <v>276</v>
      </c>
      <c r="D263" s="42">
        <v>6432178</v>
      </c>
      <c r="E263" s="41">
        <v>158329.60000000001</v>
      </c>
    </row>
    <row r="264" spans="1:5" x14ac:dyDescent="0.15">
      <c r="A264" s="202"/>
      <c r="B264" s="202"/>
      <c r="C264" s="202"/>
      <c r="D264" s="202"/>
    </row>
    <row r="265" spans="1:5" ht="16" x14ac:dyDescent="0.2">
      <c r="A265" s="1097" t="s">
        <v>497</v>
      </c>
      <c r="B265" s="1098"/>
      <c r="C265" s="1098"/>
      <c r="D265" s="1098"/>
      <c r="E265" s="1099"/>
    </row>
    <row r="266" spans="1:5" x14ac:dyDescent="0.15">
      <c r="A266" s="121" t="s">
        <v>189</v>
      </c>
      <c r="B266" s="44" t="s">
        <v>205</v>
      </c>
      <c r="C266" s="121" t="s">
        <v>256</v>
      </c>
      <c r="D266" s="44" t="s">
        <v>206</v>
      </c>
      <c r="E266" s="111" t="s">
        <v>278</v>
      </c>
    </row>
    <row r="267" spans="1:5" x14ac:dyDescent="0.15">
      <c r="A267" s="121">
        <v>1</v>
      </c>
      <c r="B267" s="38" t="s">
        <v>490</v>
      </c>
      <c r="C267" s="52" t="s">
        <v>491</v>
      </c>
      <c r="D267" s="42">
        <v>24961658</v>
      </c>
      <c r="E267" s="41">
        <v>106.90853583984375</v>
      </c>
    </row>
    <row r="268" spans="1:5" x14ac:dyDescent="0.15">
      <c r="A268" s="121">
        <v>2</v>
      </c>
      <c r="B268" s="38" t="s">
        <v>281</v>
      </c>
      <c r="C268" s="52" t="s">
        <v>282</v>
      </c>
      <c r="D268" s="42">
        <v>22823601</v>
      </c>
      <c r="E268" s="41">
        <v>9062.9296328125001</v>
      </c>
    </row>
    <row r="269" spans="1:5" x14ac:dyDescent="0.15">
      <c r="A269" s="121">
        <v>3</v>
      </c>
      <c r="B269" s="38" t="s">
        <v>285</v>
      </c>
      <c r="C269" s="52" t="s">
        <v>286</v>
      </c>
      <c r="D269" s="42">
        <v>19239372</v>
      </c>
      <c r="E269" s="41">
        <v>22705.279999999999</v>
      </c>
    </row>
    <row r="270" spans="1:5" x14ac:dyDescent="0.15">
      <c r="A270" s="122">
        <v>4</v>
      </c>
      <c r="B270" s="38" t="s">
        <v>498</v>
      </c>
      <c r="C270" s="52" t="s">
        <v>499</v>
      </c>
      <c r="D270" s="42">
        <v>13794053</v>
      </c>
      <c r="E270" s="41">
        <v>46353.120000000003</v>
      </c>
    </row>
    <row r="271" spans="1:5" x14ac:dyDescent="0.15">
      <c r="A271" s="122">
        <v>5</v>
      </c>
      <c r="B271" s="38" t="s">
        <v>474</v>
      </c>
      <c r="C271" s="52" t="s">
        <v>475</v>
      </c>
      <c r="D271" s="42">
        <v>13136109</v>
      </c>
      <c r="E271" s="41">
        <v>21111.94</v>
      </c>
    </row>
    <row r="272" spans="1:5" x14ac:dyDescent="0.15">
      <c r="A272" s="122">
        <v>6</v>
      </c>
      <c r="B272" s="38" t="s">
        <v>289</v>
      </c>
      <c r="C272" s="52" t="s">
        <v>290</v>
      </c>
      <c r="D272" s="42">
        <v>11539969</v>
      </c>
      <c r="E272" s="41">
        <v>13665.43</v>
      </c>
    </row>
    <row r="273" spans="1:5" x14ac:dyDescent="0.15">
      <c r="A273" s="122">
        <v>7</v>
      </c>
      <c r="B273" s="38" t="s">
        <v>273</v>
      </c>
      <c r="C273" s="52" t="s">
        <v>274</v>
      </c>
      <c r="D273" s="42">
        <v>10548705</v>
      </c>
      <c r="E273" s="41">
        <v>272356.18</v>
      </c>
    </row>
    <row r="274" spans="1:5" x14ac:dyDescent="0.15">
      <c r="A274" s="122">
        <v>8</v>
      </c>
      <c r="B274" s="38" t="s">
        <v>293</v>
      </c>
      <c r="C274" s="52" t="s">
        <v>294</v>
      </c>
      <c r="D274" s="42">
        <v>8812313</v>
      </c>
      <c r="E274" s="41">
        <v>11632.24</v>
      </c>
    </row>
    <row r="275" spans="1:5" x14ac:dyDescent="0.15">
      <c r="A275" s="122">
        <v>9</v>
      </c>
      <c r="B275" s="38" t="s">
        <v>500</v>
      </c>
      <c r="C275" s="52" t="s">
        <v>501</v>
      </c>
      <c r="D275" s="42">
        <v>8470895</v>
      </c>
      <c r="E275" s="41">
        <v>1340.7070565429688</v>
      </c>
    </row>
    <row r="276" spans="1:5" ht="14" x14ac:dyDescent="0.15">
      <c r="A276" s="122">
        <v>10</v>
      </c>
      <c r="B276" s="59">
        <v>248</v>
      </c>
      <c r="C276" s="207" t="s">
        <v>495</v>
      </c>
      <c r="D276" s="42">
        <v>8022077</v>
      </c>
      <c r="E276" s="41">
        <v>18781.63</v>
      </c>
    </row>
    <row r="277" spans="1:5" x14ac:dyDescent="0.15">
      <c r="A277" s="209"/>
      <c r="B277" s="45"/>
      <c r="C277" s="18"/>
      <c r="D277" s="62"/>
      <c r="E277" s="61"/>
    </row>
    <row r="278" spans="1:5" ht="16" x14ac:dyDescent="0.2">
      <c r="A278" s="1097" t="s">
        <v>502</v>
      </c>
      <c r="B278" s="1098"/>
      <c r="C278" s="1098"/>
      <c r="D278" s="1098"/>
      <c r="E278" s="1099"/>
    </row>
    <row r="279" spans="1:5" x14ac:dyDescent="0.15">
      <c r="A279" s="121" t="s">
        <v>189</v>
      </c>
      <c r="B279" s="44" t="s">
        <v>205</v>
      </c>
      <c r="C279" s="121" t="s">
        <v>256</v>
      </c>
      <c r="D279" s="44" t="s">
        <v>206</v>
      </c>
      <c r="E279" s="111" t="s">
        <v>278</v>
      </c>
    </row>
    <row r="280" spans="1:5" ht="14" x14ac:dyDescent="0.15">
      <c r="A280" s="121">
        <v>1</v>
      </c>
      <c r="B280" s="59" t="s">
        <v>281</v>
      </c>
      <c r="C280" s="207" t="s">
        <v>282</v>
      </c>
      <c r="D280" s="42">
        <v>29844606</v>
      </c>
      <c r="E280" s="41">
        <v>11780.851087988282</v>
      </c>
    </row>
    <row r="281" spans="1:5" x14ac:dyDescent="0.15">
      <c r="A281" s="121">
        <v>2</v>
      </c>
      <c r="B281" s="212" t="s">
        <v>490</v>
      </c>
      <c r="C281" s="214" t="s">
        <v>491</v>
      </c>
      <c r="D281" s="42">
        <v>17669010</v>
      </c>
      <c r="E281" s="41">
        <v>65.004666015625006</v>
      </c>
    </row>
    <row r="282" spans="1:5" x14ac:dyDescent="0.15">
      <c r="A282" s="121">
        <v>3</v>
      </c>
      <c r="B282" s="212" t="s">
        <v>293</v>
      </c>
      <c r="C282" s="212" t="s">
        <v>294</v>
      </c>
      <c r="D282" s="42">
        <v>17276942</v>
      </c>
      <c r="E282" s="41">
        <v>27756.79</v>
      </c>
    </row>
    <row r="283" spans="1:5" x14ac:dyDescent="0.15">
      <c r="A283" s="122">
        <v>4</v>
      </c>
      <c r="B283" s="212" t="s">
        <v>285</v>
      </c>
      <c r="C283" s="215" t="s">
        <v>286</v>
      </c>
      <c r="D283" s="42">
        <v>16172906</v>
      </c>
      <c r="E283" s="41">
        <v>18844.099999999999</v>
      </c>
    </row>
    <row r="284" spans="1:5" x14ac:dyDescent="0.15">
      <c r="A284" s="122">
        <v>5</v>
      </c>
      <c r="B284" s="212" t="s">
        <v>289</v>
      </c>
      <c r="C284" s="215" t="s">
        <v>290</v>
      </c>
      <c r="D284" s="42">
        <v>13195856</v>
      </c>
      <c r="E284" s="41">
        <v>15827.18</v>
      </c>
    </row>
    <row r="285" spans="1:5" x14ac:dyDescent="0.15">
      <c r="A285" s="122">
        <v>6</v>
      </c>
      <c r="B285" s="212" t="s">
        <v>503</v>
      </c>
      <c r="C285" s="212" t="s">
        <v>504</v>
      </c>
      <c r="D285" s="42">
        <v>13095069</v>
      </c>
      <c r="E285" s="41">
        <v>89816.26</v>
      </c>
    </row>
    <row r="286" spans="1:5" x14ac:dyDescent="0.15">
      <c r="A286" s="122">
        <v>7</v>
      </c>
      <c r="B286" s="212" t="s">
        <v>474</v>
      </c>
      <c r="C286" s="212" t="s">
        <v>475</v>
      </c>
      <c r="D286" s="42">
        <v>12975075</v>
      </c>
      <c r="E286" s="41">
        <v>17416.080000000002</v>
      </c>
    </row>
    <row r="287" spans="1:5" x14ac:dyDescent="0.15">
      <c r="A287" s="122">
        <v>8</v>
      </c>
      <c r="B287" s="212" t="s">
        <v>283</v>
      </c>
      <c r="C287" s="212" t="s">
        <v>284</v>
      </c>
      <c r="D287" s="42">
        <v>12242371</v>
      </c>
      <c r="E287" s="41">
        <v>18612.650000000001</v>
      </c>
    </row>
    <row r="288" spans="1:5" x14ac:dyDescent="0.15">
      <c r="A288" s="122">
        <v>9</v>
      </c>
      <c r="B288" s="212" t="s">
        <v>279</v>
      </c>
      <c r="C288" s="212" t="s">
        <v>280</v>
      </c>
      <c r="D288" s="42">
        <v>11973896</v>
      </c>
      <c r="E288" s="41">
        <v>95156.49</v>
      </c>
    </row>
    <row r="289" spans="1:5" x14ac:dyDescent="0.15">
      <c r="A289" s="122">
        <v>10</v>
      </c>
      <c r="B289" s="212" t="s">
        <v>505</v>
      </c>
      <c r="C289" s="212" t="s">
        <v>506</v>
      </c>
      <c r="D289" s="42">
        <v>11513184</v>
      </c>
      <c r="E289" s="41">
        <v>4025.5542292968748</v>
      </c>
    </row>
    <row r="290" spans="1:5" x14ac:dyDescent="0.15">
      <c r="A290" s="209"/>
      <c r="B290" s="202"/>
      <c r="C290" s="202"/>
      <c r="D290" s="202"/>
    </row>
    <row r="291" spans="1:5" ht="16" x14ac:dyDescent="0.2">
      <c r="A291" s="1097" t="s">
        <v>507</v>
      </c>
      <c r="B291" s="1098"/>
      <c r="C291" s="1098"/>
      <c r="D291" s="1098"/>
      <c r="E291" s="1099"/>
    </row>
    <row r="292" spans="1:5" x14ac:dyDescent="0.15">
      <c r="A292" s="121" t="s">
        <v>189</v>
      </c>
      <c r="B292" s="44" t="s">
        <v>205</v>
      </c>
      <c r="C292" s="121" t="s">
        <v>256</v>
      </c>
      <c r="D292" s="44" t="s">
        <v>206</v>
      </c>
      <c r="E292" s="111" t="s">
        <v>278</v>
      </c>
    </row>
    <row r="293" spans="1:5" x14ac:dyDescent="0.15">
      <c r="A293" s="121">
        <v>1</v>
      </c>
      <c r="B293" s="212" t="s">
        <v>281</v>
      </c>
      <c r="C293" s="212" t="s">
        <v>282</v>
      </c>
      <c r="D293" s="42">
        <v>28919111</v>
      </c>
      <c r="E293" s="41">
        <v>12842.113461230469</v>
      </c>
    </row>
    <row r="294" spans="1:5" x14ac:dyDescent="0.15">
      <c r="A294" s="121">
        <v>2</v>
      </c>
      <c r="B294" s="212" t="s">
        <v>293</v>
      </c>
      <c r="C294" s="212" t="s">
        <v>294</v>
      </c>
      <c r="D294" s="42">
        <v>25323244</v>
      </c>
      <c r="E294" s="41">
        <v>53091.72</v>
      </c>
    </row>
    <row r="295" spans="1:5" x14ac:dyDescent="0.15">
      <c r="A295" s="121">
        <v>3</v>
      </c>
      <c r="B295" s="212" t="s">
        <v>283</v>
      </c>
      <c r="C295" s="212" t="s">
        <v>284</v>
      </c>
      <c r="D295" s="42">
        <v>20555802</v>
      </c>
      <c r="E295" s="41">
        <v>27881.16</v>
      </c>
    </row>
    <row r="296" spans="1:5" x14ac:dyDescent="0.15">
      <c r="A296" s="122">
        <v>4</v>
      </c>
      <c r="B296" s="212" t="s">
        <v>279</v>
      </c>
      <c r="C296" s="212" t="s">
        <v>280</v>
      </c>
      <c r="D296" s="42">
        <v>19053338</v>
      </c>
      <c r="E296" s="41">
        <v>142137.39000000001</v>
      </c>
    </row>
    <row r="297" spans="1:5" x14ac:dyDescent="0.15">
      <c r="A297" s="122">
        <v>5</v>
      </c>
      <c r="B297" s="212" t="s">
        <v>297</v>
      </c>
      <c r="C297" s="212" t="s">
        <v>298</v>
      </c>
      <c r="D297" s="42">
        <v>16873392</v>
      </c>
      <c r="E297" s="41">
        <v>951.32</v>
      </c>
    </row>
    <row r="298" spans="1:5" x14ac:dyDescent="0.15">
      <c r="A298" s="122">
        <v>6</v>
      </c>
      <c r="B298" s="212" t="s">
        <v>474</v>
      </c>
      <c r="C298" s="212" t="s">
        <v>475</v>
      </c>
      <c r="D298" s="42">
        <v>16458995</v>
      </c>
      <c r="E298" s="41">
        <v>31694.880000000001</v>
      </c>
    </row>
    <row r="299" spans="1:5" x14ac:dyDescent="0.15">
      <c r="A299" s="122">
        <v>7</v>
      </c>
      <c r="B299" s="212" t="s">
        <v>285</v>
      </c>
      <c r="C299" s="215" t="s">
        <v>286</v>
      </c>
      <c r="D299" s="42">
        <v>15387273</v>
      </c>
      <c r="E299" s="41">
        <v>17264.45</v>
      </c>
    </row>
    <row r="300" spans="1:5" x14ac:dyDescent="0.15">
      <c r="A300" s="122">
        <v>8</v>
      </c>
      <c r="B300" s="212" t="s">
        <v>508</v>
      </c>
      <c r="C300" s="212" t="s">
        <v>509</v>
      </c>
      <c r="D300" s="42">
        <v>12222989</v>
      </c>
      <c r="E300" s="41">
        <v>29765.81</v>
      </c>
    </row>
    <row r="301" spans="1:5" x14ac:dyDescent="0.15">
      <c r="A301" s="122">
        <v>9</v>
      </c>
      <c r="B301" s="212" t="s">
        <v>295</v>
      </c>
      <c r="C301" s="212" t="s">
        <v>296</v>
      </c>
      <c r="D301" s="42">
        <v>12050596</v>
      </c>
      <c r="E301" s="41">
        <v>431.6720498046875</v>
      </c>
    </row>
    <row r="302" spans="1:5" x14ac:dyDescent="0.15">
      <c r="A302" s="122">
        <v>10</v>
      </c>
      <c r="B302" s="212" t="s">
        <v>289</v>
      </c>
      <c r="C302" s="215" t="s">
        <v>290</v>
      </c>
      <c r="D302" s="42">
        <v>11394147</v>
      </c>
      <c r="E302" s="41">
        <v>13304.16</v>
      </c>
    </row>
    <row r="303" spans="1:5" x14ac:dyDescent="0.15">
      <c r="A303" s="209"/>
      <c r="B303" s="216"/>
      <c r="C303" s="216"/>
      <c r="D303" s="62"/>
      <c r="E303" s="61"/>
    </row>
    <row r="304" spans="1:5" ht="16" x14ac:dyDescent="0.2">
      <c r="A304" s="1097" t="s">
        <v>510</v>
      </c>
      <c r="B304" s="1098"/>
      <c r="C304" s="1098"/>
      <c r="D304" s="1098"/>
      <c r="E304" s="1099"/>
    </row>
    <row r="305" spans="1:5" x14ac:dyDescent="0.15">
      <c r="A305" s="121" t="s">
        <v>189</v>
      </c>
      <c r="B305" s="44" t="s">
        <v>205</v>
      </c>
      <c r="C305" s="121" t="s">
        <v>256</v>
      </c>
      <c r="D305" s="44" t="s">
        <v>206</v>
      </c>
      <c r="E305" s="111" t="s">
        <v>278</v>
      </c>
    </row>
    <row r="306" spans="1:5" x14ac:dyDescent="0.15">
      <c r="A306" s="121">
        <v>1</v>
      </c>
      <c r="B306" s="212" t="s">
        <v>279</v>
      </c>
      <c r="C306" s="212" t="s">
        <v>280</v>
      </c>
      <c r="D306" s="42">
        <v>51046105</v>
      </c>
      <c r="E306" s="41">
        <v>114732.58</v>
      </c>
    </row>
    <row r="307" spans="1:5" x14ac:dyDescent="0.15">
      <c r="A307" s="121">
        <v>2</v>
      </c>
      <c r="B307" s="212" t="s">
        <v>281</v>
      </c>
      <c r="C307" s="212" t="s">
        <v>282</v>
      </c>
      <c r="D307" s="42">
        <v>39740493</v>
      </c>
      <c r="E307" s="41">
        <v>18259.095474511701</v>
      </c>
    </row>
    <row r="308" spans="1:5" x14ac:dyDescent="0.15">
      <c r="A308" s="121">
        <v>3</v>
      </c>
      <c r="B308" s="212" t="s">
        <v>289</v>
      </c>
      <c r="C308" s="215" t="s">
        <v>290</v>
      </c>
      <c r="D308" s="42">
        <v>34267640</v>
      </c>
      <c r="E308" s="41">
        <v>61498.6</v>
      </c>
    </row>
    <row r="309" spans="1:5" x14ac:dyDescent="0.15">
      <c r="A309" s="122">
        <v>4</v>
      </c>
      <c r="B309" s="212" t="s">
        <v>511</v>
      </c>
      <c r="C309" s="212" t="s">
        <v>512</v>
      </c>
      <c r="D309" s="42">
        <v>24826841</v>
      </c>
      <c r="E309" s="41">
        <v>3656.01</v>
      </c>
    </row>
    <row r="310" spans="1:5" x14ac:dyDescent="0.15">
      <c r="A310" s="122">
        <v>5</v>
      </c>
      <c r="B310" s="212" t="s">
        <v>293</v>
      </c>
      <c r="C310" s="212" t="s">
        <v>294</v>
      </c>
      <c r="D310" s="42">
        <v>24255307</v>
      </c>
      <c r="E310" s="41">
        <v>53109.74</v>
      </c>
    </row>
    <row r="311" spans="1:5" x14ac:dyDescent="0.15">
      <c r="A311" s="122">
        <v>6</v>
      </c>
      <c r="B311" s="212" t="s">
        <v>297</v>
      </c>
      <c r="C311" s="212" t="s">
        <v>298</v>
      </c>
      <c r="D311" s="42">
        <v>21274787</v>
      </c>
      <c r="E311" s="41">
        <v>1063.04</v>
      </c>
    </row>
    <row r="312" spans="1:5" x14ac:dyDescent="0.15">
      <c r="A312" s="122">
        <v>7</v>
      </c>
      <c r="B312" s="212" t="s">
        <v>513</v>
      </c>
      <c r="C312" s="212" t="s">
        <v>514</v>
      </c>
      <c r="D312" s="42">
        <v>21092187</v>
      </c>
      <c r="E312" s="41">
        <v>6932.64</v>
      </c>
    </row>
    <row r="313" spans="1:5" x14ac:dyDescent="0.15">
      <c r="A313" s="122">
        <v>8</v>
      </c>
      <c r="B313" s="212" t="s">
        <v>283</v>
      </c>
      <c r="C313" s="212" t="s">
        <v>284</v>
      </c>
      <c r="D313" s="42">
        <v>20844102</v>
      </c>
      <c r="E313" s="41">
        <v>28965.37</v>
      </c>
    </row>
    <row r="314" spans="1:5" x14ac:dyDescent="0.15">
      <c r="A314" s="122">
        <v>9</v>
      </c>
      <c r="B314" s="212" t="s">
        <v>285</v>
      </c>
      <c r="C314" s="215" t="s">
        <v>286</v>
      </c>
      <c r="D314" s="42">
        <v>20516923</v>
      </c>
      <c r="E314" s="41">
        <v>21358.48</v>
      </c>
    </row>
    <row r="315" spans="1:5" x14ac:dyDescent="0.15">
      <c r="A315" s="122">
        <v>10</v>
      </c>
      <c r="B315" s="212" t="s">
        <v>295</v>
      </c>
      <c r="C315" s="212" t="s">
        <v>296</v>
      </c>
      <c r="D315" s="42">
        <v>13015846</v>
      </c>
      <c r="E315" s="41">
        <v>566.53351474609303</v>
      </c>
    </row>
    <row r="316" spans="1:5" x14ac:dyDescent="0.15">
      <c r="A316" s="202"/>
      <c r="B316" s="202"/>
      <c r="C316" s="202"/>
      <c r="D316" s="202"/>
    </row>
    <row r="317" spans="1:5" ht="16" x14ac:dyDescent="0.2">
      <c r="A317" s="1097" t="s">
        <v>515</v>
      </c>
      <c r="B317" s="1098"/>
      <c r="C317" s="1098"/>
      <c r="D317" s="1098"/>
      <c r="E317" s="1099"/>
    </row>
    <row r="318" spans="1:5" ht="14" x14ac:dyDescent="0.15">
      <c r="A318" s="121" t="s">
        <v>189</v>
      </c>
      <c r="B318" s="90" t="s">
        <v>205</v>
      </c>
      <c r="C318" s="24" t="s">
        <v>201</v>
      </c>
      <c r="D318" s="90" t="s">
        <v>206</v>
      </c>
      <c r="E318" s="91" t="s">
        <v>202</v>
      </c>
    </row>
    <row r="319" spans="1:5" ht="14" x14ac:dyDescent="0.15">
      <c r="A319" s="24">
        <v>1</v>
      </c>
      <c r="B319" s="17" t="s">
        <v>279</v>
      </c>
      <c r="C319" s="212" t="s">
        <v>280</v>
      </c>
      <c r="D319" s="115">
        <v>156274156</v>
      </c>
      <c r="E319" s="135">
        <v>154615.41673967399</v>
      </c>
    </row>
    <row r="320" spans="1:5" ht="14" x14ac:dyDescent="0.15">
      <c r="A320" s="24">
        <v>2</v>
      </c>
      <c r="B320" s="17" t="s">
        <v>281</v>
      </c>
      <c r="C320" s="20" t="s">
        <v>282</v>
      </c>
      <c r="D320" s="115">
        <v>43841314</v>
      </c>
      <c r="E320" s="135">
        <v>19700.5781418234</v>
      </c>
    </row>
    <row r="321" spans="1:5" ht="14" x14ac:dyDescent="0.15">
      <c r="A321" s="24">
        <v>3</v>
      </c>
      <c r="B321" s="17" t="s">
        <v>287</v>
      </c>
      <c r="C321" s="20" t="s">
        <v>288</v>
      </c>
      <c r="D321" s="115">
        <v>34827539</v>
      </c>
      <c r="E321" s="135">
        <v>58496.911023476132</v>
      </c>
    </row>
    <row r="322" spans="1:5" ht="14" x14ac:dyDescent="0.15">
      <c r="A322" s="126">
        <v>4</v>
      </c>
      <c r="B322" s="17" t="s">
        <v>283</v>
      </c>
      <c r="C322" s="20" t="s">
        <v>284</v>
      </c>
      <c r="D322" s="115">
        <v>34191347</v>
      </c>
      <c r="E322" s="135">
        <v>39174.5310987345</v>
      </c>
    </row>
    <row r="323" spans="1:5" ht="14" x14ac:dyDescent="0.15">
      <c r="A323" s="126">
        <v>5</v>
      </c>
      <c r="B323" s="17" t="s">
        <v>285</v>
      </c>
      <c r="C323" s="20" t="s">
        <v>286</v>
      </c>
      <c r="D323" s="115">
        <v>28465985</v>
      </c>
      <c r="E323" s="135">
        <v>42521.468939030499</v>
      </c>
    </row>
    <row r="324" spans="1:5" ht="14" x14ac:dyDescent="0.15">
      <c r="A324" s="126">
        <v>6</v>
      </c>
      <c r="B324" s="17" t="s">
        <v>291</v>
      </c>
      <c r="C324" s="20" t="s">
        <v>292</v>
      </c>
      <c r="D324" s="115">
        <v>23475021</v>
      </c>
      <c r="E324" s="135">
        <v>35998.955197973082</v>
      </c>
    </row>
    <row r="325" spans="1:5" ht="14" x14ac:dyDescent="0.15">
      <c r="A325" s="126">
        <v>7</v>
      </c>
      <c r="B325" s="17" t="s">
        <v>289</v>
      </c>
      <c r="C325" s="20" t="s">
        <v>290</v>
      </c>
      <c r="D325" s="115">
        <v>21496377</v>
      </c>
      <c r="E325" s="135">
        <v>32553.784273294728</v>
      </c>
    </row>
    <row r="326" spans="1:5" ht="14" x14ac:dyDescent="0.15">
      <c r="A326" s="126">
        <v>8</v>
      </c>
      <c r="B326" s="17" t="s">
        <v>293</v>
      </c>
      <c r="C326" s="20" t="s">
        <v>294</v>
      </c>
      <c r="D326" s="115">
        <v>18120743</v>
      </c>
      <c r="E326" s="135">
        <v>51735.613265655003</v>
      </c>
    </row>
    <row r="327" spans="1:5" ht="14" x14ac:dyDescent="0.15">
      <c r="A327" s="126">
        <v>9</v>
      </c>
      <c r="B327" s="17" t="s">
        <v>295</v>
      </c>
      <c r="C327" s="20" t="s">
        <v>296</v>
      </c>
      <c r="D327" s="115">
        <v>17102848</v>
      </c>
      <c r="E327" s="135">
        <v>700.96587290149103</v>
      </c>
    </row>
    <row r="328" spans="1:5" ht="14" x14ac:dyDescent="0.15">
      <c r="A328" s="126">
        <v>10</v>
      </c>
      <c r="B328" s="17" t="s">
        <v>297</v>
      </c>
      <c r="C328" s="20" t="s">
        <v>298</v>
      </c>
      <c r="D328" s="115">
        <v>16740616</v>
      </c>
      <c r="E328" s="135">
        <v>1710.9792967420001</v>
      </c>
    </row>
    <row r="329" spans="1:5" x14ac:dyDescent="0.15">
      <c r="A329" s="202"/>
      <c r="B329" s="202"/>
      <c r="C329" s="202"/>
      <c r="D329" s="202"/>
    </row>
    <row r="330" spans="1:5" ht="16" x14ac:dyDescent="0.2">
      <c r="A330" s="1097" t="s">
        <v>669</v>
      </c>
      <c r="B330" s="1098"/>
      <c r="C330" s="1098"/>
      <c r="D330" s="1098"/>
      <c r="E330" s="1099"/>
    </row>
    <row r="331" spans="1:5" ht="14" x14ac:dyDescent="0.15">
      <c r="A331" s="121" t="s">
        <v>189</v>
      </c>
      <c r="B331" s="90" t="s">
        <v>205</v>
      </c>
      <c r="C331" s="24" t="s">
        <v>648</v>
      </c>
      <c r="D331" s="90" t="s">
        <v>206</v>
      </c>
      <c r="E331" s="91" t="s">
        <v>649</v>
      </c>
    </row>
    <row r="332" spans="1:5" ht="14" x14ac:dyDescent="0.15">
      <c r="A332" s="24">
        <v>1</v>
      </c>
      <c r="B332" s="17" t="s">
        <v>279</v>
      </c>
      <c r="C332" s="212" t="s">
        <v>280</v>
      </c>
      <c r="D332" s="115">
        <v>79021668</v>
      </c>
      <c r="E332" s="135">
        <v>138703.784636828</v>
      </c>
    </row>
    <row r="333" spans="1:5" ht="14" x14ac:dyDescent="0.15">
      <c r="A333" s="24">
        <v>2</v>
      </c>
      <c r="B333" s="17" t="s">
        <v>281</v>
      </c>
      <c r="C333" s="20" t="s">
        <v>282</v>
      </c>
      <c r="D333" s="115">
        <v>61698017</v>
      </c>
      <c r="E333" s="135">
        <v>24634.493798705698</v>
      </c>
    </row>
    <row r="334" spans="1:5" ht="14" x14ac:dyDescent="0.15">
      <c r="A334" s="24">
        <v>3</v>
      </c>
      <c r="B334" s="17" t="s">
        <v>283</v>
      </c>
      <c r="C334" s="20" t="s">
        <v>284</v>
      </c>
      <c r="D334" s="115">
        <v>36127605</v>
      </c>
      <c r="E334" s="135">
        <v>43378.644197227397</v>
      </c>
    </row>
    <row r="335" spans="1:5" ht="14" x14ac:dyDescent="0.15">
      <c r="A335" s="126">
        <v>4</v>
      </c>
      <c r="B335" s="17" t="s">
        <v>287</v>
      </c>
      <c r="C335" s="20" t="s">
        <v>288</v>
      </c>
      <c r="D335" s="115">
        <v>29779125</v>
      </c>
      <c r="E335" s="135">
        <v>56304.404286751444</v>
      </c>
    </row>
    <row r="336" spans="1:5" ht="14" x14ac:dyDescent="0.15">
      <c r="A336" s="126">
        <v>5</v>
      </c>
      <c r="B336" s="17" t="s">
        <v>474</v>
      </c>
      <c r="C336" s="20" t="s">
        <v>475</v>
      </c>
      <c r="D336" s="115">
        <v>26431635</v>
      </c>
      <c r="E336" s="135">
        <v>19210.120307651301</v>
      </c>
    </row>
    <row r="337" spans="1:5" ht="14" x14ac:dyDescent="0.15">
      <c r="A337" s="126">
        <v>6</v>
      </c>
      <c r="B337" s="17" t="s">
        <v>293</v>
      </c>
      <c r="C337" s="20" t="s">
        <v>294</v>
      </c>
      <c r="D337" s="115">
        <v>24782980</v>
      </c>
      <c r="E337" s="135">
        <v>44565.891134066449</v>
      </c>
    </row>
    <row r="338" spans="1:5" ht="14" x14ac:dyDescent="0.15">
      <c r="A338" s="126">
        <v>7</v>
      </c>
      <c r="B338" s="17" t="s">
        <v>488</v>
      </c>
      <c r="C338" s="20" t="s">
        <v>489</v>
      </c>
      <c r="D338" s="115">
        <v>24364827</v>
      </c>
      <c r="E338" s="135">
        <v>29416.414307565399</v>
      </c>
    </row>
    <row r="339" spans="1:5" ht="14" x14ac:dyDescent="0.15">
      <c r="A339" s="126">
        <v>8</v>
      </c>
      <c r="B339" s="17" t="s">
        <v>297</v>
      </c>
      <c r="C339" s="20" t="s">
        <v>298</v>
      </c>
      <c r="D339" s="115">
        <v>23317839</v>
      </c>
      <c r="E339" s="135">
        <v>3730.56477037165</v>
      </c>
    </row>
    <row r="340" spans="1:5" ht="28" x14ac:dyDescent="0.15">
      <c r="A340" s="126">
        <v>9</v>
      </c>
      <c r="B340" s="17" t="s">
        <v>663</v>
      </c>
      <c r="C340" s="20" t="s">
        <v>670</v>
      </c>
      <c r="D340" s="115">
        <v>22878252</v>
      </c>
      <c r="E340" s="135">
        <v>176759.91550470699</v>
      </c>
    </row>
    <row r="341" spans="1:5" ht="14" x14ac:dyDescent="0.15">
      <c r="A341" s="126">
        <v>10</v>
      </c>
      <c r="B341" s="17" t="s">
        <v>285</v>
      </c>
      <c r="C341" s="20" t="s">
        <v>664</v>
      </c>
      <c r="D341" s="115">
        <v>22345069</v>
      </c>
      <c r="E341" s="135">
        <v>24607.603147198348</v>
      </c>
    </row>
    <row r="343" spans="1:5" ht="16" x14ac:dyDescent="0.2">
      <c r="A343" s="1097" t="s">
        <v>730</v>
      </c>
      <c r="B343" s="1098"/>
      <c r="C343" s="1098"/>
      <c r="D343" s="1098"/>
      <c r="E343" s="1099"/>
    </row>
    <row r="344" spans="1:5" ht="14" x14ac:dyDescent="0.15">
      <c r="A344" s="121" t="s">
        <v>189</v>
      </c>
      <c r="B344" s="90" t="s">
        <v>205</v>
      </c>
      <c r="C344" s="24" t="s">
        <v>201</v>
      </c>
      <c r="D344" s="90" t="s">
        <v>206</v>
      </c>
      <c r="E344" s="91" t="s">
        <v>202</v>
      </c>
    </row>
    <row r="345" spans="1:5" ht="14" x14ac:dyDescent="0.15">
      <c r="A345" s="24">
        <v>1</v>
      </c>
      <c r="B345" s="17" t="s">
        <v>726</v>
      </c>
      <c r="C345" s="212" t="s">
        <v>727</v>
      </c>
      <c r="D345" s="115">
        <v>83986418</v>
      </c>
      <c r="E345" s="135">
        <v>19862.4528385661</v>
      </c>
    </row>
    <row r="346" spans="1:5" ht="14" x14ac:dyDescent="0.15">
      <c r="A346" s="24">
        <v>2</v>
      </c>
      <c r="B346" s="17" t="s">
        <v>281</v>
      </c>
      <c r="C346" s="20" t="s">
        <v>282</v>
      </c>
      <c r="D346" s="115">
        <v>61858748</v>
      </c>
      <c r="E346" s="135">
        <v>22130.217754843601</v>
      </c>
    </row>
    <row r="347" spans="1:5" ht="14" x14ac:dyDescent="0.15">
      <c r="A347" s="24">
        <v>3</v>
      </c>
      <c r="B347" s="17" t="s">
        <v>490</v>
      </c>
      <c r="C347" s="20" t="s">
        <v>491</v>
      </c>
      <c r="D347" s="115">
        <v>41730776</v>
      </c>
      <c r="E347" s="135">
        <v>105.39634930063001</v>
      </c>
    </row>
    <row r="348" spans="1:5" ht="14" x14ac:dyDescent="0.15">
      <c r="A348" s="126">
        <v>4</v>
      </c>
      <c r="B348" s="17" t="s">
        <v>283</v>
      </c>
      <c r="C348" s="20" t="s">
        <v>284</v>
      </c>
      <c r="D348" s="115">
        <v>28392879</v>
      </c>
      <c r="E348" s="135">
        <v>39398.268786398599</v>
      </c>
    </row>
    <row r="349" spans="1:5" ht="14" x14ac:dyDescent="0.15">
      <c r="A349" s="126">
        <v>5</v>
      </c>
      <c r="B349" s="17" t="s">
        <v>265</v>
      </c>
      <c r="C349" s="20" t="s">
        <v>266</v>
      </c>
      <c r="D349" s="115">
        <v>26371984</v>
      </c>
      <c r="E349" s="135">
        <v>729258.33458006126</v>
      </c>
    </row>
    <row r="350" spans="1:5" ht="28" x14ac:dyDescent="0.15">
      <c r="A350" s="126">
        <v>6</v>
      </c>
      <c r="B350" s="17" t="s">
        <v>663</v>
      </c>
      <c r="C350" s="20" t="s">
        <v>670</v>
      </c>
      <c r="D350" s="115">
        <v>18624144</v>
      </c>
      <c r="E350" s="135">
        <v>267435.92744638002</v>
      </c>
    </row>
    <row r="351" spans="1:5" ht="14" x14ac:dyDescent="0.15">
      <c r="A351" s="126">
        <v>7</v>
      </c>
      <c r="B351" s="17" t="s">
        <v>287</v>
      </c>
      <c r="C351" s="20" t="s">
        <v>288</v>
      </c>
      <c r="D351" s="115">
        <v>18045832</v>
      </c>
      <c r="E351" s="135">
        <v>36450.548845692458</v>
      </c>
    </row>
    <row r="352" spans="1:5" ht="14" x14ac:dyDescent="0.15">
      <c r="A352" s="126">
        <v>8</v>
      </c>
      <c r="B352" s="17" t="s">
        <v>293</v>
      </c>
      <c r="C352" s="20" t="s">
        <v>294</v>
      </c>
      <c r="D352" s="115">
        <v>17745518</v>
      </c>
      <c r="E352" s="135">
        <v>28686.0179706737</v>
      </c>
    </row>
    <row r="353" spans="1:5" ht="14" x14ac:dyDescent="0.15">
      <c r="A353" s="126">
        <v>9</v>
      </c>
      <c r="B353" s="17" t="s">
        <v>513</v>
      </c>
      <c r="C353" s="20" t="s">
        <v>514</v>
      </c>
      <c r="D353" s="115">
        <v>15524038</v>
      </c>
      <c r="E353" s="135">
        <v>36496.146870997698</v>
      </c>
    </row>
    <row r="354" spans="1:5" ht="14" x14ac:dyDescent="0.15">
      <c r="A354" s="126">
        <v>10</v>
      </c>
      <c r="B354" s="17" t="s">
        <v>488</v>
      </c>
      <c r="C354" s="20" t="s">
        <v>489</v>
      </c>
      <c r="D354" s="115">
        <v>13470667</v>
      </c>
      <c r="E354" s="135">
        <v>18747.948906420701</v>
      </c>
    </row>
    <row r="355" spans="1:5" x14ac:dyDescent="0.15">
      <c r="A355" s="136"/>
      <c r="B355" s="96"/>
      <c r="C355" s="285"/>
      <c r="D355" s="99"/>
      <c r="E355" s="137"/>
    </row>
    <row r="356" spans="1:5" ht="16" x14ac:dyDescent="0.2">
      <c r="A356" s="1101" t="s">
        <v>777</v>
      </c>
      <c r="B356" s="1102"/>
      <c r="C356" s="1102"/>
      <c r="D356" s="1102"/>
      <c r="E356" s="1103"/>
    </row>
    <row r="357" spans="1:5" ht="14" x14ac:dyDescent="0.15">
      <c r="A357" s="334" t="s">
        <v>189</v>
      </c>
      <c r="B357" s="128" t="s">
        <v>205</v>
      </c>
      <c r="C357" s="128" t="s">
        <v>201</v>
      </c>
      <c r="D357" s="128" t="s">
        <v>206</v>
      </c>
      <c r="E357" s="329" t="s">
        <v>202</v>
      </c>
    </row>
    <row r="358" spans="1:5" ht="14" x14ac:dyDescent="0.15">
      <c r="A358" s="128">
        <v>1</v>
      </c>
      <c r="B358" s="223" t="s">
        <v>281</v>
      </c>
      <c r="C358" s="362" t="s">
        <v>282</v>
      </c>
      <c r="D358" s="330">
        <v>54345193</v>
      </c>
      <c r="E358" s="360">
        <v>26445.9624078208</v>
      </c>
    </row>
    <row r="359" spans="1:5" ht="14" x14ac:dyDescent="0.15">
      <c r="A359" s="128">
        <v>2</v>
      </c>
      <c r="B359" s="223" t="s">
        <v>283</v>
      </c>
      <c r="C359" s="227" t="s">
        <v>284</v>
      </c>
      <c r="D359" s="330">
        <v>42191186</v>
      </c>
      <c r="E359" s="360">
        <v>68622.826720035606</v>
      </c>
    </row>
    <row r="360" spans="1:5" ht="14" x14ac:dyDescent="0.15">
      <c r="A360" s="128">
        <v>3</v>
      </c>
      <c r="B360" s="223" t="s">
        <v>295</v>
      </c>
      <c r="C360" s="227" t="s">
        <v>296</v>
      </c>
      <c r="D360" s="330">
        <v>27055478</v>
      </c>
      <c r="E360" s="360">
        <v>666.2029130226</v>
      </c>
    </row>
    <row r="361" spans="1:5" ht="14" x14ac:dyDescent="0.15">
      <c r="A361" s="125">
        <v>4</v>
      </c>
      <c r="B361" s="223" t="s">
        <v>287</v>
      </c>
      <c r="C361" s="227" t="s">
        <v>288</v>
      </c>
      <c r="D361" s="330">
        <v>25472039</v>
      </c>
      <c r="E361" s="360">
        <v>53581.791571218455</v>
      </c>
    </row>
    <row r="362" spans="1:5" ht="14" x14ac:dyDescent="0.15">
      <c r="A362" s="125">
        <v>5</v>
      </c>
      <c r="B362" s="223" t="s">
        <v>490</v>
      </c>
      <c r="C362" s="227" t="s">
        <v>491</v>
      </c>
      <c r="D362" s="330">
        <v>22008656</v>
      </c>
      <c r="E362" s="360">
        <v>96.788221632130401</v>
      </c>
    </row>
    <row r="363" spans="1:5" ht="14" x14ac:dyDescent="0.15">
      <c r="A363" s="125">
        <v>6</v>
      </c>
      <c r="B363" s="223" t="s">
        <v>726</v>
      </c>
      <c r="C363" s="227" t="s">
        <v>727</v>
      </c>
      <c r="D363" s="330">
        <v>20569036</v>
      </c>
      <c r="E363" s="360">
        <v>2320.1327329343098</v>
      </c>
    </row>
    <row r="364" spans="1:5" ht="14" x14ac:dyDescent="0.15">
      <c r="A364" s="125">
        <v>7</v>
      </c>
      <c r="B364" s="223" t="s">
        <v>285</v>
      </c>
      <c r="C364" s="227" t="s">
        <v>664</v>
      </c>
      <c r="D364" s="330">
        <v>20358366</v>
      </c>
      <c r="E364" s="360">
        <v>48973.8587606484</v>
      </c>
    </row>
    <row r="365" spans="1:5" ht="14" x14ac:dyDescent="0.15">
      <c r="A365" s="125">
        <v>8</v>
      </c>
      <c r="B365" s="223" t="s">
        <v>775</v>
      </c>
      <c r="C365" s="227" t="s">
        <v>776</v>
      </c>
      <c r="D365" s="330">
        <v>19692861</v>
      </c>
      <c r="E365" s="360">
        <v>548.22342562209803</v>
      </c>
    </row>
    <row r="366" spans="1:5" ht="14" x14ac:dyDescent="0.15">
      <c r="A366" s="125">
        <v>9</v>
      </c>
      <c r="B366" s="223" t="s">
        <v>488</v>
      </c>
      <c r="C366" s="227" t="s">
        <v>489</v>
      </c>
      <c r="D366" s="330">
        <v>19652342</v>
      </c>
      <c r="E366" s="360">
        <v>28253.253996175699</v>
      </c>
    </row>
    <row r="367" spans="1:5" ht="14" x14ac:dyDescent="0.15">
      <c r="A367" s="125">
        <v>10</v>
      </c>
      <c r="B367" s="223" t="s">
        <v>513</v>
      </c>
      <c r="C367" s="227" t="s">
        <v>514</v>
      </c>
      <c r="D367" s="330">
        <v>19109256</v>
      </c>
      <c r="E367" s="360">
        <v>60874.971949586579</v>
      </c>
    </row>
    <row r="368" spans="1:5" x14ac:dyDescent="0.15">
      <c r="A368" s="363"/>
      <c r="B368" s="364"/>
      <c r="C368" s="364"/>
      <c r="D368" s="365"/>
      <c r="E368" s="363"/>
    </row>
    <row r="369" spans="1:12" ht="16" x14ac:dyDescent="0.2">
      <c r="A369" s="1101" t="s">
        <v>807</v>
      </c>
      <c r="B369" s="1102"/>
      <c r="C369" s="1102"/>
      <c r="D369" s="1102"/>
      <c r="E369" s="1103"/>
    </row>
    <row r="370" spans="1:12" ht="14" x14ac:dyDescent="0.15">
      <c r="A370" s="334" t="s">
        <v>189</v>
      </c>
      <c r="B370" s="128" t="s">
        <v>205</v>
      </c>
      <c r="C370" s="128" t="s">
        <v>201</v>
      </c>
      <c r="D370" s="128" t="s">
        <v>206</v>
      </c>
      <c r="E370" s="329" t="s">
        <v>202</v>
      </c>
    </row>
    <row r="371" spans="1:12" ht="14" x14ac:dyDescent="0.15">
      <c r="A371" s="128">
        <v>1</v>
      </c>
      <c r="B371" s="223" t="s">
        <v>801</v>
      </c>
      <c r="C371" s="362" t="s">
        <v>802</v>
      </c>
      <c r="D371" s="330">
        <v>68365198</v>
      </c>
      <c r="E371" s="360">
        <v>135.67266906891001</v>
      </c>
    </row>
    <row r="372" spans="1:12" ht="14" x14ac:dyDescent="0.15">
      <c r="A372" s="128">
        <v>2</v>
      </c>
      <c r="B372" s="223" t="s">
        <v>281</v>
      </c>
      <c r="C372" s="227" t="s">
        <v>282</v>
      </c>
      <c r="D372" s="330">
        <v>63449206</v>
      </c>
      <c r="E372" s="360">
        <v>32824.0876573473</v>
      </c>
    </row>
    <row r="373" spans="1:12" ht="14" x14ac:dyDescent="0.15">
      <c r="A373" s="128">
        <v>3</v>
      </c>
      <c r="B373" s="223" t="s">
        <v>819</v>
      </c>
      <c r="C373" s="227" t="s">
        <v>820</v>
      </c>
      <c r="D373" s="330">
        <v>61769058</v>
      </c>
      <c r="E373" s="360">
        <v>49722.686307153599</v>
      </c>
    </row>
    <row r="374" spans="1:12" ht="14" x14ac:dyDescent="0.15">
      <c r="A374" s="125">
        <v>4</v>
      </c>
      <c r="B374" s="223" t="s">
        <v>283</v>
      </c>
      <c r="C374" s="227" t="s">
        <v>284</v>
      </c>
      <c r="D374" s="330">
        <v>48018476</v>
      </c>
      <c r="E374" s="360">
        <v>101784.04840855001</v>
      </c>
    </row>
    <row r="375" spans="1:12" ht="14" x14ac:dyDescent="0.15">
      <c r="A375" s="125">
        <v>5</v>
      </c>
      <c r="B375" s="223" t="s">
        <v>821</v>
      </c>
      <c r="C375" s="227" t="s">
        <v>822</v>
      </c>
      <c r="D375" s="330">
        <v>42308474</v>
      </c>
      <c r="E375" s="360">
        <v>187711.06755561399</v>
      </c>
    </row>
    <row r="376" spans="1:12" ht="14" x14ac:dyDescent="0.15">
      <c r="A376" s="125">
        <v>6</v>
      </c>
      <c r="B376" s="223" t="s">
        <v>490</v>
      </c>
      <c r="C376" s="227" t="s">
        <v>491</v>
      </c>
      <c r="D376" s="330">
        <v>33127112</v>
      </c>
      <c r="E376" s="360">
        <v>150.95213065761999</v>
      </c>
    </row>
    <row r="377" spans="1:12" ht="14" x14ac:dyDescent="0.15">
      <c r="A377" s="125">
        <v>7</v>
      </c>
      <c r="B377" s="223" t="s">
        <v>823</v>
      </c>
      <c r="C377" s="227" t="s">
        <v>824</v>
      </c>
      <c r="D377" s="330">
        <v>30400777</v>
      </c>
      <c r="E377" s="360">
        <v>95406.427747247799</v>
      </c>
    </row>
    <row r="378" spans="1:12" ht="14" x14ac:dyDescent="0.15">
      <c r="A378" s="125">
        <v>8</v>
      </c>
      <c r="B378" s="223" t="s">
        <v>287</v>
      </c>
      <c r="C378" s="227" t="s">
        <v>288</v>
      </c>
      <c r="D378" s="330">
        <v>28668439</v>
      </c>
      <c r="E378" s="360">
        <v>59475.445085276799</v>
      </c>
    </row>
    <row r="379" spans="1:12" ht="14" x14ac:dyDescent="0.15">
      <c r="A379" s="125">
        <v>9</v>
      </c>
      <c r="B379" s="223" t="s">
        <v>800</v>
      </c>
      <c r="C379" s="227" t="s">
        <v>776</v>
      </c>
      <c r="D379" s="330">
        <v>27126879</v>
      </c>
      <c r="E379" s="360">
        <v>730.91353843547404</v>
      </c>
    </row>
    <row r="380" spans="1:12" ht="14" x14ac:dyDescent="0.15">
      <c r="A380" s="125">
        <v>10</v>
      </c>
      <c r="B380" s="223" t="s">
        <v>285</v>
      </c>
      <c r="C380" s="227" t="s">
        <v>664</v>
      </c>
      <c r="D380" s="330">
        <v>26540800</v>
      </c>
      <c r="E380" s="360">
        <v>62873.408854574802</v>
      </c>
    </row>
    <row r="381" spans="1:12" x14ac:dyDescent="0.15">
      <c r="A381" s="363"/>
      <c r="B381" s="364"/>
      <c r="C381" s="364"/>
      <c r="D381" s="365"/>
      <c r="E381" s="363"/>
      <c r="H381" s="437"/>
      <c r="I381" s="437"/>
      <c r="J381" s="437"/>
      <c r="K381" s="437"/>
      <c r="L381" s="437"/>
    </row>
    <row r="382" spans="1:12" ht="16" x14ac:dyDescent="0.2">
      <c r="A382" s="1101" t="s">
        <v>892</v>
      </c>
      <c r="B382" s="1102"/>
      <c r="C382" s="1102"/>
      <c r="D382" s="1102"/>
      <c r="E382" s="1103"/>
      <c r="H382" s="437"/>
      <c r="I382" s="437"/>
      <c r="J382" s="437"/>
      <c r="K382" s="437"/>
      <c r="L382" s="437"/>
    </row>
    <row r="383" spans="1:12" ht="14" x14ac:dyDescent="0.15">
      <c r="A383" s="334" t="s">
        <v>189</v>
      </c>
      <c r="B383" s="128" t="s">
        <v>205</v>
      </c>
      <c r="C383" s="128" t="s">
        <v>201</v>
      </c>
      <c r="D383" s="128" t="s">
        <v>206</v>
      </c>
      <c r="E383" s="329" t="s">
        <v>202</v>
      </c>
      <c r="H383" s="437"/>
      <c r="I383" s="437"/>
      <c r="J383" s="437"/>
      <c r="K383" s="437"/>
      <c r="L383" s="437"/>
    </row>
    <row r="384" spans="1:12" ht="14" x14ac:dyDescent="0.15">
      <c r="A384" s="128">
        <v>1</v>
      </c>
      <c r="B384" s="223" t="s">
        <v>281</v>
      </c>
      <c r="C384" s="362" t="s">
        <v>282</v>
      </c>
      <c r="D384" s="330">
        <v>99089208</v>
      </c>
      <c r="E384" s="360">
        <v>138235.63536936199</v>
      </c>
      <c r="H384" s="437"/>
      <c r="I384" s="437"/>
      <c r="J384" s="437"/>
      <c r="K384" s="437"/>
      <c r="L384" s="437"/>
    </row>
    <row r="385" spans="1:16" ht="14" x14ac:dyDescent="0.15">
      <c r="A385" s="128">
        <v>2</v>
      </c>
      <c r="B385" s="223" t="s">
        <v>821</v>
      </c>
      <c r="C385" s="227" t="s">
        <v>822</v>
      </c>
      <c r="D385" s="330">
        <v>71821805</v>
      </c>
      <c r="E385" s="360">
        <v>225746.26088577401</v>
      </c>
      <c r="H385" s="437"/>
      <c r="I385" s="437"/>
      <c r="J385" s="437"/>
      <c r="K385" s="437"/>
      <c r="L385" s="437"/>
    </row>
    <row r="386" spans="1:16" ht="14" x14ac:dyDescent="0.15">
      <c r="A386" s="128">
        <v>3</v>
      </c>
      <c r="B386" s="223" t="s">
        <v>283</v>
      </c>
      <c r="C386" s="227" t="s">
        <v>284</v>
      </c>
      <c r="D386" s="330">
        <v>45438455</v>
      </c>
      <c r="E386" s="360">
        <v>69173.415885575101</v>
      </c>
      <c r="H386" s="437"/>
      <c r="I386" s="437"/>
      <c r="J386" s="437"/>
      <c r="K386" s="437"/>
      <c r="L386" s="437"/>
    </row>
    <row r="387" spans="1:16" ht="14" x14ac:dyDescent="0.15">
      <c r="A387" s="125">
        <v>4</v>
      </c>
      <c r="B387" s="223" t="s">
        <v>775</v>
      </c>
      <c r="C387" s="227" t="s">
        <v>776</v>
      </c>
      <c r="D387" s="330">
        <v>45376943</v>
      </c>
      <c r="E387" s="360">
        <v>1278.88888339512</v>
      </c>
      <c r="H387" s="437"/>
      <c r="I387" s="437"/>
      <c r="J387" s="437"/>
      <c r="K387" s="437"/>
      <c r="L387" s="437"/>
    </row>
    <row r="388" spans="1:16" ht="14" x14ac:dyDescent="0.15">
      <c r="A388" s="125">
        <v>5</v>
      </c>
      <c r="B388" s="223" t="s">
        <v>287</v>
      </c>
      <c r="C388" s="227" t="s">
        <v>288</v>
      </c>
      <c r="D388" s="330">
        <v>31541231</v>
      </c>
      <c r="E388" s="360">
        <v>66288.675027906793</v>
      </c>
      <c r="H388" s="437"/>
      <c r="I388" s="437"/>
      <c r="J388" s="437"/>
      <c r="K388" s="437"/>
      <c r="L388" s="437"/>
    </row>
    <row r="389" spans="1:16" ht="14" x14ac:dyDescent="0.15">
      <c r="A389" s="125">
        <v>6</v>
      </c>
      <c r="B389" s="223" t="s">
        <v>490</v>
      </c>
      <c r="C389" s="227" t="s">
        <v>491</v>
      </c>
      <c r="D389" s="330">
        <v>30322736</v>
      </c>
      <c r="E389" s="360">
        <v>139.39140438474701</v>
      </c>
      <c r="H389" s="437"/>
      <c r="I389" s="437"/>
      <c r="J389" s="437"/>
      <c r="K389" s="437"/>
      <c r="L389" s="437"/>
    </row>
    <row r="390" spans="1:16" ht="14" x14ac:dyDescent="0.15">
      <c r="A390" s="125">
        <v>7</v>
      </c>
      <c r="B390" s="223" t="s">
        <v>800</v>
      </c>
      <c r="C390" s="227" t="s">
        <v>776</v>
      </c>
      <c r="D390" s="330">
        <v>29170051</v>
      </c>
      <c r="E390" s="360">
        <v>823.55660563427898</v>
      </c>
      <c r="H390" s="437"/>
      <c r="I390" s="437"/>
      <c r="J390" s="437"/>
      <c r="K390" s="437"/>
      <c r="L390" s="437"/>
    </row>
    <row r="391" spans="1:16" ht="14" x14ac:dyDescent="0.15">
      <c r="A391" s="125">
        <v>8</v>
      </c>
      <c r="B391" s="223" t="s">
        <v>885</v>
      </c>
      <c r="C391" s="227" t="s">
        <v>886</v>
      </c>
      <c r="D391" s="330">
        <v>27330132</v>
      </c>
      <c r="E391" s="360">
        <v>8034.3141844412303</v>
      </c>
      <c r="H391" s="437"/>
      <c r="I391" s="437"/>
      <c r="J391" s="437"/>
      <c r="K391" s="437"/>
      <c r="L391" s="437"/>
      <c r="P391" s="202" t="s">
        <v>1259</v>
      </c>
    </row>
    <row r="392" spans="1:16" ht="14" x14ac:dyDescent="0.15">
      <c r="A392" s="125">
        <v>9</v>
      </c>
      <c r="B392" s="223" t="s">
        <v>285</v>
      </c>
      <c r="C392" s="227" t="s">
        <v>664</v>
      </c>
      <c r="D392" s="330">
        <v>26817999</v>
      </c>
      <c r="E392" s="360">
        <v>63876.581982799798</v>
      </c>
      <c r="H392" s="437"/>
      <c r="I392" s="437"/>
      <c r="J392" s="437"/>
      <c r="K392" s="437"/>
      <c r="L392" s="437"/>
    </row>
    <row r="393" spans="1:16" ht="14" x14ac:dyDescent="0.15">
      <c r="A393" s="125">
        <v>10</v>
      </c>
      <c r="B393" s="223" t="s">
        <v>291</v>
      </c>
      <c r="C393" s="227" t="s">
        <v>292</v>
      </c>
      <c r="D393" s="330">
        <v>26795431</v>
      </c>
      <c r="E393" s="360">
        <v>53592.367407664598</v>
      </c>
      <c r="H393" s="437"/>
      <c r="I393" s="437"/>
      <c r="J393" s="437"/>
      <c r="K393" s="437"/>
      <c r="L393" s="437"/>
    </row>
    <row r="394" spans="1:16" x14ac:dyDescent="0.15">
      <c r="A394" s="363"/>
      <c r="B394" s="364"/>
      <c r="C394" s="364"/>
      <c r="D394" s="365"/>
      <c r="E394" s="363"/>
    </row>
    <row r="395" spans="1:16" ht="16" x14ac:dyDescent="0.2">
      <c r="A395" s="1101" t="s">
        <v>1006</v>
      </c>
      <c r="B395" s="1102"/>
      <c r="C395" s="1102"/>
      <c r="D395" s="1102"/>
      <c r="E395" s="1103"/>
    </row>
    <row r="396" spans="1:16" ht="14" x14ac:dyDescent="0.15">
      <c r="A396" s="334" t="s">
        <v>189</v>
      </c>
      <c r="B396" s="128" t="s">
        <v>205</v>
      </c>
      <c r="C396" s="128" t="s">
        <v>201</v>
      </c>
      <c r="D396" s="128" t="s">
        <v>206</v>
      </c>
      <c r="E396" s="329" t="s">
        <v>202</v>
      </c>
    </row>
    <row r="397" spans="1:16" ht="14" x14ac:dyDescent="0.15">
      <c r="A397" s="128">
        <v>1</v>
      </c>
      <c r="B397" s="223" t="s">
        <v>821</v>
      </c>
      <c r="C397" s="362" t="s">
        <v>822</v>
      </c>
      <c r="D397" s="330">
        <v>102753229</v>
      </c>
      <c r="E397" s="360">
        <v>406214.76150000002</v>
      </c>
    </row>
    <row r="398" spans="1:16" ht="14" x14ac:dyDescent="0.15">
      <c r="A398" s="128">
        <v>2</v>
      </c>
      <c r="B398" s="223" t="s">
        <v>281</v>
      </c>
      <c r="C398" s="227" t="s">
        <v>282</v>
      </c>
      <c r="D398" s="330">
        <v>74273883</v>
      </c>
      <c r="E398" s="360">
        <v>132389.84409999999</v>
      </c>
    </row>
    <row r="399" spans="1:16" ht="14" x14ac:dyDescent="0.15">
      <c r="A399" s="128">
        <v>3</v>
      </c>
      <c r="B399" s="223" t="s">
        <v>800</v>
      </c>
      <c r="C399" s="227" t="s">
        <v>776</v>
      </c>
      <c r="D399" s="330">
        <v>68952291</v>
      </c>
      <c r="E399" s="360">
        <v>1955.1720089999999</v>
      </c>
    </row>
    <row r="400" spans="1:16" ht="14" x14ac:dyDescent="0.15">
      <c r="A400" s="125">
        <v>4</v>
      </c>
      <c r="B400" s="223" t="s">
        <v>775</v>
      </c>
      <c r="C400" s="227" t="s">
        <v>776</v>
      </c>
      <c r="D400" s="330">
        <v>63830837</v>
      </c>
      <c r="E400" s="360">
        <v>1802.4977140000001</v>
      </c>
    </row>
    <row r="401" spans="1:12" ht="14" x14ac:dyDescent="0.15">
      <c r="A401" s="125">
        <v>5</v>
      </c>
      <c r="B401" s="223" t="s">
        <v>283</v>
      </c>
      <c r="C401" s="227" t="s">
        <v>284</v>
      </c>
      <c r="D401" s="330">
        <v>46861239</v>
      </c>
      <c r="E401" s="360">
        <v>48483.331449999998</v>
      </c>
    </row>
    <row r="402" spans="1:12" ht="14" x14ac:dyDescent="0.15">
      <c r="A402" s="125">
        <v>6</v>
      </c>
      <c r="B402" s="223" t="s">
        <v>287</v>
      </c>
      <c r="C402" s="227" t="s">
        <v>288</v>
      </c>
      <c r="D402" s="330">
        <v>40019459</v>
      </c>
      <c r="E402" s="360">
        <v>84158.280780000001</v>
      </c>
    </row>
    <row r="403" spans="1:12" ht="28" x14ac:dyDescent="0.15">
      <c r="A403" s="125">
        <v>7</v>
      </c>
      <c r="B403" s="223" t="s">
        <v>663</v>
      </c>
      <c r="C403" s="227" t="s">
        <v>670</v>
      </c>
      <c r="D403" s="330">
        <v>34311923</v>
      </c>
      <c r="E403" s="360">
        <v>243092.83780000001</v>
      </c>
    </row>
    <row r="404" spans="1:12" ht="14" x14ac:dyDescent="0.15">
      <c r="A404" s="125">
        <v>8</v>
      </c>
      <c r="B404" s="223" t="s">
        <v>996</v>
      </c>
      <c r="C404" s="227" t="s">
        <v>997</v>
      </c>
      <c r="D404" s="330">
        <v>33650592</v>
      </c>
      <c r="E404" s="360">
        <v>195231.8217</v>
      </c>
    </row>
    <row r="405" spans="1:12" ht="28" x14ac:dyDescent="0.15">
      <c r="A405" s="125">
        <v>9</v>
      </c>
      <c r="B405" s="223" t="s">
        <v>998</v>
      </c>
      <c r="C405" s="227" t="s">
        <v>999</v>
      </c>
      <c r="D405" s="330">
        <v>30143392</v>
      </c>
      <c r="E405" s="360">
        <v>9158.3019569999997</v>
      </c>
    </row>
    <row r="406" spans="1:12" ht="14" x14ac:dyDescent="0.15">
      <c r="A406" s="125">
        <v>10</v>
      </c>
      <c r="B406" s="223" t="s">
        <v>1000</v>
      </c>
      <c r="C406" s="227" t="s">
        <v>1001</v>
      </c>
      <c r="D406" s="330">
        <v>27970817</v>
      </c>
      <c r="E406" s="360">
        <v>207836.0845</v>
      </c>
    </row>
    <row r="407" spans="1:12" x14ac:dyDescent="0.15">
      <c r="A407" s="890"/>
      <c r="B407" s="891"/>
      <c r="C407" s="132"/>
      <c r="D407" s="892"/>
      <c r="E407" s="893"/>
      <c r="H407" s="602"/>
      <c r="I407" s="602"/>
      <c r="J407" s="602"/>
      <c r="K407" s="602"/>
      <c r="L407" s="602"/>
    </row>
    <row r="408" spans="1:12" ht="16" x14ac:dyDescent="0.2">
      <c r="A408" s="1101" t="s">
        <v>1260</v>
      </c>
      <c r="B408" s="1102"/>
      <c r="C408" s="1102"/>
      <c r="D408" s="1102"/>
      <c r="E408" s="1103"/>
      <c r="H408" s="602"/>
      <c r="I408" s="602"/>
      <c r="J408" s="602"/>
      <c r="K408" s="602"/>
      <c r="L408" s="602"/>
    </row>
    <row r="409" spans="1:12" ht="16" customHeight="1" x14ac:dyDescent="0.15">
      <c r="A409" s="1081" t="s">
        <v>277</v>
      </c>
      <c r="B409" s="1082"/>
      <c r="C409" s="1082"/>
      <c r="D409" s="1082"/>
      <c r="E409" s="1083"/>
      <c r="H409" s="602"/>
      <c r="I409" s="602"/>
      <c r="J409" s="602"/>
      <c r="K409" s="602"/>
      <c r="L409" s="602"/>
    </row>
    <row r="410" spans="1:12" ht="17" x14ac:dyDescent="0.15">
      <c r="A410" s="859"/>
      <c r="B410" s="860" t="s">
        <v>205</v>
      </c>
      <c r="C410" s="860" t="s">
        <v>201</v>
      </c>
      <c r="D410" s="861" t="s">
        <v>206</v>
      </c>
      <c r="E410" s="857" t="s">
        <v>202</v>
      </c>
      <c r="H410" s="602"/>
      <c r="I410" s="602"/>
      <c r="J410" s="602"/>
      <c r="K410" s="602"/>
      <c r="L410" s="602"/>
    </row>
    <row r="411" spans="1:12" ht="34" x14ac:dyDescent="0.2">
      <c r="A411" s="862">
        <v>1</v>
      </c>
      <c r="B411" s="863" t="s">
        <v>1240</v>
      </c>
      <c r="C411" s="864" t="s">
        <v>1241</v>
      </c>
      <c r="D411" s="857">
        <v>326848184</v>
      </c>
      <c r="E411" s="856">
        <v>2480451.73661059</v>
      </c>
      <c r="H411" s="602"/>
      <c r="I411" s="602"/>
      <c r="J411" s="602"/>
      <c r="K411" s="602"/>
      <c r="L411" s="602"/>
    </row>
    <row r="412" spans="1:12" ht="17" x14ac:dyDescent="0.2">
      <c r="A412" s="862">
        <v>2</v>
      </c>
      <c r="B412" s="863" t="s">
        <v>275</v>
      </c>
      <c r="C412" s="864" t="s">
        <v>988</v>
      </c>
      <c r="D412" s="857">
        <v>145352965</v>
      </c>
      <c r="E412" s="856">
        <v>4180054.51849184</v>
      </c>
      <c r="H412" s="602"/>
      <c r="I412" s="602"/>
      <c r="J412" s="602"/>
      <c r="K412" s="602"/>
      <c r="L412" s="602"/>
    </row>
    <row r="413" spans="1:12" ht="17" x14ac:dyDescent="0.2">
      <c r="A413" s="862">
        <v>3</v>
      </c>
      <c r="B413" s="863" t="s">
        <v>263</v>
      </c>
      <c r="C413" s="864" t="s">
        <v>988</v>
      </c>
      <c r="D413" s="857">
        <v>144127741</v>
      </c>
      <c r="E413" s="856">
        <v>4161374.9828019901</v>
      </c>
      <c r="H413" s="602"/>
      <c r="I413" s="602"/>
      <c r="J413" s="602"/>
      <c r="K413" s="602"/>
      <c r="L413" s="602"/>
    </row>
    <row r="414" spans="1:12" ht="17" x14ac:dyDescent="0.2">
      <c r="A414" s="862">
        <v>4</v>
      </c>
      <c r="B414" s="863" t="s">
        <v>1242</v>
      </c>
      <c r="C414" s="864" t="s">
        <v>1243</v>
      </c>
      <c r="D414" s="857">
        <v>111684810</v>
      </c>
      <c r="E414" s="856">
        <v>1176849.89750026</v>
      </c>
      <c r="H414" s="602"/>
      <c r="I414" s="602"/>
      <c r="J414" s="602"/>
      <c r="K414" s="602"/>
      <c r="L414" s="602"/>
    </row>
    <row r="415" spans="1:12" ht="17" x14ac:dyDescent="0.2">
      <c r="A415" s="862">
        <v>5</v>
      </c>
      <c r="B415" s="863" t="s">
        <v>821</v>
      </c>
      <c r="C415" s="864" t="s">
        <v>822</v>
      </c>
      <c r="D415" s="857">
        <v>107669481</v>
      </c>
      <c r="E415" s="856">
        <v>377425.817821951</v>
      </c>
      <c r="H415" s="602"/>
      <c r="I415" s="602"/>
      <c r="J415" s="602"/>
      <c r="K415" s="602"/>
      <c r="L415" s="602"/>
    </row>
    <row r="416" spans="1:12" ht="34" x14ac:dyDescent="0.2">
      <c r="A416" s="862">
        <v>6</v>
      </c>
      <c r="B416" s="863" t="s">
        <v>1244</v>
      </c>
      <c r="C416" s="864" t="s">
        <v>1245</v>
      </c>
      <c r="D416" s="857">
        <v>94249179</v>
      </c>
      <c r="E416" s="856">
        <v>758586.30343501503</v>
      </c>
      <c r="H416" s="602"/>
      <c r="I416" s="602"/>
      <c r="J416" s="602"/>
      <c r="K416" s="602"/>
      <c r="L416" s="602"/>
    </row>
    <row r="417" spans="1:12" ht="17" x14ac:dyDescent="0.2">
      <c r="A417" s="862">
        <v>7</v>
      </c>
      <c r="B417" s="863" t="s">
        <v>1246</v>
      </c>
      <c r="C417" s="864" t="s">
        <v>1247</v>
      </c>
      <c r="D417" s="857">
        <v>59336927</v>
      </c>
      <c r="E417" s="856">
        <v>9446.7995245615002</v>
      </c>
      <c r="H417" s="602"/>
      <c r="I417" s="602"/>
      <c r="J417" s="602"/>
      <c r="K417" s="602"/>
      <c r="L417" s="602"/>
    </row>
    <row r="418" spans="1:12" ht="17" x14ac:dyDescent="0.2">
      <c r="A418" s="862">
        <v>8</v>
      </c>
      <c r="B418" s="863" t="s">
        <v>281</v>
      </c>
      <c r="C418" s="864" t="s">
        <v>282</v>
      </c>
      <c r="D418" s="857">
        <v>58754122</v>
      </c>
      <c r="E418" s="856">
        <v>102811.625885078</v>
      </c>
      <c r="H418" s="602"/>
      <c r="I418" s="602"/>
      <c r="J418" s="602"/>
      <c r="K418" s="602"/>
      <c r="L418" s="602"/>
    </row>
    <row r="419" spans="1:12" ht="17" x14ac:dyDescent="0.2">
      <c r="A419" s="862">
        <v>9</v>
      </c>
      <c r="B419" s="863" t="s">
        <v>1248</v>
      </c>
      <c r="C419" s="864" t="s">
        <v>1249</v>
      </c>
      <c r="D419" s="857">
        <v>50276044</v>
      </c>
      <c r="E419" s="856">
        <v>10475.361548839999</v>
      </c>
      <c r="H419" s="602"/>
      <c r="I419" s="602"/>
      <c r="J419" s="602"/>
      <c r="K419" s="602"/>
      <c r="L419" s="602"/>
    </row>
    <row r="420" spans="1:12" ht="16" customHeight="1" x14ac:dyDescent="0.2">
      <c r="A420" s="862">
        <v>10</v>
      </c>
      <c r="B420" s="863" t="s">
        <v>998</v>
      </c>
      <c r="C420" s="864" t="s">
        <v>999</v>
      </c>
      <c r="D420" s="857">
        <v>50246972</v>
      </c>
      <c r="E420" s="856">
        <v>3737.1859026607099</v>
      </c>
    </row>
    <row r="423" spans="1:12" x14ac:dyDescent="0.15">
      <c r="A423" s="202" t="s">
        <v>516</v>
      </c>
    </row>
  </sheetData>
  <mergeCells count="34">
    <mergeCell ref="A409:E409"/>
    <mergeCell ref="A408:E408"/>
    <mergeCell ref="A197:E197"/>
    <mergeCell ref="A196:E196"/>
    <mergeCell ref="A382:E382"/>
    <mergeCell ref="A395:E395"/>
    <mergeCell ref="A369:E369"/>
    <mergeCell ref="A356:E356"/>
    <mergeCell ref="A144:E144"/>
    <mergeCell ref="A343:E343"/>
    <mergeCell ref="A330:E330"/>
    <mergeCell ref="A183:E183"/>
    <mergeCell ref="A170:E170"/>
    <mergeCell ref="A1:E1"/>
    <mergeCell ref="A14:E14"/>
    <mergeCell ref="A27:E27"/>
    <mergeCell ref="A40:E40"/>
    <mergeCell ref="A53:E53"/>
    <mergeCell ref="A66:E66"/>
    <mergeCell ref="A317:E317"/>
    <mergeCell ref="A79:E79"/>
    <mergeCell ref="A92:E92"/>
    <mergeCell ref="A105:E105"/>
    <mergeCell ref="A213:E213"/>
    <mergeCell ref="A226:E226"/>
    <mergeCell ref="A239:E239"/>
    <mergeCell ref="A252:E252"/>
    <mergeCell ref="A265:E265"/>
    <mergeCell ref="A118:E118"/>
    <mergeCell ref="A131:E131"/>
    <mergeCell ref="A278:E278"/>
    <mergeCell ref="A291:E291"/>
    <mergeCell ref="A304:E304"/>
    <mergeCell ref="A157:E157"/>
  </mergeCells>
  <printOptions horizontalCentered="1"/>
  <pageMargins left="0.75" right="0.75" top="1" bottom="1" header="0.5" footer="0.5"/>
  <pageSetup scale="75" orientation="landscape" horizontalDpi="4294967292" verticalDpi="4294967292"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K13"/>
  <sheetViews>
    <sheetView showGridLines="0" zoomScale="149" zoomScaleNormal="149" workbookViewId="0">
      <selection activeCell="A2" sqref="A2:B8"/>
    </sheetView>
  </sheetViews>
  <sheetFormatPr baseColWidth="10" defaultColWidth="8.83203125" defaultRowHeight="13" x14ac:dyDescent="0.15"/>
  <cols>
    <col min="1" max="1" width="53.5" style="10" customWidth="1"/>
    <col min="2" max="2" width="60.6640625" style="10" customWidth="1"/>
    <col min="3" max="16384" width="8.83203125" style="10"/>
  </cols>
  <sheetData>
    <row r="1" spans="1:11" ht="108" customHeight="1" x14ac:dyDescent="0.15">
      <c r="A1" s="956" t="s">
        <v>1</v>
      </c>
      <c r="B1" s="957"/>
    </row>
    <row r="2" spans="1:11" ht="51" customHeight="1" x14ac:dyDescent="0.15">
      <c r="A2" s="953" t="s">
        <v>1161</v>
      </c>
      <c r="B2" s="958"/>
    </row>
    <row r="3" spans="1:11" ht="16" customHeight="1" x14ac:dyDescent="0.15">
      <c r="A3" s="959"/>
      <c r="B3" s="959"/>
    </row>
    <row r="4" spans="1:11" ht="64" customHeight="1" x14ac:dyDescent="0.15">
      <c r="A4" s="953" t="s">
        <v>2</v>
      </c>
      <c r="B4" s="953"/>
    </row>
    <row r="5" spans="1:11" ht="15" customHeight="1" x14ac:dyDescent="0.15">
      <c r="A5" s="959"/>
      <c r="B5" s="959"/>
    </row>
    <row r="6" spans="1:11" ht="67.5" customHeight="1" x14ac:dyDescent="0.15">
      <c r="A6" s="953" t="s">
        <v>3</v>
      </c>
      <c r="B6" s="953"/>
    </row>
    <row r="7" spans="1:11" ht="15" customHeight="1" x14ac:dyDescent="0.15">
      <c r="A7" s="282"/>
      <c r="B7" s="282"/>
    </row>
    <row r="8" spans="1:11" ht="325" customHeight="1" x14ac:dyDescent="0.15">
      <c r="A8" s="952" t="s">
        <v>1160</v>
      </c>
      <c r="B8" s="952"/>
    </row>
    <row r="9" spans="1:11" ht="2" customHeight="1" x14ac:dyDescent="0.15">
      <c r="A9"/>
      <c r="B9"/>
    </row>
    <row r="10" spans="1:11" ht="33" customHeight="1" x14ac:dyDescent="0.15">
      <c r="A10" s="955" t="s">
        <v>1302</v>
      </c>
      <c r="B10" s="955"/>
      <c r="C10" s="124"/>
      <c r="D10" s="124"/>
      <c r="E10" s="124"/>
      <c r="F10" s="124"/>
      <c r="G10" s="124"/>
      <c r="H10" s="124"/>
      <c r="I10" s="124"/>
      <c r="J10" s="124"/>
      <c r="K10" s="124"/>
    </row>
    <row r="11" spans="1:11" ht="10.5" customHeight="1" x14ac:dyDescent="0.15">
      <c r="A11" s="275"/>
      <c r="B11" s="275"/>
      <c r="C11" s="124"/>
      <c r="D11" s="124"/>
      <c r="E11" s="124"/>
      <c r="F11" s="124"/>
      <c r="G11" s="124"/>
      <c r="H11" s="124"/>
      <c r="I11" s="124"/>
      <c r="J11" s="124"/>
      <c r="K11" s="124"/>
    </row>
    <row r="12" spans="1:11" ht="16" x14ac:dyDescent="0.15">
      <c r="A12" s="953" t="s">
        <v>4</v>
      </c>
      <c r="B12" s="953"/>
    </row>
    <row r="13" spans="1:11" x14ac:dyDescent="0.15">
      <c r="A13" s="954"/>
      <c r="B13" s="954"/>
    </row>
  </sheetData>
  <mergeCells count="10">
    <mergeCell ref="A1:B1"/>
    <mergeCell ref="A2:B2"/>
    <mergeCell ref="A3:B3"/>
    <mergeCell ref="A4:B4"/>
    <mergeCell ref="A5:B5"/>
    <mergeCell ref="A8:B8"/>
    <mergeCell ref="A12:B12"/>
    <mergeCell ref="A13:B13"/>
    <mergeCell ref="A10:B10"/>
    <mergeCell ref="A6:B6"/>
  </mergeCells>
  <printOptions horizontalCentered="1"/>
  <pageMargins left="0.75" right="0.75" top="1" bottom="1" header="0.5" footer="0.5"/>
  <pageSetup scale="75" orientation="landscape" horizontalDpi="4294967292" verticalDpi="4294967292"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tabColor rgb="FFFFC000"/>
  </sheetPr>
  <dimension ref="A1:T56"/>
  <sheetViews>
    <sheetView zoomScale="93" zoomScaleNormal="100" workbookViewId="0">
      <selection activeCell="B62" sqref="B62"/>
    </sheetView>
  </sheetViews>
  <sheetFormatPr baseColWidth="10" defaultColWidth="11.5" defaultRowHeight="13" x14ac:dyDescent="0.15"/>
  <cols>
    <col min="1" max="1" width="17.33203125" customWidth="1"/>
    <col min="2" max="4" width="13.6640625" customWidth="1"/>
    <col min="5" max="7" width="13.6640625" style="110" customWidth="1"/>
    <col min="8" max="14" width="13.6640625" customWidth="1"/>
    <col min="15" max="15" width="14.6640625" style="437" customWidth="1"/>
    <col min="16" max="16" width="14.6640625" style="602" customWidth="1"/>
    <col min="17" max="17" width="14.6640625" customWidth="1"/>
  </cols>
  <sheetData>
    <row r="1" spans="1:20" ht="36" customHeight="1" x14ac:dyDescent="0.15">
      <c r="A1" s="1009" t="s">
        <v>517</v>
      </c>
      <c r="B1" s="1016"/>
      <c r="C1" s="1016"/>
      <c r="D1" s="1016"/>
      <c r="E1" s="1016"/>
      <c r="F1" s="1016"/>
      <c r="G1" s="1016"/>
      <c r="H1" s="1016"/>
      <c r="I1" s="1016"/>
      <c r="J1" s="1016"/>
      <c r="K1" s="1016"/>
      <c r="L1" s="1016"/>
      <c r="M1" s="1016"/>
      <c r="N1" s="1016"/>
      <c r="O1" s="1016"/>
      <c r="P1" s="1016"/>
      <c r="Q1" s="1016"/>
      <c r="R1" s="1016"/>
    </row>
    <row r="5" spans="1:20" s="110" customFormat="1" x14ac:dyDescent="0.15">
      <c r="A5" s="23" t="s">
        <v>518</v>
      </c>
      <c r="B5"/>
      <c r="C5"/>
      <c r="D5"/>
      <c r="S5"/>
      <c r="T5"/>
    </row>
    <row r="6" spans="1:20" x14ac:dyDescent="0.15">
      <c r="A6" s="44" t="s">
        <v>236</v>
      </c>
      <c r="B6" s="44" t="s">
        <v>671</v>
      </c>
      <c r="C6" s="44" t="s">
        <v>672</v>
      </c>
      <c r="D6" s="121" t="s">
        <v>370</v>
      </c>
      <c r="E6" s="121" t="s">
        <v>373</v>
      </c>
      <c r="F6" s="121" t="s">
        <v>376</v>
      </c>
      <c r="G6" s="121" t="s">
        <v>379</v>
      </c>
      <c r="H6" s="121" t="s">
        <v>382</v>
      </c>
      <c r="I6" s="121" t="s">
        <v>385</v>
      </c>
      <c r="J6" s="121" t="s">
        <v>246</v>
      </c>
      <c r="K6" s="258" t="s">
        <v>638</v>
      </c>
      <c r="L6" s="258" t="s">
        <v>729</v>
      </c>
      <c r="M6" s="258" t="s">
        <v>756</v>
      </c>
      <c r="N6" s="258" t="s">
        <v>803</v>
      </c>
      <c r="O6" s="258" t="s">
        <v>841</v>
      </c>
      <c r="P6" s="258" t="s">
        <v>1003</v>
      </c>
      <c r="Q6" s="258" t="s">
        <v>1262</v>
      </c>
    </row>
    <row r="7" spans="1:20" x14ac:dyDescent="0.15">
      <c r="A7" s="38" t="s">
        <v>102</v>
      </c>
      <c r="B7" s="42">
        <v>35960845</v>
      </c>
      <c r="C7" s="42">
        <v>56769710</v>
      </c>
      <c r="D7" s="42">
        <v>120843195</v>
      </c>
      <c r="E7" s="42">
        <v>152842193</v>
      </c>
      <c r="F7" s="42">
        <v>189496476</v>
      </c>
      <c r="G7" s="42">
        <v>259717671</v>
      </c>
      <c r="H7" s="42">
        <v>360372707</v>
      </c>
      <c r="I7" s="42">
        <v>477031976</v>
      </c>
      <c r="J7" s="107">
        <v>680428098.00000012</v>
      </c>
      <c r="K7" s="107">
        <v>744358007</v>
      </c>
      <c r="L7" s="107">
        <v>702137155</v>
      </c>
      <c r="M7" s="107">
        <v>814115145</v>
      </c>
      <c r="N7" s="107">
        <v>985368045</v>
      </c>
      <c r="O7" s="107">
        <v>1013076429</v>
      </c>
      <c r="P7" s="233">
        <v>1002707391</v>
      </c>
      <c r="Q7" s="233">
        <v>1564346882</v>
      </c>
    </row>
    <row r="8" spans="1:20" x14ac:dyDescent="0.15">
      <c r="A8" s="38" t="s">
        <v>103</v>
      </c>
      <c r="B8" s="42">
        <v>4047924</v>
      </c>
      <c r="C8" s="42">
        <v>4775660</v>
      </c>
      <c r="D8" s="42">
        <v>8503374</v>
      </c>
      <c r="E8" s="42">
        <v>21765044</v>
      </c>
      <c r="F8" s="42">
        <v>107011477</v>
      </c>
      <c r="G8" s="42">
        <v>35943372</v>
      </c>
      <c r="H8" s="42">
        <v>72702676</v>
      </c>
      <c r="I8" s="42">
        <v>125777971</v>
      </c>
      <c r="J8" s="107">
        <v>127150385.00000001</v>
      </c>
      <c r="K8" s="107">
        <v>158474491</v>
      </c>
      <c r="L8" s="107">
        <v>144763451</v>
      </c>
      <c r="M8" s="107">
        <v>135478418</v>
      </c>
      <c r="N8" s="107">
        <v>158037525</v>
      </c>
      <c r="O8" s="107">
        <v>178872857</v>
      </c>
      <c r="P8" s="233">
        <v>126257606</v>
      </c>
      <c r="Q8" s="233">
        <v>442110019</v>
      </c>
    </row>
    <row r="9" spans="1:20" x14ac:dyDescent="0.15">
      <c r="A9" s="38" t="s">
        <v>519</v>
      </c>
      <c r="B9" s="42">
        <v>21807890</v>
      </c>
      <c r="C9" s="42">
        <v>29173637</v>
      </c>
      <c r="D9" s="42">
        <v>44757028</v>
      </c>
      <c r="E9" s="42">
        <v>108980268</v>
      </c>
      <c r="F9" s="42">
        <v>98764041</v>
      </c>
      <c r="G9" s="42">
        <v>103754571</v>
      </c>
      <c r="H9" s="42">
        <v>137982009</v>
      </c>
      <c r="I9" s="42">
        <v>156409930</v>
      </c>
      <c r="J9" s="107">
        <v>157031275</v>
      </c>
      <c r="K9" s="107">
        <v>184770346</v>
      </c>
      <c r="L9" s="107">
        <v>204265215</v>
      </c>
      <c r="M9" s="107">
        <v>214398674</v>
      </c>
      <c r="N9" s="107">
        <v>317180069</v>
      </c>
      <c r="O9" s="107">
        <v>249597671</v>
      </c>
      <c r="P9" s="233">
        <v>268435998</v>
      </c>
      <c r="Q9" s="233">
        <v>411041220</v>
      </c>
    </row>
    <row r="10" spans="1:20" x14ac:dyDescent="0.15">
      <c r="A10" s="38" t="s">
        <v>520</v>
      </c>
      <c r="B10" s="42">
        <v>35546541</v>
      </c>
      <c r="C10" s="42">
        <v>29382642</v>
      </c>
      <c r="D10" s="42">
        <v>43295098</v>
      </c>
      <c r="E10" s="42">
        <v>91176918</v>
      </c>
      <c r="F10" s="42">
        <v>34184239</v>
      </c>
      <c r="G10" s="42">
        <v>100139259</v>
      </c>
      <c r="H10" s="42">
        <v>120786612</v>
      </c>
      <c r="I10" s="42">
        <v>114651934</v>
      </c>
      <c r="J10" s="107">
        <v>276579140</v>
      </c>
      <c r="K10" s="107">
        <v>189614241</v>
      </c>
      <c r="L10" s="107">
        <v>142824512</v>
      </c>
      <c r="M10" s="107">
        <v>235635798</v>
      </c>
      <c r="N10" s="107">
        <v>245121094</v>
      </c>
      <c r="O10" s="107">
        <v>222612540</v>
      </c>
      <c r="P10" s="233">
        <v>386212633</v>
      </c>
      <c r="Q10" s="233">
        <v>224599098</v>
      </c>
    </row>
    <row r="11" spans="1:20" x14ac:dyDescent="0.15">
      <c r="A11" s="38" t="s">
        <v>521</v>
      </c>
      <c r="B11" s="42">
        <v>430281</v>
      </c>
      <c r="C11" s="42">
        <v>309215</v>
      </c>
      <c r="D11" s="42">
        <v>658128</v>
      </c>
      <c r="E11" s="42">
        <v>995209</v>
      </c>
      <c r="F11" s="42">
        <v>658529</v>
      </c>
      <c r="G11" s="42">
        <v>1413004</v>
      </c>
      <c r="H11" s="42">
        <v>849380</v>
      </c>
      <c r="I11" s="42">
        <v>1661021</v>
      </c>
      <c r="J11" s="107">
        <v>3177806.0000000005</v>
      </c>
      <c r="K11" s="107">
        <v>16309698</v>
      </c>
      <c r="L11" s="107">
        <v>5365161</v>
      </c>
      <c r="M11" s="107">
        <v>7281286</v>
      </c>
      <c r="N11" s="107">
        <v>6911643</v>
      </c>
      <c r="O11" s="107">
        <v>6227612</v>
      </c>
      <c r="P11" s="233">
        <v>13747623</v>
      </c>
      <c r="Q11" s="233">
        <v>19485691</v>
      </c>
    </row>
    <row r="12" spans="1:20" x14ac:dyDescent="0.15">
      <c r="A12" s="38" t="s">
        <v>107</v>
      </c>
      <c r="B12" s="42">
        <v>3730370</v>
      </c>
      <c r="C12" s="42">
        <v>6215965</v>
      </c>
      <c r="D12" s="42">
        <v>15838991</v>
      </c>
      <c r="E12" s="42">
        <v>19175655</v>
      </c>
      <c r="F12" s="42">
        <v>21685919</v>
      </c>
      <c r="G12" s="42">
        <v>31009401</v>
      </c>
      <c r="H12" s="42">
        <v>39923913</v>
      </c>
      <c r="I12" s="42">
        <v>48626749</v>
      </c>
      <c r="J12" s="107">
        <v>61986652</v>
      </c>
      <c r="K12" s="107">
        <v>84356796</v>
      </c>
      <c r="L12" s="107">
        <v>70306746</v>
      </c>
      <c r="M12" s="107">
        <v>67286103</v>
      </c>
      <c r="N12" s="107">
        <v>107755561</v>
      </c>
      <c r="O12" s="107">
        <v>117265663</v>
      </c>
      <c r="P12" s="233">
        <v>59573230</v>
      </c>
      <c r="Q12" s="233">
        <v>192681327</v>
      </c>
    </row>
    <row r="13" spans="1:20" x14ac:dyDescent="0.15">
      <c r="A13" s="27" t="s">
        <v>227</v>
      </c>
      <c r="B13" s="42">
        <v>26014450</v>
      </c>
      <c r="C13" s="42">
        <v>29034367.000000004</v>
      </c>
      <c r="D13" s="42">
        <v>20768015</v>
      </c>
      <c r="E13" s="42">
        <v>17864446</v>
      </c>
      <c r="F13" s="42">
        <v>29041301</v>
      </c>
      <c r="G13" s="42">
        <v>38305071</v>
      </c>
      <c r="H13" s="42">
        <v>16782843</v>
      </c>
      <c r="I13" s="42">
        <v>34146558</v>
      </c>
      <c r="J13" s="107">
        <v>44510036</v>
      </c>
      <c r="K13" s="107">
        <v>58663923</v>
      </c>
      <c r="L13" s="107">
        <v>824034</v>
      </c>
      <c r="M13" s="107">
        <v>2868632</v>
      </c>
      <c r="N13" s="107">
        <v>1210718</v>
      </c>
      <c r="O13" s="107">
        <v>5679313</v>
      </c>
      <c r="P13" s="233">
        <v>1810349</v>
      </c>
      <c r="Q13" s="233">
        <v>283122</v>
      </c>
    </row>
    <row r="14" spans="1:20" x14ac:dyDescent="0.15">
      <c r="A14" s="279" t="s">
        <v>55</v>
      </c>
      <c r="B14" s="65">
        <f t="shared" ref="B14:H14" si="0">SUM(B7:B13)</f>
        <v>127538301</v>
      </c>
      <c r="C14" s="65">
        <f t="shared" si="0"/>
        <v>155661196</v>
      </c>
      <c r="D14" s="65">
        <f t="shared" si="0"/>
        <v>254663829</v>
      </c>
      <c r="E14" s="65">
        <f t="shared" si="0"/>
        <v>412799733</v>
      </c>
      <c r="F14" s="65">
        <f t="shared" si="0"/>
        <v>480841982</v>
      </c>
      <c r="G14" s="65">
        <f t="shared" si="0"/>
        <v>570282349</v>
      </c>
      <c r="H14" s="65">
        <f t="shared" si="0"/>
        <v>749400140</v>
      </c>
      <c r="I14" s="65">
        <f t="shared" ref="I14:Q14" si="1">SUM(I7:I13)</f>
        <v>958306139</v>
      </c>
      <c r="J14" s="117">
        <f t="shared" si="1"/>
        <v>1350863392</v>
      </c>
      <c r="K14" s="117">
        <f t="shared" si="1"/>
        <v>1436547502</v>
      </c>
      <c r="L14" s="117">
        <f t="shared" si="1"/>
        <v>1270486274</v>
      </c>
      <c r="M14" s="117">
        <f t="shared" si="1"/>
        <v>1477064056</v>
      </c>
      <c r="N14" s="117">
        <f t="shared" si="1"/>
        <v>1821584655</v>
      </c>
      <c r="O14" s="117">
        <f t="shared" si="1"/>
        <v>1793332085</v>
      </c>
      <c r="P14" s="117">
        <f t="shared" ref="P14" si="2">SUM(P7:P13)</f>
        <v>1858744830</v>
      </c>
      <c r="Q14" s="117">
        <f t="shared" si="1"/>
        <v>2854547359</v>
      </c>
    </row>
    <row r="15" spans="1:20" x14ac:dyDescent="0.15">
      <c r="A15" s="279" t="s">
        <v>903</v>
      </c>
      <c r="B15" s="62"/>
      <c r="C15" s="45"/>
      <c r="D15" s="62"/>
      <c r="E15" s="187"/>
      <c r="F15" s="187"/>
      <c r="G15" s="187"/>
      <c r="H15" s="187"/>
      <c r="N15" s="411"/>
    </row>
    <row r="16" spans="1:20" x14ac:dyDescent="0.15">
      <c r="B16" s="65"/>
      <c r="D16" s="65"/>
      <c r="H16" s="110"/>
      <c r="N16" s="411"/>
    </row>
    <row r="17" spans="1:17" ht="16" x14ac:dyDescent="0.2">
      <c r="A17" s="335" t="s">
        <v>673</v>
      </c>
      <c r="B17" s="335" t="s">
        <v>671</v>
      </c>
      <c r="C17" s="335" t="s">
        <v>672</v>
      </c>
      <c r="D17" s="335" t="s">
        <v>370</v>
      </c>
      <c r="E17" s="335" t="s">
        <v>373</v>
      </c>
      <c r="F17" s="335" t="s">
        <v>376</v>
      </c>
      <c r="G17" s="335" t="s">
        <v>379</v>
      </c>
      <c r="H17" s="335" t="s">
        <v>382</v>
      </c>
      <c r="I17" s="335" t="s">
        <v>385</v>
      </c>
      <c r="J17" s="335" t="s">
        <v>246</v>
      </c>
      <c r="K17" s="335" t="str">
        <f t="shared" ref="K17:Q17" si="3">K6</f>
        <v>FY2016</v>
      </c>
      <c r="L17" s="335" t="str">
        <f t="shared" si="3"/>
        <v>FY2017</v>
      </c>
      <c r="M17" s="335" t="str">
        <f t="shared" si="3"/>
        <v>FY2018</v>
      </c>
      <c r="N17" s="335" t="str">
        <f t="shared" si="3"/>
        <v>FY2019</v>
      </c>
      <c r="O17" s="335" t="str">
        <f t="shared" si="3"/>
        <v>FY2020</v>
      </c>
      <c r="P17" s="335" t="str">
        <f t="shared" ref="P17" si="4">P6</f>
        <v>FY2021</v>
      </c>
      <c r="Q17" s="335" t="str">
        <f t="shared" si="3"/>
        <v>FY2022</v>
      </c>
    </row>
    <row r="18" spans="1:17" ht="16" x14ac:dyDescent="0.2">
      <c r="A18" s="366" t="s">
        <v>102</v>
      </c>
      <c r="B18" s="333">
        <f>B$7</f>
        <v>35960845</v>
      </c>
      <c r="C18" s="333">
        <f>C$7</f>
        <v>56769710</v>
      </c>
      <c r="D18" s="333">
        <f>$D7</f>
        <v>120843195</v>
      </c>
      <c r="E18" s="333">
        <f t="shared" ref="E18:K18" si="5">E7</f>
        <v>152842193</v>
      </c>
      <c r="F18" s="333">
        <f t="shared" si="5"/>
        <v>189496476</v>
      </c>
      <c r="G18" s="333">
        <f t="shared" si="5"/>
        <v>259717671</v>
      </c>
      <c r="H18" s="333">
        <f t="shared" si="5"/>
        <v>360372707</v>
      </c>
      <c r="I18" s="333">
        <f t="shared" si="5"/>
        <v>477031976</v>
      </c>
      <c r="J18" s="333">
        <f t="shared" si="5"/>
        <v>680428098.00000012</v>
      </c>
      <c r="K18" s="333">
        <f t="shared" si="5"/>
        <v>744358007</v>
      </c>
      <c r="L18" s="333">
        <f>L7</f>
        <v>702137155</v>
      </c>
      <c r="M18" s="333">
        <f>M7</f>
        <v>814115145</v>
      </c>
      <c r="N18" s="333">
        <f>N7</f>
        <v>985368045</v>
      </c>
      <c r="O18" s="333">
        <f>O7</f>
        <v>1013076429</v>
      </c>
      <c r="P18" s="333">
        <f>P7</f>
        <v>1002707391</v>
      </c>
      <c r="Q18" s="333">
        <v>1563882811</v>
      </c>
    </row>
    <row r="19" spans="1:17" ht="16" x14ac:dyDescent="0.2">
      <c r="A19" s="366" t="s">
        <v>674</v>
      </c>
      <c r="B19" s="333">
        <f>SUM(B$8:B$12)</f>
        <v>65563006</v>
      </c>
      <c r="C19" s="333">
        <f t="shared" ref="C19:K19" si="6">SUM(C8:C12)</f>
        <v>69857119</v>
      </c>
      <c r="D19" s="333">
        <f t="shared" si="6"/>
        <v>113052619</v>
      </c>
      <c r="E19" s="333">
        <f t="shared" si="6"/>
        <v>242093094</v>
      </c>
      <c r="F19" s="333">
        <f t="shared" si="6"/>
        <v>262304205</v>
      </c>
      <c r="G19" s="333">
        <f t="shared" si="6"/>
        <v>272259607</v>
      </c>
      <c r="H19" s="333">
        <f t="shared" si="6"/>
        <v>372244590</v>
      </c>
      <c r="I19" s="333">
        <f t="shared" si="6"/>
        <v>447127605</v>
      </c>
      <c r="J19" s="333">
        <f t="shared" si="6"/>
        <v>625925258</v>
      </c>
      <c r="K19" s="333">
        <f t="shared" si="6"/>
        <v>633525572</v>
      </c>
      <c r="L19" s="333">
        <f>SUM(L8:L12)</f>
        <v>567525085</v>
      </c>
      <c r="M19" s="333">
        <f>SUM(M8:M12)</f>
        <v>660080279</v>
      </c>
      <c r="N19" s="333">
        <f>SUM(N8:N12)</f>
        <v>835005892</v>
      </c>
      <c r="O19" s="333">
        <f>SUM(O8:O12)</f>
        <v>774576343</v>
      </c>
      <c r="P19" s="333">
        <f>SUM(P8:P12)</f>
        <v>854227090</v>
      </c>
      <c r="Q19" s="333">
        <v>1290305854</v>
      </c>
    </row>
    <row r="20" spans="1:17" ht="16" x14ac:dyDescent="0.2">
      <c r="A20" s="366" t="s">
        <v>227</v>
      </c>
      <c r="B20" s="333">
        <v>26014450</v>
      </c>
      <c r="C20" s="333">
        <v>29034367.000000004</v>
      </c>
      <c r="D20" s="333">
        <v>20768015</v>
      </c>
      <c r="E20" s="333">
        <v>17864446</v>
      </c>
      <c r="F20" s="333">
        <v>29041301</v>
      </c>
      <c r="G20" s="333">
        <v>38305071</v>
      </c>
      <c r="H20" s="333">
        <v>16782843</v>
      </c>
      <c r="I20" s="333">
        <v>34146558</v>
      </c>
      <c r="J20" s="367">
        <v>44510036</v>
      </c>
      <c r="K20" s="367">
        <f t="shared" ref="K20:O20" si="7">K13</f>
        <v>58663923</v>
      </c>
      <c r="L20" s="367">
        <f t="shared" si="7"/>
        <v>824034</v>
      </c>
      <c r="M20" s="367">
        <f t="shared" si="7"/>
        <v>2868632</v>
      </c>
      <c r="N20" s="367">
        <f t="shared" si="7"/>
        <v>1210718</v>
      </c>
      <c r="O20" s="367">
        <f t="shared" si="7"/>
        <v>5679313</v>
      </c>
      <c r="P20" s="367">
        <f t="shared" ref="P20" si="8">P13</f>
        <v>1810349</v>
      </c>
      <c r="Q20" s="367">
        <v>350004</v>
      </c>
    </row>
    <row r="21" spans="1:17" x14ac:dyDescent="0.15">
      <c r="E21"/>
      <c r="F21"/>
      <c r="G21"/>
      <c r="I21" s="65"/>
      <c r="N21" s="411"/>
    </row>
    <row r="22" spans="1:17" x14ac:dyDescent="0.15">
      <c r="A22" s="38" t="s">
        <v>522</v>
      </c>
      <c r="B22" s="44" t="s">
        <v>364</v>
      </c>
      <c r="C22" s="44" t="s">
        <v>672</v>
      </c>
      <c r="D22" s="121" t="s">
        <v>370</v>
      </c>
      <c r="E22" s="121" t="s">
        <v>373</v>
      </c>
      <c r="F22" s="121" t="s">
        <v>376</v>
      </c>
      <c r="G22" s="121" t="s">
        <v>379</v>
      </c>
      <c r="H22" s="121" t="s">
        <v>382</v>
      </c>
      <c r="I22" s="121" t="s">
        <v>385</v>
      </c>
      <c r="J22" s="121" t="s">
        <v>246</v>
      </c>
      <c r="K22" s="258" t="str">
        <f t="shared" ref="K22:Q22" si="9">K17</f>
        <v>FY2016</v>
      </c>
      <c r="L22" s="258" t="str">
        <f t="shared" si="9"/>
        <v>FY2017</v>
      </c>
      <c r="M22" s="258" t="str">
        <f t="shared" si="9"/>
        <v>FY2018</v>
      </c>
      <c r="N22" s="258" t="str">
        <f t="shared" si="9"/>
        <v>FY2019</v>
      </c>
      <c r="O22" s="258" t="str">
        <f t="shared" si="9"/>
        <v>FY2020</v>
      </c>
      <c r="P22" s="258" t="str">
        <f t="shared" ref="P22" si="10">P17</f>
        <v>FY2021</v>
      </c>
      <c r="Q22" s="258" t="str">
        <f t="shared" si="9"/>
        <v>FY2022</v>
      </c>
    </row>
    <row r="23" spans="1:17" x14ac:dyDescent="0.15">
      <c r="A23" s="38" t="s">
        <v>102</v>
      </c>
      <c r="B23" s="217">
        <v>630.5</v>
      </c>
      <c r="C23" s="217">
        <v>763.25908203125016</v>
      </c>
      <c r="D23" s="217">
        <v>886.57</v>
      </c>
      <c r="E23" s="217">
        <v>1195.22</v>
      </c>
      <c r="F23" s="217">
        <v>1294.5927050781249</v>
      </c>
      <c r="G23" s="218">
        <v>1775.4870273437502</v>
      </c>
      <c r="H23" s="217">
        <v>2836.6972070312499</v>
      </c>
      <c r="I23" s="217">
        <v>4200.9830761718749</v>
      </c>
      <c r="J23" s="217">
        <v>5367.2086138699924</v>
      </c>
      <c r="K23" s="217">
        <v>6006.3277095801423</v>
      </c>
      <c r="L23" s="217">
        <v>8402.1707444398817</v>
      </c>
      <c r="M23" s="217">
        <v>10834.050270752225</v>
      </c>
      <c r="N23" s="217">
        <v>20575.841948059358</v>
      </c>
      <c r="O23" s="217">
        <v>26361.670908517965</v>
      </c>
      <c r="P23" s="217">
        <v>33151.65</v>
      </c>
      <c r="Q23" s="217">
        <v>45105.279999999999</v>
      </c>
    </row>
    <row r="24" spans="1:17" x14ac:dyDescent="0.15">
      <c r="A24" s="38" t="s">
        <v>674</v>
      </c>
      <c r="B24" s="217">
        <v>757.3</v>
      </c>
      <c r="C24" s="217">
        <v>1063.0125683593751</v>
      </c>
      <c r="D24" s="217">
        <f>1396.45-(23.4-7.5)</f>
        <v>1380.55</v>
      </c>
      <c r="E24" s="217">
        <v>2097.4899999999998</v>
      </c>
      <c r="F24" s="217">
        <v>2720.0899609375006</v>
      </c>
      <c r="G24" s="218">
        <v>3076.5047451171872</v>
      </c>
      <c r="H24" s="217">
        <v>4220.2481835937497</v>
      </c>
      <c r="I24" s="217">
        <v>4942.3835058593759</v>
      </c>
      <c r="J24" s="217">
        <v>5169.4109953024918</v>
      </c>
      <c r="K24" s="217">
        <v>7288.2044517720969</v>
      </c>
      <c r="L24" s="217">
        <v>10095.33559349347</v>
      </c>
      <c r="M24" s="217">
        <v>12621.020823261959</v>
      </c>
      <c r="N24" s="217">
        <v>16089.793061915127</v>
      </c>
      <c r="O24" s="217">
        <v>17770.654318010624</v>
      </c>
      <c r="P24" s="217">
        <v>26942.99</v>
      </c>
      <c r="Q24" s="217">
        <v>55498.12</v>
      </c>
    </row>
    <row r="25" spans="1:17" x14ac:dyDescent="0.15">
      <c r="A25" s="46" t="s">
        <v>227</v>
      </c>
      <c r="B25" s="251">
        <v>156.73087562561045</v>
      </c>
      <c r="C25" s="251">
        <v>139.63734375000001</v>
      </c>
      <c r="D25" s="251">
        <v>162.09251074218747</v>
      </c>
      <c r="E25" s="252">
        <v>335.58049804687499</v>
      </c>
      <c r="F25" s="252">
        <v>715.02095703124996</v>
      </c>
      <c r="G25" s="252">
        <v>555.32116992187503</v>
      </c>
      <c r="H25" s="251">
        <v>116.788388671875</v>
      </c>
      <c r="I25" s="251">
        <v>137.30723632812501</v>
      </c>
      <c r="J25" s="251">
        <v>410.30184036109381</v>
      </c>
      <c r="K25" s="251">
        <v>592.28979210035232</v>
      </c>
      <c r="L25" s="251">
        <v>10.652811782890218</v>
      </c>
      <c r="M25" s="251">
        <v>46.809912131616919</v>
      </c>
      <c r="N25" s="251">
        <v>11.042999999999999</v>
      </c>
      <c r="O25" s="251">
        <v>10.928009377528706</v>
      </c>
      <c r="P25" s="251">
        <v>33.049999999999997</v>
      </c>
      <c r="Q25" s="251">
        <v>24.91</v>
      </c>
    </row>
    <row r="26" spans="1:17" x14ac:dyDescent="0.15">
      <c r="A26" s="250"/>
    </row>
    <row r="27" spans="1:17" x14ac:dyDescent="0.15">
      <c r="A27" s="265" t="s">
        <v>523</v>
      </c>
      <c r="C27" s="219"/>
      <c r="J27" s="220"/>
    </row>
    <row r="28" spans="1:17" ht="15" customHeight="1" x14ac:dyDescent="0.15">
      <c r="A28" s="220"/>
      <c r="C28" s="219"/>
      <c r="J28" s="220"/>
    </row>
    <row r="29" spans="1:17" ht="16" x14ac:dyDescent="0.2">
      <c r="A29" s="997" t="s">
        <v>524</v>
      </c>
      <c r="B29" s="1015"/>
      <c r="C29" s="1015"/>
      <c r="D29" s="1015"/>
      <c r="E29" s="1015"/>
      <c r="F29" s="1015"/>
      <c r="G29" s="1015"/>
      <c r="H29" s="1015"/>
      <c r="I29" s="1015"/>
      <c r="J29" s="221"/>
    </row>
    <row r="30" spans="1:17" ht="12" customHeight="1" x14ac:dyDescent="0.15">
      <c r="A30" s="1015"/>
      <c r="B30" s="1015"/>
      <c r="C30" s="1015"/>
      <c r="D30" s="1015"/>
      <c r="E30" s="1015"/>
      <c r="F30" s="1015"/>
      <c r="G30" s="1015"/>
      <c r="H30" s="1015"/>
      <c r="I30" s="1015"/>
    </row>
    <row r="31" spans="1:17" ht="13" customHeight="1" x14ac:dyDescent="0.15">
      <c r="A31" s="1015"/>
      <c r="B31" s="1015"/>
      <c r="C31" s="1015"/>
      <c r="D31" s="1015"/>
      <c r="E31" s="1015"/>
      <c r="F31" s="1015"/>
      <c r="G31" s="1015"/>
      <c r="H31" s="1015"/>
      <c r="I31" s="1015"/>
    </row>
    <row r="32" spans="1:17" x14ac:dyDescent="0.15">
      <c r="A32" s="1015"/>
      <c r="B32" s="1015"/>
      <c r="C32" s="1015"/>
      <c r="D32" s="1015"/>
      <c r="E32" s="1015"/>
      <c r="F32" s="1015"/>
      <c r="G32" s="1015"/>
      <c r="H32" s="1015"/>
      <c r="I32" s="1015"/>
      <c r="O32"/>
    </row>
    <row r="33" spans="1:15" x14ac:dyDescent="0.15">
      <c r="A33" s="1015"/>
      <c r="B33" s="1015"/>
      <c r="C33" s="1015"/>
      <c r="D33" s="1015"/>
      <c r="E33" s="1015"/>
      <c r="F33" s="1015"/>
      <c r="G33" s="1015"/>
      <c r="H33" s="1015"/>
      <c r="I33" s="1015"/>
      <c r="O33"/>
    </row>
    <row r="34" spans="1:15" x14ac:dyDescent="0.15">
      <c r="A34" s="1015"/>
      <c r="B34" s="1015"/>
      <c r="C34" s="1015"/>
      <c r="D34" s="1015"/>
      <c r="E34" s="1015"/>
      <c r="F34" s="1015"/>
      <c r="G34" s="1015"/>
      <c r="H34" s="1015"/>
      <c r="I34" s="1015"/>
      <c r="O34"/>
    </row>
    <row r="35" spans="1:15" x14ac:dyDescent="0.15">
      <c r="O35"/>
    </row>
    <row r="36" spans="1:15" x14ac:dyDescent="0.15">
      <c r="O36"/>
    </row>
    <row r="37" spans="1:15" x14ac:dyDescent="0.15">
      <c r="O37"/>
    </row>
    <row r="38" spans="1:15" x14ac:dyDescent="0.15">
      <c r="O38"/>
    </row>
    <row r="46" spans="1:15" x14ac:dyDescent="0.15">
      <c r="E46"/>
      <c r="F46"/>
      <c r="G46"/>
    </row>
    <row r="47" spans="1:15" x14ac:dyDescent="0.15">
      <c r="E47"/>
      <c r="F47"/>
      <c r="G47"/>
    </row>
    <row r="48" spans="1:15" x14ac:dyDescent="0.15">
      <c r="E48"/>
      <c r="F48"/>
      <c r="G48"/>
    </row>
    <row r="49" spans="5:7" x14ac:dyDescent="0.15">
      <c r="E49"/>
      <c r="F49"/>
      <c r="G49"/>
    </row>
    <row r="50" spans="5:7" x14ac:dyDescent="0.15">
      <c r="E50"/>
      <c r="F50"/>
      <c r="G50"/>
    </row>
    <row r="51" spans="5:7" x14ac:dyDescent="0.15">
      <c r="E51"/>
      <c r="F51"/>
      <c r="G51"/>
    </row>
    <row r="52" spans="5:7" x14ac:dyDescent="0.15">
      <c r="E52"/>
      <c r="F52"/>
      <c r="G52"/>
    </row>
    <row r="53" spans="5:7" x14ac:dyDescent="0.15">
      <c r="E53"/>
      <c r="F53"/>
      <c r="G53"/>
    </row>
    <row r="54" spans="5:7" x14ac:dyDescent="0.15">
      <c r="E54"/>
      <c r="F54"/>
      <c r="G54"/>
    </row>
    <row r="55" spans="5:7" x14ac:dyDescent="0.15">
      <c r="E55"/>
      <c r="F55"/>
      <c r="G55"/>
    </row>
    <row r="56" spans="5:7" x14ac:dyDescent="0.15">
      <c r="E56"/>
      <c r="F56"/>
      <c r="G56"/>
    </row>
  </sheetData>
  <mergeCells count="2">
    <mergeCell ref="A1:R1"/>
    <mergeCell ref="A29:I34"/>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tabColor rgb="FFFFC000"/>
  </sheetPr>
  <dimension ref="A1:K20"/>
  <sheetViews>
    <sheetView zoomScaleNormal="100" workbookViewId="0">
      <selection activeCell="V68" sqref="V68"/>
    </sheetView>
  </sheetViews>
  <sheetFormatPr baseColWidth="10" defaultColWidth="11.5" defaultRowHeight="13" x14ac:dyDescent="0.15"/>
  <cols>
    <col min="1" max="6" width="12.6640625" customWidth="1"/>
  </cols>
  <sheetData>
    <row r="1" spans="1:11" ht="24.75" customHeight="1" x14ac:dyDescent="0.15">
      <c r="A1" s="1009" t="s">
        <v>525</v>
      </c>
      <c r="B1" s="1016"/>
      <c r="C1" s="1016"/>
      <c r="D1" s="1016"/>
      <c r="E1" s="1016"/>
      <c r="F1" s="1016"/>
      <c r="G1" s="1016"/>
      <c r="H1" s="1016"/>
      <c r="I1" s="1016"/>
      <c r="J1" s="1016"/>
      <c r="K1" s="10"/>
    </row>
    <row r="4" spans="1:11" s="112" customFormat="1" ht="14" x14ac:dyDescent="0.15">
      <c r="A4" s="90" t="s">
        <v>675</v>
      </c>
      <c r="B4" s="64" t="s">
        <v>526</v>
      </c>
      <c r="C4" s="64" t="s">
        <v>527</v>
      </c>
      <c r="D4" s="64" t="s">
        <v>528</v>
      </c>
      <c r="E4" s="24" t="s">
        <v>529</v>
      </c>
      <c r="F4" s="64" t="s">
        <v>530</v>
      </c>
    </row>
    <row r="5" spans="1:11" x14ac:dyDescent="0.15">
      <c r="A5" s="44" t="s">
        <v>317</v>
      </c>
      <c r="B5" s="38">
        <v>72</v>
      </c>
      <c r="C5" s="38">
        <v>136</v>
      </c>
      <c r="D5" s="38">
        <v>51</v>
      </c>
      <c r="E5" s="38">
        <v>24</v>
      </c>
      <c r="F5" s="42">
        <v>179703</v>
      </c>
    </row>
    <row r="6" spans="1:11" x14ac:dyDescent="0.15">
      <c r="A6" s="44" t="s">
        <v>318</v>
      </c>
      <c r="B6" s="38">
        <v>168</v>
      </c>
      <c r="C6" s="38">
        <v>283</v>
      </c>
      <c r="D6" s="38">
        <v>41</v>
      </c>
      <c r="E6" s="38">
        <v>144</v>
      </c>
      <c r="F6" s="42">
        <v>147847</v>
      </c>
    </row>
    <row r="7" spans="1:11" x14ac:dyDescent="0.15">
      <c r="A7" s="121" t="s">
        <v>319</v>
      </c>
      <c r="B7" s="38">
        <v>167</v>
      </c>
      <c r="C7" s="38">
        <v>329</v>
      </c>
      <c r="D7" s="38">
        <v>27</v>
      </c>
      <c r="E7" s="38">
        <v>161</v>
      </c>
      <c r="F7" s="42">
        <v>280987</v>
      </c>
    </row>
    <row r="8" spans="1:11" x14ac:dyDescent="0.15">
      <c r="A8" s="121" t="s">
        <v>320</v>
      </c>
      <c r="B8" s="38">
        <v>124</v>
      </c>
      <c r="C8" s="38">
        <v>250</v>
      </c>
      <c r="D8" s="38">
        <v>18</v>
      </c>
      <c r="E8" s="38">
        <v>340</v>
      </c>
      <c r="F8" s="42">
        <v>481872</v>
      </c>
    </row>
    <row r="9" spans="1:11" x14ac:dyDescent="0.15">
      <c r="A9" s="44" t="s">
        <v>321</v>
      </c>
      <c r="B9" s="42">
        <v>64</v>
      </c>
      <c r="C9" s="42">
        <v>210</v>
      </c>
      <c r="D9" s="42">
        <v>26</v>
      </c>
      <c r="E9" s="42">
        <v>303</v>
      </c>
      <c r="F9" s="42">
        <v>407039</v>
      </c>
    </row>
    <row r="10" spans="1:11" x14ac:dyDescent="0.15">
      <c r="A10" s="44" t="s">
        <v>322</v>
      </c>
      <c r="B10" s="42">
        <v>107</v>
      </c>
      <c r="C10" s="42">
        <v>163</v>
      </c>
      <c r="D10" s="42">
        <v>12</v>
      </c>
      <c r="E10" s="42">
        <v>304</v>
      </c>
      <c r="F10" s="42">
        <v>460597</v>
      </c>
    </row>
    <row r="11" spans="1:11" x14ac:dyDescent="0.15">
      <c r="A11" s="121" t="s">
        <v>323</v>
      </c>
      <c r="B11" s="42">
        <v>139</v>
      </c>
      <c r="C11" s="42">
        <v>136</v>
      </c>
      <c r="D11" s="42">
        <v>78</v>
      </c>
      <c r="E11" s="42">
        <v>509</v>
      </c>
      <c r="F11" s="42">
        <v>728724</v>
      </c>
    </row>
    <row r="12" spans="1:11" x14ac:dyDescent="0.15">
      <c r="A12" s="121" t="s">
        <v>324</v>
      </c>
      <c r="B12" s="42">
        <v>93</v>
      </c>
      <c r="C12" s="42">
        <v>304</v>
      </c>
      <c r="D12" s="42">
        <v>159</v>
      </c>
      <c r="E12" s="42">
        <v>296</v>
      </c>
      <c r="F12" s="42">
        <v>999738</v>
      </c>
    </row>
    <row r="13" spans="1:11" x14ac:dyDescent="0.15">
      <c r="A13" s="121" t="s">
        <v>241</v>
      </c>
      <c r="B13" s="42">
        <v>94</v>
      </c>
      <c r="C13" s="42">
        <v>344</v>
      </c>
      <c r="D13" s="42">
        <v>126</v>
      </c>
      <c r="E13" s="42">
        <v>1850</v>
      </c>
      <c r="F13" s="42">
        <v>1346891</v>
      </c>
    </row>
    <row r="14" spans="1:11" x14ac:dyDescent="0.15">
      <c r="A14" s="258" t="s">
        <v>637</v>
      </c>
      <c r="B14" s="42">
        <v>32</v>
      </c>
      <c r="C14" s="42">
        <v>318</v>
      </c>
      <c r="D14" s="42">
        <v>55</v>
      </c>
      <c r="E14" s="42">
        <v>313</v>
      </c>
      <c r="F14" s="42">
        <v>1730430</v>
      </c>
    </row>
    <row r="15" spans="1:11" x14ac:dyDescent="0.15">
      <c r="A15" s="258" t="s">
        <v>717</v>
      </c>
      <c r="B15" s="42">
        <v>46</v>
      </c>
      <c r="C15" s="42">
        <v>239</v>
      </c>
      <c r="D15" s="42">
        <v>42</v>
      </c>
      <c r="E15" s="42">
        <v>257</v>
      </c>
      <c r="F15" s="42">
        <v>1237197</v>
      </c>
    </row>
    <row r="16" spans="1:11" x14ac:dyDescent="0.15">
      <c r="A16" s="258" t="s">
        <v>755</v>
      </c>
      <c r="B16" s="42">
        <v>34</v>
      </c>
      <c r="C16" s="42">
        <v>177</v>
      </c>
      <c r="D16" s="42">
        <v>47</v>
      </c>
      <c r="E16" s="42">
        <v>245</v>
      </c>
      <c r="F16" s="42">
        <v>2130318</v>
      </c>
    </row>
    <row r="17" spans="1:6" s="411" customFormat="1" x14ac:dyDescent="0.15">
      <c r="A17" s="258" t="s">
        <v>796</v>
      </c>
      <c r="B17" s="42">
        <v>35</v>
      </c>
      <c r="C17" s="42">
        <v>175</v>
      </c>
      <c r="D17" s="42">
        <v>45</v>
      </c>
      <c r="E17" s="42">
        <v>304</v>
      </c>
      <c r="F17" s="42">
        <v>1240435</v>
      </c>
    </row>
    <row r="18" spans="1:6" s="437" customFormat="1" x14ac:dyDescent="0.15">
      <c r="A18" s="258" t="s">
        <v>842</v>
      </c>
      <c r="B18" s="42">
        <v>51</v>
      </c>
      <c r="C18" s="42">
        <v>409</v>
      </c>
      <c r="D18" s="42">
        <v>49</v>
      </c>
      <c r="E18" s="42">
        <v>316</v>
      </c>
      <c r="F18" s="42">
        <v>1586974</v>
      </c>
    </row>
    <row r="19" spans="1:6" s="602" customFormat="1" x14ac:dyDescent="0.15">
      <c r="A19" s="258" t="s">
        <v>1002</v>
      </c>
      <c r="B19" s="42">
        <v>36</v>
      </c>
      <c r="C19" s="42">
        <v>209</v>
      </c>
      <c r="D19" s="42">
        <v>37</v>
      </c>
      <c r="E19" s="42">
        <v>230</v>
      </c>
      <c r="F19" s="42">
        <v>1558318</v>
      </c>
    </row>
    <row r="20" spans="1:6" x14ac:dyDescent="0.15">
      <c r="A20" s="258" t="s">
        <v>1254</v>
      </c>
      <c r="B20" s="42">
        <v>11</v>
      </c>
      <c r="C20" s="42">
        <v>131</v>
      </c>
      <c r="D20" s="42">
        <v>24</v>
      </c>
      <c r="E20" s="42">
        <v>224</v>
      </c>
      <c r="F20" s="42">
        <v>1814941</v>
      </c>
    </row>
  </sheetData>
  <mergeCells count="1">
    <mergeCell ref="A1:J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tabColor rgb="FFFFC000"/>
  </sheetPr>
  <dimension ref="A1:GR374"/>
  <sheetViews>
    <sheetView zoomScale="90" zoomScaleNormal="90" zoomScalePageLayoutView="96" workbookViewId="0">
      <selection activeCell="A8" sqref="A8:M35"/>
    </sheetView>
  </sheetViews>
  <sheetFormatPr baseColWidth="10" defaultRowHeight="16" x14ac:dyDescent="0.2"/>
  <cols>
    <col min="1" max="16384" width="10.83203125" style="899"/>
  </cols>
  <sheetData>
    <row r="1" spans="1:200" x14ac:dyDescent="0.2">
      <c r="A1" s="899" t="s">
        <v>1263</v>
      </c>
    </row>
    <row r="2" spans="1:200" ht="25" x14ac:dyDescent="0.2">
      <c r="A2" s="294" t="s">
        <v>1264</v>
      </c>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row>
    <row r="3" spans="1:200" ht="19" x14ac:dyDescent="0.25">
      <c r="A3" s="900" t="s">
        <v>532</v>
      </c>
    </row>
    <row r="4" spans="1:200" x14ac:dyDescent="0.2">
      <c r="A4" s="901" t="s">
        <v>533</v>
      </c>
      <c r="B4" s="899" t="s">
        <v>1034</v>
      </c>
    </row>
    <row r="5" spans="1:200" x14ac:dyDescent="0.2">
      <c r="A5" s="902" t="s">
        <v>534</v>
      </c>
      <c r="B5" s="899" t="s">
        <v>535</v>
      </c>
    </row>
    <row r="6" spans="1:200" x14ac:dyDescent="0.2">
      <c r="A6" s="902" t="s">
        <v>1035</v>
      </c>
      <c r="B6" s="899" t="s">
        <v>1036</v>
      </c>
    </row>
    <row r="7" spans="1:200" x14ac:dyDescent="0.2">
      <c r="A7" s="903" t="s">
        <v>1037</v>
      </c>
      <c r="B7" s="899" t="s">
        <v>1038</v>
      </c>
    </row>
    <row r="8" spans="1:200" x14ac:dyDescent="0.2">
      <c r="A8" s="904" t="s">
        <v>1039</v>
      </c>
      <c r="B8" s="1108" t="s">
        <v>639</v>
      </c>
      <c r="C8" s="1108"/>
      <c r="D8" s="1108"/>
      <c r="E8" s="1108"/>
      <c r="F8" s="1108" t="s">
        <v>739</v>
      </c>
      <c r="G8" s="1108"/>
      <c r="H8" s="1108"/>
      <c r="I8" s="1108"/>
      <c r="J8" s="1108" t="s">
        <v>45</v>
      </c>
      <c r="K8" s="1108"/>
      <c r="L8" s="1108"/>
      <c r="M8" s="1108"/>
      <c r="N8" s="1108" t="s">
        <v>941</v>
      </c>
      <c r="O8" s="1108"/>
      <c r="P8" s="1108"/>
      <c r="Q8" s="1108" t="s">
        <v>844</v>
      </c>
      <c r="R8" s="1108"/>
      <c r="S8" s="1108" t="s">
        <v>46</v>
      </c>
      <c r="T8" s="1108"/>
      <c r="U8" s="1108"/>
      <c r="V8" s="1108"/>
      <c r="W8" s="1108" t="s">
        <v>1252</v>
      </c>
      <c r="X8" s="1108"/>
      <c r="Y8" s="1108" t="s">
        <v>47</v>
      </c>
      <c r="Z8" s="1108"/>
      <c r="AA8" s="1108"/>
      <c r="AB8" s="1108"/>
      <c r="AC8" s="1108"/>
      <c r="AD8" s="1108"/>
      <c r="AE8" s="1108"/>
      <c r="AF8" s="1108" t="s">
        <v>942</v>
      </c>
      <c r="AG8" s="1108"/>
      <c r="AH8" s="1108"/>
      <c r="AI8" s="904" t="s">
        <v>1185</v>
      </c>
      <c r="AJ8" s="1108" t="s">
        <v>536</v>
      </c>
      <c r="AK8" s="1108"/>
      <c r="AL8" s="1108"/>
      <c r="AM8" s="1108"/>
      <c r="AN8" s="1108"/>
      <c r="AO8" s="1108"/>
      <c r="AP8" s="1108" t="s">
        <v>740</v>
      </c>
      <c r="AQ8" s="1108"/>
      <c r="AR8" s="1108" t="s">
        <v>897</v>
      </c>
      <c r="AS8" s="1108"/>
      <c r="AT8" s="1108"/>
      <c r="AU8" s="1108" t="s">
        <v>1181</v>
      </c>
      <c r="AV8" s="1108"/>
      <c r="AW8" s="1108" t="s">
        <v>68</v>
      </c>
      <c r="AX8" s="1108"/>
      <c r="AY8" s="1108"/>
      <c r="AZ8" s="1108"/>
      <c r="BA8" s="1108"/>
      <c r="BB8" s="1108"/>
      <c r="BC8" s="1108"/>
      <c r="BD8" s="1108"/>
      <c r="BE8" s="1108" t="s">
        <v>607</v>
      </c>
      <c r="BF8" s="1108"/>
      <c r="BG8" s="1108"/>
      <c r="BH8" s="1108"/>
      <c r="BI8" s="1108"/>
      <c r="BJ8" s="1108"/>
      <c r="BK8" s="1108"/>
      <c r="BL8" s="1108"/>
      <c r="BM8" s="1108" t="s">
        <v>741</v>
      </c>
      <c r="BN8" s="1108"/>
      <c r="BO8" s="1108"/>
      <c r="BP8" s="1108"/>
      <c r="BQ8" s="1108"/>
      <c r="BR8" s="1108"/>
      <c r="BS8" s="1108"/>
      <c r="BT8" s="1108"/>
      <c r="BU8" s="1108" t="s">
        <v>215</v>
      </c>
      <c r="BV8" s="1108"/>
      <c r="BW8" s="1108" t="s">
        <v>49</v>
      </c>
      <c r="BX8" s="1108"/>
      <c r="BY8" s="1108"/>
      <c r="BZ8" s="1108"/>
      <c r="CA8" s="1108"/>
      <c r="CB8" s="1108"/>
      <c r="CC8" s="1108"/>
      <c r="CD8" s="1108"/>
      <c r="CE8" s="1108"/>
      <c r="CF8" s="1108"/>
      <c r="CG8" s="1108" t="s">
        <v>898</v>
      </c>
      <c r="CH8" s="1108"/>
      <c r="CI8" s="1108"/>
      <c r="CJ8" s="1108"/>
      <c r="CK8" s="1108"/>
      <c r="CL8" s="1108" t="s">
        <v>50</v>
      </c>
      <c r="CM8" s="1108"/>
      <c r="CN8" s="1108"/>
      <c r="CO8" s="1108"/>
      <c r="CP8" s="1108"/>
      <c r="CQ8" s="1108"/>
      <c r="CR8" s="1108" t="s">
        <v>537</v>
      </c>
      <c r="CS8" s="1108"/>
      <c r="CT8" s="1108"/>
      <c r="CU8" s="1108"/>
      <c r="CV8" s="1108"/>
      <c r="CW8" s="1108"/>
      <c r="CX8" s="1108"/>
      <c r="CY8" s="1108"/>
      <c r="CZ8" s="1108"/>
      <c r="DA8" s="1108" t="s">
        <v>742</v>
      </c>
      <c r="DB8" s="1108"/>
      <c r="DC8" s="1108" t="s">
        <v>743</v>
      </c>
      <c r="DD8" s="1108"/>
      <c r="DE8" s="1108" t="s">
        <v>789</v>
      </c>
      <c r="DF8" s="1108"/>
      <c r="DG8" s="1108"/>
      <c r="DH8" s="1108" t="s">
        <v>790</v>
      </c>
      <c r="DI8" s="1108"/>
      <c r="DJ8" s="1108"/>
      <c r="DK8" s="1108" t="s">
        <v>51</v>
      </c>
      <c r="DL8" s="1108"/>
      <c r="DM8" s="1108"/>
      <c r="DN8" s="1108"/>
      <c r="DO8" s="1108"/>
      <c r="DP8" s="1108"/>
      <c r="DQ8" s="1108"/>
      <c r="DR8" s="1108" t="s">
        <v>943</v>
      </c>
      <c r="DS8" s="1108"/>
      <c r="DT8" s="1108"/>
      <c r="DU8" s="1108" t="s">
        <v>840</v>
      </c>
      <c r="DV8" s="1108"/>
      <c r="DW8" s="1108"/>
      <c r="DX8" s="1108"/>
      <c r="DY8" s="1108"/>
      <c r="DZ8" s="1108"/>
      <c r="EA8" s="1108"/>
      <c r="EB8" s="1108"/>
      <c r="EC8" s="1108" t="s">
        <v>81</v>
      </c>
      <c r="ED8" s="1108"/>
      <c r="EE8" s="1108"/>
      <c r="EF8" s="1108"/>
      <c r="EG8" s="1108"/>
      <c r="EH8" s="1108" t="s">
        <v>640</v>
      </c>
      <c r="EI8" s="1108"/>
      <c r="EJ8" s="1108"/>
      <c r="EK8" s="1108"/>
      <c r="EL8" s="1108" t="s">
        <v>538</v>
      </c>
      <c r="EM8" s="1108"/>
      <c r="EN8" s="1108"/>
      <c r="EO8" s="1108"/>
      <c r="EP8" s="1108" t="s">
        <v>744</v>
      </c>
      <c r="EQ8" s="1108"/>
      <c r="ER8" s="1108" t="s">
        <v>52</v>
      </c>
      <c r="ES8" s="1108"/>
      <c r="ET8" s="1108"/>
      <c r="EU8" s="1108"/>
      <c r="EV8" s="1108"/>
      <c r="EW8" s="1108"/>
      <c r="EX8" s="1108"/>
      <c r="EY8" s="1108"/>
      <c r="EZ8" s="1108"/>
      <c r="FA8" s="1108"/>
      <c r="FB8" s="1108"/>
      <c r="FC8" s="1108"/>
      <c r="FD8" s="1108"/>
      <c r="FE8" s="1108"/>
      <c r="FF8" s="1108"/>
      <c r="FG8" s="1108"/>
      <c r="FH8" s="1108" t="s">
        <v>944</v>
      </c>
      <c r="FI8" s="1108"/>
      <c r="FJ8" s="1108"/>
      <c r="FK8" s="1108" t="s">
        <v>945</v>
      </c>
      <c r="FL8" s="1108"/>
      <c r="FM8" s="1108"/>
      <c r="FN8" s="1108" t="s">
        <v>69</v>
      </c>
      <c r="FO8" s="1108"/>
      <c r="FP8" s="1108"/>
      <c r="FQ8" s="1108"/>
      <c r="FR8" s="1108"/>
      <c r="FS8" s="1108"/>
      <c r="FT8" s="1108"/>
      <c r="FU8" s="1108"/>
      <c r="FV8" s="1108"/>
      <c r="FW8" s="1108"/>
      <c r="FX8" s="1108" t="s">
        <v>54</v>
      </c>
      <c r="FY8" s="1108"/>
      <c r="FZ8" s="1108"/>
      <c r="GA8" s="1108"/>
      <c r="GB8" s="1108"/>
      <c r="GC8" s="1108"/>
      <c r="GD8" s="1108"/>
      <c r="GE8" s="1108"/>
      <c r="GF8" s="1108"/>
      <c r="GG8" s="1108"/>
      <c r="GH8" s="1108"/>
      <c r="GI8" s="1108"/>
      <c r="GJ8" s="1108"/>
      <c r="GK8" s="1108"/>
    </row>
    <row r="9" spans="1:200" x14ac:dyDescent="0.2">
      <c r="A9" s="905" t="s">
        <v>1040</v>
      </c>
      <c r="B9" s="905" t="s">
        <v>1041</v>
      </c>
      <c r="C9" s="905" t="s">
        <v>1042</v>
      </c>
      <c r="D9" s="905" t="s">
        <v>1043</v>
      </c>
      <c r="E9" s="905" t="s">
        <v>1044</v>
      </c>
      <c r="F9" s="905" t="s">
        <v>1041</v>
      </c>
      <c r="G9" s="905" t="s">
        <v>1042</v>
      </c>
      <c r="H9" s="905" t="s">
        <v>1043</v>
      </c>
      <c r="I9" s="905" t="s">
        <v>1044</v>
      </c>
      <c r="J9" s="905" t="s">
        <v>1045</v>
      </c>
      <c r="K9" s="905" t="s">
        <v>1046</v>
      </c>
      <c r="L9" s="905" t="s">
        <v>1047</v>
      </c>
      <c r="M9" s="905" t="s">
        <v>1048</v>
      </c>
      <c r="N9" s="905" t="s">
        <v>1045</v>
      </c>
      <c r="O9" s="905" t="s">
        <v>1046</v>
      </c>
      <c r="P9" s="905" t="s">
        <v>1049</v>
      </c>
      <c r="Q9" s="905" t="s">
        <v>1050</v>
      </c>
      <c r="R9" s="905" t="s">
        <v>1051</v>
      </c>
      <c r="S9" s="905" t="s">
        <v>1052</v>
      </c>
      <c r="T9" s="905" t="s">
        <v>1053</v>
      </c>
      <c r="U9" s="905" t="s">
        <v>1054</v>
      </c>
      <c r="V9" s="905" t="s">
        <v>1055</v>
      </c>
      <c r="W9" s="905" t="s">
        <v>1063</v>
      </c>
      <c r="X9" s="905" t="s">
        <v>1064</v>
      </c>
      <c r="Y9" s="905" t="s">
        <v>1056</v>
      </c>
      <c r="Z9" s="905" t="s">
        <v>1057</v>
      </c>
      <c r="AA9" s="905" t="s">
        <v>1058</v>
      </c>
      <c r="AB9" s="905" t="s">
        <v>1059</v>
      </c>
      <c r="AC9" s="905" t="s">
        <v>1060</v>
      </c>
      <c r="AD9" s="905" t="s">
        <v>1061</v>
      </c>
      <c r="AE9" s="905" t="s">
        <v>1062</v>
      </c>
      <c r="AF9" s="905" t="s">
        <v>1063</v>
      </c>
      <c r="AG9" s="905" t="s">
        <v>1064</v>
      </c>
      <c r="AH9" s="905" t="s">
        <v>1065</v>
      </c>
      <c r="AI9" s="905" t="s">
        <v>1065</v>
      </c>
      <c r="AJ9" s="905" t="s">
        <v>1066</v>
      </c>
      <c r="AK9" s="905" t="s">
        <v>1067</v>
      </c>
      <c r="AL9" s="905" t="s">
        <v>1058</v>
      </c>
      <c r="AM9" s="905" t="s">
        <v>1059</v>
      </c>
      <c r="AN9" s="905" t="s">
        <v>1060</v>
      </c>
      <c r="AO9" s="905" t="s">
        <v>1068</v>
      </c>
      <c r="AP9" s="905" t="s">
        <v>1066</v>
      </c>
      <c r="AQ9" s="905" t="s">
        <v>1067</v>
      </c>
      <c r="AR9" s="905" t="s">
        <v>1063</v>
      </c>
      <c r="AS9" s="905" t="s">
        <v>1064</v>
      </c>
      <c r="AT9" s="905" t="s">
        <v>1065</v>
      </c>
      <c r="AU9" s="905" t="s">
        <v>1070</v>
      </c>
      <c r="AV9" s="905" t="s">
        <v>1071</v>
      </c>
      <c r="AW9" s="905" t="s">
        <v>1041</v>
      </c>
      <c r="AX9" s="905" t="s">
        <v>1042</v>
      </c>
      <c r="AY9" s="905" t="s">
        <v>1073</v>
      </c>
      <c r="AZ9" s="905" t="s">
        <v>1074</v>
      </c>
      <c r="BA9" s="905" t="s">
        <v>1075</v>
      </c>
      <c r="BB9" s="905" t="s">
        <v>1076</v>
      </c>
      <c r="BC9" s="905" t="s">
        <v>1077</v>
      </c>
      <c r="BD9" s="905" t="s">
        <v>1078</v>
      </c>
      <c r="BE9" s="905" t="s">
        <v>1041</v>
      </c>
      <c r="BF9" s="905" t="s">
        <v>1042</v>
      </c>
      <c r="BG9" s="905" t="s">
        <v>1073</v>
      </c>
      <c r="BH9" s="905" t="s">
        <v>1074</v>
      </c>
      <c r="BI9" s="905" t="s">
        <v>1075</v>
      </c>
      <c r="BJ9" s="905" t="s">
        <v>1076</v>
      </c>
      <c r="BK9" s="905" t="s">
        <v>1077</v>
      </c>
      <c r="BL9" s="905" t="s">
        <v>1078</v>
      </c>
      <c r="BM9" s="905" t="s">
        <v>1041</v>
      </c>
      <c r="BN9" s="905" t="s">
        <v>1042</v>
      </c>
      <c r="BO9" s="905" t="s">
        <v>1073</v>
      </c>
      <c r="BP9" s="905" t="s">
        <v>1074</v>
      </c>
      <c r="BQ9" s="905" t="s">
        <v>1075</v>
      </c>
      <c r="BR9" s="905" t="s">
        <v>1076</v>
      </c>
      <c r="BS9" s="905" t="s">
        <v>1077</v>
      </c>
      <c r="BT9" s="905" t="s">
        <v>1078</v>
      </c>
      <c r="BU9" s="905" t="s">
        <v>1072</v>
      </c>
      <c r="BV9" s="905" t="s">
        <v>1079</v>
      </c>
      <c r="BW9" s="905" t="s">
        <v>1041</v>
      </c>
      <c r="BX9" s="905" t="s">
        <v>1042</v>
      </c>
      <c r="BY9" s="905" t="s">
        <v>1080</v>
      </c>
      <c r="BZ9" s="905" t="s">
        <v>1073</v>
      </c>
      <c r="CA9" s="905" t="s">
        <v>1074</v>
      </c>
      <c r="CB9" s="905" t="s">
        <v>1075</v>
      </c>
      <c r="CC9" s="905" t="s">
        <v>1076</v>
      </c>
      <c r="CD9" s="905" t="s">
        <v>1077</v>
      </c>
      <c r="CE9" s="905" t="s">
        <v>1078</v>
      </c>
      <c r="CF9" s="905" t="s">
        <v>1081</v>
      </c>
      <c r="CG9" s="905" t="s">
        <v>1063</v>
      </c>
      <c r="CH9" s="905" t="s">
        <v>1064</v>
      </c>
      <c r="CI9" s="905" t="s">
        <v>1265</v>
      </c>
      <c r="CJ9" s="905" t="s">
        <v>1265</v>
      </c>
      <c r="CK9" s="905" t="s">
        <v>1065</v>
      </c>
      <c r="CL9" s="905" t="s">
        <v>1082</v>
      </c>
      <c r="CM9" s="905" t="s">
        <v>1083</v>
      </c>
      <c r="CN9" s="905" t="s">
        <v>1084</v>
      </c>
      <c r="CO9" s="905" t="s">
        <v>1085</v>
      </c>
      <c r="CP9" s="905" t="s">
        <v>1086</v>
      </c>
      <c r="CQ9" s="905" t="s">
        <v>1087</v>
      </c>
      <c r="CR9" s="905" t="s">
        <v>1088</v>
      </c>
      <c r="CS9" s="905" t="s">
        <v>1089</v>
      </c>
      <c r="CT9" s="905" t="s">
        <v>1090</v>
      </c>
      <c r="CU9" s="905" t="s">
        <v>1091</v>
      </c>
      <c r="CV9" s="905" t="s">
        <v>1092</v>
      </c>
      <c r="CW9" s="905" t="s">
        <v>1266</v>
      </c>
      <c r="CX9" s="905" t="s">
        <v>1266</v>
      </c>
      <c r="CY9" s="905" t="s">
        <v>1093</v>
      </c>
      <c r="CZ9" s="905" t="s">
        <v>1094</v>
      </c>
      <c r="DA9" s="905" t="s">
        <v>1082</v>
      </c>
      <c r="DB9" s="905" t="s">
        <v>1083</v>
      </c>
      <c r="DC9" s="905" t="s">
        <v>1082</v>
      </c>
      <c r="DD9" s="905" t="s">
        <v>1083</v>
      </c>
      <c r="DE9" s="905" t="s">
        <v>1041</v>
      </c>
      <c r="DF9" s="905" t="s">
        <v>1042</v>
      </c>
      <c r="DG9" s="905" t="s">
        <v>1044</v>
      </c>
      <c r="DH9" s="905" t="s">
        <v>1041</v>
      </c>
      <c r="DI9" s="905" t="s">
        <v>1042</v>
      </c>
      <c r="DJ9" s="905" t="s">
        <v>1044</v>
      </c>
      <c r="DK9" s="905" t="s">
        <v>1041</v>
      </c>
      <c r="DL9" s="905" t="s">
        <v>1042</v>
      </c>
      <c r="DM9" s="905" t="s">
        <v>1069</v>
      </c>
      <c r="DN9" s="905" t="s">
        <v>1075</v>
      </c>
      <c r="DO9" s="905" t="s">
        <v>1076</v>
      </c>
      <c r="DP9" s="905" t="s">
        <v>1077</v>
      </c>
      <c r="DQ9" s="905" t="s">
        <v>1078</v>
      </c>
      <c r="DR9" s="905" t="s">
        <v>1063</v>
      </c>
      <c r="DS9" s="905" t="s">
        <v>1064</v>
      </c>
      <c r="DT9" s="905" t="s">
        <v>1065</v>
      </c>
      <c r="DU9" s="905" t="s">
        <v>1041</v>
      </c>
      <c r="DV9" s="905" t="s">
        <v>1042</v>
      </c>
      <c r="DW9" s="905" t="s">
        <v>1073</v>
      </c>
      <c r="DX9" s="905" t="s">
        <v>1074</v>
      </c>
      <c r="DY9" s="905" t="s">
        <v>1075</v>
      </c>
      <c r="DZ9" s="905" t="s">
        <v>1076</v>
      </c>
      <c r="EA9" s="905" t="s">
        <v>1077</v>
      </c>
      <c r="EB9" s="905" t="s">
        <v>1078</v>
      </c>
      <c r="EC9" s="905" t="s">
        <v>1095</v>
      </c>
      <c r="ED9" s="905" t="s">
        <v>1267</v>
      </c>
      <c r="EE9" s="905" t="s">
        <v>1267</v>
      </c>
      <c r="EF9" s="905" t="s">
        <v>1096</v>
      </c>
      <c r="EG9" s="905" t="s">
        <v>1097</v>
      </c>
      <c r="EH9" s="905" t="s">
        <v>1098</v>
      </c>
      <c r="EI9" s="905" t="s">
        <v>1099</v>
      </c>
      <c r="EJ9" s="905" t="s">
        <v>1080</v>
      </c>
      <c r="EK9" s="905" t="s">
        <v>1100</v>
      </c>
      <c r="EL9" s="905" t="s">
        <v>1066</v>
      </c>
      <c r="EM9" s="905" t="s">
        <v>1067</v>
      </c>
      <c r="EN9" s="905" t="s">
        <v>1101</v>
      </c>
      <c r="EO9" s="905" t="s">
        <v>1102</v>
      </c>
      <c r="EP9" s="905" t="s">
        <v>1066</v>
      </c>
      <c r="EQ9" s="905" t="s">
        <v>1067</v>
      </c>
      <c r="ER9" s="905" t="s">
        <v>1050</v>
      </c>
      <c r="ES9" s="905" t="s">
        <v>1103</v>
      </c>
      <c r="ET9" s="905" t="s">
        <v>1104</v>
      </c>
      <c r="EU9" s="905" t="s">
        <v>1105</v>
      </c>
      <c r="EV9" s="905" t="s">
        <v>1106</v>
      </c>
      <c r="EW9" s="905" t="s">
        <v>1107</v>
      </c>
      <c r="EX9" s="905" t="s">
        <v>1108</v>
      </c>
      <c r="EY9" s="905" t="s">
        <v>1109</v>
      </c>
      <c r="EZ9" s="905" t="s">
        <v>1110</v>
      </c>
      <c r="FA9" s="905" t="s">
        <v>1111</v>
      </c>
      <c r="FB9" s="905" t="s">
        <v>1112</v>
      </c>
      <c r="FC9" s="905" t="s">
        <v>1113</v>
      </c>
      <c r="FD9" s="905" t="s">
        <v>1114</v>
      </c>
      <c r="FE9" s="905" t="s">
        <v>1051</v>
      </c>
      <c r="FF9" s="905" t="s">
        <v>1115</v>
      </c>
      <c r="FG9" s="905" t="s">
        <v>1116</v>
      </c>
      <c r="FH9" s="905" t="s">
        <v>1063</v>
      </c>
      <c r="FI9" s="905" t="s">
        <v>1064</v>
      </c>
      <c r="FJ9" s="905" t="s">
        <v>1065</v>
      </c>
      <c r="FK9" s="905" t="s">
        <v>1063</v>
      </c>
      <c r="FL9" s="905" t="s">
        <v>1064</v>
      </c>
      <c r="FM9" s="905" t="s">
        <v>1065</v>
      </c>
      <c r="FN9" s="905" t="s">
        <v>1117</v>
      </c>
      <c r="FO9" s="905" t="s">
        <v>1118</v>
      </c>
      <c r="FP9" s="905" t="s">
        <v>1119</v>
      </c>
      <c r="FQ9" s="905" t="s">
        <v>1120</v>
      </c>
      <c r="FR9" s="905" t="s">
        <v>1121</v>
      </c>
      <c r="FS9" s="905" t="s">
        <v>1122</v>
      </c>
      <c r="FT9" s="905" t="s">
        <v>1080</v>
      </c>
      <c r="FU9" s="905" t="s">
        <v>1123</v>
      </c>
      <c r="FV9" s="905" t="s">
        <v>1124</v>
      </c>
      <c r="FW9" s="905" t="s">
        <v>1125</v>
      </c>
      <c r="FX9" s="905" t="s">
        <v>1126</v>
      </c>
      <c r="FY9" s="905" t="s">
        <v>1127</v>
      </c>
      <c r="FZ9" s="905" t="s">
        <v>1128</v>
      </c>
      <c r="GA9" s="905" t="s">
        <v>1129</v>
      </c>
      <c r="GB9" s="905" t="s">
        <v>1130</v>
      </c>
      <c r="GC9" s="905" t="s">
        <v>1131</v>
      </c>
      <c r="GD9" s="905" t="s">
        <v>1132</v>
      </c>
      <c r="GE9" s="905" t="s">
        <v>1133</v>
      </c>
      <c r="GF9" s="905" t="s">
        <v>1134</v>
      </c>
      <c r="GG9" s="905" t="s">
        <v>1135</v>
      </c>
      <c r="GH9" s="905" t="s">
        <v>1136</v>
      </c>
      <c r="GI9" s="905" t="s">
        <v>1137</v>
      </c>
      <c r="GJ9" s="905" t="s">
        <v>1138</v>
      </c>
      <c r="GK9" s="905" t="s">
        <v>1139</v>
      </c>
    </row>
    <row r="10" spans="1:200" x14ac:dyDescent="0.2">
      <c r="A10" s="906">
        <v>44470</v>
      </c>
      <c r="B10" s="907" t="s">
        <v>1140</v>
      </c>
      <c r="C10" s="907" t="s">
        <v>1140</v>
      </c>
      <c r="D10" s="907" t="s">
        <v>1140</v>
      </c>
      <c r="E10" s="907" t="s">
        <v>533</v>
      </c>
      <c r="F10" s="907" t="s">
        <v>1140</v>
      </c>
      <c r="G10" s="907" t="s">
        <v>1140</v>
      </c>
      <c r="H10" s="907" t="s">
        <v>1140</v>
      </c>
      <c r="I10" s="907" t="s">
        <v>1140</v>
      </c>
      <c r="J10" s="907" t="s">
        <v>1140</v>
      </c>
      <c r="K10" s="907" t="s">
        <v>1140</v>
      </c>
      <c r="L10" s="907" t="s">
        <v>1140</v>
      </c>
      <c r="M10" s="907" t="s">
        <v>1140</v>
      </c>
      <c r="N10" s="907" t="s">
        <v>1140</v>
      </c>
      <c r="O10" s="907" t="s">
        <v>1140</v>
      </c>
      <c r="P10" s="907" t="s">
        <v>1140</v>
      </c>
      <c r="Q10" s="907" t="s">
        <v>1140</v>
      </c>
      <c r="R10" s="907" t="s">
        <v>1140</v>
      </c>
      <c r="S10" s="907" t="s">
        <v>1140</v>
      </c>
      <c r="T10" s="907" t="s">
        <v>1140</v>
      </c>
      <c r="U10" s="907" t="s">
        <v>1140</v>
      </c>
      <c r="V10" s="907" t="s">
        <v>1140</v>
      </c>
      <c r="W10" s="907" t="s">
        <v>1140</v>
      </c>
      <c r="X10" s="907" t="s">
        <v>1140</v>
      </c>
      <c r="Y10" s="907" t="s">
        <v>1140</v>
      </c>
      <c r="Z10" s="907" t="s">
        <v>1140</v>
      </c>
      <c r="AA10" s="907" t="s">
        <v>1140</v>
      </c>
      <c r="AB10" s="907" t="s">
        <v>1140</v>
      </c>
      <c r="AC10" s="907" t="s">
        <v>1140</v>
      </c>
      <c r="AD10" s="907" t="s">
        <v>1140</v>
      </c>
      <c r="AE10" s="907" t="s">
        <v>1140</v>
      </c>
      <c r="AF10" s="907" t="s">
        <v>533</v>
      </c>
      <c r="AG10" s="907" t="s">
        <v>533</v>
      </c>
      <c r="AH10" s="907" t="s">
        <v>1140</v>
      </c>
      <c r="AI10" s="907" t="s">
        <v>1140</v>
      </c>
      <c r="AJ10" s="907" t="s">
        <v>1140</v>
      </c>
      <c r="AK10" s="907" t="s">
        <v>1140</v>
      </c>
      <c r="AL10" s="907" t="s">
        <v>1140</v>
      </c>
      <c r="AM10" s="907" t="s">
        <v>1140</v>
      </c>
      <c r="AN10" s="907" t="s">
        <v>1140</v>
      </c>
      <c r="AO10" s="907" t="s">
        <v>1140</v>
      </c>
      <c r="AP10" s="907" t="s">
        <v>1140</v>
      </c>
      <c r="AQ10" s="907" t="s">
        <v>1140</v>
      </c>
      <c r="AR10" s="907" t="s">
        <v>1140</v>
      </c>
      <c r="AS10" s="907" t="s">
        <v>1140</v>
      </c>
      <c r="AT10" s="907" t="s">
        <v>1140</v>
      </c>
      <c r="AU10" s="907" t="s">
        <v>1140</v>
      </c>
      <c r="AV10" s="907" t="s">
        <v>1140</v>
      </c>
      <c r="AW10" s="907" t="s">
        <v>1140</v>
      </c>
      <c r="AX10" s="907" t="s">
        <v>1140</v>
      </c>
      <c r="AY10" s="907" t="s">
        <v>533</v>
      </c>
      <c r="AZ10" s="907" t="s">
        <v>533</v>
      </c>
      <c r="BA10" s="907" t="s">
        <v>1140</v>
      </c>
      <c r="BB10" s="907" t="s">
        <v>533</v>
      </c>
      <c r="BC10" s="907" t="s">
        <v>1140</v>
      </c>
      <c r="BD10" s="907" t="s">
        <v>533</v>
      </c>
      <c r="BE10" s="907" t="s">
        <v>1140</v>
      </c>
      <c r="BF10" s="907" t="s">
        <v>1140</v>
      </c>
      <c r="BG10" s="907" t="s">
        <v>533</v>
      </c>
      <c r="BH10" s="907" t="s">
        <v>533</v>
      </c>
      <c r="BI10" s="907" t="s">
        <v>1140</v>
      </c>
      <c r="BJ10" s="907" t="s">
        <v>533</v>
      </c>
      <c r="BK10" s="907" t="s">
        <v>1140</v>
      </c>
      <c r="BL10" s="907" t="s">
        <v>533</v>
      </c>
      <c r="BM10" s="907" t="s">
        <v>1140</v>
      </c>
      <c r="BN10" s="907" t="s">
        <v>1140</v>
      </c>
      <c r="BO10" s="907" t="s">
        <v>533</v>
      </c>
      <c r="BP10" s="907" t="s">
        <v>533</v>
      </c>
      <c r="BQ10" s="907" t="s">
        <v>533</v>
      </c>
      <c r="BR10" s="907" t="s">
        <v>533</v>
      </c>
      <c r="BS10" s="907" t="s">
        <v>1140</v>
      </c>
      <c r="BT10" s="907" t="s">
        <v>533</v>
      </c>
      <c r="BU10" s="907" t="s">
        <v>1140</v>
      </c>
      <c r="BV10" s="907" t="s">
        <v>1140</v>
      </c>
      <c r="BW10" s="907" t="s">
        <v>1140</v>
      </c>
      <c r="BX10" s="907" t="s">
        <v>1140</v>
      </c>
      <c r="BY10" s="907" t="s">
        <v>1140</v>
      </c>
      <c r="BZ10" s="907" t="s">
        <v>533</v>
      </c>
      <c r="CA10" s="907" t="s">
        <v>533</v>
      </c>
      <c r="CB10" s="907" t="s">
        <v>1140</v>
      </c>
      <c r="CC10" s="907" t="s">
        <v>1140</v>
      </c>
      <c r="CD10" s="907" t="s">
        <v>1140</v>
      </c>
      <c r="CE10" s="907" t="s">
        <v>1140</v>
      </c>
      <c r="CF10" s="907" t="s">
        <v>533</v>
      </c>
      <c r="CG10" s="907" t="s">
        <v>1140</v>
      </c>
      <c r="CH10" s="907" t="s">
        <v>1140</v>
      </c>
      <c r="CI10" s="907" t="s">
        <v>1140</v>
      </c>
      <c r="CJ10" s="907" t="s">
        <v>1140</v>
      </c>
      <c r="CK10" s="907" t="s">
        <v>1140</v>
      </c>
      <c r="CL10" s="907" t="s">
        <v>1140</v>
      </c>
      <c r="CM10" s="907" t="s">
        <v>1140</v>
      </c>
      <c r="CN10" s="907" t="s">
        <v>533</v>
      </c>
      <c r="CO10" s="907" t="s">
        <v>1140</v>
      </c>
      <c r="CP10" s="907" t="s">
        <v>1140</v>
      </c>
      <c r="CQ10" s="907" t="s">
        <v>1140</v>
      </c>
      <c r="CR10" s="907" t="s">
        <v>1140</v>
      </c>
      <c r="CS10" s="907" t="s">
        <v>1140</v>
      </c>
      <c r="CT10" s="907" t="s">
        <v>1140</v>
      </c>
      <c r="CU10" s="907" t="s">
        <v>1140</v>
      </c>
      <c r="CV10" s="907" t="s">
        <v>1140</v>
      </c>
      <c r="CW10" s="907" t="s">
        <v>1140</v>
      </c>
      <c r="CX10" s="907" t="s">
        <v>1140</v>
      </c>
      <c r="CY10" s="907" t="s">
        <v>1140</v>
      </c>
      <c r="CZ10" s="907" t="s">
        <v>533</v>
      </c>
      <c r="DA10" s="907" t="s">
        <v>1140</v>
      </c>
      <c r="DB10" s="907" t="s">
        <v>1140</v>
      </c>
      <c r="DC10" s="907" t="s">
        <v>1140</v>
      </c>
      <c r="DD10" s="907" t="s">
        <v>1140</v>
      </c>
      <c r="DE10" s="907" t="s">
        <v>1140</v>
      </c>
      <c r="DF10" s="907" t="s">
        <v>1140</v>
      </c>
      <c r="DG10" s="907" t="s">
        <v>1140</v>
      </c>
      <c r="DH10" s="907" t="s">
        <v>1140</v>
      </c>
      <c r="DI10" s="907" t="s">
        <v>1140</v>
      </c>
      <c r="DJ10" s="907" t="s">
        <v>1140</v>
      </c>
      <c r="DK10" s="907" t="s">
        <v>1140</v>
      </c>
      <c r="DL10" s="907" t="s">
        <v>1140</v>
      </c>
      <c r="DM10" s="907" t="s">
        <v>1140</v>
      </c>
      <c r="DN10" s="907" t="s">
        <v>1140</v>
      </c>
      <c r="DO10" s="907" t="s">
        <v>1140</v>
      </c>
      <c r="DP10" s="907" t="s">
        <v>1140</v>
      </c>
      <c r="DQ10" s="907" t="s">
        <v>1140</v>
      </c>
      <c r="DR10" s="907" t="s">
        <v>533</v>
      </c>
      <c r="DS10" s="907" t="s">
        <v>533</v>
      </c>
      <c r="DT10" s="907" t="s">
        <v>1140</v>
      </c>
      <c r="DU10" s="907" t="s">
        <v>1140</v>
      </c>
      <c r="DV10" s="907" t="s">
        <v>1140</v>
      </c>
      <c r="DW10" s="907" t="s">
        <v>533</v>
      </c>
      <c r="DX10" s="907" t="s">
        <v>533</v>
      </c>
      <c r="DY10" s="907" t="s">
        <v>533</v>
      </c>
      <c r="DZ10" s="907" t="s">
        <v>533</v>
      </c>
      <c r="EA10" s="907" t="s">
        <v>533</v>
      </c>
      <c r="EB10" s="907" t="s">
        <v>533</v>
      </c>
      <c r="EC10" s="907" t="s">
        <v>534</v>
      </c>
      <c r="ED10" s="907" t="s">
        <v>1140</v>
      </c>
      <c r="EE10" s="907" t="s">
        <v>1140</v>
      </c>
      <c r="EF10" s="907" t="s">
        <v>1140</v>
      </c>
      <c r="EG10" s="907" t="s">
        <v>1140</v>
      </c>
      <c r="EH10" s="907" t="s">
        <v>1140</v>
      </c>
      <c r="EI10" s="907" t="s">
        <v>1140</v>
      </c>
      <c r="EJ10" s="907" t="s">
        <v>1140</v>
      </c>
      <c r="EK10" s="907" t="s">
        <v>1140</v>
      </c>
      <c r="EL10" s="907" t="s">
        <v>1140</v>
      </c>
      <c r="EM10" s="907" t="s">
        <v>1140</v>
      </c>
      <c r="EN10" s="907" t="s">
        <v>1140</v>
      </c>
      <c r="EO10" s="907" t="s">
        <v>1140</v>
      </c>
      <c r="EP10" s="907" t="s">
        <v>1140</v>
      </c>
      <c r="EQ10" s="907" t="s">
        <v>1140</v>
      </c>
      <c r="ER10" s="907" t="s">
        <v>534</v>
      </c>
      <c r="ES10" s="907" t="s">
        <v>533</v>
      </c>
      <c r="ET10" s="907" t="s">
        <v>533</v>
      </c>
      <c r="EU10" s="907" t="s">
        <v>1140</v>
      </c>
      <c r="EV10" s="907" t="s">
        <v>1140</v>
      </c>
      <c r="EW10" s="907" t="s">
        <v>1140</v>
      </c>
      <c r="EX10" s="907" t="s">
        <v>533</v>
      </c>
      <c r="EY10" s="907" t="s">
        <v>1140</v>
      </c>
      <c r="EZ10" s="907" t="s">
        <v>1140</v>
      </c>
      <c r="FA10" s="907" t="s">
        <v>1140</v>
      </c>
      <c r="FB10" s="907" t="s">
        <v>1140</v>
      </c>
      <c r="FC10" s="907" t="s">
        <v>1140</v>
      </c>
      <c r="FD10" s="907" t="s">
        <v>1140</v>
      </c>
      <c r="FE10" s="907" t="s">
        <v>1140</v>
      </c>
      <c r="FF10" s="907" t="s">
        <v>1140</v>
      </c>
      <c r="FG10" s="907" t="s">
        <v>1140</v>
      </c>
      <c r="FH10" s="907" t="s">
        <v>533</v>
      </c>
      <c r="FI10" s="907" t="s">
        <v>533</v>
      </c>
      <c r="FJ10" s="907" t="s">
        <v>1140</v>
      </c>
      <c r="FK10" s="907" t="s">
        <v>1140</v>
      </c>
      <c r="FL10" s="907" t="s">
        <v>1140</v>
      </c>
      <c r="FM10" s="907" t="s">
        <v>1140</v>
      </c>
      <c r="FN10" s="907" t="s">
        <v>1140</v>
      </c>
      <c r="FO10" s="907" t="s">
        <v>1140</v>
      </c>
      <c r="FP10" s="907" t="s">
        <v>1140</v>
      </c>
      <c r="FQ10" s="907" t="s">
        <v>1140</v>
      </c>
      <c r="FR10" s="907" t="s">
        <v>1140</v>
      </c>
      <c r="FS10" s="907" t="s">
        <v>1140</v>
      </c>
      <c r="FT10" s="907" t="s">
        <v>1140</v>
      </c>
      <c r="FU10" s="907" t="s">
        <v>1140</v>
      </c>
      <c r="FV10" s="907" t="s">
        <v>534</v>
      </c>
      <c r="FW10" s="907" t="s">
        <v>1140</v>
      </c>
      <c r="FX10" s="907" t="s">
        <v>533</v>
      </c>
      <c r="FY10" s="907" t="s">
        <v>533</v>
      </c>
      <c r="FZ10" s="907" t="s">
        <v>533</v>
      </c>
      <c r="GA10" s="907" t="s">
        <v>533</v>
      </c>
      <c r="GB10" s="907" t="s">
        <v>1140</v>
      </c>
      <c r="GC10" s="907" t="s">
        <v>1140</v>
      </c>
      <c r="GD10" s="907" t="s">
        <v>533</v>
      </c>
      <c r="GE10" s="907" t="s">
        <v>533</v>
      </c>
      <c r="GF10" s="907" t="s">
        <v>1140</v>
      </c>
      <c r="GG10" s="907" t="s">
        <v>1140</v>
      </c>
      <c r="GH10" s="907" t="s">
        <v>1140</v>
      </c>
      <c r="GI10" s="907" t="s">
        <v>533</v>
      </c>
      <c r="GJ10" s="907" t="s">
        <v>533</v>
      </c>
      <c r="GK10" s="907" t="s">
        <v>533</v>
      </c>
    </row>
    <row r="11" spans="1:200" x14ac:dyDescent="0.2">
      <c r="A11" s="906">
        <v>44471</v>
      </c>
      <c r="B11" s="907" t="s">
        <v>1140</v>
      </c>
      <c r="C11" s="907" t="s">
        <v>1140</v>
      </c>
      <c r="D11" s="907" t="s">
        <v>1140</v>
      </c>
      <c r="E11" s="907" t="s">
        <v>533</v>
      </c>
      <c r="F11" s="907" t="s">
        <v>1140</v>
      </c>
      <c r="G11" s="907" t="s">
        <v>1140</v>
      </c>
      <c r="H11" s="907" t="s">
        <v>1140</v>
      </c>
      <c r="I11" s="907" t="s">
        <v>1140</v>
      </c>
      <c r="J11" s="907" t="s">
        <v>1140</v>
      </c>
      <c r="K11" s="907" t="s">
        <v>1140</v>
      </c>
      <c r="L11" s="907" t="s">
        <v>1140</v>
      </c>
      <c r="M11" s="907" t="s">
        <v>1140</v>
      </c>
      <c r="N11" s="907" t="s">
        <v>1140</v>
      </c>
      <c r="O11" s="907" t="s">
        <v>1140</v>
      </c>
      <c r="P11" s="907" t="s">
        <v>1140</v>
      </c>
      <c r="Q11" s="907" t="s">
        <v>1140</v>
      </c>
      <c r="R11" s="907" t="s">
        <v>1140</v>
      </c>
      <c r="S11" s="907" t="s">
        <v>1140</v>
      </c>
      <c r="T11" s="907" t="s">
        <v>1140</v>
      </c>
      <c r="U11" s="907" t="s">
        <v>1140</v>
      </c>
      <c r="V11" s="907" t="s">
        <v>1140</v>
      </c>
      <c r="W11" s="907" t="s">
        <v>1140</v>
      </c>
      <c r="X11" s="907" t="s">
        <v>1140</v>
      </c>
      <c r="Y11" s="907" t="s">
        <v>1140</v>
      </c>
      <c r="Z11" s="907" t="s">
        <v>1140</v>
      </c>
      <c r="AA11" s="907" t="s">
        <v>1140</v>
      </c>
      <c r="AB11" s="907" t="s">
        <v>1140</v>
      </c>
      <c r="AC11" s="907" t="s">
        <v>1140</v>
      </c>
      <c r="AD11" s="907" t="s">
        <v>1140</v>
      </c>
      <c r="AE11" s="907" t="s">
        <v>1140</v>
      </c>
      <c r="AF11" s="907" t="s">
        <v>533</v>
      </c>
      <c r="AG11" s="907" t="s">
        <v>533</v>
      </c>
      <c r="AH11" s="907" t="s">
        <v>1140</v>
      </c>
      <c r="AI11" s="907" t="s">
        <v>1140</v>
      </c>
      <c r="AJ11" s="907" t="s">
        <v>1140</v>
      </c>
      <c r="AK11" s="907" t="s">
        <v>1140</v>
      </c>
      <c r="AL11" s="907" t="s">
        <v>1140</v>
      </c>
      <c r="AM11" s="907" t="s">
        <v>1140</v>
      </c>
      <c r="AN11" s="907" t="s">
        <v>1140</v>
      </c>
      <c r="AO11" s="907" t="s">
        <v>1140</v>
      </c>
      <c r="AP11" s="907" t="s">
        <v>1140</v>
      </c>
      <c r="AQ11" s="907" t="s">
        <v>1140</v>
      </c>
      <c r="AR11" s="907" t="s">
        <v>1140</v>
      </c>
      <c r="AS11" s="907" t="s">
        <v>533</v>
      </c>
      <c r="AT11" s="907" t="s">
        <v>1140</v>
      </c>
      <c r="AU11" s="907" t="s">
        <v>1140</v>
      </c>
      <c r="AV11" s="907" t="s">
        <v>1140</v>
      </c>
      <c r="AW11" s="907" t="s">
        <v>1140</v>
      </c>
      <c r="AX11" s="907" t="s">
        <v>1140</v>
      </c>
      <c r="AY11" s="907" t="s">
        <v>533</v>
      </c>
      <c r="AZ11" s="907" t="s">
        <v>533</v>
      </c>
      <c r="BA11" s="907" t="s">
        <v>1140</v>
      </c>
      <c r="BB11" s="907" t="s">
        <v>533</v>
      </c>
      <c r="BC11" s="907" t="s">
        <v>1140</v>
      </c>
      <c r="BD11" s="907" t="s">
        <v>533</v>
      </c>
      <c r="BE11" s="907" t="s">
        <v>1140</v>
      </c>
      <c r="BF11" s="907" t="s">
        <v>1140</v>
      </c>
      <c r="BG11" s="907" t="s">
        <v>533</v>
      </c>
      <c r="BH11" s="907" t="s">
        <v>533</v>
      </c>
      <c r="BI11" s="907" t="s">
        <v>1140</v>
      </c>
      <c r="BJ11" s="907" t="s">
        <v>533</v>
      </c>
      <c r="BK11" s="907" t="s">
        <v>1140</v>
      </c>
      <c r="BL11" s="907" t="s">
        <v>533</v>
      </c>
      <c r="BM11" s="907" t="s">
        <v>1140</v>
      </c>
      <c r="BN11" s="907" t="s">
        <v>1140</v>
      </c>
      <c r="BO11" s="907" t="s">
        <v>533</v>
      </c>
      <c r="BP11" s="907" t="s">
        <v>533</v>
      </c>
      <c r="BQ11" s="907" t="s">
        <v>533</v>
      </c>
      <c r="BR11" s="907" t="s">
        <v>533</v>
      </c>
      <c r="BS11" s="907" t="s">
        <v>1140</v>
      </c>
      <c r="BT11" s="907" t="s">
        <v>533</v>
      </c>
      <c r="BU11" s="907" t="s">
        <v>1140</v>
      </c>
      <c r="BV11" s="907" t="s">
        <v>1140</v>
      </c>
      <c r="BW11" s="907" t="s">
        <v>1140</v>
      </c>
      <c r="BX11" s="907" t="s">
        <v>1140</v>
      </c>
      <c r="BY11" s="907" t="s">
        <v>1140</v>
      </c>
      <c r="BZ11" s="907" t="s">
        <v>533</v>
      </c>
      <c r="CA11" s="907" t="s">
        <v>533</v>
      </c>
      <c r="CB11" s="907" t="s">
        <v>1140</v>
      </c>
      <c r="CC11" s="907" t="s">
        <v>1140</v>
      </c>
      <c r="CD11" s="907" t="s">
        <v>1140</v>
      </c>
      <c r="CE11" s="907" t="s">
        <v>1140</v>
      </c>
      <c r="CF11" s="907" t="s">
        <v>533</v>
      </c>
      <c r="CG11" s="907" t="s">
        <v>1140</v>
      </c>
      <c r="CH11" s="907" t="s">
        <v>1140</v>
      </c>
      <c r="CI11" s="907" t="s">
        <v>1140</v>
      </c>
      <c r="CJ11" s="907" t="s">
        <v>1140</v>
      </c>
      <c r="CK11" s="907" t="s">
        <v>1140</v>
      </c>
      <c r="CL11" s="907" t="s">
        <v>1140</v>
      </c>
      <c r="CM11" s="907" t="s">
        <v>1140</v>
      </c>
      <c r="CN11" s="907" t="s">
        <v>533</v>
      </c>
      <c r="CO11" s="907" t="s">
        <v>1140</v>
      </c>
      <c r="CP11" s="907" t="s">
        <v>1140</v>
      </c>
      <c r="CQ11" s="907" t="s">
        <v>1140</v>
      </c>
      <c r="CR11" s="907" t="s">
        <v>1140</v>
      </c>
      <c r="CS11" s="907" t="s">
        <v>1140</v>
      </c>
      <c r="CT11" s="907" t="s">
        <v>1140</v>
      </c>
      <c r="CU11" s="907" t="s">
        <v>1140</v>
      </c>
      <c r="CV11" s="907" t="s">
        <v>1140</v>
      </c>
      <c r="CW11" s="907" t="s">
        <v>1140</v>
      </c>
      <c r="CX11" s="907" t="s">
        <v>1140</v>
      </c>
      <c r="CY11" s="907" t="s">
        <v>1140</v>
      </c>
      <c r="CZ11" s="907" t="s">
        <v>533</v>
      </c>
      <c r="DA11" s="907" t="s">
        <v>1140</v>
      </c>
      <c r="DB11" s="907" t="s">
        <v>1140</v>
      </c>
      <c r="DC11" s="907" t="s">
        <v>1140</v>
      </c>
      <c r="DD11" s="907" t="s">
        <v>1140</v>
      </c>
      <c r="DE11" s="907" t="s">
        <v>1140</v>
      </c>
      <c r="DF11" s="907" t="s">
        <v>1140</v>
      </c>
      <c r="DG11" s="907" t="s">
        <v>1140</v>
      </c>
      <c r="DH11" s="907" t="s">
        <v>1140</v>
      </c>
      <c r="DI11" s="907" t="s">
        <v>1140</v>
      </c>
      <c r="DJ11" s="907" t="s">
        <v>533</v>
      </c>
      <c r="DK11" s="907" t="s">
        <v>1140</v>
      </c>
      <c r="DL11" s="907" t="s">
        <v>1140</v>
      </c>
      <c r="DM11" s="907" t="s">
        <v>1140</v>
      </c>
      <c r="DN11" s="907" t="s">
        <v>1140</v>
      </c>
      <c r="DO11" s="907" t="s">
        <v>1140</v>
      </c>
      <c r="DP11" s="907" t="s">
        <v>1140</v>
      </c>
      <c r="DQ11" s="907" t="s">
        <v>1140</v>
      </c>
      <c r="DR11" s="907" t="s">
        <v>533</v>
      </c>
      <c r="DS11" s="907" t="s">
        <v>533</v>
      </c>
      <c r="DT11" s="907" t="s">
        <v>533</v>
      </c>
      <c r="DU11" s="907" t="s">
        <v>1140</v>
      </c>
      <c r="DV11" s="907" t="s">
        <v>1140</v>
      </c>
      <c r="DW11" s="907" t="s">
        <v>533</v>
      </c>
      <c r="DX11" s="907" t="s">
        <v>533</v>
      </c>
      <c r="DY11" s="907" t="s">
        <v>533</v>
      </c>
      <c r="DZ11" s="907" t="s">
        <v>533</v>
      </c>
      <c r="EA11" s="907" t="s">
        <v>533</v>
      </c>
      <c r="EB11" s="907" t="s">
        <v>533</v>
      </c>
      <c r="EC11" s="907" t="s">
        <v>534</v>
      </c>
      <c r="ED11" s="907" t="s">
        <v>1140</v>
      </c>
      <c r="EE11" s="907" t="s">
        <v>1140</v>
      </c>
      <c r="EF11" s="907" t="s">
        <v>1140</v>
      </c>
      <c r="EG11" s="907" t="s">
        <v>1140</v>
      </c>
      <c r="EH11" s="907" t="s">
        <v>1140</v>
      </c>
      <c r="EI11" s="907" t="s">
        <v>1140</v>
      </c>
      <c r="EJ11" s="907" t="s">
        <v>1140</v>
      </c>
      <c r="EK11" s="907" t="s">
        <v>1140</v>
      </c>
      <c r="EL11" s="907" t="s">
        <v>1140</v>
      </c>
      <c r="EM11" s="907" t="s">
        <v>1140</v>
      </c>
      <c r="EN11" s="907" t="s">
        <v>1140</v>
      </c>
      <c r="EO11" s="907" t="s">
        <v>1140</v>
      </c>
      <c r="EP11" s="907" t="s">
        <v>1140</v>
      </c>
      <c r="EQ11" s="907" t="s">
        <v>1140</v>
      </c>
      <c r="ER11" s="907" t="s">
        <v>534</v>
      </c>
      <c r="ES11" s="907" t="s">
        <v>533</v>
      </c>
      <c r="ET11" s="907" t="s">
        <v>533</v>
      </c>
      <c r="EU11" s="907" t="s">
        <v>1140</v>
      </c>
      <c r="EV11" s="907" t="s">
        <v>1140</v>
      </c>
      <c r="EW11" s="907" t="s">
        <v>1140</v>
      </c>
      <c r="EX11" s="907" t="s">
        <v>533</v>
      </c>
      <c r="EY11" s="907" t="s">
        <v>1140</v>
      </c>
      <c r="EZ11" s="907" t="s">
        <v>1140</v>
      </c>
      <c r="FA11" s="907" t="s">
        <v>1140</v>
      </c>
      <c r="FB11" s="907" t="s">
        <v>1140</v>
      </c>
      <c r="FC11" s="907" t="s">
        <v>1140</v>
      </c>
      <c r="FD11" s="907" t="s">
        <v>1140</v>
      </c>
      <c r="FE11" s="907" t="s">
        <v>1140</v>
      </c>
      <c r="FF11" s="907" t="s">
        <v>1140</v>
      </c>
      <c r="FG11" s="907" t="s">
        <v>1140</v>
      </c>
      <c r="FH11" s="907" t="s">
        <v>533</v>
      </c>
      <c r="FI11" s="907" t="s">
        <v>533</v>
      </c>
      <c r="FJ11" s="907" t="s">
        <v>1140</v>
      </c>
      <c r="FK11" s="907" t="s">
        <v>1140</v>
      </c>
      <c r="FL11" s="907" t="s">
        <v>1140</v>
      </c>
      <c r="FM11" s="907" t="s">
        <v>1140</v>
      </c>
      <c r="FN11" s="907" t="s">
        <v>1140</v>
      </c>
      <c r="FO11" s="907" t="s">
        <v>1140</v>
      </c>
      <c r="FP11" s="907" t="s">
        <v>1140</v>
      </c>
      <c r="FQ11" s="907" t="s">
        <v>1140</v>
      </c>
      <c r="FR11" s="907" t="s">
        <v>1140</v>
      </c>
      <c r="FS11" s="907" t="s">
        <v>1140</v>
      </c>
      <c r="FT11" s="907" t="s">
        <v>1140</v>
      </c>
      <c r="FU11" s="907" t="s">
        <v>1140</v>
      </c>
      <c r="FV11" s="907" t="s">
        <v>534</v>
      </c>
      <c r="FW11" s="907" t="s">
        <v>1140</v>
      </c>
      <c r="FX11" s="907" t="s">
        <v>533</v>
      </c>
      <c r="FY11" s="907" t="s">
        <v>533</v>
      </c>
      <c r="FZ11" s="907" t="s">
        <v>533</v>
      </c>
      <c r="GA11" s="907" t="s">
        <v>533</v>
      </c>
      <c r="GB11" s="907" t="s">
        <v>533</v>
      </c>
      <c r="GC11" s="907" t="s">
        <v>1140</v>
      </c>
      <c r="GD11" s="907" t="s">
        <v>533</v>
      </c>
      <c r="GE11" s="907" t="s">
        <v>533</v>
      </c>
      <c r="GF11" s="907" t="s">
        <v>1140</v>
      </c>
      <c r="GG11" s="907" t="s">
        <v>1140</v>
      </c>
      <c r="GH11" s="907" t="s">
        <v>533</v>
      </c>
      <c r="GI11" s="907" t="s">
        <v>533</v>
      </c>
      <c r="GJ11" s="907" t="s">
        <v>533</v>
      </c>
      <c r="GK11" s="907" t="s">
        <v>1140</v>
      </c>
    </row>
    <row r="12" spans="1:200" x14ac:dyDescent="0.2">
      <c r="A12" s="906">
        <v>44472</v>
      </c>
      <c r="B12" s="907" t="s">
        <v>1140</v>
      </c>
      <c r="C12" s="907" t="s">
        <v>1140</v>
      </c>
      <c r="D12" s="907" t="s">
        <v>1140</v>
      </c>
      <c r="E12" s="907" t="s">
        <v>533</v>
      </c>
      <c r="F12" s="907" t="s">
        <v>1140</v>
      </c>
      <c r="G12" s="907" t="s">
        <v>1140</v>
      </c>
      <c r="H12" s="907" t="s">
        <v>1140</v>
      </c>
      <c r="I12" s="907" t="s">
        <v>1140</v>
      </c>
      <c r="J12" s="907" t="s">
        <v>1140</v>
      </c>
      <c r="K12" s="907" t="s">
        <v>1140</v>
      </c>
      <c r="L12" s="907" t="s">
        <v>1140</v>
      </c>
      <c r="M12" s="907" t="s">
        <v>1140</v>
      </c>
      <c r="N12" s="907" t="s">
        <v>1140</v>
      </c>
      <c r="O12" s="907" t="s">
        <v>1140</v>
      </c>
      <c r="P12" s="907" t="s">
        <v>1140</v>
      </c>
      <c r="Q12" s="907" t="s">
        <v>1140</v>
      </c>
      <c r="R12" s="907" t="s">
        <v>1140</v>
      </c>
      <c r="S12" s="907" t="s">
        <v>1140</v>
      </c>
      <c r="T12" s="907" t="s">
        <v>1140</v>
      </c>
      <c r="U12" s="907" t="s">
        <v>1140</v>
      </c>
      <c r="V12" s="907" t="s">
        <v>1140</v>
      </c>
      <c r="W12" s="907" t="s">
        <v>1140</v>
      </c>
      <c r="X12" s="907" t="s">
        <v>1140</v>
      </c>
      <c r="Y12" s="907" t="s">
        <v>1140</v>
      </c>
      <c r="Z12" s="907" t="s">
        <v>1140</v>
      </c>
      <c r="AA12" s="907" t="s">
        <v>1140</v>
      </c>
      <c r="AB12" s="907" t="s">
        <v>1140</v>
      </c>
      <c r="AC12" s="907" t="s">
        <v>1140</v>
      </c>
      <c r="AD12" s="907" t="s">
        <v>1140</v>
      </c>
      <c r="AE12" s="907" t="s">
        <v>1140</v>
      </c>
      <c r="AF12" s="907" t="s">
        <v>533</v>
      </c>
      <c r="AG12" s="907" t="s">
        <v>533</v>
      </c>
      <c r="AH12" s="907" t="s">
        <v>1140</v>
      </c>
      <c r="AI12" s="907" t="s">
        <v>1140</v>
      </c>
      <c r="AJ12" s="907" t="s">
        <v>1140</v>
      </c>
      <c r="AK12" s="907" t="s">
        <v>1140</v>
      </c>
      <c r="AL12" s="907" t="s">
        <v>1140</v>
      </c>
      <c r="AM12" s="907" t="s">
        <v>1140</v>
      </c>
      <c r="AN12" s="907" t="s">
        <v>1140</v>
      </c>
      <c r="AO12" s="907" t="s">
        <v>1140</v>
      </c>
      <c r="AP12" s="907" t="s">
        <v>1140</v>
      </c>
      <c r="AQ12" s="907" t="s">
        <v>1140</v>
      </c>
      <c r="AR12" s="907" t="s">
        <v>1140</v>
      </c>
      <c r="AS12" s="907" t="s">
        <v>1140</v>
      </c>
      <c r="AT12" s="907" t="s">
        <v>1140</v>
      </c>
      <c r="AU12" s="907" t="s">
        <v>1140</v>
      </c>
      <c r="AV12" s="907" t="s">
        <v>1140</v>
      </c>
      <c r="AW12" s="907" t="s">
        <v>1140</v>
      </c>
      <c r="AX12" s="907" t="s">
        <v>1140</v>
      </c>
      <c r="AY12" s="907" t="s">
        <v>533</v>
      </c>
      <c r="AZ12" s="907" t="s">
        <v>533</v>
      </c>
      <c r="BA12" s="907" t="s">
        <v>1140</v>
      </c>
      <c r="BB12" s="907" t="s">
        <v>533</v>
      </c>
      <c r="BC12" s="907" t="s">
        <v>1140</v>
      </c>
      <c r="BD12" s="907" t="s">
        <v>533</v>
      </c>
      <c r="BE12" s="907" t="s">
        <v>1140</v>
      </c>
      <c r="BF12" s="907" t="s">
        <v>1140</v>
      </c>
      <c r="BG12" s="907" t="s">
        <v>533</v>
      </c>
      <c r="BH12" s="907" t="s">
        <v>533</v>
      </c>
      <c r="BI12" s="907" t="s">
        <v>1140</v>
      </c>
      <c r="BJ12" s="907" t="s">
        <v>533</v>
      </c>
      <c r="BK12" s="907" t="s">
        <v>1140</v>
      </c>
      <c r="BL12" s="907" t="s">
        <v>533</v>
      </c>
      <c r="BM12" s="907" t="s">
        <v>1140</v>
      </c>
      <c r="BN12" s="907" t="s">
        <v>1140</v>
      </c>
      <c r="BO12" s="907" t="s">
        <v>533</v>
      </c>
      <c r="BP12" s="907" t="s">
        <v>533</v>
      </c>
      <c r="BQ12" s="907" t="s">
        <v>533</v>
      </c>
      <c r="BR12" s="907" t="s">
        <v>533</v>
      </c>
      <c r="BS12" s="907" t="s">
        <v>1140</v>
      </c>
      <c r="BT12" s="907" t="s">
        <v>533</v>
      </c>
      <c r="BU12" s="907" t="s">
        <v>1140</v>
      </c>
      <c r="BV12" s="907" t="s">
        <v>1140</v>
      </c>
      <c r="BW12" s="907" t="s">
        <v>1140</v>
      </c>
      <c r="BX12" s="907" t="s">
        <v>1140</v>
      </c>
      <c r="BY12" s="907" t="s">
        <v>1140</v>
      </c>
      <c r="BZ12" s="907" t="s">
        <v>533</v>
      </c>
      <c r="CA12" s="907" t="s">
        <v>533</v>
      </c>
      <c r="CB12" s="907" t="s">
        <v>1140</v>
      </c>
      <c r="CC12" s="907" t="s">
        <v>1140</v>
      </c>
      <c r="CD12" s="907" t="s">
        <v>1140</v>
      </c>
      <c r="CE12" s="907" t="s">
        <v>1140</v>
      </c>
      <c r="CF12" s="907" t="s">
        <v>533</v>
      </c>
      <c r="CG12" s="907" t="s">
        <v>1140</v>
      </c>
      <c r="CH12" s="907" t="s">
        <v>1140</v>
      </c>
      <c r="CI12" s="907" t="s">
        <v>1140</v>
      </c>
      <c r="CJ12" s="907" t="s">
        <v>1140</v>
      </c>
      <c r="CK12" s="907" t="s">
        <v>1140</v>
      </c>
      <c r="CL12" s="907" t="s">
        <v>1140</v>
      </c>
      <c r="CM12" s="907" t="s">
        <v>1140</v>
      </c>
      <c r="CN12" s="907" t="s">
        <v>533</v>
      </c>
      <c r="CO12" s="907" t="s">
        <v>1140</v>
      </c>
      <c r="CP12" s="907" t="s">
        <v>1140</v>
      </c>
      <c r="CQ12" s="907" t="s">
        <v>1140</v>
      </c>
      <c r="CR12" s="907" t="s">
        <v>1140</v>
      </c>
      <c r="CS12" s="907" t="s">
        <v>1140</v>
      </c>
      <c r="CT12" s="907" t="s">
        <v>1140</v>
      </c>
      <c r="CU12" s="907" t="s">
        <v>1140</v>
      </c>
      <c r="CV12" s="907" t="s">
        <v>1140</v>
      </c>
      <c r="CW12" s="907" t="s">
        <v>1140</v>
      </c>
      <c r="CX12" s="907" t="s">
        <v>1140</v>
      </c>
      <c r="CY12" s="907" t="s">
        <v>1140</v>
      </c>
      <c r="CZ12" s="907" t="s">
        <v>533</v>
      </c>
      <c r="DA12" s="907" t="s">
        <v>1140</v>
      </c>
      <c r="DB12" s="907" t="s">
        <v>1140</v>
      </c>
      <c r="DC12" s="907" t="s">
        <v>1140</v>
      </c>
      <c r="DD12" s="907" t="s">
        <v>1140</v>
      </c>
      <c r="DE12" s="907" t="s">
        <v>1140</v>
      </c>
      <c r="DF12" s="907" t="s">
        <v>1140</v>
      </c>
      <c r="DG12" s="907" t="s">
        <v>1140</v>
      </c>
      <c r="DH12" s="907" t="s">
        <v>1140</v>
      </c>
      <c r="DI12" s="907" t="s">
        <v>1140</v>
      </c>
      <c r="DJ12" s="907" t="s">
        <v>533</v>
      </c>
      <c r="DK12" s="907" t="s">
        <v>1140</v>
      </c>
      <c r="DL12" s="907" t="s">
        <v>1140</v>
      </c>
      <c r="DM12" s="907" t="s">
        <v>1140</v>
      </c>
      <c r="DN12" s="907" t="s">
        <v>1140</v>
      </c>
      <c r="DO12" s="907" t="s">
        <v>1140</v>
      </c>
      <c r="DP12" s="907" t="s">
        <v>1140</v>
      </c>
      <c r="DQ12" s="907" t="s">
        <v>1140</v>
      </c>
      <c r="DR12" s="907" t="s">
        <v>533</v>
      </c>
      <c r="DS12" s="907" t="s">
        <v>533</v>
      </c>
      <c r="DT12" s="907" t="s">
        <v>533</v>
      </c>
      <c r="DU12" s="907" t="s">
        <v>1140</v>
      </c>
      <c r="DV12" s="907" t="s">
        <v>1140</v>
      </c>
      <c r="DW12" s="907" t="s">
        <v>533</v>
      </c>
      <c r="DX12" s="907" t="s">
        <v>533</v>
      </c>
      <c r="DY12" s="907" t="s">
        <v>533</v>
      </c>
      <c r="DZ12" s="907" t="s">
        <v>533</v>
      </c>
      <c r="EA12" s="907" t="s">
        <v>533</v>
      </c>
      <c r="EB12" s="907" t="s">
        <v>533</v>
      </c>
      <c r="EC12" s="907" t="s">
        <v>534</v>
      </c>
      <c r="ED12" s="907" t="s">
        <v>1140</v>
      </c>
      <c r="EE12" s="907" t="s">
        <v>1140</v>
      </c>
      <c r="EF12" s="907" t="s">
        <v>1140</v>
      </c>
      <c r="EG12" s="907" t="s">
        <v>1140</v>
      </c>
      <c r="EH12" s="907" t="s">
        <v>1140</v>
      </c>
      <c r="EI12" s="907" t="s">
        <v>1140</v>
      </c>
      <c r="EJ12" s="907" t="s">
        <v>1140</v>
      </c>
      <c r="EK12" s="907" t="s">
        <v>1140</v>
      </c>
      <c r="EL12" s="907" t="s">
        <v>1140</v>
      </c>
      <c r="EM12" s="907" t="s">
        <v>1140</v>
      </c>
      <c r="EN12" s="907" t="s">
        <v>1140</v>
      </c>
      <c r="EO12" s="907" t="s">
        <v>1140</v>
      </c>
      <c r="EP12" s="907" t="s">
        <v>1140</v>
      </c>
      <c r="EQ12" s="907" t="s">
        <v>1140</v>
      </c>
      <c r="ER12" s="907" t="s">
        <v>1140</v>
      </c>
      <c r="ES12" s="907" t="s">
        <v>533</v>
      </c>
      <c r="ET12" s="907" t="s">
        <v>533</v>
      </c>
      <c r="EU12" s="907" t="s">
        <v>1140</v>
      </c>
      <c r="EV12" s="907" t="s">
        <v>1140</v>
      </c>
      <c r="EW12" s="907" t="s">
        <v>1140</v>
      </c>
      <c r="EX12" s="907" t="s">
        <v>533</v>
      </c>
      <c r="EY12" s="907" t="s">
        <v>1140</v>
      </c>
      <c r="EZ12" s="907" t="s">
        <v>1140</v>
      </c>
      <c r="FA12" s="907" t="s">
        <v>1140</v>
      </c>
      <c r="FB12" s="907" t="s">
        <v>1140</v>
      </c>
      <c r="FC12" s="907" t="s">
        <v>533</v>
      </c>
      <c r="FD12" s="907" t="s">
        <v>1140</v>
      </c>
      <c r="FE12" s="907" t="s">
        <v>1140</v>
      </c>
      <c r="FF12" s="907" t="s">
        <v>1140</v>
      </c>
      <c r="FG12" s="907" t="s">
        <v>1140</v>
      </c>
      <c r="FH12" s="907" t="s">
        <v>533</v>
      </c>
      <c r="FI12" s="907" t="s">
        <v>533</v>
      </c>
      <c r="FJ12" s="907" t="s">
        <v>1140</v>
      </c>
      <c r="FK12" s="907" t="s">
        <v>1140</v>
      </c>
      <c r="FL12" s="907" t="s">
        <v>1140</v>
      </c>
      <c r="FM12" s="907" t="s">
        <v>1140</v>
      </c>
      <c r="FN12" s="907" t="s">
        <v>1140</v>
      </c>
      <c r="FO12" s="907" t="s">
        <v>1140</v>
      </c>
      <c r="FP12" s="907" t="s">
        <v>1140</v>
      </c>
      <c r="FQ12" s="907" t="s">
        <v>1140</v>
      </c>
      <c r="FR12" s="907" t="s">
        <v>1140</v>
      </c>
      <c r="FS12" s="907" t="s">
        <v>1140</v>
      </c>
      <c r="FT12" s="907" t="s">
        <v>1140</v>
      </c>
      <c r="FU12" s="907" t="s">
        <v>1140</v>
      </c>
      <c r="FV12" s="907" t="s">
        <v>534</v>
      </c>
      <c r="FW12" s="907" t="s">
        <v>1140</v>
      </c>
      <c r="FX12" s="907" t="s">
        <v>533</v>
      </c>
      <c r="FY12" s="907" t="s">
        <v>533</v>
      </c>
      <c r="FZ12" s="907" t="s">
        <v>533</v>
      </c>
      <c r="GA12" s="907" t="s">
        <v>533</v>
      </c>
      <c r="GB12" s="907" t="s">
        <v>533</v>
      </c>
      <c r="GC12" s="907" t="s">
        <v>1140</v>
      </c>
      <c r="GD12" s="907" t="s">
        <v>533</v>
      </c>
      <c r="GE12" s="907" t="s">
        <v>533</v>
      </c>
      <c r="GF12" s="907" t="s">
        <v>1140</v>
      </c>
      <c r="GG12" s="907" t="s">
        <v>1140</v>
      </c>
      <c r="GH12" s="907" t="s">
        <v>533</v>
      </c>
      <c r="GI12" s="907" t="s">
        <v>533</v>
      </c>
      <c r="GJ12" s="907" t="s">
        <v>533</v>
      </c>
      <c r="GK12" s="907" t="s">
        <v>533</v>
      </c>
    </row>
    <row r="13" spans="1:200" x14ac:dyDescent="0.2">
      <c r="A13" s="906">
        <v>44473</v>
      </c>
      <c r="B13" s="907" t="s">
        <v>1140</v>
      </c>
      <c r="C13" s="907" t="s">
        <v>1140</v>
      </c>
      <c r="D13" s="907" t="s">
        <v>1140</v>
      </c>
      <c r="E13" s="907" t="s">
        <v>533</v>
      </c>
      <c r="F13" s="907" t="s">
        <v>1140</v>
      </c>
      <c r="G13" s="907" t="s">
        <v>1140</v>
      </c>
      <c r="H13" s="907" t="s">
        <v>1140</v>
      </c>
      <c r="I13" s="907" t="s">
        <v>1140</v>
      </c>
      <c r="J13" s="907" t="s">
        <v>1140</v>
      </c>
      <c r="K13" s="907" t="s">
        <v>1140</v>
      </c>
      <c r="L13" s="907" t="s">
        <v>1140</v>
      </c>
      <c r="M13" s="907" t="s">
        <v>1140</v>
      </c>
      <c r="N13" s="907" t="s">
        <v>1140</v>
      </c>
      <c r="O13" s="907" t="s">
        <v>1140</v>
      </c>
      <c r="P13" s="907" t="s">
        <v>1140</v>
      </c>
      <c r="Q13" s="907" t="s">
        <v>1140</v>
      </c>
      <c r="R13" s="907" t="s">
        <v>1140</v>
      </c>
      <c r="S13" s="907" t="s">
        <v>1140</v>
      </c>
      <c r="T13" s="907" t="s">
        <v>1140</v>
      </c>
      <c r="U13" s="907" t="s">
        <v>1140</v>
      </c>
      <c r="V13" s="907" t="s">
        <v>1140</v>
      </c>
      <c r="W13" s="907" t="s">
        <v>1140</v>
      </c>
      <c r="X13" s="907" t="s">
        <v>1140</v>
      </c>
      <c r="Y13" s="907" t="s">
        <v>1140</v>
      </c>
      <c r="Z13" s="907" t="s">
        <v>1140</v>
      </c>
      <c r="AA13" s="907" t="s">
        <v>1140</v>
      </c>
      <c r="AB13" s="907" t="s">
        <v>1140</v>
      </c>
      <c r="AC13" s="907" t="s">
        <v>1140</v>
      </c>
      <c r="AD13" s="907" t="s">
        <v>1140</v>
      </c>
      <c r="AE13" s="907" t="s">
        <v>1140</v>
      </c>
      <c r="AF13" s="907" t="s">
        <v>533</v>
      </c>
      <c r="AG13" s="907" t="s">
        <v>533</v>
      </c>
      <c r="AH13" s="907" t="s">
        <v>1140</v>
      </c>
      <c r="AI13" s="907" t="s">
        <v>1140</v>
      </c>
      <c r="AJ13" s="907" t="s">
        <v>1140</v>
      </c>
      <c r="AK13" s="907" t="s">
        <v>1140</v>
      </c>
      <c r="AL13" s="907" t="s">
        <v>1140</v>
      </c>
      <c r="AM13" s="907" t="s">
        <v>1140</v>
      </c>
      <c r="AN13" s="907" t="s">
        <v>1140</v>
      </c>
      <c r="AO13" s="907" t="s">
        <v>1140</v>
      </c>
      <c r="AP13" s="907" t="s">
        <v>1140</v>
      </c>
      <c r="AQ13" s="907" t="s">
        <v>1140</v>
      </c>
      <c r="AR13" s="907" t="s">
        <v>1140</v>
      </c>
      <c r="AS13" s="907" t="s">
        <v>1140</v>
      </c>
      <c r="AT13" s="907" t="s">
        <v>1140</v>
      </c>
      <c r="AU13" s="907" t="s">
        <v>1140</v>
      </c>
      <c r="AV13" s="907" t="s">
        <v>1140</v>
      </c>
      <c r="AW13" s="907" t="s">
        <v>1140</v>
      </c>
      <c r="AX13" s="907" t="s">
        <v>1140</v>
      </c>
      <c r="AY13" s="907" t="s">
        <v>533</v>
      </c>
      <c r="AZ13" s="907" t="s">
        <v>533</v>
      </c>
      <c r="BA13" s="907" t="s">
        <v>1140</v>
      </c>
      <c r="BB13" s="907" t="s">
        <v>533</v>
      </c>
      <c r="BC13" s="907" t="s">
        <v>1140</v>
      </c>
      <c r="BD13" s="907" t="s">
        <v>533</v>
      </c>
      <c r="BE13" s="907" t="s">
        <v>1140</v>
      </c>
      <c r="BF13" s="907" t="s">
        <v>1140</v>
      </c>
      <c r="BG13" s="907" t="s">
        <v>533</v>
      </c>
      <c r="BH13" s="907" t="s">
        <v>533</v>
      </c>
      <c r="BI13" s="907" t="s">
        <v>1140</v>
      </c>
      <c r="BJ13" s="907" t="s">
        <v>533</v>
      </c>
      <c r="BK13" s="907" t="s">
        <v>1140</v>
      </c>
      <c r="BL13" s="907" t="s">
        <v>533</v>
      </c>
      <c r="BM13" s="907" t="s">
        <v>1140</v>
      </c>
      <c r="BN13" s="907" t="s">
        <v>1140</v>
      </c>
      <c r="BO13" s="907" t="s">
        <v>533</v>
      </c>
      <c r="BP13" s="907" t="s">
        <v>533</v>
      </c>
      <c r="BQ13" s="907" t="s">
        <v>533</v>
      </c>
      <c r="BR13" s="907" t="s">
        <v>533</v>
      </c>
      <c r="BS13" s="907" t="s">
        <v>1140</v>
      </c>
      <c r="BT13" s="907" t="s">
        <v>533</v>
      </c>
      <c r="BU13" s="907" t="s">
        <v>1140</v>
      </c>
      <c r="BV13" s="907" t="s">
        <v>1140</v>
      </c>
      <c r="BW13" s="907" t="s">
        <v>1140</v>
      </c>
      <c r="BX13" s="907" t="s">
        <v>1140</v>
      </c>
      <c r="BY13" s="907" t="s">
        <v>1140</v>
      </c>
      <c r="BZ13" s="907" t="s">
        <v>533</v>
      </c>
      <c r="CA13" s="907" t="s">
        <v>533</v>
      </c>
      <c r="CB13" s="907" t="s">
        <v>1140</v>
      </c>
      <c r="CC13" s="907" t="s">
        <v>1140</v>
      </c>
      <c r="CD13" s="907" t="s">
        <v>1140</v>
      </c>
      <c r="CE13" s="907" t="s">
        <v>1140</v>
      </c>
      <c r="CF13" s="907" t="s">
        <v>533</v>
      </c>
      <c r="CG13" s="907" t="s">
        <v>1140</v>
      </c>
      <c r="CH13" s="907" t="s">
        <v>1140</v>
      </c>
      <c r="CI13" s="907" t="s">
        <v>1140</v>
      </c>
      <c r="CJ13" s="907" t="s">
        <v>1140</v>
      </c>
      <c r="CK13" s="907" t="s">
        <v>1140</v>
      </c>
      <c r="CL13" s="907" t="s">
        <v>1140</v>
      </c>
      <c r="CM13" s="907" t="s">
        <v>1140</v>
      </c>
      <c r="CN13" s="907" t="s">
        <v>533</v>
      </c>
      <c r="CO13" s="907" t="s">
        <v>1140</v>
      </c>
      <c r="CP13" s="907" t="s">
        <v>1140</v>
      </c>
      <c r="CQ13" s="907" t="s">
        <v>1140</v>
      </c>
      <c r="CR13" s="907" t="s">
        <v>1140</v>
      </c>
      <c r="CS13" s="907" t="s">
        <v>1140</v>
      </c>
      <c r="CT13" s="907" t="s">
        <v>1140</v>
      </c>
      <c r="CU13" s="907" t="s">
        <v>1140</v>
      </c>
      <c r="CV13" s="907" t="s">
        <v>1140</v>
      </c>
      <c r="CW13" s="907" t="s">
        <v>1140</v>
      </c>
      <c r="CX13" s="907" t="s">
        <v>1140</v>
      </c>
      <c r="CY13" s="907" t="s">
        <v>1140</v>
      </c>
      <c r="CZ13" s="907" t="s">
        <v>533</v>
      </c>
      <c r="DA13" s="907" t="s">
        <v>1140</v>
      </c>
      <c r="DB13" s="907" t="s">
        <v>1140</v>
      </c>
      <c r="DC13" s="907" t="s">
        <v>1140</v>
      </c>
      <c r="DD13" s="907" t="s">
        <v>1140</v>
      </c>
      <c r="DE13" s="907" t="s">
        <v>1140</v>
      </c>
      <c r="DF13" s="907" t="s">
        <v>1140</v>
      </c>
      <c r="DG13" s="907" t="s">
        <v>1140</v>
      </c>
      <c r="DH13" s="907" t="s">
        <v>1140</v>
      </c>
      <c r="DI13" s="907" t="s">
        <v>1140</v>
      </c>
      <c r="DJ13" s="907" t="s">
        <v>533</v>
      </c>
      <c r="DK13" s="907" t="s">
        <v>1140</v>
      </c>
      <c r="DL13" s="907" t="s">
        <v>1140</v>
      </c>
      <c r="DM13" s="907" t="s">
        <v>1140</v>
      </c>
      <c r="DN13" s="907" t="s">
        <v>1140</v>
      </c>
      <c r="DO13" s="907" t="s">
        <v>1140</v>
      </c>
      <c r="DP13" s="907" t="s">
        <v>1140</v>
      </c>
      <c r="DQ13" s="907" t="s">
        <v>1140</v>
      </c>
      <c r="DR13" s="907" t="s">
        <v>533</v>
      </c>
      <c r="DS13" s="907" t="s">
        <v>533</v>
      </c>
      <c r="DT13" s="907" t="s">
        <v>1140</v>
      </c>
      <c r="DU13" s="907" t="s">
        <v>1140</v>
      </c>
      <c r="DV13" s="907" t="s">
        <v>1140</v>
      </c>
      <c r="DW13" s="907" t="s">
        <v>533</v>
      </c>
      <c r="DX13" s="907" t="s">
        <v>533</v>
      </c>
      <c r="DY13" s="907" t="s">
        <v>533</v>
      </c>
      <c r="DZ13" s="907" t="s">
        <v>533</v>
      </c>
      <c r="EA13" s="907" t="s">
        <v>533</v>
      </c>
      <c r="EB13" s="907" t="s">
        <v>533</v>
      </c>
      <c r="EC13" s="907" t="s">
        <v>534</v>
      </c>
      <c r="ED13" s="907" t="s">
        <v>1140</v>
      </c>
      <c r="EE13" s="907" t="s">
        <v>1140</v>
      </c>
      <c r="EF13" s="907" t="s">
        <v>1140</v>
      </c>
      <c r="EG13" s="907" t="s">
        <v>1140</v>
      </c>
      <c r="EH13" s="907" t="s">
        <v>1140</v>
      </c>
      <c r="EI13" s="907" t="s">
        <v>1140</v>
      </c>
      <c r="EJ13" s="907" t="s">
        <v>1140</v>
      </c>
      <c r="EK13" s="907" t="s">
        <v>1140</v>
      </c>
      <c r="EL13" s="907" t="s">
        <v>1140</v>
      </c>
      <c r="EM13" s="907" t="s">
        <v>1140</v>
      </c>
      <c r="EN13" s="907" t="s">
        <v>1140</v>
      </c>
      <c r="EO13" s="907" t="s">
        <v>1140</v>
      </c>
      <c r="EP13" s="907" t="s">
        <v>1140</v>
      </c>
      <c r="EQ13" s="907" t="s">
        <v>1140</v>
      </c>
      <c r="ER13" s="907" t="s">
        <v>533</v>
      </c>
      <c r="ES13" s="907" t="s">
        <v>533</v>
      </c>
      <c r="ET13" s="907" t="s">
        <v>533</v>
      </c>
      <c r="EU13" s="907" t="s">
        <v>1140</v>
      </c>
      <c r="EV13" s="907" t="s">
        <v>1140</v>
      </c>
      <c r="EW13" s="907" t="s">
        <v>1140</v>
      </c>
      <c r="EX13" s="907" t="s">
        <v>533</v>
      </c>
      <c r="EY13" s="907" t="s">
        <v>1140</v>
      </c>
      <c r="EZ13" s="907" t="s">
        <v>1140</v>
      </c>
      <c r="FA13" s="907" t="s">
        <v>1140</v>
      </c>
      <c r="FB13" s="907" t="s">
        <v>1140</v>
      </c>
      <c r="FC13" s="907" t="s">
        <v>1140</v>
      </c>
      <c r="FD13" s="907" t="s">
        <v>1140</v>
      </c>
      <c r="FE13" s="907" t="s">
        <v>1140</v>
      </c>
      <c r="FF13" s="907" t="s">
        <v>1140</v>
      </c>
      <c r="FG13" s="907" t="s">
        <v>1140</v>
      </c>
      <c r="FH13" s="907" t="s">
        <v>533</v>
      </c>
      <c r="FI13" s="907" t="s">
        <v>533</v>
      </c>
      <c r="FJ13" s="907" t="s">
        <v>1140</v>
      </c>
      <c r="FK13" s="907" t="s">
        <v>1140</v>
      </c>
      <c r="FL13" s="907" t="s">
        <v>1140</v>
      </c>
      <c r="FM13" s="907" t="s">
        <v>1140</v>
      </c>
      <c r="FN13" s="907" t="s">
        <v>1140</v>
      </c>
      <c r="FO13" s="907" t="s">
        <v>1140</v>
      </c>
      <c r="FP13" s="907" t="s">
        <v>1140</v>
      </c>
      <c r="FQ13" s="907" t="s">
        <v>1140</v>
      </c>
      <c r="FR13" s="907" t="s">
        <v>1140</v>
      </c>
      <c r="FS13" s="907" t="s">
        <v>1140</v>
      </c>
      <c r="FT13" s="907" t="s">
        <v>1140</v>
      </c>
      <c r="FU13" s="907" t="s">
        <v>1140</v>
      </c>
      <c r="FV13" s="907" t="s">
        <v>534</v>
      </c>
      <c r="FW13" s="907" t="s">
        <v>1140</v>
      </c>
      <c r="FX13" s="907" t="s">
        <v>533</v>
      </c>
      <c r="FY13" s="907" t="s">
        <v>533</v>
      </c>
      <c r="FZ13" s="907" t="s">
        <v>533</v>
      </c>
      <c r="GA13" s="907" t="s">
        <v>533</v>
      </c>
      <c r="GB13" s="907" t="s">
        <v>1140</v>
      </c>
      <c r="GC13" s="907" t="s">
        <v>1140</v>
      </c>
      <c r="GD13" s="907" t="s">
        <v>533</v>
      </c>
      <c r="GE13" s="907" t="s">
        <v>533</v>
      </c>
      <c r="GF13" s="907" t="s">
        <v>1140</v>
      </c>
      <c r="GG13" s="907" t="s">
        <v>1140</v>
      </c>
      <c r="GH13" s="907" t="s">
        <v>533</v>
      </c>
      <c r="GI13" s="907" t="s">
        <v>533</v>
      </c>
      <c r="GJ13" s="907" t="s">
        <v>533</v>
      </c>
      <c r="GK13" s="907" t="s">
        <v>533</v>
      </c>
    </row>
    <row r="14" spans="1:200" x14ac:dyDescent="0.2">
      <c r="A14" s="906">
        <v>44474</v>
      </c>
      <c r="B14" s="907" t="s">
        <v>1140</v>
      </c>
      <c r="C14" s="907" t="s">
        <v>1140</v>
      </c>
      <c r="D14" s="907" t="s">
        <v>1140</v>
      </c>
      <c r="E14" s="907" t="s">
        <v>1140</v>
      </c>
      <c r="F14" s="907" t="s">
        <v>1140</v>
      </c>
      <c r="G14" s="907" t="s">
        <v>1140</v>
      </c>
      <c r="H14" s="907" t="s">
        <v>1140</v>
      </c>
      <c r="I14" s="907" t="s">
        <v>1140</v>
      </c>
      <c r="J14" s="907" t="s">
        <v>1140</v>
      </c>
      <c r="K14" s="907" t="s">
        <v>1140</v>
      </c>
      <c r="L14" s="907" t="s">
        <v>1140</v>
      </c>
      <c r="M14" s="907" t="s">
        <v>1140</v>
      </c>
      <c r="N14" s="907" t="s">
        <v>1140</v>
      </c>
      <c r="O14" s="907" t="s">
        <v>1140</v>
      </c>
      <c r="P14" s="907" t="s">
        <v>1140</v>
      </c>
      <c r="Q14" s="907" t="s">
        <v>1140</v>
      </c>
      <c r="R14" s="907" t="s">
        <v>1140</v>
      </c>
      <c r="S14" s="907" t="s">
        <v>1140</v>
      </c>
      <c r="T14" s="907" t="s">
        <v>1140</v>
      </c>
      <c r="U14" s="907" t="s">
        <v>1140</v>
      </c>
      <c r="V14" s="907" t="s">
        <v>1140</v>
      </c>
      <c r="W14" s="907" t="s">
        <v>1140</v>
      </c>
      <c r="X14" s="907" t="s">
        <v>1140</v>
      </c>
      <c r="Y14" s="907" t="s">
        <v>1140</v>
      </c>
      <c r="Z14" s="907" t="s">
        <v>1140</v>
      </c>
      <c r="AA14" s="907" t="s">
        <v>1140</v>
      </c>
      <c r="AB14" s="907" t="s">
        <v>1140</v>
      </c>
      <c r="AC14" s="907" t="s">
        <v>1140</v>
      </c>
      <c r="AD14" s="907" t="s">
        <v>1140</v>
      </c>
      <c r="AE14" s="907" t="s">
        <v>1140</v>
      </c>
      <c r="AF14" s="907" t="s">
        <v>533</v>
      </c>
      <c r="AG14" s="907" t="s">
        <v>533</v>
      </c>
      <c r="AH14" s="907" t="s">
        <v>1140</v>
      </c>
      <c r="AI14" s="907" t="s">
        <v>1140</v>
      </c>
      <c r="AJ14" s="907" t="s">
        <v>1140</v>
      </c>
      <c r="AK14" s="907" t="s">
        <v>1140</v>
      </c>
      <c r="AL14" s="907" t="s">
        <v>1140</v>
      </c>
      <c r="AM14" s="907" t="s">
        <v>1140</v>
      </c>
      <c r="AN14" s="907" t="s">
        <v>1140</v>
      </c>
      <c r="AO14" s="907" t="s">
        <v>1140</v>
      </c>
      <c r="AP14" s="907" t="s">
        <v>1140</v>
      </c>
      <c r="AQ14" s="907" t="s">
        <v>1140</v>
      </c>
      <c r="AR14" s="907" t="s">
        <v>1140</v>
      </c>
      <c r="AS14" s="907" t="s">
        <v>1140</v>
      </c>
      <c r="AT14" s="907" t="s">
        <v>1140</v>
      </c>
      <c r="AU14" s="907" t="s">
        <v>1140</v>
      </c>
      <c r="AV14" s="907" t="s">
        <v>1140</v>
      </c>
      <c r="AW14" s="907" t="s">
        <v>1140</v>
      </c>
      <c r="AX14" s="907" t="s">
        <v>1140</v>
      </c>
      <c r="AY14" s="907" t="s">
        <v>533</v>
      </c>
      <c r="AZ14" s="907" t="s">
        <v>533</v>
      </c>
      <c r="BA14" s="907" t="s">
        <v>1140</v>
      </c>
      <c r="BB14" s="907" t="s">
        <v>533</v>
      </c>
      <c r="BC14" s="907" t="s">
        <v>1140</v>
      </c>
      <c r="BD14" s="907" t="s">
        <v>533</v>
      </c>
      <c r="BE14" s="907" t="s">
        <v>1140</v>
      </c>
      <c r="BF14" s="907" t="s">
        <v>1140</v>
      </c>
      <c r="BG14" s="907" t="s">
        <v>533</v>
      </c>
      <c r="BH14" s="907" t="s">
        <v>533</v>
      </c>
      <c r="BI14" s="907" t="s">
        <v>1140</v>
      </c>
      <c r="BJ14" s="907" t="s">
        <v>533</v>
      </c>
      <c r="BK14" s="907" t="s">
        <v>1140</v>
      </c>
      <c r="BL14" s="907" t="s">
        <v>533</v>
      </c>
      <c r="BM14" s="907" t="s">
        <v>1140</v>
      </c>
      <c r="BN14" s="907" t="s">
        <v>1140</v>
      </c>
      <c r="BO14" s="907" t="s">
        <v>533</v>
      </c>
      <c r="BP14" s="907" t="s">
        <v>533</v>
      </c>
      <c r="BQ14" s="907" t="s">
        <v>533</v>
      </c>
      <c r="BR14" s="907" t="s">
        <v>533</v>
      </c>
      <c r="BS14" s="907" t="s">
        <v>1140</v>
      </c>
      <c r="BT14" s="907" t="s">
        <v>533</v>
      </c>
      <c r="BU14" s="907" t="s">
        <v>1140</v>
      </c>
      <c r="BV14" s="907" t="s">
        <v>1140</v>
      </c>
      <c r="BW14" s="907" t="s">
        <v>1140</v>
      </c>
      <c r="BX14" s="907" t="s">
        <v>1140</v>
      </c>
      <c r="BY14" s="907" t="s">
        <v>1140</v>
      </c>
      <c r="BZ14" s="907" t="s">
        <v>533</v>
      </c>
      <c r="CA14" s="907" t="s">
        <v>533</v>
      </c>
      <c r="CB14" s="907" t="s">
        <v>1140</v>
      </c>
      <c r="CC14" s="907" t="s">
        <v>1140</v>
      </c>
      <c r="CD14" s="907" t="s">
        <v>1140</v>
      </c>
      <c r="CE14" s="907" t="s">
        <v>1140</v>
      </c>
      <c r="CF14" s="907" t="s">
        <v>533</v>
      </c>
      <c r="CG14" s="907" t="s">
        <v>1140</v>
      </c>
      <c r="CH14" s="907" t="s">
        <v>1140</v>
      </c>
      <c r="CI14" s="907" t="s">
        <v>1140</v>
      </c>
      <c r="CJ14" s="907" t="s">
        <v>1140</v>
      </c>
      <c r="CK14" s="907" t="s">
        <v>1140</v>
      </c>
      <c r="CL14" s="907" t="s">
        <v>1140</v>
      </c>
      <c r="CM14" s="907" t="s">
        <v>1140</v>
      </c>
      <c r="CN14" s="907" t="s">
        <v>533</v>
      </c>
      <c r="CO14" s="907" t="s">
        <v>1140</v>
      </c>
      <c r="CP14" s="907" t="s">
        <v>1140</v>
      </c>
      <c r="CQ14" s="907" t="s">
        <v>1140</v>
      </c>
      <c r="CR14" s="907" t="s">
        <v>1140</v>
      </c>
      <c r="CS14" s="907" t="s">
        <v>1140</v>
      </c>
      <c r="CT14" s="907" t="s">
        <v>1140</v>
      </c>
      <c r="CU14" s="907" t="s">
        <v>1140</v>
      </c>
      <c r="CV14" s="907" t="s">
        <v>1140</v>
      </c>
      <c r="CW14" s="907" t="s">
        <v>1140</v>
      </c>
      <c r="CX14" s="907" t="s">
        <v>1140</v>
      </c>
      <c r="CY14" s="907" t="s">
        <v>1140</v>
      </c>
      <c r="CZ14" s="907" t="s">
        <v>533</v>
      </c>
      <c r="DA14" s="907" t="s">
        <v>1140</v>
      </c>
      <c r="DB14" s="907" t="s">
        <v>1140</v>
      </c>
      <c r="DC14" s="907" t="s">
        <v>1140</v>
      </c>
      <c r="DD14" s="907" t="s">
        <v>1140</v>
      </c>
      <c r="DE14" s="907" t="s">
        <v>1140</v>
      </c>
      <c r="DF14" s="907" t="s">
        <v>1140</v>
      </c>
      <c r="DG14" s="907" t="s">
        <v>1140</v>
      </c>
      <c r="DH14" s="907" t="s">
        <v>1140</v>
      </c>
      <c r="DI14" s="907" t="s">
        <v>1140</v>
      </c>
      <c r="DJ14" s="907" t="s">
        <v>1140</v>
      </c>
      <c r="DK14" s="907" t="s">
        <v>1140</v>
      </c>
      <c r="DL14" s="907" t="s">
        <v>1140</v>
      </c>
      <c r="DM14" s="907" t="s">
        <v>1140</v>
      </c>
      <c r="DN14" s="907" t="s">
        <v>1140</v>
      </c>
      <c r="DO14" s="907" t="s">
        <v>1140</v>
      </c>
      <c r="DP14" s="907" t="s">
        <v>1140</v>
      </c>
      <c r="DQ14" s="907" t="s">
        <v>1140</v>
      </c>
      <c r="DR14" s="907" t="s">
        <v>533</v>
      </c>
      <c r="DS14" s="907" t="s">
        <v>533</v>
      </c>
      <c r="DT14" s="907" t="s">
        <v>1140</v>
      </c>
      <c r="DU14" s="907" t="s">
        <v>1140</v>
      </c>
      <c r="DV14" s="907" t="s">
        <v>1140</v>
      </c>
      <c r="DW14" s="907" t="s">
        <v>533</v>
      </c>
      <c r="DX14" s="907" t="s">
        <v>533</v>
      </c>
      <c r="DY14" s="907" t="s">
        <v>533</v>
      </c>
      <c r="DZ14" s="907" t="s">
        <v>533</v>
      </c>
      <c r="EA14" s="907" t="s">
        <v>533</v>
      </c>
      <c r="EB14" s="907" t="s">
        <v>533</v>
      </c>
      <c r="EC14" s="907" t="s">
        <v>534</v>
      </c>
      <c r="ED14" s="907" t="s">
        <v>1140</v>
      </c>
      <c r="EE14" s="907" t="s">
        <v>1140</v>
      </c>
      <c r="EF14" s="907" t="s">
        <v>1140</v>
      </c>
      <c r="EG14" s="907" t="s">
        <v>1140</v>
      </c>
      <c r="EH14" s="907" t="s">
        <v>1140</v>
      </c>
      <c r="EI14" s="907" t="s">
        <v>1140</v>
      </c>
      <c r="EJ14" s="907" t="s">
        <v>1140</v>
      </c>
      <c r="EK14" s="907" t="s">
        <v>1140</v>
      </c>
      <c r="EL14" s="907" t="s">
        <v>1140</v>
      </c>
      <c r="EM14" s="907" t="s">
        <v>1140</v>
      </c>
      <c r="EN14" s="907" t="s">
        <v>1140</v>
      </c>
      <c r="EO14" s="907" t="s">
        <v>1140</v>
      </c>
      <c r="EP14" s="907" t="s">
        <v>1140</v>
      </c>
      <c r="EQ14" s="907" t="s">
        <v>1140</v>
      </c>
      <c r="ER14" s="907" t="s">
        <v>533</v>
      </c>
      <c r="ES14" s="907" t="s">
        <v>533</v>
      </c>
      <c r="ET14" s="907" t="s">
        <v>533</v>
      </c>
      <c r="EU14" s="907" t="s">
        <v>533</v>
      </c>
      <c r="EV14" s="907" t="s">
        <v>1140</v>
      </c>
      <c r="EW14" s="907" t="s">
        <v>1140</v>
      </c>
      <c r="EX14" s="907" t="s">
        <v>533</v>
      </c>
      <c r="EY14" s="907" t="s">
        <v>1140</v>
      </c>
      <c r="EZ14" s="907" t="s">
        <v>1140</v>
      </c>
      <c r="FA14" s="907" t="s">
        <v>1140</v>
      </c>
      <c r="FB14" s="907" t="s">
        <v>1140</v>
      </c>
      <c r="FC14" s="907" t="s">
        <v>1140</v>
      </c>
      <c r="FD14" s="907" t="s">
        <v>1140</v>
      </c>
      <c r="FE14" s="907" t="s">
        <v>1140</v>
      </c>
      <c r="FF14" s="907" t="s">
        <v>1140</v>
      </c>
      <c r="FG14" s="907" t="s">
        <v>1140</v>
      </c>
      <c r="FH14" s="907" t="s">
        <v>533</v>
      </c>
      <c r="FI14" s="907" t="s">
        <v>533</v>
      </c>
      <c r="FJ14" s="907" t="s">
        <v>1140</v>
      </c>
      <c r="FK14" s="907" t="s">
        <v>1140</v>
      </c>
      <c r="FL14" s="907" t="s">
        <v>1140</v>
      </c>
      <c r="FM14" s="907" t="s">
        <v>1140</v>
      </c>
      <c r="FN14" s="907" t="s">
        <v>1140</v>
      </c>
      <c r="FO14" s="907" t="s">
        <v>1140</v>
      </c>
      <c r="FP14" s="907" t="s">
        <v>1140</v>
      </c>
      <c r="FQ14" s="907" t="s">
        <v>1140</v>
      </c>
      <c r="FR14" s="907" t="s">
        <v>1140</v>
      </c>
      <c r="FS14" s="907" t="s">
        <v>1140</v>
      </c>
      <c r="FT14" s="907" t="s">
        <v>1140</v>
      </c>
      <c r="FU14" s="907" t="s">
        <v>1140</v>
      </c>
      <c r="FV14" s="907" t="s">
        <v>534</v>
      </c>
      <c r="FW14" s="907" t="s">
        <v>1140</v>
      </c>
      <c r="FX14" s="907" t="s">
        <v>533</v>
      </c>
      <c r="FY14" s="907" t="s">
        <v>533</v>
      </c>
      <c r="FZ14" s="907" t="s">
        <v>533</v>
      </c>
      <c r="GA14" s="907" t="s">
        <v>533</v>
      </c>
      <c r="GB14" s="907" t="s">
        <v>533</v>
      </c>
      <c r="GC14" s="907" t="s">
        <v>1140</v>
      </c>
      <c r="GD14" s="907" t="s">
        <v>533</v>
      </c>
      <c r="GE14" s="907" t="s">
        <v>533</v>
      </c>
      <c r="GF14" s="907" t="s">
        <v>1140</v>
      </c>
      <c r="GG14" s="907" t="s">
        <v>1140</v>
      </c>
      <c r="GH14" s="907" t="s">
        <v>533</v>
      </c>
      <c r="GI14" s="907" t="s">
        <v>533</v>
      </c>
      <c r="GJ14" s="907" t="s">
        <v>533</v>
      </c>
      <c r="GK14" s="907" t="s">
        <v>1140</v>
      </c>
    </row>
    <row r="15" spans="1:200" x14ac:dyDescent="0.2">
      <c r="A15" s="906">
        <v>44475</v>
      </c>
      <c r="B15" s="907" t="s">
        <v>1140</v>
      </c>
      <c r="C15" s="907" t="s">
        <v>1140</v>
      </c>
      <c r="D15" s="907" t="s">
        <v>1140</v>
      </c>
      <c r="E15" s="907" t="s">
        <v>533</v>
      </c>
      <c r="F15" s="907" t="s">
        <v>1140</v>
      </c>
      <c r="G15" s="907" t="s">
        <v>1140</v>
      </c>
      <c r="H15" s="907" t="s">
        <v>1140</v>
      </c>
      <c r="I15" s="907" t="s">
        <v>1140</v>
      </c>
      <c r="J15" s="907" t="s">
        <v>1140</v>
      </c>
      <c r="K15" s="907" t="s">
        <v>1140</v>
      </c>
      <c r="L15" s="907" t="s">
        <v>1140</v>
      </c>
      <c r="M15" s="907" t="s">
        <v>1140</v>
      </c>
      <c r="N15" s="907" t="s">
        <v>1140</v>
      </c>
      <c r="O15" s="907" t="s">
        <v>1140</v>
      </c>
      <c r="P15" s="907" t="s">
        <v>1140</v>
      </c>
      <c r="Q15" s="907" t="s">
        <v>1140</v>
      </c>
      <c r="R15" s="907" t="s">
        <v>1140</v>
      </c>
      <c r="S15" s="907" t="s">
        <v>1140</v>
      </c>
      <c r="T15" s="907" t="s">
        <v>1140</v>
      </c>
      <c r="U15" s="907" t="s">
        <v>1140</v>
      </c>
      <c r="V15" s="907" t="s">
        <v>1140</v>
      </c>
      <c r="W15" s="907" t="s">
        <v>1140</v>
      </c>
      <c r="X15" s="907" t="s">
        <v>1140</v>
      </c>
      <c r="Y15" s="907" t="s">
        <v>1140</v>
      </c>
      <c r="Z15" s="907" t="s">
        <v>1140</v>
      </c>
      <c r="AA15" s="907" t="s">
        <v>1140</v>
      </c>
      <c r="AB15" s="907" t="s">
        <v>1140</v>
      </c>
      <c r="AC15" s="907" t="s">
        <v>1140</v>
      </c>
      <c r="AD15" s="907" t="s">
        <v>1140</v>
      </c>
      <c r="AE15" s="907" t="s">
        <v>1140</v>
      </c>
      <c r="AF15" s="907" t="s">
        <v>533</v>
      </c>
      <c r="AG15" s="907" t="s">
        <v>533</v>
      </c>
      <c r="AH15" s="907" t="s">
        <v>1140</v>
      </c>
      <c r="AI15" s="907" t="s">
        <v>1140</v>
      </c>
      <c r="AJ15" s="907" t="s">
        <v>1140</v>
      </c>
      <c r="AK15" s="907" t="s">
        <v>1140</v>
      </c>
      <c r="AL15" s="907" t="s">
        <v>1140</v>
      </c>
      <c r="AM15" s="907" t="s">
        <v>1140</v>
      </c>
      <c r="AN15" s="907" t="s">
        <v>1140</v>
      </c>
      <c r="AO15" s="907" t="s">
        <v>1140</v>
      </c>
      <c r="AP15" s="907" t="s">
        <v>1140</v>
      </c>
      <c r="AQ15" s="907" t="s">
        <v>1140</v>
      </c>
      <c r="AR15" s="907" t="s">
        <v>1140</v>
      </c>
      <c r="AS15" s="907" t="s">
        <v>1140</v>
      </c>
      <c r="AT15" s="907" t="s">
        <v>1140</v>
      </c>
      <c r="AU15" s="907" t="s">
        <v>1140</v>
      </c>
      <c r="AV15" s="907" t="s">
        <v>1140</v>
      </c>
      <c r="AW15" s="907" t="s">
        <v>1140</v>
      </c>
      <c r="AX15" s="907" t="s">
        <v>1140</v>
      </c>
      <c r="AY15" s="907" t="s">
        <v>533</v>
      </c>
      <c r="AZ15" s="907" t="s">
        <v>533</v>
      </c>
      <c r="BA15" s="907" t="s">
        <v>1140</v>
      </c>
      <c r="BB15" s="907" t="s">
        <v>533</v>
      </c>
      <c r="BC15" s="907" t="s">
        <v>1140</v>
      </c>
      <c r="BD15" s="907" t="s">
        <v>533</v>
      </c>
      <c r="BE15" s="907" t="s">
        <v>1140</v>
      </c>
      <c r="BF15" s="907" t="s">
        <v>1140</v>
      </c>
      <c r="BG15" s="907" t="s">
        <v>533</v>
      </c>
      <c r="BH15" s="907" t="s">
        <v>533</v>
      </c>
      <c r="BI15" s="907" t="s">
        <v>1140</v>
      </c>
      <c r="BJ15" s="907" t="s">
        <v>533</v>
      </c>
      <c r="BK15" s="907" t="s">
        <v>1140</v>
      </c>
      <c r="BL15" s="907" t="s">
        <v>533</v>
      </c>
      <c r="BM15" s="907" t="s">
        <v>1140</v>
      </c>
      <c r="BN15" s="907" t="s">
        <v>1140</v>
      </c>
      <c r="BO15" s="907" t="s">
        <v>533</v>
      </c>
      <c r="BP15" s="907" t="s">
        <v>533</v>
      </c>
      <c r="BQ15" s="907" t="s">
        <v>533</v>
      </c>
      <c r="BR15" s="907" t="s">
        <v>533</v>
      </c>
      <c r="BS15" s="907" t="s">
        <v>1140</v>
      </c>
      <c r="BT15" s="907" t="s">
        <v>533</v>
      </c>
      <c r="BU15" s="907" t="s">
        <v>533</v>
      </c>
      <c r="BV15" s="907" t="s">
        <v>1140</v>
      </c>
      <c r="BW15" s="907" t="s">
        <v>1140</v>
      </c>
      <c r="BX15" s="907" t="s">
        <v>1140</v>
      </c>
      <c r="BY15" s="907" t="s">
        <v>1140</v>
      </c>
      <c r="BZ15" s="907" t="s">
        <v>533</v>
      </c>
      <c r="CA15" s="907" t="s">
        <v>533</v>
      </c>
      <c r="CB15" s="907" t="s">
        <v>1140</v>
      </c>
      <c r="CC15" s="907" t="s">
        <v>1140</v>
      </c>
      <c r="CD15" s="907" t="s">
        <v>1140</v>
      </c>
      <c r="CE15" s="907" t="s">
        <v>1140</v>
      </c>
      <c r="CF15" s="907" t="s">
        <v>533</v>
      </c>
      <c r="CG15" s="907" t="s">
        <v>1140</v>
      </c>
      <c r="CH15" s="907" t="s">
        <v>1140</v>
      </c>
      <c r="CI15" s="907" t="s">
        <v>1140</v>
      </c>
      <c r="CJ15" s="907" t="s">
        <v>1140</v>
      </c>
      <c r="CK15" s="907" t="s">
        <v>1140</v>
      </c>
      <c r="CL15" s="907" t="s">
        <v>1140</v>
      </c>
      <c r="CM15" s="907" t="s">
        <v>1140</v>
      </c>
      <c r="CN15" s="907" t="s">
        <v>533</v>
      </c>
      <c r="CO15" s="907" t="s">
        <v>1140</v>
      </c>
      <c r="CP15" s="907" t="s">
        <v>1140</v>
      </c>
      <c r="CQ15" s="907" t="s">
        <v>1140</v>
      </c>
      <c r="CR15" s="907" t="s">
        <v>1140</v>
      </c>
      <c r="CS15" s="907" t="s">
        <v>1140</v>
      </c>
      <c r="CT15" s="907" t="s">
        <v>1140</v>
      </c>
      <c r="CU15" s="907" t="s">
        <v>1140</v>
      </c>
      <c r="CV15" s="907" t="s">
        <v>1140</v>
      </c>
      <c r="CW15" s="907" t="s">
        <v>1140</v>
      </c>
      <c r="CX15" s="907" t="s">
        <v>1140</v>
      </c>
      <c r="CY15" s="907" t="s">
        <v>1140</v>
      </c>
      <c r="CZ15" s="907" t="s">
        <v>533</v>
      </c>
      <c r="DA15" s="907" t="s">
        <v>1140</v>
      </c>
      <c r="DB15" s="907" t="s">
        <v>1140</v>
      </c>
      <c r="DC15" s="907" t="s">
        <v>1140</v>
      </c>
      <c r="DD15" s="907" t="s">
        <v>1140</v>
      </c>
      <c r="DE15" s="907" t="s">
        <v>1140</v>
      </c>
      <c r="DF15" s="907" t="s">
        <v>1140</v>
      </c>
      <c r="DG15" s="907" t="s">
        <v>1140</v>
      </c>
      <c r="DH15" s="907" t="s">
        <v>1140</v>
      </c>
      <c r="DI15" s="907" t="s">
        <v>1140</v>
      </c>
      <c r="DJ15" s="907" t="s">
        <v>533</v>
      </c>
      <c r="DK15" s="907" t="s">
        <v>1140</v>
      </c>
      <c r="DL15" s="907" t="s">
        <v>1140</v>
      </c>
      <c r="DM15" s="907" t="s">
        <v>1140</v>
      </c>
      <c r="DN15" s="907" t="s">
        <v>1140</v>
      </c>
      <c r="DO15" s="907" t="s">
        <v>1140</v>
      </c>
      <c r="DP15" s="907" t="s">
        <v>1140</v>
      </c>
      <c r="DQ15" s="907" t="s">
        <v>1140</v>
      </c>
      <c r="DR15" s="907" t="s">
        <v>533</v>
      </c>
      <c r="DS15" s="907" t="s">
        <v>533</v>
      </c>
      <c r="DT15" s="907" t="s">
        <v>1140</v>
      </c>
      <c r="DU15" s="907" t="s">
        <v>1140</v>
      </c>
      <c r="DV15" s="907" t="s">
        <v>1140</v>
      </c>
      <c r="DW15" s="907" t="s">
        <v>533</v>
      </c>
      <c r="DX15" s="907" t="s">
        <v>533</v>
      </c>
      <c r="DY15" s="907" t="s">
        <v>533</v>
      </c>
      <c r="DZ15" s="907" t="s">
        <v>533</v>
      </c>
      <c r="EA15" s="907" t="s">
        <v>533</v>
      </c>
      <c r="EB15" s="907" t="s">
        <v>533</v>
      </c>
      <c r="EC15" s="907" t="s">
        <v>534</v>
      </c>
      <c r="ED15" s="907" t="s">
        <v>1140</v>
      </c>
      <c r="EE15" s="907" t="s">
        <v>1140</v>
      </c>
      <c r="EF15" s="907" t="s">
        <v>1140</v>
      </c>
      <c r="EG15" s="907" t="s">
        <v>1140</v>
      </c>
      <c r="EH15" s="907" t="s">
        <v>1140</v>
      </c>
      <c r="EI15" s="907" t="s">
        <v>1140</v>
      </c>
      <c r="EJ15" s="907" t="s">
        <v>1140</v>
      </c>
      <c r="EK15" s="907" t="s">
        <v>1140</v>
      </c>
      <c r="EL15" s="907" t="s">
        <v>1140</v>
      </c>
      <c r="EM15" s="907" t="s">
        <v>1140</v>
      </c>
      <c r="EN15" s="907" t="s">
        <v>1140</v>
      </c>
      <c r="EO15" s="907" t="s">
        <v>1140</v>
      </c>
      <c r="EP15" s="907" t="s">
        <v>1140</v>
      </c>
      <c r="EQ15" s="907" t="s">
        <v>1140</v>
      </c>
      <c r="ER15" s="907" t="s">
        <v>533</v>
      </c>
      <c r="ES15" s="907" t="s">
        <v>533</v>
      </c>
      <c r="ET15" s="907" t="s">
        <v>533</v>
      </c>
      <c r="EU15" s="907" t="s">
        <v>1140</v>
      </c>
      <c r="EV15" s="907" t="s">
        <v>1140</v>
      </c>
      <c r="EW15" s="907" t="s">
        <v>1140</v>
      </c>
      <c r="EX15" s="907" t="s">
        <v>533</v>
      </c>
      <c r="EY15" s="907" t="s">
        <v>1140</v>
      </c>
      <c r="EZ15" s="907" t="s">
        <v>1140</v>
      </c>
      <c r="FA15" s="907" t="s">
        <v>1140</v>
      </c>
      <c r="FB15" s="907" t="s">
        <v>1140</v>
      </c>
      <c r="FC15" s="907" t="s">
        <v>1140</v>
      </c>
      <c r="FD15" s="907" t="s">
        <v>1140</v>
      </c>
      <c r="FE15" s="907" t="s">
        <v>1140</v>
      </c>
      <c r="FF15" s="907" t="s">
        <v>1140</v>
      </c>
      <c r="FG15" s="907" t="s">
        <v>1140</v>
      </c>
      <c r="FH15" s="907" t="s">
        <v>533</v>
      </c>
      <c r="FI15" s="907" t="s">
        <v>533</v>
      </c>
      <c r="FJ15" s="907" t="s">
        <v>533</v>
      </c>
      <c r="FK15" s="907" t="s">
        <v>1140</v>
      </c>
      <c r="FL15" s="907" t="s">
        <v>1140</v>
      </c>
      <c r="FM15" s="907" t="s">
        <v>1140</v>
      </c>
      <c r="FN15" s="907" t="s">
        <v>1140</v>
      </c>
      <c r="FO15" s="907" t="s">
        <v>1140</v>
      </c>
      <c r="FP15" s="907" t="s">
        <v>1140</v>
      </c>
      <c r="FQ15" s="907" t="s">
        <v>1140</v>
      </c>
      <c r="FR15" s="907" t="s">
        <v>1140</v>
      </c>
      <c r="FS15" s="907" t="s">
        <v>1140</v>
      </c>
      <c r="FT15" s="907" t="s">
        <v>1140</v>
      </c>
      <c r="FU15" s="907" t="s">
        <v>1140</v>
      </c>
      <c r="FV15" s="907" t="s">
        <v>534</v>
      </c>
      <c r="FW15" s="907" t="s">
        <v>1140</v>
      </c>
      <c r="FX15" s="907" t="s">
        <v>533</v>
      </c>
      <c r="FY15" s="907" t="s">
        <v>533</v>
      </c>
      <c r="FZ15" s="907" t="s">
        <v>533</v>
      </c>
      <c r="GA15" s="907" t="s">
        <v>533</v>
      </c>
      <c r="GB15" s="907" t="s">
        <v>533</v>
      </c>
      <c r="GC15" s="907" t="s">
        <v>1140</v>
      </c>
      <c r="GD15" s="907" t="s">
        <v>533</v>
      </c>
      <c r="GE15" s="907" t="s">
        <v>533</v>
      </c>
      <c r="GF15" s="907" t="s">
        <v>1140</v>
      </c>
      <c r="GG15" s="907" t="s">
        <v>1140</v>
      </c>
      <c r="GH15" s="907" t="s">
        <v>533</v>
      </c>
      <c r="GI15" s="907" t="s">
        <v>533</v>
      </c>
      <c r="GJ15" s="907" t="s">
        <v>533</v>
      </c>
      <c r="GK15" s="907" t="s">
        <v>533</v>
      </c>
    </row>
    <row r="16" spans="1:200" x14ac:dyDescent="0.2">
      <c r="A16" s="906">
        <v>44476</v>
      </c>
      <c r="B16" s="907" t="s">
        <v>1140</v>
      </c>
      <c r="C16" s="907" t="s">
        <v>1140</v>
      </c>
      <c r="D16" s="907" t="s">
        <v>1140</v>
      </c>
      <c r="E16" s="907" t="s">
        <v>533</v>
      </c>
      <c r="F16" s="907" t="s">
        <v>1140</v>
      </c>
      <c r="G16" s="907" t="s">
        <v>1140</v>
      </c>
      <c r="H16" s="907" t="s">
        <v>1140</v>
      </c>
      <c r="I16" s="907" t="s">
        <v>1140</v>
      </c>
      <c r="J16" s="907" t="s">
        <v>1140</v>
      </c>
      <c r="K16" s="907" t="s">
        <v>1140</v>
      </c>
      <c r="L16" s="907" t="s">
        <v>1140</v>
      </c>
      <c r="M16" s="907" t="s">
        <v>1140</v>
      </c>
      <c r="N16" s="907" t="s">
        <v>1140</v>
      </c>
      <c r="O16" s="907" t="s">
        <v>1140</v>
      </c>
      <c r="P16" s="907" t="s">
        <v>1140</v>
      </c>
      <c r="Q16" s="907" t="s">
        <v>1140</v>
      </c>
      <c r="R16" s="907" t="s">
        <v>1140</v>
      </c>
      <c r="S16" s="907" t="s">
        <v>1140</v>
      </c>
      <c r="T16" s="907" t="s">
        <v>1140</v>
      </c>
      <c r="U16" s="907" t="s">
        <v>1140</v>
      </c>
      <c r="V16" s="907" t="s">
        <v>1140</v>
      </c>
      <c r="W16" s="907" t="s">
        <v>1140</v>
      </c>
      <c r="X16" s="907" t="s">
        <v>1140</v>
      </c>
      <c r="Y16" s="907" t="s">
        <v>1140</v>
      </c>
      <c r="Z16" s="907" t="s">
        <v>1140</v>
      </c>
      <c r="AA16" s="907" t="s">
        <v>1140</v>
      </c>
      <c r="AB16" s="907" t="s">
        <v>1140</v>
      </c>
      <c r="AC16" s="907" t="s">
        <v>1140</v>
      </c>
      <c r="AD16" s="907" t="s">
        <v>1140</v>
      </c>
      <c r="AE16" s="907" t="s">
        <v>1140</v>
      </c>
      <c r="AF16" s="907" t="s">
        <v>533</v>
      </c>
      <c r="AG16" s="907" t="s">
        <v>533</v>
      </c>
      <c r="AH16" s="907" t="s">
        <v>1140</v>
      </c>
      <c r="AI16" s="907" t="s">
        <v>1140</v>
      </c>
      <c r="AJ16" s="907" t="s">
        <v>1140</v>
      </c>
      <c r="AK16" s="907" t="s">
        <v>1140</v>
      </c>
      <c r="AL16" s="907" t="s">
        <v>1140</v>
      </c>
      <c r="AM16" s="907" t="s">
        <v>1140</v>
      </c>
      <c r="AN16" s="907" t="s">
        <v>1140</v>
      </c>
      <c r="AO16" s="907" t="s">
        <v>1140</v>
      </c>
      <c r="AP16" s="907" t="s">
        <v>1140</v>
      </c>
      <c r="AQ16" s="907" t="s">
        <v>1140</v>
      </c>
      <c r="AR16" s="907" t="s">
        <v>1140</v>
      </c>
      <c r="AS16" s="907" t="s">
        <v>1140</v>
      </c>
      <c r="AT16" s="907" t="s">
        <v>1140</v>
      </c>
      <c r="AU16" s="907" t="s">
        <v>1140</v>
      </c>
      <c r="AV16" s="907" t="s">
        <v>1140</v>
      </c>
      <c r="AW16" s="907" t="s">
        <v>1140</v>
      </c>
      <c r="AX16" s="907" t="s">
        <v>1140</v>
      </c>
      <c r="AY16" s="907" t="s">
        <v>533</v>
      </c>
      <c r="AZ16" s="907" t="s">
        <v>533</v>
      </c>
      <c r="BA16" s="907" t="s">
        <v>1140</v>
      </c>
      <c r="BB16" s="907" t="s">
        <v>533</v>
      </c>
      <c r="BC16" s="907" t="s">
        <v>1140</v>
      </c>
      <c r="BD16" s="907" t="s">
        <v>533</v>
      </c>
      <c r="BE16" s="907" t="s">
        <v>1140</v>
      </c>
      <c r="BF16" s="907" t="s">
        <v>1140</v>
      </c>
      <c r="BG16" s="907" t="s">
        <v>533</v>
      </c>
      <c r="BH16" s="907" t="s">
        <v>533</v>
      </c>
      <c r="BI16" s="907" t="s">
        <v>1140</v>
      </c>
      <c r="BJ16" s="907" t="s">
        <v>533</v>
      </c>
      <c r="BK16" s="907" t="s">
        <v>1140</v>
      </c>
      <c r="BL16" s="907" t="s">
        <v>533</v>
      </c>
      <c r="BM16" s="907" t="s">
        <v>1140</v>
      </c>
      <c r="BN16" s="907" t="s">
        <v>1140</v>
      </c>
      <c r="BO16" s="907" t="s">
        <v>533</v>
      </c>
      <c r="BP16" s="907" t="s">
        <v>533</v>
      </c>
      <c r="BQ16" s="907" t="s">
        <v>533</v>
      </c>
      <c r="BR16" s="907" t="s">
        <v>533</v>
      </c>
      <c r="BS16" s="907" t="s">
        <v>1140</v>
      </c>
      <c r="BT16" s="907" t="s">
        <v>533</v>
      </c>
      <c r="BU16" s="907" t="s">
        <v>533</v>
      </c>
      <c r="BV16" s="907" t="s">
        <v>1140</v>
      </c>
      <c r="BW16" s="907" t="s">
        <v>1140</v>
      </c>
      <c r="BX16" s="907" t="s">
        <v>1140</v>
      </c>
      <c r="BY16" s="907" t="s">
        <v>1140</v>
      </c>
      <c r="BZ16" s="907" t="s">
        <v>533</v>
      </c>
      <c r="CA16" s="907" t="s">
        <v>533</v>
      </c>
      <c r="CB16" s="907" t="s">
        <v>1140</v>
      </c>
      <c r="CC16" s="907" t="s">
        <v>1140</v>
      </c>
      <c r="CD16" s="907" t="s">
        <v>1140</v>
      </c>
      <c r="CE16" s="907" t="s">
        <v>1140</v>
      </c>
      <c r="CF16" s="907" t="s">
        <v>533</v>
      </c>
      <c r="CG16" s="907" t="s">
        <v>1140</v>
      </c>
      <c r="CH16" s="907" t="s">
        <v>1140</v>
      </c>
      <c r="CI16" s="907" t="s">
        <v>1140</v>
      </c>
      <c r="CJ16" s="907" t="s">
        <v>1140</v>
      </c>
      <c r="CK16" s="907" t="s">
        <v>1140</v>
      </c>
      <c r="CL16" s="907" t="s">
        <v>1140</v>
      </c>
      <c r="CM16" s="907" t="s">
        <v>1140</v>
      </c>
      <c r="CN16" s="907" t="s">
        <v>533</v>
      </c>
      <c r="CO16" s="907" t="s">
        <v>1140</v>
      </c>
      <c r="CP16" s="907" t="s">
        <v>1140</v>
      </c>
      <c r="CQ16" s="907" t="s">
        <v>1140</v>
      </c>
      <c r="CR16" s="907" t="s">
        <v>1140</v>
      </c>
      <c r="CS16" s="907" t="s">
        <v>1140</v>
      </c>
      <c r="CT16" s="907" t="s">
        <v>1140</v>
      </c>
      <c r="CU16" s="907" t="s">
        <v>1140</v>
      </c>
      <c r="CV16" s="907" t="s">
        <v>1140</v>
      </c>
      <c r="CW16" s="907" t="s">
        <v>1140</v>
      </c>
      <c r="CX16" s="907" t="s">
        <v>1140</v>
      </c>
      <c r="CY16" s="907" t="s">
        <v>1140</v>
      </c>
      <c r="CZ16" s="907" t="s">
        <v>533</v>
      </c>
      <c r="DA16" s="907" t="s">
        <v>1140</v>
      </c>
      <c r="DB16" s="907" t="s">
        <v>1140</v>
      </c>
      <c r="DC16" s="907" t="s">
        <v>1140</v>
      </c>
      <c r="DD16" s="907" t="s">
        <v>1140</v>
      </c>
      <c r="DE16" s="907" t="s">
        <v>1140</v>
      </c>
      <c r="DF16" s="907" t="s">
        <v>1140</v>
      </c>
      <c r="DG16" s="907" t="s">
        <v>1140</v>
      </c>
      <c r="DH16" s="907" t="s">
        <v>1140</v>
      </c>
      <c r="DI16" s="907" t="s">
        <v>1140</v>
      </c>
      <c r="DJ16" s="907" t="s">
        <v>533</v>
      </c>
      <c r="DK16" s="907" t="s">
        <v>1140</v>
      </c>
      <c r="DL16" s="907" t="s">
        <v>1140</v>
      </c>
      <c r="DM16" s="907" t="s">
        <v>1140</v>
      </c>
      <c r="DN16" s="907" t="s">
        <v>1140</v>
      </c>
      <c r="DO16" s="907" t="s">
        <v>1140</v>
      </c>
      <c r="DP16" s="907" t="s">
        <v>1140</v>
      </c>
      <c r="DQ16" s="907" t="s">
        <v>1140</v>
      </c>
      <c r="DR16" s="907" t="s">
        <v>533</v>
      </c>
      <c r="DS16" s="907" t="s">
        <v>533</v>
      </c>
      <c r="DT16" s="907" t="s">
        <v>1140</v>
      </c>
      <c r="DU16" s="907" t="s">
        <v>1140</v>
      </c>
      <c r="DV16" s="907" t="s">
        <v>1140</v>
      </c>
      <c r="DW16" s="907" t="s">
        <v>533</v>
      </c>
      <c r="DX16" s="907" t="s">
        <v>533</v>
      </c>
      <c r="DY16" s="907" t="s">
        <v>533</v>
      </c>
      <c r="DZ16" s="907" t="s">
        <v>533</v>
      </c>
      <c r="EA16" s="907" t="s">
        <v>533</v>
      </c>
      <c r="EB16" s="907" t="s">
        <v>533</v>
      </c>
      <c r="EC16" s="907" t="s">
        <v>534</v>
      </c>
      <c r="ED16" s="907" t="s">
        <v>1140</v>
      </c>
      <c r="EE16" s="907" t="s">
        <v>1140</v>
      </c>
      <c r="EF16" s="907" t="s">
        <v>1140</v>
      </c>
      <c r="EG16" s="907" t="s">
        <v>1140</v>
      </c>
      <c r="EH16" s="907" t="s">
        <v>1140</v>
      </c>
      <c r="EI16" s="907" t="s">
        <v>1140</v>
      </c>
      <c r="EJ16" s="907" t="s">
        <v>1140</v>
      </c>
      <c r="EK16" s="907" t="s">
        <v>1140</v>
      </c>
      <c r="EL16" s="907" t="s">
        <v>1140</v>
      </c>
      <c r="EM16" s="907" t="s">
        <v>1140</v>
      </c>
      <c r="EN16" s="907" t="s">
        <v>1140</v>
      </c>
      <c r="EO16" s="907" t="s">
        <v>1140</v>
      </c>
      <c r="EP16" s="907" t="s">
        <v>1140</v>
      </c>
      <c r="EQ16" s="907" t="s">
        <v>1140</v>
      </c>
      <c r="ER16" s="907" t="s">
        <v>533</v>
      </c>
      <c r="ES16" s="907" t="s">
        <v>1140</v>
      </c>
      <c r="ET16" s="907" t="s">
        <v>533</v>
      </c>
      <c r="EU16" s="907" t="s">
        <v>1140</v>
      </c>
      <c r="EV16" s="907" t="s">
        <v>1140</v>
      </c>
      <c r="EW16" s="907" t="s">
        <v>1140</v>
      </c>
      <c r="EX16" s="907" t="s">
        <v>533</v>
      </c>
      <c r="EY16" s="907" t="s">
        <v>1140</v>
      </c>
      <c r="EZ16" s="907" t="s">
        <v>1140</v>
      </c>
      <c r="FA16" s="907" t="s">
        <v>1140</v>
      </c>
      <c r="FB16" s="907" t="s">
        <v>1140</v>
      </c>
      <c r="FC16" s="907" t="s">
        <v>1140</v>
      </c>
      <c r="FD16" s="907" t="s">
        <v>1140</v>
      </c>
      <c r="FE16" s="907" t="s">
        <v>1140</v>
      </c>
      <c r="FF16" s="907" t="s">
        <v>1140</v>
      </c>
      <c r="FG16" s="907" t="s">
        <v>1140</v>
      </c>
      <c r="FH16" s="907" t="s">
        <v>533</v>
      </c>
      <c r="FI16" s="907" t="s">
        <v>533</v>
      </c>
      <c r="FJ16" s="907" t="s">
        <v>1140</v>
      </c>
      <c r="FK16" s="907" t="s">
        <v>1140</v>
      </c>
      <c r="FL16" s="907" t="s">
        <v>1140</v>
      </c>
      <c r="FM16" s="907" t="s">
        <v>1140</v>
      </c>
      <c r="FN16" s="907" t="s">
        <v>1140</v>
      </c>
      <c r="FO16" s="907" t="s">
        <v>1140</v>
      </c>
      <c r="FP16" s="907" t="s">
        <v>1140</v>
      </c>
      <c r="FQ16" s="907" t="s">
        <v>1140</v>
      </c>
      <c r="FR16" s="907" t="s">
        <v>1140</v>
      </c>
      <c r="FS16" s="907" t="s">
        <v>1140</v>
      </c>
      <c r="FT16" s="907" t="s">
        <v>1140</v>
      </c>
      <c r="FU16" s="907" t="s">
        <v>1140</v>
      </c>
      <c r="FV16" s="907" t="s">
        <v>534</v>
      </c>
      <c r="FW16" s="907" t="s">
        <v>1140</v>
      </c>
      <c r="FX16" s="907" t="s">
        <v>533</v>
      </c>
      <c r="FY16" s="907" t="s">
        <v>533</v>
      </c>
      <c r="FZ16" s="907" t="s">
        <v>533</v>
      </c>
      <c r="GA16" s="907" t="s">
        <v>533</v>
      </c>
      <c r="GB16" s="907" t="s">
        <v>1140</v>
      </c>
      <c r="GC16" s="907" t="s">
        <v>1140</v>
      </c>
      <c r="GD16" s="907" t="s">
        <v>533</v>
      </c>
      <c r="GE16" s="907" t="s">
        <v>533</v>
      </c>
      <c r="GF16" s="907" t="s">
        <v>1140</v>
      </c>
      <c r="GG16" s="907" t="s">
        <v>1140</v>
      </c>
      <c r="GH16" s="907" t="s">
        <v>533</v>
      </c>
      <c r="GI16" s="907" t="s">
        <v>533</v>
      </c>
      <c r="GJ16" s="907" t="s">
        <v>533</v>
      </c>
      <c r="GK16" s="907" t="s">
        <v>533</v>
      </c>
    </row>
    <row r="17" spans="1:193" x14ac:dyDescent="0.2">
      <c r="A17" s="906">
        <v>44477</v>
      </c>
      <c r="B17" s="907" t="s">
        <v>1140</v>
      </c>
      <c r="C17" s="907" t="s">
        <v>1140</v>
      </c>
      <c r="D17" s="907" t="s">
        <v>1140</v>
      </c>
      <c r="E17" s="907" t="s">
        <v>533</v>
      </c>
      <c r="F17" s="907" t="s">
        <v>1140</v>
      </c>
      <c r="G17" s="907" t="s">
        <v>1140</v>
      </c>
      <c r="H17" s="907" t="s">
        <v>1140</v>
      </c>
      <c r="I17" s="907" t="s">
        <v>1140</v>
      </c>
      <c r="J17" s="907" t="s">
        <v>1140</v>
      </c>
      <c r="K17" s="907" t="s">
        <v>1140</v>
      </c>
      <c r="L17" s="907" t="s">
        <v>1140</v>
      </c>
      <c r="M17" s="907" t="s">
        <v>1140</v>
      </c>
      <c r="N17" s="907" t="s">
        <v>1140</v>
      </c>
      <c r="O17" s="907" t="s">
        <v>1140</v>
      </c>
      <c r="P17" s="907" t="s">
        <v>1140</v>
      </c>
      <c r="Q17" s="907" t="s">
        <v>1140</v>
      </c>
      <c r="R17" s="907" t="s">
        <v>1140</v>
      </c>
      <c r="S17" s="907" t="s">
        <v>1140</v>
      </c>
      <c r="T17" s="907" t="s">
        <v>1140</v>
      </c>
      <c r="U17" s="907" t="s">
        <v>1140</v>
      </c>
      <c r="V17" s="907" t="s">
        <v>1140</v>
      </c>
      <c r="W17" s="907" t="s">
        <v>1140</v>
      </c>
      <c r="X17" s="907" t="s">
        <v>1140</v>
      </c>
      <c r="Y17" s="907" t="s">
        <v>1140</v>
      </c>
      <c r="Z17" s="907" t="s">
        <v>1140</v>
      </c>
      <c r="AA17" s="907" t="s">
        <v>1140</v>
      </c>
      <c r="AB17" s="907" t="s">
        <v>1140</v>
      </c>
      <c r="AC17" s="907" t="s">
        <v>1140</v>
      </c>
      <c r="AD17" s="907" t="s">
        <v>1140</v>
      </c>
      <c r="AE17" s="907" t="s">
        <v>1140</v>
      </c>
      <c r="AF17" s="907" t="s">
        <v>1035</v>
      </c>
      <c r="AG17" s="907" t="s">
        <v>1035</v>
      </c>
      <c r="AH17" s="907" t="s">
        <v>1140</v>
      </c>
      <c r="AI17" s="907" t="s">
        <v>1140</v>
      </c>
      <c r="AJ17" s="907" t="s">
        <v>1140</v>
      </c>
      <c r="AK17" s="907" t="s">
        <v>1140</v>
      </c>
      <c r="AL17" s="907" t="s">
        <v>1140</v>
      </c>
      <c r="AM17" s="907" t="s">
        <v>1140</v>
      </c>
      <c r="AN17" s="907" t="s">
        <v>1140</v>
      </c>
      <c r="AO17" s="907" t="s">
        <v>1140</v>
      </c>
      <c r="AP17" s="907" t="s">
        <v>1140</v>
      </c>
      <c r="AQ17" s="907" t="s">
        <v>1140</v>
      </c>
      <c r="AR17" s="907" t="s">
        <v>1140</v>
      </c>
      <c r="AS17" s="907" t="s">
        <v>1140</v>
      </c>
      <c r="AT17" s="907" t="s">
        <v>1140</v>
      </c>
      <c r="AU17" s="907" t="s">
        <v>1140</v>
      </c>
      <c r="AV17" s="907" t="s">
        <v>1140</v>
      </c>
      <c r="AW17" s="907" t="s">
        <v>1140</v>
      </c>
      <c r="AX17" s="907" t="s">
        <v>1140</v>
      </c>
      <c r="AY17" s="907" t="s">
        <v>533</v>
      </c>
      <c r="AZ17" s="907" t="s">
        <v>533</v>
      </c>
      <c r="BA17" s="907" t="s">
        <v>1140</v>
      </c>
      <c r="BB17" s="907" t="s">
        <v>533</v>
      </c>
      <c r="BC17" s="907" t="s">
        <v>1140</v>
      </c>
      <c r="BD17" s="907" t="s">
        <v>533</v>
      </c>
      <c r="BE17" s="907" t="s">
        <v>1140</v>
      </c>
      <c r="BF17" s="907" t="s">
        <v>1140</v>
      </c>
      <c r="BG17" s="907" t="s">
        <v>533</v>
      </c>
      <c r="BH17" s="907" t="s">
        <v>533</v>
      </c>
      <c r="BI17" s="907" t="s">
        <v>1140</v>
      </c>
      <c r="BJ17" s="907" t="s">
        <v>533</v>
      </c>
      <c r="BK17" s="907" t="s">
        <v>1140</v>
      </c>
      <c r="BL17" s="907" t="s">
        <v>533</v>
      </c>
      <c r="BM17" s="907" t="s">
        <v>1140</v>
      </c>
      <c r="BN17" s="907" t="s">
        <v>1140</v>
      </c>
      <c r="BO17" s="907" t="s">
        <v>533</v>
      </c>
      <c r="BP17" s="907" t="s">
        <v>533</v>
      </c>
      <c r="BQ17" s="907" t="s">
        <v>533</v>
      </c>
      <c r="BR17" s="907" t="s">
        <v>533</v>
      </c>
      <c r="BS17" s="907" t="s">
        <v>1140</v>
      </c>
      <c r="BT17" s="907" t="s">
        <v>533</v>
      </c>
      <c r="BU17" s="907" t="s">
        <v>533</v>
      </c>
      <c r="BV17" s="907" t="s">
        <v>1140</v>
      </c>
      <c r="BW17" s="907" t="s">
        <v>1140</v>
      </c>
      <c r="BX17" s="907" t="s">
        <v>1140</v>
      </c>
      <c r="BY17" s="907" t="s">
        <v>1140</v>
      </c>
      <c r="BZ17" s="907" t="s">
        <v>533</v>
      </c>
      <c r="CA17" s="907" t="s">
        <v>533</v>
      </c>
      <c r="CB17" s="907" t="s">
        <v>1140</v>
      </c>
      <c r="CC17" s="907" t="s">
        <v>1140</v>
      </c>
      <c r="CD17" s="907" t="s">
        <v>1140</v>
      </c>
      <c r="CE17" s="907" t="s">
        <v>1140</v>
      </c>
      <c r="CF17" s="907" t="s">
        <v>533</v>
      </c>
      <c r="CG17" s="907" t="s">
        <v>1140</v>
      </c>
      <c r="CH17" s="907" t="s">
        <v>1140</v>
      </c>
      <c r="CI17" s="907" t="s">
        <v>1140</v>
      </c>
      <c r="CJ17" s="907" t="s">
        <v>1140</v>
      </c>
      <c r="CK17" s="907" t="s">
        <v>1140</v>
      </c>
      <c r="CL17" s="907" t="s">
        <v>1140</v>
      </c>
      <c r="CM17" s="907" t="s">
        <v>1140</v>
      </c>
      <c r="CN17" s="907" t="s">
        <v>533</v>
      </c>
      <c r="CO17" s="907" t="s">
        <v>1140</v>
      </c>
      <c r="CP17" s="907" t="s">
        <v>1140</v>
      </c>
      <c r="CQ17" s="907" t="s">
        <v>1140</v>
      </c>
      <c r="CR17" s="907" t="s">
        <v>1140</v>
      </c>
      <c r="CS17" s="907" t="s">
        <v>1140</v>
      </c>
      <c r="CT17" s="907" t="s">
        <v>1140</v>
      </c>
      <c r="CU17" s="907" t="s">
        <v>1140</v>
      </c>
      <c r="CV17" s="907" t="s">
        <v>1140</v>
      </c>
      <c r="CW17" s="907" t="s">
        <v>1140</v>
      </c>
      <c r="CX17" s="907" t="s">
        <v>1140</v>
      </c>
      <c r="CY17" s="907" t="s">
        <v>1140</v>
      </c>
      <c r="CZ17" s="907" t="s">
        <v>533</v>
      </c>
      <c r="DA17" s="907" t="s">
        <v>1140</v>
      </c>
      <c r="DB17" s="907" t="s">
        <v>1140</v>
      </c>
      <c r="DC17" s="907" t="s">
        <v>1140</v>
      </c>
      <c r="DD17" s="907" t="s">
        <v>1140</v>
      </c>
      <c r="DE17" s="907" t="s">
        <v>1140</v>
      </c>
      <c r="DF17" s="907" t="s">
        <v>1140</v>
      </c>
      <c r="DG17" s="907" t="s">
        <v>1140</v>
      </c>
      <c r="DH17" s="907" t="s">
        <v>1140</v>
      </c>
      <c r="DI17" s="907" t="s">
        <v>1140</v>
      </c>
      <c r="DJ17" s="907" t="s">
        <v>533</v>
      </c>
      <c r="DK17" s="907" t="s">
        <v>1140</v>
      </c>
      <c r="DL17" s="907" t="s">
        <v>1140</v>
      </c>
      <c r="DM17" s="907" t="s">
        <v>1140</v>
      </c>
      <c r="DN17" s="907" t="s">
        <v>1140</v>
      </c>
      <c r="DO17" s="907" t="s">
        <v>1140</v>
      </c>
      <c r="DP17" s="907" t="s">
        <v>1140</v>
      </c>
      <c r="DQ17" s="907" t="s">
        <v>1140</v>
      </c>
      <c r="DR17" s="907" t="s">
        <v>1140</v>
      </c>
      <c r="DS17" s="907" t="s">
        <v>1140</v>
      </c>
      <c r="DT17" s="907" t="s">
        <v>1140</v>
      </c>
      <c r="DU17" s="907" t="s">
        <v>1140</v>
      </c>
      <c r="DV17" s="907" t="s">
        <v>1140</v>
      </c>
      <c r="DW17" s="907" t="s">
        <v>533</v>
      </c>
      <c r="DX17" s="907" t="s">
        <v>533</v>
      </c>
      <c r="DY17" s="907" t="s">
        <v>533</v>
      </c>
      <c r="DZ17" s="907" t="s">
        <v>533</v>
      </c>
      <c r="EA17" s="907" t="s">
        <v>533</v>
      </c>
      <c r="EB17" s="907" t="s">
        <v>533</v>
      </c>
      <c r="EC17" s="907" t="s">
        <v>534</v>
      </c>
      <c r="ED17" s="907" t="s">
        <v>1140</v>
      </c>
      <c r="EE17" s="907" t="s">
        <v>1140</v>
      </c>
      <c r="EF17" s="907" t="s">
        <v>1140</v>
      </c>
      <c r="EG17" s="907" t="s">
        <v>1140</v>
      </c>
      <c r="EH17" s="907" t="s">
        <v>1140</v>
      </c>
      <c r="EI17" s="907" t="s">
        <v>1140</v>
      </c>
      <c r="EJ17" s="907" t="s">
        <v>1140</v>
      </c>
      <c r="EK17" s="907" t="s">
        <v>1140</v>
      </c>
      <c r="EL17" s="907" t="s">
        <v>1140</v>
      </c>
      <c r="EM17" s="907" t="s">
        <v>1140</v>
      </c>
      <c r="EN17" s="907" t="s">
        <v>1140</v>
      </c>
      <c r="EO17" s="907" t="s">
        <v>1140</v>
      </c>
      <c r="EP17" s="907" t="s">
        <v>1140</v>
      </c>
      <c r="EQ17" s="907" t="s">
        <v>1140</v>
      </c>
      <c r="ER17" s="907" t="s">
        <v>534</v>
      </c>
      <c r="ES17" s="907" t="s">
        <v>533</v>
      </c>
      <c r="ET17" s="907" t="s">
        <v>533</v>
      </c>
      <c r="EU17" s="907" t="s">
        <v>1140</v>
      </c>
      <c r="EV17" s="907" t="s">
        <v>1140</v>
      </c>
      <c r="EW17" s="907" t="s">
        <v>1140</v>
      </c>
      <c r="EX17" s="907" t="s">
        <v>533</v>
      </c>
      <c r="EY17" s="907" t="s">
        <v>1140</v>
      </c>
      <c r="EZ17" s="907" t="s">
        <v>1140</v>
      </c>
      <c r="FA17" s="907" t="s">
        <v>1140</v>
      </c>
      <c r="FB17" s="907" t="s">
        <v>1140</v>
      </c>
      <c r="FC17" s="907" t="s">
        <v>1140</v>
      </c>
      <c r="FD17" s="907" t="s">
        <v>1140</v>
      </c>
      <c r="FE17" s="907" t="s">
        <v>1140</v>
      </c>
      <c r="FF17" s="907" t="s">
        <v>1140</v>
      </c>
      <c r="FG17" s="907" t="s">
        <v>1140</v>
      </c>
      <c r="FH17" s="907" t="s">
        <v>533</v>
      </c>
      <c r="FI17" s="907" t="s">
        <v>533</v>
      </c>
      <c r="FJ17" s="907" t="s">
        <v>1140</v>
      </c>
      <c r="FK17" s="907" t="s">
        <v>1140</v>
      </c>
      <c r="FL17" s="907" t="s">
        <v>1140</v>
      </c>
      <c r="FM17" s="907" t="s">
        <v>1140</v>
      </c>
      <c r="FN17" s="907" t="s">
        <v>1140</v>
      </c>
      <c r="FO17" s="907" t="s">
        <v>1140</v>
      </c>
      <c r="FP17" s="907" t="s">
        <v>1140</v>
      </c>
      <c r="FQ17" s="907" t="s">
        <v>1140</v>
      </c>
      <c r="FR17" s="907" t="s">
        <v>1140</v>
      </c>
      <c r="FS17" s="907" t="s">
        <v>1140</v>
      </c>
      <c r="FT17" s="907" t="s">
        <v>1140</v>
      </c>
      <c r="FU17" s="907" t="s">
        <v>1140</v>
      </c>
      <c r="FV17" s="907" t="s">
        <v>534</v>
      </c>
      <c r="FW17" s="907" t="s">
        <v>1140</v>
      </c>
      <c r="FX17" s="907" t="s">
        <v>533</v>
      </c>
      <c r="FY17" s="907" t="s">
        <v>533</v>
      </c>
      <c r="FZ17" s="907" t="s">
        <v>533</v>
      </c>
      <c r="GA17" s="907" t="s">
        <v>533</v>
      </c>
      <c r="GB17" s="907" t="s">
        <v>533</v>
      </c>
      <c r="GC17" s="907" t="s">
        <v>1140</v>
      </c>
      <c r="GD17" s="907" t="s">
        <v>533</v>
      </c>
      <c r="GE17" s="907" t="s">
        <v>533</v>
      </c>
      <c r="GF17" s="907" t="s">
        <v>1140</v>
      </c>
      <c r="GG17" s="907" t="s">
        <v>1140</v>
      </c>
      <c r="GH17" s="907" t="s">
        <v>533</v>
      </c>
      <c r="GI17" s="907" t="s">
        <v>533</v>
      </c>
      <c r="GJ17" s="907" t="s">
        <v>533</v>
      </c>
      <c r="GK17" s="907" t="s">
        <v>533</v>
      </c>
    </row>
    <row r="18" spans="1:193" x14ac:dyDescent="0.2">
      <c r="A18" s="906">
        <v>44478</v>
      </c>
      <c r="B18" s="907" t="s">
        <v>1140</v>
      </c>
      <c r="C18" s="907" t="s">
        <v>1140</v>
      </c>
      <c r="D18" s="907" t="s">
        <v>1140</v>
      </c>
      <c r="E18" s="907" t="s">
        <v>533</v>
      </c>
      <c r="F18" s="907" t="s">
        <v>1140</v>
      </c>
      <c r="G18" s="907" t="s">
        <v>1140</v>
      </c>
      <c r="H18" s="907" t="s">
        <v>1140</v>
      </c>
      <c r="I18" s="907" t="s">
        <v>1140</v>
      </c>
      <c r="J18" s="907" t="s">
        <v>1140</v>
      </c>
      <c r="K18" s="907" t="s">
        <v>1140</v>
      </c>
      <c r="L18" s="907" t="s">
        <v>1140</v>
      </c>
      <c r="M18" s="907" t="s">
        <v>1140</v>
      </c>
      <c r="N18" s="907" t="s">
        <v>1140</v>
      </c>
      <c r="O18" s="907" t="s">
        <v>1140</v>
      </c>
      <c r="P18" s="907" t="s">
        <v>1140</v>
      </c>
      <c r="Q18" s="907" t="s">
        <v>1140</v>
      </c>
      <c r="R18" s="907" t="s">
        <v>1140</v>
      </c>
      <c r="S18" s="907" t="s">
        <v>1140</v>
      </c>
      <c r="T18" s="907" t="s">
        <v>1140</v>
      </c>
      <c r="U18" s="907" t="s">
        <v>1140</v>
      </c>
      <c r="V18" s="907" t="s">
        <v>1140</v>
      </c>
      <c r="W18" s="907" t="s">
        <v>1140</v>
      </c>
      <c r="X18" s="907" t="s">
        <v>1140</v>
      </c>
      <c r="Y18" s="907" t="s">
        <v>1140</v>
      </c>
      <c r="Z18" s="907" t="s">
        <v>1140</v>
      </c>
      <c r="AA18" s="907" t="s">
        <v>1140</v>
      </c>
      <c r="AB18" s="907" t="s">
        <v>1140</v>
      </c>
      <c r="AC18" s="907" t="s">
        <v>1140</v>
      </c>
      <c r="AD18" s="907" t="s">
        <v>1140</v>
      </c>
      <c r="AE18" s="907" t="s">
        <v>1140</v>
      </c>
      <c r="AF18" s="907" t="s">
        <v>533</v>
      </c>
      <c r="AG18" s="907" t="s">
        <v>533</v>
      </c>
      <c r="AH18" s="907" t="s">
        <v>1140</v>
      </c>
      <c r="AI18" s="907" t="s">
        <v>1140</v>
      </c>
      <c r="AJ18" s="907" t="s">
        <v>1140</v>
      </c>
      <c r="AK18" s="907" t="s">
        <v>1140</v>
      </c>
      <c r="AL18" s="907" t="s">
        <v>1140</v>
      </c>
      <c r="AM18" s="907" t="s">
        <v>1140</v>
      </c>
      <c r="AN18" s="907" t="s">
        <v>1140</v>
      </c>
      <c r="AO18" s="907" t="s">
        <v>1140</v>
      </c>
      <c r="AP18" s="907" t="s">
        <v>1140</v>
      </c>
      <c r="AQ18" s="907" t="s">
        <v>1140</v>
      </c>
      <c r="AR18" s="907" t="s">
        <v>1140</v>
      </c>
      <c r="AS18" s="907" t="s">
        <v>1140</v>
      </c>
      <c r="AT18" s="907" t="s">
        <v>1140</v>
      </c>
      <c r="AU18" s="907" t="s">
        <v>1140</v>
      </c>
      <c r="AV18" s="907" t="s">
        <v>1140</v>
      </c>
      <c r="AW18" s="907" t="s">
        <v>1140</v>
      </c>
      <c r="AX18" s="907" t="s">
        <v>1140</v>
      </c>
      <c r="AY18" s="907" t="s">
        <v>533</v>
      </c>
      <c r="AZ18" s="907" t="s">
        <v>533</v>
      </c>
      <c r="BA18" s="907" t="s">
        <v>1140</v>
      </c>
      <c r="BB18" s="907" t="s">
        <v>533</v>
      </c>
      <c r="BC18" s="907" t="s">
        <v>1140</v>
      </c>
      <c r="BD18" s="907" t="s">
        <v>533</v>
      </c>
      <c r="BE18" s="907" t="s">
        <v>1140</v>
      </c>
      <c r="BF18" s="907" t="s">
        <v>1140</v>
      </c>
      <c r="BG18" s="907" t="s">
        <v>533</v>
      </c>
      <c r="BH18" s="907" t="s">
        <v>533</v>
      </c>
      <c r="BI18" s="907" t="s">
        <v>1140</v>
      </c>
      <c r="BJ18" s="907" t="s">
        <v>533</v>
      </c>
      <c r="BK18" s="907" t="s">
        <v>1140</v>
      </c>
      <c r="BL18" s="907" t="s">
        <v>533</v>
      </c>
      <c r="BM18" s="907" t="s">
        <v>1140</v>
      </c>
      <c r="BN18" s="907" t="s">
        <v>1140</v>
      </c>
      <c r="BO18" s="907" t="s">
        <v>533</v>
      </c>
      <c r="BP18" s="907" t="s">
        <v>533</v>
      </c>
      <c r="BQ18" s="907" t="s">
        <v>533</v>
      </c>
      <c r="BR18" s="907" t="s">
        <v>533</v>
      </c>
      <c r="BS18" s="907" t="s">
        <v>1140</v>
      </c>
      <c r="BT18" s="907" t="s">
        <v>533</v>
      </c>
      <c r="BU18" s="907" t="s">
        <v>533</v>
      </c>
      <c r="BV18" s="907" t="s">
        <v>533</v>
      </c>
      <c r="BW18" s="907" t="s">
        <v>1140</v>
      </c>
      <c r="BX18" s="907" t="s">
        <v>1140</v>
      </c>
      <c r="BY18" s="907" t="s">
        <v>1140</v>
      </c>
      <c r="BZ18" s="907" t="s">
        <v>533</v>
      </c>
      <c r="CA18" s="907" t="s">
        <v>533</v>
      </c>
      <c r="CB18" s="907" t="s">
        <v>1140</v>
      </c>
      <c r="CC18" s="907" t="s">
        <v>1140</v>
      </c>
      <c r="CD18" s="907" t="s">
        <v>1140</v>
      </c>
      <c r="CE18" s="907" t="s">
        <v>533</v>
      </c>
      <c r="CF18" s="907" t="s">
        <v>533</v>
      </c>
      <c r="CG18" s="907" t="s">
        <v>1140</v>
      </c>
      <c r="CH18" s="907" t="s">
        <v>1140</v>
      </c>
      <c r="CI18" s="907" t="s">
        <v>1140</v>
      </c>
      <c r="CJ18" s="907" t="s">
        <v>1140</v>
      </c>
      <c r="CK18" s="907" t="s">
        <v>1140</v>
      </c>
      <c r="CL18" s="907" t="s">
        <v>1140</v>
      </c>
      <c r="CM18" s="907" t="s">
        <v>1140</v>
      </c>
      <c r="CN18" s="907" t="s">
        <v>533</v>
      </c>
      <c r="CO18" s="907" t="s">
        <v>1140</v>
      </c>
      <c r="CP18" s="907" t="s">
        <v>1140</v>
      </c>
      <c r="CQ18" s="907" t="s">
        <v>1140</v>
      </c>
      <c r="CR18" s="907" t="s">
        <v>1140</v>
      </c>
      <c r="CS18" s="907" t="s">
        <v>1140</v>
      </c>
      <c r="CT18" s="907" t="s">
        <v>1140</v>
      </c>
      <c r="CU18" s="907" t="s">
        <v>1140</v>
      </c>
      <c r="CV18" s="907" t="s">
        <v>1140</v>
      </c>
      <c r="CW18" s="907" t="s">
        <v>1140</v>
      </c>
      <c r="CX18" s="907" t="s">
        <v>1140</v>
      </c>
      <c r="CY18" s="907" t="s">
        <v>1140</v>
      </c>
      <c r="CZ18" s="907" t="s">
        <v>533</v>
      </c>
      <c r="DA18" s="907" t="s">
        <v>1140</v>
      </c>
      <c r="DB18" s="907" t="s">
        <v>1140</v>
      </c>
      <c r="DC18" s="907" t="s">
        <v>1140</v>
      </c>
      <c r="DD18" s="907" t="s">
        <v>1140</v>
      </c>
      <c r="DE18" s="907" t="s">
        <v>1140</v>
      </c>
      <c r="DF18" s="907" t="s">
        <v>1140</v>
      </c>
      <c r="DG18" s="907" t="s">
        <v>1140</v>
      </c>
      <c r="DH18" s="907" t="s">
        <v>1140</v>
      </c>
      <c r="DI18" s="907" t="s">
        <v>1140</v>
      </c>
      <c r="DJ18" s="907" t="s">
        <v>533</v>
      </c>
      <c r="DK18" s="907" t="s">
        <v>1140</v>
      </c>
      <c r="DL18" s="907" t="s">
        <v>1140</v>
      </c>
      <c r="DM18" s="907" t="s">
        <v>1140</v>
      </c>
      <c r="DN18" s="907" t="s">
        <v>1140</v>
      </c>
      <c r="DO18" s="907" t="s">
        <v>1140</v>
      </c>
      <c r="DP18" s="907" t="s">
        <v>1140</v>
      </c>
      <c r="DQ18" s="907" t="s">
        <v>1035</v>
      </c>
      <c r="DR18" s="907" t="s">
        <v>533</v>
      </c>
      <c r="DS18" s="907" t="s">
        <v>533</v>
      </c>
      <c r="DT18" s="907" t="s">
        <v>533</v>
      </c>
      <c r="DU18" s="907" t="s">
        <v>1140</v>
      </c>
      <c r="DV18" s="907" t="s">
        <v>1140</v>
      </c>
      <c r="DW18" s="907" t="s">
        <v>533</v>
      </c>
      <c r="DX18" s="907" t="s">
        <v>533</v>
      </c>
      <c r="DY18" s="907" t="s">
        <v>533</v>
      </c>
      <c r="DZ18" s="907" t="s">
        <v>533</v>
      </c>
      <c r="EA18" s="907" t="s">
        <v>533</v>
      </c>
      <c r="EB18" s="907" t="s">
        <v>533</v>
      </c>
      <c r="EC18" s="907" t="s">
        <v>534</v>
      </c>
      <c r="ED18" s="907" t="s">
        <v>1140</v>
      </c>
      <c r="EE18" s="907" t="s">
        <v>1140</v>
      </c>
      <c r="EF18" s="907" t="s">
        <v>1140</v>
      </c>
      <c r="EG18" s="907" t="s">
        <v>1140</v>
      </c>
      <c r="EH18" s="907" t="s">
        <v>1140</v>
      </c>
      <c r="EI18" s="907" t="s">
        <v>1140</v>
      </c>
      <c r="EJ18" s="907" t="s">
        <v>1140</v>
      </c>
      <c r="EK18" s="907" t="s">
        <v>1140</v>
      </c>
      <c r="EL18" s="907" t="s">
        <v>1140</v>
      </c>
      <c r="EM18" s="907" t="s">
        <v>1140</v>
      </c>
      <c r="EN18" s="907" t="s">
        <v>1140</v>
      </c>
      <c r="EO18" s="907" t="s">
        <v>1140</v>
      </c>
      <c r="EP18" s="907" t="s">
        <v>1140</v>
      </c>
      <c r="EQ18" s="907" t="s">
        <v>1140</v>
      </c>
      <c r="ER18" s="907" t="s">
        <v>534</v>
      </c>
      <c r="ES18" s="907" t="s">
        <v>533</v>
      </c>
      <c r="ET18" s="907" t="s">
        <v>533</v>
      </c>
      <c r="EU18" s="907" t="s">
        <v>1140</v>
      </c>
      <c r="EV18" s="907" t="s">
        <v>1140</v>
      </c>
      <c r="EW18" s="907" t="s">
        <v>1140</v>
      </c>
      <c r="EX18" s="907" t="s">
        <v>533</v>
      </c>
      <c r="EY18" s="907" t="s">
        <v>1140</v>
      </c>
      <c r="EZ18" s="907" t="s">
        <v>1140</v>
      </c>
      <c r="FA18" s="907" t="s">
        <v>1140</v>
      </c>
      <c r="FB18" s="907" t="s">
        <v>1140</v>
      </c>
      <c r="FC18" s="907" t="s">
        <v>533</v>
      </c>
      <c r="FD18" s="907" t="s">
        <v>1140</v>
      </c>
      <c r="FE18" s="907" t="s">
        <v>1140</v>
      </c>
      <c r="FF18" s="907" t="s">
        <v>533</v>
      </c>
      <c r="FG18" s="907" t="s">
        <v>1140</v>
      </c>
      <c r="FH18" s="907" t="s">
        <v>533</v>
      </c>
      <c r="FI18" s="907" t="s">
        <v>533</v>
      </c>
      <c r="FJ18" s="907" t="s">
        <v>1140</v>
      </c>
      <c r="FK18" s="907" t="s">
        <v>1140</v>
      </c>
      <c r="FL18" s="907" t="s">
        <v>1140</v>
      </c>
      <c r="FM18" s="907" t="s">
        <v>1140</v>
      </c>
      <c r="FN18" s="907" t="s">
        <v>1140</v>
      </c>
      <c r="FO18" s="907" t="s">
        <v>1140</v>
      </c>
      <c r="FP18" s="907" t="s">
        <v>1140</v>
      </c>
      <c r="FQ18" s="907" t="s">
        <v>1140</v>
      </c>
      <c r="FR18" s="907" t="s">
        <v>1140</v>
      </c>
      <c r="FS18" s="907" t="s">
        <v>1140</v>
      </c>
      <c r="FT18" s="907" t="s">
        <v>1140</v>
      </c>
      <c r="FU18" s="907" t="s">
        <v>1140</v>
      </c>
      <c r="FV18" s="907" t="s">
        <v>534</v>
      </c>
      <c r="FW18" s="907" t="s">
        <v>1140</v>
      </c>
      <c r="FX18" s="907" t="s">
        <v>533</v>
      </c>
      <c r="FY18" s="907" t="s">
        <v>533</v>
      </c>
      <c r="FZ18" s="907" t="s">
        <v>533</v>
      </c>
      <c r="GA18" s="907" t="s">
        <v>533</v>
      </c>
      <c r="GB18" s="907" t="s">
        <v>533</v>
      </c>
      <c r="GC18" s="907" t="s">
        <v>1140</v>
      </c>
      <c r="GD18" s="907" t="s">
        <v>533</v>
      </c>
      <c r="GE18" s="907" t="s">
        <v>533</v>
      </c>
      <c r="GF18" s="907" t="s">
        <v>1140</v>
      </c>
      <c r="GG18" s="907" t="s">
        <v>1140</v>
      </c>
      <c r="GH18" s="907" t="s">
        <v>533</v>
      </c>
      <c r="GI18" s="907" t="s">
        <v>533</v>
      </c>
      <c r="GJ18" s="907" t="s">
        <v>533</v>
      </c>
      <c r="GK18" s="907" t="s">
        <v>1140</v>
      </c>
    </row>
    <row r="19" spans="1:193" x14ac:dyDescent="0.2">
      <c r="A19" s="906">
        <v>44479</v>
      </c>
      <c r="B19" s="907" t="s">
        <v>1140</v>
      </c>
      <c r="C19" s="907" t="s">
        <v>1140</v>
      </c>
      <c r="D19" s="907" t="s">
        <v>1140</v>
      </c>
      <c r="E19" s="907" t="s">
        <v>533</v>
      </c>
      <c r="F19" s="907" t="s">
        <v>1140</v>
      </c>
      <c r="G19" s="907" t="s">
        <v>1140</v>
      </c>
      <c r="H19" s="907" t="s">
        <v>1140</v>
      </c>
      <c r="I19" s="907" t="s">
        <v>1140</v>
      </c>
      <c r="J19" s="907" t="s">
        <v>1140</v>
      </c>
      <c r="K19" s="907" t="s">
        <v>1140</v>
      </c>
      <c r="L19" s="907" t="s">
        <v>1140</v>
      </c>
      <c r="M19" s="907" t="s">
        <v>1140</v>
      </c>
      <c r="N19" s="907" t="s">
        <v>1140</v>
      </c>
      <c r="O19" s="907" t="s">
        <v>1140</v>
      </c>
      <c r="P19" s="907" t="s">
        <v>1140</v>
      </c>
      <c r="Q19" s="907" t="s">
        <v>1140</v>
      </c>
      <c r="R19" s="907" t="s">
        <v>1140</v>
      </c>
      <c r="S19" s="907" t="s">
        <v>1140</v>
      </c>
      <c r="T19" s="907" t="s">
        <v>1140</v>
      </c>
      <c r="U19" s="907" t="s">
        <v>1140</v>
      </c>
      <c r="V19" s="907" t="s">
        <v>1140</v>
      </c>
      <c r="W19" s="907" t="s">
        <v>1140</v>
      </c>
      <c r="X19" s="907" t="s">
        <v>1140</v>
      </c>
      <c r="Y19" s="907" t="s">
        <v>1140</v>
      </c>
      <c r="Z19" s="907" t="s">
        <v>1140</v>
      </c>
      <c r="AA19" s="907" t="s">
        <v>1140</v>
      </c>
      <c r="AB19" s="907" t="s">
        <v>1140</v>
      </c>
      <c r="AC19" s="907" t="s">
        <v>1140</v>
      </c>
      <c r="AD19" s="907" t="s">
        <v>1140</v>
      </c>
      <c r="AE19" s="907" t="s">
        <v>1140</v>
      </c>
      <c r="AF19" s="907" t="s">
        <v>533</v>
      </c>
      <c r="AG19" s="907" t="s">
        <v>533</v>
      </c>
      <c r="AH19" s="907" t="s">
        <v>1140</v>
      </c>
      <c r="AI19" s="907" t="s">
        <v>1140</v>
      </c>
      <c r="AJ19" s="907" t="s">
        <v>1140</v>
      </c>
      <c r="AK19" s="907" t="s">
        <v>1140</v>
      </c>
      <c r="AL19" s="907" t="s">
        <v>1140</v>
      </c>
      <c r="AM19" s="907" t="s">
        <v>1140</v>
      </c>
      <c r="AN19" s="907" t="s">
        <v>1140</v>
      </c>
      <c r="AO19" s="907" t="s">
        <v>1140</v>
      </c>
      <c r="AP19" s="907" t="s">
        <v>1140</v>
      </c>
      <c r="AQ19" s="907" t="s">
        <v>1140</v>
      </c>
      <c r="AR19" s="907" t="s">
        <v>1140</v>
      </c>
      <c r="AS19" s="907" t="s">
        <v>1140</v>
      </c>
      <c r="AT19" s="907" t="s">
        <v>1140</v>
      </c>
      <c r="AU19" s="907" t="s">
        <v>1140</v>
      </c>
      <c r="AV19" s="907" t="s">
        <v>1140</v>
      </c>
      <c r="AW19" s="907" t="s">
        <v>1140</v>
      </c>
      <c r="AX19" s="907" t="s">
        <v>1140</v>
      </c>
      <c r="AY19" s="907" t="s">
        <v>533</v>
      </c>
      <c r="AZ19" s="907" t="s">
        <v>533</v>
      </c>
      <c r="BA19" s="907" t="s">
        <v>1140</v>
      </c>
      <c r="BB19" s="907" t="s">
        <v>533</v>
      </c>
      <c r="BC19" s="907" t="s">
        <v>1140</v>
      </c>
      <c r="BD19" s="907" t="s">
        <v>533</v>
      </c>
      <c r="BE19" s="907" t="s">
        <v>1140</v>
      </c>
      <c r="BF19" s="907" t="s">
        <v>1140</v>
      </c>
      <c r="BG19" s="907" t="s">
        <v>533</v>
      </c>
      <c r="BH19" s="907" t="s">
        <v>533</v>
      </c>
      <c r="BI19" s="907" t="s">
        <v>1140</v>
      </c>
      <c r="BJ19" s="907" t="s">
        <v>533</v>
      </c>
      <c r="BK19" s="907" t="s">
        <v>1140</v>
      </c>
      <c r="BL19" s="907" t="s">
        <v>533</v>
      </c>
      <c r="BM19" s="907" t="s">
        <v>1140</v>
      </c>
      <c r="BN19" s="907" t="s">
        <v>1140</v>
      </c>
      <c r="BO19" s="907" t="s">
        <v>533</v>
      </c>
      <c r="BP19" s="907" t="s">
        <v>533</v>
      </c>
      <c r="BQ19" s="907" t="s">
        <v>533</v>
      </c>
      <c r="BR19" s="907" t="s">
        <v>533</v>
      </c>
      <c r="BS19" s="907" t="s">
        <v>1140</v>
      </c>
      <c r="BT19" s="907" t="s">
        <v>533</v>
      </c>
      <c r="BU19" s="907" t="s">
        <v>533</v>
      </c>
      <c r="BV19" s="907" t="s">
        <v>533</v>
      </c>
      <c r="BW19" s="907" t="s">
        <v>1140</v>
      </c>
      <c r="BX19" s="907" t="s">
        <v>1140</v>
      </c>
      <c r="BY19" s="907" t="s">
        <v>1140</v>
      </c>
      <c r="BZ19" s="907" t="s">
        <v>533</v>
      </c>
      <c r="CA19" s="907" t="s">
        <v>533</v>
      </c>
      <c r="CB19" s="907" t="s">
        <v>1140</v>
      </c>
      <c r="CC19" s="907" t="s">
        <v>1140</v>
      </c>
      <c r="CD19" s="907" t="s">
        <v>1140</v>
      </c>
      <c r="CE19" s="907" t="s">
        <v>1140</v>
      </c>
      <c r="CF19" s="907" t="s">
        <v>533</v>
      </c>
      <c r="CG19" s="907" t="s">
        <v>1140</v>
      </c>
      <c r="CH19" s="907" t="s">
        <v>1140</v>
      </c>
      <c r="CI19" s="907" t="s">
        <v>1140</v>
      </c>
      <c r="CJ19" s="907" t="s">
        <v>1140</v>
      </c>
      <c r="CK19" s="907" t="s">
        <v>1140</v>
      </c>
      <c r="CL19" s="907" t="s">
        <v>1140</v>
      </c>
      <c r="CM19" s="907" t="s">
        <v>1140</v>
      </c>
      <c r="CN19" s="907" t="s">
        <v>533</v>
      </c>
      <c r="CO19" s="907" t="s">
        <v>1140</v>
      </c>
      <c r="CP19" s="907" t="s">
        <v>1140</v>
      </c>
      <c r="CQ19" s="907" t="s">
        <v>1140</v>
      </c>
      <c r="CR19" s="907" t="s">
        <v>1140</v>
      </c>
      <c r="CS19" s="907" t="s">
        <v>1140</v>
      </c>
      <c r="CT19" s="907" t="s">
        <v>1140</v>
      </c>
      <c r="CU19" s="907" t="s">
        <v>1140</v>
      </c>
      <c r="CV19" s="907" t="s">
        <v>1140</v>
      </c>
      <c r="CW19" s="907" t="s">
        <v>1140</v>
      </c>
      <c r="CX19" s="907" t="s">
        <v>1140</v>
      </c>
      <c r="CY19" s="907" t="s">
        <v>1140</v>
      </c>
      <c r="CZ19" s="907" t="s">
        <v>533</v>
      </c>
      <c r="DA19" s="907" t="s">
        <v>1140</v>
      </c>
      <c r="DB19" s="907" t="s">
        <v>1140</v>
      </c>
      <c r="DC19" s="907" t="s">
        <v>1140</v>
      </c>
      <c r="DD19" s="907" t="s">
        <v>1140</v>
      </c>
      <c r="DE19" s="907" t="s">
        <v>1140</v>
      </c>
      <c r="DF19" s="907" t="s">
        <v>1140</v>
      </c>
      <c r="DG19" s="907" t="s">
        <v>1140</v>
      </c>
      <c r="DH19" s="907" t="s">
        <v>1140</v>
      </c>
      <c r="DI19" s="907" t="s">
        <v>1140</v>
      </c>
      <c r="DJ19" s="907" t="s">
        <v>533</v>
      </c>
      <c r="DK19" s="907" t="s">
        <v>1140</v>
      </c>
      <c r="DL19" s="907" t="s">
        <v>1140</v>
      </c>
      <c r="DM19" s="907" t="s">
        <v>533</v>
      </c>
      <c r="DN19" s="907" t="s">
        <v>1140</v>
      </c>
      <c r="DO19" s="907" t="s">
        <v>1140</v>
      </c>
      <c r="DP19" s="907" t="s">
        <v>1140</v>
      </c>
      <c r="DQ19" s="907" t="s">
        <v>1035</v>
      </c>
      <c r="DR19" s="907" t="s">
        <v>533</v>
      </c>
      <c r="DS19" s="907" t="s">
        <v>533</v>
      </c>
      <c r="DT19" s="907" t="s">
        <v>533</v>
      </c>
      <c r="DU19" s="907" t="s">
        <v>1140</v>
      </c>
      <c r="DV19" s="907" t="s">
        <v>1140</v>
      </c>
      <c r="DW19" s="907" t="s">
        <v>533</v>
      </c>
      <c r="DX19" s="907" t="s">
        <v>533</v>
      </c>
      <c r="DY19" s="907" t="s">
        <v>533</v>
      </c>
      <c r="DZ19" s="907" t="s">
        <v>533</v>
      </c>
      <c r="EA19" s="907" t="s">
        <v>533</v>
      </c>
      <c r="EB19" s="907" t="s">
        <v>533</v>
      </c>
      <c r="EC19" s="907" t="s">
        <v>534</v>
      </c>
      <c r="ED19" s="907" t="s">
        <v>1140</v>
      </c>
      <c r="EE19" s="907" t="s">
        <v>1140</v>
      </c>
      <c r="EF19" s="907" t="s">
        <v>1140</v>
      </c>
      <c r="EG19" s="907" t="s">
        <v>1140</v>
      </c>
      <c r="EH19" s="907" t="s">
        <v>1140</v>
      </c>
      <c r="EI19" s="907" t="s">
        <v>1140</v>
      </c>
      <c r="EJ19" s="907" t="s">
        <v>1140</v>
      </c>
      <c r="EK19" s="907" t="s">
        <v>1140</v>
      </c>
      <c r="EL19" s="907" t="s">
        <v>1140</v>
      </c>
      <c r="EM19" s="907" t="s">
        <v>1140</v>
      </c>
      <c r="EN19" s="907" t="s">
        <v>1140</v>
      </c>
      <c r="EO19" s="907" t="s">
        <v>1140</v>
      </c>
      <c r="EP19" s="907" t="s">
        <v>1140</v>
      </c>
      <c r="EQ19" s="907" t="s">
        <v>1140</v>
      </c>
      <c r="ER19" s="907" t="s">
        <v>1140</v>
      </c>
      <c r="ES19" s="907" t="s">
        <v>533</v>
      </c>
      <c r="ET19" s="907" t="s">
        <v>533</v>
      </c>
      <c r="EU19" s="907" t="s">
        <v>1140</v>
      </c>
      <c r="EV19" s="907" t="s">
        <v>1140</v>
      </c>
      <c r="EW19" s="907" t="s">
        <v>1140</v>
      </c>
      <c r="EX19" s="907" t="s">
        <v>533</v>
      </c>
      <c r="EY19" s="907" t="s">
        <v>1140</v>
      </c>
      <c r="EZ19" s="907" t="s">
        <v>1140</v>
      </c>
      <c r="FA19" s="907" t="s">
        <v>1140</v>
      </c>
      <c r="FB19" s="907" t="s">
        <v>1140</v>
      </c>
      <c r="FC19" s="907" t="s">
        <v>1140</v>
      </c>
      <c r="FD19" s="907" t="s">
        <v>1140</v>
      </c>
      <c r="FE19" s="907" t="s">
        <v>1140</v>
      </c>
      <c r="FF19" s="907" t="s">
        <v>1140</v>
      </c>
      <c r="FG19" s="907" t="s">
        <v>1140</v>
      </c>
      <c r="FH19" s="907" t="s">
        <v>533</v>
      </c>
      <c r="FI19" s="907" t="s">
        <v>533</v>
      </c>
      <c r="FJ19" s="907" t="s">
        <v>1140</v>
      </c>
      <c r="FK19" s="907" t="s">
        <v>1140</v>
      </c>
      <c r="FL19" s="907" t="s">
        <v>1140</v>
      </c>
      <c r="FM19" s="907" t="s">
        <v>1140</v>
      </c>
      <c r="FN19" s="907" t="s">
        <v>1140</v>
      </c>
      <c r="FO19" s="907" t="s">
        <v>1140</v>
      </c>
      <c r="FP19" s="907" t="s">
        <v>1140</v>
      </c>
      <c r="FQ19" s="907" t="s">
        <v>1140</v>
      </c>
      <c r="FR19" s="907" t="s">
        <v>1140</v>
      </c>
      <c r="FS19" s="907" t="s">
        <v>1140</v>
      </c>
      <c r="FT19" s="907" t="s">
        <v>1140</v>
      </c>
      <c r="FU19" s="907" t="s">
        <v>1140</v>
      </c>
      <c r="FV19" s="907" t="s">
        <v>534</v>
      </c>
      <c r="FW19" s="907" t="s">
        <v>1140</v>
      </c>
      <c r="FX19" s="907" t="s">
        <v>533</v>
      </c>
      <c r="FY19" s="907" t="s">
        <v>533</v>
      </c>
      <c r="FZ19" s="907" t="s">
        <v>533</v>
      </c>
      <c r="GA19" s="907" t="s">
        <v>533</v>
      </c>
      <c r="GB19" s="907" t="s">
        <v>1140</v>
      </c>
      <c r="GC19" s="907" t="s">
        <v>1140</v>
      </c>
      <c r="GD19" s="907" t="s">
        <v>533</v>
      </c>
      <c r="GE19" s="907" t="s">
        <v>533</v>
      </c>
      <c r="GF19" s="907" t="s">
        <v>1140</v>
      </c>
      <c r="GG19" s="907" t="s">
        <v>1140</v>
      </c>
      <c r="GH19" s="907" t="s">
        <v>533</v>
      </c>
      <c r="GI19" s="907" t="s">
        <v>533</v>
      </c>
      <c r="GJ19" s="907" t="s">
        <v>533</v>
      </c>
      <c r="GK19" s="907" t="s">
        <v>533</v>
      </c>
    </row>
    <row r="20" spans="1:193" x14ac:dyDescent="0.2">
      <c r="A20" s="906">
        <v>44480</v>
      </c>
      <c r="B20" s="907" t="s">
        <v>1140</v>
      </c>
      <c r="C20" s="907" t="s">
        <v>1140</v>
      </c>
      <c r="D20" s="907" t="s">
        <v>1140</v>
      </c>
      <c r="E20" s="907" t="s">
        <v>533</v>
      </c>
      <c r="F20" s="907" t="s">
        <v>1140</v>
      </c>
      <c r="G20" s="907" t="s">
        <v>1140</v>
      </c>
      <c r="H20" s="907" t="s">
        <v>1140</v>
      </c>
      <c r="I20" s="907" t="s">
        <v>1140</v>
      </c>
      <c r="J20" s="907" t="s">
        <v>1140</v>
      </c>
      <c r="K20" s="907" t="s">
        <v>1140</v>
      </c>
      <c r="L20" s="907" t="s">
        <v>1140</v>
      </c>
      <c r="M20" s="907" t="s">
        <v>1140</v>
      </c>
      <c r="N20" s="907" t="s">
        <v>1140</v>
      </c>
      <c r="O20" s="907" t="s">
        <v>1140</v>
      </c>
      <c r="P20" s="907" t="s">
        <v>1140</v>
      </c>
      <c r="Q20" s="907" t="s">
        <v>1140</v>
      </c>
      <c r="R20" s="907" t="s">
        <v>1140</v>
      </c>
      <c r="S20" s="907" t="s">
        <v>1140</v>
      </c>
      <c r="T20" s="907" t="s">
        <v>1140</v>
      </c>
      <c r="U20" s="907" t="s">
        <v>1140</v>
      </c>
      <c r="V20" s="907" t="s">
        <v>1140</v>
      </c>
      <c r="W20" s="907" t="s">
        <v>1140</v>
      </c>
      <c r="X20" s="907" t="s">
        <v>1140</v>
      </c>
      <c r="Y20" s="907" t="s">
        <v>1140</v>
      </c>
      <c r="Z20" s="907" t="s">
        <v>1140</v>
      </c>
      <c r="AA20" s="907" t="s">
        <v>1140</v>
      </c>
      <c r="AB20" s="907" t="s">
        <v>1140</v>
      </c>
      <c r="AC20" s="907" t="s">
        <v>1140</v>
      </c>
      <c r="AD20" s="907" t="s">
        <v>1140</v>
      </c>
      <c r="AE20" s="907" t="s">
        <v>1140</v>
      </c>
      <c r="AF20" s="907" t="s">
        <v>533</v>
      </c>
      <c r="AG20" s="907" t="s">
        <v>533</v>
      </c>
      <c r="AH20" s="907" t="s">
        <v>1140</v>
      </c>
      <c r="AI20" s="907" t="s">
        <v>1140</v>
      </c>
      <c r="AJ20" s="907" t="s">
        <v>1140</v>
      </c>
      <c r="AK20" s="907" t="s">
        <v>1140</v>
      </c>
      <c r="AL20" s="907" t="s">
        <v>1140</v>
      </c>
      <c r="AM20" s="907" t="s">
        <v>1140</v>
      </c>
      <c r="AN20" s="907" t="s">
        <v>1140</v>
      </c>
      <c r="AO20" s="907" t="s">
        <v>1140</v>
      </c>
      <c r="AP20" s="907" t="s">
        <v>1140</v>
      </c>
      <c r="AQ20" s="907" t="s">
        <v>1140</v>
      </c>
      <c r="AR20" s="907" t="s">
        <v>1140</v>
      </c>
      <c r="AS20" s="907" t="s">
        <v>1140</v>
      </c>
      <c r="AT20" s="907" t="s">
        <v>1140</v>
      </c>
      <c r="AU20" s="907" t="s">
        <v>1140</v>
      </c>
      <c r="AV20" s="907" t="s">
        <v>1140</v>
      </c>
      <c r="AW20" s="907" t="s">
        <v>1140</v>
      </c>
      <c r="AX20" s="907" t="s">
        <v>1140</v>
      </c>
      <c r="AY20" s="907" t="s">
        <v>533</v>
      </c>
      <c r="AZ20" s="907" t="s">
        <v>533</v>
      </c>
      <c r="BA20" s="907" t="s">
        <v>1140</v>
      </c>
      <c r="BB20" s="907" t="s">
        <v>533</v>
      </c>
      <c r="BC20" s="907" t="s">
        <v>1140</v>
      </c>
      <c r="BD20" s="907" t="s">
        <v>533</v>
      </c>
      <c r="BE20" s="907" t="s">
        <v>1140</v>
      </c>
      <c r="BF20" s="907" t="s">
        <v>1140</v>
      </c>
      <c r="BG20" s="907" t="s">
        <v>533</v>
      </c>
      <c r="BH20" s="907" t="s">
        <v>533</v>
      </c>
      <c r="BI20" s="907" t="s">
        <v>1140</v>
      </c>
      <c r="BJ20" s="907" t="s">
        <v>533</v>
      </c>
      <c r="BK20" s="907" t="s">
        <v>1140</v>
      </c>
      <c r="BL20" s="907" t="s">
        <v>533</v>
      </c>
      <c r="BM20" s="907" t="s">
        <v>1140</v>
      </c>
      <c r="BN20" s="907" t="s">
        <v>1140</v>
      </c>
      <c r="BO20" s="907" t="s">
        <v>533</v>
      </c>
      <c r="BP20" s="907" t="s">
        <v>533</v>
      </c>
      <c r="BQ20" s="907" t="s">
        <v>533</v>
      </c>
      <c r="BR20" s="907" t="s">
        <v>533</v>
      </c>
      <c r="BS20" s="907" t="s">
        <v>1140</v>
      </c>
      <c r="BT20" s="907" t="s">
        <v>533</v>
      </c>
      <c r="BU20" s="907" t="s">
        <v>533</v>
      </c>
      <c r="BV20" s="907" t="s">
        <v>533</v>
      </c>
      <c r="BW20" s="907" t="s">
        <v>1140</v>
      </c>
      <c r="BX20" s="907" t="s">
        <v>1140</v>
      </c>
      <c r="BY20" s="907" t="s">
        <v>1140</v>
      </c>
      <c r="BZ20" s="907" t="s">
        <v>533</v>
      </c>
      <c r="CA20" s="907" t="s">
        <v>533</v>
      </c>
      <c r="CB20" s="907" t="s">
        <v>1140</v>
      </c>
      <c r="CC20" s="907" t="s">
        <v>1140</v>
      </c>
      <c r="CD20" s="907" t="s">
        <v>1140</v>
      </c>
      <c r="CE20" s="907" t="s">
        <v>1140</v>
      </c>
      <c r="CF20" s="907" t="s">
        <v>533</v>
      </c>
      <c r="CG20" s="907" t="s">
        <v>1140</v>
      </c>
      <c r="CH20" s="907" t="s">
        <v>1140</v>
      </c>
      <c r="CI20" s="907" t="s">
        <v>1140</v>
      </c>
      <c r="CJ20" s="907" t="s">
        <v>1140</v>
      </c>
      <c r="CK20" s="907" t="s">
        <v>1140</v>
      </c>
      <c r="CL20" s="907" t="s">
        <v>1140</v>
      </c>
      <c r="CM20" s="907" t="s">
        <v>1140</v>
      </c>
      <c r="CN20" s="907" t="s">
        <v>533</v>
      </c>
      <c r="CO20" s="907" t="s">
        <v>1140</v>
      </c>
      <c r="CP20" s="907" t="s">
        <v>1140</v>
      </c>
      <c r="CQ20" s="907" t="s">
        <v>1140</v>
      </c>
      <c r="CR20" s="907" t="s">
        <v>1140</v>
      </c>
      <c r="CS20" s="907" t="s">
        <v>1140</v>
      </c>
      <c r="CT20" s="907" t="s">
        <v>1140</v>
      </c>
      <c r="CU20" s="907" t="s">
        <v>1140</v>
      </c>
      <c r="CV20" s="907" t="s">
        <v>1140</v>
      </c>
      <c r="CW20" s="907" t="s">
        <v>1140</v>
      </c>
      <c r="CX20" s="907" t="s">
        <v>1140</v>
      </c>
      <c r="CY20" s="907" t="s">
        <v>1140</v>
      </c>
      <c r="CZ20" s="907" t="s">
        <v>533</v>
      </c>
      <c r="DA20" s="907" t="s">
        <v>1140</v>
      </c>
      <c r="DB20" s="907" t="s">
        <v>1140</v>
      </c>
      <c r="DC20" s="907" t="s">
        <v>1140</v>
      </c>
      <c r="DD20" s="907" t="s">
        <v>1140</v>
      </c>
      <c r="DE20" s="907" t="s">
        <v>1140</v>
      </c>
      <c r="DF20" s="907" t="s">
        <v>1140</v>
      </c>
      <c r="DG20" s="907" t="s">
        <v>1140</v>
      </c>
      <c r="DH20" s="907" t="s">
        <v>1140</v>
      </c>
      <c r="DI20" s="907" t="s">
        <v>1140</v>
      </c>
      <c r="DJ20" s="907" t="s">
        <v>533</v>
      </c>
      <c r="DK20" s="907" t="s">
        <v>1140</v>
      </c>
      <c r="DL20" s="907" t="s">
        <v>1140</v>
      </c>
      <c r="DM20" s="907" t="s">
        <v>533</v>
      </c>
      <c r="DN20" s="907" t="s">
        <v>1140</v>
      </c>
      <c r="DO20" s="907" t="s">
        <v>1140</v>
      </c>
      <c r="DP20" s="907" t="s">
        <v>1140</v>
      </c>
      <c r="DQ20" s="907" t="s">
        <v>1140</v>
      </c>
      <c r="DR20" s="907" t="s">
        <v>533</v>
      </c>
      <c r="DS20" s="907" t="s">
        <v>533</v>
      </c>
      <c r="DT20" s="907" t="s">
        <v>1140</v>
      </c>
      <c r="DU20" s="907" t="s">
        <v>1140</v>
      </c>
      <c r="DV20" s="907" t="s">
        <v>1140</v>
      </c>
      <c r="DW20" s="907" t="s">
        <v>533</v>
      </c>
      <c r="DX20" s="907" t="s">
        <v>533</v>
      </c>
      <c r="DY20" s="907" t="s">
        <v>533</v>
      </c>
      <c r="DZ20" s="907" t="s">
        <v>533</v>
      </c>
      <c r="EA20" s="907" t="s">
        <v>533</v>
      </c>
      <c r="EB20" s="907" t="s">
        <v>533</v>
      </c>
      <c r="EC20" s="907" t="s">
        <v>534</v>
      </c>
      <c r="ED20" s="907" t="s">
        <v>1140</v>
      </c>
      <c r="EE20" s="907" t="s">
        <v>1140</v>
      </c>
      <c r="EF20" s="907" t="s">
        <v>1140</v>
      </c>
      <c r="EG20" s="907" t="s">
        <v>1140</v>
      </c>
      <c r="EH20" s="907" t="s">
        <v>1140</v>
      </c>
      <c r="EI20" s="907" t="s">
        <v>1140</v>
      </c>
      <c r="EJ20" s="907" t="s">
        <v>1140</v>
      </c>
      <c r="EK20" s="907" t="s">
        <v>1140</v>
      </c>
      <c r="EL20" s="907" t="s">
        <v>1140</v>
      </c>
      <c r="EM20" s="907" t="s">
        <v>1140</v>
      </c>
      <c r="EN20" s="907" t="s">
        <v>1140</v>
      </c>
      <c r="EO20" s="907" t="s">
        <v>1140</v>
      </c>
      <c r="EP20" s="907" t="s">
        <v>1140</v>
      </c>
      <c r="EQ20" s="907" t="s">
        <v>1140</v>
      </c>
      <c r="ER20" s="907" t="s">
        <v>533</v>
      </c>
      <c r="ES20" s="907" t="s">
        <v>533</v>
      </c>
      <c r="ET20" s="907" t="s">
        <v>533</v>
      </c>
      <c r="EU20" s="907" t="s">
        <v>1140</v>
      </c>
      <c r="EV20" s="907" t="s">
        <v>1140</v>
      </c>
      <c r="EW20" s="907" t="s">
        <v>1140</v>
      </c>
      <c r="EX20" s="907" t="s">
        <v>533</v>
      </c>
      <c r="EY20" s="907" t="s">
        <v>1140</v>
      </c>
      <c r="EZ20" s="907" t="s">
        <v>1140</v>
      </c>
      <c r="FA20" s="907" t="s">
        <v>1140</v>
      </c>
      <c r="FB20" s="907" t="s">
        <v>1140</v>
      </c>
      <c r="FC20" s="907" t="s">
        <v>1140</v>
      </c>
      <c r="FD20" s="907" t="s">
        <v>1140</v>
      </c>
      <c r="FE20" s="907" t="s">
        <v>1140</v>
      </c>
      <c r="FF20" s="907" t="s">
        <v>1140</v>
      </c>
      <c r="FG20" s="907" t="s">
        <v>1140</v>
      </c>
      <c r="FH20" s="907" t="s">
        <v>533</v>
      </c>
      <c r="FI20" s="907" t="s">
        <v>533</v>
      </c>
      <c r="FJ20" s="907" t="s">
        <v>1140</v>
      </c>
      <c r="FK20" s="907" t="s">
        <v>1140</v>
      </c>
      <c r="FL20" s="907" t="s">
        <v>1140</v>
      </c>
      <c r="FM20" s="907" t="s">
        <v>1140</v>
      </c>
      <c r="FN20" s="907" t="s">
        <v>1140</v>
      </c>
      <c r="FO20" s="907" t="s">
        <v>1140</v>
      </c>
      <c r="FP20" s="907" t="s">
        <v>1140</v>
      </c>
      <c r="FQ20" s="907" t="s">
        <v>1140</v>
      </c>
      <c r="FR20" s="907" t="s">
        <v>1140</v>
      </c>
      <c r="FS20" s="907" t="s">
        <v>1140</v>
      </c>
      <c r="FT20" s="907" t="s">
        <v>1140</v>
      </c>
      <c r="FU20" s="907" t="s">
        <v>1140</v>
      </c>
      <c r="FV20" s="907" t="s">
        <v>534</v>
      </c>
      <c r="FW20" s="907" t="s">
        <v>1140</v>
      </c>
      <c r="FX20" s="907" t="s">
        <v>533</v>
      </c>
      <c r="FY20" s="907" t="s">
        <v>533</v>
      </c>
      <c r="FZ20" s="907" t="s">
        <v>533</v>
      </c>
      <c r="GA20" s="907" t="s">
        <v>533</v>
      </c>
      <c r="GB20" s="907" t="s">
        <v>533</v>
      </c>
      <c r="GC20" s="907" t="s">
        <v>1140</v>
      </c>
      <c r="GD20" s="907" t="s">
        <v>533</v>
      </c>
      <c r="GE20" s="907" t="s">
        <v>533</v>
      </c>
      <c r="GF20" s="907" t="s">
        <v>1140</v>
      </c>
      <c r="GG20" s="907" t="s">
        <v>1140</v>
      </c>
      <c r="GH20" s="907" t="s">
        <v>533</v>
      </c>
      <c r="GI20" s="907" t="s">
        <v>533</v>
      </c>
      <c r="GJ20" s="907" t="s">
        <v>533</v>
      </c>
      <c r="GK20" s="907" t="s">
        <v>533</v>
      </c>
    </row>
    <row r="21" spans="1:193" x14ac:dyDescent="0.2">
      <c r="A21" s="906">
        <v>44481</v>
      </c>
      <c r="B21" s="907" t="s">
        <v>1140</v>
      </c>
      <c r="C21" s="907" t="s">
        <v>1140</v>
      </c>
      <c r="D21" s="907" t="s">
        <v>1140</v>
      </c>
      <c r="E21" s="907" t="s">
        <v>533</v>
      </c>
      <c r="F21" s="907" t="s">
        <v>1140</v>
      </c>
      <c r="G21" s="907" t="s">
        <v>1140</v>
      </c>
      <c r="H21" s="907" t="s">
        <v>1140</v>
      </c>
      <c r="I21" s="907" t="s">
        <v>1140</v>
      </c>
      <c r="J21" s="907" t="s">
        <v>1140</v>
      </c>
      <c r="K21" s="907" t="s">
        <v>1140</v>
      </c>
      <c r="L21" s="907" t="s">
        <v>1140</v>
      </c>
      <c r="M21" s="907" t="s">
        <v>1140</v>
      </c>
      <c r="N21" s="907" t="s">
        <v>1140</v>
      </c>
      <c r="O21" s="907" t="s">
        <v>1140</v>
      </c>
      <c r="P21" s="907" t="s">
        <v>1140</v>
      </c>
      <c r="Q21" s="907" t="s">
        <v>1140</v>
      </c>
      <c r="R21" s="907" t="s">
        <v>1140</v>
      </c>
      <c r="S21" s="907" t="s">
        <v>1140</v>
      </c>
      <c r="T21" s="907" t="s">
        <v>1140</v>
      </c>
      <c r="U21" s="907" t="s">
        <v>1140</v>
      </c>
      <c r="V21" s="907" t="s">
        <v>1140</v>
      </c>
      <c r="W21" s="907" t="s">
        <v>1140</v>
      </c>
      <c r="X21" s="907" t="s">
        <v>1140</v>
      </c>
      <c r="Y21" s="907" t="s">
        <v>1140</v>
      </c>
      <c r="Z21" s="907" t="s">
        <v>1140</v>
      </c>
      <c r="AA21" s="907" t="s">
        <v>1140</v>
      </c>
      <c r="AB21" s="907" t="s">
        <v>1140</v>
      </c>
      <c r="AC21" s="907" t="s">
        <v>1140</v>
      </c>
      <c r="AD21" s="907" t="s">
        <v>1140</v>
      </c>
      <c r="AE21" s="907" t="s">
        <v>1140</v>
      </c>
      <c r="AF21" s="907" t="s">
        <v>533</v>
      </c>
      <c r="AG21" s="907" t="s">
        <v>533</v>
      </c>
      <c r="AH21" s="907" t="s">
        <v>1140</v>
      </c>
      <c r="AI21" s="907" t="s">
        <v>1140</v>
      </c>
      <c r="AJ21" s="907" t="s">
        <v>1140</v>
      </c>
      <c r="AK21" s="907" t="s">
        <v>1140</v>
      </c>
      <c r="AL21" s="907" t="s">
        <v>1140</v>
      </c>
      <c r="AM21" s="907" t="s">
        <v>1140</v>
      </c>
      <c r="AN21" s="907" t="s">
        <v>1140</v>
      </c>
      <c r="AO21" s="907" t="s">
        <v>1140</v>
      </c>
      <c r="AP21" s="907" t="s">
        <v>1140</v>
      </c>
      <c r="AQ21" s="907" t="s">
        <v>1140</v>
      </c>
      <c r="AR21" s="907" t="s">
        <v>1140</v>
      </c>
      <c r="AS21" s="907" t="s">
        <v>1140</v>
      </c>
      <c r="AT21" s="907" t="s">
        <v>1140</v>
      </c>
      <c r="AU21" s="907" t="s">
        <v>1140</v>
      </c>
      <c r="AV21" s="907" t="s">
        <v>1140</v>
      </c>
      <c r="AW21" s="907" t="s">
        <v>1140</v>
      </c>
      <c r="AX21" s="907" t="s">
        <v>1140</v>
      </c>
      <c r="AY21" s="907" t="s">
        <v>533</v>
      </c>
      <c r="AZ21" s="907" t="s">
        <v>533</v>
      </c>
      <c r="BA21" s="907" t="s">
        <v>1140</v>
      </c>
      <c r="BB21" s="907" t="s">
        <v>533</v>
      </c>
      <c r="BC21" s="907" t="s">
        <v>1140</v>
      </c>
      <c r="BD21" s="907" t="s">
        <v>533</v>
      </c>
      <c r="BE21" s="907" t="s">
        <v>1140</v>
      </c>
      <c r="BF21" s="907" t="s">
        <v>1140</v>
      </c>
      <c r="BG21" s="907" t="s">
        <v>533</v>
      </c>
      <c r="BH21" s="907" t="s">
        <v>533</v>
      </c>
      <c r="BI21" s="907" t="s">
        <v>1140</v>
      </c>
      <c r="BJ21" s="907" t="s">
        <v>533</v>
      </c>
      <c r="BK21" s="907" t="s">
        <v>1140</v>
      </c>
      <c r="BL21" s="907" t="s">
        <v>533</v>
      </c>
      <c r="BM21" s="907" t="s">
        <v>1140</v>
      </c>
      <c r="BN21" s="907" t="s">
        <v>1140</v>
      </c>
      <c r="BO21" s="907" t="s">
        <v>533</v>
      </c>
      <c r="BP21" s="907" t="s">
        <v>533</v>
      </c>
      <c r="BQ21" s="907" t="s">
        <v>533</v>
      </c>
      <c r="BR21" s="907" t="s">
        <v>533</v>
      </c>
      <c r="BS21" s="907" t="s">
        <v>1140</v>
      </c>
      <c r="BT21" s="907" t="s">
        <v>533</v>
      </c>
      <c r="BU21" s="907" t="s">
        <v>533</v>
      </c>
      <c r="BV21" s="907" t="s">
        <v>533</v>
      </c>
      <c r="BW21" s="907" t="s">
        <v>1140</v>
      </c>
      <c r="BX21" s="907" t="s">
        <v>1140</v>
      </c>
      <c r="BY21" s="907" t="s">
        <v>1140</v>
      </c>
      <c r="BZ21" s="907" t="s">
        <v>533</v>
      </c>
      <c r="CA21" s="907" t="s">
        <v>533</v>
      </c>
      <c r="CB21" s="907" t="s">
        <v>1140</v>
      </c>
      <c r="CC21" s="907" t="s">
        <v>1140</v>
      </c>
      <c r="CD21" s="907" t="s">
        <v>1140</v>
      </c>
      <c r="CE21" s="907" t="s">
        <v>1140</v>
      </c>
      <c r="CF21" s="907" t="s">
        <v>533</v>
      </c>
      <c r="CG21" s="907" t="s">
        <v>1140</v>
      </c>
      <c r="CH21" s="907" t="s">
        <v>1140</v>
      </c>
      <c r="CI21" s="907" t="s">
        <v>1140</v>
      </c>
      <c r="CJ21" s="907" t="s">
        <v>1140</v>
      </c>
      <c r="CK21" s="907" t="s">
        <v>1140</v>
      </c>
      <c r="CL21" s="907" t="s">
        <v>1140</v>
      </c>
      <c r="CM21" s="907" t="s">
        <v>1140</v>
      </c>
      <c r="CN21" s="907" t="s">
        <v>533</v>
      </c>
      <c r="CO21" s="907" t="s">
        <v>1140</v>
      </c>
      <c r="CP21" s="907" t="s">
        <v>1140</v>
      </c>
      <c r="CQ21" s="907" t="s">
        <v>1140</v>
      </c>
      <c r="CR21" s="907" t="s">
        <v>1140</v>
      </c>
      <c r="CS21" s="907" t="s">
        <v>1140</v>
      </c>
      <c r="CT21" s="907" t="s">
        <v>1140</v>
      </c>
      <c r="CU21" s="907" t="s">
        <v>1140</v>
      </c>
      <c r="CV21" s="907" t="s">
        <v>1140</v>
      </c>
      <c r="CW21" s="907" t="s">
        <v>1140</v>
      </c>
      <c r="CX21" s="907" t="s">
        <v>1140</v>
      </c>
      <c r="CY21" s="907" t="s">
        <v>1140</v>
      </c>
      <c r="CZ21" s="907" t="s">
        <v>533</v>
      </c>
      <c r="DA21" s="907" t="s">
        <v>1140</v>
      </c>
      <c r="DB21" s="907" t="s">
        <v>1140</v>
      </c>
      <c r="DC21" s="907" t="s">
        <v>1140</v>
      </c>
      <c r="DD21" s="907" t="s">
        <v>1140</v>
      </c>
      <c r="DE21" s="907" t="s">
        <v>1140</v>
      </c>
      <c r="DF21" s="907" t="s">
        <v>1140</v>
      </c>
      <c r="DG21" s="907" t="s">
        <v>1140</v>
      </c>
      <c r="DH21" s="907" t="s">
        <v>1140</v>
      </c>
      <c r="DI21" s="907" t="s">
        <v>1140</v>
      </c>
      <c r="DJ21" s="907" t="s">
        <v>533</v>
      </c>
      <c r="DK21" s="907" t="s">
        <v>1140</v>
      </c>
      <c r="DL21" s="907" t="s">
        <v>1140</v>
      </c>
      <c r="DM21" s="907" t="s">
        <v>533</v>
      </c>
      <c r="DN21" s="907" t="s">
        <v>1140</v>
      </c>
      <c r="DO21" s="907" t="s">
        <v>1140</v>
      </c>
      <c r="DP21" s="907" t="s">
        <v>1140</v>
      </c>
      <c r="DQ21" s="907" t="s">
        <v>1140</v>
      </c>
      <c r="DR21" s="907" t="s">
        <v>533</v>
      </c>
      <c r="DS21" s="907" t="s">
        <v>533</v>
      </c>
      <c r="DT21" s="907" t="s">
        <v>1140</v>
      </c>
      <c r="DU21" s="907" t="s">
        <v>1140</v>
      </c>
      <c r="DV21" s="907" t="s">
        <v>1140</v>
      </c>
      <c r="DW21" s="907" t="s">
        <v>533</v>
      </c>
      <c r="DX21" s="907" t="s">
        <v>533</v>
      </c>
      <c r="DY21" s="907" t="s">
        <v>533</v>
      </c>
      <c r="DZ21" s="907" t="s">
        <v>533</v>
      </c>
      <c r="EA21" s="907" t="s">
        <v>533</v>
      </c>
      <c r="EB21" s="907" t="s">
        <v>533</v>
      </c>
      <c r="EC21" s="907" t="s">
        <v>534</v>
      </c>
      <c r="ED21" s="907" t="s">
        <v>1140</v>
      </c>
      <c r="EE21" s="907" t="s">
        <v>1140</v>
      </c>
      <c r="EF21" s="907" t="s">
        <v>1140</v>
      </c>
      <c r="EG21" s="907" t="s">
        <v>1140</v>
      </c>
      <c r="EH21" s="907" t="s">
        <v>1140</v>
      </c>
      <c r="EI21" s="907" t="s">
        <v>1140</v>
      </c>
      <c r="EJ21" s="907" t="s">
        <v>1140</v>
      </c>
      <c r="EK21" s="907" t="s">
        <v>1140</v>
      </c>
      <c r="EL21" s="907" t="s">
        <v>1140</v>
      </c>
      <c r="EM21" s="907" t="s">
        <v>1140</v>
      </c>
      <c r="EN21" s="907" t="s">
        <v>1140</v>
      </c>
      <c r="EO21" s="907" t="s">
        <v>1140</v>
      </c>
      <c r="EP21" s="907" t="s">
        <v>1140</v>
      </c>
      <c r="EQ21" s="907" t="s">
        <v>1140</v>
      </c>
      <c r="ER21" s="907" t="s">
        <v>533</v>
      </c>
      <c r="ES21" s="907" t="s">
        <v>533</v>
      </c>
      <c r="ET21" s="907" t="s">
        <v>533</v>
      </c>
      <c r="EU21" s="907" t="s">
        <v>1140</v>
      </c>
      <c r="EV21" s="907" t="s">
        <v>1140</v>
      </c>
      <c r="EW21" s="907" t="s">
        <v>1140</v>
      </c>
      <c r="EX21" s="907" t="s">
        <v>533</v>
      </c>
      <c r="EY21" s="907" t="s">
        <v>1140</v>
      </c>
      <c r="EZ21" s="907" t="s">
        <v>1140</v>
      </c>
      <c r="FA21" s="907" t="s">
        <v>1140</v>
      </c>
      <c r="FB21" s="907" t="s">
        <v>1140</v>
      </c>
      <c r="FC21" s="907" t="s">
        <v>1140</v>
      </c>
      <c r="FD21" s="907" t="s">
        <v>1140</v>
      </c>
      <c r="FE21" s="907" t="s">
        <v>1140</v>
      </c>
      <c r="FF21" s="907" t="s">
        <v>1140</v>
      </c>
      <c r="FG21" s="907" t="s">
        <v>1140</v>
      </c>
      <c r="FH21" s="907" t="s">
        <v>533</v>
      </c>
      <c r="FI21" s="907" t="s">
        <v>533</v>
      </c>
      <c r="FJ21" s="907" t="s">
        <v>1140</v>
      </c>
      <c r="FK21" s="907" t="s">
        <v>1140</v>
      </c>
      <c r="FL21" s="907" t="s">
        <v>1140</v>
      </c>
      <c r="FM21" s="907" t="s">
        <v>1140</v>
      </c>
      <c r="FN21" s="907" t="s">
        <v>1140</v>
      </c>
      <c r="FO21" s="907" t="s">
        <v>1140</v>
      </c>
      <c r="FP21" s="907" t="s">
        <v>1140</v>
      </c>
      <c r="FQ21" s="907" t="s">
        <v>1140</v>
      </c>
      <c r="FR21" s="907" t="s">
        <v>1140</v>
      </c>
      <c r="FS21" s="907" t="s">
        <v>1140</v>
      </c>
      <c r="FT21" s="907" t="s">
        <v>1140</v>
      </c>
      <c r="FU21" s="907" t="s">
        <v>1140</v>
      </c>
      <c r="FV21" s="907" t="s">
        <v>534</v>
      </c>
      <c r="FW21" s="907" t="s">
        <v>1140</v>
      </c>
      <c r="FX21" s="907" t="s">
        <v>533</v>
      </c>
      <c r="FY21" s="907" t="s">
        <v>533</v>
      </c>
      <c r="FZ21" s="907" t="s">
        <v>533</v>
      </c>
      <c r="GA21" s="907" t="s">
        <v>533</v>
      </c>
      <c r="GB21" s="907" t="s">
        <v>533</v>
      </c>
      <c r="GC21" s="907" t="s">
        <v>1140</v>
      </c>
      <c r="GD21" s="907" t="s">
        <v>533</v>
      </c>
      <c r="GE21" s="907" t="s">
        <v>533</v>
      </c>
      <c r="GF21" s="907" t="s">
        <v>1140</v>
      </c>
      <c r="GG21" s="907" t="s">
        <v>1140</v>
      </c>
      <c r="GH21" s="907" t="s">
        <v>533</v>
      </c>
      <c r="GI21" s="907" t="s">
        <v>533</v>
      </c>
      <c r="GJ21" s="907" t="s">
        <v>533</v>
      </c>
      <c r="GK21" s="907" t="s">
        <v>533</v>
      </c>
    </row>
    <row r="22" spans="1:193" x14ac:dyDescent="0.2">
      <c r="A22" s="906">
        <v>44482</v>
      </c>
      <c r="B22" s="907" t="s">
        <v>1140</v>
      </c>
      <c r="C22" s="907" t="s">
        <v>1140</v>
      </c>
      <c r="D22" s="907" t="s">
        <v>1140</v>
      </c>
      <c r="E22" s="907" t="s">
        <v>533</v>
      </c>
      <c r="F22" s="907" t="s">
        <v>1140</v>
      </c>
      <c r="G22" s="907" t="s">
        <v>1140</v>
      </c>
      <c r="H22" s="907" t="s">
        <v>1140</v>
      </c>
      <c r="I22" s="907" t="s">
        <v>1140</v>
      </c>
      <c r="J22" s="907" t="s">
        <v>1140</v>
      </c>
      <c r="K22" s="907" t="s">
        <v>1140</v>
      </c>
      <c r="L22" s="907" t="s">
        <v>1140</v>
      </c>
      <c r="M22" s="907" t="s">
        <v>1140</v>
      </c>
      <c r="N22" s="907" t="s">
        <v>1140</v>
      </c>
      <c r="O22" s="907" t="s">
        <v>1140</v>
      </c>
      <c r="P22" s="907" t="s">
        <v>1140</v>
      </c>
      <c r="Q22" s="907" t="s">
        <v>1140</v>
      </c>
      <c r="R22" s="907" t="s">
        <v>1140</v>
      </c>
      <c r="S22" s="907" t="s">
        <v>1140</v>
      </c>
      <c r="T22" s="907" t="s">
        <v>1140</v>
      </c>
      <c r="U22" s="907" t="s">
        <v>1140</v>
      </c>
      <c r="V22" s="907" t="s">
        <v>1140</v>
      </c>
      <c r="W22" s="907" t="s">
        <v>1140</v>
      </c>
      <c r="X22" s="907" t="s">
        <v>1140</v>
      </c>
      <c r="Y22" s="907" t="s">
        <v>1140</v>
      </c>
      <c r="Z22" s="907" t="s">
        <v>1140</v>
      </c>
      <c r="AA22" s="907" t="s">
        <v>1140</v>
      </c>
      <c r="AB22" s="907" t="s">
        <v>1140</v>
      </c>
      <c r="AC22" s="907" t="s">
        <v>1140</v>
      </c>
      <c r="AD22" s="907" t="s">
        <v>1140</v>
      </c>
      <c r="AE22" s="907" t="s">
        <v>1140</v>
      </c>
      <c r="AF22" s="907" t="s">
        <v>533</v>
      </c>
      <c r="AG22" s="907" t="s">
        <v>533</v>
      </c>
      <c r="AH22" s="907" t="s">
        <v>1140</v>
      </c>
      <c r="AI22" s="907" t="s">
        <v>1140</v>
      </c>
      <c r="AJ22" s="907" t="s">
        <v>1140</v>
      </c>
      <c r="AK22" s="907" t="s">
        <v>1140</v>
      </c>
      <c r="AL22" s="907" t="s">
        <v>1140</v>
      </c>
      <c r="AM22" s="907" t="s">
        <v>1140</v>
      </c>
      <c r="AN22" s="907" t="s">
        <v>1140</v>
      </c>
      <c r="AO22" s="907" t="s">
        <v>1140</v>
      </c>
      <c r="AP22" s="907" t="s">
        <v>1140</v>
      </c>
      <c r="AQ22" s="907" t="s">
        <v>1140</v>
      </c>
      <c r="AR22" s="907" t="s">
        <v>1140</v>
      </c>
      <c r="AS22" s="907" t="s">
        <v>1140</v>
      </c>
      <c r="AT22" s="907" t="s">
        <v>1140</v>
      </c>
      <c r="AU22" s="907" t="s">
        <v>1140</v>
      </c>
      <c r="AV22" s="907" t="s">
        <v>1140</v>
      </c>
      <c r="AW22" s="907" t="s">
        <v>1140</v>
      </c>
      <c r="AX22" s="907" t="s">
        <v>1140</v>
      </c>
      <c r="AY22" s="907" t="s">
        <v>533</v>
      </c>
      <c r="AZ22" s="907" t="s">
        <v>533</v>
      </c>
      <c r="BA22" s="907" t="s">
        <v>1140</v>
      </c>
      <c r="BB22" s="907" t="s">
        <v>533</v>
      </c>
      <c r="BC22" s="907" t="s">
        <v>1140</v>
      </c>
      <c r="BD22" s="907" t="s">
        <v>533</v>
      </c>
      <c r="BE22" s="907" t="s">
        <v>1140</v>
      </c>
      <c r="BF22" s="907" t="s">
        <v>1140</v>
      </c>
      <c r="BG22" s="907" t="s">
        <v>533</v>
      </c>
      <c r="BH22" s="907" t="s">
        <v>533</v>
      </c>
      <c r="BI22" s="907" t="s">
        <v>1140</v>
      </c>
      <c r="BJ22" s="907" t="s">
        <v>533</v>
      </c>
      <c r="BK22" s="907" t="s">
        <v>1140</v>
      </c>
      <c r="BL22" s="907" t="s">
        <v>533</v>
      </c>
      <c r="BM22" s="907" t="s">
        <v>1140</v>
      </c>
      <c r="BN22" s="907" t="s">
        <v>1140</v>
      </c>
      <c r="BO22" s="907" t="s">
        <v>533</v>
      </c>
      <c r="BP22" s="907" t="s">
        <v>533</v>
      </c>
      <c r="BQ22" s="907" t="s">
        <v>533</v>
      </c>
      <c r="BR22" s="907" t="s">
        <v>533</v>
      </c>
      <c r="BS22" s="907" t="s">
        <v>1140</v>
      </c>
      <c r="BT22" s="907" t="s">
        <v>533</v>
      </c>
      <c r="BU22" s="907" t="s">
        <v>533</v>
      </c>
      <c r="BV22" s="907" t="s">
        <v>533</v>
      </c>
      <c r="BW22" s="907" t="s">
        <v>1140</v>
      </c>
      <c r="BX22" s="907" t="s">
        <v>1140</v>
      </c>
      <c r="BY22" s="907" t="s">
        <v>1140</v>
      </c>
      <c r="BZ22" s="907" t="s">
        <v>533</v>
      </c>
      <c r="CA22" s="907" t="s">
        <v>533</v>
      </c>
      <c r="CB22" s="907" t="s">
        <v>1140</v>
      </c>
      <c r="CC22" s="907" t="s">
        <v>1140</v>
      </c>
      <c r="CD22" s="907" t="s">
        <v>1140</v>
      </c>
      <c r="CE22" s="907" t="s">
        <v>1140</v>
      </c>
      <c r="CF22" s="907" t="s">
        <v>533</v>
      </c>
      <c r="CG22" s="907" t="s">
        <v>1140</v>
      </c>
      <c r="CH22" s="907" t="s">
        <v>1140</v>
      </c>
      <c r="CI22" s="907" t="s">
        <v>1140</v>
      </c>
      <c r="CJ22" s="907" t="s">
        <v>1140</v>
      </c>
      <c r="CK22" s="907" t="s">
        <v>1140</v>
      </c>
      <c r="CL22" s="907" t="s">
        <v>1140</v>
      </c>
      <c r="CM22" s="907" t="s">
        <v>1140</v>
      </c>
      <c r="CN22" s="907" t="s">
        <v>533</v>
      </c>
      <c r="CO22" s="907" t="s">
        <v>1140</v>
      </c>
      <c r="CP22" s="907" t="s">
        <v>1140</v>
      </c>
      <c r="CQ22" s="907" t="s">
        <v>1140</v>
      </c>
      <c r="CR22" s="907" t="s">
        <v>1140</v>
      </c>
      <c r="CS22" s="907" t="s">
        <v>1140</v>
      </c>
      <c r="CT22" s="907" t="s">
        <v>1140</v>
      </c>
      <c r="CU22" s="907" t="s">
        <v>1140</v>
      </c>
      <c r="CV22" s="907" t="s">
        <v>1140</v>
      </c>
      <c r="CW22" s="907" t="s">
        <v>1140</v>
      </c>
      <c r="CX22" s="907" t="s">
        <v>1140</v>
      </c>
      <c r="CY22" s="907" t="s">
        <v>1140</v>
      </c>
      <c r="CZ22" s="907" t="s">
        <v>533</v>
      </c>
      <c r="DA22" s="907" t="s">
        <v>1140</v>
      </c>
      <c r="DB22" s="907" t="s">
        <v>1140</v>
      </c>
      <c r="DC22" s="907" t="s">
        <v>1140</v>
      </c>
      <c r="DD22" s="907" t="s">
        <v>1140</v>
      </c>
      <c r="DE22" s="907" t="s">
        <v>1140</v>
      </c>
      <c r="DF22" s="907" t="s">
        <v>1140</v>
      </c>
      <c r="DG22" s="907" t="s">
        <v>1140</v>
      </c>
      <c r="DH22" s="907" t="s">
        <v>1140</v>
      </c>
      <c r="DI22" s="907" t="s">
        <v>1140</v>
      </c>
      <c r="DJ22" s="907" t="s">
        <v>533</v>
      </c>
      <c r="DK22" s="907" t="s">
        <v>1140</v>
      </c>
      <c r="DL22" s="907" t="s">
        <v>1140</v>
      </c>
      <c r="DM22" s="907" t="s">
        <v>533</v>
      </c>
      <c r="DN22" s="907" t="s">
        <v>1140</v>
      </c>
      <c r="DO22" s="907" t="s">
        <v>1140</v>
      </c>
      <c r="DP22" s="907" t="s">
        <v>1140</v>
      </c>
      <c r="DQ22" s="907" t="s">
        <v>1140</v>
      </c>
      <c r="DR22" s="907" t="s">
        <v>533</v>
      </c>
      <c r="DS22" s="907" t="s">
        <v>533</v>
      </c>
      <c r="DT22" s="907" t="s">
        <v>1140</v>
      </c>
      <c r="DU22" s="907" t="s">
        <v>1140</v>
      </c>
      <c r="DV22" s="907" t="s">
        <v>1140</v>
      </c>
      <c r="DW22" s="907" t="s">
        <v>533</v>
      </c>
      <c r="DX22" s="907" t="s">
        <v>533</v>
      </c>
      <c r="DY22" s="907" t="s">
        <v>533</v>
      </c>
      <c r="DZ22" s="907" t="s">
        <v>533</v>
      </c>
      <c r="EA22" s="907" t="s">
        <v>533</v>
      </c>
      <c r="EB22" s="907" t="s">
        <v>533</v>
      </c>
      <c r="EC22" s="907" t="s">
        <v>534</v>
      </c>
      <c r="ED22" s="907" t="s">
        <v>1140</v>
      </c>
      <c r="EE22" s="907" t="s">
        <v>1140</v>
      </c>
      <c r="EF22" s="907" t="s">
        <v>1140</v>
      </c>
      <c r="EG22" s="907" t="s">
        <v>1140</v>
      </c>
      <c r="EH22" s="907" t="s">
        <v>1140</v>
      </c>
      <c r="EI22" s="907" t="s">
        <v>1140</v>
      </c>
      <c r="EJ22" s="907" t="s">
        <v>1140</v>
      </c>
      <c r="EK22" s="907" t="s">
        <v>1140</v>
      </c>
      <c r="EL22" s="907" t="s">
        <v>1140</v>
      </c>
      <c r="EM22" s="907" t="s">
        <v>1140</v>
      </c>
      <c r="EN22" s="907" t="s">
        <v>1140</v>
      </c>
      <c r="EO22" s="907" t="s">
        <v>1140</v>
      </c>
      <c r="EP22" s="907" t="s">
        <v>1140</v>
      </c>
      <c r="EQ22" s="907" t="s">
        <v>1140</v>
      </c>
      <c r="ER22" s="907" t="s">
        <v>533</v>
      </c>
      <c r="ES22" s="907" t="s">
        <v>533</v>
      </c>
      <c r="ET22" s="907" t="s">
        <v>533</v>
      </c>
      <c r="EU22" s="907" t="s">
        <v>1140</v>
      </c>
      <c r="EV22" s="907" t="s">
        <v>1140</v>
      </c>
      <c r="EW22" s="907" t="s">
        <v>1140</v>
      </c>
      <c r="EX22" s="907" t="s">
        <v>533</v>
      </c>
      <c r="EY22" s="907" t="s">
        <v>1140</v>
      </c>
      <c r="EZ22" s="907" t="s">
        <v>1140</v>
      </c>
      <c r="FA22" s="907" t="s">
        <v>1140</v>
      </c>
      <c r="FB22" s="907" t="s">
        <v>1140</v>
      </c>
      <c r="FC22" s="907" t="s">
        <v>1140</v>
      </c>
      <c r="FD22" s="907" t="s">
        <v>1140</v>
      </c>
      <c r="FE22" s="907" t="s">
        <v>1140</v>
      </c>
      <c r="FF22" s="907" t="s">
        <v>1140</v>
      </c>
      <c r="FG22" s="907" t="s">
        <v>1140</v>
      </c>
      <c r="FH22" s="907" t="s">
        <v>533</v>
      </c>
      <c r="FI22" s="907" t="s">
        <v>533</v>
      </c>
      <c r="FJ22" s="907" t="s">
        <v>1140</v>
      </c>
      <c r="FK22" s="907" t="s">
        <v>1140</v>
      </c>
      <c r="FL22" s="907" t="s">
        <v>1140</v>
      </c>
      <c r="FM22" s="907" t="s">
        <v>1140</v>
      </c>
      <c r="FN22" s="907" t="s">
        <v>1140</v>
      </c>
      <c r="FO22" s="907" t="s">
        <v>1140</v>
      </c>
      <c r="FP22" s="907" t="s">
        <v>1140</v>
      </c>
      <c r="FQ22" s="907" t="s">
        <v>1140</v>
      </c>
      <c r="FR22" s="907" t="s">
        <v>1140</v>
      </c>
      <c r="FS22" s="907" t="s">
        <v>1140</v>
      </c>
      <c r="FT22" s="907" t="s">
        <v>1140</v>
      </c>
      <c r="FU22" s="907" t="s">
        <v>1140</v>
      </c>
      <c r="FV22" s="907" t="s">
        <v>534</v>
      </c>
      <c r="FW22" s="907" t="s">
        <v>1140</v>
      </c>
      <c r="FX22" s="907" t="s">
        <v>533</v>
      </c>
      <c r="FY22" s="907" t="s">
        <v>533</v>
      </c>
      <c r="FZ22" s="907" t="s">
        <v>533</v>
      </c>
      <c r="GA22" s="907" t="s">
        <v>533</v>
      </c>
      <c r="GB22" s="907" t="s">
        <v>1140</v>
      </c>
      <c r="GC22" s="907" t="s">
        <v>1140</v>
      </c>
      <c r="GD22" s="907" t="s">
        <v>533</v>
      </c>
      <c r="GE22" s="907" t="s">
        <v>533</v>
      </c>
      <c r="GF22" s="907" t="s">
        <v>1140</v>
      </c>
      <c r="GG22" s="907" t="s">
        <v>1140</v>
      </c>
      <c r="GH22" s="907" t="s">
        <v>533</v>
      </c>
      <c r="GI22" s="907" t="s">
        <v>533</v>
      </c>
      <c r="GJ22" s="907" t="s">
        <v>533</v>
      </c>
      <c r="GK22" s="907" t="s">
        <v>1140</v>
      </c>
    </row>
    <row r="23" spans="1:193" x14ac:dyDescent="0.2">
      <c r="A23" s="906">
        <v>44483</v>
      </c>
      <c r="B23" s="907" t="s">
        <v>1140</v>
      </c>
      <c r="C23" s="907" t="s">
        <v>1140</v>
      </c>
      <c r="D23" s="907" t="s">
        <v>1140</v>
      </c>
      <c r="E23" s="907" t="s">
        <v>533</v>
      </c>
      <c r="F23" s="907" t="s">
        <v>1140</v>
      </c>
      <c r="G23" s="907" t="s">
        <v>1140</v>
      </c>
      <c r="H23" s="907" t="s">
        <v>1140</v>
      </c>
      <c r="I23" s="907" t="s">
        <v>533</v>
      </c>
      <c r="J23" s="907" t="s">
        <v>1140</v>
      </c>
      <c r="K23" s="907" t="s">
        <v>1140</v>
      </c>
      <c r="L23" s="907" t="s">
        <v>1140</v>
      </c>
      <c r="M23" s="907" t="s">
        <v>1140</v>
      </c>
      <c r="N23" s="907" t="s">
        <v>1140</v>
      </c>
      <c r="O23" s="907" t="s">
        <v>1140</v>
      </c>
      <c r="P23" s="907" t="s">
        <v>1140</v>
      </c>
      <c r="Q23" s="907" t="s">
        <v>1140</v>
      </c>
      <c r="R23" s="907" t="s">
        <v>1140</v>
      </c>
      <c r="S23" s="907" t="s">
        <v>1140</v>
      </c>
      <c r="T23" s="907" t="s">
        <v>1140</v>
      </c>
      <c r="U23" s="907" t="s">
        <v>1140</v>
      </c>
      <c r="V23" s="907" t="s">
        <v>1140</v>
      </c>
      <c r="W23" s="907" t="s">
        <v>1140</v>
      </c>
      <c r="X23" s="907" t="s">
        <v>1140</v>
      </c>
      <c r="Y23" s="907" t="s">
        <v>1140</v>
      </c>
      <c r="Z23" s="907" t="s">
        <v>1140</v>
      </c>
      <c r="AA23" s="907" t="s">
        <v>1140</v>
      </c>
      <c r="AB23" s="907" t="s">
        <v>1140</v>
      </c>
      <c r="AC23" s="907" t="s">
        <v>1140</v>
      </c>
      <c r="AD23" s="907" t="s">
        <v>1140</v>
      </c>
      <c r="AE23" s="907" t="s">
        <v>1140</v>
      </c>
      <c r="AF23" s="907" t="s">
        <v>533</v>
      </c>
      <c r="AG23" s="907" t="s">
        <v>533</v>
      </c>
      <c r="AH23" s="907" t="s">
        <v>1140</v>
      </c>
      <c r="AI23" s="907" t="s">
        <v>1140</v>
      </c>
      <c r="AJ23" s="907" t="s">
        <v>1140</v>
      </c>
      <c r="AK23" s="907" t="s">
        <v>1140</v>
      </c>
      <c r="AL23" s="907" t="s">
        <v>1140</v>
      </c>
      <c r="AM23" s="907" t="s">
        <v>1140</v>
      </c>
      <c r="AN23" s="907" t="s">
        <v>1140</v>
      </c>
      <c r="AO23" s="907" t="s">
        <v>1140</v>
      </c>
      <c r="AP23" s="907" t="s">
        <v>1140</v>
      </c>
      <c r="AQ23" s="907" t="s">
        <v>1140</v>
      </c>
      <c r="AR23" s="907" t="s">
        <v>1140</v>
      </c>
      <c r="AS23" s="907" t="s">
        <v>1140</v>
      </c>
      <c r="AT23" s="907" t="s">
        <v>1140</v>
      </c>
      <c r="AU23" s="907" t="s">
        <v>1140</v>
      </c>
      <c r="AV23" s="907" t="s">
        <v>1140</v>
      </c>
      <c r="AW23" s="907" t="s">
        <v>1140</v>
      </c>
      <c r="AX23" s="907" t="s">
        <v>1140</v>
      </c>
      <c r="AY23" s="907" t="s">
        <v>533</v>
      </c>
      <c r="AZ23" s="907" t="s">
        <v>533</v>
      </c>
      <c r="BA23" s="907" t="s">
        <v>1140</v>
      </c>
      <c r="BB23" s="907" t="s">
        <v>533</v>
      </c>
      <c r="BC23" s="907" t="s">
        <v>1140</v>
      </c>
      <c r="BD23" s="907" t="s">
        <v>533</v>
      </c>
      <c r="BE23" s="907" t="s">
        <v>1140</v>
      </c>
      <c r="BF23" s="907" t="s">
        <v>1140</v>
      </c>
      <c r="BG23" s="907" t="s">
        <v>533</v>
      </c>
      <c r="BH23" s="907" t="s">
        <v>533</v>
      </c>
      <c r="BI23" s="907" t="s">
        <v>1140</v>
      </c>
      <c r="BJ23" s="907" t="s">
        <v>533</v>
      </c>
      <c r="BK23" s="907" t="s">
        <v>1140</v>
      </c>
      <c r="BL23" s="907" t="s">
        <v>533</v>
      </c>
      <c r="BM23" s="907" t="s">
        <v>1140</v>
      </c>
      <c r="BN23" s="907" t="s">
        <v>1140</v>
      </c>
      <c r="BO23" s="907" t="s">
        <v>533</v>
      </c>
      <c r="BP23" s="907" t="s">
        <v>533</v>
      </c>
      <c r="BQ23" s="907" t="s">
        <v>533</v>
      </c>
      <c r="BR23" s="907" t="s">
        <v>533</v>
      </c>
      <c r="BS23" s="907" t="s">
        <v>1140</v>
      </c>
      <c r="BT23" s="907" t="s">
        <v>533</v>
      </c>
      <c r="BU23" s="907" t="s">
        <v>1140</v>
      </c>
      <c r="BV23" s="907" t="s">
        <v>533</v>
      </c>
      <c r="BW23" s="907" t="s">
        <v>1140</v>
      </c>
      <c r="BX23" s="907" t="s">
        <v>1140</v>
      </c>
      <c r="BY23" s="907" t="s">
        <v>533</v>
      </c>
      <c r="BZ23" s="907" t="s">
        <v>533</v>
      </c>
      <c r="CA23" s="907" t="s">
        <v>533</v>
      </c>
      <c r="CB23" s="907" t="s">
        <v>1140</v>
      </c>
      <c r="CC23" s="907" t="s">
        <v>1140</v>
      </c>
      <c r="CD23" s="907" t="s">
        <v>1140</v>
      </c>
      <c r="CE23" s="907" t="s">
        <v>1140</v>
      </c>
      <c r="CF23" s="907" t="s">
        <v>533</v>
      </c>
      <c r="CG23" s="907" t="s">
        <v>1140</v>
      </c>
      <c r="CH23" s="907" t="s">
        <v>1140</v>
      </c>
      <c r="CI23" s="907" t="s">
        <v>1140</v>
      </c>
      <c r="CJ23" s="907" t="s">
        <v>1140</v>
      </c>
      <c r="CK23" s="907" t="s">
        <v>1140</v>
      </c>
      <c r="CL23" s="907" t="s">
        <v>1140</v>
      </c>
      <c r="CM23" s="907" t="s">
        <v>1140</v>
      </c>
      <c r="CN23" s="907" t="s">
        <v>533</v>
      </c>
      <c r="CO23" s="907" t="s">
        <v>1140</v>
      </c>
      <c r="CP23" s="907" t="s">
        <v>1140</v>
      </c>
      <c r="CQ23" s="907" t="s">
        <v>1140</v>
      </c>
      <c r="CR23" s="907" t="s">
        <v>1140</v>
      </c>
      <c r="CS23" s="907" t="s">
        <v>1140</v>
      </c>
      <c r="CT23" s="907" t="s">
        <v>1140</v>
      </c>
      <c r="CU23" s="907" t="s">
        <v>1140</v>
      </c>
      <c r="CV23" s="907" t="s">
        <v>1140</v>
      </c>
      <c r="CW23" s="907" t="s">
        <v>1140</v>
      </c>
      <c r="CX23" s="907" t="s">
        <v>1140</v>
      </c>
      <c r="CY23" s="907" t="s">
        <v>1140</v>
      </c>
      <c r="CZ23" s="907" t="s">
        <v>533</v>
      </c>
      <c r="DA23" s="907" t="s">
        <v>1140</v>
      </c>
      <c r="DB23" s="907" t="s">
        <v>1140</v>
      </c>
      <c r="DC23" s="907" t="s">
        <v>1140</v>
      </c>
      <c r="DD23" s="907" t="s">
        <v>1140</v>
      </c>
      <c r="DE23" s="907" t="s">
        <v>1140</v>
      </c>
      <c r="DF23" s="907" t="s">
        <v>1140</v>
      </c>
      <c r="DG23" s="907" t="s">
        <v>1140</v>
      </c>
      <c r="DH23" s="907" t="s">
        <v>1140</v>
      </c>
      <c r="DI23" s="907" t="s">
        <v>1140</v>
      </c>
      <c r="DJ23" s="907" t="s">
        <v>533</v>
      </c>
      <c r="DK23" s="907" t="s">
        <v>1140</v>
      </c>
      <c r="DL23" s="907" t="s">
        <v>1140</v>
      </c>
      <c r="DM23" s="907" t="s">
        <v>533</v>
      </c>
      <c r="DN23" s="907" t="s">
        <v>1140</v>
      </c>
      <c r="DO23" s="907" t="s">
        <v>1140</v>
      </c>
      <c r="DP23" s="907" t="s">
        <v>1140</v>
      </c>
      <c r="DQ23" s="907" t="s">
        <v>1140</v>
      </c>
      <c r="DR23" s="907" t="s">
        <v>533</v>
      </c>
      <c r="DS23" s="907" t="s">
        <v>533</v>
      </c>
      <c r="DT23" s="907" t="s">
        <v>1140</v>
      </c>
      <c r="DU23" s="907" t="s">
        <v>1140</v>
      </c>
      <c r="DV23" s="907" t="s">
        <v>1140</v>
      </c>
      <c r="DW23" s="907" t="s">
        <v>533</v>
      </c>
      <c r="DX23" s="907" t="s">
        <v>533</v>
      </c>
      <c r="DY23" s="907" t="s">
        <v>533</v>
      </c>
      <c r="DZ23" s="907" t="s">
        <v>533</v>
      </c>
      <c r="EA23" s="907" t="s">
        <v>533</v>
      </c>
      <c r="EB23" s="907" t="s">
        <v>533</v>
      </c>
      <c r="EC23" s="907" t="s">
        <v>534</v>
      </c>
      <c r="ED23" s="907" t="s">
        <v>1140</v>
      </c>
      <c r="EE23" s="907" t="s">
        <v>1140</v>
      </c>
      <c r="EF23" s="907" t="s">
        <v>1140</v>
      </c>
      <c r="EG23" s="907" t="s">
        <v>1140</v>
      </c>
      <c r="EH23" s="907" t="s">
        <v>1140</v>
      </c>
      <c r="EI23" s="907" t="s">
        <v>1140</v>
      </c>
      <c r="EJ23" s="907" t="s">
        <v>1140</v>
      </c>
      <c r="EK23" s="907" t="s">
        <v>1140</v>
      </c>
      <c r="EL23" s="907" t="s">
        <v>1140</v>
      </c>
      <c r="EM23" s="907" t="s">
        <v>1140</v>
      </c>
      <c r="EN23" s="907" t="s">
        <v>1140</v>
      </c>
      <c r="EO23" s="907" t="s">
        <v>1140</v>
      </c>
      <c r="EP23" s="907" t="s">
        <v>1140</v>
      </c>
      <c r="EQ23" s="907" t="s">
        <v>1140</v>
      </c>
      <c r="ER23" s="907" t="s">
        <v>533</v>
      </c>
      <c r="ES23" s="907" t="s">
        <v>533</v>
      </c>
      <c r="ET23" s="907" t="s">
        <v>533</v>
      </c>
      <c r="EU23" s="907" t="s">
        <v>1140</v>
      </c>
      <c r="EV23" s="907" t="s">
        <v>1140</v>
      </c>
      <c r="EW23" s="907" t="s">
        <v>533</v>
      </c>
      <c r="EX23" s="907" t="s">
        <v>533</v>
      </c>
      <c r="EY23" s="907" t="s">
        <v>1140</v>
      </c>
      <c r="EZ23" s="907" t="s">
        <v>1140</v>
      </c>
      <c r="FA23" s="907" t="s">
        <v>1140</v>
      </c>
      <c r="FB23" s="907" t="s">
        <v>1140</v>
      </c>
      <c r="FC23" s="907" t="s">
        <v>1140</v>
      </c>
      <c r="FD23" s="907" t="s">
        <v>1140</v>
      </c>
      <c r="FE23" s="907" t="s">
        <v>1140</v>
      </c>
      <c r="FF23" s="907" t="s">
        <v>1140</v>
      </c>
      <c r="FG23" s="907" t="s">
        <v>1140</v>
      </c>
      <c r="FH23" s="907" t="s">
        <v>1140</v>
      </c>
      <c r="FI23" s="907" t="s">
        <v>1140</v>
      </c>
      <c r="FJ23" s="907" t="s">
        <v>1140</v>
      </c>
      <c r="FK23" s="907" t="s">
        <v>1140</v>
      </c>
      <c r="FL23" s="907" t="s">
        <v>1140</v>
      </c>
      <c r="FM23" s="907" t="s">
        <v>1140</v>
      </c>
      <c r="FN23" s="907" t="s">
        <v>1140</v>
      </c>
      <c r="FO23" s="907" t="s">
        <v>1140</v>
      </c>
      <c r="FP23" s="907" t="s">
        <v>1140</v>
      </c>
      <c r="FQ23" s="907" t="s">
        <v>1140</v>
      </c>
      <c r="FR23" s="907" t="s">
        <v>1140</v>
      </c>
      <c r="FS23" s="907" t="s">
        <v>1140</v>
      </c>
      <c r="FT23" s="907" t="s">
        <v>1140</v>
      </c>
      <c r="FU23" s="907" t="s">
        <v>1140</v>
      </c>
      <c r="FV23" s="907" t="s">
        <v>534</v>
      </c>
      <c r="FW23" s="907" t="s">
        <v>1140</v>
      </c>
      <c r="FX23" s="907" t="s">
        <v>533</v>
      </c>
      <c r="FY23" s="907" t="s">
        <v>533</v>
      </c>
      <c r="FZ23" s="907" t="s">
        <v>533</v>
      </c>
      <c r="GA23" s="907" t="s">
        <v>533</v>
      </c>
      <c r="GB23" s="907" t="s">
        <v>533</v>
      </c>
      <c r="GC23" s="907" t="s">
        <v>1140</v>
      </c>
      <c r="GD23" s="907" t="s">
        <v>533</v>
      </c>
      <c r="GE23" s="907" t="s">
        <v>533</v>
      </c>
      <c r="GF23" s="907" t="s">
        <v>1140</v>
      </c>
      <c r="GG23" s="907" t="s">
        <v>1140</v>
      </c>
      <c r="GH23" s="907" t="s">
        <v>533</v>
      </c>
      <c r="GI23" s="907" t="s">
        <v>533</v>
      </c>
      <c r="GJ23" s="907" t="s">
        <v>533</v>
      </c>
      <c r="GK23" s="907" t="s">
        <v>533</v>
      </c>
    </row>
    <row r="24" spans="1:193" x14ac:dyDescent="0.2">
      <c r="A24" s="906">
        <v>44484</v>
      </c>
      <c r="B24" s="907" t="s">
        <v>1140</v>
      </c>
      <c r="C24" s="907" t="s">
        <v>1140</v>
      </c>
      <c r="D24" s="907" t="s">
        <v>1140</v>
      </c>
      <c r="E24" s="907" t="s">
        <v>533</v>
      </c>
      <c r="F24" s="907" t="s">
        <v>1140</v>
      </c>
      <c r="G24" s="907" t="s">
        <v>1140</v>
      </c>
      <c r="H24" s="907" t="s">
        <v>1140</v>
      </c>
      <c r="I24" s="907" t="s">
        <v>1140</v>
      </c>
      <c r="J24" s="907" t="s">
        <v>1140</v>
      </c>
      <c r="K24" s="907" t="s">
        <v>1140</v>
      </c>
      <c r="L24" s="907" t="s">
        <v>1140</v>
      </c>
      <c r="M24" s="907" t="s">
        <v>1140</v>
      </c>
      <c r="N24" s="907" t="s">
        <v>1140</v>
      </c>
      <c r="O24" s="907" t="s">
        <v>1140</v>
      </c>
      <c r="P24" s="907" t="s">
        <v>1140</v>
      </c>
      <c r="Q24" s="907" t="s">
        <v>1140</v>
      </c>
      <c r="R24" s="907" t="s">
        <v>1140</v>
      </c>
      <c r="S24" s="907" t="s">
        <v>1140</v>
      </c>
      <c r="T24" s="907" t="s">
        <v>1140</v>
      </c>
      <c r="U24" s="907" t="s">
        <v>1140</v>
      </c>
      <c r="V24" s="907" t="s">
        <v>1140</v>
      </c>
      <c r="W24" s="907" t="s">
        <v>1140</v>
      </c>
      <c r="X24" s="907" t="s">
        <v>1140</v>
      </c>
      <c r="Y24" s="907" t="s">
        <v>1140</v>
      </c>
      <c r="Z24" s="907" t="s">
        <v>1140</v>
      </c>
      <c r="AA24" s="907" t="s">
        <v>1140</v>
      </c>
      <c r="AB24" s="907" t="s">
        <v>1140</v>
      </c>
      <c r="AC24" s="907" t="s">
        <v>1140</v>
      </c>
      <c r="AD24" s="907" t="s">
        <v>1140</v>
      </c>
      <c r="AE24" s="907" t="s">
        <v>1140</v>
      </c>
      <c r="AF24" s="907" t="s">
        <v>533</v>
      </c>
      <c r="AG24" s="907" t="s">
        <v>533</v>
      </c>
      <c r="AH24" s="907" t="s">
        <v>1140</v>
      </c>
      <c r="AI24" s="907" t="s">
        <v>1140</v>
      </c>
      <c r="AJ24" s="907" t="s">
        <v>1140</v>
      </c>
      <c r="AK24" s="907" t="s">
        <v>1140</v>
      </c>
      <c r="AL24" s="907" t="s">
        <v>1140</v>
      </c>
      <c r="AM24" s="907" t="s">
        <v>1140</v>
      </c>
      <c r="AN24" s="907" t="s">
        <v>1140</v>
      </c>
      <c r="AO24" s="907" t="s">
        <v>1140</v>
      </c>
      <c r="AP24" s="907" t="s">
        <v>1140</v>
      </c>
      <c r="AQ24" s="907" t="s">
        <v>1140</v>
      </c>
      <c r="AR24" s="907" t="s">
        <v>1140</v>
      </c>
      <c r="AS24" s="907" t="s">
        <v>1140</v>
      </c>
      <c r="AT24" s="907" t="s">
        <v>1140</v>
      </c>
      <c r="AU24" s="907" t="s">
        <v>1140</v>
      </c>
      <c r="AV24" s="907" t="s">
        <v>1140</v>
      </c>
      <c r="AW24" s="907" t="s">
        <v>1140</v>
      </c>
      <c r="AX24" s="907" t="s">
        <v>1140</v>
      </c>
      <c r="AY24" s="907" t="s">
        <v>533</v>
      </c>
      <c r="AZ24" s="907" t="s">
        <v>533</v>
      </c>
      <c r="BA24" s="907" t="s">
        <v>1140</v>
      </c>
      <c r="BB24" s="907" t="s">
        <v>533</v>
      </c>
      <c r="BC24" s="907" t="s">
        <v>1140</v>
      </c>
      <c r="BD24" s="907" t="s">
        <v>533</v>
      </c>
      <c r="BE24" s="907" t="s">
        <v>1140</v>
      </c>
      <c r="BF24" s="907" t="s">
        <v>1140</v>
      </c>
      <c r="BG24" s="907" t="s">
        <v>533</v>
      </c>
      <c r="BH24" s="907" t="s">
        <v>533</v>
      </c>
      <c r="BI24" s="907" t="s">
        <v>1140</v>
      </c>
      <c r="BJ24" s="907" t="s">
        <v>533</v>
      </c>
      <c r="BK24" s="907" t="s">
        <v>1140</v>
      </c>
      <c r="BL24" s="907" t="s">
        <v>533</v>
      </c>
      <c r="BM24" s="907" t="s">
        <v>1140</v>
      </c>
      <c r="BN24" s="907" t="s">
        <v>1140</v>
      </c>
      <c r="BO24" s="907" t="s">
        <v>533</v>
      </c>
      <c r="BP24" s="907" t="s">
        <v>533</v>
      </c>
      <c r="BQ24" s="907" t="s">
        <v>533</v>
      </c>
      <c r="BR24" s="907" t="s">
        <v>533</v>
      </c>
      <c r="BS24" s="907" t="s">
        <v>1140</v>
      </c>
      <c r="BT24" s="907" t="s">
        <v>533</v>
      </c>
      <c r="BU24" s="907" t="s">
        <v>1140</v>
      </c>
      <c r="BV24" s="907" t="s">
        <v>533</v>
      </c>
      <c r="BW24" s="907" t="s">
        <v>1140</v>
      </c>
      <c r="BX24" s="907" t="s">
        <v>1140</v>
      </c>
      <c r="BY24" s="907" t="s">
        <v>1140</v>
      </c>
      <c r="BZ24" s="907" t="s">
        <v>533</v>
      </c>
      <c r="CA24" s="907" t="s">
        <v>533</v>
      </c>
      <c r="CB24" s="907" t="s">
        <v>1140</v>
      </c>
      <c r="CC24" s="907" t="s">
        <v>1140</v>
      </c>
      <c r="CD24" s="907" t="s">
        <v>1140</v>
      </c>
      <c r="CE24" s="907" t="s">
        <v>1140</v>
      </c>
      <c r="CF24" s="907" t="s">
        <v>533</v>
      </c>
      <c r="CG24" s="907" t="s">
        <v>1140</v>
      </c>
      <c r="CH24" s="907" t="s">
        <v>1140</v>
      </c>
      <c r="CI24" s="907" t="s">
        <v>1140</v>
      </c>
      <c r="CJ24" s="907" t="s">
        <v>1140</v>
      </c>
      <c r="CK24" s="907" t="s">
        <v>1140</v>
      </c>
      <c r="CL24" s="907" t="s">
        <v>1140</v>
      </c>
      <c r="CM24" s="907" t="s">
        <v>1140</v>
      </c>
      <c r="CN24" s="907" t="s">
        <v>533</v>
      </c>
      <c r="CO24" s="907" t="s">
        <v>1140</v>
      </c>
      <c r="CP24" s="907" t="s">
        <v>1140</v>
      </c>
      <c r="CQ24" s="907" t="s">
        <v>1140</v>
      </c>
      <c r="CR24" s="907" t="s">
        <v>1140</v>
      </c>
      <c r="CS24" s="907" t="s">
        <v>1140</v>
      </c>
      <c r="CT24" s="907" t="s">
        <v>1140</v>
      </c>
      <c r="CU24" s="907" t="s">
        <v>1140</v>
      </c>
      <c r="CV24" s="907" t="s">
        <v>1140</v>
      </c>
      <c r="CW24" s="907" t="s">
        <v>1140</v>
      </c>
      <c r="CX24" s="907" t="s">
        <v>1140</v>
      </c>
      <c r="CY24" s="907" t="s">
        <v>1140</v>
      </c>
      <c r="CZ24" s="907" t="s">
        <v>533</v>
      </c>
      <c r="DA24" s="907" t="s">
        <v>1140</v>
      </c>
      <c r="DB24" s="907" t="s">
        <v>1140</v>
      </c>
      <c r="DC24" s="907" t="s">
        <v>1140</v>
      </c>
      <c r="DD24" s="907" t="s">
        <v>1140</v>
      </c>
      <c r="DE24" s="907" t="s">
        <v>1140</v>
      </c>
      <c r="DF24" s="907" t="s">
        <v>1140</v>
      </c>
      <c r="DG24" s="907" t="s">
        <v>1140</v>
      </c>
      <c r="DH24" s="907" t="s">
        <v>1140</v>
      </c>
      <c r="DI24" s="907" t="s">
        <v>1140</v>
      </c>
      <c r="DJ24" s="907" t="s">
        <v>533</v>
      </c>
      <c r="DK24" s="907" t="s">
        <v>1140</v>
      </c>
      <c r="DL24" s="907" t="s">
        <v>1140</v>
      </c>
      <c r="DM24" s="907" t="s">
        <v>533</v>
      </c>
      <c r="DN24" s="907" t="s">
        <v>1140</v>
      </c>
      <c r="DO24" s="907" t="s">
        <v>1140</v>
      </c>
      <c r="DP24" s="907" t="s">
        <v>1140</v>
      </c>
      <c r="DQ24" s="907" t="s">
        <v>1140</v>
      </c>
      <c r="DR24" s="907" t="s">
        <v>533</v>
      </c>
      <c r="DS24" s="907" t="s">
        <v>533</v>
      </c>
      <c r="DT24" s="907" t="s">
        <v>1140</v>
      </c>
      <c r="DU24" s="907" t="s">
        <v>1140</v>
      </c>
      <c r="DV24" s="907" t="s">
        <v>1140</v>
      </c>
      <c r="DW24" s="907" t="s">
        <v>533</v>
      </c>
      <c r="DX24" s="907" t="s">
        <v>533</v>
      </c>
      <c r="DY24" s="907" t="s">
        <v>533</v>
      </c>
      <c r="DZ24" s="907" t="s">
        <v>533</v>
      </c>
      <c r="EA24" s="907" t="s">
        <v>533</v>
      </c>
      <c r="EB24" s="907" t="s">
        <v>533</v>
      </c>
      <c r="EC24" s="907" t="s">
        <v>534</v>
      </c>
      <c r="ED24" s="907" t="s">
        <v>1140</v>
      </c>
      <c r="EE24" s="907" t="s">
        <v>1140</v>
      </c>
      <c r="EF24" s="907" t="s">
        <v>1140</v>
      </c>
      <c r="EG24" s="907" t="s">
        <v>1140</v>
      </c>
      <c r="EH24" s="907" t="s">
        <v>1140</v>
      </c>
      <c r="EI24" s="907" t="s">
        <v>1140</v>
      </c>
      <c r="EJ24" s="907" t="s">
        <v>1140</v>
      </c>
      <c r="EK24" s="907" t="s">
        <v>1140</v>
      </c>
      <c r="EL24" s="907" t="s">
        <v>1140</v>
      </c>
      <c r="EM24" s="907" t="s">
        <v>1140</v>
      </c>
      <c r="EN24" s="907" t="s">
        <v>1140</v>
      </c>
      <c r="EO24" s="907" t="s">
        <v>1140</v>
      </c>
      <c r="EP24" s="907" t="s">
        <v>1140</v>
      </c>
      <c r="EQ24" s="907" t="s">
        <v>1140</v>
      </c>
      <c r="ER24" s="907" t="s">
        <v>534</v>
      </c>
      <c r="ES24" s="907" t="s">
        <v>533</v>
      </c>
      <c r="ET24" s="907" t="s">
        <v>533</v>
      </c>
      <c r="EU24" s="907" t="s">
        <v>1140</v>
      </c>
      <c r="EV24" s="907" t="s">
        <v>1140</v>
      </c>
      <c r="EW24" s="907" t="s">
        <v>1140</v>
      </c>
      <c r="EX24" s="907" t="s">
        <v>533</v>
      </c>
      <c r="EY24" s="907" t="s">
        <v>1140</v>
      </c>
      <c r="EZ24" s="907" t="s">
        <v>1140</v>
      </c>
      <c r="FA24" s="907" t="s">
        <v>1140</v>
      </c>
      <c r="FB24" s="907" t="s">
        <v>1140</v>
      </c>
      <c r="FC24" s="907" t="s">
        <v>1140</v>
      </c>
      <c r="FD24" s="907" t="s">
        <v>1140</v>
      </c>
      <c r="FE24" s="907" t="s">
        <v>1140</v>
      </c>
      <c r="FF24" s="907" t="s">
        <v>1140</v>
      </c>
      <c r="FG24" s="907" t="s">
        <v>1140</v>
      </c>
      <c r="FH24" s="907" t="s">
        <v>533</v>
      </c>
      <c r="FI24" s="907" t="s">
        <v>533</v>
      </c>
      <c r="FJ24" s="907" t="s">
        <v>1140</v>
      </c>
      <c r="FK24" s="907" t="s">
        <v>1140</v>
      </c>
      <c r="FL24" s="907" t="s">
        <v>1140</v>
      </c>
      <c r="FM24" s="907" t="s">
        <v>1140</v>
      </c>
      <c r="FN24" s="907" t="s">
        <v>1140</v>
      </c>
      <c r="FO24" s="907" t="s">
        <v>1140</v>
      </c>
      <c r="FP24" s="907" t="s">
        <v>1140</v>
      </c>
      <c r="FQ24" s="907" t="s">
        <v>1140</v>
      </c>
      <c r="FR24" s="907" t="s">
        <v>1140</v>
      </c>
      <c r="FS24" s="907" t="s">
        <v>1140</v>
      </c>
      <c r="FT24" s="907" t="s">
        <v>1140</v>
      </c>
      <c r="FU24" s="907" t="s">
        <v>1140</v>
      </c>
      <c r="FV24" s="907" t="s">
        <v>534</v>
      </c>
      <c r="FW24" s="907" t="s">
        <v>1140</v>
      </c>
      <c r="FX24" s="907" t="s">
        <v>533</v>
      </c>
      <c r="FY24" s="907" t="s">
        <v>533</v>
      </c>
      <c r="FZ24" s="907" t="s">
        <v>533</v>
      </c>
      <c r="GA24" s="907" t="s">
        <v>533</v>
      </c>
      <c r="GB24" s="907" t="s">
        <v>533</v>
      </c>
      <c r="GC24" s="907" t="s">
        <v>1140</v>
      </c>
      <c r="GD24" s="907" t="s">
        <v>533</v>
      </c>
      <c r="GE24" s="907" t="s">
        <v>533</v>
      </c>
      <c r="GF24" s="907" t="s">
        <v>1140</v>
      </c>
      <c r="GG24" s="907" t="s">
        <v>1140</v>
      </c>
      <c r="GH24" s="907" t="s">
        <v>533</v>
      </c>
      <c r="GI24" s="907" t="s">
        <v>533</v>
      </c>
      <c r="GJ24" s="907" t="s">
        <v>533</v>
      </c>
      <c r="GK24" s="907" t="s">
        <v>533</v>
      </c>
    </row>
    <row r="25" spans="1:193" x14ac:dyDescent="0.2">
      <c r="A25" s="906">
        <v>44485</v>
      </c>
      <c r="B25" s="907" t="s">
        <v>1140</v>
      </c>
      <c r="C25" s="907" t="s">
        <v>1140</v>
      </c>
      <c r="D25" s="907" t="s">
        <v>1140</v>
      </c>
      <c r="E25" s="907" t="s">
        <v>533</v>
      </c>
      <c r="F25" s="907" t="s">
        <v>1140</v>
      </c>
      <c r="G25" s="907" t="s">
        <v>1140</v>
      </c>
      <c r="H25" s="907" t="s">
        <v>1140</v>
      </c>
      <c r="I25" s="907" t="s">
        <v>1140</v>
      </c>
      <c r="J25" s="907" t="s">
        <v>1140</v>
      </c>
      <c r="K25" s="907" t="s">
        <v>1140</v>
      </c>
      <c r="L25" s="907" t="s">
        <v>1140</v>
      </c>
      <c r="M25" s="907" t="s">
        <v>1140</v>
      </c>
      <c r="N25" s="907" t="s">
        <v>1140</v>
      </c>
      <c r="O25" s="907" t="s">
        <v>1140</v>
      </c>
      <c r="P25" s="907" t="s">
        <v>1140</v>
      </c>
      <c r="Q25" s="907" t="s">
        <v>1140</v>
      </c>
      <c r="R25" s="907" t="s">
        <v>1140</v>
      </c>
      <c r="S25" s="907" t="s">
        <v>1140</v>
      </c>
      <c r="T25" s="907" t="s">
        <v>1140</v>
      </c>
      <c r="U25" s="907" t="s">
        <v>1140</v>
      </c>
      <c r="V25" s="907" t="s">
        <v>1140</v>
      </c>
      <c r="W25" s="907" t="s">
        <v>1140</v>
      </c>
      <c r="X25" s="907" t="s">
        <v>1140</v>
      </c>
      <c r="Y25" s="907" t="s">
        <v>1140</v>
      </c>
      <c r="Z25" s="907" t="s">
        <v>1140</v>
      </c>
      <c r="AA25" s="907" t="s">
        <v>1140</v>
      </c>
      <c r="AB25" s="907" t="s">
        <v>1140</v>
      </c>
      <c r="AC25" s="907" t="s">
        <v>1140</v>
      </c>
      <c r="AD25" s="907" t="s">
        <v>1140</v>
      </c>
      <c r="AE25" s="907" t="s">
        <v>1140</v>
      </c>
      <c r="AF25" s="907" t="s">
        <v>533</v>
      </c>
      <c r="AG25" s="907" t="s">
        <v>533</v>
      </c>
      <c r="AH25" s="907" t="s">
        <v>1140</v>
      </c>
      <c r="AI25" s="907" t="s">
        <v>1140</v>
      </c>
      <c r="AJ25" s="907" t="s">
        <v>1140</v>
      </c>
      <c r="AK25" s="907" t="s">
        <v>1140</v>
      </c>
      <c r="AL25" s="907" t="s">
        <v>1140</v>
      </c>
      <c r="AM25" s="907" t="s">
        <v>1140</v>
      </c>
      <c r="AN25" s="907" t="s">
        <v>1140</v>
      </c>
      <c r="AO25" s="907" t="s">
        <v>1140</v>
      </c>
      <c r="AP25" s="907" t="s">
        <v>1140</v>
      </c>
      <c r="AQ25" s="907" t="s">
        <v>1140</v>
      </c>
      <c r="AR25" s="907" t="s">
        <v>1140</v>
      </c>
      <c r="AS25" s="907" t="s">
        <v>1140</v>
      </c>
      <c r="AT25" s="907" t="s">
        <v>1140</v>
      </c>
      <c r="AU25" s="907" t="s">
        <v>1140</v>
      </c>
      <c r="AV25" s="907" t="s">
        <v>1140</v>
      </c>
      <c r="AW25" s="907" t="s">
        <v>1140</v>
      </c>
      <c r="AX25" s="907" t="s">
        <v>1140</v>
      </c>
      <c r="AY25" s="907" t="s">
        <v>533</v>
      </c>
      <c r="AZ25" s="907" t="s">
        <v>533</v>
      </c>
      <c r="BA25" s="907" t="s">
        <v>1140</v>
      </c>
      <c r="BB25" s="907" t="s">
        <v>533</v>
      </c>
      <c r="BC25" s="907" t="s">
        <v>1140</v>
      </c>
      <c r="BD25" s="907" t="s">
        <v>533</v>
      </c>
      <c r="BE25" s="907" t="s">
        <v>1140</v>
      </c>
      <c r="BF25" s="907" t="s">
        <v>1140</v>
      </c>
      <c r="BG25" s="907" t="s">
        <v>533</v>
      </c>
      <c r="BH25" s="907" t="s">
        <v>533</v>
      </c>
      <c r="BI25" s="907" t="s">
        <v>1140</v>
      </c>
      <c r="BJ25" s="907" t="s">
        <v>533</v>
      </c>
      <c r="BK25" s="907" t="s">
        <v>1140</v>
      </c>
      <c r="BL25" s="907" t="s">
        <v>533</v>
      </c>
      <c r="BM25" s="907" t="s">
        <v>1140</v>
      </c>
      <c r="BN25" s="907" t="s">
        <v>1140</v>
      </c>
      <c r="BO25" s="907" t="s">
        <v>533</v>
      </c>
      <c r="BP25" s="907" t="s">
        <v>533</v>
      </c>
      <c r="BQ25" s="907" t="s">
        <v>533</v>
      </c>
      <c r="BR25" s="907" t="s">
        <v>533</v>
      </c>
      <c r="BS25" s="907" t="s">
        <v>1140</v>
      </c>
      <c r="BT25" s="907" t="s">
        <v>533</v>
      </c>
      <c r="BU25" s="907" t="s">
        <v>1140</v>
      </c>
      <c r="BV25" s="907" t="s">
        <v>533</v>
      </c>
      <c r="BW25" s="907" t="s">
        <v>1140</v>
      </c>
      <c r="BX25" s="907" t="s">
        <v>1140</v>
      </c>
      <c r="BY25" s="907" t="s">
        <v>1140</v>
      </c>
      <c r="BZ25" s="907" t="s">
        <v>533</v>
      </c>
      <c r="CA25" s="907" t="s">
        <v>533</v>
      </c>
      <c r="CB25" s="907" t="s">
        <v>1140</v>
      </c>
      <c r="CC25" s="907" t="s">
        <v>1140</v>
      </c>
      <c r="CD25" s="907" t="s">
        <v>1140</v>
      </c>
      <c r="CE25" s="907" t="s">
        <v>533</v>
      </c>
      <c r="CF25" s="907" t="s">
        <v>533</v>
      </c>
      <c r="CG25" s="907" t="s">
        <v>1140</v>
      </c>
      <c r="CH25" s="907" t="s">
        <v>1140</v>
      </c>
      <c r="CI25" s="907" t="s">
        <v>1140</v>
      </c>
      <c r="CJ25" s="907" t="s">
        <v>1140</v>
      </c>
      <c r="CK25" s="907" t="s">
        <v>1140</v>
      </c>
      <c r="CL25" s="907" t="s">
        <v>1140</v>
      </c>
      <c r="CM25" s="907" t="s">
        <v>1140</v>
      </c>
      <c r="CN25" s="907" t="s">
        <v>533</v>
      </c>
      <c r="CO25" s="907" t="s">
        <v>1140</v>
      </c>
      <c r="CP25" s="907" t="s">
        <v>1140</v>
      </c>
      <c r="CQ25" s="907" t="s">
        <v>1140</v>
      </c>
      <c r="CR25" s="907" t="s">
        <v>1140</v>
      </c>
      <c r="CS25" s="907" t="s">
        <v>1140</v>
      </c>
      <c r="CT25" s="907" t="s">
        <v>1140</v>
      </c>
      <c r="CU25" s="907" t="s">
        <v>1140</v>
      </c>
      <c r="CV25" s="907" t="s">
        <v>1140</v>
      </c>
      <c r="CW25" s="907" t="s">
        <v>1140</v>
      </c>
      <c r="CX25" s="907" t="s">
        <v>1140</v>
      </c>
      <c r="CY25" s="907" t="s">
        <v>1140</v>
      </c>
      <c r="CZ25" s="907" t="s">
        <v>533</v>
      </c>
      <c r="DA25" s="907" t="s">
        <v>1140</v>
      </c>
      <c r="DB25" s="907" t="s">
        <v>1140</v>
      </c>
      <c r="DC25" s="907" t="s">
        <v>1140</v>
      </c>
      <c r="DD25" s="907" t="s">
        <v>1140</v>
      </c>
      <c r="DE25" s="907" t="s">
        <v>1140</v>
      </c>
      <c r="DF25" s="907" t="s">
        <v>1140</v>
      </c>
      <c r="DG25" s="907" t="s">
        <v>1140</v>
      </c>
      <c r="DH25" s="907" t="s">
        <v>1140</v>
      </c>
      <c r="DI25" s="907" t="s">
        <v>1140</v>
      </c>
      <c r="DJ25" s="907" t="s">
        <v>533</v>
      </c>
      <c r="DK25" s="907" t="s">
        <v>1140</v>
      </c>
      <c r="DL25" s="907" t="s">
        <v>1140</v>
      </c>
      <c r="DM25" s="907" t="s">
        <v>533</v>
      </c>
      <c r="DN25" s="907" t="s">
        <v>1140</v>
      </c>
      <c r="DO25" s="907" t="s">
        <v>1140</v>
      </c>
      <c r="DP25" s="907" t="s">
        <v>1140</v>
      </c>
      <c r="DQ25" s="907" t="s">
        <v>1140</v>
      </c>
      <c r="DR25" s="907" t="s">
        <v>533</v>
      </c>
      <c r="DS25" s="907" t="s">
        <v>533</v>
      </c>
      <c r="DT25" s="907" t="s">
        <v>533</v>
      </c>
      <c r="DU25" s="907" t="s">
        <v>1140</v>
      </c>
      <c r="DV25" s="907" t="s">
        <v>1140</v>
      </c>
      <c r="DW25" s="907" t="s">
        <v>533</v>
      </c>
      <c r="DX25" s="907" t="s">
        <v>533</v>
      </c>
      <c r="DY25" s="907" t="s">
        <v>533</v>
      </c>
      <c r="DZ25" s="907" t="s">
        <v>533</v>
      </c>
      <c r="EA25" s="907" t="s">
        <v>533</v>
      </c>
      <c r="EB25" s="907" t="s">
        <v>533</v>
      </c>
      <c r="EC25" s="907" t="s">
        <v>534</v>
      </c>
      <c r="ED25" s="907" t="s">
        <v>1140</v>
      </c>
      <c r="EE25" s="907" t="s">
        <v>1140</v>
      </c>
      <c r="EF25" s="907" t="s">
        <v>1140</v>
      </c>
      <c r="EG25" s="907" t="s">
        <v>1140</v>
      </c>
      <c r="EH25" s="907" t="s">
        <v>1140</v>
      </c>
      <c r="EI25" s="907" t="s">
        <v>1140</v>
      </c>
      <c r="EJ25" s="907" t="s">
        <v>1140</v>
      </c>
      <c r="EK25" s="907" t="s">
        <v>1140</v>
      </c>
      <c r="EL25" s="907" t="s">
        <v>1140</v>
      </c>
      <c r="EM25" s="907" t="s">
        <v>1140</v>
      </c>
      <c r="EN25" s="907" t="s">
        <v>1140</v>
      </c>
      <c r="EO25" s="907" t="s">
        <v>1140</v>
      </c>
      <c r="EP25" s="907" t="s">
        <v>1140</v>
      </c>
      <c r="EQ25" s="907" t="s">
        <v>1140</v>
      </c>
      <c r="ER25" s="907" t="s">
        <v>534</v>
      </c>
      <c r="ES25" s="907" t="s">
        <v>533</v>
      </c>
      <c r="ET25" s="907" t="s">
        <v>533</v>
      </c>
      <c r="EU25" s="907" t="s">
        <v>533</v>
      </c>
      <c r="EV25" s="907" t="s">
        <v>1140</v>
      </c>
      <c r="EW25" s="907" t="s">
        <v>1140</v>
      </c>
      <c r="EX25" s="907" t="s">
        <v>533</v>
      </c>
      <c r="EY25" s="907" t="s">
        <v>1140</v>
      </c>
      <c r="EZ25" s="907" t="s">
        <v>1140</v>
      </c>
      <c r="FA25" s="907" t="s">
        <v>1140</v>
      </c>
      <c r="FB25" s="907" t="s">
        <v>1140</v>
      </c>
      <c r="FC25" s="907" t="s">
        <v>1140</v>
      </c>
      <c r="FD25" s="907" t="s">
        <v>1140</v>
      </c>
      <c r="FE25" s="907" t="s">
        <v>1140</v>
      </c>
      <c r="FF25" s="907" t="s">
        <v>1140</v>
      </c>
      <c r="FG25" s="907" t="s">
        <v>1140</v>
      </c>
      <c r="FH25" s="907" t="s">
        <v>533</v>
      </c>
      <c r="FI25" s="907" t="s">
        <v>533</v>
      </c>
      <c r="FJ25" s="907" t="s">
        <v>1140</v>
      </c>
      <c r="FK25" s="907" t="s">
        <v>1140</v>
      </c>
      <c r="FL25" s="907" t="s">
        <v>1140</v>
      </c>
      <c r="FM25" s="907" t="s">
        <v>1140</v>
      </c>
      <c r="FN25" s="907" t="s">
        <v>1140</v>
      </c>
      <c r="FO25" s="907" t="s">
        <v>1140</v>
      </c>
      <c r="FP25" s="907" t="s">
        <v>1140</v>
      </c>
      <c r="FQ25" s="907" t="s">
        <v>1140</v>
      </c>
      <c r="FR25" s="907" t="s">
        <v>1140</v>
      </c>
      <c r="FS25" s="907" t="s">
        <v>1140</v>
      </c>
      <c r="FT25" s="907" t="s">
        <v>1140</v>
      </c>
      <c r="FU25" s="907" t="s">
        <v>1140</v>
      </c>
      <c r="FV25" s="907" t="s">
        <v>534</v>
      </c>
      <c r="FW25" s="907" t="s">
        <v>1140</v>
      </c>
      <c r="FX25" s="907" t="s">
        <v>533</v>
      </c>
      <c r="FY25" s="907" t="s">
        <v>533</v>
      </c>
      <c r="FZ25" s="907" t="s">
        <v>533</v>
      </c>
      <c r="GA25" s="907" t="s">
        <v>533</v>
      </c>
      <c r="GB25" s="907" t="s">
        <v>533</v>
      </c>
      <c r="GC25" s="907" t="s">
        <v>1140</v>
      </c>
      <c r="GD25" s="907" t="s">
        <v>533</v>
      </c>
      <c r="GE25" s="907" t="s">
        <v>533</v>
      </c>
      <c r="GF25" s="907" t="s">
        <v>1140</v>
      </c>
      <c r="GG25" s="907" t="s">
        <v>1140</v>
      </c>
      <c r="GH25" s="907" t="s">
        <v>533</v>
      </c>
      <c r="GI25" s="907" t="s">
        <v>533</v>
      </c>
      <c r="GJ25" s="907" t="s">
        <v>533</v>
      </c>
      <c r="GK25" s="907" t="s">
        <v>533</v>
      </c>
    </row>
    <row r="26" spans="1:193" x14ac:dyDescent="0.2">
      <c r="A26" s="906">
        <v>44486</v>
      </c>
      <c r="B26" s="907" t="s">
        <v>1140</v>
      </c>
      <c r="C26" s="907" t="s">
        <v>1140</v>
      </c>
      <c r="D26" s="907" t="s">
        <v>1140</v>
      </c>
      <c r="E26" s="907" t="s">
        <v>1140</v>
      </c>
      <c r="F26" s="907" t="s">
        <v>1140</v>
      </c>
      <c r="G26" s="907" t="s">
        <v>1140</v>
      </c>
      <c r="H26" s="907" t="s">
        <v>1140</v>
      </c>
      <c r="I26" s="907" t="s">
        <v>1140</v>
      </c>
      <c r="J26" s="907" t="s">
        <v>1140</v>
      </c>
      <c r="K26" s="907" t="s">
        <v>1140</v>
      </c>
      <c r="L26" s="907" t="s">
        <v>1140</v>
      </c>
      <c r="M26" s="907" t="s">
        <v>1140</v>
      </c>
      <c r="N26" s="907" t="s">
        <v>1140</v>
      </c>
      <c r="O26" s="907" t="s">
        <v>1140</v>
      </c>
      <c r="P26" s="907" t="s">
        <v>1140</v>
      </c>
      <c r="Q26" s="907" t="s">
        <v>1140</v>
      </c>
      <c r="R26" s="907" t="s">
        <v>1140</v>
      </c>
      <c r="S26" s="907" t="s">
        <v>1140</v>
      </c>
      <c r="T26" s="907" t="s">
        <v>1140</v>
      </c>
      <c r="U26" s="907" t="s">
        <v>1140</v>
      </c>
      <c r="V26" s="907" t="s">
        <v>1140</v>
      </c>
      <c r="W26" s="907" t="s">
        <v>1140</v>
      </c>
      <c r="X26" s="907" t="s">
        <v>1140</v>
      </c>
      <c r="Y26" s="907" t="s">
        <v>1140</v>
      </c>
      <c r="Z26" s="907" t="s">
        <v>1140</v>
      </c>
      <c r="AA26" s="907" t="s">
        <v>1140</v>
      </c>
      <c r="AB26" s="907" t="s">
        <v>1140</v>
      </c>
      <c r="AC26" s="907" t="s">
        <v>1140</v>
      </c>
      <c r="AD26" s="907" t="s">
        <v>1140</v>
      </c>
      <c r="AE26" s="907" t="s">
        <v>1140</v>
      </c>
      <c r="AF26" s="907" t="s">
        <v>533</v>
      </c>
      <c r="AG26" s="907" t="s">
        <v>533</v>
      </c>
      <c r="AH26" s="907" t="s">
        <v>1140</v>
      </c>
      <c r="AI26" s="907" t="s">
        <v>1140</v>
      </c>
      <c r="AJ26" s="907" t="s">
        <v>1140</v>
      </c>
      <c r="AK26" s="907" t="s">
        <v>1140</v>
      </c>
      <c r="AL26" s="907" t="s">
        <v>1140</v>
      </c>
      <c r="AM26" s="907" t="s">
        <v>1140</v>
      </c>
      <c r="AN26" s="907" t="s">
        <v>1140</v>
      </c>
      <c r="AO26" s="907" t="s">
        <v>1140</v>
      </c>
      <c r="AP26" s="907" t="s">
        <v>1140</v>
      </c>
      <c r="AQ26" s="907" t="s">
        <v>1140</v>
      </c>
      <c r="AR26" s="907" t="s">
        <v>1140</v>
      </c>
      <c r="AS26" s="907" t="s">
        <v>1140</v>
      </c>
      <c r="AT26" s="907" t="s">
        <v>533</v>
      </c>
      <c r="AU26" s="907" t="s">
        <v>1140</v>
      </c>
      <c r="AV26" s="907" t="s">
        <v>1140</v>
      </c>
      <c r="AW26" s="907" t="s">
        <v>1140</v>
      </c>
      <c r="AX26" s="907" t="s">
        <v>1140</v>
      </c>
      <c r="AY26" s="907" t="s">
        <v>533</v>
      </c>
      <c r="AZ26" s="907" t="s">
        <v>533</v>
      </c>
      <c r="BA26" s="907" t="s">
        <v>1140</v>
      </c>
      <c r="BB26" s="907" t="s">
        <v>533</v>
      </c>
      <c r="BC26" s="907" t="s">
        <v>1140</v>
      </c>
      <c r="BD26" s="907" t="s">
        <v>533</v>
      </c>
      <c r="BE26" s="907" t="s">
        <v>1140</v>
      </c>
      <c r="BF26" s="907" t="s">
        <v>1140</v>
      </c>
      <c r="BG26" s="907" t="s">
        <v>533</v>
      </c>
      <c r="BH26" s="907" t="s">
        <v>533</v>
      </c>
      <c r="BI26" s="907" t="s">
        <v>1140</v>
      </c>
      <c r="BJ26" s="907" t="s">
        <v>533</v>
      </c>
      <c r="BK26" s="907" t="s">
        <v>1140</v>
      </c>
      <c r="BL26" s="907" t="s">
        <v>533</v>
      </c>
      <c r="BM26" s="907" t="s">
        <v>1140</v>
      </c>
      <c r="BN26" s="907" t="s">
        <v>1140</v>
      </c>
      <c r="BO26" s="907" t="s">
        <v>533</v>
      </c>
      <c r="BP26" s="907" t="s">
        <v>533</v>
      </c>
      <c r="BQ26" s="907" t="s">
        <v>533</v>
      </c>
      <c r="BR26" s="907" t="s">
        <v>533</v>
      </c>
      <c r="BS26" s="907" t="s">
        <v>1140</v>
      </c>
      <c r="BT26" s="907" t="s">
        <v>533</v>
      </c>
      <c r="BU26" s="907" t="s">
        <v>1140</v>
      </c>
      <c r="BV26" s="907" t="s">
        <v>533</v>
      </c>
      <c r="BW26" s="907" t="s">
        <v>1140</v>
      </c>
      <c r="BX26" s="907" t="s">
        <v>1140</v>
      </c>
      <c r="BY26" s="907" t="s">
        <v>1140</v>
      </c>
      <c r="BZ26" s="907" t="s">
        <v>533</v>
      </c>
      <c r="CA26" s="907" t="s">
        <v>533</v>
      </c>
      <c r="CB26" s="907" t="s">
        <v>1140</v>
      </c>
      <c r="CC26" s="907" t="s">
        <v>1140</v>
      </c>
      <c r="CD26" s="907" t="s">
        <v>1140</v>
      </c>
      <c r="CE26" s="907" t="s">
        <v>1140</v>
      </c>
      <c r="CF26" s="907" t="s">
        <v>533</v>
      </c>
      <c r="CG26" s="907" t="s">
        <v>1140</v>
      </c>
      <c r="CH26" s="907" t="s">
        <v>1140</v>
      </c>
      <c r="CI26" s="907" t="s">
        <v>1140</v>
      </c>
      <c r="CJ26" s="907" t="s">
        <v>1140</v>
      </c>
      <c r="CK26" s="907" t="s">
        <v>1140</v>
      </c>
      <c r="CL26" s="907" t="s">
        <v>1140</v>
      </c>
      <c r="CM26" s="907" t="s">
        <v>1140</v>
      </c>
      <c r="CN26" s="907" t="s">
        <v>533</v>
      </c>
      <c r="CO26" s="907" t="s">
        <v>1140</v>
      </c>
      <c r="CP26" s="907" t="s">
        <v>1140</v>
      </c>
      <c r="CQ26" s="907" t="s">
        <v>1140</v>
      </c>
      <c r="CR26" s="907" t="s">
        <v>1140</v>
      </c>
      <c r="CS26" s="907" t="s">
        <v>1140</v>
      </c>
      <c r="CT26" s="907" t="s">
        <v>1140</v>
      </c>
      <c r="CU26" s="907" t="s">
        <v>1140</v>
      </c>
      <c r="CV26" s="907" t="s">
        <v>1140</v>
      </c>
      <c r="CW26" s="907" t="s">
        <v>1140</v>
      </c>
      <c r="CX26" s="907" t="s">
        <v>1140</v>
      </c>
      <c r="CY26" s="907" t="s">
        <v>1140</v>
      </c>
      <c r="CZ26" s="907" t="s">
        <v>533</v>
      </c>
      <c r="DA26" s="907" t="s">
        <v>1140</v>
      </c>
      <c r="DB26" s="907" t="s">
        <v>1140</v>
      </c>
      <c r="DC26" s="907" t="s">
        <v>1140</v>
      </c>
      <c r="DD26" s="907" t="s">
        <v>1140</v>
      </c>
      <c r="DE26" s="907" t="s">
        <v>1140</v>
      </c>
      <c r="DF26" s="907" t="s">
        <v>1140</v>
      </c>
      <c r="DG26" s="907" t="s">
        <v>1140</v>
      </c>
      <c r="DH26" s="907" t="s">
        <v>1140</v>
      </c>
      <c r="DI26" s="907" t="s">
        <v>1140</v>
      </c>
      <c r="DJ26" s="907" t="s">
        <v>533</v>
      </c>
      <c r="DK26" s="907" t="s">
        <v>1140</v>
      </c>
      <c r="DL26" s="907" t="s">
        <v>1140</v>
      </c>
      <c r="DM26" s="907" t="s">
        <v>533</v>
      </c>
      <c r="DN26" s="907" t="s">
        <v>1140</v>
      </c>
      <c r="DO26" s="907" t="s">
        <v>1140</v>
      </c>
      <c r="DP26" s="907" t="s">
        <v>1140</v>
      </c>
      <c r="DQ26" s="907" t="s">
        <v>1140</v>
      </c>
      <c r="DR26" s="907" t="s">
        <v>533</v>
      </c>
      <c r="DS26" s="907" t="s">
        <v>533</v>
      </c>
      <c r="DT26" s="907" t="s">
        <v>533</v>
      </c>
      <c r="DU26" s="907" t="s">
        <v>1140</v>
      </c>
      <c r="DV26" s="907" t="s">
        <v>1140</v>
      </c>
      <c r="DW26" s="907" t="s">
        <v>533</v>
      </c>
      <c r="DX26" s="907" t="s">
        <v>533</v>
      </c>
      <c r="DY26" s="907" t="s">
        <v>533</v>
      </c>
      <c r="DZ26" s="907" t="s">
        <v>533</v>
      </c>
      <c r="EA26" s="907" t="s">
        <v>533</v>
      </c>
      <c r="EB26" s="907" t="s">
        <v>533</v>
      </c>
      <c r="EC26" s="907" t="s">
        <v>534</v>
      </c>
      <c r="ED26" s="907" t="s">
        <v>1140</v>
      </c>
      <c r="EE26" s="907" t="s">
        <v>1140</v>
      </c>
      <c r="EF26" s="907" t="s">
        <v>1140</v>
      </c>
      <c r="EG26" s="907" t="s">
        <v>1140</v>
      </c>
      <c r="EH26" s="907" t="s">
        <v>1140</v>
      </c>
      <c r="EI26" s="907" t="s">
        <v>1140</v>
      </c>
      <c r="EJ26" s="907" t="s">
        <v>1140</v>
      </c>
      <c r="EK26" s="907" t="s">
        <v>1140</v>
      </c>
      <c r="EL26" s="907" t="s">
        <v>1140</v>
      </c>
      <c r="EM26" s="907" t="s">
        <v>1140</v>
      </c>
      <c r="EN26" s="907" t="s">
        <v>1140</v>
      </c>
      <c r="EO26" s="907" t="s">
        <v>1140</v>
      </c>
      <c r="EP26" s="907" t="s">
        <v>1140</v>
      </c>
      <c r="EQ26" s="907" t="s">
        <v>1140</v>
      </c>
      <c r="ER26" s="907" t="s">
        <v>533</v>
      </c>
      <c r="ES26" s="907" t="s">
        <v>533</v>
      </c>
      <c r="ET26" s="907" t="s">
        <v>533</v>
      </c>
      <c r="EU26" s="907" t="s">
        <v>1140</v>
      </c>
      <c r="EV26" s="907" t="s">
        <v>1140</v>
      </c>
      <c r="EW26" s="907" t="s">
        <v>1140</v>
      </c>
      <c r="EX26" s="907" t="s">
        <v>533</v>
      </c>
      <c r="EY26" s="907" t="s">
        <v>1140</v>
      </c>
      <c r="EZ26" s="907" t="s">
        <v>1140</v>
      </c>
      <c r="FA26" s="907" t="s">
        <v>1140</v>
      </c>
      <c r="FB26" s="907" t="s">
        <v>1140</v>
      </c>
      <c r="FC26" s="907" t="s">
        <v>1140</v>
      </c>
      <c r="FD26" s="907" t="s">
        <v>1140</v>
      </c>
      <c r="FE26" s="907" t="s">
        <v>1140</v>
      </c>
      <c r="FF26" s="907" t="s">
        <v>1140</v>
      </c>
      <c r="FG26" s="907" t="s">
        <v>1140</v>
      </c>
      <c r="FH26" s="907" t="s">
        <v>533</v>
      </c>
      <c r="FI26" s="907" t="s">
        <v>533</v>
      </c>
      <c r="FJ26" s="907" t="s">
        <v>1140</v>
      </c>
      <c r="FK26" s="907" t="s">
        <v>1140</v>
      </c>
      <c r="FL26" s="907" t="s">
        <v>1140</v>
      </c>
      <c r="FM26" s="907" t="s">
        <v>1140</v>
      </c>
      <c r="FN26" s="907" t="s">
        <v>1140</v>
      </c>
      <c r="FO26" s="907" t="s">
        <v>1140</v>
      </c>
      <c r="FP26" s="907" t="s">
        <v>1140</v>
      </c>
      <c r="FQ26" s="907" t="s">
        <v>1140</v>
      </c>
      <c r="FR26" s="907" t="s">
        <v>1140</v>
      </c>
      <c r="FS26" s="907" t="s">
        <v>1140</v>
      </c>
      <c r="FT26" s="907" t="s">
        <v>1140</v>
      </c>
      <c r="FU26" s="907" t="s">
        <v>1140</v>
      </c>
      <c r="FV26" s="907" t="s">
        <v>534</v>
      </c>
      <c r="FW26" s="907" t="s">
        <v>1140</v>
      </c>
      <c r="FX26" s="907" t="s">
        <v>533</v>
      </c>
      <c r="FY26" s="907" t="s">
        <v>533</v>
      </c>
      <c r="FZ26" s="907" t="s">
        <v>533</v>
      </c>
      <c r="GA26" s="907" t="s">
        <v>533</v>
      </c>
      <c r="GB26" s="907" t="s">
        <v>533</v>
      </c>
      <c r="GC26" s="907" t="s">
        <v>1140</v>
      </c>
      <c r="GD26" s="907" t="s">
        <v>533</v>
      </c>
      <c r="GE26" s="907" t="s">
        <v>533</v>
      </c>
      <c r="GF26" s="907" t="s">
        <v>1140</v>
      </c>
      <c r="GG26" s="907" t="s">
        <v>1140</v>
      </c>
      <c r="GH26" s="907" t="s">
        <v>1140</v>
      </c>
      <c r="GI26" s="907" t="s">
        <v>533</v>
      </c>
      <c r="GJ26" s="907" t="s">
        <v>533</v>
      </c>
      <c r="GK26" s="907" t="s">
        <v>533</v>
      </c>
    </row>
    <row r="27" spans="1:193" x14ac:dyDescent="0.2">
      <c r="A27" s="906">
        <v>44487</v>
      </c>
      <c r="B27" s="907" t="s">
        <v>1140</v>
      </c>
      <c r="C27" s="907" t="s">
        <v>1140</v>
      </c>
      <c r="D27" s="907" t="s">
        <v>1140</v>
      </c>
      <c r="E27" s="907" t="s">
        <v>533</v>
      </c>
      <c r="F27" s="907" t="s">
        <v>1140</v>
      </c>
      <c r="G27" s="907" t="s">
        <v>1140</v>
      </c>
      <c r="H27" s="907" t="s">
        <v>1140</v>
      </c>
      <c r="I27" s="907" t="s">
        <v>1140</v>
      </c>
      <c r="J27" s="907" t="s">
        <v>1140</v>
      </c>
      <c r="K27" s="907" t="s">
        <v>1140</v>
      </c>
      <c r="L27" s="907" t="s">
        <v>1140</v>
      </c>
      <c r="M27" s="907" t="s">
        <v>1140</v>
      </c>
      <c r="N27" s="907" t="s">
        <v>1140</v>
      </c>
      <c r="O27" s="907" t="s">
        <v>1140</v>
      </c>
      <c r="P27" s="907" t="s">
        <v>1140</v>
      </c>
      <c r="Q27" s="907" t="s">
        <v>1140</v>
      </c>
      <c r="R27" s="907" t="s">
        <v>1140</v>
      </c>
      <c r="S27" s="907" t="s">
        <v>1140</v>
      </c>
      <c r="T27" s="907" t="s">
        <v>1140</v>
      </c>
      <c r="U27" s="907" t="s">
        <v>1140</v>
      </c>
      <c r="V27" s="907" t="s">
        <v>1140</v>
      </c>
      <c r="W27" s="907" t="s">
        <v>1140</v>
      </c>
      <c r="X27" s="907" t="s">
        <v>1140</v>
      </c>
      <c r="Y27" s="907" t="s">
        <v>1140</v>
      </c>
      <c r="Z27" s="907" t="s">
        <v>1140</v>
      </c>
      <c r="AA27" s="907" t="s">
        <v>1140</v>
      </c>
      <c r="AB27" s="907" t="s">
        <v>1140</v>
      </c>
      <c r="AC27" s="907" t="s">
        <v>1140</v>
      </c>
      <c r="AD27" s="907" t="s">
        <v>1140</v>
      </c>
      <c r="AE27" s="907" t="s">
        <v>1140</v>
      </c>
      <c r="AF27" s="907" t="s">
        <v>533</v>
      </c>
      <c r="AG27" s="907" t="s">
        <v>533</v>
      </c>
      <c r="AH27" s="907" t="s">
        <v>1140</v>
      </c>
      <c r="AI27" s="907" t="s">
        <v>1140</v>
      </c>
      <c r="AJ27" s="907" t="s">
        <v>1140</v>
      </c>
      <c r="AK27" s="907" t="s">
        <v>1140</v>
      </c>
      <c r="AL27" s="907" t="s">
        <v>1140</v>
      </c>
      <c r="AM27" s="907" t="s">
        <v>1140</v>
      </c>
      <c r="AN27" s="907" t="s">
        <v>1140</v>
      </c>
      <c r="AO27" s="907" t="s">
        <v>1140</v>
      </c>
      <c r="AP27" s="907" t="s">
        <v>1140</v>
      </c>
      <c r="AQ27" s="907" t="s">
        <v>1140</v>
      </c>
      <c r="AR27" s="907" t="s">
        <v>1140</v>
      </c>
      <c r="AS27" s="907" t="s">
        <v>1140</v>
      </c>
      <c r="AT27" s="907" t="s">
        <v>1140</v>
      </c>
      <c r="AU27" s="907" t="s">
        <v>1140</v>
      </c>
      <c r="AV27" s="907" t="s">
        <v>1140</v>
      </c>
      <c r="AW27" s="907" t="s">
        <v>1140</v>
      </c>
      <c r="AX27" s="907" t="s">
        <v>1140</v>
      </c>
      <c r="AY27" s="907" t="s">
        <v>533</v>
      </c>
      <c r="AZ27" s="907" t="s">
        <v>533</v>
      </c>
      <c r="BA27" s="907" t="s">
        <v>1140</v>
      </c>
      <c r="BB27" s="907" t="s">
        <v>533</v>
      </c>
      <c r="BC27" s="907" t="s">
        <v>1140</v>
      </c>
      <c r="BD27" s="907" t="s">
        <v>533</v>
      </c>
      <c r="BE27" s="907" t="s">
        <v>1140</v>
      </c>
      <c r="BF27" s="907" t="s">
        <v>1140</v>
      </c>
      <c r="BG27" s="907" t="s">
        <v>533</v>
      </c>
      <c r="BH27" s="907" t="s">
        <v>533</v>
      </c>
      <c r="BI27" s="907" t="s">
        <v>1140</v>
      </c>
      <c r="BJ27" s="907" t="s">
        <v>533</v>
      </c>
      <c r="BK27" s="907" t="s">
        <v>1140</v>
      </c>
      <c r="BL27" s="907" t="s">
        <v>533</v>
      </c>
      <c r="BM27" s="907" t="s">
        <v>1140</v>
      </c>
      <c r="BN27" s="907" t="s">
        <v>1140</v>
      </c>
      <c r="BO27" s="907" t="s">
        <v>533</v>
      </c>
      <c r="BP27" s="907" t="s">
        <v>533</v>
      </c>
      <c r="BQ27" s="907" t="s">
        <v>533</v>
      </c>
      <c r="BR27" s="907" t="s">
        <v>533</v>
      </c>
      <c r="BS27" s="907" t="s">
        <v>1140</v>
      </c>
      <c r="BT27" s="907" t="s">
        <v>533</v>
      </c>
      <c r="BU27" s="907" t="s">
        <v>1140</v>
      </c>
      <c r="BV27" s="907" t="s">
        <v>1140</v>
      </c>
      <c r="BW27" s="907" t="s">
        <v>1140</v>
      </c>
      <c r="BX27" s="907" t="s">
        <v>1140</v>
      </c>
      <c r="BY27" s="907" t="s">
        <v>1140</v>
      </c>
      <c r="BZ27" s="907" t="s">
        <v>533</v>
      </c>
      <c r="CA27" s="907" t="s">
        <v>533</v>
      </c>
      <c r="CB27" s="907" t="s">
        <v>1140</v>
      </c>
      <c r="CC27" s="907" t="s">
        <v>1140</v>
      </c>
      <c r="CD27" s="907" t="s">
        <v>1140</v>
      </c>
      <c r="CE27" s="907" t="s">
        <v>1140</v>
      </c>
      <c r="CF27" s="907" t="s">
        <v>533</v>
      </c>
      <c r="CG27" s="907" t="s">
        <v>1140</v>
      </c>
      <c r="CH27" s="907" t="s">
        <v>1140</v>
      </c>
      <c r="CI27" s="907" t="s">
        <v>1140</v>
      </c>
      <c r="CJ27" s="907" t="s">
        <v>1140</v>
      </c>
      <c r="CK27" s="907" t="s">
        <v>1140</v>
      </c>
      <c r="CL27" s="907" t="s">
        <v>1140</v>
      </c>
      <c r="CM27" s="907" t="s">
        <v>1140</v>
      </c>
      <c r="CN27" s="907" t="s">
        <v>533</v>
      </c>
      <c r="CO27" s="907" t="s">
        <v>1140</v>
      </c>
      <c r="CP27" s="907" t="s">
        <v>1140</v>
      </c>
      <c r="CQ27" s="907" t="s">
        <v>1140</v>
      </c>
      <c r="CR27" s="907" t="s">
        <v>1140</v>
      </c>
      <c r="CS27" s="907" t="s">
        <v>1140</v>
      </c>
      <c r="CT27" s="907" t="s">
        <v>1140</v>
      </c>
      <c r="CU27" s="907" t="s">
        <v>1140</v>
      </c>
      <c r="CV27" s="907" t="s">
        <v>1140</v>
      </c>
      <c r="CW27" s="907" t="s">
        <v>1140</v>
      </c>
      <c r="CX27" s="907" t="s">
        <v>1140</v>
      </c>
      <c r="CY27" s="907" t="s">
        <v>1140</v>
      </c>
      <c r="CZ27" s="907" t="s">
        <v>533</v>
      </c>
      <c r="DA27" s="907" t="s">
        <v>1140</v>
      </c>
      <c r="DB27" s="907" t="s">
        <v>1140</v>
      </c>
      <c r="DC27" s="907" t="s">
        <v>1140</v>
      </c>
      <c r="DD27" s="907" t="s">
        <v>1140</v>
      </c>
      <c r="DE27" s="907" t="s">
        <v>1140</v>
      </c>
      <c r="DF27" s="907" t="s">
        <v>1140</v>
      </c>
      <c r="DG27" s="907" t="s">
        <v>1140</v>
      </c>
      <c r="DH27" s="907" t="s">
        <v>1140</v>
      </c>
      <c r="DI27" s="907" t="s">
        <v>1140</v>
      </c>
      <c r="DJ27" s="907" t="s">
        <v>533</v>
      </c>
      <c r="DK27" s="907" t="s">
        <v>1140</v>
      </c>
      <c r="DL27" s="907" t="s">
        <v>1140</v>
      </c>
      <c r="DM27" s="907" t="s">
        <v>533</v>
      </c>
      <c r="DN27" s="907" t="s">
        <v>1140</v>
      </c>
      <c r="DO27" s="907" t="s">
        <v>1140</v>
      </c>
      <c r="DP27" s="907" t="s">
        <v>1140</v>
      </c>
      <c r="DQ27" s="907" t="s">
        <v>1140</v>
      </c>
      <c r="DR27" s="907" t="s">
        <v>533</v>
      </c>
      <c r="DS27" s="907" t="s">
        <v>533</v>
      </c>
      <c r="DT27" s="907" t="s">
        <v>1140</v>
      </c>
      <c r="DU27" s="907" t="s">
        <v>1140</v>
      </c>
      <c r="DV27" s="907" t="s">
        <v>1140</v>
      </c>
      <c r="DW27" s="907" t="s">
        <v>533</v>
      </c>
      <c r="DX27" s="907" t="s">
        <v>533</v>
      </c>
      <c r="DY27" s="907" t="s">
        <v>533</v>
      </c>
      <c r="DZ27" s="907" t="s">
        <v>533</v>
      </c>
      <c r="EA27" s="907" t="s">
        <v>533</v>
      </c>
      <c r="EB27" s="907" t="s">
        <v>533</v>
      </c>
      <c r="EC27" s="907" t="s">
        <v>534</v>
      </c>
      <c r="ED27" s="907" t="s">
        <v>1140</v>
      </c>
      <c r="EE27" s="907" t="s">
        <v>1140</v>
      </c>
      <c r="EF27" s="907" t="s">
        <v>1140</v>
      </c>
      <c r="EG27" s="907" t="s">
        <v>1140</v>
      </c>
      <c r="EH27" s="907" t="s">
        <v>1140</v>
      </c>
      <c r="EI27" s="907" t="s">
        <v>1140</v>
      </c>
      <c r="EJ27" s="907" t="s">
        <v>1140</v>
      </c>
      <c r="EK27" s="907" t="s">
        <v>1140</v>
      </c>
      <c r="EL27" s="907" t="s">
        <v>1140</v>
      </c>
      <c r="EM27" s="907" t="s">
        <v>1140</v>
      </c>
      <c r="EN27" s="907" t="s">
        <v>1140</v>
      </c>
      <c r="EO27" s="907" t="s">
        <v>1140</v>
      </c>
      <c r="EP27" s="907" t="s">
        <v>1140</v>
      </c>
      <c r="EQ27" s="907" t="s">
        <v>1140</v>
      </c>
      <c r="ER27" s="907" t="s">
        <v>533</v>
      </c>
      <c r="ES27" s="907" t="s">
        <v>1140</v>
      </c>
      <c r="ET27" s="907" t="s">
        <v>533</v>
      </c>
      <c r="EU27" s="907" t="s">
        <v>1140</v>
      </c>
      <c r="EV27" s="907" t="s">
        <v>1140</v>
      </c>
      <c r="EW27" s="907" t="s">
        <v>1140</v>
      </c>
      <c r="EX27" s="907" t="s">
        <v>533</v>
      </c>
      <c r="EY27" s="907" t="s">
        <v>1140</v>
      </c>
      <c r="EZ27" s="907" t="s">
        <v>1140</v>
      </c>
      <c r="FA27" s="907" t="s">
        <v>1140</v>
      </c>
      <c r="FB27" s="907" t="s">
        <v>1140</v>
      </c>
      <c r="FC27" s="907" t="s">
        <v>1140</v>
      </c>
      <c r="FD27" s="907" t="s">
        <v>1140</v>
      </c>
      <c r="FE27" s="907" t="s">
        <v>1140</v>
      </c>
      <c r="FF27" s="907" t="s">
        <v>1140</v>
      </c>
      <c r="FG27" s="907" t="s">
        <v>1140</v>
      </c>
      <c r="FH27" s="907" t="s">
        <v>533</v>
      </c>
      <c r="FI27" s="907" t="s">
        <v>533</v>
      </c>
      <c r="FJ27" s="907" t="s">
        <v>1140</v>
      </c>
      <c r="FK27" s="907" t="s">
        <v>1140</v>
      </c>
      <c r="FL27" s="907" t="s">
        <v>1140</v>
      </c>
      <c r="FM27" s="907" t="s">
        <v>1140</v>
      </c>
      <c r="FN27" s="907" t="s">
        <v>1140</v>
      </c>
      <c r="FO27" s="907" t="s">
        <v>1140</v>
      </c>
      <c r="FP27" s="907" t="s">
        <v>1140</v>
      </c>
      <c r="FQ27" s="907" t="s">
        <v>1140</v>
      </c>
      <c r="FR27" s="907" t="s">
        <v>1140</v>
      </c>
      <c r="FS27" s="907" t="s">
        <v>1140</v>
      </c>
      <c r="FT27" s="907" t="s">
        <v>1140</v>
      </c>
      <c r="FU27" s="907" t="s">
        <v>1140</v>
      </c>
      <c r="FV27" s="907" t="s">
        <v>534</v>
      </c>
      <c r="FW27" s="907" t="s">
        <v>1140</v>
      </c>
      <c r="FX27" s="907" t="s">
        <v>533</v>
      </c>
      <c r="FY27" s="907" t="s">
        <v>533</v>
      </c>
      <c r="FZ27" s="907" t="s">
        <v>533</v>
      </c>
      <c r="GA27" s="907" t="s">
        <v>533</v>
      </c>
      <c r="GB27" s="907" t="s">
        <v>533</v>
      </c>
      <c r="GC27" s="907" t="s">
        <v>1140</v>
      </c>
      <c r="GD27" s="907" t="s">
        <v>533</v>
      </c>
      <c r="GE27" s="907" t="s">
        <v>533</v>
      </c>
      <c r="GF27" s="907" t="s">
        <v>1140</v>
      </c>
      <c r="GG27" s="907" t="s">
        <v>1140</v>
      </c>
      <c r="GH27" s="907" t="s">
        <v>1140</v>
      </c>
      <c r="GI27" s="907" t="s">
        <v>533</v>
      </c>
      <c r="GJ27" s="907" t="s">
        <v>533</v>
      </c>
      <c r="GK27" s="907" t="s">
        <v>533</v>
      </c>
    </row>
    <row r="28" spans="1:193" x14ac:dyDescent="0.2">
      <c r="A28" s="906">
        <v>44488</v>
      </c>
      <c r="B28" s="907" t="s">
        <v>1140</v>
      </c>
      <c r="C28" s="907" t="s">
        <v>1140</v>
      </c>
      <c r="D28" s="907" t="s">
        <v>1140</v>
      </c>
      <c r="E28" s="907" t="s">
        <v>533</v>
      </c>
      <c r="F28" s="907" t="s">
        <v>1140</v>
      </c>
      <c r="G28" s="907" t="s">
        <v>1140</v>
      </c>
      <c r="H28" s="907" t="s">
        <v>1140</v>
      </c>
      <c r="I28" s="907" t="s">
        <v>1140</v>
      </c>
      <c r="J28" s="907" t="s">
        <v>1140</v>
      </c>
      <c r="K28" s="907" t="s">
        <v>1140</v>
      </c>
      <c r="L28" s="907" t="s">
        <v>1140</v>
      </c>
      <c r="M28" s="907" t="s">
        <v>1140</v>
      </c>
      <c r="N28" s="907" t="s">
        <v>1140</v>
      </c>
      <c r="O28" s="907" t="s">
        <v>1140</v>
      </c>
      <c r="P28" s="907" t="s">
        <v>1140</v>
      </c>
      <c r="Q28" s="907" t="s">
        <v>1140</v>
      </c>
      <c r="R28" s="907" t="s">
        <v>1140</v>
      </c>
      <c r="S28" s="907" t="s">
        <v>1140</v>
      </c>
      <c r="T28" s="907" t="s">
        <v>1140</v>
      </c>
      <c r="U28" s="907" t="s">
        <v>1140</v>
      </c>
      <c r="V28" s="907" t="s">
        <v>1140</v>
      </c>
      <c r="W28" s="907" t="s">
        <v>1140</v>
      </c>
      <c r="X28" s="907" t="s">
        <v>1140</v>
      </c>
      <c r="Y28" s="907" t="s">
        <v>1140</v>
      </c>
      <c r="Z28" s="907" t="s">
        <v>1140</v>
      </c>
      <c r="AA28" s="907" t="s">
        <v>1140</v>
      </c>
      <c r="AB28" s="907" t="s">
        <v>1140</v>
      </c>
      <c r="AC28" s="907" t="s">
        <v>1140</v>
      </c>
      <c r="AD28" s="907" t="s">
        <v>1140</v>
      </c>
      <c r="AE28" s="907" t="s">
        <v>1140</v>
      </c>
      <c r="AF28" s="907" t="s">
        <v>533</v>
      </c>
      <c r="AG28" s="907" t="s">
        <v>533</v>
      </c>
      <c r="AH28" s="907" t="s">
        <v>1140</v>
      </c>
      <c r="AI28" s="907" t="s">
        <v>1140</v>
      </c>
      <c r="AJ28" s="907" t="s">
        <v>1140</v>
      </c>
      <c r="AK28" s="907" t="s">
        <v>1140</v>
      </c>
      <c r="AL28" s="907" t="s">
        <v>1140</v>
      </c>
      <c r="AM28" s="907" t="s">
        <v>1140</v>
      </c>
      <c r="AN28" s="907" t="s">
        <v>1140</v>
      </c>
      <c r="AO28" s="907" t="s">
        <v>1140</v>
      </c>
      <c r="AP28" s="907" t="s">
        <v>1140</v>
      </c>
      <c r="AQ28" s="907" t="s">
        <v>1140</v>
      </c>
      <c r="AR28" s="907" t="s">
        <v>1140</v>
      </c>
      <c r="AS28" s="907" t="s">
        <v>1140</v>
      </c>
      <c r="AT28" s="907" t="s">
        <v>1140</v>
      </c>
      <c r="AU28" s="907" t="s">
        <v>1140</v>
      </c>
      <c r="AV28" s="907" t="s">
        <v>1140</v>
      </c>
      <c r="AW28" s="907" t="s">
        <v>1140</v>
      </c>
      <c r="AX28" s="907" t="s">
        <v>1140</v>
      </c>
      <c r="AY28" s="907" t="s">
        <v>533</v>
      </c>
      <c r="AZ28" s="907" t="s">
        <v>533</v>
      </c>
      <c r="BA28" s="907" t="s">
        <v>1140</v>
      </c>
      <c r="BB28" s="907" t="s">
        <v>533</v>
      </c>
      <c r="BC28" s="907" t="s">
        <v>1140</v>
      </c>
      <c r="BD28" s="907" t="s">
        <v>533</v>
      </c>
      <c r="BE28" s="907" t="s">
        <v>1140</v>
      </c>
      <c r="BF28" s="907" t="s">
        <v>1140</v>
      </c>
      <c r="BG28" s="907" t="s">
        <v>533</v>
      </c>
      <c r="BH28" s="907" t="s">
        <v>533</v>
      </c>
      <c r="BI28" s="907" t="s">
        <v>1140</v>
      </c>
      <c r="BJ28" s="907" t="s">
        <v>533</v>
      </c>
      <c r="BK28" s="907" t="s">
        <v>1140</v>
      </c>
      <c r="BL28" s="907" t="s">
        <v>533</v>
      </c>
      <c r="BM28" s="907" t="s">
        <v>1140</v>
      </c>
      <c r="BN28" s="907" t="s">
        <v>1140</v>
      </c>
      <c r="BO28" s="907" t="s">
        <v>533</v>
      </c>
      <c r="BP28" s="907" t="s">
        <v>533</v>
      </c>
      <c r="BQ28" s="907" t="s">
        <v>533</v>
      </c>
      <c r="BR28" s="907" t="s">
        <v>533</v>
      </c>
      <c r="BS28" s="907" t="s">
        <v>1140</v>
      </c>
      <c r="BT28" s="907" t="s">
        <v>533</v>
      </c>
      <c r="BU28" s="907" t="s">
        <v>1140</v>
      </c>
      <c r="BV28" s="907" t="s">
        <v>1140</v>
      </c>
      <c r="BW28" s="907" t="s">
        <v>1140</v>
      </c>
      <c r="BX28" s="907" t="s">
        <v>1140</v>
      </c>
      <c r="BY28" s="907" t="s">
        <v>1140</v>
      </c>
      <c r="BZ28" s="907" t="s">
        <v>533</v>
      </c>
      <c r="CA28" s="907" t="s">
        <v>533</v>
      </c>
      <c r="CB28" s="907" t="s">
        <v>1140</v>
      </c>
      <c r="CC28" s="907" t="s">
        <v>1140</v>
      </c>
      <c r="CD28" s="907" t="s">
        <v>1140</v>
      </c>
      <c r="CE28" s="907" t="s">
        <v>1140</v>
      </c>
      <c r="CF28" s="907" t="s">
        <v>533</v>
      </c>
      <c r="CG28" s="907" t="s">
        <v>1140</v>
      </c>
      <c r="CH28" s="907" t="s">
        <v>1140</v>
      </c>
      <c r="CI28" s="907" t="s">
        <v>1140</v>
      </c>
      <c r="CJ28" s="907" t="s">
        <v>1140</v>
      </c>
      <c r="CK28" s="907" t="s">
        <v>1140</v>
      </c>
      <c r="CL28" s="907" t="s">
        <v>1140</v>
      </c>
      <c r="CM28" s="907" t="s">
        <v>1140</v>
      </c>
      <c r="CN28" s="907" t="s">
        <v>533</v>
      </c>
      <c r="CO28" s="907" t="s">
        <v>1140</v>
      </c>
      <c r="CP28" s="907" t="s">
        <v>1140</v>
      </c>
      <c r="CQ28" s="907" t="s">
        <v>1140</v>
      </c>
      <c r="CR28" s="907" t="s">
        <v>1140</v>
      </c>
      <c r="CS28" s="907" t="s">
        <v>1140</v>
      </c>
      <c r="CT28" s="907" t="s">
        <v>1140</v>
      </c>
      <c r="CU28" s="907" t="s">
        <v>1140</v>
      </c>
      <c r="CV28" s="907" t="s">
        <v>1140</v>
      </c>
      <c r="CW28" s="907" t="s">
        <v>1140</v>
      </c>
      <c r="CX28" s="907" t="s">
        <v>1140</v>
      </c>
      <c r="CY28" s="907" t="s">
        <v>1140</v>
      </c>
      <c r="CZ28" s="907" t="s">
        <v>533</v>
      </c>
      <c r="DA28" s="907" t="s">
        <v>1140</v>
      </c>
      <c r="DB28" s="907" t="s">
        <v>1140</v>
      </c>
      <c r="DC28" s="907" t="s">
        <v>1140</v>
      </c>
      <c r="DD28" s="907" t="s">
        <v>1140</v>
      </c>
      <c r="DE28" s="907" t="s">
        <v>1140</v>
      </c>
      <c r="DF28" s="907" t="s">
        <v>1140</v>
      </c>
      <c r="DG28" s="907" t="s">
        <v>1140</v>
      </c>
      <c r="DH28" s="907" t="s">
        <v>1140</v>
      </c>
      <c r="DI28" s="907" t="s">
        <v>1140</v>
      </c>
      <c r="DJ28" s="907" t="s">
        <v>1140</v>
      </c>
      <c r="DK28" s="907" t="s">
        <v>1140</v>
      </c>
      <c r="DL28" s="907" t="s">
        <v>1140</v>
      </c>
      <c r="DM28" s="907" t="s">
        <v>533</v>
      </c>
      <c r="DN28" s="907" t="s">
        <v>1140</v>
      </c>
      <c r="DO28" s="907" t="s">
        <v>1140</v>
      </c>
      <c r="DP28" s="907" t="s">
        <v>1140</v>
      </c>
      <c r="DQ28" s="907" t="s">
        <v>1140</v>
      </c>
      <c r="DR28" s="907" t="s">
        <v>533</v>
      </c>
      <c r="DS28" s="907" t="s">
        <v>533</v>
      </c>
      <c r="DT28" s="907" t="s">
        <v>1140</v>
      </c>
      <c r="DU28" s="907" t="s">
        <v>1140</v>
      </c>
      <c r="DV28" s="907" t="s">
        <v>1140</v>
      </c>
      <c r="DW28" s="907" t="s">
        <v>533</v>
      </c>
      <c r="DX28" s="907" t="s">
        <v>533</v>
      </c>
      <c r="DY28" s="907" t="s">
        <v>533</v>
      </c>
      <c r="DZ28" s="907" t="s">
        <v>533</v>
      </c>
      <c r="EA28" s="907" t="s">
        <v>533</v>
      </c>
      <c r="EB28" s="907" t="s">
        <v>533</v>
      </c>
      <c r="EC28" s="907" t="s">
        <v>534</v>
      </c>
      <c r="ED28" s="907" t="s">
        <v>1140</v>
      </c>
      <c r="EE28" s="907" t="s">
        <v>1140</v>
      </c>
      <c r="EF28" s="907" t="s">
        <v>1140</v>
      </c>
      <c r="EG28" s="907" t="s">
        <v>1140</v>
      </c>
      <c r="EH28" s="907" t="s">
        <v>1140</v>
      </c>
      <c r="EI28" s="907" t="s">
        <v>1140</v>
      </c>
      <c r="EJ28" s="907" t="s">
        <v>1140</v>
      </c>
      <c r="EK28" s="907" t="s">
        <v>1140</v>
      </c>
      <c r="EL28" s="907" t="s">
        <v>1140</v>
      </c>
      <c r="EM28" s="907" t="s">
        <v>1140</v>
      </c>
      <c r="EN28" s="907" t="s">
        <v>1140</v>
      </c>
      <c r="EO28" s="907" t="s">
        <v>1140</v>
      </c>
      <c r="EP28" s="907" t="s">
        <v>1140</v>
      </c>
      <c r="EQ28" s="907" t="s">
        <v>1140</v>
      </c>
      <c r="ER28" s="907" t="s">
        <v>1140</v>
      </c>
      <c r="ES28" s="907" t="s">
        <v>533</v>
      </c>
      <c r="ET28" s="907" t="s">
        <v>533</v>
      </c>
      <c r="EU28" s="907" t="s">
        <v>1140</v>
      </c>
      <c r="EV28" s="907" t="s">
        <v>1140</v>
      </c>
      <c r="EW28" s="907" t="s">
        <v>1140</v>
      </c>
      <c r="EX28" s="907" t="s">
        <v>533</v>
      </c>
      <c r="EY28" s="907" t="s">
        <v>1140</v>
      </c>
      <c r="EZ28" s="907" t="s">
        <v>1140</v>
      </c>
      <c r="FA28" s="907" t="s">
        <v>1140</v>
      </c>
      <c r="FB28" s="907" t="s">
        <v>1140</v>
      </c>
      <c r="FC28" s="907" t="s">
        <v>1140</v>
      </c>
      <c r="FD28" s="907" t="s">
        <v>1140</v>
      </c>
      <c r="FE28" s="907" t="s">
        <v>1140</v>
      </c>
      <c r="FF28" s="907" t="s">
        <v>1140</v>
      </c>
      <c r="FG28" s="907" t="s">
        <v>1140</v>
      </c>
      <c r="FH28" s="907" t="s">
        <v>533</v>
      </c>
      <c r="FI28" s="907" t="s">
        <v>533</v>
      </c>
      <c r="FJ28" s="907" t="s">
        <v>1140</v>
      </c>
      <c r="FK28" s="907" t="s">
        <v>1140</v>
      </c>
      <c r="FL28" s="907" t="s">
        <v>1140</v>
      </c>
      <c r="FM28" s="907" t="s">
        <v>1140</v>
      </c>
      <c r="FN28" s="907" t="s">
        <v>1140</v>
      </c>
      <c r="FO28" s="907" t="s">
        <v>1140</v>
      </c>
      <c r="FP28" s="907" t="s">
        <v>1140</v>
      </c>
      <c r="FQ28" s="907" t="s">
        <v>1140</v>
      </c>
      <c r="FR28" s="907" t="s">
        <v>1140</v>
      </c>
      <c r="FS28" s="907" t="s">
        <v>1140</v>
      </c>
      <c r="FT28" s="907" t="s">
        <v>1140</v>
      </c>
      <c r="FU28" s="907" t="s">
        <v>1140</v>
      </c>
      <c r="FV28" s="907" t="s">
        <v>534</v>
      </c>
      <c r="FW28" s="907" t="s">
        <v>1140</v>
      </c>
      <c r="FX28" s="907" t="s">
        <v>533</v>
      </c>
      <c r="FY28" s="907" t="s">
        <v>533</v>
      </c>
      <c r="FZ28" s="907" t="s">
        <v>533</v>
      </c>
      <c r="GA28" s="907" t="s">
        <v>533</v>
      </c>
      <c r="GB28" s="907" t="s">
        <v>1140</v>
      </c>
      <c r="GC28" s="907" t="s">
        <v>1140</v>
      </c>
      <c r="GD28" s="907" t="s">
        <v>533</v>
      </c>
      <c r="GE28" s="907" t="s">
        <v>533</v>
      </c>
      <c r="GF28" s="907" t="s">
        <v>1140</v>
      </c>
      <c r="GG28" s="907" t="s">
        <v>1140</v>
      </c>
      <c r="GH28" s="907" t="s">
        <v>533</v>
      </c>
      <c r="GI28" s="907" t="s">
        <v>533</v>
      </c>
      <c r="GJ28" s="907" t="s">
        <v>533</v>
      </c>
      <c r="GK28" s="907" t="s">
        <v>1140</v>
      </c>
    </row>
    <row r="29" spans="1:193" x14ac:dyDescent="0.2">
      <c r="A29" s="906">
        <v>44489</v>
      </c>
      <c r="B29" s="907" t="s">
        <v>1140</v>
      </c>
      <c r="C29" s="907" t="s">
        <v>1140</v>
      </c>
      <c r="D29" s="907" t="s">
        <v>1140</v>
      </c>
      <c r="E29" s="907" t="s">
        <v>533</v>
      </c>
      <c r="F29" s="907" t="s">
        <v>1140</v>
      </c>
      <c r="G29" s="907" t="s">
        <v>1140</v>
      </c>
      <c r="H29" s="907" t="s">
        <v>1140</v>
      </c>
      <c r="I29" s="907" t="s">
        <v>1140</v>
      </c>
      <c r="J29" s="907" t="s">
        <v>1140</v>
      </c>
      <c r="K29" s="907" t="s">
        <v>1140</v>
      </c>
      <c r="L29" s="907" t="s">
        <v>1140</v>
      </c>
      <c r="M29" s="907" t="s">
        <v>1140</v>
      </c>
      <c r="N29" s="907" t="s">
        <v>1140</v>
      </c>
      <c r="O29" s="907" t="s">
        <v>1140</v>
      </c>
      <c r="P29" s="907" t="s">
        <v>1140</v>
      </c>
      <c r="Q29" s="907" t="s">
        <v>1140</v>
      </c>
      <c r="R29" s="907" t="s">
        <v>1140</v>
      </c>
      <c r="S29" s="907" t="s">
        <v>1140</v>
      </c>
      <c r="T29" s="907" t="s">
        <v>1140</v>
      </c>
      <c r="U29" s="907" t="s">
        <v>1140</v>
      </c>
      <c r="V29" s="907" t="s">
        <v>1140</v>
      </c>
      <c r="W29" s="907" t="s">
        <v>1140</v>
      </c>
      <c r="X29" s="907" t="s">
        <v>1140</v>
      </c>
      <c r="Y29" s="907" t="s">
        <v>1140</v>
      </c>
      <c r="Z29" s="907" t="s">
        <v>1140</v>
      </c>
      <c r="AA29" s="907" t="s">
        <v>1140</v>
      </c>
      <c r="AB29" s="907" t="s">
        <v>1140</v>
      </c>
      <c r="AC29" s="907" t="s">
        <v>1140</v>
      </c>
      <c r="AD29" s="907" t="s">
        <v>1140</v>
      </c>
      <c r="AE29" s="907" t="s">
        <v>1140</v>
      </c>
      <c r="AF29" s="907" t="s">
        <v>533</v>
      </c>
      <c r="AG29" s="907" t="s">
        <v>533</v>
      </c>
      <c r="AH29" s="907" t="s">
        <v>1140</v>
      </c>
      <c r="AI29" s="907" t="s">
        <v>1140</v>
      </c>
      <c r="AJ29" s="907" t="s">
        <v>1140</v>
      </c>
      <c r="AK29" s="907" t="s">
        <v>1140</v>
      </c>
      <c r="AL29" s="907" t="s">
        <v>1140</v>
      </c>
      <c r="AM29" s="907" t="s">
        <v>1140</v>
      </c>
      <c r="AN29" s="907" t="s">
        <v>1140</v>
      </c>
      <c r="AO29" s="907" t="s">
        <v>1140</v>
      </c>
      <c r="AP29" s="907" t="s">
        <v>1140</v>
      </c>
      <c r="AQ29" s="907" t="s">
        <v>1140</v>
      </c>
      <c r="AR29" s="907" t="s">
        <v>1140</v>
      </c>
      <c r="AS29" s="907" t="s">
        <v>1140</v>
      </c>
      <c r="AT29" s="907" t="s">
        <v>533</v>
      </c>
      <c r="AU29" s="907" t="s">
        <v>1140</v>
      </c>
      <c r="AV29" s="907" t="s">
        <v>1140</v>
      </c>
      <c r="AW29" s="907" t="s">
        <v>1140</v>
      </c>
      <c r="AX29" s="907" t="s">
        <v>1140</v>
      </c>
      <c r="AY29" s="907" t="s">
        <v>533</v>
      </c>
      <c r="AZ29" s="907" t="s">
        <v>533</v>
      </c>
      <c r="BA29" s="907" t="s">
        <v>1140</v>
      </c>
      <c r="BB29" s="907" t="s">
        <v>533</v>
      </c>
      <c r="BC29" s="907" t="s">
        <v>1140</v>
      </c>
      <c r="BD29" s="907" t="s">
        <v>533</v>
      </c>
      <c r="BE29" s="907" t="s">
        <v>1140</v>
      </c>
      <c r="BF29" s="907" t="s">
        <v>1140</v>
      </c>
      <c r="BG29" s="907" t="s">
        <v>533</v>
      </c>
      <c r="BH29" s="907" t="s">
        <v>533</v>
      </c>
      <c r="BI29" s="907" t="s">
        <v>1140</v>
      </c>
      <c r="BJ29" s="907" t="s">
        <v>533</v>
      </c>
      <c r="BK29" s="907" t="s">
        <v>1140</v>
      </c>
      <c r="BL29" s="907" t="s">
        <v>533</v>
      </c>
      <c r="BM29" s="907" t="s">
        <v>1140</v>
      </c>
      <c r="BN29" s="907" t="s">
        <v>1140</v>
      </c>
      <c r="BO29" s="907" t="s">
        <v>533</v>
      </c>
      <c r="BP29" s="907" t="s">
        <v>533</v>
      </c>
      <c r="BQ29" s="907" t="s">
        <v>533</v>
      </c>
      <c r="BR29" s="907" t="s">
        <v>533</v>
      </c>
      <c r="BS29" s="907" t="s">
        <v>1140</v>
      </c>
      <c r="BT29" s="907" t="s">
        <v>533</v>
      </c>
      <c r="BU29" s="907" t="s">
        <v>1140</v>
      </c>
      <c r="BV29" s="907" t="s">
        <v>1140</v>
      </c>
      <c r="BW29" s="907" t="s">
        <v>1140</v>
      </c>
      <c r="BX29" s="907" t="s">
        <v>1140</v>
      </c>
      <c r="BY29" s="907" t="s">
        <v>1140</v>
      </c>
      <c r="BZ29" s="907" t="s">
        <v>533</v>
      </c>
      <c r="CA29" s="907" t="s">
        <v>533</v>
      </c>
      <c r="CB29" s="907" t="s">
        <v>1140</v>
      </c>
      <c r="CC29" s="907" t="s">
        <v>1140</v>
      </c>
      <c r="CD29" s="907" t="s">
        <v>1140</v>
      </c>
      <c r="CE29" s="907" t="s">
        <v>1140</v>
      </c>
      <c r="CF29" s="907" t="s">
        <v>533</v>
      </c>
      <c r="CG29" s="907" t="s">
        <v>1140</v>
      </c>
      <c r="CH29" s="907" t="s">
        <v>1140</v>
      </c>
      <c r="CI29" s="907" t="s">
        <v>1140</v>
      </c>
      <c r="CJ29" s="907" t="s">
        <v>1140</v>
      </c>
      <c r="CK29" s="907" t="s">
        <v>1140</v>
      </c>
      <c r="CL29" s="907" t="s">
        <v>1140</v>
      </c>
      <c r="CM29" s="907" t="s">
        <v>1140</v>
      </c>
      <c r="CN29" s="907" t="s">
        <v>533</v>
      </c>
      <c r="CO29" s="907" t="s">
        <v>1140</v>
      </c>
      <c r="CP29" s="907" t="s">
        <v>1140</v>
      </c>
      <c r="CQ29" s="907" t="s">
        <v>1140</v>
      </c>
      <c r="CR29" s="907" t="s">
        <v>1140</v>
      </c>
      <c r="CS29" s="907" t="s">
        <v>1140</v>
      </c>
      <c r="CT29" s="907" t="s">
        <v>1140</v>
      </c>
      <c r="CU29" s="907" t="s">
        <v>1140</v>
      </c>
      <c r="CV29" s="907" t="s">
        <v>1140</v>
      </c>
      <c r="CW29" s="907" t="s">
        <v>1140</v>
      </c>
      <c r="CX29" s="907" t="s">
        <v>1140</v>
      </c>
      <c r="CY29" s="907" t="s">
        <v>1140</v>
      </c>
      <c r="CZ29" s="907" t="s">
        <v>533</v>
      </c>
      <c r="DA29" s="907" t="s">
        <v>1140</v>
      </c>
      <c r="DB29" s="907" t="s">
        <v>1140</v>
      </c>
      <c r="DC29" s="907" t="s">
        <v>1140</v>
      </c>
      <c r="DD29" s="907" t="s">
        <v>1140</v>
      </c>
      <c r="DE29" s="907" t="s">
        <v>1140</v>
      </c>
      <c r="DF29" s="907" t="s">
        <v>1140</v>
      </c>
      <c r="DG29" s="907" t="s">
        <v>1140</v>
      </c>
      <c r="DH29" s="907" t="s">
        <v>1140</v>
      </c>
      <c r="DI29" s="907" t="s">
        <v>1140</v>
      </c>
      <c r="DJ29" s="907" t="s">
        <v>533</v>
      </c>
      <c r="DK29" s="907" t="s">
        <v>1140</v>
      </c>
      <c r="DL29" s="907" t="s">
        <v>1140</v>
      </c>
      <c r="DM29" s="907" t="s">
        <v>533</v>
      </c>
      <c r="DN29" s="907" t="s">
        <v>1140</v>
      </c>
      <c r="DO29" s="907" t="s">
        <v>1140</v>
      </c>
      <c r="DP29" s="907" t="s">
        <v>1140</v>
      </c>
      <c r="DQ29" s="907" t="s">
        <v>1140</v>
      </c>
      <c r="DR29" s="907" t="s">
        <v>533</v>
      </c>
      <c r="DS29" s="907" t="s">
        <v>533</v>
      </c>
      <c r="DT29" s="907" t="s">
        <v>1140</v>
      </c>
      <c r="DU29" s="907" t="s">
        <v>1140</v>
      </c>
      <c r="DV29" s="907" t="s">
        <v>1140</v>
      </c>
      <c r="DW29" s="907" t="s">
        <v>533</v>
      </c>
      <c r="DX29" s="907" t="s">
        <v>533</v>
      </c>
      <c r="DY29" s="907" t="s">
        <v>533</v>
      </c>
      <c r="DZ29" s="907" t="s">
        <v>533</v>
      </c>
      <c r="EA29" s="907" t="s">
        <v>533</v>
      </c>
      <c r="EB29" s="907" t="s">
        <v>533</v>
      </c>
      <c r="EC29" s="907" t="s">
        <v>534</v>
      </c>
      <c r="ED29" s="907" t="s">
        <v>1140</v>
      </c>
      <c r="EE29" s="907" t="s">
        <v>1140</v>
      </c>
      <c r="EF29" s="907" t="s">
        <v>1140</v>
      </c>
      <c r="EG29" s="907" t="s">
        <v>1140</v>
      </c>
      <c r="EH29" s="907" t="s">
        <v>1140</v>
      </c>
      <c r="EI29" s="907" t="s">
        <v>1140</v>
      </c>
      <c r="EJ29" s="907" t="s">
        <v>1140</v>
      </c>
      <c r="EK29" s="907" t="s">
        <v>1140</v>
      </c>
      <c r="EL29" s="907" t="s">
        <v>1140</v>
      </c>
      <c r="EM29" s="907" t="s">
        <v>1140</v>
      </c>
      <c r="EN29" s="907" t="s">
        <v>1140</v>
      </c>
      <c r="EO29" s="907" t="s">
        <v>1140</v>
      </c>
      <c r="EP29" s="907" t="s">
        <v>1140</v>
      </c>
      <c r="EQ29" s="907" t="s">
        <v>1140</v>
      </c>
      <c r="ER29" s="907" t="s">
        <v>533</v>
      </c>
      <c r="ES29" s="907" t="s">
        <v>533</v>
      </c>
      <c r="ET29" s="907" t="s">
        <v>533</v>
      </c>
      <c r="EU29" s="907" t="s">
        <v>1140</v>
      </c>
      <c r="EV29" s="907" t="s">
        <v>1140</v>
      </c>
      <c r="EW29" s="907" t="s">
        <v>1140</v>
      </c>
      <c r="EX29" s="907" t="s">
        <v>533</v>
      </c>
      <c r="EY29" s="907" t="s">
        <v>1140</v>
      </c>
      <c r="EZ29" s="907" t="s">
        <v>1140</v>
      </c>
      <c r="FA29" s="907" t="s">
        <v>1140</v>
      </c>
      <c r="FB29" s="907" t="s">
        <v>1140</v>
      </c>
      <c r="FC29" s="907" t="s">
        <v>1140</v>
      </c>
      <c r="FD29" s="907" t="s">
        <v>1140</v>
      </c>
      <c r="FE29" s="907" t="s">
        <v>1140</v>
      </c>
      <c r="FF29" s="907" t="s">
        <v>1140</v>
      </c>
      <c r="FG29" s="907" t="s">
        <v>1140</v>
      </c>
      <c r="FH29" s="907" t="s">
        <v>533</v>
      </c>
      <c r="FI29" s="907" t="s">
        <v>533</v>
      </c>
      <c r="FJ29" s="907" t="s">
        <v>1140</v>
      </c>
      <c r="FK29" s="907" t="s">
        <v>1140</v>
      </c>
      <c r="FL29" s="907" t="s">
        <v>1140</v>
      </c>
      <c r="FM29" s="907" t="s">
        <v>1140</v>
      </c>
      <c r="FN29" s="907" t="s">
        <v>1140</v>
      </c>
      <c r="FO29" s="907" t="s">
        <v>1140</v>
      </c>
      <c r="FP29" s="907" t="s">
        <v>1140</v>
      </c>
      <c r="FQ29" s="907" t="s">
        <v>1140</v>
      </c>
      <c r="FR29" s="907" t="s">
        <v>1140</v>
      </c>
      <c r="FS29" s="907" t="s">
        <v>1140</v>
      </c>
      <c r="FT29" s="907" t="s">
        <v>1140</v>
      </c>
      <c r="FU29" s="907" t="s">
        <v>1140</v>
      </c>
      <c r="FV29" s="907" t="s">
        <v>534</v>
      </c>
      <c r="FW29" s="907" t="s">
        <v>1140</v>
      </c>
      <c r="FX29" s="907" t="s">
        <v>533</v>
      </c>
      <c r="FY29" s="907" t="s">
        <v>533</v>
      </c>
      <c r="FZ29" s="907" t="s">
        <v>533</v>
      </c>
      <c r="GA29" s="907" t="s">
        <v>533</v>
      </c>
      <c r="GB29" s="907" t="s">
        <v>533</v>
      </c>
      <c r="GC29" s="907" t="s">
        <v>1140</v>
      </c>
      <c r="GD29" s="907" t="s">
        <v>533</v>
      </c>
      <c r="GE29" s="907" t="s">
        <v>533</v>
      </c>
      <c r="GF29" s="907" t="s">
        <v>1140</v>
      </c>
      <c r="GG29" s="907" t="s">
        <v>1140</v>
      </c>
      <c r="GH29" s="907" t="s">
        <v>533</v>
      </c>
      <c r="GI29" s="907" t="s">
        <v>533</v>
      </c>
      <c r="GJ29" s="907" t="s">
        <v>533</v>
      </c>
      <c r="GK29" s="907" t="s">
        <v>533</v>
      </c>
    </row>
    <row r="30" spans="1:193" x14ac:dyDescent="0.2">
      <c r="A30" s="906">
        <v>44490</v>
      </c>
      <c r="B30" s="907" t="s">
        <v>1140</v>
      </c>
      <c r="C30" s="907" t="s">
        <v>1140</v>
      </c>
      <c r="D30" s="907" t="s">
        <v>1140</v>
      </c>
      <c r="E30" s="907" t="s">
        <v>533</v>
      </c>
      <c r="F30" s="907" t="s">
        <v>1140</v>
      </c>
      <c r="G30" s="907" t="s">
        <v>1140</v>
      </c>
      <c r="H30" s="907" t="s">
        <v>1140</v>
      </c>
      <c r="I30" s="907" t="s">
        <v>1140</v>
      </c>
      <c r="J30" s="907" t="s">
        <v>1140</v>
      </c>
      <c r="K30" s="907" t="s">
        <v>1140</v>
      </c>
      <c r="L30" s="907" t="s">
        <v>1140</v>
      </c>
      <c r="M30" s="907" t="s">
        <v>1140</v>
      </c>
      <c r="N30" s="907" t="s">
        <v>1140</v>
      </c>
      <c r="O30" s="907" t="s">
        <v>1140</v>
      </c>
      <c r="P30" s="907" t="s">
        <v>1140</v>
      </c>
      <c r="Q30" s="907" t="s">
        <v>1140</v>
      </c>
      <c r="R30" s="907" t="s">
        <v>1140</v>
      </c>
      <c r="S30" s="907" t="s">
        <v>1140</v>
      </c>
      <c r="T30" s="907" t="s">
        <v>1140</v>
      </c>
      <c r="U30" s="907" t="s">
        <v>1140</v>
      </c>
      <c r="V30" s="907" t="s">
        <v>1140</v>
      </c>
      <c r="W30" s="907" t="s">
        <v>1140</v>
      </c>
      <c r="X30" s="907" t="s">
        <v>1140</v>
      </c>
      <c r="Y30" s="907" t="s">
        <v>1140</v>
      </c>
      <c r="Z30" s="907" t="s">
        <v>1140</v>
      </c>
      <c r="AA30" s="907" t="s">
        <v>1140</v>
      </c>
      <c r="AB30" s="907" t="s">
        <v>1140</v>
      </c>
      <c r="AC30" s="907" t="s">
        <v>1140</v>
      </c>
      <c r="AD30" s="907" t="s">
        <v>1140</v>
      </c>
      <c r="AE30" s="907" t="s">
        <v>1140</v>
      </c>
      <c r="AF30" s="907" t="s">
        <v>533</v>
      </c>
      <c r="AG30" s="907" t="s">
        <v>533</v>
      </c>
      <c r="AH30" s="907" t="s">
        <v>1140</v>
      </c>
      <c r="AI30" s="907" t="s">
        <v>1140</v>
      </c>
      <c r="AJ30" s="907" t="s">
        <v>1140</v>
      </c>
      <c r="AK30" s="907" t="s">
        <v>1140</v>
      </c>
      <c r="AL30" s="907" t="s">
        <v>1140</v>
      </c>
      <c r="AM30" s="907" t="s">
        <v>1140</v>
      </c>
      <c r="AN30" s="907" t="s">
        <v>1140</v>
      </c>
      <c r="AO30" s="907" t="s">
        <v>1140</v>
      </c>
      <c r="AP30" s="907" t="s">
        <v>1140</v>
      </c>
      <c r="AQ30" s="907" t="s">
        <v>1140</v>
      </c>
      <c r="AR30" s="907" t="s">
        <v>1140</v>
      </c>
      <c r="AS30" s="907" t="s">
        <v>1140</v>
      </c>
      <c r="AT30" s="907" t="s">
        <v>1140</v>
      </c>
      <c r="AU30" s="907" t="s">
        <v>1140</v>
      </c>
      <c r="AV30" s="907" t="s">
        <v>1140</v>
      </c>
      <c r="AW30" s="907" t="s">
        <v>1140</v>
      </c>
      <c r="AX30" s="907" t="s">
        <v>1140</v>
      </c>
      <c r="AY30" s="907" t="s">
        <v>533</v>
      </c>
      <c r="AZ30" s="907" t="s">
        <v>533</v>
      </c>
      <c r="BA30" s="907" t="s">
        <v>1140</v>
      </c>
      <c r="BB30" s="907" t="s">
        <v>533</v>
      </c>
      <c r="BC30" s="907" t="s">
        <v>1140</v>
      </c>
      <c r="BD30" s="907" t="s">
        <v>533</v>
      </c>
      <c r="BE30" s="907" t="s">
        <v>1140</v>
      </c>
      <c r="BF30" s="907" t="s">
        <v>1140</v>
      </c>
      <c r="BG30" s="907" t="s">
        <v>533</v>
      </c>
      <c r="BH30" s="907" t="s">
        <v>533</v>
      </c>
      <c r="BI30" s="907" t="s">
        <v>1140</v>
      </c>
      <c r="BJ30" s="907" t="s">
        <v>533</v>
      </c>
      <c r="BK30" s="907" t="s">
        <v>1140</v>
      </c>
      <c r="BL30" s="907" t="s">
        <v>533</v>
      </c>
      <c r="BM30" s="907" t="s">
        <v>1140</v>
      </c>
      <c r="BN30" s="907" t="s">
        <v>1140</v>
      </c>
      <c r="BO30" s="907" t="s">
        <v>533</v>
      </c>
      <c r="BP30" s="907" t="s">
        <v>533</v>
      </c>
      <c r="BQ30" s="907" t="s">
        <v>533</v>
      </c>
      <c r="BR30" s="907" t="s">
        <v>533</v>
      </c>
      <c r="BS30" s="907" t="s">
        <v>1140</v>
      </c>
      <c r="BT30" s="907" t="s">
        <v>533</v>
      </c>
      <c r="BU30" s="907" t="s">
        <v>1140</v>
      </c>
      <c r="BV30" s="907" t="s">
        <v>1140</v>
      </c>
      <c r="BW30" s="907" t="s">
        <v>1140</v>
      </c>
      <c r="BX30" s="907" t="s">
        <v>1140</v>
      </c>
      <c r="BY30" s="907" t="s">
        <v>1140</v>
      </c>
      <c r="BZ30" s="907" t="s">
        <v>533</v>
      </c>
      <c r="CA30" s="907" t="s">
        <v>533</v>
      </c>
      <c r="CB30" s="907" t="s">
        <v>1140</v>
      </c>
      <c r="CC30" s="907" t="s">
        <v>1140</v>
      </c>
      <c r="CD30" s="907" t="s">
        <v>1140</v>
      </c>
      <c r="CE30" s="907" t="s">
        <v>1140</v>
      </c>
      <c r="CF30" s="907" t="s">
        <v>533</v>
      </c>
      <c r="CG30" s="907" t="s">
        <v>1140</v>
      </c>
      <c r="CH30" s="907" t="s">
        <v>1140</v>
      </c>
      <c r="CI30" s="907" t="s">
        <v>1140</v>
      </c>
      <c r="CJ30" s="907" t="s">
        <v>1140</v>
      </c>
      <c r="CK30" s="907" t="s">
        <v>1140</v>
      </c>
      <c r="CL30" s="907" t="s">
        <v>1140</v>
      </c>
      <c r="CM30" s="907" t="s">
        <v>1140</v>
      </c>
      <c r="CN30" s="907" t="s">
        <v>533</v>
      </c>
      <c r="CO30" s="907" t="s">
        <v>1140</v>
      </c>
      <c r="CP30" s="907" t="s">
        <v>1140</v>
      </c>
      <c r="CQ30" s="907" t="s">
        <v>1140</v>
      </c>
      <c r="CR30" s="907" t="s">
        <v>1140</v>
      </c>
      <c r="CS30" s="907" t="s">
        <v>1140</v>
      </c>
      <c r="CT30" s="907" t="s">
        <v>1140</v>
      </c>
      <c r="CU30" s="907" t="s">
        <v>1140</v>
      </c>
      <c r="CV30" s="907" t="s">
        <v>1140</v>
      </c>
      <c r="CW30" s="907" t="s">
        <v>1140</v>
      </c>
      <c r="CX30" s="907" t="s">
        <v>1140</v>
      </c>
      <c r="CY30" s="907" t="s">
        <v>1140</v>
      </c>
      <c r="CZ30" s="907" t="s">
        <v>533</v>
      </c>
      <c r="DA30" s="907" t="s">
        <v>1140</v>
      </c>
      <c r="DB30" s="907" t="s">
        <v>1140</v>
      </c>
      <c r="DC30" s="907" t="s">
        <v>1140</v>
      </c>
      <c r="DD30" s="907" t="s">
        <v>1140</v>
      </c>
      <c r="DE30" s="907" t="s">
        <v>1140</v>
      </c>
      <c r="DF30" s="907" t="s">
        <v>1140</v>
      </c>
      <c r="DG30" s="907" t="s">
        <v>1140</v>
      </c>
      <c r="DH30" s="907" t="s">
        <v>1140</v>
      </c>
      <c r="DI30" s="907" t="s">
        <v>1140</v>
      </c>
      <c r="DJ30" s="907" t="s">
        <v>533</v>
      </c>
      <c r="DK30" s="907" t="s">
        <v>1140</v>
      </c>
      <c r="DL30" s="907" t="s">
        <v>1140</v>
      </c>
      <c r="DM30" s="907" t="s">
        <v>533</v>
      </c>
      <c r="DN30" s="907" t="s">
        <v>1140</v>
      </c>
      <c r="DO30" s="907" t="s">
        <v>1140</v>
      </c>
      <c r="DP30" s="907" t="s">
        <v>1140</v>
      </c>
      <c r="DQ30" s="907" t="s">
        <v>1140</v>
      </c>
      <c r="DR30" s="907" t="s">
        <v>533</v>
      </c>
      <c r="DS30" s="907" t="s">
        <v>533</v>
      </c>
      <c r="DT30" s="907" t="s">
        <v>1140</v>
      </c>
      <c r="DU30" s="907" t="s">
        <v>1140</v>
      </c>
      <c r="DV30" s="907" t="s">
        <v>1140</v>
      </c>
      <c r="DW30" s="907" t="s">
        <v>533</v>
      </c>
      <c r="DX30" s="907" t="s">
        <v>533</v>
      </c>
      <c r="DY30" s="907" t="s">
        <v>533</v>
      </c>
      <c r="DZ30" s="907" t="s">
        <v>533</v>
      </c>
      <c r="EA30" s="907" t="s">
        <v>533</v>
      </c>
      <c r="EB30" s="907" t="s">
        <v>533</v>
      </c>
      <c r="EC30" s="907" t="s">
        <v>534</v>
      </c>
      <c r="ED30" s="907" t="s">
        <v>1140</v>
      </c>
      <c r="EE30" s="907" t="s">
        <v>1140</v>
      </c>
      <c r="EF30" s="907" t="s">
        <v>1140</v>
      </c>
      <c r="EG30" s="907" t="s">
        <v>1140</v>
      </c>
      <c r="EH30" s="907" t="s">
        <v>1140</v>
      </c>
      <c r="EI30" s="907" t="s">
        <v>1140</v>
      </c>
      <c r="EJ30" s="907" t="s">
        <v>1140</v>
      </c>
      <c r="EK30" s="907" t="s">
        <v>1140</v>
      </c>
      <c r="EL30" s="907" t="s">
        <v>1140</v>
      </c>
      <c r="EM30" s="907" t="s">
        <v>1140</v>
      </c>
      <c r="EN30" s="907" t="s">
        <v>1140</v>
      </c>
      <c r="EO30" s="907" t="s">
        <v>1140</v>
      </c>
      <c r="EP30" s="907" t="s">
        <v>1140</v>
      </c>
      <c r="EQ30" s="907" t="s">
        <v>1140</v>
      </c>
      <c r="ER30" s="907" t="s">
        <v>1140</v>
      </c>
      <c r="ES30" s="907" t="s">
        <v>533</v>
      </c>
      <c r="ET30" s="907" t="s">
        <v>533</v>
      </c>
      <c r="EU30" s="907" t="s">
        <v>1140</v>
      </c>
      <c r="EV30" s="907" t="s">
        <v>1140</v>
      </c>
      <c r="EW30" s="907" t="s">
        <v>1140</v>
      </c>
      <c r="EX30" s="907" t="s">
        <v>533</v>
      </c>
      <c r="EY30" s="907" t="s">
        <v>1140</v>
      </c>
      <c r="EZ30" s="907" t="s">
        <v>1140</v>
      </c>
      <c r="FA30" s="907" t="s">
        <v>1140</v>
      </c>
      <c r="FB30" s="907" t="s">
        <v>1140</v>
      </c>
      <c r="FC30" s="907" t="s">
        <v>1140</v>
      </c>
      <c r="FD30" s="907" t="s">
        <v>1140</v>
      </c>
      <c r="FE30" s="907" t="s">
        <v>1140</v>
      </c>
      <c r="FF30" s="907" t="s">
        <v>1140</v>
      </c>
      <c r="FG30" s="907" t="s">
        <v>1140</v>
      </c>
      <c r="FH30" s="907" t="s">
        <v>533</v>
      </c>
      <c r="FI30" s="907" t="s">
        <v>533</v>
      </c>
      <c r="FJ30" s="907" t="s">
        <v>1140</v>
      </c>
      <c r="FK30" s="907" t="s">
        <v>1140</v>
      </c>
      <c r="FL30" s="907" t="s">
        <v>1140</v>
      </c>
      <c r="FM30" s="907" t="s">
        <v>1140</v>
      </c>
      <c r="FN30" s="907" t="s">
        <v>1140</v>
      </c>
      <c r="FO30" s="907" t="s">
        <v>1140</v>
      </c>
      <c r="FP30" s="907" t="s">
        <v>1140</v>
      </c>
      <c r="FQ30" s="907" t="s">
        <v>1140</v>
      </c>
      <c r="FR30" s="907" t="s">
        <v>1140</v>
      </c>
      <c r="FS30" s="907" t="s">
        <v>1140</v>
      </c>
      <c r="FT30" s="907" t="s">
        <v>1140</v>
      </c>
      <c r="FU30" s="907" t="s">
        <v>1140</v>
      </c>
      <c r="FV30" s="907" t="s">
        <v>534</v>
      </c>
      <c r="FW30" s="907" t="s">
        <v>1140</v>
      </c>
      <c r="FX30" s="907" t="s">
        <v>533</v>
      </c>
      <c r="FY30" s="907" t="s">
        <v>533</v>
      </c>
      <c r="FZ30" s="907" t="s">
        <v>533</v>
      </c>
      <c r="GA30" s="907" t="s">
        <v>533</v>
      </c>
      <c r="GB30" s="907" t="s">
        <v>533</v>
      </c>
      <c r="GC30" s="907" t="s">
        <v>1140</v>
      </c>
      <c r="GD30" s="907" t="s">
        <v>533</v>
      </c>
      <c r="GE30" s="907" t="s">
        <v>533</v>
      </c>
      <c r="GF30" s="907" t="s">
        <v>1140</v>
      </c>
      <c r="GG30" s="907" t="s">
        <v>1140</v>
      </c>
      <c r="GH30" s="907" t="s">
        <v>533</v>
      </c>
      <c r="GI30" s="907" t="s">
        <v>533</v>
      </c>
      <c r="GJ30" s="907" t="s">
        <v>533</v>
      </c>
      <c r="GK30" s="907" t="s">
        <v>533</v>
      </c>
    </row>
    <row r="31" spans="1:193" x14ac:dyDescent="0.2">
      <c r="A31" s="906">
        <v>44491</v>
      </c>
      <c r="B31" s="907" t="s">
        <v>1140</v>
      </c>
      <c r="C31" s="907" t="s">
        <v>1140</v>
      </c>
      <c r="D31" s="907" t="s">
        <v>1140</v>
      </c>
      <c r="E31" s="907" t="s">
        <v>533</v>
      </c>
      <c r="F31" s="907" t="s">
        <v>1140</v>
      </c>
      <c r="G31" s="907" t="s">
        <v>1140</v>
      </c>
      <c r="H31" s="907" t="s">
        <v>1140</v>
      </c>
      <c r="I31" s="907" t="s">
        <v>1140</v>
      </c>
      <c r="J31" s="907" t="s">
        <v>1140</v>
      </c>
      <c r="K31" s="907" t="s">
        <v>1140</v>
      </c>
      <c r="L31" s="907" t="s">
        <v>1140</v>
      </c>
      <c r="M31" s="907" t="s">
        <v>1140</v>
      </c>
      <c r="N31" s="907" t="s">
        <v>1140</v>
      </c>
      <c r="O31" s="907" t="s">
        <v>1140</v>
      </c>
      <c r="P31" s="907" t="s">
        <v>1140</v>
      </c>
      <c r="Q31" s="907" t="s">
        <v>1140</v>
      </c>
      <c r="R31" s="907" t="s">
        <v>1140</v>
      </c>
      <c r="S31" s="907" t="s">
        <v>1140</v>
      </c>
      <c r="T31" s="907" t="s">
        <v>1140</v>
      </c>
      <c r="U31" s="907" t="s">
        <v>1140</v>
      </c>
      <c r="V31" s="907" t="s">
        <v>1140</v>
      </c>
      <c r="W31" s="907" t="s">
        <v>1140</v>
      </c>
      <c r="X31" s="907" t="s">
        <v>1140</v>
      </c>
      <c r="Y31" s="907" t="s">
        <v>1140</v>
      </c>
      <c r="Z31" s="907" t="s">
        <v>1140</v>
      </c>
      <c r="AA31" s="907" t="s">
        <v>1140</v>
      </c>
      <c r="AB31" s="907" t="s">
        <v>1140</v>
      </c>
      <c r="AC31" s="907" t="s">
        <v>1140</v>
      </c>
      <c r="AD31" s="907" t="s">
        <v>1140</v>
      </c>
      <c r="AE31" s="907" t="s">
        <v>1140</v>
      </c>
      <c r="AF31" s="907" t="s">
        <v>1140</v>
      </c>
      <c r="AG31" s="907" t="s">
        <v>1140</v>
      </c>
      <c r="AH31" s="907" t="s">
        <v>1140</v>
      </c>
      <c r="AI31" s="907" t="s">
        <v>1140</v>
      </c>
      <c r="AJ31" s="907" t="s">
        <v>1140</v>
      </c>
      <c r="AK31" s="907" t="s">
        <v>1140</v>
      </c>
      <c r="AL31" s="907" t="s">
        <v>1140</v>
      </c>
      <c r="AM31" s="907" t="s">
        <v>1140</v>
      </c>
      <c r="AN31" s="907" t="s">
        <v>1140</v>
      </c>
      <c r="AO31" s="907" t="s">
        <v>1140</v>
      </c>
      <c r="AP31" s="907" t="s">
        <v>1140</v>
      </c>
      <c r="AQ31" s="907" t="s">
        <v>1140</v>
      </c>
      <c r="AR31" s="907" t="s">
        <v>1140</v>
      </c>
      <c r="AS31" s="907" t="s">
        <v>1140</v>
      </c>
      <c r="AT31" s="907" t="s">
        <v>1140</v>
      </c>
      <c r="AU31" s="907" t="s">
        <v>1140</v>
      </c>
      <c r="AV31" s="907" t="s">
        <v>1140</v>
      </c>
      <c r="AW31" s="907" t="s">
        <v>1140</v>
      </c>
      <c r="AX31" s="907" t="s">
        <v>1140</v>
      </c>
      <c r="AY31" s="907" t="s">
        <v>533</v>
      </c>
      <c r="AZ31" s="907" t="s">
        <v>533</v>
      </c>
      <c r="BA31" s="907" t="s">
        <v>1140</v>
      </c>
      <c r="BB31" s="907" t="s">
        <v>533</v>
      </c>
      <c r="BC31" s="907" t="s">
        <v>1140</v>
      </c>
      <c r="BD31" s="907" t="s">
        <v>533</v>
      </c>
      <c r="BE31" s="907" t="s">
        <v>1140</v>
      </c>
      <c r="BF31" s="907" t="s">
        <v>1140</v>
      </c>
      <c r="BG31" s="907" t="s">
        <v>533</v>
      </c>
      <c r="BH31" s="907" t="s">
        <v>533</v>
      </c>
      <c r="BI31" s="907" t="s">
        <v>1140</v>
      </c>
      <c r="BJ31" s="907" t="s">
        <v>533</v>
      </c>
      <c r="BK31" s="907" t="s">
        <v>1140</v>
      </c>
      <c r="BL31" s="907" t="s">
        <v>533</v>
      </c>
      <c r="BM31" s="907" t="s">
        <v>1140</v>
      </c>
      <c r="BN31" s="907" t="s">
        <v>1140</v>
      </c>
      <c r="BO31" s="907" t="s">
        <v>533</v>
      </c>
      <c r="BP31" s="907" t="s">
        <v>533</v>
      </c>
      <c r="BQ31" s="907" t="s">
        <v>533</v>
      </c>
      <c r="BR31" s="907" t="s">
        <v>533</v>
      </c>
      <c r="BS31" s="907" t="s">
        <v>1140</v>
      </c>
      <c r="BT31" s="907" t="s">
        <v>533</v>
      </c>
      <c r="BU31" s="907" t="s">
        <v>1140</v>
      </c>
      <c r="BV31" s="907" t="s">
        <v>1140</v>
      </c>
      <c r="BW31" s="907" t="s">
        <v>1140</v>
      </c>
      <c r="BX31" s="907" t="s">
        <v>1140</v>
      </c>
      <c r="BY31" s="907" t="s">
        <v>1140</v>
      </c>
      <c r="BZ31" s="907" t="s">
        <v>533</v>
      </c>
      <c r="CA31" s="907" t="s">
        <v>533</v>
      </c>
      <c r="CB31" s="907" t="s">
        <v>1140</v>
      </c>
      <c r="CC31" s="907" t="s">
        <v>1140</v>
      </c>
      <c r="CD31" s="907" t="s">
        <v>1140</v>
      </c>
      <c r="CE31" s="907" t="s">
        <v>1140</v>
      </c>
      <c r="CF31" s="907" t="s">
        <v>533</v>
      </c>
      <c r="CG31" s="907" t="s">
        <v>1140</v>
      </c>
      <c r="CH31" s="907" t="s">
        <v>1140</v>
      </c>
      <c r="CI31" s="907" t="s">
        <v>1140</v>
      </c>
      <c r="CJ31" s="907" t="s">
        <v>1140</v>
      </c>
      <c r="CK31" s="907" t="s">
        <v>1140</v>
      </c>
      <c r="CL31" s="907" t="s">
        <v>1140</v>
      </c>
      <c r="CM31" s="907" t="s">
        <v>1140</v>
      </c>
      <c r="CN31" s="907" t="s">
        <v>533</v>
      </c>
      <c r="CO31" s="907" t="s">
        <v>1140</v>
      </c>
      <c r="CP31" s="907" t="s">
        <v>1140</v>
      </c>
      <c r="CQ31" s="907" t="s">
        <v>1140</v>
      </c>
      <c r="CR31" s="907" t="s">
        <v>1140</v>
      </c>
      <c r="CS31" s="907" t="s">
        <v>1140</v>
      </c>
      <c r="CT31" s="907" t="s">
        <v>1140</v>
      </c>
      <c r="CU31" s="907" t="s">
        <v>1140</v>
      </c>
      <c r="CV31" s="907" t="s">
        <v>1140</v>
      </c>
      <c r="CW31" s="907" t="s">
        <v>1140</v>
      </c>
      <c r="CX31" s="907" t="s">
        <v>1140</v>
      </c>
      <c r="CY31" s="907" t="s">
        <v>1140</v>
      </c>
      <c r="CZ31" s="907" t="s">
        <v>533</v>
      </c>
      <c r="DA31" s="907" t="s">
        <v>1140</v>
      </c>
      <c r="DB31" s="907" t="s">
        <v>1140</v>
      </c>
      <c r="DC31" s="907" t="s">
        <v>1140</v>
      </c>
      <c r="DD31" s="907" t="s">
        <v>1140</v>
      </c>
      <c r="DE31" s="907" t="s">
        <v>1140</v>
      </c>
      <c r="DF31" s="907" t="s">
        <v>1140</v>
      </c>
      <c r="DG31" s="907" t="s">
        <v>1140</v>
      </c>
      <c r="DH31" s="907" t="s">
        <v>1140</v>
      </c>
      <c r="DI31" s="907" t="s">
        <v>1140</v>
      </c>
      <c r="DJ31" s="907" t="s">
        <v>1140</v>
      </c>
      <c r="DK31" s="907" t="s">
        <v>1140</v>
      </c>
      <c r="DL31" s="907" t="s">
        <v>1140</v>
      </c>
      <c r="DM31" s="907" t="s">
        <v>533</v>
      </c>
      <c r="DN31" s="907" t="s">
        <v>1140</v>
      </c>
      <c r="DO31" s="907" t="s">
        <v>1140</v>
      </c>
      <c r="DP31" s="907" t="s">
        <v>1140</v>
      </c>
      <c r="DQ31" s="907" t="s">
        <v>1140</v>
      </c>
      <c r="DR31" s="907" t="s">
        <v>533</v>
      </c>
      <c r="DS31" s="907" t="s">
        <v>533</v>
      </c>
      <c r="DT31" s="907" t="s">
        <v>1140</v>
      </c>
      <c r="DU31" s="907" t="s">
        <v>1140</v>
      </c>
      <c r="DV31" s="907" t="s">
        <v>1140</v>
      </c>
      <c r="DW31" s="907" t="s">
        <v>533</v>
      </c>
      <c r="DX31" s="907" t="s">
        <v>533</v>
      </c>
      <c r="DY31" s="907" t="s">
        <v>533</v>
      </c>
      <c r="DZ31" s="907" t="s">
        <v>533</v>
      </c>
      <c r="EA31" s="907" t="s">
        <v>533</v>
      </c>
      <c r="EB31" s="907" t="s">
        <v>533</v>
      </c>
      <c r="EC31" s="907" t="s">
        <v>534</v>
      </c>
      <c r="ED31" s="907" t="s">
        <v>1140</v>
      </c>
      <c r="EE31" s="907" t="s">
        <v>1140</v>
      </c>
      <c r="EF31" s="907" t="s">
        <v>1140</v>
      </c>
      <c r="EG31" s="907" t="s">
        <v>1140</v>
      </c>
      <c r="EH31" s="907" t="s">
        <v>1140</v>
      </c>
      <c r="EI31" s="907" t="s">
        <v>1140</v>
      </c>
      <c r="EJ31" s="907" t="s">
        <v>1140</v>
      </c>
      <c r="EK31" s="907" t="s">
        <v>1140</v>
      </c>
      <c r="EL31" s="907" t="s">
        <v>1140</v>
      </c>
      <c r="EM31" s="907" t="s">
        <v>1140</v>
      </c>
      <c r="EN31" s="907" t="s">
        <v>1140</v>
      </c>
      <c r="EO31" s="907" t="s">
        <v>1140</v>
      </c>
      <c r="EP31" s="907" t="s">
        <v>1140</v>
      </c>
      <c r="EQ31" s="907" t="s">
        <v>1140</v>
      </c>
      <c r="ER31" s="907" t="s">
        <v>534</v>
      </c>
      <c r="ES31" s="907" t="s">
        <v>533</v>
      </c>
      <c r="ET31" s="907" t="s">
        <v>533</v>
      </c>
      <c r="EU31" s="907" t="s">
        <v>1140</v>
      </c>
      <c r="EV31" s="907" t="s">
        <v>1140</v>
      </c>
      <c r="EW31" s="907" t="s">
        <v>1140</v>
      </c>
      <c r="EX31" s="907" t="s">
        <v>533</v>
      </c>
      <c r="EY31" s="907" t="s">
        <v>1140</v>
      </c>
      <c r="EZ31" s="907" t="s">
        <v>1140</v>
      </c>
      <c r="FA31" s="907" t="s">
        <v>1140</v>
      </c>
      <c r="FB31" s="907" t="s">
        <v>1140</v>
      </c>
      <c r="FC31" s="907" t="s">
        <v>1140</v>
      </c>
      <c r="FD31" s="907" t="s">
        <v>1140</v>
      </c>
      <c r="FE31" s="907" t="s">
        <v>1140</v>
      </c>
      <c r="FF31" s="907" t="s">
        <v>1140</v>
      </c>
      <c r="FG31" s="907" t="s">
        <v>1140</v>
      </c>
      <c r="FH31" s="907" t="s">
        <v>533</v>
      </c>
      <c r="FI31" s="907" t="s">
        <v>533</v>
      </c>
      <c r="FJ31" s="907" t="s">
        <v>1140</v>
      </c>
      <c r="FK31" s="907" t="s">
        <v>1140</v>
      </c>
      <c r="FL31" s="907" t="s">
        <v>1140</v>
      </c>
      <c r="FM31" s="907" t="s">
        <v>1140</v>
      </c>
      <c r="FN31" s="907" t="s">
        <v>1140</v>
      </c>
      <c r="FO31" s="907" t="s">
        <v>1140</v>
      </c>
      <c r="FP31" s="907" t="s">
        <v>1140</v>
      </c>
      <c r="FQ31" s="907" t="s">
        <v>1140</v>
      </c>
      <c r="FR31" s="907" t="s">
        <v>1140</v>
      </c>
      <c r="FS31" s="907" t="s">
        <v>1140</v>
      </c>
      <c r="FT31" s="907" t="s">
        <v>1140</v>
      </c>
      <c r="FU31" s="907" t="s">
        <v>1140</v>
      </c>
      <c r="FV31" s="907" t="s">
        <v>534</v>
      </c>
      <c r="FW31" s="907" t="s">
        <v>1140</v>
      </c>
      <c r="FX31" s="907" t="s">
        <v>533</v>
      </c>
      <c r="FY31" s="907" t="s">
        <v>533</v>
      </c>
      <c r="FZ31" s="907" t="s">
        <v>533</v>
      </c>
      <c r="GA31" s="907" t="s">
        <v>533</v>
      </c>
      <c r="GB31" s="907" t="s">
        <v>1140</v>
      </c>
      <c r="GC31" s="907" t="s">
        <v>1140</v>
      </c>
      <c r="GD31" s="907" t="s">
        <v>533</v>
      </c>
      <c r="GE31" s="907" t="s">
        <v>533</v>
      </c>
      <c r="GF31" s="907" t="s">
        <v>1140</v>
      </c>
      <c r="GG31" s="907" t="s">
        <v>1140</v>
      </c>
      <c r="GH31" s="907" t="s">
        <v>533</v>
      </c>
      <c r="GI31" s="907" t="s">
        <v>533</v>
      </c>
      <c r="GJ31" s="907" t="s">
        <v>533</v>
      </c>
      <c r="GK31" s="907" t="s">
        <v>1140</v>
      </c>
    </row>
    <row r="32" spans="1:193" x14ac:dyDescent="0.2">
      <c r="A32" s="906">
        <v>44492</v>
      </c>
      <c r="B32" s="907" t="s">
        <v>1140</v>
      </c>
      <c r="C32" s="907" t="s">
        <v>1140</v>
      </c>
      <c r="D32" s="907" t="s">
        <v>1140</v>
      </c>
      <c r="E32" s="907" t="s">
        <v>533</v>
      </c>
      <c r="F32" s="907" t="s">
        <v>1140</v>
      </c>
      <c r="G32" s="907" t="s">
        <v>1140</v>
      </c>
      <c r="H32" s="907" t="s">
        <v>1140</v>
      </c>
      <c r="I32" s="907" t="s">
        <v>1140</v>
      </c>
      <c r="J32" s="907" t="s">
        <v>1140</v>
      </c>
      <c r="K32" s="907" t="s">
        <v>1140</v>
      </c>
      <c r="L32" s="907" t="s">
        <v>1140</v>
      </c>
      <c r="M32" s="907" t="s">
        <v>1140</v>
      </c>
      <c r="N32" s="907" t="s">
        <v>1140</v>
      </c>
      <c r="O32" s="907" t="s">
        <v>1140</v>
      </c>
      <c r="P32" s="907" t="s">
        <v>1140</v>
      </c>
      <c r="Q32" s="907" t="s">
        <v>1140</v>
      </c>
      <c r="R32" s="907" t="s">
        <v>1140</v>
      </c>
      <c r="S32" s="907" t="s">
        <v>1140</v>
      </c>
      <c r="T32" s="907" t="s">
        <v>1140</v>
      </c>
      <c r="U32" s="907" t="s">
        <v>1140</v>
      </c>
      <c r="V32" s="907" t="s">
        <v>1140</v>
      </c>
      <c r="W32" s="907" t="s">
        <v>1140</v>
      </c>
      <c r="X32" s="907" t="s">
        <v>1140</v>
      </c>
      <c r="Y32" s="907" t="s">
        <v>1140</v>
      </c>
      <c r="Z32" s="907" t="s">
        <v>1140</v>
      </c>
      <c r="AA32" s="907" t="s">
        <v>1140</v>
      </c>
      <c r="AB32" s="907" t="s">
        <v>1140</v>
      </c>
      <c r="AC32" s="907" t="s">
        <v>1140</v>
      </c>
      <c r="AD32" s="907" t="s">
        <v>1140</v>
      </c>
      <c r="AE32" s="907" t="s">
        <v>1140</v>
      </c>
      <c r="AF32" s="907" t="s">
        <v>533</v>
      </c>
      <c r="AG32" s="907" t="s">
        <v>533</v>
      </c>
      <c r="AH32" s="907" t="s">
        <v>533</v>
      </c>
      <c r="AI32" s="907" t="s">
        <v>1140</v>
      </c>
      <c r="AJ32" s="907" t="s">
        <v>1140</v>
      </c>
      <c r="AK32" s="907" t="s">
        <v>1140</v>
      </c>
      <c r="AL32" s="907" t="s">
        <v>1140</v>
      </c>
      <c r="AM32" s="907" t="s">
        <v>1140</v>
      </c>
      <c r="AN32" s="907" t="s">
        <v>1140</v>
      </c>
      <c r="AO32" s="907" t="s">
        <v>1140</v>
      </c>
      <c r="AP32" s="907" t="s">
        <v>1140</v>
      </c>
      <c r="AQ32" s="907" t="s">
        <v>1140</v>
      </c>
      <c r="AR32" s="907" t="s">
        <v>1140</v>
      </c>
      <c r="AS32" s="907" t="s">
        <v>1140</v>
      </c>
      <c r="AT32" s="907" t="s">
        <v>1140</v>
      </c>
      <c r="AU32" s="907" t="s">
        <v>1140</v>
      </c>
      <c r="AV32" s="907" t="s">
        <v>1140</v>
      </c>
      <c r="AW32" s="907" t="s">
        <v>1140</v>
      </c>
      <c r="AX32" s="907" t="s">
        <v>1140</v>
      </c>
      <c r="AY32" s="907" t="s">
        <v>533</v>
      </c>
      <c r="AZ32" s="907" t="s">
        <v>533</v>
      </c>
      <c r="BA32" s="907" t="s">
        <v>1140</v>
      </c>
      <c r="BB32" s="907" t="s">
        <v>533</v>
      </c>
      <c r="BC32" s="907" t="s">
        <v>1140</v>
      </c>
      <c r="BD32" s="907" t="s">
        <v>533</v>
      </c>
      <c r="BE32" s="907" t="s">
        <v>1140</v>
      </c>
      <c r="BF32" s="907" t="s">
        <v>1140</v>
      </c>
      <c r="BG32" s="907" t="s">
        <v>533</v>
      </c>
      <c r="BH32" s="907" t="s">
        <v>533</v>
      </c>
      <c r="BI32" s="907" t="s">
        <v>1140</v>
      </c>
      <c r="BJ32" s="907" t="s">
        <v>533</v>
      </c>
      <c r="BK32" s="907" t="s">
        <v>1140</v>
      </c>
      <c r="BL32" s="907" t="s">
        <v>533</v>
      </c>
      <c r="BM32" s="907" t="s">
        <v>1140</v>
      </c>
      <c r="BN32" s="907" t="s">
        <v>1140</v>
      </c>
      <c r="BO32" s="907" t="s">
        <v>533</v>
      </c>
      <c r="BP32" s="907" t="s">
        <v>533</v>
      </c>
      <c r="BQ32" s="907" t="s">
        <v>533</v>
      </c>
      <c r="BR32" s="907" t="s">
        <v>533</v>
      </c>
      <c r="BS32" s="907" t="s">
        <v>1140</v>
      </c>
      <c r="BT32" s="907" t="s">
        <v>533</v>
      </c>
      <c r="BU32" s="907" t="s">
        <v>1140</v>
      </c>
      <c r="BV32" s="907" t="s">
        <v>1140</v>
      </c>
      <c r="BW32" s="907" t="s">
        <v>1140</v>
      </c>
      <c r="BX32" s="907" t="s">
        <v>1140</v>
      </c>
      <c r="BY32" s="907" t="s">
        <v>533</v>
      </c>
      <c r="BZ32" s="907" t="s">
        <v>533</v>
      </c>
      <c r="CA32" s="907" t="s">
        <v>533</v>
      </c>
      <c r="CB32" s="907" t="s">
        <v>1140</v>
      </c>
      <c r="CC32" s="907" t="s">
        <v>1140</v>
      </c>
      <c r="CD32" s="907" t="s">
        <v>1140</v>
      </c>
      <c r="CE32" s="907" t="s">
        <v>1140</v>
      </c>
      <c r="CF32" s="907" t="s">
        <v>533</v>
      </c>
      <c r="CG32" s="907" t="s">
        <v>1140</v>
      </c>
      <c r="CH32" s="907" t="s">
        <v>1140</v>
      </c>
      <c r="CI32" s="907" t="s">
        <v>1140</v>
      </c>
      <c r="CJ32" s="907" t="s">
        <v>1140</v>
      </c>
      <c r="CK32" s="907" t="s">
        <v>1140</v>
      </c>
      <c r="CL32" s="907" t="s">
        <v>1140</v>
      </c>
      <c r="CM32" s="907" t="s">
        <v>1140</v>
      </c>
      <c r="CN32" s="907" t="s">
        <v>533</v>
      </c>
      <c r="CO32" s="907" t="s">
        <v>1140</v>
      </c>
      <c r="CP32" s="907" t="s">
        <v>1140</v>
      </c>
      <c r="CQ32" s="907" t="s">
        <v>1140</v>
      </c>
      <c r="CR32" s="907" t="s">
        <v>1140</v>
      </c>
      <c r="CS32" s="907" t="s">
        <v>1140</v>
      </c>
      <c r="CT32" s="907" t="s">
        <v>1140</v>
      </c>
      <c r="CU32" s="907" t="s">
        <v>1140</v>
      </c>
      <c r="CV32" s="907" t="s">
        <v>1140</v>
      </c>
      <c r="CW32" s="907" t="s">
        <v>1140</v>
      </c>
      <c r="CX32" s="907" t="s">
        <v>1140</v>
      </c>
      <c r="CY32" s="907" t="s">
        <v>1140</v>
      </c>
      <c r="CZ32" s="907" t="s">
        <v>533</v>
      </c>
      <c r="DA32" s="907" t="s">
        <v>1140</v>
      </c>
      <c r="DB32" s="907" t="s">
        <v>1140</v>
      </c>
      <c r="DC32" s="907" t="s">
        <v>1140</v>
      </c>
      <c r="DD32" s="907" t="s">
        <v>1140</v>
      </c>
      <c r="DE32" s="907" t="s">
        <v>1140</v>
      </c>
      <c r="DF32" s="907" t="s">
        <v>1140</v>
      </c>
      <c r="DG32" s="907" t="s">
        <v>1140</v>
      </c>
      <c r="DH32" s="907" t="s">
        <v>1140</v>
      </c>
      <c r="DI32" s="907" t="s">
        <v>1140</v>
      </c>
      <c r="DJ32" s="907" t="s">
        <v>533</v>
      </c>
      <c r="DK32" s="907" t="s">
        <v>1140</v>
      </c>
      <c r="DL32" s="907" t="s">
        <v>1140</v>
      </c>
      <c r="DM32" s="907" t="s">
        <v>533</v>
      </c>
      <c r="DN32" s="907" t="s">
        <v>1140</v>
      </c>
      <c r="DO32" s="907" t="s">
        <v>1140</v>
      </c>
      <c r="DP32" s="907" t="s">
        <v>1140</v>
      </c>
      <c r="DQ32" s="907" t="s">
        <v>1140</v>
      </c>
      <c r="DR32" s="907" t="s">
        <v>533</v>
      </c>
      <c r="DS32" s="907" t="s">
        <v>533</v>
      </c>
      <c r="DT32" s="907" t="s">
        <v>533</v>
      </c>
      <c r="DU32" s="907" t="s">
        <v>1140</v>
      </c>
      <c r="DV32" s="907" t="s">
        <v>1140</v>
      </c>
      <c r="DW32" s="907" t="s">
        <v>533</v>
      </c>
      <c r="DX32" s="907" t="s">
        <v>533</v>
      </c>
      <c r="DY32" s="907" t="s">
        <v>533</v>
      </c>
      <c r="DZ32" s="907" t="s">
        <v>533</v>
      </c>
      <c r="EA32" s="907" t="s">
        <v>533</v>
      </c>
      <c r="EB32" s="907" t="s">
        <v>533</v>
      </c>
      <c r="EC32" s="907" t="s">
        <v>534</v>
      </c>
      <c r="ED32" s="907" t="s">
        <v>1140</v>
      </c>
      <c r="EE32" s="907" t="s">
        <v>1140</v>
      </c>
      <c r="EF32" s="907" t="s">
        <v>1140</v>
      </c>
      <c r="EG32" s="907" t="s">
        <v>1140</v>
      </c>
      <c r="EH32" s="907" t="s">
        <v>1140</v>
      </c>
      <c r="EI32" s="907" t="s">
        <v>1140</v>
      </c>
      <c r="EJ32" s="907" t="s">
        <v>1140</v>
      </c>
      <c r="EK32" s="907" t="s">
        <v>1140</v>
      </c>
      <c r="EL32" s="907" t="s">
        <v>1140</v>
      </c>
      <c r="EM32" s="907" t="s">
        <v>1140</v>
      </c>
      <c r="EN32" s="907" t="s">
        <v>1140</v>
      </c>
      <c r="EO32" s="907" t="s">
        <v>1140</v>
      </c>
      <c r="EP32" s="907" t="s">
        <v>1140</v>
      </c>
      <c r="EQ32" s="907" t="s">
        <v>1140</v>
      </c>
      <c r="ER32" s="907" t="s">
        <v>534</v>
      </c>
      <c r="ES32" s="907" t="s">
        <v>533</v>
      </c>
      <c r="ET32" s="907" t="s">
        <v>533</v>
      </c>
      <c r="EU32" s="907" t="s">
        <v>1140</v>
      </c>
      <c r="EV32" s="907" t="s">
        <v>1140</v>
      </c>
      <c r="EW32" s="907" t="s">
        <v>1140</v>
      </c>
      <c r="EX32" s="907" t="s">
        <v>533</v>
      </c>
      <c r="EY32" s="907" t="s">
        <v>1140</v>
      </c>
      <c r="EZ32" s="907" t="s">
        <v>1140</v>
      </c>
      <c r="FA32" s="907" t="s">
        <v>1140</v>
      </c>
      <c r="FB32" s="907" t="s">
        <v>1140</v>
      </c>
      <c r="FC32" s="907" t="s">
        <v>1140</v>
      </c>
      <c r="FD32" s="907" t="s">
        <v>1140</v>
      </c>
      <c r="FE32" s="907" t="s">
        <v>1140</v>
      </c>
      <c r="FF32" s="907" t="s">
        <v>1140</v>
      </c>
      <c r="FG32" s="907" t="s">
        <v>1140</v>
      </c>
      <c r="FH32" s="907" t="s">
        <v>533</v>
      </c>
      <c r="FI32" s="907" t="s">
        <v>533</v>
      </c>
      <c r="FJ32" s="907" t="s">
        <v>1140</v>
      </c>
      <c r="FK32" s="907" t="s">
        <v>1140</v>
      </c>
      <c r="FL32" s="907" t="s">
        <v>1140</v>
      </c>
      <c r="FM32" s="907" t="s">
        <v>1140</v>
      </c>
      <c r="FN32" s="907" t="s">
        <v>1140</v>
      </c>
      <c r="FO32" s="907" t="s">
        <v>1140</v>
      </c>
      <c r="FP32" s="907" t="s">
        <v>1140</v>
      </c>
      <c r="FQ32" s="907" t="s">
        <v>1140</v>
      </c>
      <c r="FR32" s="907" t="s">
        <v>1140</v>
      </c>
      <c r="FS32" s="907" t="s">
        <v>1140</v>
      </c>
      <c r="FT32" s="907" t="s">
        <v>1140</v>
      </c>
      <c r="FU32" s="907" t="s">
        <v>1140</v>
      </c>
      <c r="FV32" s="907" t="s">
        <v>534</v>
      </c>
      <c r="FW32" s="907" t="s">
        <v>1140</v>
      </c>
      <c r="FX32" s="907" t="s">
        <v>533</v>
      </c>
      <c r="FY32" s="907" t="s">
        <v>533</v>
      </c>
      <c r="FZ32" s="907" t="s">
        <v>533</v>
      </c>
      <c r="GA32" s="907" t="s">
        <v>533</v>
      </c>
      <c r="GB32" s="907" t="s">
        <v>533</v>
      </c>
      <c r="GC32" s="907" t="s">
        <v>1140</v>
      </c>
      <c r="GD32" s="907" t="s">
        <v>533</v>
      </c>
      <c r="GE32" s="907" t="s">
        <v>533</v>
      </c>
      <c r="GF32" s="907" t="s">
        <v>1140</v>
      </c>
      <c r="GG32" s="907" t="s">
        <v>1140</v>
      </c>
      <c r="GH32" s="907" t="s">
        <v>533</v>
      </c>
      <c r="GI32" s="907" t="s">
        <v>533</v>
      </c>
      <c r="GJ32" s="907" t="s">
        <v>533</v>
      </c>
      <c r="GK32" s="907" t="s">
        <v>533</v>
      </c>
    </row>
    <row r="33" spans="1:193" x14ac:dyDescent="0.2">
      <c r="A33" s="906">
        <v>44493</v>
      </c>
      <c r="B33" s="907" t="s">
        <v>1140</v>
      </c>
      <c r="C33" s="907" t="s">
        <v>1140</v>
      </c>
      <c r="D33" s="907" t="s">
        <v>1140</v>
      </c>
      <c r="E33" s="907" t="s">
        <v>1140</v>
      </c>
      <c r="F33" s="907" t="s">
        <v>1140</v>
      </c>
      <c r="G33" s="907" t="s">
        <v>1140</v>
      </c>
      <c r="H33" s="907" t="s">
        <v>1140</v>
      </c>
      <c r="I33" s="907" t="s">
        <v>1140</v>
      </c>
      <c r="J33" s="907" t="s">
        <v>1140</v>
      </c>
      <c r="K33" s="907" t="s">
        <v>1140</v>
      </c>
      <c r="L33" s="907" t="s">
        <v>1140</v>
      </c>
      <c r="M33" s="907" t="s">
        <v>1140</v>
      </c>
      <c r="N33" s="907" t="s">
        <v>1140</v>
      </c>
      <c r="O33" s="907" t="s">
        <v>1140</v>
      </c>
      <c r="P33" s="907" t="s">
        <v>1140</v>
      </c>
      <c r="Q33" s="907" t="s">
        <v>1140</v>
      </c>
      <c r="R33" s="907" t="s">
        <v>1140</v>
      </c>
      <c r="S33" s="907" t="s">
        <v>1140</v>
      </c>
      <c r="T33" s="907" t="s">
        <v>1140</v>
      </c>
      <c r="U33" s="907" t="s">
        <v>1140</v>
      </c>
      <c r="V33" s="907" t="s">
        <v>1140</v>
      </c>
      <c r="W33" s="907" t="s">
        <v>1140</v>
      </c>
      <c r="X33" s="907" t="s">
        <v>1140</v>
      </c>
      <c r="Y33" s="907" t="s">
        <v>1140</v>
      </c>
      <c r="Z33" s="907" t="s">
        <v>1140</v>
      </c>
      <c r="AA33" s="907" t="s">
        <v>1140</v>
      </c>
      <c r="AB33" s="907" t="s">
        <v>1140</v>
      </c>
      <c r="AC33" s="907" t="s">
        <v>1140</v>
      </c>
      <c r="AD33" s="907" t="s">
        <v>1140</v>
      </c>
      <c r="AE33" s="907" t="s">
        <v>1140</v>
      </c>
      <c r="AF33" s="907" t="s">
        <v>533</v>
      </c>
      <c r="AG33" s="907" t="s">
        <v>533</v>
      </c>
      <c r="AH33" s="907" t="s">
        <v>1140</v>
      </c>
      <c r="AI33" s="907" t="s">
        <v>1140</v>
      </c>
      <c r="AJ33" s="907" t="s">
        <v>1140</v>
      </c>
      <c r="AK33" s="907" t="s">
        <v>1140</v>
      </c>
      <c r="AL33" s="907" t="s">
        <v>1140</v>
      </c>
      <c r="AM33" s="907" t="s">
        <v>1140</v>
      </c>
      <c r="AN33" s="907" t="s">
        <v>1140</v>
      </c>
      <c r="AO33" s="907" t="s">
        <v>1140</v>
      </c>
      <c r="AP33" s="907" t="s">
        <v>1140</v>
      </c>
      <c r="AQ33" s="907" t="s">
        <v>1140</v>
      </c>
      <c r="AR33" s="907" t="s">
        <v>1140</v>
      </c>
      <c r="AS33" s="907" t="s">
        <v>1140</v>
      </c>
      <c r="AT33" s="907" t="s">
        <v>1140</v>
      </c>
      <c r="AU33" s="907" t="s">
        <v>1140</v>
      </c>
      <c r="AV33" s="907" t="s">
        <v>1140</v>
      </c>
      <c r="AW33" s="907" t="s">
        <v>1140</v>
      </c>
      <c r="AX33" s="907" t="s">
        <v>1140</v>
      </c>
      <c r="AY33" s="907" t="s">
        <v>533</v>
      </c>
      <c r="AZ33" s="907" t="s">
        <v>533</v>
      </c>
      <c r="BA33" s="907" t="s">
        <v>1140</v>
      </c>
      <c r="BB33" s="907" t="s">
        <v>533</v>
      </c>
      <c r="BC33" s="907" t="s">
        <v>1140</v>
      </c>
      <c r="BD33" s="907" t="s">
        <v>533</v>
      </c>
      <c r="BE33" s="907" t="s">
        <v>1140</v>
      </c>
      <c r="BF33" s="907" t="s">
        <v>1140</v>
      </c>
      <c r="BG33" s="907" t="s">
        <v>533</v>
      </c>
      <c r="BH33" s="907" t="s">
        <v>533</v>
      </c>
      <c r="BI33" s="907" t="s">
        <v>1140</v>
      </c>
      <c r="BJ33" s="907" t="s">
        <v>533</v>
      </c>
      <c r="BK33" s="907" t="s">
        <v>1140</v>
      </c>
      <c r="BL33" s="907" t="s">
        <v>533</v>
      </c>
      <c r="BM33" s="907" t="s">
        <v>1140</v>
      </c>
      <c r="BN33" s="907" t="s">
        <v>1140</v>
      </c>
      <c r="BO33" s="907" t="s">
        <v>533</v>
      </c>
      <c r="BP33" s="907" t="s">
        <v>533</v>
      </c>
      <c r="BQ33" s="907" t="s">
        <v>533</v>
      </c>
      <c r="BR33" s="907" t="s">
        <v>533</v>
      </c>
      <c r="BS33" s="907" t="s">
        <v>1140</v>
      </c>
      <c r="BT33" s="907" t="s">
        <v>533</v>
      </c>
      <c r="BU33" s="907" t="s">
        <v>1140</v>
      </c>
      <c r="BV33" s="907" t="s">
        <v>1140</v>
      </c>
      <c r="BW33" s="907" t="s">
        <v>1140</v>
      </c>
      <c r="BX33" s="907" t="s">
        <v>1140</v>
      </c>
      <c r="BY33" s="907" t="s">
        <v>533</v>
      </c>
      <c r="BZ33" s="907" t="s">
        <v>533</v>
      </c>
      <c r="CA33" s="907" t="s">
        <v>533</v>
      </c>
      <c r="CB33" s="907" t="s">
        <v>1140</v>
      </c>
      <c r="CC33" s="907" t="s">
        <v>1140</v>
      </c>
      <c r="CD33" s="907" t="s">
        <v>1140</v>
      </c>
      <c r="CE33" s="907" t="s">
        <v>1140</v>
      </c>
      <c r="CF33" s="907" t="s">
        <v>533</v>
      </c>
      <c r="CG33" s="907" t="s">
        <v>1140</v>
      </c>
      <c r="CH33" s="907" t="s">
        <v>1140</v>
      </c>
      <c r="CI33" s="907" t="s">
        <v>1140</v>
      </c>
      <c r="CJ33" s="907" t="s">
        <v>1140</v>
      </c>
      <c r="CK33" s="907" t="s">
        <v>1140</v>
      </c>
      <c r="CL33" s="907" t="s">
        <v>1140</v>
      </c>
      <c r="CM33" s="907" t="s">
        <v>1140</v>
      </c>
      <c r="CN33" s="907" t="s">
        <v>533</v>
      </c>
      <c r="CO33" s="907" t="s">
        <v>1140</v>
      </c>
      <c r="CP33" s="907" t="s">
        <v>1140</v>
      </c>
      <c r="CQ33" s="907" t="s">
        <v>1140</v>
      </c>
      <c r="CR33" s="907" t="s">
        <v>1140</v>
      </c>
      <c r="CS33" s="907" t="s">
        <v>1140</v>
      </c>
      <c r="CT33" s="907" t="s">
        <v>1140</v>
      </c>
      <c r="CU33" s="907" t="s">
        <v>1140</v>
      </c>
      <c r="CV33" s="907" t="s">
        <v>1140</v>
      </c>
      <c r="CW33" s="907" t="s">
        <v>1140</v>
      </c>
      <c r="CX33" s="907" t="s">
        <v>1140</v>
      </c>
      <c r="CY33" s="907" t="s">
        <v>1140</v>
      </c>
      <c r="CZ33" s="907" t="s">
        <v>533</v>
      </c>
      <c r="DA33" s="907" t="s">
        <v>1140</v>
      </c>
      <c r="DB33" s="907" t="s">
        <v>1140</v>
      </c>
      <c r="DC33" s="907" t="s">
        <v>1140</v>
      </c>
      <c r="DD33" s="907" t="s">
        <v>1140</v>
      </c>
      <c r="DE33" s="907" t="s">
        <v>1140</v>
      </c>
      <c r="DF33" s="907" t="s">
        <v>1140</v>
      </c>
      <c r="DG33" s="907" t="s">
        <v>1140</v>
      </c>
      <c r="DH33" s="907" t="s">
        <v>1140</v>
      </c>
      <c r="DI33" s="907" t="s">
        <v>1140</v>
      </c>
      <c r="DJ33" s="907" t="s">
        <v>533</v>
      </c>
      <c r="DK33" s="907" t="s">
        <v>1140</v>
      </c>
      <c r="DL33" s="907" t="s">
        <v>1140</v>
      </c>
      <c r="DM33" s="907" t="s">
        <v>533</v>
      </c>
      <c r="DN33" s="907" t="s">
        <v>1140</v>
      </c>
      <c r="DO33" s="907" t="s">
        <v>1140</v>
      </c>
      <c r="DP33" s="907" t="s">
        <v>1140</v>
      </c>
      <c r="DQ33" s="907" t="s">
        <v>1140</v>
      </c>
      <c r="DR33" s="907" t="s">
        <v>533</v>
      </c>
      <c r="DS33" s="907" t="s">
        <v>533</v>
      </c>
      <c r="DT33" s="907" t="s">
        <v>533</v>
      </c>
      <c r="DU33" s="907" t="s">
        <v>1140</v>
      </c>
      <c r="DV33" s="907" t="s">
        <v>1140</v>
      </c>
      <c r="DW33" s="907" t="s">
        <v>533</v>
      </c>
      <c r="DX33" s="907" t="s">
        <v>533</v>
      </c>
      <c r="DY33" s="907" t="s">
        <v>533</v>
      </c>
      <c r="DZ33" s="907" t="s">
        <v>533</v>
      </c>
      <c r="EA33" s="907" t="s">
        <v>533</v>
      </c>
      <c r="EB33" s="907" t="s">
        <v>533</v>
      </c>
      <c r="EC33" s="907" t="s">
        <v>534</v>
      </c>
      <c r="ED33" s="907" t="s">
        <v>1140</v>
      </c>
      <c r="EE33" s="907" t="s">
        <v>1140</v>
      </c>
      <c r="EF33" s="907" t="s">
        <v>1140</v>
      </c>
      <c r="EG33" s="907" t="s">
        <v>1140</v>
      </c>
      <c r="EH33" s="907" t="s">
        <v>1140</v>
      </c>
      <c r="EI33" s="907" t="s">
        <v>1140</v>
      </c>
      <c r="EJ33" s="907" t="s">
        <v>1140</v>
      </c>
      <c r="EK33" s="907" t="s">
        <v>1140</v>
      </c>
      <c r="EL33" s="907" t="s">
        <v>1140</v>
      </c>
      <c r="EM33" s="907" t="s">
        <v>1140</v>
      </c>
      <c r="EN33" s="907" t="s">
        <v>1140</v>
      </c>
      <c r="EO33" s="907" t="s">
        <v>1140</v>
      </c>
      <c r="EP33" s="907" t="s">
        <v>1140</v>
      </c>
      <c r="EQ33" s="907" t="s">
        <v>1140</v>
      </c>
      <c r="ER33" s="907" t="s">
        <v>533</v>
      </c>
      <c r="ES33" s="907" t="s">
        <v>533</v>
      </c>
      <c r="ET33" s="907" t="s">
        <v>533</v>
      </c>
      <c r="EU33" s="907" t="s">
        <v>1140</v>
      </c>
      <c r="EV33" s="907" t="s">
        <v>1140</v>
      </c>
      <c r="EW33" s="907" t="s">
        <v>1140</v>
      </c>
      <c r="EX33" s="907" t="s">
        <v>533</v>
      </c>
      <c r="EY33" s="907" t="s">
        <v>1140</v>
      </c>
      <c r="EZ33" s="907" t="s">
        <v>1140</v>
      </c>
      <c r="FA33" s="907" t="s">
        <v>1140</v>
      </c>
      <c r="FB33" s="907" t="s">
        <v>1140</v>
      </c>
      <c r="FC33" s="907" t="s">
        <v>1140</v>
      </c>
      <c r="FD33" s="907" t="s">
        <v>1140</v>
      </c>
      <c r="FE33" s="907" t="s">
        <v>1140</v>
      </c>
      <c r="FF33" s="907" t="s">
        <v>1140</v>
      </c>
      <c r="FG33" s="907" t="s">
        <v>1140</v>
      </c>
      <c r="FH33" s="907" t="s">
        <v>533</v>
      </c>
      <c r="FI33" s="907" t="s">
        <v>533</v>
      </c>
      <c r="FJ33" s="907" t="s">
        <v>1140</v>
      </c>
      <c r="FK33" s="907" t="s">
        <v>1140</v>
      </c>
      <c r="FL33" s="907" t="s">
        <v>1140</v>
      </c>
      <c r="FM33" s="907" t="s">
        <v>1140</v>
      </c>
      <c r="FN33" s="907" t="s">
        <v>1140</v>
      </c>
      <c r="FO33" s="907" t="s">
        <v>1140</v>
      </c>
      <c r="FP33" s="907" t="s">
        <v>1140</v>
      </c>
      <c r="FQ33" s="907" t="s">
        <v>1140</v>
      </c>
      <c r="FR33" s="907" t="s">
        <v>1140</v>
      </c>
      <c r="FS33" s="907" t="s">
        <v>1140</v>
      </c>
      <c r="FT33" s="907" t="s">
        <v>1140</v>
      </c>
      <c r="FU33" s="907" t="s">
        <v>1140</v>
      </c>
      <c r="FV33" s="907" t="s">
        <v>534</v>
      </c>
      <c r="FW33" s="907" t="s">
        <v>1140</v>
      </c>
      <c r="FX33" s="907" t="s">
        <v>533</v>
      </c>
      <c r="FY33" s="907" t="s">
        <v>533</v>
      </c>
      <c r="FZ33" s="907" t="s">
        <v>533</v>
      </c>
      <c r="GA33" s="907" t="s">
        <v>533</v>
      </c>
      <c r="GB33" s="907" t="s">
        <v>533</v>
      </c>
      <c r="GC33" s="907" t="s">
        <v>1140</v>
      </c>
      <c r="GD33" s="907" t="s">
        <v>533</v>
      </c>
      <c r="GE33" s="907" t="s">
        <v>533</v>
      </c>
      <c r="GF33" s="907" t="s">
        <v>1140</v>
      </c>
      <c r="GG33" s="907" t="s">
        <v>1140</v>
      </c>
      <c r="GH33" s="907" t="s">
        <v>533</v>
      </c>
      <c r="GI33" s="907" t="s">
        <v>533</v>
      </c>
      <c r="GJ33" s="907" t="s">
        <v>533</v>
      </c>
      <c r="GK33" s="907" t="s">
        <v>533</v>
      </c>
    </row>
    <row r="34" spans="1:193" x14ac:dyDescent="0.2">
      <c r="A34" s="906">
        <v>44494</v>
      </c>
      <c r="B34" s="907" t="s">
        <v>1140</v>
      </c>
      <c r="C34" s="907" t="s">
        <v>1140</v>
      </c>
      <c r="D34" s="907" t="s">
        <v>1140</v>
      </c>
      <c r="E34" s="907" t="s">
        <v>533</v>
      </c>
      <c r="F34" s="907" t="s">
        <v>1140</v>
      </c>
      <c r="G34" s="907" t="s">
        <v>1140</v>
      </c>
      <c r="H34" s="907" t="s">
        <v>1140</v>
      </c>
      <c r="I34" s="907" t="s">
        <v>1140</v>
      </c>
      <c r="J34" s="907" t="s">
        <v>1140</v>
      </c>
      <c r="K34" s="907" t="s">
        <v>1140</v>
      </c>
      <c r="L34" s="907" t="s">
        <v>1140</v>
      </c>
      <c r="M34" s="907" t="s">
        <v>1140</v>
      </c>
      <c r="N34" s="907" t="s">
        <v>1140</v>
      </c>
      <c r="O34" s="907" t="s">
        <v>1140</v>
      </c>
      <c r="P34" s="907" t="s">
        <v>1140</v>
      </c>
      <c r="Q34" s="907" t="s">
        <v>1140</v>
      </c>
      <c r="R34" s="907" t="s">
        <v>1140</v>
      </c>
      <c r="S34" s="907" t="s">
        <v>1140</v>
      </c>
      <c r="T34" s="907" t="s">
        <v>1140</v>
      </c>
      <c r="U34" s="907" t="s">
        <v>1140</v>
      </c>
      <c r="V34" s="907" t="s">
        <v>1140</v>
      </c>
      <c r="W34" s="907" t="s">
        <v>1140</v>
      </c>
      <c r="X34" s="907" t="s">
        <v>1140</v>
      </c>
      <c r="Y34" s="907" t="s">
        <v>1140</v>
      </c>
      <c r="Z34" s="907" t="s">
        <v>1140</v>
      </c>
      <c r="AA34" s="907" t="s">
        <v>1140</v>
      </c>
      <c r="AB34" s="907" t="s">
        <v>1140</v>
      </c>
      <c r="AC34" s="907" t="s">
        <v>1140</v>
      </c>
      <c r="AD34" s="907" t="s">
        <v>1140</v>
      </c>
      <c r="AE34" s="907" t="s">
        <v>1140</v>
      </c>
      <c r="AF34" s="907" t="s">
        <v>533</v>
      </c>
      <c r="AG34" s="907" t="s">
        <v>533</v>
      </c>
      <c r="AH34" s="907" t="s">
        <v>1140</v>
      </c>
      <c r="AI34" s="907" t="s">
        <v>1140</v>
      </c>
      <c r="AJ34" s="907" t="s">
        <v>1140</v>
      </c>
      <c r="AK34" s="907" t="s">
        <v>1140</v>
      </c>
      <c r="AL34" s="907" t="s">
        <v>1140</v>
      </c>
      <c r="AM34" s="907" t="s">
        <v>1140</v>
      </c>
      <c r="AN34" s="907" t="s">
        <v>1140</v>
      </c>
      <c r="AO34" s="907" t="s">
        <v>1140</v>
      </c>
      <c r="AP34" s="907" t="s">
        <v>1140</v>
      </c>
      <c r="AQ34" s="907" t="s">
        <v>1140</v>
      </c>
      <c r="AR34" s="907" t="s">
        <v>1140</v>
      </c>
      <c r="AS34" s="907" t="s">
        <v>1140</v>
      </c>
      <c r="AT34" s="907" t="s">
        <v>1140</v>
      </c>
      <c r="AU34" s="907" t="s">
        <v>1140</v>
      </c>
      <c r="AV34" s="907" t="s">
        <v>1140</v>
      </c>
      <c r="AW34" s="907" t="s">
        <v>1140</v>
      </c>
      <c r="AX34" s="907" t="s">
        <v>1140</v>
      </c>
      <c r="AY34" s="907" t="s">
        <v>533</v>
      </c>
      <c r="AZ34" s="907" t="s">
        <v>533</v>
      </c>
      <c r="BA34" s="907" t="s">
        <v>1140</v>
      </c>
      <c r="BB34" s="907" t="s">
        <v>533</v>
      </c>
      <c r="BC34" s="907" t="s">
        <v>1140</v>
      </c>
      <c r="BD34" s="907" t="s">
        <v>533</v>
      </c>
      <c r="BE34" s="907" t="s">
        <v>1140</v>
      </c>
      <c r="BF34" s="907" t="s">
        <v>1140</v>
      </c>
      <c r="BG34" s="907" t="s">
        <v>533</v>
      </c>
      <c r="BH34" s="907" t="s">
        <v>533</v>
      </c>
      <c r="BI34" s="907" t="s">
        <v>1140</v>
      </c>
      <c r="BJ34" s="907" t="s">
        <v>533</v>
      </c>
      <c r="BK34" s="907" t="s">
        <v>1140</v>
      </c>
      <c r="BL34" s="907" t="s">
        <v>533</v>
      </c>
      <c r="BM34" s="907" t="s">
        <v>1140</v>
      </c>
      <c r="BN34" s="907" t="s">
        <v>1140</v>
      </c>
      <c r="BO34" s="907" t="s">
        <v>533</v>
      </c>
      <c r="BP34" s="907" t="s">
        <v>533</v>
      </c>
      <c r="BQ34" s="907" t="s">
        <v>533</v>
      </c>
      <c r="BR34" s="907" t="s">
        <v>533</v>
      </c>
      <c r="BS34" s="907" t="s">
        <v>1140</v>
      </c>
      <c r="BT34" s="907" t="s">
        <v>533</v>
      </c>
      <c r="BU34" s="907" t="s">
        <v>1140</v>
      </c>
      <c r="BV34" s="907" t="s">
        <v>1140</v>
      </c>
      <c r="BW34" s="907" t="s">
        <v>1140</v>
      </c>
      <c r="BX34" s="907" t="s">
        <v>1140</v>
      </c>
      <c r="BY34" s="907" t="s">
        <v>1140</v>
      </c>
      <c r="BZ34" s="907" t="s">
        <v>533</v>
      </c>
      <c r="CA34" s="907" t="s">
        <v>533</v>
      </c>
      <c r="CB34" s="907" t="s">
        <v>1140</v>
      </c>
      <c r="CC34" s="907" t="s">
        <v>1140</v>
      </c>
      <c r="CD34" s="907" t="s">
        <v>1140</v>
      </c>
      <c r="CE34" s="907" t="s">
        <v>1140</v>
      </c>
      <c r="CF34" s="907" t="s">
        <v>533</v>
      </c>
      <c r="CG34" s="907" t="s">
        <v>1140</v>
      </c>
      <c r="CH34" s="907" t="s">
        <v>1140</v>
      </c>
      <c r="CI34" s="907" t="s">
        <v>1140</v>
      </c>
      <c r="CJ34" s="907" t="s">
        <v>1140</v>
      </c>
      <c r="CK34" s="907" t="s">
        <v>1140</v>
      </c>
      <c r="CL34" s="907" t="s">
        <v>1140</v>
      </c>
      <c r="CM34" s="907" t="s">
        <v>1140</v>
      </c>
      <c r="CN34" s="907" t="s">
        <v>533</v>
      </c>
      <c r="CO34" s="907" t="s">
        <v>1140</v>
      </c>
      <c r="CP34" s="907" t="s">
        <v>1140</v>
      </c>
      <c r="CQ34" s="907" t="s">
        <v>1140</v>
      </c>
      <c r="CR34" s="907" t="s">
        <v>1140</v>
      </c>
      <c r="CS34" s="907" t="s">
        <v>1140</v>
      </c>
      <c r="CT34" s="907" t="s">
        <v>1140</v>
      </c>
      <c r="CU34" s="907" t="s">
        <v>1140</v>
      </c>
      <c r="CV34" s="907" t="s">
        <v>1140</v>
      </c>
      <c r="CW34" s="907" t="s">
        <v>1140</v>
      </c>
      <c r="CX34" s="907" t="s">
        <v>1140</v>
      </c>
      <c r="CY34" s="907" t="s">
        <v>1140</v>
      </c>
      <c r="CZ34" s="907" t="s">
        <v>533</v>
      </c>
      <c r="DA34" s="907" t="s">
        <v>1140</v>
      </c>
      <c r="DB34" s="907" t="s">
        <v>1140</v>
      </c>
      <c r="DC34" s="907" t="s">
        <v>1140</v>
      </c>
      <c r="DD34" s="907" t="s">
        <v>1140</v>
      </c>
      <c r="DE34" s="907" t="s">
        <v>1140</v>
      </c>
      <c r="DF34" s="907" t="s">
        <v>1140</v>
      </c>
      <c r="DG34" s="907" t="s">
        <v>1140</v>
      </c>
      <c r="DH34" s="907" t="s">
        <v>1140</v>
      </c>
      <c r="DI34" s="907" t="s">
        <v>1140</v>
      </c>
      <c r="DJ34" s="907" t="s">
        <v>533</v>
      </c>
      <c r="DK34" s="907" t="s">
        <v>1140</v>
      </c>
      <c r="DL34" s="907" t="s">
        <v>1140</v>
      </c>
      <c r="DM34" s="907" t="s">
        <v>533</v>
      </c>
      <c r="DN34" s="907" t="s">
        <v>1140</v>
      </c>
      <c r="DO34" s="907" t="s">
        <v>1140</v>
      </c>
      <c r="DP34" s="907" t="s">
        <v>1140</v>
      </c>
      <c r="DQ34" s="907" t="s">
        <v>1140</v>
      </c>
      <c r="DR34" s="907" t="s">
        <v>533</v>
      </c>
      <c r="DS34" s="907" t="s">
        <v>533</v>
      </c>
      <c r="DT34" s="907" t="s">
        <v>1140</v>
      </c>
      <c r="DU34" s="907" t="s">
        <v>1140</v>
      </c>
      <c r="DV34" s="907" t="s">
        <v>1140</v>
      </c>
      <c r="DW34" s="907" t="s">
        <v>533</v>
      </c>
      <c r="DX34" s="907" t="s">
        <v>533</v>
      </c>
      <c r="DY34" s="907" t="s">
        <v>533</v>
      </c>
      <c r="DZ34" s="907" t="s">
        <v>533</v>
      </c>
      <c r="EA34" s="907" t="s">
        <v>533</v>
      </c>
      <c r="EB34" s="907" t="s">
        <v>533</v>
      </c>
      <c r="EC34" s="907" t="s">
        <v>534</v>
      </c>
      <c r="ED34" s="907" t="s">
        <v>1140</v>
      </c>
      <c r="EE34" s="907" t="s">
        <v>1140</v>
      </c>
      <c r="EF34" s="907" t="s">
        <v>1140</v>
      </c>
      <c r="EG34" s="907" t="s">
        <v>1140</v>
      </c>
      <c r="EH34" s="907" t="s">
        <v>1140</v>
      </c>
      <c r="EI34" s="907" t="s">
        <v>1140</v>
      </c>
      <c r="EJ34" s="907" t="s">
        <v>1140</v>
      </c>
      <c r="EK34" s="907" t="s">
        <v>1140</v>
      </c>
      <c r="EL34" s="907" t="s">
        <v>1140</v>
      </c>
      <c r="EM34" s="907" t="s">
        <v>1140</v>
      </c>
      <c r="EN34" s="907" t="s">
        <v>1140</v>
      </c>
      <c r="EO34" s="907" t="s">
        <v>1140</v>
      </c>
      <c r="EP34" s="907" t="s">
        <v>1140</v>
      </c>
      <c r="EQ34" s="907" t="s">
        <v>1140</v>
      </c>
      <c r="ER34" s="907" t="s">
        <v>533</v>
      </c>
      <c r="ES34" s="907" t="s">
        <v>533</v>
      </c>
      <c r="ET34" s="907" t="s">
        <v>533</v>
      </c>
      <c r="EU34" s="907" t="s">
        <v>1140</v>
      </c>
      <c r="EV34" s="907" t="s">
        <v>1140</v>
      </c>
      <c r="EW34" s="907" t="s">
        <v>1140</v>
      </c>
      <c r="EX34" s="907" t="s">
        <v>533</v>
      </c>
      <c r="EY34" s="907" t="s">
        <v>1140</v>
      </c>
      <c r="EZ34" s="907" t="s">
        <v>1140</v>
      </c>
      <c r="FA34" s="907" t="s">
        <v>1140</v>
      </c>
      <c r="FB34" s="907" t="s">
        <v>1140</v>
      </c>
      <c r="FC34" s="907" t="s">
        <v>1140</v>
      </c>
      <c r="FD34" s="907" t="s">
        <v>1140</v>
      </c>
      <c r="FE34" s="907" t="s">
        <v>1140</v>
      </c>
      <c r="FF34" s="907" t="s">
        <v>1140</v>
      </c>
      <c r="FG34" s="907" t="s">
        <v>1140</v>
      </c>
      <c r="FH34" s="907" t="s">
        <v>1140</v>
      </c>
      <c r="FI34" s="907" t="s">
        <v>1140</v>
      </c>
      <c r="FJ34" s="907" t="s">
        <v>1140</v>
      </c>
      <c r="FK34" s="907" t="s">
        <v>1140</v>
      </c>
      <c r="FL34" s="907" t="s">
        <v>1140</v>
      </c>
      <c r="FM34" s="907" t="s">
        <v>1140</v>
      </c>
      <c r="FN34" s="907" t="s">
        <v>1140</v>
      </c>
      <c r="FO34" s="907" t="s">
        <v>1140</v>
      </c>
      <c r="FP34" s="907" t="s">
        <v>1140</v>
      </c>
      <c r="FQ34" s="907" t="s">
        <v>1140</v>
      </c>
      <c r="FR34" s="907" t="s">
        <v>1140</v>
      </c>
      <c r="FS34" s="907" t="s">
        <v>1140</v>
      </c>
      <c r="FT34" s="907" t="s">
        <v>1140</v>
      </c>
      <c r="FU34" s="907" t="s">
        <v>1140</v>
      </c>
      <c r="FV34" s="907" t="s">
        <v>534</v>
      </c>
      <c r="FW34" s="907" t="s">
        <v>1140</v>
      </c>
      <c r="FX34" s="907" t="s">
        <v>533</v>
      </c>
      <c r="FY34" s="907" t="s">
        <v>533</v>
      </c>
      <c r="FZ34" s="907" t="s">
        <v>533</v>
      </c>
      <c r="GA34" s="907" t="s">
        <v>533</v>
      </c>
      <c r="GB34" s="907" t="s">
        <v>1140</v>
      </c>
      <c r="GC34" s="907" t="s">
        <v>1140</v>
      </c>
      <c r="GD34" s="907" t="s">
        <v>533</v>
      </c>
      <c r="GE34" s="907" t="s">
        <v>533</v>
      </c>
      <c r="GF34" s="907" t="s">
        <v>1140</v>
      </c>
      <c r="GG34" s="907" t="s">
        <v>1140</v>
      </c>
      <c r="GH34" s="907" t="s">
        <v>533</v>
      </c>
      <c r="GI34" s="907" t="s">
        <v>533</v>
      </c>
      <c r="GJ34" s="907" t="s">
        <v>533</v>
      </c>
      <c r="GK34" s="907" t="s">
        <v>1140</v>
      </c>
    </row>
    <row r="35" spans="1:193" x14ac:dyDescent="0.2">
      <c r="A35" s="906">
        <v>44495</v>
      </c>
      <c r="B35" s="907" t="s">
        <v>1140</v>
      </c>
      <c r="C35" s="907" t="s">
        <v>1140</v>
      </c>
      <c r="D35" s="907" t="s">
        <v>1140</v>
      </c>
      <c r="E35" s="907" t="s">
        <v>533</v>
      </c>
      <c r="F35" s="907" t="s">
        <v>1140</v>
      </c>
      <c r="G35" s="907" t="s">
        <v>1140</v>
      </c>
      <c r="H35" s="907" t="s">
        <v>1140</v>
      </c>
      <c r="I35" s="907" t="s">
        <v>1140</v>
      </c>
      <c r="J35" s="907" t="s">
        <v>1140</v>
      </c>
      <c r="K35" s="907" t="s">
        <v>1140</v>
      </c>
      <c r="L35" s="907" t="s">
        <v>1140</v>
      </c>
      <c r="M35" s="907" t="s">
        <v>1140</v>
      </c>
      <c r="N35" s="907" t="s">
        <v>1140</v>
      </c>
      <c r="O35" s="907" t="s">
        <v>1140</v>
      </c>
      <c r="P35" s="907" t="s">
        <v>1140</v>
      </c>
      <c r="Q35" s="907" t="s">
        <v>1140</v>
      </c>
      <c r="R35" s="907" t="s">
        <v>1140</v>
      </c>
      <c r="S35" s="907" t="s">
        <v>1140</v>
      </c>
      <c r="T35" s="907" t="s">
        <v>1140</v>
      </c>
      <c r="U35" s="907" t="s">
        <v>1140</v>
      </c>
      <c r="V35" s="907" t="s">
        <v>1140</v>
      </c>
      <c r="W35" s="907" t="s">
        <v>1140</v>
      </c>
      <c r="X35" s="907" t="s">
        <v>1140</v>
      </c>
      <c r="Y35" s="907" t="s">
        <v>1140</v>
      </c>
      <c r="Z35" s="907" t="s">
        <v>1140</v>
      </c>
      <c r="AA35" s="907" t="s">
        <v>1140</v>
      </c>
      <c r="AB35" s="907" t="s">
        <v>1140</v>
      </c>
      <c r="AC35" s="907" t="s">
        <v>1140</v>
      </c>
      <c r="AD35" s="907" t="s">
        <v>1140</v>
      </c>
      <c r="AE35" s="907" t="s">
        <v>1140</v>
      </c>
      <c r="AF35" s="907" t="s">
        <v>533</v>
      </c>
      <c r="AG35" s="907" t="s">
        <v>533</v>
      </c>
      <c r="AH35" s="907" t="s">
        <v>1140</v>
      </c>
      <c r="AI35" s="907" t="s">
        <v>1140</v>
      </c>
      <c r="AJ35" s="907" t="s">
        <v>1140</v>
      </c>
      <c r="AK35" s="907" t="s">
        <v>1140</v>
      </c>
      <c r="AL35" s="907" t="s">
        <v>1140</v>
      </c>
      <c r="AM35" s="907" t="s">
        <v>1140</v>
      </c>
      <c r="AN35" s="907" t="s">
        <v>1140</v>
      </c>
      <c r="AO35" s="907" t="s">
        <v>1140</v>
      </c>
      <c r="AP35" s="907" t="s">
        <v>1140</v>
      </c>
      <c r="AQ35" s="907" t="s">
        <v>1140</v>
      </c>
      <c r="AR35" s="907" t="s">
        <v>1140</v>
      </c>
      <c r="AS35" s="907" t="s">
        <v>1140</v>
      </c>
      <c r="AT35" s="907" t="s">
        <v>1140</v>
      </c>
      <c r="AU35" s="907" t="s">
        <v>1140</v>
      </c>
      <c r="AV35" s="907" t="s">
        <v>1140</v>
      </c>
      <c r="AW35" s="907" t="s">
        <v>1140</v>
      </c>
      <c r="AX35" s="907" t="s">
        <v>1140</v>
      </c>
      <c r="AY35" s="907" t="s">
        <v>533</v>
      </c>
      <c r="AZ35" s="907" t="s">
        <v>533</v>
      </c>
      <c r="BA35" s="907" t="s">
        <v>1140</v>
      </c>
      <c r="BB35" s="907" t="s">
        <v>533</v>
      </c>
      <c r="BC35" s="907" t="s">
        <v>1140</v>
      </c>
      <c r="BD35" s="907" t="s">
        <v>533</v>
      </c>
      <c r="BE35" s="907" t="s">
        <v>1140</v>
      </c>
      <c r="BF35" s="907" t="s">
        <v>1140</v>
      </c>
      <c r="BG35" s="907" t="s">
        <v>533</v>
      </c>
      <c r="BH35" s="907" t="s">
        <v>533</v>
      </c>
      <c r="BI35" s="907" t="s">
        <v>1140</v>
      </c>
      <c r="BJ35" s="907" t="s">
        <v>533</v>
      </c>
      <c r="BK35" s="907" t="s">
        <v>1140</v>
      </c>
      <c r="BL35" s="907" t="s">
        <v>533</v>
      </c>
      <c r="BM35" s="907" t="s">
        <v>1140</v>
      </c>
      <c r="BN35" s="907" t="s">
        <v>1140</v>
      </c>
      <c r="BO35" s="907" t="s">
        <v>533</v>
      </c>
      <c r="BP35" s="907" t="s">
        <v>533</v>
      </c>
      <c r="BQ35" s="907" t="s">
        <v>533</v>
      </c>
      <c r="BR35" s="907" t="s">
        <v>533</v>
      </c>
      <c r="BS35" s="907" t="s">
        <v>1140</v>
      </c>
      <c r="BT35" s="907" t="s">
        <v>533</v>
      </c>
      <c r="BU35" s="907" t="s">
        <v>1140</v>
      </c>
      <c r="BV35" s="907" t="s">
        <v>1140</v>
      </c>
      <c r="BW35" s="907" t="s">
        <v>1140</v>
      </c>
      <c r="BX35" s="907" t="s">
        <v>1140</v>
      </c>
      <c r="BY35" s="907" t="s">
        <v>1140</v>
      </c>
      <c r="BZ35" s="907" t="s">
        <v>533</v>
      </c>
      <c r="CA35" s="907" t="s">
        <v>533</v>
      </c>
      <c r="CB35" s="907" t="s">
        <v>1140</v>
      </c>
      <c r="CC35" s="907" t="s">
        <v>1140</v>
      </c>
      <c r="CD35" s="907" t="s">
        <v>1140</v>
      </c>
      <c r="CE35" s="907" t="s">
        <v>1140</v>
      </c>
      <c r="CF35" s="907" t="s">
        <v>533</v>
      </c>
      <c r="CG35" s="907" t="s">
        <v>1140</v>
      </c>
      <c r="CH35" s="907" t="s">
        <v>1140</v>
      </c>
      <c r="CI35" s="907" t="s">
        <v>1140</v>
      </c>
      <c r="CJ35" s="907" t="s">
        <v>1140</v>
      </c>
      <c r="CK35" s="907" t="s">
        <v>1140</v>
      </c>
      <c r="CL35" s="907" t="s">
        <v>1140</v>
      </c>
      <c r="CM35" s="907" t="s">
        <v>1140</v>
      </c>
      <c r="CN35" s="907" t="s">
        <v>533</v>
      </c>
      <c r="CO35" s="907" t="s">
        <v>1140</v>
      </c>
      <c r="CP35" s="907" t="s">
        <v>1140</v>
      </c>
      <c r="CQ35" s="907" t="s">
        <v>1140</v>
      </c>
      <c r="CR35" s="907" t="s">
        <v>1140</v>
      </c>
      <c r="CS35" s="907" t="s">
        <v>1140</v>
      </c>
      <c r="CT35" s="907" t="s">
        <v>1140</v>
      </c>
      <c r="CU35" s="907" t="s">
        <v>533</v>
      </c>
      <c r="CV35" s="907" t="s">
        <v>1140</v>
      </c>
      <c r="CW35" s="907" t="s">
        <v>1140</v>
      </c>
      <c r="CX35" s="907" t="s">
        <v>1140</v>
      </c>
      <c r="CY35" s="907" t="s">
        <v>1140</v>
      </c>
      <c r="CZ35" s="907" t="s">
        <v>533</v>
      </c>
      <c r="DA35" s="907" t="s">
        <v>1140</v>
      </c>
      <c r="DB35" s="907" t="s">
        <v>1140</v>
      </c>
      <c r="DC35" s="907" t="s">
        <v>1140</v>
      </c>
      <c r="DD35" s="907" t="s">
        <v>1140</v>
      </c>
      <c r="DE35" s="907" t="s">
        <v>1140</v>
      </c>
      <c r="DF35" s="907" t="s">
        <v>1140</v>
      </c>
      <c r="DG35" s="907" t="s">
        <v>1140</v>
      </c>
      <c r="DH35" s="907" t="s">
        <v>1140</v>
      </c>
      <c r="DI35" s="907" t="s">
        <v>1140</v>
      </c>
      <c r="DJ35" s="907" t="s">
        <v>533</v>
      </c>
      <c r="DK35" s="907" t="s">
        <v>1140</v>
      </c>
      <c r="DL35" s="907" t="s">
        <v>1140</v>
      </c>
      <c r="DM35" s="907" t="s">
        <v>533</v>
      </c>
      <c r="DN35" s="907" t="s">
        <v>1140</v>
      </c>
      <c r="DO35" s="907" t="s">
        <v>1140</v>
      </c>
      <c r="DP35" s="907" t="s">
        <v>1140</v>
      </c>
      <c r="DQ35" s="907" t="s">
        <v>1140</v>
      </c>
      <c r="DR35" s="907" t="s">
        <v>533</v>
      </c>
      <c r="DS35" s="907" t="s">
        <v>533</v>
      </c>
      <c r="DT35" s="907" t="s">
        <v>1140</v>
      </c>
      <c r="DU35" s="907" t="s">
        <v>1140</v>
      </c>
      <c r="DV35" s="907" t="s">
        <v>1140</v>
      </c>
      <c r="DW35" s="907" t="s">
        <v>533</v>
      </c>
      <c r="DX35" s="907" t="s">
        <v>533</v>
      </c>
      <c r="DY35" s="907" t="s">
        <v>533</v>
      </c>
      <c r="DZ35" s="907" t="s">
        <v>1140</v>
      </c>
      <c r="EA35" s="907" t="s">
        <v>533</v>
      </c>
      <c r="EB35" s="907" t="s">
        <v>533</v>
      </c>
      <c r="EC35" s="907" t="s">
        <v>534</v>
      </c>
      <c r="ED35" s="907" t="s">
        <v>1140</v>
      </c>
      <c r="EE35" s="907" t="s">
        <v>1140</v>
      </c>
      <c r="EF35" s="907" t="s">
        <v>1140</v>
      </c>
      <c r="EG35" s="907" t="s">
        <v>1140</v>
      </c>
      <c r="EH35" s="907" t="s">
        <v>1140</v>
      </c>
      <c r="EI35" s="907" t="s">
        <v>1140</v>
      </c>
      <c r="EJ35" s="907" t="s">
        <v>1140</v>
      </c>
      <c r="EK35" s="907" t="s">
        <v>1140</v>
      </c>
      <c r="EL35" s="907" t="s">
        <v>1140</v>
      </c>
      <c r="EM35" s="907" t="s">
        <v>1140</v>
      </c>
      <c r="EN35" s="907" t="s">
        <v>1140</v>
      </c>
      <c r="EO35" s="907" t="s">
        <v>1140</v>
      </c>
      <c r="EP35" s="907" t="s">
        <v>1140</v>
      </c>
      <c r="EQ35" s="907" t="s">
        <v>1140</v>
      </c>
      <c r="ER35" s="907" t="s">
        <v>533</v>
      </c>
      <c r="ES35" s="907" t="s">
        <v>1140</v>
      </c>
      <c r="ET35" s="907" t="s">
        <v>533</v>
      </c>
      <c r="EU35" s="907" t="s">
        <v>1140</v>
      </c>
      <c r="EV35" s="907" t="s">
        <v>1140</v>
      </c>
      <c r="EW35" s="907" t="s">
        <v>1140</v>
      </c>
      <c r="EX35" s="907" t="s">
        <v>533</v>
      </c>
      <c r="EY35" s="907" t="s">
        <v>1140</v>
      </c>
      <c r="EZ35" s="907" t="s">
        <v>1140</v>
      </c>
      <c r="FA35" s="907" t="s">
        <v>1140</v>
      </c>
      <c r="FB35" s="907" t="s">
        <v>1140</v>
      </c>
      <c r="FC35" s="907" t="s">
        <v>1140</v>
      </c>
      <c r="FD35" s="907" t="s">
        <v>1140</v>
      </c>
      <c r="FE35" s="907" t="s">
        <v>1140</v>
      </c>
      <c r="FF35" s="907" t="s">
        <v>1140</v>
      </c>
      <c r="FG35" s="907" t="s">
        <v>1140</v>
      </c>
      <c r="FH35" s="907" t="s">
        <v>1140</v>
      </c>
      <c r="FI35" s="907" t="s">
        <v>1140</v>
      </c>
      <c r="FJ35" s="907" t="s">
        <v>1140</v>
      </c>
      <c r="FK35" s="907" t="s">
        <v>1140</v>
      </c>
      <c r="FL35" s="907" t="s">
        <v>1140</v>
      </c>
      <c r="FM35" s="907" t="s">
        <v>1140</v>
      </c>
      <c r="FN35" s="907" t="s">
        <v>1140</v>
      </c>
      <c r="FO35" s="907" t="s">
        <v>1140</v>
      </c>
      <c r="FP35" s="907" t="s">
        <v>1140</v>
      </c>
      <c r="FQ35" s="907" t="s">
        <v>1140</v>
      </c>
      <c r="FR35" s="907" t="s">
        <v>1140</v>
      </c>
      <c r="FS35" s="907" t="s">
        <v>1140</v>
      </c>
      <c r="FT35" s="907" t="s">
        <v>1140</v>
      </c>
      <c r="FU35" s="907" t="s">
        <v>1140</v>
      </c>
      <c r="FV35" s="907" t="s">
        <v>534</v>
      </c>
      <c r="FW35" s="907" t="s">
        <v>1140</v>
      </c>
      <c r="FX35" s="907" t="s">
        <v>533</v>
      </c>
      <c r="FY35" s="907" t="s">
        <v>533</v>
      </c>
      <c r="FZ35" s="907" t="s">
        <v>533</v>
      </c>
      <c r="GA35" s="907" t="s">
        <v>533</v>
      </c>
      <c r="GB35" s="907" t="s">
        <v>533</v>
      </c>
      <c r="GC35" s="907" t="s">
        <v>1140</v>
      </c>
      <c r="GD35" s="907" t="s">
        <v>533</v>
      </c>
      <c r="GE35" s="907" t="s">
        <v>533</v>
      </c>
      <c r="GF35" s="907" t="s">
        <v>1140</v>
      </c>
      <c r="GG35" s="907" t="s">
        <v>1140</v>
      </c>
      <c r="GH35" s="907" t="s">
        <v>533</v>
      </c>
      <c r="GI35" s="907" t="s">
        <v>533</v>
      </c>
      <c r="GJ35" s="907" t="s">
        <v>533</v>
      </c>
      <c r="GK35" s="907" t="s">
        <v>533</v>
      </c>
    </row>
    <row r="36" spans="1:193" x14ac:dyDescent="0.2">
      <c r="A36" s="906">
        <v>44496</v>
      </c>
      <c r="B36" s="907" t="s">
        <v>1140</v>
      </c>
      <c r="C36" s="907" t="s">
        <v>1140</v>
      </c>
      <c r="D36" s="907" t="s">
        <v>1140</v>
      </c>
      <c r="E36" s="907" t="s">
        <v>533</v>
      </c>
      <c r="F36" s="907" t="s">
        <v>1140</v>
      </c>
      <c r="G36" s="907" t="s">
        <v>1140</v>
      </c>
      <c r="H36" s="907" t="s">
        <v>1140</v>
      </c>
      <c r="I36" s="907" t="s">
        <v>1140</v>
      </c>
      <c r="J36" s="907" t="s">
        <v>1140</v>
      </c>
      <c r="K36" s="907" t="s">
        <v>1140</v>
      </c>
      <c r="L36" s="907" t="s">
        <v>1140</v>
      </c>
      <c r="M36" s="907" t="s">
        <v>1140</v>
      </c>
      <c r="N36" s="907" t="s">
        <v>1140</v>
      </c>
      <c r="O36" s="907" t="s">
        <v>1140</v>
      </c>
      <c r="P36" s="907" t="s">
        <v>1140</v>
      </c>
      <c r="Q36" s="907" t="s">
        <v>1140</v>
      </c>
      <c r="R36" s="907" t="s">
        <v>1140</v>
      </c>
      <c r="S36" s="907" t="s">
        <v>1140</v>
      </c>
      <c r="T36" s="907" t="s">
        <v>1140</v>
      </c>
      <c r="U36" s="907" t="s">
        <v>1140</v>
      </c>
      <c r="V36" s="907" t="s">
        <v>1140</v>
      </c>
      <c r="W36" s="907" t="s">
        <v>1140</v>
      </c>
      <c r="X36" s="907" t="s">
        <v>1140</v>
      </c>
      <c r="Y36" s="907" t="s">
        <v>1140</v>
      </c>
      <c r="Z36" s="907" t="s">
        <v>1140</v>
      </c>
      <c r="AA36" s="907" t="s">
        <v>1140</v>
      </c>
      <c r="AB36" s="907" t="s">
        <v>1140</v>
      </c>
      <c r="AC36" s="907" t="s">
        <v>1140</v>
      </c>
      <c r="AD36" s="907" t="s">
        <v>1140</v>
      </c>
      <c r="AE36" s="907" t="s">
        <v>1140</v>
      </c>
      <c r="AF36" s="907" t="s">
        <v>533</v>
      </c>
      <c r="AG36" s="907" t="s">
        <v>533</v>
      </c>
      <c r="AH36" s="907" t="s">
        <v>1140</v>
      </c>
      <c r="AI36" s="907" t="s">
        <v>1140</v>
      </c>
      <c r="AJ36" s="907" t="s">
        <v>1140</v>
      </c>
      <c r="AK36" s="907" t="s">
        <v>1140</v>
      </c>
      <c r="AL36" s="907" t="s">
        <v>1140</v>
      </c>
      <c r="AM36" s="907" t="s">
        <v>1140</v>
      </c>
      <c r="AN36" s="907" t="s">
        <v>1140</v>
      </c>
      <c r="AO36" s="907" t="s">
        <v>1140</v>
      </c>
      <c r="AP36" s="907" t="s">
        <v>1140</v>
      </c>
      <c r="AQ36" s="907" t="s">
        <v>1140</v>
      </c>
      <c r="AR36" s="907" t="s">
        <v>1140</v>
      </c>
      <c r="AS36" s="907" t="s">
        <v>1140</v>
      </c>
      <c r="AT36" s="907" t="s">
        <v>1140</v>
      </c>
      <c r="AU36" s="907" t="s">
        <v>1140</v>
      </c>
      <c r="AV36" s="907" t="s">
        <v>1140</v>
      </c>
      <c r="AW36" s="907" t="s">
        <v>1140</v>
      </c>
      <c r="AX36" s="907" t="s">
        <v>1140</v>
      </c>
      <c r="AY36" s="907" t="s">
        <v>533</v>
      </c>
      <c r="AZ36" s="907" t="s">
        <v>533</v>
      </c>
      <c r="BA36" s="907" t="s">
        <v>1140</v>
      </c>
      <c r="BB36" s="907" t="s">
        <v>533</v>
      </c>
      <c r="BC36" s="907" t="s">
        <v>1140</v>
      </c>
      <c r="BD36" s="907" t="s">
        <v>533</v>
      </c>
      <c r="BE36" s="907" t="s">
        <v>1140</v>
      </c>
      <c r="BF36" s="907" t="s">
        <v>1140</v>
      </c>
      <c r="BG36" s="907" t="s">
        <v>533</v>
      </c>
      <c r="BH36" s="907" t="s">
        <v>533</v>
      </c>
      <c r="BI36" s="907" t="s">
        <v>1140</v>
      </c>
      <c r="BJ36" s="907" t="s">
        <v>533</v>
      </c>
      <c r="BK36" s="907" t="s">
        <v>1140</v>
      </c>
      <c r="BL36" s="907" t="s">
        <v>533</v>
      </c>
      <c r="BM36" s="907" t="s">
        <v>1140</v>
      </c>
      <c r="BN36" s="907" t="s">
        <v>1140</v>
      </c>
      <c r="BO36" s="907" t="s">
        <v>533</v>
      </c>
      <c r="BP36" s="907" t="s">
        <v>533</v>
      </c>
      <c r="BQ36" s="907" t="s">
        <v>533</v>
      </c>
      <c r="BR36" s="907" t="s">
        <v>533</v>
      </c>
      <c r="BS36" s="907" t="s">
        <v>1140</v>
      </c>
      <c r="BT36" s="907" t="s">
        <v>533</v>
      </c>
      <c r="BU36" s="907" t="s">
        <v>1140</v>
      </c>
      <c r="BV36" s="907" t="s">
        <v>1140</v>
      </c>
      <c r="BW36" s="907" t="s">
        <v>1140</v>
      </c>
      <c r="BX36" s="907" t="s">
        <v>1140</v>
      </c>
      <c r="BY36" s="907" t="s">
        <v>533</v>
      </c>
      <c r="BZ36" s="907" t="s">
        <v>533</v>
      </c>
      <c r="CA36" s="907" t="s">
        <v>533</v>
      </c>
      <c r="CB36" s="907" t="s">
        <v>1140</v>
      </c>
      <c r="CC36" s="907" t="s">
        <v>1140</v>
      </c>
      <c r="CD36" s="907" t="s">
        <v>1140</v>
      </c>
      <c r="CE36" s="907" t="s">
        <v>1140</v>
      </c>
      <c r="CF36" s="907" t="s">
        <v>533</v>
      </c>
      <c r="CG36" s="907" t="s">
        <v>1140</v>
      </c>
      <c r="CH36" s="907" t="s">
        <v>1140</v>
      </c>
      <c r="CI36" s="907" t="s">
        <v>1140</v>
      </c>
      <c r="CJ36" s="907" t="s">
        <v>1140</v>
      </c>
      <c r="CK36" s="907" t="s">
        <v>1140</v>
      </c>
      <c r="CL36" s="907" t="s">
        <v>1140</v>
      </c>
      <c r="CM36" s="907" t="s">
        <v>1140</v>
      </c>
      <c r="CN36" s="907" t="s">
        <v>533</v>
      </c>
      <c r="CO36" s="907" t="s">
        <v>1140</v>
      </c>
      <c r="CP36" s="907" t="s">
        <v>1140</v>
      </c>
      <c r="CQ36" s="907" t="s">
        <v>1140</v>
      </c>
      <c r="CR36" s="907" t="s">
        <v>1140</v>
      </c>
      <c r="CS36" s="907" t="s">
        <v>1140</v>
      </c>
      <c r="CT36" s="907" t="s">
        <v>1140</v>
      </c>
      <c r="CU36" s="907" t="s">
        <v>533</v>
      </c>
      <c r="CV36" s="907" t="s">
        <v>1140</v>
      </c>
      <c r="CW36" s="907" t="s">
        <v>1140</v>
      </c>
      <c r="CX36" s="907" t="s">
        <v>1140</v>
      </c>
      <c r="CY36" s="907" t="s">
        <v>1140</v>
      </c>
      <c r="CZ36" s="907" t="s">
        <v>533</v>
      </c>
      <c r="DA36" s="907" t="s">
        <v>1140</v>
      </c>
      <c r="DB36" s="907" t="s">
        <v>1140</v>
      </c>
      <c r="DC36" s="907" t="s">
        <v>1140</v>
      </c>
      <c r="DD36" s="907" t="s">
        <v>1140</v>
      </c>
      <c r="DE36" s="907" t="s">
        <v>1140</v>
      </c>
      <c r="DF36" s="907" t="s">
        <v>1140</v>
      </c>
      <c r="DG36" s="907" t="s">
        <v>1140</v>
      </c>
      <c r="DH36" s="907" t="s">
        <v>1140</v>
      </c>
      <c r="DI36" s="907" t="s">
        <v>1140</v>
      </c>
      <c r="DJ36" s="907" t="s">
        <v>533</v>
      </c>
      <c r="DK36" s="907" t="s">
        <v>1140</v>
      </c>
      <c r="DL36" s="907" t="s">
        <v>1140</v>
      </c>
      <c r="DM36" s="907" t="s">
        <v>1140</v>
      </c>
      <c r="DN36" s="907" t="s">
        <v>1140</v>
      </c>
      <c r="DO36" s="907" t="s">
        <v>1140</v>
      </c>
      <c r="DP36" s="907" t="s">
        <v>1140</v>
      </c>
      <c r="DQ36" s="907" t="s">
        <v>1140</v>
      </c>
      <c r="DR36" s="907" t="s">
        <v>533</v>
      </c>
      <c r="DS36" s="907" t="s">
        <v>533</v>
      </c>
      <c r="DT36" s="907" t="s">
        <v>1140</v>
      </c>
      <c r="DU36" s="907" t="s">
        <v>1140</v>
      </c>
      <c r="DV36" s="907" t="s">
        <v>1140</v>
      </c>
      <c r="DW36" s="907" t="s">
        <v>533</v>
      </c>
      <c r="DX36" s="907" t="s">
        <v>533</v>
      </c>
      <c r="DY36" s="907" t="s">
        <v>533</v>
      </c>
      <c r="DZ36" s="907" t="s">
        <v>533</v>
      </c>
      <c r="EA36" s="907" t="s">
        <v>533</v>
      </c>
      <c r="EB36" s="907" t="s">
        <v>533</v>
      </c>
      <c r="EC36" s="907" t="s">
        <v>534</v>
      </c>
      <c r="ED36" s="907" t="s">
        <v>1140</v>
      </c>
      <c r="EE36" s="907" t="s">
        <v>1140</v>
      </c>
      <c r="EF36" s="907" t="s">
        <v>1140</v>
      </c>
      <c r="EG36" s="907" t="s">
        <v>1140</v>
      </c>
      <c r="EH36" s="907" t="s">
        <v>1140</v>
      </c>
      <c r="EI36" s="907" t="s">
        <v>1140</v>
      </c>
      <c r="EJ36" s="907" t="s">
        <v>1140</v>
      </c>
      <c r="EK36" s="907" t="s">
        <v>1140</v>
      </c>
      <c r="EL36" s="907" t="s">
        <v>1140</v>
      </c>
      <c r="EM36" s="907" t="s">
        <v>1140</v>
      </c>
      <c r="EN36" s="907" t="s">
        <v>1140</v>
      </c>
      <c r="EO36" s="907" t="s">
        <v>1140</v>
      </c>
      <c r="EP36" s="907" t="s">
        <v>1140</v>
      </c>
      <c r="EQ36" s="907" t="s">
        <v>1140</v>
      </c>
      <c r="ER36" s="907" t="s">
        <v>1140</v>
      </c>
      <c r="ES36" s="907" t="s">
        <v>1140</v>
      </c>
      <c r="ET36" s="907" t="s">
        <v>1140</v>
      </c>
      <c r="EU36" s="907" t="s">
        <v>1140</v>
      </c>
      <c r="EV36" s="907" t="s">
        <v>1140</v>
      </c>
      <c r="EW36" s="907" t="s">
        <v>1140</v>
      </c>
      <c r="EX36" s="907" t="s">
        <v>533</v>
      </c>
      <c r="EY36" s="907" t="s">
        <v>1140</v>
      </c>
      <c r="EZ36" s="907" t="s">
        <v>1140</v>
      </c>
      <c r="FA36" s="907" t="s">
        <v>1140</v>
      </c>
      <c r="FB36" s="907" t="s">
        <v>1140</v>
      </c>
      <c r="FC36" s="907" t="s">
        <v>1140</v>
      </c>
      <c r="FD36" s="907" t="s">
        <v>1140</v>
      </c>
      <c r="FE36" s="907" t="s">
        <v>1140</v>
      </c>
      <c r="FF36" s="907" t="s">
        <v>1140</v>
      </c>
      <c r="FG36" s="907" t="s">
        <v>1140</v>
      </c>
      <c r="FH36" s="907" t="s">
        <v>1035</v>
      </c>
      <c r="FI36" s="907" t="s">
        <v>1035</v>
      </c>
      <c r="FJ36" s="907" t="s">
        <v>1140</v>
      </c>
      <c r="FK36" s="907" t="s">
        <v>1140</v>
      </c>
      <c r="FL36" s="907" t="s">
        <v>1140</v>
      </c>
      <c r="FM36" s="907" t="s">
        <v>1140</v>
      </c>
      <c r="FN36" s="907" t="s">
        <v>1140</v>
      </c>
      <c r="FO36" s="907" t="s">
        <v>1140</v>
      </c>
      <c r="FP36" s="907" t="s">
        <v>1140</v>
      </c>
      <c r="FQ36" s="907" t="s">
        <v>1140</v>
      </c>
      <c r="FR36" s="907" t="s">
        <v>1140</v>
      </c>
      <c r="FS36" s="907" t="s">
        <v>1140</v>
      </c>
      <c r="FT36" s="907" t="s">
        <v>1140</v>
      </c>
      <c r="FU36" s="907" t="s">
        <v>1140</v>
      </c>
      <c r="FV36" s="907" t="s">
        <v>534</v>
      </c>
      <c r="FW36" s="907" t="s">
        <v>1140</v>
      </c>
      <c r="FX36" s="907" t="s">
        <v>533</v>
      </c>
      <c r="FY36" s="907" t="s">
        <v>533</v>
      </c>
      <c r="FZ36" s="907" t="s">
        <v>533</v>
      </c>
      <c r="GA36" s="907" t="s">
        <v>533</v>
      </c>
      <c r="GB36" s="907" t="s">
        <v>533</v>
      </c>
      <c r="GC36" s="907" t="s">
        <v>1140</v>
      </c>
      <c r="GD36" s="907" t="s">
        <v>533</v>
      </c>
      <c r="GE36" s="907" t="s">
        <v>533</v>
      </c>
      <c r="GF36" s="907" t="s">
        <v>1140</v>
      </c>
      <c r="GG36" s="907" t="s">
        <v>1140</v>
      </c>
      <c r="GH36" s="907" t="s">
        <v>533</v>
      </c>
      <c r="GI36" s="907" t="s">
        <v>533</v>
      </c>
      <c r="GJ36" s="907" t="s">
        <v>533</v>
      </c>
      <c r="GK36" s="907" t="s">
        <v>533</v>
      </c>
    </row>
    <row r="37" spans="1:193" x14ac:dyDescent="0.2">
      <c r="A37" s="906">
        <v>44497</v>
      </c>
      <c r="B37" s="907" t="s">
        <v>1140</v>
      </c>
      <c r="C37" s="907" t="s">
        <v>1140</v>
      </c>
      <c r="D37" s="907" t="s">
        <v>1140</v>
      </c>
      <c r="E37" s="907" t="s">
        <v>533</v>
      </c>
      <c r="F37" s="907" t="s">
        <v>1140</v>
      </c>
      <c r="G37" s="907" t="s">
        <v>1140</v>
      </c>
      <c r="H37" s="907" t="s">
        <v>1140</v>
      </c>
      <c r="I37" s="907" t="s">
        <v>1140</v>
      </c>
      <c r="J37" s="907" t="s">
        <v>1140</v>
      </c>
      <c r="K37" s="907" t="s">
        <v>1140</v>
      </c>
      <c r="L37" s="907" t="s">
        <v>1140</v>
      </c>
      <c r="M37" s="907" t="s">
        <v>1140</v>
      </c>
      <c r="N37" s="907" t="s">
        <v>1140</v>
      </c>
      <c r="O37" s="907" t="s">
        <v>1140</v>
      </c>
      <c r="P37" s="907" t="s">
        <v>1140</v>
      </c>
      <c r="Q37" s="907" t="s">
        <v>1140</v>
      </c>
      <c r="R37" s="907" t="s">
        <v>1140</v>
      </c>
      <c r="S37" s="907" t="s">
        <v>1140</v>
      </c>
      <c r="T37" s="907" t="s">
        <v>1140</v>
      </c>
      <c r="U37" s="907" t="s">
        <v>1140</v>
      </c>
      <c r="V37" s="907" t="s">
        <v>1140</v>
      </c>
      <c r="W37" s="907" t="s">
        <v>1140</v>
      </c>
      <c r="X37" s="907" t="s">
        <v>1140</v>
      </c>
      <c r="Y37" s="907" t="s">
        <v>1140</v>
      </c>
      <c r="Z37" s="907" t="s">
        <v>1140</v>
      </c>
      <c r="AA37" s="907" t="s">
        <v>1140</v>
      </c>
      <c r="AB37" s="907" t="s">
        <v>1140</v>
      </c>
      <c r="AC37" s="907" t="s">
        <v>1140</v>
      </c>
      <c r="AD37" s="907" t="s">
        <v>1140</v>
      </c>
      <c r="AE37" s="907" t="s">
        <v>1140</v>
      </c>
      <c r="AF37" s="907" t="s">
        <v>533</v>
      </c>
      <c r="AG37" s="907" t="s">
        <v>533</v>
      </c>
      <c r="AH37" s="907" t="s">
        <v>1140</v>
      </c>
      <c r="AI37" s="907" t="s">
        <v>1140</v>
      </c>
      <c r="AJ37" s="907" t="s">
        <v>1140</v>
      </c>
      <c r="AK37" s="907" t="s">
        <v>1140</v>
      </c>
      <c r="AL37" s="907" t="s">
        <v>1140</v>
      </c>
      <c r="AM37" s="907" t="s">
        <v>1140</v>
      </c>
      <c r="AN37" s="907" t="s">
        <v>1140</v>
      </c>
      <c r="AO37" s="907" t="s">
        <v>1140</v>
      </c>
      <c r="AP37" s="907" t="s">
        <v>1140</v>
      </c>
      <c r="AQ37" s="907" t="s">
        <v>1140</v>
      </c>
      <c r="AR37" s="907" t="s">
        <v>1140</v>
      </c>
      <c r="AS37" s="907" t="s">
        <v>1140</v>
      </c>
      <c r="AT37" s="907" t="s">
        <v>1140</v>
      </c>
      <c r="AU37" s="907" t="s">
        <v>1140</v>
      </c>
      <c r="AV37" s="907" t="s">
        <v>1140</v>
      </c>
      <c r="AW37" s="907" t="s">
        <v>1140</v>
      </c>
      <c r="AX37" s="907" t="s">
        <v>1140</v>
      </c>
      <c r="AY37" s="907" t="s">
        <v>533</v>
      </c>
      <c r="AZ37" s="907" t="s">
        <v>533</v>
      </c>
      <c r="BA37" s="907" t="s">
        <v>1140</v>
      </c>
      <c r="BB37" s="907" t="s">
        <v>533</v>
      </c>
      <c r="BC37" s="907" t="s">
        <v>1140</v>
      </c>
      <c r="BD37" s="907" t="s">
        <v>533</v>
      </c>
      <c r="BE37" s="907" t="s">
        <v>1140</v>
      </c>
      <c r="BF37" s="907" t="s">
        <v>1140</v>
      </c>
      <c r="BG37" s="907" t="s">
        <v>533</v>
      </c>
      <c r="BH37" s="907" t="s">
        <v>533</v>
      </c>
      <c r="BI37" s="907" t="s">
        <v>1140</v>
      </c>
      <c r="BJ37" s="907" t="s">
        <v>533</v>
      </c>
      <c r="BK37" s="907" t="s">
        <v>1140</v>
      </c>
      <c r="BL37" s="907" t="s">
        <v>533</v>
      </c>
      <c r="BM37" s="907" t="s">
        <v>1140</v>
      </c>
      <c r="BN37" s="907" t="s">
        <v>1140</v>
      </c>
      <c r="BO37" s="907" t="s">
        <v>533</v>
      </c>
      <c r="BP37" s="907" t="s">
        <v>533</v>
      </c>
      <c r="BQ37" s="907" t="s">
        <v>533</v>
      </c>
      <c r="BR37" s="907" t="s">
        <v>533</v>
      </c>
      <c r="BS37" s="907" t="s">
        <v>1140</v>
      </c>
      <c r="BT37" s="907" t="s">
        <v>533</v>
      </c>
      <c r="BU37" s="907" t="s">
        <v>1140</v>
      </c>
      <c r="BV37" s="907" t="s">
        <v>1140</v>
      </c>
      <c r="BW37" s="907" t="s">
        <v>1140</v>
      </c>
      <c r="BX37" s="907" t="s">
        <v>1140</v>
      </c>
      <c r="BY37" s="907" t="s">
        <v>1140</v>
      </c>
      <c r="BZ37" s="907" t="s">
        <v>533</v>
      </c>
      <c r="CA37" s="907" t="s">
        <v>533</v>
      </c>
      <c r="CB37" s="907" t="s">
        <v>1140</v>
      </c>
      <c r="CC37" s="907" t="s">
        <v>1140</v>
      </c>
      <c r="CD37" s="907" t="s">
        <v>1140</v>
      </c>
      <c r="CE37" s="907" t="s">
        <v>1140</v>
      </c>
      <c r="CF37" s="907" t="s">
        <v>533</v>
      </c>
      <c r="CG37" s="907" t="s">
        <v>1140</v>
      </c>
      <c r="CH37" s="907" t="s">
        <v>1140</v>
      </c>
      <c r="CI37" s="907" t="s">
        <v>1140</v>
      </c>
      <c r="CJ37" s="907" t="s">
        <v>1140</v>
      </c>
      <c r="CK37" s="907" t="s">
        <v>1140</v>
      </c>
      <c r="CL37" s="907" t="s">
        <v>1140</v>
      </c>
      <c r="CM37" s="907" t="s">
        <v>1140</v>
      </c>
      <c r="CN37" s="907" t="s">
        <v>533</v>
      </c>
      <c r="CO37" s="907" t="s">
        <v>1140</v>
      </c>
      <c r="CP37" s="907" t="s">
        <v>1140</v>
      </c>
      <c r="CQ37" s="907" t="s">
        <v>1140</v>
      </c>
      <c r="CR37" s="907" t="s">
        <v>1140</v>
      </c>
      <c r="CS37" s="907" t="s">
        <v>1140</v>
      </c>
      <c r="CT37" s="907" t="s">
        <v>1140</v>
      </c>
      <c r="CU37" s="907" t="s">
        <v>1140</v>
      </c>
      <c r="CV37" s="907" t="s">
        <v>1140</v>
      </c>
      <c r="CW37" s="907" t="s">
        <v>1140</v>
      </c>
      <c r="CX37" s="907" t="s">
        <v>1140</v>
      </c>
      <c r="CY37" s="907" t="s">
        <v>1140</v>
      </c>
      <c r="CZ37" s="907" t="s">
        <v>533</v>
      </c>
      <c r="DA37" s="907" t="s">
        <v>1140</v>
      </c>
      <c r="DB37" s="907" t="s">
        <v>1140</v>
      </c>
      <c r="DC37" s="907" t="s">
        <v>1140</v>
      </c>
      <c r="DD37" s="907" t="s">
        <v>1140</v>
      </c>
      <c r="DE37" s="907" t="s">
        <v>1140</v>
      </c>
      <c r="DF37" s="907" t="s">
        <v>1140</v>
      </c>
      <c r="DG37" s="907" t="s">
        <v>1140</v>
      </c>
      <c r="DH37" s="907" t="s">
        <v>1140</v>
      </c>
      <c r="DI37" s="907" t="s">
        <v>1140</v>
      </c>
      <c r="DJ37" s="907" t="s">
        <v>533</v>
      </c>
      <c r="DK37" s="907" t="s">
        <v>1140</v>
      </c>
      <c r="DL37" s="907" t="s">
        <v>1140</v>
      </c>
      <c r="DM37" s="907" t="s">
        <v>1140</v>
      </c>
      <c r="DN37" s="907" t="s">
        <v>1140</v>
      </c>
      <c r="DO37" s="907" t="s">
        <v>1140</v>
      </c>
      <c r="DP37" s="907" t="s">
        <v>1140</v>
      </c>
      <c r="DQ37" s="907" t="s">
        <v>1140</v>
      </c>
      <c r="DR37" s="907" t="s">
        <v>533</v>
      </c>
      <c r="DS37" s="907" t="s">
        <v>533</v>
      </c>
      <c r="DT37" s="907" t="s">
        <v>1140</v>
      </c>
      <c r="DU37" s="907" t="s">
        <v>1140</v>
      </c>
      <c r="DV37" s="907" t="s">
        <v>1140</v>
      </c>
      <c r="DW37" s="907" t="s">
        <v>533</v>
      </c>
      <c r="DX37" s="907" t="s">
        <v>533</v>
      </c>
      <c r="DY37" s="907" t="s">
        <v>533</v>
      </c>
      <c r="DZ37" s="907" t="s">
        <v>533</v>
      </c>
      <c r="EA37" s="907" t="s">
        <v>533</v>
      </c>
      <c r="EB37" s="907" t="s">
        <v>533</v>
      </c>
      <c r="EC37" s="907" t="s">
        <v>534</v>
      </c>
      <c r="ED37" s="907" t="s">
        <v>1140</v>
      </c>
      <c r="EE37" s="907" t="s">
        <v>1140</v>
      </c>
      <c r="EF37" s="907" t="s">
        <v>1140</v>
      </c>
      <c r="EG37" s="907" t="s">
        <v>1140</v>
      </c>
      <c r="EH37" s="907" t="s">
        <v>1140</v>
      </c>
      <c r="EI37" s="907" t="s">
        <v>1140</v>
      </c>
      <c r="EJ37" s="907" t="s">
        <v>1140</v>
      </c>
      <c r="EK37" s="907" t="s">
        <v>1140</v>
      </c>
      <c r="EL37" s="907" t="s">
        <v>1140</v>
      </c>
      <c r="EM37" s="907" t="s">
        <v>1140</v>
      </c>
      <c r="EN37" s="907" t="s">
        <v>1140</v>
      </c>
      <c r="EO37" s="907" t="s">
        <v>1140</v>
      </c>
      <c r="EP37" s="907" t="s">
        <v>1140</v>
      </c>
      <c r="EQ37" s="907" t="s">
        <v>1140</v>
      </c>
      <c r="ER37" s="907" t="s">
        <v>1035</v>
      </c>
      <c r="ES37" s="907" t="s">
        <v>1140</v>
      </c>
      <c r="ET37" s="907" t="s">
        <v>533</v>
      </c>
      <c r="EU37" s="907" t="s">
        <v>1140</v>
      </c>
      <c r="EV37" s="907" t="s">
        <v>1140</v>
      </c>
      <c r="EW37" s="907" t="s">
        <v>1140</v>
      </c>
      <c r="EX37" s="907" t="s">
        <v>533</v>
      </c>
      <c r="EY37" s="907" t="s">
        <v>1140</v>
      </c>
      <c r="EZ37" s="907" t="s">
        <v>1140</v>
      </c>
      <c r="FA37" s="907" t="s">
        <v>1140</v>
      </c>
      <c r="FB37" s="907" t="s">
        <v>1140</v>
      </c>
      <c r="FC37" s="907" t="s">
        <v>1140</v>
      </c>
      <c r="FD37" s="907" t="s">
        <v>1140</v>
      </c>
      <c r="FE37" s="907" t="s">
        <v>1140</v>
      </c>
      <c r="FF37" s="907" t="s">
        <v>1140</v>
      </c>
      <c r="FG37" s="907" t="s">
        <v>1140</v>
      </c>
      <c r="FH37" s="907" t="s">
        <v>1035</v>
      </c>
      <c r="FI37" s="907" t="s">
        <v>1035</v>
      </c>
      <c r="FJ37" s="907" t="s">
        <v>1140</v>
      </c>
      <c r="FK37" s="907" t="s">
        <v>1140</v>
      </c>
      <c r="FL37" s="907" t="s">
        <v>1140</v>
      </c>
      <c r="FM37" s="907" t="s">
        <v>1140</v>
      </c>
      <c r="FN37" s="907" t="s">
        <v>1140</v>
      </c>
      <c r="FO37" s="907" t="s">
        <v>1140</v>
      </c>
      <c r="FP37" s="907" t="s">
        <v>1140</v>
      </c>
      <c r="FQ37" s="907" t="s">
        <v>1140</v>
      </c>
      <c r="FR37" s="907" t="s">
        <v>1140</v>
      </c>
      <c r="FS37" s="907" t="s">
        <v>1140</v>
      </c>
      <c r="FT37" s="907" t="s">
        <v>1140</v>
      </c>
      <c r="FU37" s="907" t="s">
        <v>1140</v>
      </c>
      <c r="FV37" s="907" t="s">
        <v>534</v>
      </c>
      <c r="FW37" s="907" t="s">
        <v>1140</v>
      </c>
      <c r="FX37" s="907" t="s">
        <v>533</v>
      </c>
      <c r="FY37" s="907" t="s">
        <v>533</v>
      </c>
      <c r="FZ37" s="907" t="s">
        <v>533</v>
      </c>
      <c r="GA37" s="907" t="s">
        <v>533</v>
      </c>
      <c r="GB37" s="907" t="s">
        <v>1140</v>
      </c>
      <c r="GC37" s="907" t="s">
        <v>1140</v>
      </c>
      <c r="GD37" s="907" t="s">
        <v>533</v>
      </c>
      <c r="GE37" s="907" t="s">
        <v>533</v>
      </c>
      <c r="GF37" s="907" t="s">
        <v>1140</v>
      </c>
      <c r="GG37" s="907" t="s">
        <v>1140</v>
      </c>
      <c r="GH37" s="907" t="s">
        <v>533</v>
      </c>
      <c r="GI37" s="907" t="s">
        <v>533</v>
      </c>
      <c r="GJ37" s="907" t="s">
        <v>533</v>
      </c>
      <c r="GK37" s="907" t="s">
        <v>533</v>
      </c>
    </row>
    <row r="38" spans="1:193" x14ac:dyDescent="0.2">
      <c r="A38" s="906">
        <v>44498</v>
      </c>
      <c r="B38" s="907" t="s">
        <v>1140</v>
      </c>
      <c r="C38" s="907" t="s">
        <v>1140</v>
      </c>
      <c r="D38" s="907" t="s">
        <v>1140</v>
      </c>
      <c r="E38" s="907" t="s">
        <v>533</v>
      </c>
      <c r="F38" s="907" t="s">
        <v>1140</v>
      </c>
      <c r="G38" s="907" t="s">
        <v>1140</v>
      </c>
      <c r="H38" s="907" t="s">
        <v>533</v>
      </c>
      <c r="I38" s="907" t="s">
        <v>533</v>
      </c>
      <c r="J38" s="907" t="s">
        <v>1140</v>
      </c>
      <c r="K38" s="907" t="s">
        <v>1140</v>
      </c>
      <c r="L38" s="907" t="s">
        <v>1140</v>
      </c>
      <c r="M38" s="907" t="s">
        <v>1140</v>
      </c>
      <c r="N38" s="907" t="s">
        <v>1140</v>
      </c>
      <c r="O38" s="907" t="s">
        <v>1140</v>
      </c>
      <c r="P38" s="907" t="s">
        <v>1140</v>
      </c>
      <c r="Q38" s="907" t="s">
        <v>1140</v>
      </c>
      <c r="R38" s="907" t="s">
        <v>1140</v>
      </c>
      <c r="S38" s="907" t="s">
        <v>1140</v>
      </c>
      <c r="T38" s="907" t="s">
        <v>1140</v>
      </c>
      <c r="U38" s="907" t="s">
        <v>1140</v>
      </c>
      <c r="V38" s="907" t="s">
        <v>1140</v>
      </c>
      <c r="W38" s="907" t="s">
        <v>1140</v>
      </c>
      <c r="X38" s="907" t="s">
        <v>1140</v>
      </c>
      <c r="Y38" s="907" t="s">
        <v>1140</v>
      </c>
      <c r="Z38" s="907" t="s">
        <v>1140</v>
      </c>
      <c r="AA38" s="907" t="s">
        <v>1140</v>
      </c>
      <c r="AB38" s="907" t="s">
        <v>1140</v>
      </c>
      <c r="AC38" s="907" t="s">
        <v>1140</v>
      </c>
      <c r="AD38" s="907" t="s">
        <v>1140</v>
      </c>
      <c r="AE38" s="907" t="s">
        <v>1140</v>
      </c>
      <c r="AF38" s="907" t="s">
        <v>533</v>
      </c>
      <c r="AG38" s="907" t="s">
        <v>533</v>
      </c>
      <c r="AH38" s="907" t="s">
        <v>1140</v>
      </c>
      <c r="AI38" s="907" t="s">
        <v>1140</v>
      </c>
      <c r="AJ38" s="907" t="s">
        <v>1140</v>
      </c>
      <c r="AK38" s="907" t="s">
        <v>1140</v>
      </c>
      <c r="AL38" s="907" t="s">
        <v>1140</v>
      </c>
      <c r="AM38" s="907" t="s">
        <v>1140</v>
      </c>
      <c r="AN38" s="907" t="s">
        <v>1140</v>
      </c>
      <c r="AO38" s="907" t="s">
        <v>1140</v>
      </c>
      <c r="AP38" s="907" t="s">
        <v>1140</v>
      </c>
      <c r="AQ38" s="907" t="s">
        <v>1140</v>
      </c>
      <c r="AR38" s="907" t="s">
        <v>1140</v>
      </c>
      <c r="AS38" s="907" t="s">
        <v>1140</v>
      </c>
      <c r="AT38" s="907" t="s">
        <v>1140</v>
      </c>
      <c r="AU38" s="907" t="s">
        <v>1140</v>
      </c>
      <c r="AV38" s="907" t="s">
        <v>1140</v>
      </c>
      <c r="AW38" s="907" t="s">
        <v>1140</v>
      </c>
      <c r="AX38" s="907" t="s">
        <v>1140</v>
      </c>
      <c r="AY38" s="907" t="s">
        <v>533</v>
      </c>
      <c r="AZ38" s="907" t="s">
        <v>533</v>
      </c>
      <c r="BA38" s="907" t="s">
        <v>1140</v>
      </c>
      <c r="BB38" s="907" t="s">
        <v>533</v>
      </c>
      <c r="BC38" s="907" t="s">
        <v>1140</v>
      </c>
      <c r="BD38" s="907" t="s">
        <v>533</v>
      </c>
      <c r="BE38" s="907" t="s">
        <v>1140</v>
      </c>
      <c r="BF38" s="907" t="s">
        <v>1140</v>
      </c>
      <c r="BG38" s="907" t="s">
        <v>533</v>
      </c>
      <c r="BH38" s="907" t="s">
        <v>533</v>
      </c>
      <c r="BI38" s="907" t="s">
        <v>1140</v>
      </c>
      <c r="BJ38" s="907" t="s">
        <v>533</v>
      </c>
      <c r="BK38" s="907" t="s">
        <v>1140</v>
      </c>
      <c r="BL38" s="907" t="s">
        <v>533</v>
      </c>
      <c r="BM38" s="907" t="s">
        <v>1140</v>
      </c>
      <c r="BN38" s="907" t="s">
        <v>1140</v>
      </c>
      <c r="BO38" s="907" t="s">
        <v>533</v>
      </c>
      <c r="BP38" s="907" t="s">
        <v>533</v>
      </c>
      <c r="BQ38" s="907" t="s">
        <v>533</v>
      </c>
      <c r="BR38" s="907" t="s">
        <v>533</v>
      </c>
      <c r="BS38" s="907" t="s">
        <v>1140</v>
      </c>
      <c r="BT38" s="907" t="s">
        <v>533</v>
      </c>
      <c r="BU38" s="907" t="s">
        <v>1140</v>
      </c>
      <c r="BV38" s="907" t="s">
        <v>1140</v>
      </c>
      <c r="BW38" s="907" t="s">
        <v>1140</v>
      </c>
      <c r="BX38" s="907" t="s">
        <v>1140</v>
      </c>
      <c r="BY38" s="907" t="s">
        <v>1140</v>
      </c>
      <c r="BZ38" s="907" t="s">
        <v>533</v>
      </c>
      <c r="CA38" s="907" t="s">
        <v>533</v>
      </c>
      <c r="CB38" s="907" t="s">
        <v>1140</v>
      </c>
      <c r="CC38" s="907" t="s">
        <v>1140</v>
      </c>
      <c r="CD38" s="907" t="s">
        <v>1140</v>
      </c>
      <c r="CE38" s="907" t="s">
        <v>1140</v>
      </c>
      <c r="CF38" s="907" t="s">
        <v>533</v>
      </c>
      <c r="CG38" s="907" t="s">
        <v>1140</v>
      </c>
      <c r="CH38" s="907" t="s">
        <v>1140</v>
      </c>
      <c r="CI38" s="907" t="s">
        <v>1140</v>
      </c>
      <c r="CJ38" s="907" t="s">
        <v>1140</v>
      </c>
      <c r="CK38" s="907" t="s">
        <v>1140</v>
      </c>
      <c r="CL38" s="907" t="s">
        <v>1140</v>
      </c>
      <c r="CM38" s="907" t="s">
        <v>1140</v>
      </c>
      <c r="CN38" s="907" t="s">
        <v>533</v>
      </c>
      <c r="CO38" s="907" t="s">
        <v>1140</v>
      </c>
      <c r="CP38" s="907" t="s">
        <v>1140</v>
      </c>
      <c r="CQ38" s="907" t="s">
        <v>1140</v>
      </c>
      <c r="CR38" s="907" t="s">
        <v>1140</v>
      </c>
      <c r="CS38" s="907" t="s">
        <v>1140</v>
      </c>
      <c r="CT38" s="907" t="s">
        <v>1140</v>
      </c>
      <c r="CU38" s="907" t="s">
        <v>1140</v>
      </c>
      <c r="CV38" s="907" t="s">
        <v>1140</v>
      </c>
      <c r="CW38" s="907" t="s">
        <v>1140</v>
      </c>
      <c r="CX38" s="907" t="s">
        <v>1140</v>
      </c>
      <c r="CY38" s="907" t="s">
        <v>1140</v>
      </c>
      <c r="CZ38" s="907" t="s">
        <v>533</v>
      </c>
      <c r="DA38" s="907" t="s">
        <v>1140</v>
      </c>
      <c r="DB38" s="907" t="s">
        <v>1140</v>
      </c>
      <c r="DC38" s="907" t="s">
        <v>1140</v>
      </c>
      <c r="DD38" s="907" t="s">
        <v>1140</v>
      </c>
      <c r="DE38" s="907" t="s">
        <v>1140</v>
      </c>
      <c r="DF38" s="907" t="s">
        <v>1140</v>
      </c>
      <c r="DG38" s="907" t="s">
        <v>1140</v>
      </c>
      <c r="DH38" s="907" t="s">
        <v>1140</v>
      </c>
      <c r="DI38" s="907" t="s">
        <v>1140</v>
      </c>
      <c r="DJ38" s="907" t="s">
        <v>1140</v>
      </c>
      <c r="DK38" s="907" t="s">
        <v>1140</v>
      </c>
      <c r="DL38" s="907" t="s">
        <v>1140</v>
      </c>
      <c r="DM38" s="907" t="s">
        <v>1140</v>
      </c>
      <c r="DN38" s="907" t="s">
        <v>1140</v>
      </c>
      <c r="DO38" s="907" t="s">
        <v>1140</v>
      </c>
      <c r="DP38" s="907" t="s">
        <v>1140</v>
      </c>
      <c r="DQ38" s="907" t="s">
        <v>1140</v>
      </c>
      <c r="DR38" s="907" t="s">
        <v>1140</v>
      </c>
      <c r="DS38" s="907" t="s">
        <v>1140</v>
      </c>
      <c r="DT38" s="907" t="s">
        <v>1140</v>
      </c>
      <c r="DU38" s="907" t="s">
        <v>1140</v>
      </c>
      <c r="DV38" s="907" t="s">
        <v>1140</v>
      </c>
      <c r="DW38" s="907" t="s">
        <v>533</v>
      </c>
      <c r="DX38" s="907" t="s">
        <v>533</v>
      </c>
      <c r="DY38" s="907" t="s">
        <v>533</v>
      </c>
      <c r="DZ38" s="907" t="s">
        <v>533</v>
      </c>
      <c r="EA38" s="907" t="s">
        <v>533</v>
      </c>
      <c r="EB38" s="907" t="s">
        <v>533</v>
      </c>
      <c r="EC38" s="907" t="s">
        <v>534</v>
      </c>
      <c r="ED38" s="907" t="s">
        <v>1140</v>
      </c>
      <c r="EE38" s="907" t="s">
        <v>1140</v>
      </c>
      <c r="EF38" s="907" t="s">
        <v>1140</v>
      </c>
      <c r="EG38" s="907" t="s">
        <v>1140</v>
      </c>
      <c r="EH38" s="907" t="s">
        <v>1140</v>
      </c>
      <c r="EI38" s="907" t="s">
        <v>1140</v>
      </c>
      <c r="EJ38" s="907" t="s">
        <v>1140</v>
      </c>
      <c r="EK38" s="907" t="s">
        <v>1140</v>
      </c>
      <c r="EL38" s="907" t="s">
        <v>1140</v>
      </c>
      <c r="EM38" s="907" t="s">
        <v>1140</v>
      </c>
      <c r="EN38" s="907" t="s">
        <v>1140</v>
      </c>
      <c r="EO38" s="907" t="s">
        <v>1140</v>
      </c>
      <c r="EP38" s="907" t="s">
        <v>1140</v>
      </c>
      <c r="EQ38" s="907" t="s">
        <v>1140</v>
      </c>
      <c r="ER38" s="907" t="s">
        <v>534</v>
      </c>
      <c r="ES38" s="907" t="s">
        <v>1140</v>
      </c>
      <c r="ET38" s="907" t="s">
        <v>533</v>
      </c>
      <c r="EU38" s="907" t="s">
        <v>1140</v>
      </c>
      <c r="EV38" s="907" t="s">
        <v>1140</v>
      </c>
      <c r="EW38" s="907" t="s">
        <v>1140</v>
      </c>
      <c r="EX38" s="907" t="s">
        <v>533</v>
      </c>
      <c r="EY38" s="907" t="s">
        <v>1140</v>
      </c>
      <c r="EZ38" s="907" t="s">
        <v>1140</v>
      </c>
      <c r="FA38" s="907" t="s">
        <v>1140</v>
      </c>
      <c r="FB38" s="907" t="s">
        <v>1140</v>
      </c>
      <c r="FC38" s="907" t="s">
        <v>1140</v>
      </c>
      <c r="FD38" s="907" t="s">
        <v>1140</v>
      </c>
      <c r="FE38" s="907" t="s">
        <v>1140</v>
      </c>
      <c r="FF38" s="907" t="s">
        <v>1140</v>
      </c>
      <c r="FG38" s="907" t="s">
        <v>1140</v>
      </c>
      <c r="FH38" s="907" t="s">
        <v>1035</v>
      </c>
      <c r="FI38" s="907" t="s">
        <v>1035</v>
      </c>
      <c r="FJ38" s="907" t="s">
        <v>1140</v>
      </c>
      <c r="FK38" s="907" t="s">
        <v>1140</v>
      </c>
      <c r="FL38" s="907" t="s">
        <v>1140</v>
      </c>
      <c r="FM38" s="907" t="s">
        <v>1140</v>
      </c>
      <c r="FN38" s="907" t="s">
        <v>1140</v>
      </c>
      <c r="FO38" s="907" t="s">
        <v>1140</v>
      </c>
      <c r="FP38" s="907" t="s">
        <v>1140</v>
      </c>
      <c r="FQ38" s="907" t="s">
        <v>1140</v>
      </c>
      <c r="FR38" s="907" t="s">
        <v>1140</v>
      </c>
      <c r="FS38" s="907" t="s">
        <v>1140</v>
      </c>
      <c r="FT38" s="907" t="s">
        <v>1140</v>
      </c>
      <c r="FU38" s="907" t="s">
        <v>1140</v>
      </c>
      <c r="FV38" s="907" t="s">
        <v>534</v>
      </c>
      <c r="FW38" s="907" t="s">
        <v>1140</v>
      </c>
      <c r="FX38" s="907" t="s">
        <v>1140</v>
      </c>
      <c r="FY38" s="907" t="s">
        <v>1140</v>
      </c>
      <c r="FZ38" s="907" t="s">
        <v>533</v>
      </c>
      <c r="GA38" s="907" t="s">
        <v>533</v>
      </c>
      <c r="GB38" s="907" t="s">
        <v>533</v>
      </c>
      <c r="GC38" s="907" t="s">
        <v>1140</v>
      </c>
      <c r="GD38" s="907" t="s">
        <v>533</v>
      </c>
      <c r="GE38" s="907" t="s">
        <v>533</v>
      </c>
      <c r="GF38" s="907" t="s">
        <v>1140</v>
      </c>
      <c r="GG38" s="907" t="s">
        <v>1140</v>
      </c>
      <c r="GH38" s="907" t="s">
        <v>533</v>
      </c>
      <c r="GI38" s="907" t="s">
        <v>533</v>
      </c>
      <c r="GJ38" s="907" t="s">
        <v>533</v>
      </c>
      <c r="GK38" s="907" t="s">
        <v>533</v>
      </c>
    </row>
    <row r="39" spans="1:193" x14ac:dyDescent="0.2">
      <c r="A39" s="906">
        <v>44499</v>
      </c>
      <c r="B39" s="907" t="s">
        <v>1140</v>
      </c>
      <c r="C39" s="907" t="s">
        <v>1140</v>
      </c>
      <c r="D39" s="907" t="s">
        <v>1140</v>
      </c>
      <c r="E39" s="907" t="s">
        <v>533</v>
      </c>
      <c r="F39" s="907" t="s">
        <v>1140</v>
      </c>
      <c r="G39" s="907" t="s">
        <v>1140</v>
      </c>
      <c r="H39" s="907" t="s">
        <v>1140</v>
      </c>
      <c r="I39" s="907" t="s">
        <v>1140</v>
      </c>
      <c r="J39" s="907" t="s">
        <v>1140</v>
      </c>
      <c r="K39" s="907" t="s">
        <v>1140</v>
      </c>
      <c r="L39" s="907" t="s">
        <v>1140</v>
      </c>
      <c r="M39" s="907" t="s">
        <v>1140</v>
      </c>
      <c r="N39" s="907" t="s">
        <v>1140</v>
      </c>
      <c r="O39" s="907" t="s">
        <v>1140</v>
      </c>
      <c r="P39" s="907" t="s">
        <v>1140</v>
      </c>
      <c r="Q39" s="907" t="s">
        <v>1140</v>
      </c>
      <c r="R39" s="907" t="s">
        <v>1140</v>
      </c>
      <c r="S39" s="907" t="s">
        <v>1140</v>
      </c>
      <c r="T39" s="907" t="s">
        <v>1140</v>
      </c>
      <c r="U39" s="907" t="s">
        <v>1140</v>
      </c>
      <c r="V39" s="907" t="s">
        <v>1140</v>
      </c>
      <c r="W39" s="907" t="s">
        <v>1140</v>
      </c>
      <c r="X39" s="907" t="s">
        <v>1140</v>
      </c>
      <c r="Y39" s="907" t="s">
        <v>1140</v>
      </c>
      <c r="Z39" s="907" t="s">
        <v>1140</v>
      </c>
      <c r="AA39" s="907" t="s">
        <v>1140</v>
      </c>
      <c r="AB39" s="907" t="s">
        <v>1140</v>
      </c>
      <c r="AC39" s="907" t="s">
        <v>1140</v>
      </c>
      <c r="AD39" s="907" t="s">
        <v>1140</v>
      </c>
      <c r="AE39" s="907" t="s">
        <v>1140</v>
      </c>
      <c r="AF39" s="907" t="s">
        <v>533</v>
      </c>
      <c r="AG39" s="907" t="s">
        <v>533</v>
      </c>
      <c r="AH39" s="907" t="s">
        <v>1140</v>
      </c>
      <c r="AI39" s="907" t="s">
        <v>1140</v>
      </c>
      <c r="AJ39" s="907" t="s">
        <v>1140</v>
      </c>
      <c r="AK39" s="907" t="s">
        <v>1140</v>
      </c>
      <c r="AL39" s="907" t="s">
        <v>1140</v>
      </c>
      <c r="AM39" s="907" t="s">
        <v>1140</v>
      </c>
      <c r="AN39" s="907" t="s">
        <v>1140</v>
      </c>
      <c r="AO39" s="907" t="s">
        <v>1140</v>
      </c>
      <c r="AP39" s="907" t="s">
        <v>1140</v>
      </c>
      <c r="AQ39" s="907" t="s">
        <v>1140</v>
      </c>
      <c r="AR39" s="907" t="s">
        <v>1140</v>
      </c>
      <c r="AS39" s="907" t="s">
        <v>1140</v>
      </c>
      <c r="AT39" s="907" t="s">
        <v>1140</v>
      </c>
      <c r="AU39" s="907" t="s">
        <v>1140</v>
      </c>
      <c r="AV39" s="907" t="s">
        <v>1140</v>
      </c>
      <c r="AW39" s="907" t="s">
        <v>1140</v>
      </c>
      <c r="AX39" s="907" t="s">
        <v>1140</v>
      </c>
      <c r="AY39" s="907" t="s">
        <v>533</v>
      </c>
      <c r="AZ39" s="907" t="s">
        <v>533</v>
      </c>
      <c r="BA39" s="907" t="s">
        <v>1140</v>
      </c>
      <c r="BB39" s="907" t="s">
        <v>533</v>
      </c>
      <c r="BC39" s="907" t="s">
        <v>1140</v>
      </c>
      <c r="BD39" s="907" t="s">
        <v>533</v>
      </c>
      <c r="BE39" s="907" t="s">
        <v>1140</v>
      </c>
      <c r="BF39" s="907" t="s">
        <v>1140</v>
      </c>
      <c r="BG39" s="907" t="s">
        <v>533</v>
      </c>
      <c r="BH39" s="907" t="s">
        <v>533</v>
      </c>
      <c r="BI39" s="907" t="s">
        <v>1140</v>
      </c>
      <c r="BJ39" s="907" t="s">
        <v>533</v>
      </c>
      <c r="BK39" s="907" t="s">
        <v>1140</v>
      </c>
      <c r="BL39" s="907" t="s">
        <v>533</v>
      </c>
      <c r="BM39" s="907" t="s">
        <v>1140</v>
      </c>
      <c r="BN39" s="907" t="s">
        <v>1140</v>
      </c>
      <c r="BO39" s="907" t="s">
        <v>533</v>
      </c>
      <c r="BP39" s="907" t="s">
        <v>533</v>
      </c>
      <c r="BQ39" s="907" t="s">
        <v>533</v>
      </c>
      <c r="BR39" s="907" t="s">
        <v>533</v>
      </c>
      <c r="BS39" s="907" t="s">
        <v>1140</v>
      </c>
      <c r="BT39" s="907" t="s">
        <v>533</v>
      </c>
      <c r="BU39" s="907" t="s">
        <v>1140</v>
      </c>
      <c r="BV39" s="907" t="s">
        <v>1140</v>
      </c>
      <c r="BW39" s="907" t="s">
        <v>1140</v>
      </c>
      <c r="BX39" s="907" t="s">
        <v>1140</v>
      </c>
      <c r="BY39" s="907" t="s">
        <v>1140</v>
      </c>
      <c r="BZ39" s="907" t="s">
        <v>533</v>
      </c>
      <c r="CA39" s="907" t="s">
        <v>533</v>
      </c>
      <c r="CB39" s="907" t="s">
        <v>1140</v>
      </c>
      <c r="CC39" s="907" t="s">
        <v>1140</v>
      </c>
      <c r="CD39" s="907" t="s">
        <v>1140</v>
      </c>
      <c r="CE39" s="907" t="s">
        <v>1140</v>
      </c>
      <c r="CF39" s="907" t="s">
        <v>533</v>
      </c>
      <c r="CG39" s="907" t="s">
        <v>1140</v>
      </c>
      <c r="CH39" s="907" t="s">
        <v>1140</v>
      </c>
      <c r="CI39" s="907" t="s">
        <v>1140</v>
      </c>
      <c r="CJ39" s="907" t="s">
        <v>1140</v>
      </c>
      <c r="CK39" s="907" t="s">
        <v>1140</v>
      </c>
      <c r="CL39" s="907" t="s">
        <v>1140</v>
      </c>
      <c r="CM39" s="907" t="s">
        <v>1140</v>
      </c>
      <c r="CN39" s="907" t="s">
        <v>533</v>
      </c>
      <c r="CO39" s="907" t="s">
        <v>1140</v>
      </c>
      <c r="CP39" s="907" t="s">
        <v>1140</v>
      </c>
      <c r="CQ39" s="907" t="s">
        <v>1140</v>
      </c>
      <c r="CR39" s="907" t="s">
        <v>1140</v>
      </c>
      <c r="CS39" s="907" t="s">
        <v>1140</v>
      </c>
      <c r="CT39" s="907" t="s">
        <v>1140</v>
      </c>
      <c r="CU39" s="907" t="s">
        <v>1140</v>
      </c>
      <c r="CV39" s="907" t="s">
        <v>1140</v>
      </c>
      <c r="CW39" s="907" t="s">
        <v>1140</v>
      </c>
      <c r="CX39" s="907" t="s">
        <v>1140</v>
      </c>
      <c r="CY39" s="907" t="s">
        <v>1140</v>
      </c>
      <c r="CZ39" s="907" t="s">
        <v>533</v>
      </c>
      <c r="DA39" s="907" t="s">
        <v>1140</v>
      </c>
      <c r="DB39" s="907" t="s">
        <v>1140</v>
      </c>
      <c r="DC39" s="907" t="s">
        <v>1140</v>
      </c>
      <c r="DD39" s="907" t="s">
        <v>1140</v>
      </c>
      <c r="DE39" s="907" t="s">
        <v>1140</v>
      </c>
      <c r="DF39" s="907" t="s">
        <v>1140</v>
      </c>
      <c r="DG39" s="907" t="s">
        <v>1140</v>
      </c>
      <c r="DH39" s="907" t="s">
        <v>1140</v>
      </c>
      <c r="DI39" s="907" t="s">
        <v>1140</v>
      </c>
      <c r="DJ39" s="907" t="s">
        <v>533</v>
      </c>
      <c r="DK39" s="907" t="s">
        <v>1140</v>
      </c>
      <c r="DL39" s="907" t="s">
        <v>1140</v>
      </c>
      <c r="DM39" s="907" t="s">
        <v>1140</v>
      </c>
      <c r="DN39" s="907" t="s">
        <v>1140</v>
      </c>
      <c r="DO39" s="907" t="s">
        <v>1140</v>
      </c>
      <c r="DP39" s="907" t="s">
        <v>1140</v>
      </c>
      <c r="DQ39" s="907" t="s">
        <v>1140</v>
      </c>
      <c r="DR39" s="907" t="s">
        <v>1140</v>
      </c>
      <c r="DS39" s="907" t="s">
        <v>1140</v>
      </c>
      <c r="DT39" s="907" t="s">
        <v>533</v>
      </c>
      <c r="DU39" s="907" t="s">
        <v>1140</v>
      </c>
      <c r="DV39" s="907" t="s">
        <v>1140</v>
      </c>
      <c r="DW39" s="907" t="s">
        <v>533</v>
      </c>
      <c r="DX39" s="907" t="s">
        <v>533</v>
      </c>
      <c r="DY39" s="907" t="s">
        <v>533</v>
      </c>
      <c r="DZ39" s="907" t="s">
        <v>533</v>
      </c>
      <c r="EA39" s="907" t="s">
        <v>533</v>
      </c>
      <c r="EB39" s="907" t="s">
        <v>533</v>
      </c>
      <c r="EC39" s="907" t="s">
        <v>534</v>
      </c>
      <c r="ED39" s="907" t="s">
        <v>1140</v>
      </c>
      <c r="EE39" s="907" t="s">
        <v>1140</v>
      </c>
      <c r="EF39" s="907" t="s">
        <v>1140</v>
      </c>
      <c r="EG39" s="907" t="s">
        <v>1140</v>
      </c>
      <c r="EH39" s="907" t="s">
        <v>1140</v>
      </c>
      <c r="EI39" s="907" t="s">
        <v>1140</v>
      </c>
      <c r="EJ39" s="907" t="s">
        <v>1140</v>
      </c>
      <c r="EK39" s="907" t="s">
        <v>1140</v>
      </c>
      <c r="EL39" s="907" t="s">
        <v>1140</v>
      </c>
      <c r="EM39" s="907" t="s">
        <v>1140</v>
      </c>
      <c r="EN39" s="907" t="s">
        <v>1140</v>
      </c>
      <c r="EO39" s="907" t="s">
        <v>1140</v>
      </c>
      <c r="EP39" s="907" t="s">
        <v>1140</v>
      </c>
      <c r="EQ39" s="907" t="s">
        <v>1140</v>
      </c>
      <c r="ER39" s="907" t="s">
        <v>534</v>
      </c>
      <c r="ES39" s="907" t="s">
        <v>533</v>
      </c>
      <c r="ET39" s="907" t="s">
        <v>533</v>
      </c>
      <c r="EU39" s="907" t="s">
        <v>533</v>
      </c>
      <c r="EV39" s="907" t="s">
        <v>1140</v>
      </c>
      <c r="EW39" s="907" t="s">
        <v>1140</v>
      </c>
      <c r="EX39" s="907" t="s">
        <v>533</v>
      </c>
      <c r="EY39" s="907" t="s">
        <v>1140</v>
      </c>
      <c r="EZ39" s="907" t="s">
        <v>1140</v>
      </c>
      <c r="FA39" s="907" t="s">
        <v>1140</v>
      </c>
      <c r="FB39" s="907" t="s">
        <v>1140</v>
      </c>
      <c r="FC39" s="907" t="s">
        <v>533</v>
      </c>
      <c r="FD39" s="907" t="s">
        <v>1140</v>
      </c>
      <c r="FE39" s="907" t="s">
        <v>1140</v>
      </c>
      <c r="FF39" s="907" t="s">
        <v>1140</v>
      </c>
      <c r="FG39" s="907" t="s">
        <v>1140</v>
      </c>
      <c r="FH39" s="907" t="s">
        <v>533</v>
      </c>
      <c r="FI39" s="907" t="s">
        <v>533</v>
      </c>
      <c r="FJ39" s="907" t="s">
        <v>1140</v>
      </c>
      <c r="FK39" s="907" t="s">
        <v>1140</v>
      </c>
      <c r="FL39" s="907" t="s">
        <v>1140</v>
      </c>
      <c r="FM39" s="907" t="s">
        <v>1140</v>
      </c>
      <c r="FN39" s="907" t="s">
        <v>1140</v>
      </c>
      <c r="FO39" s="907" t="s">
        <v>1140</v>
      </c>
      <c r="FP39" s="907" t="s">
        <v>1140</v>
      </c>
      <c r="FQ39" s="907" t="s">
        <v>1140</v>
      </c>
      <c r="FR39" s="907" t="s">
        <v>1140</v>
      </c>
      <c r="FS39" s="907" t="s">
        <v>1140</v>
      </c>
      <c r="FT39" s="907" t="s">
        <v>1140</v>
      </c>
      <c r="FU39" s="907" t="s">
        <v>1140</v>
      </c>
      <c r="FV39" s="907" t="s">
        <v>534</v>
      </c>
      <c r="FW39" s="907" t="s">
        <v>1140</v>
      </c>
      <c r="FX39" s="907" t="s">
        <v>533</v>
      </c>
      <c r="FY39" s="907" t="s">
        <v>533</v>
      </c>
      <c r="FZ39" s="907" t="s">
        <v>533</v>
      </c>
      <c r="GA39" s="907" t="s">
        <v>533</v>
      </c>
      <c r="GB39" s="907" t="s">
        <v>533</v>
      </c>
      <c r="GC39" s="907" t="s">
        <v>1140</v>
      </c>
      <c r="GD39" s="907" t="s">
        <v>533</v>
      </c>
      <c r="GE39" s="907" t="s">
        <v>533</v>
      </c>
      <c r="GF39" s="907" t="s">
        <v>1140</v>
      </c>
      <c r="GG39" s="907" t="s">
        <v>1140</v>
      </c>
      <c r="GH39" s="907" t="s">
        <v>533</v>
      </c>
      <c r="GI39" s="907" t="s">
        <v>533</v>
      </c>
      <c r="GJ39" s="907" t="s">
        <v>533</v>
      </c>
      <c r="GK39" s="907" t="s">
        <v>533</v>
      </c>
    </row>
    <row r="40" spans="1:193" x14ac:dyDescent="0.2">
      <c r="A40" s="906">
        <v>44500</v>
      </c>
      <c r="B40" s="907" t="s">
        <v>1140</v>
      </c>
      <c r="C40" s="907" t="s">
        <v>1140</v>
      </c>
      <c r="D40" s="907" t="s">
        <v>1140</v>
      </c>
      <c r="E40" s="907" t="s">
        <v>533</v>
      </c>
      <c r="F40" s="907" t="s">
        <v>1140</v>
      </c>
      <c r="G40" s="907" t="s">
        <v>1140</v>
      </c>
      <c r="H40" s="907" t="s">
        <v>1140</v>
      </c>
      <c r="I40" s="907" t="s">
        <v>1140</v>
      </c>
      <c r="J40" s="907" t="s">
        <v>1140</v>
      </c>
      <c r="K40" s="907" t="s">
        <v>1140</v>
      </c>
      <c r="L40" s="907" t="s">
        <v>1140</v>
      </c>
      <c r="M40" s="907" t="s">
        <v>1140</v>
      </c>
      <c r="N40" s="907" t="s">
        <v>1140</v>
      </c>
      <c r="O40" s="907" t="s">
        <v>1140</v>
      </c>
      <c r="P40" s="907" t="s">
        <v>1140</v>
      </c>
      <c r="Q40" s="907" t="s">
        <v>1140</v>
      </c>
      <c r="R40" s="907" t="s">
        <v>1140</v>
      </c>
      <c r="S40" s="907" t="s">
        <v>1140</v>
      </c>
      <c r="T40" s="907" t="s">
        <v>1140</v>
      </c>
      <c r="U40" s="907" t="s">
        <v>1140</v>
      </c>
      <c r="V40" s="907" t="s">
        <v>1140</v>
      </c>
      <c r="W40" s="907" t="s">
        <v>1140</v>
      </c>
      <c r="X40" s="907" t="s">
        <v>1140</v>
      </c>
      <c r="Y40" s="907" t="s">
        <v>1140</v>
      </c>
      <c r="Z40" s="907" t="s">
        <v>1140</v>
      </c>
      <c r="AA40" s="907" t="s">
        <v>1140</v>
      </c>
      <c r="AB40" s="907" t="s">
        <v>1140</v>
      </c>
      <c r="AC40" s="907" t="s">
        <v>1140</v>
      </c>
      <c r="AD40" s="907" t="s">
        <v>1140</v>
      </c>
      <c r="AE40" s="907" t="s">
        <v>1140</v>
      </c>
      <c r="AF40" s="907" t="s">
        <v>533</v>
      </c>
      <c r="AG40" s="907" t="s">
        <v>533</v>
      </c>
      <c r="AH40" s="907" t="s">
        <v>1140</v>
      </c>
      <c r="AI40" s="907" t="s">
        <v>1140</v>
      </c>
      <c r="AJ40" s="907" t="s">
        <v>1140</v>
      </c>
      <c r="AK40" s="907" t="s">
        <v>1140</v>
      </c>
      <c r="AL40" s="907" t="s">
        <v>1140</v>
      </c>
      <c r="AM40" s="907" t="s">
        <v>1140</v>
      </c>
      <c r="AN40" s="907" t="s">
        <v>1140</v>
      </c>
      <c r="AO40" s="907" t="s">
        <v>1140</v>
      </c>
      <c r="AP40" s="907" t="s">
        <v>1140</v>
      </c>
      <c r="AQ40" s="907" t="s">
        <v>1140</v>
      </c>
      <c r="AR40" s="907" t="s">
        <v>1140</v>
      </c>
      <c r="AS40" s="907" t="s">
        <v>1140</v>
      </c>
      <c r="AT40" s="907" t="s">
        <v>1140</v>
      </c>
      <c r="AU40" s="907" t="s">
        <v>1140</v>
      </c>
      <c r="AV40" s="907" t="s">
        <v>1140</v>
      </c>
      <c r="AW40" s="907" t="s">
        <v>1140</v>
      </c>
      <c r="AX40" s="907" t="s">
        <v>1140</v>
      </c>
      <c r="AY40" s="907" t="s">
        <v>533</v>
      </c>
      <c r="AZ40" s="907" t="s">
        <v>533</v>
      </c>
      <c r="BA40" s="907" t="s">
        <v>1140</v>
      </c>
      <c r="BB40" s="907" t="s">
        <v>533</v>
      </c>
      <c r="BC40" s="907" t="s">
        <v>1140</v>
      </c>
      <c r="BD40" s="907" t="s">
        <v>533</v>
      </c>
      <c r="BE40" s="907" t="s">
        <v>1140</v>
      </c>
      <c r="BF40" s="907" t="s">
        <v>1140</v>
      </c>
      <c r="BG40" s="907" t="s">
        <v>533</v>
      </c>
      <c r="BH40" s="907" t="s">
        <v>533</v>
      </c>
      <c r="BI40" s="907" t="s">
        <v>1140</v>
      </c>
      <c r="BJ40" s="907" t="s">
        <v>533</v>
      </c>
      <c r="BK40" s="907" t="s">
        <v>1140</v>
      </c>
      <c r="BL40" s="907" t="s">
        <v>533</v>
      </c>
      <c r="BM40" s="907" t="s">
        <v>1140</v>
      </c>
      <c r="BN40" s="907" t="s">
        <v>1140</v>
      </c>
      <c r="BO40" s="907" t="s">
        <v>533</v>
      </c>
      <c r="BP40" s="907" t="s">
        <v>533</v>
      </c>
      <c r="BQ40" s="907" t="s">
        <v>533</v>
      </c>
      <c r="BR40" s="907" t="s">
        <v>533</v>
      </c>
      <c r="BS40" s="907" t="s">
        <v>1140</v>
      </c>
      <c r="BT40" s="907" t="s">
        <v>533</v>
      </c>
      <c r="BU40" s="907" t="s">
        <v>1140</v>
      </c>
      <c r="BV40" s="907" t="s">
        <v>1140</v>
      </c>
      <c r="BW40" s="907" t="s">
        <v>1140</v>
      </c>
      <c r="BX40" s="907" t="s">
        <v>1140</v>
      </c>
      <c r="BY40" s="907" t="s">
        <v>533</v>
      </c>
      <c r="BZ40" s="907" t="s">
        <v>533</v>
      </c>
      <c r="CA40" s="907" t="s">
        <v>533</v>
      </c>
      <c r="CB40" s="907" t="s">
        <v>1140</v>
      </c>
      <c r="CC40" s="907" t="s">
        <v>1140</v>
      </c>
      <c r="CD40" s="907" t="s">
        <v>1140</v>
      </c>
      <c r="CE40" s="907" t="s">
        <v>1140</v>
      </c>
      <c r="CF40" s="907" t="s">
        <v>533</v>
      </c>
      <c r="CG40" s="907" t="s">
        <v>1140</v>
      </c>
      <c r="CH40" s="907" t="s">
        <v>1140</v>
      </c>
      <c r="CI40" s="907" t="s">
        <v>1140</v>
      </c>
      <c r="CJ40" s="907" t="s">
        <v>1140</v>
      </c>
      <c r="CK40" s="907" t="s">
        <v>1140</v>
      </c>
      <c r="CL40" s="907" t="s">
        <v>1140</v>
      </c>
      <c r="CM40" s="907" t="s">
        <v>1140</v>
      </c>
      <c r="CN40" s="907" t="s">
        <v>533</v>
      </c>
      <c r="CO40" s="907" t="s">
        <v>1140</v>
      </c>
      <c r="CP40" s="907" t="s">
        <v>1140</v>
      </c>
      <c r="CQ40" s="907" t="s">
        <v>1140</v>
      </c>
      <c r="CR40" s="907" t="s">
        <v>1140</v>
      </c>
      <c r="CS40" s="907" t="s">
        <v>1140</v>
      </c>
      <c r="CT40" s="907" t="s">
        <v>1140</v>
      </c>
      <c r="CU40" s="907" t="s">
        <v>1140</v>
      </c>
      <c r="CV40" s="907" t="s">
        <v>1140</v>
      </c>
      <c r="CW40" s="907" t="s">
        <v>1140</v>
      </c>
      <c r="CX40" s="907" t="s">
        <v>1140</v>
      </c>
      <c r="CY40" s="907" t="s">
        <v>1140</v>
      </c>
      <c r="CZ40" s="907" t="s">
        <v>533</v>
      </c>
      <c r="DA40" s="907" t="s">
        <v>1140</v>
      </c>
      <c r="DB40" s="907" t="s">
        <v>1140</v>
      </c>
      <c r="DC40" s="907" t="s">
        <v>1140</v>
      </c>
      <c r="DD40" s="907" t="s">
        <v>1140</v>
      </c>
      <c r="DE40" s="907" t="s">
        <v>1140</v>
      </c>
      <c r="DF40" s="907" t="s">
        <v>1140</v>
      </c>
      <c r="DG40" s="907" t="s">
        <v>1140</v>
      </c>
      <c r="DH40" s="907" t="s">
        <v>1140</v>
      </c>
      <c r="DI40" s="907" t="s">
        <v>1140</v>
      </c>
      <c r="DJ40" s="907" t="s">
        <v>533</v>
      </c>
      <c r="DK40" s="907" t="s">
        <v>1140</v>
      </c>
      <c r="DL40" s="907" t="s">
        <v>1140</v>
      </c>
      <c r="DM40" s="907" t="s">
        <v>1140</v>
      </c>
      <c r="DN40" s="907" t="s">
        <v>1140</v>
      </c>
      <c r="DO40" s="907" t="s">
        <v>1140</v>
      </c>
      <c r="DP40" s="907" t="s">
        <v>1140</v>
      </c>
      <c r="DQ40" s="907" t="s">
        <v>1140</v>
      </c>
      <c r="DR40" s="907" t="s">
        <v>1140</v>
      </c>
      <c r="DS40" s="907" t="s">
        <v>1140</v>
      </c>
      <c r="DT40" s="907" t="s">
        <v>533</v>
      </c>
      <c r="DU40" s="907" t="s">
        <v>1140</v>
      </c>
      <c r="DV40" s="907" t="s">
        <v>1140</v>
      </c>
      <c r="DW40" s="907" t="s">
        <v>533</v>
      </c>
      <c r="DX40" s="907" t="s">
        <v>533</v>
      </c>
      <c r="DY40" s="907" t="s">
        <v>533</v>
      </c>
      <c r="DZ40" s="907" t="s">
        <v>533</v>
      </c>
      <c r="EA40" s="907" t="s">
        <v>533</v>
      </c>
      <c r="EB40" s="907" t="s">
        <v>533</v>
      </c>
      <c r="EC40" s="907" t="s">
        <v>534</v>
      </c>
      <c r="ED40" s="907" t="s">
        <v>1140</v>
      </c>
      <c r="EE40" s="907" t="s">
        <v>1140</v>
      </c>
      <c r="EF40" s="907" t="s">
        <v>1140</v>
      </c>
      <c r="EG40" s="907" t="s">
        <v>1140</v>
      </c>
      <c r="EH40" s="907" t="s">
        <v>1140</v>
      </c>
      <c r="EI40" s="907" t="s">
        <v>1140</v>
      </c>
      <c r="EJ40" s="907" t="s">
        <v>1140</v>
      </c>
      <c r="EK40" s="907" t="s">
        <v>1140</v>
      </c>
      <c r="EL40" s="907" t="s">
        <v>1140</v>
      </c>
      <c r="EM40" s="907" t="s">
        <v>1140</v>
      </c>
      <c r="EN40" s="907" t="s">
        <v>1140</v>
      </c>
      <c r="EO40" s="907" t="s">
        <v>1140</v>
      </c>
      <c r="EP40" s="907" t="s">
        <v>1140</v>
      </c>
      <c r="EQ40" s="907" t="s">
        <v>1140</v>
      </c>
      <c r="ER40" s="907" t="s">
        <v>1140</v>
      </c>
      <c r="ES40" s="907" t="s">
        <v>533</v>
      </c>
      <c r="ET40" s="907" t="s">
        <v>533</v>
      </c>
      <c r="EU40" s="907" t="s">
        <v>1140</v>
      </c>
      <c r="EV40" s="907" t="s">
        <v>533</v>
      </c>
      <c r="EW40" s="907" t="s">
        <v>1140</v>
      </c>
      <c r="EX40" s="907" t="s">
        <v>533</v>
      </c>
      <c r="EY40" s="907" t="s">
        <v>1140</v>
      </c>
      <c r="EZ40" s="907" t="s">
        <v>1140</v>
      </c>
      <c r="FA40" s="907" t="s">
        <v>1140</v>
      </c>
      <c r="FB40" s="907" t="s">
        <v>1140</v>
      </c>
      <c r="FC40" s="907" t="s">
        <v>1140</v>
      </c>
      <c r="FD40" s="907" t="s">
        <v>1140</v>
      </c>
      <c r="FE40" s="907" t="s">
        <v>1140</v>
      </c>
      <c r="FF40" s="907" t="s">
        <v>1140</v>
      </c>
      <c r="FG40" s="907" t="s">
        <v>1140</v>
      </c>
      <c r="FH40" s="907" t="s">
        <v>533</v>
      </c>
      <c r="FI40" s="907" t="s">
        <v>533</v>
      </c>
      <c r="FJ40" s="907" t="s">
        <v>1140</v>
      </c>
      <c r="FK40" s="907" t="s">
        <v>1140</v>
      </c>
      <c r="FL40" s="907" t="s">
        <v>1140</v>
      </c>
      <c r="FM40" s="907" t="s">
        <v>1140</v>
      </c>
      <c r="FN40" s="907" t="s">
        <v>1140</v>
      </c>
      <c r="FO40" s="907" t="s">
        <v>1140</v>
      </c>
      <c r="FP40" s="907" t="s">
        <v>1140</v>
      </c>
      <c r="FQ40" s="907" t="s">
        <v>1140</v>
      </c>
      <c r="FR40" s="907" t="s">
        <v>1140</v>
      </c>
      <c r="FS40" s="907" t="s">
        <v>1140</v>
      </c>
      <c r="FT40" s="907" t="s">
        <v>1140</v>
      </c>
      <c r="FU40" s="907" t="s">
        <v>1140</v>
      </c>
      <c r="FV40" s="907" t="s">
        <v>534</v>
      </c>
      <c r="FW40" s="907" t="s">
        <v>1140</v>
      </c>
      <c r="FX40" s="907" t="s">
        <v>533</v>
      </c>
      <c r="FY40" s="907" t="s">
        <v>533</v>
      </c>
      <c r="FZ40" s="907" t="s">
        <v>533</v>
      </c>
      <c r="GA40" s="907" t="s">
        <v>533</v>
      </c>
      <c r="GB40" s="907" t="s">
        <v>1140</v>
      </c>
      <c r="GC40" s="907" t="s">
        <v>1140</v>
      </c>
      <c r="GD40" s="907" t="s">
        <v>533</v>
      </c>
      <c r="GE40" s="907" t="s">
        <v>533</v>
      </c>
      <c r="GF40" s="907" t="s">
        <v>1140</v>
      </c>
      <c r="GG40" s="907" t="s">
        <v>1140</v>
      </c>
      <c r="GH40" s="907" t="s">
        <v>533</v>
      </c>
      <c r="GI40" s="907" t="s">
        <v>533</v>
      </c>
      <c r="GJ40" s="907" t="s">
        <v>533</v>
      </c>
      <c r="GK40" s="907" t="s">
        <v>533</v>
      </c>
    </row>
    <row r="41" spans="1:193" x14ac:dyDescent="0.2">
      <c r="A41" s="906">
        <v>44501</v>
      </c>
      <c r="B41" s="907" t="s">
        <v>1140</v>
      </c>
      <c r="C41" s="907" t="s">
        <v>1140</v>
      </c>
      <c r="D41" s="907" t="s">
        <v>1140</v>
      </c>
      <c r="E41" s="907" t="s">
        <v>533</v>
      </c>
      <c r="F41" s="907" t="s">
        <v>1140</v>
      </c>
      <c r="G41" s="907" t="s">
        <v>1140</v>
      </c>
      <c r="H41" s="907" t="s">
        <v>1140</v>
      </c>
      <c r="I41" s="907" t="s">
        <v>1140</v>
      </c>
      <c r="J41" s="907" t="s">
        <v>1140</v>
      </c>
      <c r="K41" s="907" t="s">
        <v>1140</v>
      </c>
      <c r="L41" s="907" t="s">
        <v>1140</v>
      </c>
      <c r="M41" s="907" t="s">
        <v>1140</v>
      </c>
      <c r="N41" s="907" t="s">
        <v>1140</v>
      </c>
      <c r="O41" s="907" t="s">
        <v>1140</v>
      </c>
      <c r="P41" s="907" t="s">
        <v>1140</v>
      </c>
      <c r="Q41" s="907" t="s">
        <v>1140</v>
      </c>
      <c r="R41" s="907" t="s">
        <v>1140</v>
      </c>
      <c r="S41" s="907" t="s">
        <v>1140</v>
      </c>
      <c r="T41" s="907" t="s">
        <v>1140</v>
      </c>
      <c r="U41" s="907" t="s">
        <v>1140</v>
      </c>
      <c r="V41" s="907" t="s">
        <v>1140</v>
      </c>
      <c r="W41" s="907" t="s">
        <v>1140</v>
      </c>
      <c r="X41" s="907" t="s">
        <v>1140</v>
      </c>
      <c r="Y41" s="907" t="s">
        <v>1140</v>
      </c>
      <c r="Z41" s="907" t="s">
        <v>1140</v>
      </c>
      <c r="AA41" s="907" t="s">
        <v>1140</v>
      </c>
      <c r="AB41" s="907" t="s">
        <v>1140</v>
      </c>
      <c r="AC41" s="907" t="s">
        <v>1140</v>
      </c>
      <c r="AD41" s="907" t="s">
        <v>1140</v>
      </c>
      <c r="AE41" s="907" t="s">
        <v>1140</v>
      </c>
      <c r="AF41" s="907" t="s">
        <v>533</v>
      </c>
      <c r="AG41" s="907" t="s">
        <v>533</v>
      </c>
      <c r="AH41" s="907" t="s">
        <v>1140</v>
      </c>
      <c r="AI41" s="907" t="s">
        <v>1140</v>
      </c>
      <c r="AJ41" s="907" t="s">
        <v>1140</v>
      </c>
      <c r="AK41" s="907" t="s">
        <v>1140</v>
      </c>
      <c r="AL41" s="907" t="s">
        <v>1140</v>
      </c>
      <c r="AM41" s="907" t="s">
        <v>1140</v>
      </c>
      <c r="AN41" s="907" t="s">
        <v>1140</v>
      </c>
      <c r="AO41" s="907" t="s">
        <v>1140</v>
      </c>
      <c r="AP41" s="907" t="s">
        <v>1140</v>
      </c>
      <c r="AQ41" s="907" t="s">
        <v>1140</v>
      </c>
      <c r="AR41" s="907" t="s">
        <v>1140</v>
      </c>
      <c r="AS41" s="907" t="s">
        <v>1140</v>
      </c>
      <c r="AT41" s="907" t="s">
        <v>1140</v>
      </c>
      <c r="AU41" s="907" t="s">
        <v>1140</v>
      </c>
      <c r="AV41" s="907" t="s">
        <v>1140</v>
      </c>
      <c r="AW41" s="907" t="s">
        <v>1140</v>
      </c>
      <c r="AX41" s="907" t="s">
        <v>1140</v>
      </c>
      <c r="AY41" s="907" t="s">
        <v>533</v>
      </c>
      <c r="AZ41" s="907" t="s">
        <v>533</v>
      </c>
      <c r="BA41" s="907" t="s">
        <v>1140</v>
      </c>
      <c r="BB41" s="907" t="s">
        <v>533</v>
      </c>
      <c r="BC41" s="907" t="s">
        <v>1140</v>
      </c>
      <c r="BD41" s="907" t="s">
        <v>533</v>
      </c>
      <c r="BE41" s="907" t="s">
        <v>1140</v>
      </c>
      <c r="BF41" s="907" t="s">
        <v>1140</v>
      </c>
      <c r="BG41" s="907" t="s">
        <v>533</v>
      </c>
      <c r="BH41" s="907" t="s">
        <v>533</v>
      </c>
      <c r="BI41" s="907" t="s">
        <v>1140</v>
      </c>
      <c r="BJ41" s="907" t="s">
        <v>533</v>
      </c>
      <c r="BK41" s="907" t="s">
        <v>1140</v>
      </c>
      <c r="BL41" s="907" t="s">
        <v>533</v>
      </c>
      <c r="BM41" s="907" t="s">
        <v>1140</v>
      </c>
      <c r="BN41" s="907" t="s">
        <v>1140</v>
      </c>
      <c r="BO41" s="907" t="s">
        <v>533</v>
      </c>
      <c r="BP41" s="907" t="s">
        <v>533</v>
      </c>
      <c r="BQ41" s="907" t="s">
        <v>533</v>
      </c>
      <c r="BR41" s="907" t="s">
        <v>533</v>
      </c>
      <c r="BS41" s="907" t="s">
        <v>1140</v>
      </c>
      <c r="BT41" s="907" t="s">
        <v>533</v>
      </c>
      <c r="BU41" s="907" t="s">
        <v>1140</v>
      </c>
      <c r="BV41" s="907" t="s">
        <v>1140</v>
      </c>
      <c r="BW41" s="907" t="s">
        <v>1140</v>
      </c>
      <c r="BX41" s="907" t="s">
        <v>1140</v>
      </c>
      <c r="BY41" s="907" t="s">
        <v>1140</v>
      </c>
      <c r="BZ41" s="907" t="s">
        <v>533</v>
      </c>
      <c r="CA41" s="907" t="s">
        <v>533</v>
      </c>
      <c r="CB41" s="907" t="s">
        <v>1140</v>
      </c>
      <c r="CC41" s="907" t="s">
        <v>1140</v>
      </c>
      <c r="CD41" s="907" t="s">
        <v>1140</v>
      </c>
      <c r="CE41" s="907" t="s">
        <v>1140</v>
      </c>
      <c r="CF41" s="907" t="s">
        <v>533</v>
      </c>
      <c r="CG41" s="907" t="s">
        <v>1140</v>
      </c>
      <c r="CH41" s="907" t="s">
        <v>1140</v>
      </c>
      <c r="CI41" s="907" t="s">
        <v>1140</v>
      </c>
      <c r="CJ41" s="907" t="s">
        <v>1140</v>
      </c>
      <c r="CK41" s="907" t="s">
        <v>1140</v>
      </c>
      <c r="CL41" s="907" t="s">
        <v>1140</v>
      </c>
      <c r="CM41" s="907" t="s">
        <v>1140</v>
      </c>
      <c r="CN41" s="907" t="s">
        <v>533</v>
      </c>
      <c r="CO41" s="907" t="s">
        <v>1140</v>
      </c>
      <c r="CP41" s="907" t="s">
        <v>1140</v>
      </c>
      <c r="CQ41" s="907" t="s">
        <v>1140</v>
      </c>
      <c r="CR41" s="907" t="s">
        <v>1140</v>
      </c>
      <c r="CS41" s="907" t="s">
        <v>1140</v>
      </c>
      <c r="CT41" s="907" t="s">
        <v>1140</v>
      </c>
      <c r="CU41" s="907" t="s">
        <v>1140</v>
      </c>
      <c r="CV41" s="907" t="s">
        <v>1140</v>
      </c>
      <c r="CW41" s="907" t="s">
        <v>1140</v>
      </c>
      <c r="CX41" s="907" t="s">
        <v>1140</v>
      </c>
      <c r="CY41" s="907" t="s">
        <v>1140</v>
      </c>
      <c r="CZ41" s="907" t="s">
        <v>533</v>
      </c>
      <c r="DA41" s="907" t="s">
        <v>1140</v>
      </c>
      <c r="DB41" s="907" t="s">
        <v>1140</v>
      </c>
      <c r="DC41" s="907" t="s">
        <v>1140</v>
      </c>
      <c r="DD41" s="907" t="s">
        <v>1140</v>
      </c>
      <c r="DE41" s="907" t="s">
        <v>1140</v>
      </c>
      <c r="DF41" s="907" t="s">
        <v>1140</v>
      </c>
      <c r="DG41" s="907" t="s">
        <v>1140</v>
      </c>
      <c r="DH41" s="907" t="s">
        <v>1140</v>
      </c>
      <c r="DI41" s="907" t="s">
        <v>1140</v>
      </c>
      <c r="DJ41" s="907" t="s">
        <v>533</v>
      </c>
      <c r="DK41" s="907" t="s">
        <v>1140</v>
      </c>
      <c r="DL41" s="907" t="s">
        <v>1140</v>
      </c>
      <c r="DM41" s="907" t="s">
        <v>1140</v>
      </c>
      <c r="DN41" s="907" t="s">
        <v>1140</v>
      </c>
      <c r="DO41" s="907" t="s">
        <v>1140</v>
      </c>
      <c r="DP41" s="907" t="s">
        <v>1140</v>
      </c>
      <c r="DQ41" s="907" t="s">
        <v>1140</v>
      </c>
      <c r="DR41" s="907" t="s">
        <v>1140</v>
      </c>
      <c r="DS41" s="907" t="s">
        <v>1140</v>
      </c>
      <c r="DT41" s="907" t="s">
        <v>1140</v>
      </c>
      <c r="DU41" s="907" t="s">
        <v>1140</v>
      </c>
      <c r="DV41" s="907" t="s">
        <v>1140</v>
      </c>
      <c r="DW41" s="907" t="s">
        <v>533</v>
      </c>
      <c r="DX41" s="907" t="s">
        <v>533</v>
      </c>
      <c r="DY41" s="907" t="s">
        <v>533</v>
      </c>
      <c r="DZ41" s="907" t="s">
        <v>533</v>
      </c>
      <c r="EA41" s="907" t="s">
        <v>533</v>
      </c>
      <c r="EB41" s="907" t="s">
        <v>1140</v>
      </c>
      <c r="EC41" s="907" t="s">
        <v>534</v>
      </c>
      <c r="ED41" s="907" t="s">
        <v>1140</v>
      </c>
      <c r="EE41" s="907" t="s">
        <v>1140</v>
      </c>
      <c r="EF41" s="907" t="s">
        <v>1140</v>
      </c>
      <c r="EG41" s="907" t="s">
        <v>1140</v>
      </c>
      <c r="EH41" s="907" t="s">
        <v>1140</v>
      </c>
      <c r="EI41" s="907" t="s">
        <v>1140</v>
      </c>
      <c r="EJ41" s="907" t="s">
        <v>1140</v>
      </c>
      <c r="EK41" s="907" t="s">
        <v>1140</v>
      </c>
      <c r="EL41" s="907" t="s">
        <v>1140</v>
      </c>
      <c r="EM41" s="907" t="s">
        <v>1140</v>
      </c>
      <c r="EN41" s="907" t="s">
        <v>1140</v>
      </c>
      <c r="EO41" s="907" t="s">
        <v>1140</v>
      </c>
      <c r="EP41" s="907" t="s">
        <v>1140</v>
      </c>
      <c r="EQ41" s="907" t="s">
        <v>1140</v>
      </c>
      <c r="ER41" s="907" t="s">
        <v>533</v>
      </c>
      <c r="ES41" s="907" t="s">
        <v>533</v>
      </c>
      <c r="ET41" s="907" t="s">
        <v>533</v>
      </c>
      <c r="EU41" s="907" t="s">
        <v>1140</v>
      </c>
      <c r="EV41" s="907" t="s">
        <v>1140</v>
      </c>
      <c r="EW41" s="907" t="s">
        <v>1140</v>
      </c>
      <c r="EX41" s="907" t="s">
        <v>533</v>
      </c>
      <c r="EY41" s="907" t="s">
        <v>1140</v>
      </c>
      <c r="EZ41" s="907" t="s">
        <v>1140</v>
      </c>
      <c r="FA41" s="907" t="s">
        <v>1140</v>
      </c>
      <c r="FB41" s="907" t="s">
        <v>1140</v>
      </c>
      <c r="FC41" s="907" t="s">
        <v>1140</v>
      </c>
      <c r="FD41" s="907" t="s">
        <v>1140</v>
      </c>
      <c r="FE41" s="907" t="s">
        <v>1140</v>
      </c>
      <c r="FF41" s="907" t="s">
        <v>1140</v>
      </c>
      <c r="FG41" s="907" t="s">
        <v>1140</v>
      </c>
      <c r="FH41" s="907" t="s">
        <v>1140</v>
      </c>
      <c r="FI41" s="907" t="s">
        <v>1140</v>
      </c>
      <c r="FJ41" s="907" t="s">
        <v>1140</v>
      </c>
      <c r="FK41" s="907" t="s">
        <v>1140</v>
      </c>
      <c r="FL41" s="907" t="s">
        <v>1140</v>
      </c>
      <c r="FM41" s="907" t="s">
        <v>1140</v>
      </c>
      <c r="FN41" s="907" t="s">
        <v>1140</v>
      </c>
      <c r="FO41" s="907" t="s">
        <v>1140</v>
      </c>
      <c r="FP41" s="907" t="s">
        <v>1140</v>
      </c>
      <c r="FQ41" s="907" t="s">
        <v>1140</v>
      </c>
      <c r="FR41" s="907" t="s">
        <v>1140</v>
      </c>
      <c r="FS41" s="907" t="s">
        <v>1140</v>
      </c>
      <c r="FT41" s="907" t="s">
        <v>1140</v>
      </c>
      <c r="FU41" s="907" t="s">
        <v>1140</v>
      </c>
      <c r="FV41" s="907" t="s">
        <v>534</v>
      </c>
      <c r="FW41" s="907" t="s">
        <v>1140</v>
      </c>
      <c r="FX41" s="907" t="s">
        <v>533</v>
      </c>
      <c r="FY41" s="907" t="s">
        <v>533</v>
      </c>
      <c r="FZ41" s="907" t="s">
        <v>533</v>
      </c>
      <c r="GA41" s="907" t="s">
        <v>533</v>
      </c>
      <c r="GB41" s="907" t="s">
        <v>533</v>
      </c>
      <c r="GC41" s="907" t="s">
        <v>1140</v>
      </c>
      <c r="GD41" s="907" t="s">
        <v>533</v>
      </c>
      <c r="GE41" s="907" t="s">
        <v>533</v>
      </c>
      <c r="GF41" s="907" t="s">
        <v>1140</v>
      </c>
      <c r="GG41" s="907" t="s">
        <v>1140</v>
      </c>
      <c r="GH41" s="907" t="s">
        <v>533</v>
      </c>
      <c r="GI41" s="907" t="s">
        <v>533</v>
      </c>
      <c r="GJ41" s="907" t="s">
        <v>533</v>
      </c>
      <c r="GK41" s="907" t="s">
        <v>533</v>
      </c>
    </row>
    <row r="42" spans="1:193" x14ac:dyDescent="0.2">
      <c r="A42" s="906">
        <v>44502</v>
      </c>
      <c r="B42" s="907" t="s">
        <v>1140</v>
      </c>
      <c r="C42" s="907" t="s">
        <v>1140</v>
      </c>
      <c r="D42" s="907" t="s">
        <v>1140</v>
      </c>
      <c r="E42" s="907" t="s">
        <v>533</v>
      </c>
      <c r="F42" s="907" t="s">
        <v>1140</v>
      </c>
      <c r="G42" s="907" t="s">
        <v>1140</v>
      </c>
      <c r="H42" s="907" t="s">
        <v>1140</v>
      </c>
      <c r="I42" s="907" t="s">
        <v>1140</v>
      </c>
      <c r="J42" s="907" t="s">
        <v>1140</v>
      </c>
      <c r="K42" s="907" t="s">
        <v>1140</v>
      </c>
      <c r="L42" s="907" t="s">
        <v>1140</v>
      </c>
      <c r="M42" s="907" t="s">
        <v>1140</v>
      </c>
      <c r="N42" s="907" t="s">
        <v>1140</v>
      </c>
      <c r="O42" s="907" t="s">
        <v>1140</v>
      </c>
      <c r="P42" s="907" t="s">
        <v>1140</v>
      </c>
      <c r="Q42" s="907" t="s">
        <v>1140</v>
      </c>
      <c r="R42" s="907" t="s">
        <v>1140</v>
      </c>
      <c r="S42" s="907" t="s">
        <v>1140</v>
      </c>
      <c r="T42" s="907" t="s">
        <v>1140</v>
      </c>
      <c r="U42" s="907" t="s">
        <v>1140</v>
      </c>
      <c r="V42" s="907" t="s">
        <v>1140</v>
      </c>
      <c r="W42" s="907" t="s">
        <v>1140</v>
      </c>
      <c r="X42" s="907" t="s">
        <v>1140</v>
      </c>
      <c r="Y42" s="907" t="s">
        <v>1140</v>
      </c>
      <c r="Z42" s="907" t="s">
        <v>1140</v>
      </c>
      <c r="AA42" s="907" t="s">
        <v>1140</v>
      </c>
      <c r="AB42" s="907" t="s">
        <v>1140</v>
      </c>
      <c r="AC42" s="907" t="s">
        <v>1140</v>
      </c>
      <c r="AD42" s="907" t="s">
        <v>1140</v>
      </c>
      <c r="AE42" s="907" t="s">
        <v>1140</v>
      </c>
      <c r="AF42" s="907" t="s">
        <v>533</v>
      </c>
      <c r="AG42" s="907" t="s">
        <v>533</v>
      </c>
      <c r="AH42" s="907" t="s">
        <v>1140</v>
      </c>
      <c r="AI42" s="907" t="s">
        <v>1140</v>
      </c>
      <c r="AJ42" s="907" t="s">
        <v>1140</v>
      </c>
      <c r="AK42" s="907" t="s">
        <v>1140</v>
      </c>
      <c r="AL42" s="907" t="s">
        <v>1140</v>
      </c>
      <c r="AM42" s="907" t="s">
        <v>1140</v>
      </c>
      <c r="AN42" s="907" t="s">
        <v>1140</v>
      </c>
      <c r="AO42" s="907" t="s">
        <v>1140</v>
      </c>
      <c r="AP42" s="907" t="s">
        <v>1140</v>
      </c>
      <c r="AQ42" s="907" t="s">
        <v>1140</v>
      </c>
      <c r="AR42" s="907" t="s">
        <v>1140</v>
      </c>
      <c r="AS42" s="907" t="s">
        <v>1140</v>
      </c>
      <c r="AT42" s="907" t="s">
        <v>1140</v>
      </c>
      <c r="AU42" s="907" t="s">
        <v>1140</v>
      </c>
      <c r="AV42" s="907" t="s">
        <v>1140</v>
      </c>
      <c r="AW42" s="907" t="s">
        <v>1140</v>
      </c>
      <c r="AX42" s="907" t="s">
        <v>1140</v>
      </c>
      <c r="AY42" s="907" t="s">
        <v>533</v>
      </c>
      <c r="AZ42" s="907" t="s">
        <v>533</v>
      </c>
      <c r="BA42" s="907" t="s">
        <v>1140</v>
      </c>
      <c r="BB42" s="907" t="s">
        <v>533</v>
      </c>
      <c r="BC42" s="907" t="s">
        <v>1140</v>
      </c>
      <c r="BD42" s="907" t="s">
        <v>533</v>
      </c>
      <c r="BE42" s="907" t="s">
        <v>1140</v>
      </c>
      <c r="BF42" s="907" t="s">
        <v>1140</v>
      </c>
      <c r="BG42" s="907" t="s">
        <v>533</v>
      </c>
      <c r="BH42" s="907" t="s">
        <v>533</v>
      </c>
      <c r="BI42" s="907" t="s">
        <v>1140</v>
      </c>
      <c r="BJ42" s="907" t="s">
        <v>533</v>
      </c>
      <c r="BK42" s="907" t="s">
        <v>1140</v>
      </c>
      <c r="BL42" s="907" t="s">
        <v>533</v>
      </c>
      <c r="BM42" s="907" t="s">
        <v>1140</v>
      </c>
      <c r="BN42" s="907" t="s">
        <v>1140</v>
      </c>
      <c r="BO42" s="907" t="s">
        <v>533</v>
      </c>
      <c r="BP42" s="907" t="s">
        <v>533</v>
      </c>
      <c r="BQ42" s="907" t="s">
        <v>533</v>
      </c>
      <c r="BR42" s="907" t="s">
        <v>533</v>
      </c>
      <c r="BS42" s="907" t="s">
        <v>1140</v>
      </c>
      <c r="BT42" s="907" t="s">
        <v>533</v>
      </c>
      <c r="BU42" s="907" t="s">
        <v>1140</v>
      </c>
      <c r="BV42" s="907" t="s">
        <v>1140</v>
      </c>
      <c r="BW42" s="907" t="s">
        <v>1140</v>
      </c>
      <c r="BX42" s="907" t="s">
        <v>1140</v>
      </c>
      <c r="BY42" s="907" t="s">
        <v>1140</v>
      </c>
      <c r="BZ42" s="907" t="s">
        <v>533</v>
      </c>
      <c r="CA42" s="907" t="s">
        <v>533</v>
      </c>
      <c r="CB42" s="907" t="s">
        <v>1140</v>
      </c>
      <c r="CC42" s="907" t="s">
        <v>1140</v>
      </c>
      <c r="CD42" s="907" t="s">
        <v>1140</v>
      </c>
      <c r="CE42" s="907" t="s">
        <v>1140</v>
      </c>
      <c r="CF42" s="907" t="s">
        <v>533</v>
      </c>
      <c r="CG42" s="907" t="s">
        <v>1140</v>
      </c>
      <c r="CH42" s="907" t="s">
        <v>1140</v>
      </c>
      <c r="CI42" s="907" t="s">
        <v>1140</v>
      </c>
      <c r="CJ42" s="907" t="s">
        <v>1140</v>
      </c>
      <c r="CK42" s="907" t="s">
        <v>1140</v>
      </c>
      <c r="CL42" s="907" t="s">
        <v>1140</v>
      </c>
      <c r="CM42" s="907" t="s">
        <v>1140</v>
      </c>
      <c r="CN42" s="907" t="s">
        <v>533</v>
      </c>
      <c r="CO42" s="907" t="s">
        <v>1140</v>
      </c>
      <c r="CP42" s="907" t="s">
        <v>1140</v>
      </c>
      <c r="CQ42" s="907" t="s">
        <v>1140</v>
      </c>
      <c r="CR42" s="907" t="s">
        <v>1140</v>
      </c>
      <c r="CS42" s="907" t="s">
        <v>1140</v>
      </c>
      <c r="CT42" s="907" t="s">
        <v>1140</v>
      </c>
      <c r="CU42" s="907" t="s">
        <v>1140</v>
      </c>
      <c r="CV42" s="907" t="s">
        <v>1140</v>
      </c>
      <c r="CW42" s="907" t="s">
        <v>1140</v>
      </c>
      <c r="CX42" s="907" t="s">
        <v>1140</v>
      </c>
      <c r="CY42" s="907" t="s">
        <v>1140</v>
      </c>
      <c r="CZ42" s="907" t="s">
        <v>533</v>
      </c>
      <c r="DA42" s="907" t="s">
        <v>1140</v>
      </c>
      <c r="DB42" s="907" t="s">
        <v>1140</v>
      </c>
      <c r="DC42" s="907" t="s">
        <v>1140</v>
      </c>
      <c r="DD42" s="907" t="s">
        <v>1140</v>
      </c>
      <c r="DE42" s="907" t="s">
        <v>1140</v>
      </c>
      <c r="DF42" s="907" t="s">
        <v>1140</v>
      </c>
      <c r="DG42" s="907" t="s">
        <v>1140</v>
      </c>
      <c r="DH42" s="907" t="s">
        <v>1140</v>
      </c>
      <c r="DI42" s="907" t="s">
        <v>1140</v>
      </c>
      <c r="DJ42" s="907" t="s">
        <v>533</v>
      </c>
      <c r="DK42" s="907" t="s">
        <v>1140</v>
      </c>
      <c r="DL42" s="907" t="s">
        <v>1140</v>
      </c>
      <c r="DM42" s="907" t="s">
        <v>1140</v>
      </c>
      <c r="DN42" s="907" t="s">
        <v>1140</v>
      </c>
      <c r="DO42" s="907" t="s">
        <v>1140</v>
      </c>
      <c r="DP42" s="907" t="s">
        <v>1140</v>
      </c>
      <c r="DQ42" s="907" t="s">
        <v>1140</v>
      </c>
      <c r="DR42" s="907" t="s">
        <v>1140</v>
      </c>
      <c r="DS42" s="907" t="s">
        <v>1140</v>
      </c>
      <c r="DT42" s="907" t="s">
        <v>1140</v>
      </c>
      <c r="DU42" s="907" t="s">
        <v>1140</v>
      </c>
      <c r="DV42" s="907" t="s">
        <v>1140</v>
      </c>
      <c r="DW42" s="907" t="s">
        <v>533</v>
      </c>
      <c r="DX42" s="907" t="s">
        <v>533</v>
      </c>
      <c r="DY42" s="907" t="s">
        <v>533</v>
      </c>
      <c r="DZ42" s="907" t="s">
        <v>533</v>
      </c>
      <c r="EA42" s="907" t="s">
        <v>533</v>
      </c>
      <c r="EB42" s="907" t="s">
        <v>533</v>
      </c>
      <c r="EC42" s="907" t="s">
        <v>534</v>
      </c>
      <c r="ED42" s="907" t="s">
        <v>1140</v>
      </c>
      <c r="EE42" s="907" t="s">
        <v>1140</v>
      </c>
      <c r="EF42" s="907" t="s">
        <v>1140</v>
      </c>
      <c r="EG42" s="907" t="s">
        <v>1140</v>
      </c>
      <c r="EH42" s="907" t="s">
        <v>1140</v>
      </c>
      <c r="EI42" s="907" t="s">
        <v>1140</v>
      </c>
      <c r="EJ42" s="907" t="s">
        <v>1140</v>
      </c>
      <c r="EK42" s="907" t="s">
        <v>1140</v>
      </c>
      <c r="EL42" s="907" t="s">
        <v>1140</v>
      </c>
      <c r="EM42" s="907" t="s">
        <v>1140</v>
      </c>
      <c r="EN42" s="907" t="s">
        <v>1140</v>
      </c>
      <c r="EO42" s="907" t="s">
        <v>1140</v>
      </c>
      <c r="EP42" s="907" t="s">
        <v>1140</v>
      </c>
      <c r="EQ42" s="907" t="s">
        <v>1140</v>
      </c>
      <c r="ER42" s="907" t="s">
        <v>533</v>
      </c>
      <c r="ES42" s="907" t="s">
        <v>533</v>
      </c>
      <c r="ET42" s="907" t="s">
        <v>533</v>
      </c>
      <c r="EU42" s="907" t="s">
        <v>1140</v>
      </c>
      <c r="EV42" s="907" t="s">
        <v>1140</v>
      </c>
      <c r="EW42" s="907" t="s">
        <v>1140</v>
      </c>
      <c r="EX42" s="907" t="s">
        <v>533</v>
      </c>
      <c r="EY42" s="907" t="s">
        <v>1140</v>
      </c>
      <c r="EZ42" s="907" t="s">
        <v>1140</v>
      </c>
      <c r="FA42" s="907" t="s">
        <v>1140</v>
      </c>
      <c r="FB42" s="907" t="s">
        <v>1140</v>
      </c>
      <c r="FC42" s="907" t="s">
        <v>1140</v>
      </c>
      <c r="FD42" s="907" t="s">
        <v>1140</v>
      </c>
      <c r="FE42" s="907" t="s">
        <v>1140</v>
      </c>
      <c r="FF42" s="907" t="s">
        <v>1140</v>
      </c>
      <c r="FG42" s="907" t="s">
        <v>1140</v>
      </c>
      <c r="FH42" s="907" t="s">
        <v>1035</v>
      </c>
      <c r="FI42" s="907" t="s">
        <v>1035</v>
      </c>
      <c r="FJ42" s="907" t="s">
        <v>1140</v>
      </c>
      <c r="FK42" s="907" t="s">
        <v>1140</v>
      </c>
      <c r="FL42" s="907" t="s">
        <v>1140</v>
      </c>
      <c r="FM42" s="907" t="s">
        <v>1140</v>
      </c>
      <c r="FN42" s="907" t="s">
        <v>1140</v>
      </c>
      <c r="FO42" s="907" t="s">
        <v>1140</v>
      </c>
      <c r="FP42" s="907" t="s">
        <v>1140</v>
      </c>
      <c r="FQ42" s="907" t="s">
        <v>1140</v>
      </c>
      <c r="FR42" s="907" t="s">
        <v>1140</v>
      </c>
      <c r="FS42" s="907" t="s">
        <v>1140</v>
      </c>
      <c r="FT42" s="907" t="s">
        <v>1140</v>
      </c>
      <c r="FU42" s="907" t="s">
        <v>1140</v>
      </c>
      <c r="FV42" s="907" t="s">
        <v>534</v>
      </c>
      <c r="FW42" s="907" t="s">
        <v>1140</v>
      </c>
      <c r="FX42" s="907" t="s">
        <v>533</v>
      </c>
      <c r="FY42" s="907" t="s">
        <v>533</v>
      </c>
      <c r="FZ42" s="907" t="s">
        <v>533</v>
      </c>
      <c r="GA42" s="907" t="s">
        <v>533</v>
      </c>
      <c r="GB42" s="907" t="s">
        <v>533</v>
      </c>
      <c r="GC42" s="907" t="s">
        <v>1140</v>
      </c>
      <c r="GD42" s="907" t="s">
        <v>533</v>
      </c>
      <c r="GE42" s="907" t="s">
        <v>533</v>
      </c>
      <c r="GF42" s="907" t="s">
        <v>1140</v>
      </c>
      <c r="GG42" s="907" t="s">
        <v>1140</v>
      </c>
      <c r="GH42" s="907" t="s">
        <v>533</v>
      </c>
      <c r="GI42" s="907" t="s">
        <v>533</v>
      </c>
      <c r="GJ42" s="907" t="s">
        <v>533</v>
      </c>
      <c r="GK42" s="907" t="s">
        <v>533</v>
      </c>
    </row>
    <row r="43" spans="1:193" x14ac:dyDescent="0.2">
      <c r="A43" s="906">
        <v>44503</v>
      </c>
      <c r="B43" s="907" t="s">
        <v>1140</v>
      </c>
      <c r="C43" s="907" t="s">
        <v>1140</v>
      </c>
      <c r="D43" s="907" t="s">
        <v>1140</v>
      </c>
      <c r="E43" s="907" t="s">
        <v>533</v>
      </c>
      <c r="F43" s="907" t="s">
        <v>1140</v>
      </c>
      <c r="G43" s="907" t="s">
        <v>1140</v>
      </c>
      <c r="H43" s="907" t="s">
        <v>1140</v>
      </c>
      <c r="I43" s="907" t="s">
        <v>1140</v>
      </c>
      <c r="J43" s="907" t="s">
        <v>1140</v>
      </c>
      <c r="K43" s="907" t="s">
        <v>1140</v>
      </c>
      <c r="L43" s="907" t="s">
        <v>1140</v>
      </c>
      <c r="M43" s="907" t="s">
        <v>1140</v>
      </c>
      <c r="N43" s="907" t="s">
        <v>1140</v>
      </c>
      <c r="O43" s="907" t="s">
        <v>1140</v>
      </c>
      <c r="P43" s="907" t="s">
        <v>1140</v>
      </c>
      <c r="Q43" s="907" t="s">
        <v>1140</v>
      </c>
      <c r="R43" s="907" t="s">
        <v>1140</v>
      </c>
      <c r="S43" s="907" t="s">
        <v>1140</v>
      </c>
      <c r="T43" s="907" t="s">
        <v>1140</v>
      </c>
      <c r="U43" s="907" t="s">
        <v>1140</v>
      </c>
      <c r="V43" s="907" t="s">
        <v>1140</v>
      </c>
      <c r="W43" s="907" t="s">
        <v>1140</v>
      </c>
      <c r="X43" s="907" t="s">
        <v>1140</v>
      </c>
      <c r="Y43" s="907" t="s">
        <v>1140</v>
      </c>
      <c r="Z43" s="907" t="s">
        <v>1140</v>
      </c>
      <c r="AA43" s="907" t="s">
        <v>1140</v>
      </c>
      <c r="AB43" s="907" t="s">
        <v>1140</v>
      </c>
      <c r="AC43" s="907" t="s">
        <v>1140</v>
      </c>
      <c r="AD43" s="907" t="s">
        <v>1140</v>
      </c>
      <c r="AE43" s="907" t="s">
        <v>1140</v>
      </c>
      <c r="AF43" s="907" t="s">
        <v>533</v>
      </c>
      <c r="AG43" s="907" t="s">
        <v>533</v>
      </c>
      <c r="AH43" s="907" t="s">
        <v>1140</v>
      </c>
      <c r="AI43" s="907" t="s">
        <v>1140</v>
      </c>
      <c r="AJ43" s="907" t="s">
        <v>1140</v>
      </c>
      <c r="AK43" s="907" t="s">
        <v>1140</v>
      </c>
      <c r="AL43" s="907" t="s">
        <v>1140</v>
      </c>
      <c r="AM43" s="907" t="s">
        <v>1140</v>
      </c>
      <c r="AN43" s="907" t="s">
        <v>1140</v>
      </c>
      <c r="AO43" s="907" t="s">
        <v>1140</v>
      </c>
      <c r="AP43" s="907" t="s">
        <v>1140</v>
      </c>
      <c r="AQ43" s="907" t="s">
        <v>1140</v>
      </c>
      <c r="AR43" s="907" t="s">
        <v>1140</v>
      </c>
      <c r="AS43" s="907" t="s">
        <v>1140</v>
      </c>
      <c r="AT43" s="907" t="s">
        <v>1037</v>
      </c>
      <c r="AU43" s="907" t="s">
        <v>1140</v>
      </c>
      <c r="AV43" s="907" t="s">
        <v>1140</v>
      </c>
      <c r="AW43" s="907" t="s">
        <v>1140</v>
      </c>
      <c r="AX43" s="907" t="s">
        <v>1140</v>
      </c>
      <c r="AY43" s="907" t="s">
        <v>533</v>
      </c>
      <c r="AZ43" s="907" t="s">
        <v>533</v>
      </c>
      <c r="BA43" s="907" t="s">
        <v>1140</v>
      </c>
      <c r="BB43" s="907" t="s">
        <v>533</v>
      </c>
      <c r="BC43" s="907" t="s">
        <v>1140</v>
      </c>
      <c r="BD43" s="907" t="s">
        <v>533</v>
      </c>
      <c r="BE43" s="907" t="s">
        <v>1140</v>
      </c>
      <c r="BF43" s="907" t="s">
        <v>1140</v>
      </c>
      <c r="BG43" s="907" t="s">
        <v>533</v>
      </c>
      <c r="BH43" s="907" t="s">
        <v>533</v>
      </c>
      <c r="BI43" s="907" t="s">
        <v>1140</v>
      </c>
      <c r="BJ43" s="907" t="s">
        <v>533</v>
      </c>
      <c r="BK43" s="907" t="s">
        <v>1140</v>
      </c>
      <c r="BL43" s="907" t="s">
        <v>533</v>
      </c>
      <c r="BM43" s="907" t="s">
        <v>1140</v>
      </c>
      <c r="BN43" s="907" t="s">
        <v>1140</v>
      </c>
      <c r="BO43" s="907" t="s">
        <v>533</v>
      </c>
      <c r="BP43" s="907" t="s">
        <v>533</v>
      </c>
      <c r="BQ43" s="907" t="s">
        <v>533</v>
      </c>
      <c r="BR43" s="907" t="s">
        <v>533</v>
      </c>
      <c r="BS43" s="907" t="s">
        <v>1140</v>
      </c>
      <c r="BT43" s="907" t="s">
        <v>533</v>
      </c>
      <c r="BU43" s="907" t="s">
        <v>1140</v>
      </c>
      <c r="BV43" s="907" t="s">
        <v>1140</v>
      </c>
      <c r="BW43" s="907" t="s">
        <v>1140</v>
      </c>
      <c r="BX43" s="907" t="s">
        <v>1140</v>
      </c>
      <c r="BY43" s="907" t="s">
        <v>1140</v>
      </c>
      <c r="BZ43" s="907" t="s">
        <v>533</v>
      </c>
      <c r="CA43" s="907" t="s">
        <v>533</v>
      </c>
      <c r="CB43" s="907" t="s">
        <v>1140</v>
      </c>
      <c r="CC43" s="907" t="s">
        <v>1140</v>
      </c>
      <c r="CD43" s="907" t="s">
        <v>1140</v>
      </c>
      <c r="CE43" s="907" t="s">
        <v>1140</v>
      </c>
      <c r="CF43" s="907" t="s">
        <v>533</v>
      </c>
      <c r="CG43" s="907" t="s">
        <v>1140</v>
      </c>
      <c r="CH43" s="907" t="s">
        <v>1140</v>
      </c>
      <c r="CI43" s="907" t="s">
        <v>1140</v>
      </c>
      <c r="CJ43" s="907" t="s">
        <v>1140</v>
      </c>
      <c r="CK43" s="907" t="s">
        <v>1140</v>
      </c>
      <c r="CL43" s="907" t="s">
        <v>1140</v>
      </c>
      <c r="CM43" s="907" t="s">
        <v>1140</v>
      </c>
      <c r="CN43" s="907" t="s">
        <v>533</v>
      </c>
      <c r="CO43" s="907" t="s">
        <v>1140</v>
      </c>
      <c r="CP43" s="907" t="s">
        <v>1140</v>
      </c>
      <c r="CQ43" s="907" t="s">
        <v>1140</v>
      </c>
      <c r="CR43" s="907" t="s">
        <v>1140</v>
      </c>
      <c r="CS43" s="907" t="s">
        <v>1140</v>
      </c>
      <c r="CT43" s="907" t="s">
        <v>1140</v>
      </c>
      <c r="CU43" s="907" t="s">
        <v>1140</v>
      </c>
      <c r="CV43" s="907" t="s">
        <v>1140</v>
      </c>
      <c r="CW43" s="907" t="s">
        <v>1140</v>
      </c>
      <c r="CX43" s="907" t="s">
        <v>1140</v>
      </c>
      <c r="CY43" s="907" t="s">
        <v>1140</v>
      </c>
      <c r="CZ43" s="907" t="s">
        <v>533</v>
      </c>
      <c r="DA43" s="907" t="s">
        <v>1140</v>
      </c>
      <c r="DB43" s="907" t="s">
        <v>1140</v>
      </c>
      <c r="DC43" s="907" t="s">
        <v>1140</v>
      </c>
      <c r="DD43" s="907" t="s">
        <v>1140</v>
      </c>
      <c r="DE43" s="907" t="s">
        <v>1140</v>
      </c>
      <c r="DF43" s="907" t="s">
        <v>1140</v>
      </c>
      <c r="DG43" s="907" t="s">
        <v>1140</v>
      </c>
      <c r="DH43" s="907" t="s">
        <v>1140</v>
      </c>
      <c r="DI43" s="907" t="s">
        <v>1140</v>
      </c>
      <c r="DJ43" s="907" t="s">
        <v>533</v>
      </c>
      <c r="DK43" s="907" t="s">
        <v>1140</v>
      </c>
      <c r="DL43" s="907" t="s">
        <v>1140</v>
      </c>
      <c r="DM43" s="907" t="s">
        <v>1140</v>
      </c>
      <c r="DN43" s="907" t="s">
        <v>1140</v>
      </c>
      <c r="DO43" s="907" t="s">
        <v>1140</v>
      </c>
      <c r="DP43" s="907" t="s">
        <v>1140</v>
      </c>
      <c r="DQ43" s="907" t="s">
        <v>1140</v>
      </c>
      <c r="DR43" s="907" t="s">
        <v>1140</v>
      </c>
      <c r="DS43" s="907" t="s">
        <v>1140</v>
      </c>
      <c r="DT43" s="907" t="s">
        <v>1140</v>
      </c>
      <c r="DU43" s="907" t="s">
        <v>1140</v>
      </c>
      <c r="DV43" s="907" t="s">
        <v>1140</v>
      </c>
      <c r="DW43" s="907" t="s">
        <v>533</v>
      </c>
      <c r="DX43" s="907" t="s">
        <v>533</v>
      </c>
      <c r="DY43" s="907" t="s">
        <v>533</v>
      </c>
      <c r="DZ43" s="907" t="s">
        <v>533</v>
      </c>
      <c r="EA43" s="907" t="s">
        <v>533</v>
      </c>
      <c r="EB43" s="907" t="s">
        <v>533</v>
      </c>
      <c r="EC43" s="907" t="s">
        <v>534</v>
      </c>
      <c r="ED43" s="907" t="s">
        <v>1140</v>
      </c>
      <c r="EE43" s="907" t="s">
        <v>1140</v>
      </c>
      <c r="EF43" s="907" t="s">
        <v>1140</v>
      </c>
      <c r="EG43" s="907" t="s">
        <v>1140</v>
      </c>
      <c r="EH43" s="907" t="s">
        <v>1140</v>
      </c>
      <c r="EI43" s="907" t="s">
        <v>1140</v>
      </c>
      <c r="EJ43" s="907" t="s">
        <v>1140</v>
      </c>
      <c r="EK43" s="907" t="s">
        <v>1140</v>
      </c>
      <c r="EL43" s="907" t="s">
        <v>1140</v>
      </c>
      <c r="EM43" s="907" t="s">
        <v>1140</v>
      </c>
      <c r="EN43" s="907" t="s">
        <v>1140</v>
      </c>
      <c r="EO43" s="907" t="s">
        <v>1140</v>
      </c>
      <c r="EP43" s="907" t="s">
        <v>1140</v>
      </c>
      <c r="EQ43" s="907" t="s">
        <v>1140</v>
      </c>
      <c r="ER43" s="907" t="s">
        <v>533</v>
      </c>
      <c r="ES43" s="907" t="s">
        <v>1140</v>
      </c>
      <c r="ET43" s="907" t="s">
        <v>533</v>
      </c>
      <c r="EU43" s="907" t="s">
        <v>1140</v>
      </c>
      <c r="EV43" s="907" t="s">
        <v>1140</v>
      </c>
      <c r="EW43" s="907" t="s">
        <v>1140</v>
      </c>
      <c r="EX43" s="907" t="s">
        <v>533</v>
      </c>
      <c r="EY43" s="907" t="s">
        <v>1140</v>
      </c>
      <c r="EZ43" s="907" t="s">
        <v>1140</v>
      </c>
      <c r="FA43" s="907" t="s">
        <v>1140</v>
      </c>
      <c r="FB43" s="907" t="s">
        <v>1140</v>
      </c>
      <c r="FC43" s="907" t="s">
        <v>1140</v>
      </c>
      <c r="FD43" s="907" t="s">
        <v>1140</v>
      </c>
      <c r="FE43" s="907" t="s">
        <v>1140</v>
      </c>
      <c r="FF43" s="907" t="s">
        <v>1140</v>
      </c>
      <c r="FG43" s="907" t="s">
        <v>1140</v>
      </c>
      <c r="FH43" s="907" t="s">
        <v>1035</v>
      </c>
      <c r="FI43" s="907" t="s">
        <v>1035</v>
      </c>
      <c r="FJ43" s="907" t="s">
        <v>1140</v>
      </c>
      <c r="FK43" s="907" t="s">
        <v>1140</v>
      </c>
      <c r="FL43" s="907" t="s">
        <v>1140</v>
      </c>
      <c r="FM43" s="907" t="s">
        <v>1140</v>
      </c>
      <c r="FN43" s="907" t="s">
        <v>1140</v>
      </c>
      <c r="FO43" s="907" t="s">
        <v>1140</v>
      </c>
      <c r="FP43" s="907" t="s">
        <v>1140</v>
      </c>
      <c r="FQ43" s="907" t="s">
        <v>1140</v>
      </c>
      <c r="FR43" s="907" t="s">
        <v>1140</v>
      </c>
      <c r="FS43" s="907" t="s">
        <v>1140</v>
      </c>
      <c r="FT43" s="907" t="s">
        <v>1140</v>
      </c>
      <c r="FU43" s="907" t="s">
        <v>1140</v>
      </c>
      <c r="FV43" s="907" t="s">
        <v>534</v>
      </c>
      <c r="FW43" s="907" t="s">
        <v>1140</v>
      </c>
      <c r="FX43" s="907" t="s">
        <v>533</v>
      </c>
      <c r="FY43" s="907" t="s">
        <v>533</v>
      </c>
      <c r="FZ43" s="907" t="s">
        <v>533</v>
      </c>
      <c r="GA43" s="907" t="s">
        <v>533</v>
      </c>
      <c r="GB43" s="907" t="s">
        <v>533</v>
      </c>
      <c r="GC43" s="907" t="s">
        <v>1140</v>
      </c>
      <c r="GD43" s="907" t="s">
        <v>533</v>
      </c>
      <c r="GE43" s="907" t="s">
        <v>533</v>
      </c>
      <c r="GF43" s="907" t="s">
        <v>1140</v>
      </c>
      <c r="GG43" s="907" t="s">
        <v>1140</v>
      </c>
      <c r="GH43" s="907" t="s">
        <v>533</v>
      </c>
      <c r="GI43" s="907" t="s">
        <v>533</v>
      </c>
      <c r="GJ43" s="907" t="s">
        <v>533</v>
      </c>
      <c r="GK43" s="907" t="s">
        <v>533</v>
      </c>
    </row>
    <row r="44" spans="1:193" x14ac:dyDescent="0.2">
      <c r="A44" s="906">
        <v>44504</v>
      </c>
      <c r="B44" s="907" t="s">
        <v>1140</v>
      </c>
      <c r="C44" s="907" t="s">
        <v>1140</v>
      </c>
      <c r="D44" s="907" t="s">
        <v>1140</v>
      </c>
      <c r="E44" s="907" t="s">
        <v>533</v>
      </c>
      <c r="F44" s="907" t="s">
        <v>1140</v>
      </c>
      <c r="G44" s="907" t="s">
        <v>1140</v>
      </c>
      <c r="H44" s="907" t="s">
        <v>1140</v>
      </c>
      <c r="I44" s="907" t="s">
        <v>1140</v>
      </c>
      <c r="J44" s="907" t="s">
        <v>1140</v>
      </c>
      <c r="K44" s="907" t="s">
        <v>1140</v>
      </c>
      <c r="L44" s="907" t="s">
        <v>1140</v>
      </c>
      <c r="M44" s="907" t="s">
        <v>1140</v>
      </c>
      <c r="N44" s="907" t="s">
        <v>1140</v>
      </c>
      <c r="O44" s="907" t="s">
        <v>1140</v>
      </c>
      <c r="P44" s="907" t="s">
        <v>1140</v>
      </c>
      <c r="Q44" s="907" t="s">
        <v>1140</v>
      </c>
      <c r="R44" s="907" t="s">
        <v>1140</v>
      </c>
      <c r="S44" s="907" t="s">
        <v>1140</v>
      </c>
      <c r="T44" s="907" t="s">
        <v>1140</v>
      </c>
      <c r="U44" s="907" t="s">
        <v>1140</v>
      </c>
      <c r="V44" s="907" t="s">
        <v>1140</v>
      </c>
      <c r="W44" s="907" t="s">
        <v>1140</v>
      </c>
      <c r="X44" s="907" t="s">
        <v>1140</v>
      </c>
      <c r="Y44" s="907" t="s">
        <v>1140</v>
      </c>
      <c r="Z44" s="907" t="s">
        <v>1140</v>
      </c>
      <c r="AA44" s="907" t="s">
        <v>1140</v>
      </c>
      <c r="AB44" s="907" t="s">
        <v>1140</v>
      </c>
      <c r="AC44" s="907" t="s">
        <v>1140</v>
      </c>
      <c r="AD44" s="907" t="s">
        <v>1140</v>
      </c>
      <c r="AE44" s="907" t="s">
        <v>1140</v>
      </c>
      <c r="AF44" s="907" t="s">
        <v>1035</v>
      </c>
      <c r="AG44" s="907" t="s">
        <v>1035</v>
      </c>
      <c r="AH44" s="907" t="s">
        <v>1140</v>
      </c>
      <c r="AI44" s="907" t="s">
        <v>1140</v>
      </c>
      <c r="AJ44" s="907" t="s">
        <v>1140</v>
      </c>
      <c r="AK44" s="907" t="s">
        <v>1140</v>
      </c>
      <c r="AL44" s="907" t="s">
        <v>1140</v>
      </c>
      <c r="AM44" s="907" t="s">
        <v>1140</v>
      </c>
      <c r="AN44" s="907" t="s">
        <v>1140</v>
      </c>
      <c r="AO44" s="907" t="s">
        <v>1140</v>
      </c>
      <c r="AP44" s="907" t="s">
        <v>1140</v>
      </c>
      <c r="AQ44" s="907" t="s">
        <v>1140</v>
      </c>
      <c r="AR44" s="907" t="s">
        <v>1140</v>
      </c>
      <c r="AS44" s="907" t="s">
        <v>1140</v>
      </c>
      <c r="AT44" s="907" t="s">
        <v>1140</v>
      </c>
      <c r="AU44" s="907" t="s">
        <v>1140</v>
      </c>
      <c r="AV44" s="907" t="s">
        <v>1140</v>
      </c>
      <c r="AW44" s="907" t="s">
        <v>1140</v>
      </c>
      <c r="AX44" s="907" t="s">
        <v>1140</v>
      </c>
      <c r="AY44" s="907" t="s">
        <v>533</v>
      </c>
      <c r="AZ44" s="907" t="s">
        <v>533</v>
      </c>
      <c r="BA44" s="907" t="s">
        <v>1140</v>
      </c>
      <c r="BB44" s="907" t="s">
        <v>533</v>
      </c>
      <c r="BC44" s="907" t="s">
        <v>1140</v>
      </c>
      <c r="BD44" s="907" t="s">
        <v>533</v>
      </c>
      <c r="BE44" s="907" t="s">
        <v>1140</v>
      </c>
      <c r="BF44" s="907" t="s">
        <v>1140</v>
      </c>
      <c r="BG44" s="907" t="s">
        <v>533</v>
      </c>
      <c r="BH44" s="907" t="s">
        <v>533</v>
      </c>
      <c r="BI44" s="907" t="s">
        <v>1140</v>
      </c>
      <c r="BJ44" s="907" t="s">
        <v>533</v>
      </c>
      <c r="BK44" s="907" t="s">
        <v>1140</v>
      </c>
      <c r="BL44" s="907" t="s">
        <v>533</v>
      </c>
      <c r="BM44" s="907" t="s">
        <v>1140</v>
      </c>
      <c r="BN44" s="907" t="s">
        <v>1140</v>
      </c>
      <c r="BO44" s="907" t="s">
        <v>533</v>
      </c>
      <c r="BP44" s="907" t="s">
        <v>533</v>
      </c>
      <c r="BQ44" s="907" t="s">
        <v>533</v>
      </c>
      <c r="BR44" s="907" t="s">
        <v>533</v>
      </c>
      <c r="BS44" s="907" t="s">
        <v>1140</v>
      </c>
      <c r="BT44" s="907" t="s">
        <v>533</v>
      </c>
      <c r="BU44" s="907" t="s">
        <v>1140</v>
      </c>
      <c r="BV44" s="907" t="s">
        <v>1140</v>
      </c>
      <c r="BW44" s="907" t="s">
        <v>1140</v>
      </c>
      <c r="BX44" s="907" t="s">
        <v>1140</v>
      </c>
      <c r="BY44" s="907" t="s">
        <v>1140</v>
      </c>
      <c r="BZ44" s="907" t="s">
        <v>533</v>
      </c>
      <c r="CA44" s="907" t="s">
        <v>533</v>
      </c>
      <c r="CB44" s="907" t="s">
        <v>1140</v>
      </c>
      <c r="CC44" s="907" t="s">
        <v>1140</v>
      </c>
      <c r="CD44" s="907" t="s">
        <v>1140</v>
      </c>
      <c r="CE44" s="907" t="s">
        <v>1140</v>
      </c>
      <c r="CF44" s="907" t="s">
        <v>533</v>
      </c>
      <c r="CG44" s="907" t="s">
        <v>1140</v>
      </c>
      <c r="CH44" s="907" t="s">
        <v>1140</v>
      </c>
      <c r="CI44" s="907" t="s">
        <v>1140</v>
      </c>
      <c r="CJ44" s="907" t="s">
        <v>1140</v>
      </c>
      <c r="CK44" s="907" t="s">
        <v>1140</v>
      </c>
      <c r="CL44" s="907" t="s">
        <v>1140</v>
      </c>
      <c r="CM44" s="907" t="s">
        <v>1140</v>
      </c>
      <c r="CN44" s="907" t="s">
        <v>533</v>
      </c>
      <c r="CO44" s="907" t="s">
        <v>1140</v>
      </c>
      <c r="CP44" s="907" t="s">
        <v>1140</v>
      </c>
      <c r="CQ44" s="907" t="s">
        <v>1140</v>
      </c>
      <c r="CR44" s="907" t="s">
        <v>1140</v>
      </c>
      <c r="CS44" s="907" t="s">
        <v>1140</v>
      </c>
      <c r="CT44" s="907" t="s">
        <v>1140</v>
      </c>
      <c r="CU44" s="907" t="s">
        <v>1140</v>
      </c>
      <c r="CV44" s="907" t="s">
        <v>1140</v>
      </c>
      <c r="CW44" s="907" t="s">
        <v>1140</v>
      </c>
      <c r="CX44" s="907" t="s">
        <v>1140</v>
      </c>
      <c r="CY44" s="907" t="s">
        <v>1140</v>
      </c>
      <c r="CZ44" s="907" t="s">
        <v>533</v>
      </c>
      <c r="DA44" s="907" t="s">
        <v>1140</v>
      </c>
      <c r="DB44" s="907" t="s">
        <v>1140</v>
      </c>
      <c r="DC44" s="907" t="s">
        <v>1140</v>
      </c>
      <c r="DD44" s="907" t="s">
        <v>1140</v>
      </c>
      <c r="DE44" s="907" t="s">
        <v>1140</v>
      </c>
      <c r="DF44" s="907" t="s">
        <v>1140</v>
      </c>
      <c r="DG44" s="907" t="s">
        <v>1140</v>
      </c>
      <c r="DH44" s="907" t="s">
        <v>1140</v>
      </c>
      <c r="DI44" s="907" t="s">
        <v>1140</v>
      </c>
      <c r="DJ44" s="907" t="s">
        <v>533</v>
      </c>
      <c r="DK44" s="907" t="s">
        <v>1140</v>
      </c>
      <c r="DL44" s="907" t="s">
        <v>1140</v>
      </c>
      <c r="DM44" s="907" t="s">
        <v>1140</v>
      </c>
      <c r="DN44" s="907" t="s">
        <v>533</v>
      </c>
      <c r="DO44" s="907" t="s">
        <v>1140</v>
      </c>
      <c r="DP44" s="907" t="s">
        <v>1140</v>
      </c>
      <c r="DQ44" s="907" t="s">
        <v>1140</v>
      </c>
      <c r="DR44" s="907" t="s">
        <v>1140</v>
      </c>
      <c r="DS44" s="907" t="s">
        <v>1140</v>
      </c>
      <c r="DT44" s="907" t="s">
        <v>1140</v>
      </c>
      <c r="DU44" s="907" t="s">
        <v>1140</v>
      </c>
      <c r="DV44" s="907" t="s">
        <v>1140</v>
      </c>
      <c r="DW44" s="907" t="s">
        <v>533</v>
      </c>
      <c r="DX44" s="907" t="s">
        <v>533</v>
      </c>
      <c r="DY44" s="907" t="s">
        <v>533</v>
      </c>
      <c r="DZ44" s="907" t="s">
        <v>533</v>
      </c>
      <c r="EA44" s="907" t="s">
        <v>533</v>
      </c>
      <c r="EB44" s="907" t="s">
        <v>533</v>
      </c>
      <c r="EC44" s="907" t="s">
        <v>534</v>
      </c>
      <c r="ED44" s="907" t="s">
        <v>1140</v>
      </c>
      <c r="EE44" s="907" t="s">
        <v>1140</v>
      </c>
      <c r="EF44" s="907" t="s">
        <v>1140</v>
      </c>
      <c r="EG44" s="907" t="s">
        <v>1140</v>
      </c>
      <c r="EH44" s="907" t="s">
        <v>1140</v>
      </c>
      <c r="EI44" s="907" t="s">
        <v>1140</v>
      </c>
      <c r="EJ44" s="907" t="s">
        <v>1140</v>
      </c>
      <c r="EK44" s="907" t="s">
        <v>1140</v>
      </c>
      <c r="EL44" s="907" t="s">
        <v>1140</v>
      </c>
      <c r="EM44" s="907" t="s">
        <v>1140</v>
      </c>
      <c r="EN44" s="907" t="s">
        <v>1140</v>
      </c>
      <c r="EO44" s="907" t="s">
        <v>1140</v>
      </c>
      <c r="EP44" s="907" t="s">
        <v>1140</v>
      </c>
      <c r="EQ44" s="907" t="s">
        <v>1140</v>
      </c>
      <c r="ER44" s="907" t="s">
        <v>1035</v>
      </c>
      <c r="ES44" s="907" t="s">
        <v>533</v>
      </c>
      <c r="ET44" s="907" t="s">
        <v>533</v>
      </c>
      <c r="EU44" s="907" t="s">
        <v>1140</v>
      </c>
      <c r="EV44" s="907" t="s">
        <v>1140</v>
      </c>
      <c r="EW44" s="907" t="s">
        <v>533</v>
      </c>
      <c r="EX44" s="907" t="s">
        <v>533</v>
      </c>
      <c r="EY44" s="907" t="s">
        <v>1140</v>
      </c>
      <c r="EZ44" s="907" t="s">
        <v>1140</v>
      </c>
      <c r="FA44" s="907" t="s">
        <v>1140</v>
      </c>
      <c r="FB44" s="907" t="s">
        <v>1140</v>
      </c>
      <c r="FC44" s="907" t="s">
        <v>1140</v>
      </c>
      <c r="FD44" s="907" t="s">
        <v>1140</v>
      </c>
      <c r="FE44" s="907" t="s">
        <v>1140</v>
      </c>
      <c r="FF44" s="907" t="s">
        <v>1140</v>
      </c>
      <c r="FG44" s="907" t="s">
        <v>1140</v>
      </c>
      <c r="FH44" s="907" t="s">
        <v>1035</v>
      </c>
      <c r="FI44" s="907" t="s">
        <v>1035</v>
      </c>
      <c r="FJ44" s="907" t="s">
        <v>1140</v>
      </c>
      <c r="FK44" s="907" t="s">
        <v>1140</v>
      </c>
      <c r="FL44" s="907" t="s">
        <v>1140</v>
      </c>
      <c r="FM44" s="907" t="s">
        <v>1140</v>
      </c>
      <c r="FN44" s="907" t="s">
        <v>1140</v>
      </c>
      <c r="FO44" s="907" t="s">
        <v>1140</v>
      </c>
      <c r="FP44" s="907" t="s">
        <v>1140</v>
      </c>
      <c r="FQ44" s="907" t="s">
        <v>1140</v>
      </c>
      <c r="FR44" s="907" t="s">
        <v>1140</v>
      </c>
      <c r="FS44" s="907" t="s">
        <v>1140</v>
      </c>
      <c r="FT44" s="907" t="s">
        <v>1140</v>
      </c>
      <c r="FU44" s="907" t="s">
        <v>1140</v>
      </c>
      <c r="FV44" s="907" t="s">
        <v>534</v>
      </c>
      <c r="FW44" s="907" t="s">
        <v>1140</v>
      </c>
      <c r="FX44" s="907" t="s">
        <v>533</v>
      </c>
      <c r="FY44" s="907" t="s">
        <v>533</v>
      </c>
      <c r="FZ44" s="907" t="s">
        <v>533</v>
      </c>
      <c r="GA44" s="907" t="s">
        <v>533</v>
      </c>
      <c r="GB44" s="907" t="s">
        <v>1140</v>
      </c>
      <c r="GC44" s="907" t="s">
        <v>1140</v>
      </c>
      <c r="GD44" s="907" t="s">
        <v>533</v>
      </c>
      <c r="GE44" s="907" t="s">
        <v>533</v>
      </c>
      <c r="GF44" s="907" t="s">
        <v>1140</v>
      </c>
      <c r="GG44" s="907" t="s">
        <v>1140</v>
      </c>
      <c r="GH44" s="907" t="s">
        <v>533</v>
      </c>
      <c r="GI44" s="907" t="s">
        <v>533</v>
      </c>
      <c r="GJ44" s="907" t="s">
        <v>533</v>
      </c>
      <c r="GK44" s="907" t="s">
        <v>533</v>
      </c>
    </row>
    <row r="45" spans="1:193" x14ac:dyDescent="0.2">
      <c r="A45" s="906">
        <v>44505</v>
      </c>
      <c r="B45" s="907" t="s">
        <v>1140</v>
      </c>
      <c r="C45" s="907" t="s">
        <v>1140</v>
      </c>
      <c r="D45" s="907" t="s">
        <v>1140</v>
      </c>
      <c r="E45" s="907" t="s">
        <v>533</v>
      </c>
      <c r="F45" s="907" t="s">
        <v>1140</v>
      </c>
      <c r="G45" s="907" t="s">
        <v>1140</v>
      </c>
      <c r="H45" s="907" t="s">
        <v>1140</v>
      </c>
      <c r="I45" s="907" t="s">
        <v>1140</v>
      </c>
      <c r="J45" s="907" t="s">
        <v>1140</v>
      </c>
      <c r="K45" s="907" t="s">
        <v>1140</v>
      </c>
      <c r="L45" s="907" t="s">
        <v>1140</v>
      </c>
      <c r="M45" s="907" t="s">
        <v>1140</v>
      </c>
      <c r="N45" s="907" t="s">
        <v>1140</v>
      </c>
      <c r="O45" s="907" t="s">
        <v>1140</v>
      </c>
      <c r="P45" s="907" t="s">
        <v>1140</v>
      </c>
      <c r="Q45" s="907" t="s">
        <v>1140</v>
      </c>
      <c r="R45" s="907" t="s">
        <v>1140</v>
      </c>
      <c r="S45" s="907" t="s">
        <v>1140</v>
      </c>
      <c r="T45" s="907" t="s">
        <v>1140</v>
      </c>
      <c r="U45" s="907" t="s">
        <v>1140</v>
      </c>
      <c r="V45" s="907" t="s">
        <v>1140</v>
      </c>
      <c r="W45" s="907" t="s">
        <v>1140</v>
      </c>
      <c r="X45" s="907" t="s">
        <v>1140</v>
      </c>
      <c r="Y45" s="907" t="s">
        <v>1140</v>
      </c>
      <c r="Z45" s="907" t="s">
        <v>1140</v>
      </c>
      <c r="AA45" s="907" t="s">
        <v>1140</v>
      </c>
      <c r="AB45" s="907" t="s">
        <v>1140</v>
      </c>
      <c r="AC45" s="907" t="s">
        <v>1140</v>
      </c>
      <c r="AD45" s="907" t="s">
        <v>1140</v>
      </c>
      <c r="AE45" s="907" t="s">
        <v>1140</v>
      </c>
      <c r="AF45" s="907" t="s">
        <v>533</v>
      </c>
      <c r="AG45" s="907" t="s">
        <v>533</v>
      </c>
      <c r="AH45" s="907" t="s">
        <v>1140</v>
      </c>
      <c r="AI45" s="907" t="s">
        <v>1140</v>
      </c>
      <c r="AJ45" s="907" t="s">
        <v>1140</v>
      </c>
      <c r="AK45" s="907" t="s">
        <v>1140</v>
      </c>
      <c r="AL45" s="907" t="s">
        <v>1140</v>
      </c>
      <c r="AM45" s="907" t="s">
        <v>1140</v>
      </c>
      <c r="AN45" s="907" t="s">
        <v>1140</v>
      </c>
      <c r="AO45" s="907" t="s">
        <v>1140</v>
      </c>
      <c r="AP45" s="907" t="s">
        <v>1140</v>
      </c>
      <c r="AQ45" s="907" t="s">
        <v>1140</v>
      </c>
      <c r="AR45" s="907" t="s">
        <v>1140</v>
      </c>
      <c r="AS45" s="907" t="s">
        <v>1140</v>
      </c>
      <c r="AT45" s="907" t="s">
        <v>1140</v>
      </c>
      <c r="AU45" s="907" t="s">
        <v>1140</v>
      </c>
      <c r="AV45" s="907" t="s">
        <v>1140</v>
      </c>
      <c r="AW45" s="907" t="s">
        <v>1140</v>
      </c>
      <c r="AX45" s="907" t="s">
        <v>1140</v>
      </c>
      <c r="AY45" s="907" t="s">
        <v>533</v>
      </c>
      <c r="AZ45" s="907" t="s">
        <v>533</v>
      </c>
      <c r="BA45" s="907" t="s">
        <v>1140</v>
      </c>
      <c r="BB45" s="907" t="s">
        <v>533</v>
      </c>
      <c r="BC45" s="907" t="s">
        <v>1140</v>
      </c>
      <c r="BD45" s="907" t="s">
        <v>533</v>
      </c>
      <c r="BE45" s="907" t="s">
        <v>1140</v>
      </c>
      <c r="BF45" s="907" t="s">
        <v>1140</v>
      </c>
      <c r="BG45" s="907" t="s">
        <v>533</v>
      </c>
      <c r="BH45" s="907" t="s">
        <v>533</v>
      </c>
      <c r="BI45" s="907" t="s">
        <v>1140</v>
      </c>
      <c r="BJ45" s="907" t="s">
        <v>533</v>
      </c>
      <c r="BK45" s="907" t="s">
        <v>1140</v>
      </c>
      <c r="BL45" s="907" t="s">
        <v>533</v>
      </c>
      <c r="BM45" s="907" t="s">
        <v>1140</v>
      </c>
      <c r="BN45" s="907" t="s">
        <v>1140</v>
      </c>
      <c r="BO45" s="907" t="s">
        <v>533</v>
      </c>
      <c r="BP45" s="907" t="s">
        <v>533</v>
      </c>
      <c r="BQ45" s="907" t="s">
        <v>533</v>
      </c>
      <c r="BR45" s="907" t="s">
        <v>533</v>
      </c>
      <c r="BS45" s="907" t="s">
        <v>1140</v>
      </c>
      <c r="BT45" s="907" t="s">
        <v>533</v>
      </c>
      <c r="BU45" s="907" t="s">
        <v>1140</v>
      </c>
      <c r="BV45" s="907" t="s">
        <v>1140</v>
      </c>
      <c r="BW45" s="907" t="s">
        <v>1140</v>
      </c>
      <c r="BX45" s="907" t="s">
        <v>1140</v>
      </c>
      <c r="BY45" s="907" t="s">
        <v>1140</v>
      </c>
      <c r="BZ45" s="907" t="s">
        <v>533</v>
      </c>
      <c r="CA45" s="907" t="s">
        <v>533</v>
      </c>
      <c r="CB45" s="907" t="s">
        <v>1140</v>
      </c>
      <c r="CC45" s="907" t="s">
        <v>1140</v>
      </c>
      <c r="CD45" s="907" t="s">
        <v>1140</v>
      </c>
      <c r="CE45" s="907" t="s">
        <v>1140</v>
      </c>
      <c r="CF45" s="907" t="s">
        <v>533</v>
      </c>
      <c r="CG45" s="907" t="s">
        <v>1140</v>
      </c>
      <c r="CH45" s="907" t="s">
        <v>1140</v>
      </c>
      <c r="CI45" s="907" t="s">
        <v>1140</v>
      </c>
      <c r="CJ45" s="907" t="s">
        <v>1140</v>
      </c>
      <c r="CK45" s="907" t="s">
        <v>1140</v>
      </c>
      <c r="CL45" s="907" t="s">
        <v>1140</v>
      </c>
      <c r="CM45" s="907" t="s">
        <v>1140</v>
      </c>
      <c r="CN45" s="907" t="s">
        <v>533</v>
      </c>
      <c r="CO45" s="907" t="s">
        <v>1140</v>
      </c>
      <c r="CP45" s="907" t="s">
        <v>1140</v>
      </c>
      <c r="CQ45" s="907" t="s">
        <v>1140</v>
      </c>
      <c r="CR45" s="907" t="s">
        <v>1140</v>
      </c>
      <c r="CS45" s="907" t="s">
        <v>1140</v>
      </c>
      <c r="CT45" s="907" t="s">
        <v>1140</v>
      </c>
      <c r="CU45" s="907" t="s">
        <v>1140</v>
      </c>
      <c r="CV45" s="907" t="s">
        <v>1140</v>
      </c>
      <c r="CW45" s="907" t="s">
        <v>1140</v>
      </c>
      <c r="CX45" s="907" t="s">
        <v>1140</v>
      </c>
      <c r="CY45" s="907" t="s">
        <v>1140</v>
      </c>
      <c r="CZ45" s="907" t="s">
        <v>533</v>
      </c>
      <c r="DA45" s="907" t="s">
        <v>1140</v>
      </c>
      <c r="DB45" s="907" t="s">
        <v>1140</v>
      </c>
      <c r="DC45" s="907" t="s">
        <v>1140</v>
      </c>
      <c r="DD45" s="907" t="s">
        <v>1140</v>
      </c>
      <c r="DE45" s="907" t="s">
        <v>1140</v>
      </c>
      <c r="DF45" s="907" t="s">
        <v>1140</v>
      </c>
      <c r="DG45" s="907" t="s">
        <v>1140</v>
      </c>
      <c r="DH45" s="907" t="s">
        <v>1140</v>
      </c>
      <c r="DI45" s="907" t="s">
        <v>1140</v>
      </c>
      <c r="DJ45" s="907" t="s">
        <v>533</v>
      </c>
      <c r="DK45" s="907" t="s">
        <v>1140</v>
      </c>
      <c r="DL45" s="907" t="s">
        <v>1140</v>
      </c>
      <c r="DM45" s="907" t="s">
        <v>1140</v>
      </c>
      <c r="DN45" s="907" t="s">
        <v>1140</v>
      </c>
      <c r="DO45" s="907" t="s">
        <v>1140</v>
      </c>
      <c r="DP45" s="907" t="s">
        <v>1140</v>
      </c>
      <c r="DQ45" s="907" t="s">
        <v>1140</v>
      </c>
      <c r="DR45" s="907" t="s">
        <v>1140</v>
      </c>
      <c r="DS45" s="907" t="s">
        <v>1140</v>
      </c>
      <c r="DT45" s="907" t="s">
        <v>1140</v>
      </c>
      <c r="DU45" s="907" t="s">
        <v>1140</v>
      </c>
      <c r="DV45" s="907" t="s">
        <v>1140</v>
      </c>
      <c r="DW45" s="907" t="s">
        <v>533</v>
      </c>
      <c r="DX45" s="907" t="s">
        <v>533</v>
      </c>
      <c r="DY45" s="907" t="s">
        <v>533</v>
      </c>
      <c r="DZ45" s="907" t="s">
        <v>533</v>
      </c>
      <c r="EA45" s="907" t="s">
        <v>533</v>
      </c>
      <c r="EB45" s="907" t="s">
        <v>533</v>
      </c>
      <c r="EC45" s="907" t="s">
        <v>534</v>
      </c>
      <c r="ED45" s="907" t="s">
        <v>1140</v>
      </c>
      <c r="EE45" s="907" t="s">
        <v>1140</v>
      </c>
      <c r="EF45" s="907" t="s">
        <v>1140</v>
      </c>
      <c r="EG45" s="907" t="s">
        <v>1140</v>
      </c>
      <c r="EH45" s="907" t="s">
        <v>1140</v>
      </c>
      <c r="EI45" s="907" t="s">
        <v>1140</v>
      </c>
      <c r="EJ45" s="907" t="s">
        <v>1140</v>
      </c>
      <c r="EK45" s="907" t="s">
        <v>1140</v>
      </c>
      <c r="EL45" s="907" t="s">
        <v>1140</v>
      </c>
      <c r="EM45" s="907" t="s">
        <v>1140</v>
      </c>
      <c r="EN45" s="907" t="s">
        <v>1140</v>
      </c>
      <c r="EO45" s="907" t="s">
        <v>1140</v>
      </c>
      <c r="EP45" s="907" t="s">
        <v>1140</v>
      </c>
      <c r="EQ45" s="907" t="s">
        <v>1140</v>
      </c>
      <c r="ER45" s="907" t="s">
        <v>534</v>
      </c>
      <c r="ES45" s="907" t="s">
        <v>533</v>
      </c>
      <c r="ET45" s="907" t="s">
        <v>533</v>
      </c>
      <c r="EU45" s="907" t="s">
        <v>1140</v>
      </c>
      <c r="EV45" s="907" t="s">
        <v>1140</v>
      </c>
      <c r="EW45" s="907" t="s">
        <v>1140</v>
      </c>
      <c r="EX45" s="907" t="s">
        <v>533</v>
      </c>
      <c r="EY45" s="907" t="s">
        <v>1140</v>
      </c>
      <c r="EZ45" s="907" t="s">
        <v>1140</v>
      </c>
      <c r="FA45" s="907" t="s">
        <v>1140</v>
      </c>
      <c r="FB45" s="907" t="s">
        <v>1140</v>
      </c>
      <c r="FC45" s="907" t="s">
        <v>1140</v>
      </c>
      <c r="FD45" s="907" t="s">
        <v>1140</v>
      </c>
      <c r="FE45" s="907" t="s">
        <v>1140</v>
      </c>
      <c r="FF45" s="907" t="s">
        <v>1140</v>
      </c>
      <c r="FG45" s="907" t="s">
        <v>1140</v>
      </c>
      <c r="FH45" s="907" t="s">
        <v>533</v>
      </c>
      <c r="FI45" s="907" t="s">
        <v>533</v>
      </c>
      <c r="FJ45" s="907" t="s">
        <v>1140</v>
      </c>
      <c r="FK45" s="907" t="s">
        <v>1140</v>
      </c>
      <c r="FL45" s="907" t="s">
        <v>1140</v>
      </c>
      <c r="FM45" s="907" t="s">
        <v>1140</v>
      </c>
      <c r="FN45" s="907" t="s">
        <v>1140</v>
      </c>
      <c r="FO45" s="907" t="s">
        <v>1140</v>
      </c>
      <c r="FP45" s="907" t="s">
        <v>1140</v>
      </c>
      <c r="FQ45" s="907" t="s">
        <v>1140</v>
      </c>
      <c r="FR45" s="907" t="s">
        <v>1140</v>
      </c>
      <c r="FS45" s="907" t="s">
        <v>1140</v>
      </c>
      <c r="FT45" s="907" t="s">
        <v>1140</v>
      </c>
      <c r="FU45" s="907" t="s">
        <v>1140</v>
      </c>
      <c r="FV45" s="907" t="s">
        <v>534</v>
      </c>
      <c r="FW45" s="907" t="s">
        <v>1140</v>
      </c>
      <c r="FX45" s="907" t="s">
        <v>1140</v>
      </c>
      <c r="FY45" s="907" t="s">
        <v>1140</v>
      </c>
      <c r="FZ45" s="907" t="s">
        <v>533</v>
      </c>
      <c r="GA45" s="907" t="s">
        <v>533</v>
      </c>
      <c r="GB45" s="907" t="s">
        <v>533</v>
      </c>
      <c r="GC45" s="907" t="s">
        <v>1140</v>
      </c>
      <c r="GD45" s="907" t="s">
        <v>533</v>
      </c>
      <c r="GE45" s="907" t="s">
        <v>533</v>
      </c>
      <c r="GF45" s="907" t="s">
        <v>1140</v>
      </c>
      <c r="GG45" s="907" t="s">
        <v>1140</v>
      </c>
      <c r="GH45" s="907" t="s">
        <v>533</v>
      </c>
      <c r="GI45" s="907" t="s">
        <v>533</v>
      </c>
      <c r="GJ45" s="907" t="s">
        <v>533</v>
      </c>
      <c r="GK45" s="907" t="s">
        <v>533</v>
      </c>
    </row>
    <row r="46" spans="1:193" x14ac:dyDescent="0.2">
      <c r="A46" s="906">
        <v>44506</v>
      </c>
      <c r="B46" s="907" t="s">
        <v>1140</v>
      </c>
      <c r="C46" s="907" t="s">
        <v>1140</v>
      </c>
      <c r="D46" s="907" t="s">
        <v>1140</v>
      </c>
      <c r="E46" s="907" t="s">
        <v>533</v>
      </c>
      <c r="F46" s="907" t="s">
        <v>1140</v>
      </c>
      <c r="G46" s="907" t="s">
        <v>1140</v>
      </c>
      <c r="H46" s="907" t="s">
        <v>1140</v>
      </c>
      <c r="I46" s="907" t="s">
        <v>1140</v>
      </c>
      <c r="J46" s="907" t="s">
        <v>1140</v>
      </c>
      <c r="K46" s="907" t="s">
        <v>1140</v>
      </c>
      <c r="L46" s="907" t="s">
        <v>1140</v>
      </c>
      <c r="M46" s="907" t="s">
        <v>1140</v>
      </c>
      <c r="N46" s="907" t="s">
        <v>1140</v>
      </c>
      <c r="O46" s="907" t="s">
        <v>1140</v>
      </c>
      <c r="P46" s="907" t="s">
        <v>1140</v>
      </c>
      <c r="Q46" s="907" t="s">
        <v>1140</v>
      </c>
      <c r="R46" s="907" t="s">
        <v>1140</v>
      </c>
      <c r="S46" s="907" t="s">
        <v>1140</v>
      </c>
      <c r="T46" s="907" t="s">
        <v>1140</v>
      </c>
      <c r="U46" s="907" t="s">
        <v>1140</v>
      </c>
      <c r="V46" s="907" t="s">
        <v>1140</v>
      </c>
      <c r="W46" s="907" t="s">
        <v>1140</v>
      </c>
      <c r="X46" s="907" t="s">
        <v>1140</v>
      </c>
      <c r="Y46" s="907" t="s">
        <v>1140</v>
      </c>
      <c r="Z46" s="907" t="s">
        <v>1140</v>
      </c>
      <c r="AA46" s="907" t="s">
        <v>1140</v>
      </c>
      <c r="AB46" s="907" t="s">
        <v>1140</v>
      </c>
      <c r="AC46" s="907" t="s">
        <v>1140</v>
      </c>
      <c r="AD46" s="907" t="s">
        <v>1140</v>
      </c>
      <c r="AE46" s="907" t="s">
        <v>1140</v>
      </c>
      <c r="AF46" s="907" t="s">
        <v>533</v>
      </c>
      <c r="AG46" s="907" t="s">
        <v>533</v>
      </c>
      <c r="AH46" s="907" t="s">
        <v>1140</v>
      </c>
      <c r="AI46" s="907" t="s">
        <v>1140</v>
      </c>
      <c r="AJ46" s="907" t="s">
        <v>1140</v>
      </c>
      <c r="AK46" s="907" t="s">
        <v>1140</v>
      </c>
      <c r="AL46" s="907" t="s">
        <v>1140</v>
      </c>
      <c r="AM46" s="907" t="s">
        <v>1140</v>
      </c>
      <c r="AN46" s="907" t="s">
        <v>1140</v>
      </c>
      <c r="AO46" s="907" t="s">
        <v>1140</v>
      </c>
      <c r="AP46" s="907" t="s">
        <v>1140</v>
      </c>
      <c r="AQ46" s="907" t="s">
        <v>1140</v>
      </c>
      <c r="AR46" s="907" t="s">
        <v>1140</v>
      </c>
      <c r="AS46" s="907" t="s">
        <v>1140</v>
      </c>
      <c r="AT46" s="907" t="s">
        <v>1140</v>
      </c>
      <c r="AU46" s="907" t="s">
        <v>1140</v>
      </c>
      <c r="AV46" s="907" t="s">
        <v>1140</v>
      </c>
      <c r="AW46" s="907" t="s">
        <v>1140</v>
      </c>
      <c r="AX46" s="907" t="s">
        <v>1140</v>
      </c>
      <c r="AY46" s="907" t="s">
        <v>533</v>
      </c>
      <c r="AZ46" s="907" t="s">
        <v>533</v>
      </c>
      <c r="BA46" s="907" t="s">
        <v>1140</v>
      </c>
      <c r="BB46" s="907" t="s">
        <v>533</v>
      </c>
      <c r="BC46" s="907" t="s">
        <v>1140</v>
      </c>
      <c r="BD46" s="907" t="s">
        <v>533</v>
      </c>
      <c r="BE46" s="907" t="s">
        <v>1140</v>
      </c>
      <c r="BF46" s="907" t="s">
        <v>1140</v>
      </c>
      <c r="BG46" s="907" t="s">
        <v>533</v>
      </c>
      <c r="BH46" s="907" t="s">
        <v>533</v>
      </c>
      <c r="BI46" s="907" t="s">
        <v>1140</v>
      </c>
      <c r="BJ46" s="907" t="s">
        <v>533</v>
      </c>
      <c r="BK46" s="907" t="s">
        <v>1140</v>
      </c>
      <c r="BL46" s="907" t="s">
        <v>533</v>
      </c>
      <c r="BM46" s="907" t="s">
        <v>1140</v>
      </c>
      <c r="BN46" s="907" t="s">
        <v>1140</v>
      </c>
      <c r="BO46" s="907" t="s">
        <v>533</v>
      </c>
      <c r="BP46" s="907" t="s">
        <v>533</v>
      </c>
      <c r="BQ46" s="907" t="s">
        <v>533</v>
      </c>
      <c r="BR46" s="907" t="s">
        <v>533</v>
      </c>
      <c r="BS46" s="907" t="s">
        <v>1140</v>
      </c>
      <c r="BT46" s="907" t="s">
        <v>533</v>
      </c>
      <c r="BU46" s="907" t="s">
        <v>1140</v>
      </c>
      <c r="BV46" s="907" t="s">
        <v>1140</v>
      </c>
      <c r="BW46" s="907" t="s">
        <v>1140</v>
      </c>
      <c r="BX46" s="907" t="s">
        <v>1140</v>
      </c>
      <c r="BY46" s="907" t="s">
        <v>1140</v>
      </c>
      <c r="BZ46" s="907" t="s">
        <v>533</v>
      </c>
      <c r="CA46" s="907" t="s">
        <v>533</v>
      </c>
      <c r="CB46" s="907" t="s">
        <v>1140</v>
      </c>
      <c r="CC46" s="907" t="s">
        <v>1140</v>
      </c>
      <c r="CD46" s="907" t="s">
        <v>1140</v>
      </c>
      <c r="CE46" s="907" t="s">
        <v>1140</v>
      </c>
      <c r="CF46" s="907" t="s">
        <v>533</v>
      </c>
      <c r="CG46" s="907" t="s">
        <v>1140</v>
      </c>
      <c r="CH46" s="907" t="s">
        <v>1140</v>
      </c>
      <c r="CI46" s="907" t="s">
        <v>1140</v>
      </c>
      <c r="CJ46" s="907" t="s">
        <v>1140</v>
      </c>
      <c r="CK46" s="907" t="s">
        <v>1140</v>
      </c>
      <c r="CL46" s="907" t="s">
        <v>1140</v>
      </c>
      <c r="CM46" s="907" t="s">
        <v>1140</v>
      </c>
      <c r="CN46" s="907" t="s">
        <v>533</v>
      </c>
      <c r="CO46" s="907" t="s">
        <v>1140</v>
      </c>
      <c r="CP46" s="907" t="s">
        <v>1140</v>
      </c>
      <c r="CQ46" s="907" t="s">
        <v>1140</v>
      </c>
      <c r="CR46" s="907" t="s">
        <v>1140</v>
      </c>
      <c r="CS46" s="907" t="s">
        <v>1140</v>
      </c>
      <c r="CT46" s="907" t="s">
        <v>1140</v>
      </c>
      <c r="CU46" s="907" t="s">
        <v>1140</v>
      </c>
      <c r="CV46" s="907" t="s">
        <v>1140</v>
      </c>
      <c r="CW46" s="907" t="s">
        <v>1140</v>
      </c>
      <c r="CX46" s="907" t="s">
        <v>1140</v>
      </c>
      <c r="CY46" s="907" t="s">
        <v>1140</v>
      </c>
      <c r="CZ46" s="907" t="s">
        <v>533</v>
      </c>
      <c r="DA46" s="907" t="s">
        <v>1140</v>
      </c>
      <c r="DB46" s="907" t="s">
        <v>1140</v>
      </c>
      <c r="DC46" s="907" t="s">
        <v>1140</v>
      </c>
      <c r="DD46" s="907" t="s">
        <v>1140</v>
      </c>
      <c r="DE46" s="907" t="s">
        <v>1140</v>
      </c>
      <c r="DF46" s="907" t="s">
        <v>1140</v>
      </c>
      <c r="DG46" s="907" t="s">
        <v>1140</v>
      </c>
      <c r="DH46" s="907" t="s">
        <v>1140</v>
      </c>
      <c r="DI46" s="907" t="s">
        <v>1140</v>
      </c>
      <c r="DJ46" s="907" t="s">
        <v>533</v>
      </c>
      <c r="DK46" s="907" t="s">
        <v>1140</v>
      </c>
      <c r="DL46" s="907" t="s">
        <v>1140</v>
      </c>
      <c r="DM46" s="907" t="s">
        <v>1140</v>
      </c>
      <c r="DN46" s="907" t="s">
        <v>1140</v>
      </c>
      <c r="DO46" s="907" t="s">
        <v>1140</v>
      </c>
      <c r="DP46" s="907" t="s">
        <v>1140</v>
      </c>
      <c r="DQ46" s="907" t="s">
        <v>1140</v>
      </c>
      <c r="DR46" s="907" t="s">
        <v>1140</v>
      </c>
      <c r="DS46" s="907" t="s">
        <v>1140</v>
      </c>
      <c r="DT46" s="907" t="s">
        <v>533</v>
      </c>
      <c r="DU46" s="907" t="s">
        <v>1140</v>
      </c>
      <c r="DV46" s="907" t="s">
        <v>1140</v>
      </c>
      <c r="DW46" s="907" t="s">
        <v>533</v>
      </c>
      <c r="DX46" s="907" t="s">
        <v>533</v>
      </c>
      <c r="DY46" s="907" t="s">
        <v>533</v>
      </c>
      <c r="DZ46" s="907" t="s">
        <v>533</v>
      </c>
      <c r="EA46" s="907" t="s">
        <v>533</v>
      </c>
      <c r="EB46" s="907" t="s">
        <v>533</v>
      </c>
      <c r="EC46" s="907" t="s">
        <v>534</v>
      </c>
      <c r="ED46" s="907" t="s">
        <v>1140</v>
      </c>
      <c r="EE46" s="907" t="s">
        <v>1140</v>
      </c>
      <c r="EF46" s="907" t="s">
        <v>1140</v>
      </c>
      <c r="EG46" s="907" t="s">
        <v>1140</v>
      </c>
      <c r="EH46" s="907" t="s">
        <v>1140</v>
      </c>
      <c r="EI46" s="907" t="s">
        <v>1140</v>
      </c>
      <c r="EJ46" s="907" t="s">
        <v>1140</v>
      </c>
      <c r="EK46" s="907" t="s">
        <v>1140</v>
      </c>
      <c r="EL46" s="907" t="s">
        <v>1140</v>
      </c>
      <c r="EM46" s="907" t="s">
        <v>1140</v>
      </c>
      <c r="EN46" s="907" t="s">
        <v>1140</v>
      </c>
      <c r="EO46" s="907" t="s">
        <v>1140</v>
      </c>
      <c r="EP46" s="907" t="s">
        <v>1140</v>
      </c>
      <c r="EQ46" s="907" t="s">
        <v>1140</v>
      </c>
      <c r="ER46" s="907" t="s">
        <v>534</v>
      </c>
      <c r="ES46" s="907" t="s">
        <v>533</v>
      </c>
      <c r="ET46" s="907" t="s">
        <v>533</v>
      </c>
      <c r="EU46" s="907" t="s">
        <v>1140</v>
      </c>
      <c r="EV46" s="907" t="s">
        <v>1140</v>
      </c>
      <c r="EW46" s="907" t="s">
        <v>1140</v>
      </c>
      <c r="EX46" s="907" t="s">
        <v>533</v>
      </c>
      <c r="EY46" s="907" t="s">
        <v>1140</v>
      </c>
      <c r="EZ46" s="907" t="s">
        <v>1140</v>
      </c>
      <c r="FA46" s="907" t="s">
        <v>1140</v>
      </c>
      <c r="FB46" s="907" t="s">
        <v>1140</v>
      </c>
      <c r="FC46" s="907" t="s">
        <v>533</v>
      </c>
      <c r="FD46" s="907" t="s">
        <v>1140</v>
      </c>
      <c r="FE46" s="907" t="s">
        <v>1140</v>
      </c>
      <c r="FF46" s="907" t="s">
        <v>533</v>
      </c>
      <c r="FG46" s="907" t="s">
        <v>1140</v>
      </c>
      <c r="FH46" s="907" t="s">
        <v>533</v>
      </c>
      <c r="FI46" s="907" t="s">
        <v>533</v>
      </c>
      <c r="FJ46" s="907" t="s">
        <v>1140</v>
      </c>
      <c r="FK46" s="907" t="s">
        <v>1140</v>
      </c>
      <c r="FL46" s="907" t="s">
        <v>1140</v>
      </c>
      <c r="FM46" s="907" t="s">
        <v>1140</v>
      </c>
      <c r="FN46" s="907" t="s">
        <v>1140</v>
      </c>
      <c r="FO46" s="907" t="s">
        <v>1140</v>
      </c>
      <c r="FP46" s="907" t="s">
        <v>1140</v>
      </c>
      <c r="FQ46" s="907" t="s">
        <v>1140</v>
      </c>
      <c r="FR46" s="907" t="s">
        <v>1140</v>
      </c>
      <c r="FS46" s="907" t="s">
        <v>1140</v>
      </c>
      <c r="FT46" s="907" t="s">
        <v>1140</v>
      </c>
      <c r="FU46" s="907" t="s">
        <v>1140</v>
      </c>
      <c r="FV46" s="907" t="s">
        <v>534</v>
      </c>
      <c r="FW46" s="907" t="s">
        <v>1140</v>
      </c>
      <c r="FX46" s="907" t="s">
        <v>533</v>
      </c>
      <c r="FY46" s="907" t="s">
        <v>533</v>
      </c>
      <c r="FZ46" s="907" t="s">
        <v>533</v>
      </c>
      <c r="GA46" s="907" t="s">
        <v>533</v>
      </c>
      <c r="GB46" s="907" t="s">
        <v>533</v>
      </c>
      <c r="GC46" s="907" t="s">
        <v>1140</v>
      </c>
      <c r="GD46" s="907" t="s">
        <v>533</v>
      </c>
      <c r="GE46" s="907" t="s">
        <v>533</v>
      </c>
      <c r="GF46" s="907" t="s">
        <v>1140</v>
      </c>
      <c r="GG46" s="907" t="s">
        <v>1140</v>
      </c>
      <c r="GH46" s="907" t="s">
        <v>533</v>
      </c>
      <c r="GI46" s="907" t="s">
        <v>533</v>
      </c>
      <c r="GJ46" s="907" t="s">
        <v>533</v>
      </c>
      <c r="GK46" s="907" t="s">
        <v>1140</v>
      </c>
    </row>
    <row r="47" spans="1:193" x14ac:dyDescent="0.2">
      <c r="A47" s="906">
        <v>44507</v>
      </c>
      <c r="B47" s="907" t="s">
        <v>1140</v>
      </c>
      <c r="C47" s="907" t="s">
        <v>1140</v>
      </c>
      <c r="D47" s="907" t="s">
        <v>1140</v>
      </c>
      <c r="E47" s="907" t="s">
        <v>533</v>
      </c>
      <c r="F47" s="907" t="s">
        <v>1140</v>
      </c>
      <c r="G47" s="907" t="s">
        <v>1140</v>
      </c>
      <c r="H47" s="907" t="s">
        <v>1140</v>
      </c>
      <c r="I47" s="907" t="s">
        <v>1140</v>
      </c>
      <c r="J47" s="907" t="s">
        <v>1140</v>
      </c>
      <c r="K47" s="907" t="s">
        <v>1140</v>
      </c>
      <c r="L47" s="907" t="s">
        <v>533</v>
      </c>
      <c r="M47" s="907" t="s">
        <v>1140</v>
      </c>
      <c r="N47" s="907" t="s">
        <v>1140</v>
      </c>
      <c r="O47" s="907" t="s">
        <v>1140</v>
      </c>
      <c r="P47" s="907" t="s">
        <v>1140</v>
      </c>
      <c r="Q47" s="907" t="s">
        <v>1140</v>
      </c>
      <c r="R47" s="907" t="s">
        <v>1140</v>
      </c>
      <c r="S47" s="907" t="s">
        <v>1140</v>
      </c>
      <c r="T47" s="907" t="s">
        <v>1140</v>
      </c>
      <c r="U47" s="907" t="s">
        <v>1140</v>
      </c>
      <c r="V47" s="907" t="s">
        <v>1140</v>
      </c>
      <c r="W47" s="907" t="s">
        <v>1140</v>
      </c>
      <c r="X47" s="907" t="s">
        <v>1140</v>
      </c>
      <c r="Y47" s="907" t="s">
        <v>1140</v>
      </c>
      <c r="Z47" s="907" t="s">
        <v>1140</v>
      </c>
      <c r="AA47" s="907" t="s">
        <v>1140</v>
      </c>
      <c r="AB47" s="907" t="s">
        <v>1140</v>
      </c>
      <c r="AC47" s="907" t="s">
        <v>1140</v>
      </c>
      <c r="AD47" s="907" t="s">
        <v>1140</v>
      </c>
      <c r="AE47" s="907" t="s">
        <v>1140</v>
      </c>
      <c r="AF47" s="907" t="s">
        <v>533</v>
      </c>
      <c r="AG47" s="907" t="s">
        <v>533</v>
      </c>
      <c r="AH47" s="907" t="s">
        <v>1140</v>
      </c>
      <c r="AI47" s="907" t="s">
        <v>1140</v>
      </c>
      <c r="AJ47" s="907" t="s">
        <v>1140</v>
      </c>
      <c r="AK47" s="907" t="s">
        <v>1140</v>
      </c>
      <c r="AL47" s="907" t="s">
        <v>1140</v>
      </c>
      <c r="AM47" s="907" t="s">
        <v>1140</v>
      </c>
      <c r="AN47" s="907" t="s">
        <v>1140</v>
      </c>
      <c r="AO47" s="907" t="s">
        <v>1140</v>
      </c>
      <c r="AP47" s="907" t="s">
        <v>1140</v>
      </c>
      <c r="AQ47" s="907" t="s">
        <v>1140</v>
      </c>
      <c r="AR47" s="907" t="s">
        <v>1140</v>
      </c>
      <c r="AS47" s="907" t="s">
        <v>1140</v>
      </c>
      <c r="AT47" s="907" t="s">
        <v>1140</v>
      </c>
      <c r="AU47" s="907" t="s">
        <v>1140</v>
      </c>
      <c r="AV47" s="907" t="s">
        <v>1140</v>
      </c>
      <c r="AW47" s="907" t="s">
        <v>1140</v>
      </c>
      <c r="AX47" s="907" t="s">
        <v>1140</v>
      </c>
      <c r="AY47" s="907" t="s">
        <v>533</v>
      </c>
      <c r="AZ47" s="907" t="s">
        <v>533</v>
      </c>
      <c r="BA47" s="907" t="s">
        <v>1140</v>
      </c>
      <c r="BB47" s="907" t="s">
        <v>533</v>
      </c>
      <c r="BC47" s="907" t="s">
        <v>1140</v>
      </c>
      <c r="BD47" s="907" t="s">
        <v>533</v>
      </c>
      <c r="BE47" s="907" t="s">
        <v>1140</v>
      </c>
      <c r="BF47" s="907" t="s">
        <v>1140</v>
      </c>
      <c r="BG47" s="907" t="s">
        <v>533</v>
      </c>
      <c r="BH47" s="907" t="s">
        <v>533</v>
      </c>
      <c r="BI47" s="907" t="s">
        <v>1140</v>
      </c>
      <c r="BJ47" s="907" t="s">
        <v>533</v>
      </c>
      <c r="BK47" s="907" t="s">
        <v>1140</v>
      </c>
      <c r="BL47" s="907" t="s">
        <v>533</v>
      </c>
      <c r="BM47" s="907" t="s">
        <v>1140</v>
      </c>
      <c r="BN47" s="907" t="s">
        <v>1140</v>
      </c>
      <c r="BO47" s="907" t="s">
        <v>533</v>
      </c>
      <c r="BP47" s="907" t="s">
        <v>533</v>
      </c>
      <c r="BQ47" s="907" t="s">
        <v>533</v>
      </c>
      <c r="BR47" s="907" t="s">
        <v>533</v>
      </c>
      <c r="BS47" s="907" t="s">
        <v>1140</v>
      </c>
      <c r="BT47" s="907" t="s">
        <v>533</v>
      </c>
      <c r="BU47" s="907" t="s">
        <v>1140</v>
      </c>
      <c r="BV47" s="907" t="s">
        <v>1140</v>
      </c>
      <c r="BW47" s="907" t="s">
        <v>1140</v>
      </c>
      <c r="BX47" s="907" t="s">
        <v>1140</v>
      </c>
      <c r="BY47" s="907" t="s">
        <v>1140</v>
      </c>
      <c r="BZ47" s="907" t="s">
        <v>533</v>
      </c>
      <c r="CA47" s="907" t="s">
        <v>533</v>
      </c>
      <c r="CB47" s="907" t="s">
        <v>1140</v>
      </c>
      <c r="CC47" s="907" t="s">
        <v>1140</v>
      </c>
      <c r="CD47" s="907" t="s">
        <v>1140</v>
      </c>
      <c r="CE47" s="907" t="s">
        <v>1140</v>
      </c>
      <c r="CF47" s="907" t="s">
        <v>533</v>
      </c>
      <c r="CG47" s="907" t="s">
        <v>1140</v>
      </c>
      <c r="CH47" s="907" t="s">
        <v>1140</v>
      </c>
      <c r="CI47" s="907" t="s">
        <v>1140</v>
      </c>
      <c r="CJ47" s="907" t="s">
        <v>1140</v>
      </c>
      <c r="CK47" s="907" t="s">
        <v>1140</v>
      </c>
      <c r="CL47" s="907" t="s">
        <v>1140</v>
      </c>
      <c r="CM47" s="907" t="s">
        <v>1140</v>
      </c>
      <c r="CN47" s="907" t="s">
        <v>533</v>
      </c>
      <c r="CO47" s="907" t="s">
        <v>1140</v>
      </c>
      <c r="CP47" s="907" t="s">
        <v>1140</v>
      </c>
      <c r="CQ47" s="907" t="s">
        <v>1140</v>
      </c>
      <c r="CR47" s="907" t="s">
        <v>1140</v>
      </c>
      <c r="CS47" s="907" t="s">
        <v>1140</v>
      </c>
      <c r="CT47" s="907" t="s">
        <v>1140</v>
      </c>
      <c r="CU47" s="907" t="s">
        <v>1140</v>
      </c>
      <c r="CV47" s="907" t="s">
        <v>1140</v>
      </c>
      <c r="CW47" s="907" t="s">
        <v>1140</v>
      </c>
      <c r="CX47" s="907" t="s">
        <v>1140</v>
      </c>
      <c r="CY47" s="907" t="s">
        <v>1140</v>
      </c>
      <c r="CZ47" s="907" t="s">
        <v>533</v>
      </c>
      <c r="DA47" s="907" t="s">
        <v>1140</v>
      </c>
      <c r="DB47" s="907" t="s">
        <v>1140</v>
      </c>
      <c r="DC47" s="907" t="s">
        <v>1140</v>
      </c>
      <c r="DD47" s="907" t="s">
        <v>1140</v>
      </c>
      <c r="DE47" s="907" t="s">
        <v>1140</v>
      </c>
      <c r="DF47" s="907" t="s">
        <v>1140</v>
      </c>
      <c r="DG47" s="907" t="s">
        <v>1140</v>
      </c>
      <c r="DH47" s="907" t="s">
        <v>1140</v>
      </c>
      <c r="DI47" s="907" t="s">
        <v>1140</v>
      </c>
      <c r="DJ47" s="907" t="s">
        <v>533</v>
      </c>
      <c r="DK47" s="907" t="s">
        <v>1140</v>
      </c>
      <c r="DL47" s="907" t="s">
        <v>1140</v>
      </c>
      <c r="DM47" s="907" t="s">
        <v>1140</v>
      </c>
      <c r="DN47" s="907" t="s">
        <v>1140</v>
      </c>
      <c r="DO47" s="907" t="s">
        <v>1140</v>
      </c>
      <c r="DP47" s="907" t="s">
        <v>1140</v>
      </c>
      <c r="DQ47" s="907" t="s">
        <v>1140</v>
      </c>
      <c r="DR47" s="907" t="s">
        <v>1140</v>
      </c>
      <c r="DS47" s="907" t="s">
        <v>1140</v>
      </c>
      <c r="DT47" s="907" t="s">
        <v>533</v>
      </c>
      <c r="DU47" s="907" t="s">
        <v>1140</v>
      </c>
      <c r="DV47" s="907" t="s">
        <v>1140</v>
      </c>
      <c r="DW47" s="907" t="s">
        <v>533</v>
      </c>
      <c r="DX47" s="907" t="s">
        <v>533</v>
      </c>
      <c r="DY47" s="907" t="s">
        <v>533</v>
      </c>
      <c r="DZ47" s="907" t="s">
        <v>533</v>
      </c>
      <c r="EA47" s="907" t="s">
        <v>533</v>
      </c>
      <c r="EB47" s="907" t="s">
        <v>533</v>
      </c>
      <c r="EC47" s="907" t="s">
        <v>534</v>
      </c>
      <c r="ED47" s="907" t="s">
        <v>1140</v>
      </c>
      <c r="EE47" s="907" t="s">
        <v>1140</v>
      </c>
      <c r="EF47" s="907" t="s">
        <v>1140</v>
      </c>
      <c r="EG47" s="907" t="s">
        <v>1140</v>
      </c>
      <c r="EH47" s="907" t="s">
        <v>1140</v>
      </c>
      <c r="EI47" s="907" t="s">
        <v>1140</v>
      </c>
      <c r="EJ47" s="907" t="s">
        <v>1140</v>
      </c>
      <c r="EK47" s="907" t="s">
        <v>1140</v>
      </c>
      <c r="EL47" s="907" t="s">
        <v>1140</v>
      </c>
      <c r="EM47" s="907" t="s">
        <v>1140</v>
      </c>
      <c r="EN47" s="907" t="s">
        <v>1140</v>
      </c>
      <c r="EO47" s="907" t="s">
        <v>1140</v>
      </c>
      <c r="EP47" s="907" t="s">
        <v>1140</v>
      </c>
      <c r="EQ47" s="907" t="s">
        <v>1140</v>
      </c>
      <c r="ER47" s="907" t="s">
        <v>533</v>
      </c>
      <c r="ES47" s="907" t="s">
        <v>533</v>
      </c>
      <c r="ET47" s="907" t="s">
        <v>533</v>
      </c>
      <c r="EU47" s="907" t="s">
        <v>1140</v>
      </c>
      <c r="EV47" s="907" t="s">
        <v>1140</v>
      </c>
      <c r="EW47" s="907" t="s">
        <v>1140</v>
      </c>
      <c r="EX47" s="907" t="s">
        <v>533</v>
      </c>
      <c r="EY47" s="907" t="s">
        <v>1140</v>
      </c>
      <c r="EZ47" s="907" t="s">
        <v>1140</v>
      </c>
      <c r="FA47" s="907" t="s">
        <v>1140</v>
      </c>
      <c r="FB47" s="907" t="s">
        <v>1140</v>
      </c>
      <c r="FC47" s="907" t="s">
        <v>1140</v>
      </c>
      <c r="FD47" s="907" t="s">
        <v>1140</v>
      </c>
      <c r="FE47" s="907" t="s">
        <v>1140</v>
      </c>
      <c r="FF47" s="907" t="s">
        <v>1140</v>
      </c>
      <c r="FG47" s="907" t="s">
        <v>1140</v>
      </c>
      <c r="FH47" s="907" t="s">
        <v>533</v>
      </c>
      <c r="FI47" s="907" t="s">
        <v>533</v>
      </c>
      <c r="FJ47" s="907" t="s">
        <v>1140</v>
      </c>
      <c r="FK47" s="907" t="s">
        <v>1140</v>
      </c>
      <c r="FL47" s="907" t="s">
        <v>1140</v>
      </c>
      <c r="FM47" s="907" t="s">
        <v>1140</v>
      </c>
      <c r="FN47" s="907" t="s">
        <v>1140</v>
      </c>
      <c r="FO47" s="907" t="s">
        <v>1140</v>
      </c>
      <c r="FP47" s="907" t="s">
        <v>1140</v>
      </c>
      <c r="FQ47" s="907" t="s">
        <v>1140</v>
      </c>
      <c r="FR47" s="907" t="s">
        <v>1140</v>
      </c>
      <c r="FS47" s="907" t="s">
        <v>1140</v>
      </c>
      <c r="FT47" s="907" t="s">
        <v>1140</v>
      </c>
      <c r="FU47" s="907" t="s">
        <v>1140</v>
      </c>
      <c r="FV47" s="907" t="s">
        <v>534</v>
      </c>
      <c r="FW47" s="907" t="s">
        <v>1140</v>
      </c>
      <c r="FX47" s="907" t="s">
        <v>533</v>
      </c>
      <c r="FY47" s="907" t="s">
        <v>533</v>
      </c>
      <c r="FZ47" s="907" t="s">
        <v>533</v>
      </c>
      <c r="GA47" s="907" t="s">
        <v>533</v>
      </c>
      <c r="GB47" s="907" t="s">
        <v>533</v>
      </c>
      <c r="GC47" s="907" t="s">
        <v>1140</v>
      </c>
      <c r="GD47" s="907" t="s">
        <v>533</v>
      </c>
      <c r="GE47" s="907" t="s">
        <v>533</v>
      </c>
      <c r="GF47" s="907" t="s">
        <v>1140</v>
      </c>
      <c r="GG47" s="907" t="s">
        <v>1140</v>
      </c>
      <c r="GH47" s="907" t="s">
        <v>533</v>
      </c>
      <c r="GI47" s="907" t="s">
        <v>533</v>
      </c>
      <c r="GJ47" s="907" t="s">
        <v>533</v>
      </c>
      <c r="GK47" s="907" t="s">
        <v>533</v>
      </c>
    </row>
    <row r="48" spans="1:193" x14ac:dyDescent="0.2">
      <c r="A48" s="906">
        <v>44508</v>
      </c>
      <c r="B48" s="907" t="s">
        <v>1140</v>
      </c>
      <c r="C48" s="907" t="s">
        <v>1140</v>
      </c>
      <c r="D48" s="907" t="s">
        <v>1140</v>
      </c>
      <c r="E48" s="907" t="s">
        <v>533</v>
      </c>
      <c r="F48" s="907" t="s">
        <v>1140</v>
      </c>
      <c r="G48" s="907" t="s">
        <v>1140</v>
      </c>
      <c r="H48" s="907" t="s">
        <v>1140</v>
      </c>
      <c r="I48" s="907" t="s">
        <v>1140</v>
      </c>
      <c r="J48" s="907" t="s">
        <v>1140</v>
      </c>
      <c r="K48" s="907" t="s">
        <v>1140</v>
      </c>
      <c r="L48" s="907" t="s">
        <v>533</v>
      </c>
      <c r="M48" s="907" t="s">
        <v>1140</v>
      </c>
      <c r="N48" s="907" t="s">
        <v>1140</v>
      </c>
      <c r="O48" s="907" t="s">
        <v>1140</v>
      </c>
      <c r="P48" s="907" t="s">
        <v>1140</v>
      </c>
      <c r="Q48" s="907" t="s">
        <v>1140</v>
      </c>
      <c r="R48" s="907" t="s">
        <v>1140</v>
      </c>
      <c r="S48" s="907" t="s">
        <v>1140</v>
      </c>
      <c r="T48" s="907" t="s">
        <v>1140</v>
      </c>
      <c r="U48" s="907" t="s">
        <v>1140</v>
      </c>
      <c r="V48" s="907" t="s">
        <v>1140</v>
      </c>
      <c r="W48" s="907" t="s">
        <v>1140</v>
      </c>
      <c r="X48" s="907" t="s">
        <v>1140</v>
      </c>
      <c r="Y48" s="907" t="s">
        <v>1140</v>
      </c>
      <c r="Z48" s="907" t="s">
        <v>1140</v>
      </c>
      <c r="AA48" s="907" t="s">
        <v>1140</v>
      </c>
      <c r="AB48" s="907" t="s">
        <v>1140</v>
      </c>
      <c r="AC48" s="907" t="s">
        <v>1140</v>
      </c>
      <c r="AD48" s="907" t="s">
        <v>1140</v>
      </c>
      <c r="AE48" s="907" t="s">
        <v>1140</v>
      </c>
      <c r="AF48" s="907" t="s">
        <v>533</v>
      </c>
      <c r="AG48" s="907" t="s">
        <v>533</v>
      </c>
      <c r="AH48" s="907" t="s">
        <v>1140</v>
      </c>
      <c r="AI48" s="907" t="s">
        <v>1140</v>
      </c>
      <c r="AJ48" s="907" t="s">
        <v>1140</v>
      </c>
      <c r="AK48" s="907" t="s">
        <v>1140</v>
      </c>
      <c r="AL48" s="907" t="s">
        <v>1140</v>
      </c>
      <c r="AM48" s="907" t="s">
        <v>1140</v>
      </c>
      <c r="AN48" s="907" t="s">
        <v>1140</v>
      </c>
      <c r="AO48" s="907" t="s">
        <v>1140</v>
      </c>
      <c r="AP48" s="907" t="s">
        <v>1140</v>
      </c>
      <c r="AQ48" s="907" t="s">
        <v>1140</v>
      </c>
      <c r="AR48" s="907" t="s">
        <v>1140</v>
      </c>
      <c r="AS48" s="907" t="s">
        <v>1140</v>
      </c>
      <c r="AT48" s="907" t="s">
        <v>1140</v>
      </c>
      <c r="AU48" s="907" t="s">
        <v>1140</v>
      </c>
      <c r="AV48" s="907" t="s">
        <v>1140</v>
      </c>
      <c r="AW48" s="907" t="s">
        <v>1140</v>
      </c>
      <c r="AX48" s="907" t="s">
        <v>1140</v>
      </c>
      <c r="AY48" s="907" t="s">
        <v>533</v>
      </c>
      <c r="AZ48" s="907" t="s">
        <v>533</v>
      </c>
      <c r="BA48" s="907" t="s">
        <v>1140</v>
      </c>
      <c r="BB48" s="907" t="s">
        <v>533</v>
      </c>
      <c r="BC48" s="907" t="s">
        <v>1140</v>
      </c>
      <c r="BD48" s="907" t="s">
        <v>533</v>
      </c>
      <c r="BE48" s="907" t="s">
        <v>1140</v>
      </c>
      <c r="BF48" s="907" t="s">
        <v>1140</v>
      </c>
      <c r="BG48" s="907" t="s">
        <v>533</v>
      </c>
      <c r="BH48" s="907" t="s">
        <v>533</v>
      </c>
      <c r="BI48" s="907" t="s">
        <v>1140</v>
      </c>
      <c r="BJ48" s="907" t="s">
        <v>533</v>
      </c>
      <c r="BK48" s="907" t="s">
        <v>1140</v>
      </c>
      <c r="BL48" s="907" t="s">
        <v>533</v>
      </c>
      <c r="BM48" s="907" t="s">
        <v>1140</v>
      </c>
      <c r="BN48" s="907" t="s">
        <v>1140</v>
      </c>
      <c r="BO48" s="907" t="s">
        <v>533</v>
      </c>
      <c r="BP48" s="907" t="s">
        <v>533</v>
      </c>
      <c r="BQ48" s="907" t="s">
        <v>533</v>
      </c>
      <c r="BR48" s="907" t="s">
        <v>533</v>
      </c>
      <c r="BS48" s="907" t="s">
        <v>1140</v>
      </c>
      <c r="BT48" s="907" t="s">
        <v>533</v>
      </c>
      <c r="BU48" s="907" t="s">
        <v>1140</v>
      </c>
      <c r="BV48" s="907" t="s">
        <v>1140</v>
      </c>
      <c r="BW48" s="907" t="s">
        <v>1140</v>
      </c>
      <c r="BX48" s="907" t="s">
        <v>1140</v>
      </c>
      <c r="BY48" s="907" t="s">
        <v>1140</v>
      </c>
      <c r="BZ48" s="907" t="s">
        <v>533</v>
      </c>
      <c r="CA48" s="907" t="s">
        <v>533</v>
      </c>
      <c r="CB48" s="907" t="s">
        <v>1140</v>
      </c>
      <c r="CC48" s="907" t="s">
        <v>1140</v>
      </c>
      <c r="CD48" s="907" t="s">
        <v>1140</v>
      </c>
      <c r="CE48" s="907" t="s">
        <v>1140</v>
      </c>
      <c r="CF48" s="907" t="s">
        <v>533</v>
      </c>
      <c r="CG48" s="907" t="s">
        <v>1140</v>
      </c>
      <c r="CH48" s="907" t="s">
        <v>1140</v>
      </c>
      <c r="CI48" s="907" t="s">
        <v>1140</v>
      </c>
      <c r="CJ48" s="907" t="s">
        <v>1140</v>
      </c>
      <c r="CK48" s="907" t="s">
        <v>1140</v>
      </c>
      <c r="CL48" s="907" t="s">
        <v>1140</v>
      </c>
      <c r="CM48" s="907" t="s">
        <v>1140</v>
      </c>
      <c r="CN48" s="907" t="s">
        <v>533</v>
      </c>
      <c r="CO48" s="907" t="s">
        <v>1140</v>
      </c>
      <c r="CP48" s="907" t="s">
        <v>1140</v>
      </c>
      <c r="CQ48" s="907" t="s">
        <v>1140</v>
      </c>
      <c r="CR48" s="907" t="s">
        <v>1140</v>
      </c>
      <c r="CS48" s="907" t="s">
        <v>1140</v>
      </c>
      <c r="CT48" s="907" t="s">
        <v>1140</v>
      </c>
      <c r="CU48" s="907" t="s">
        <v>1140</v>
      </c>
      <c r="CV48" s="907" t="s">
        <v>1140</v>
      </c>
      <c r="CW48" s="907" t="s">
        <v>1140</v>
      </c>
      <c r="CX48" s="907" t="s">
        <v>1140</v>
      </c>
      <c r="CY48" s="907" t="s">
        <v>1140</v>
      </c>
      <c r="CZ48" s="907" t="s">
        <v>533</v>
      </c>
      <c r="DA48" s="907" t="s">
        <v>1140</v>
      </c>
      <c r="DB48" s="907" t="s">
        <v>1140</v>
      </c>
      <c r="DC48" s="907" t="s">
        <v>1140</v>
      </c>
      <c r="DD48" s="907" t="s">
        <v>1140</v>
      </c>
      <c r="DE48" s="907" t="s">
        <v>1140</v>
      </c>
      <c r="DF48" s="907" t="s">
        <v>1140</v>
      </c>
      <c r="DG48" s="907" t="s">
        <v>1140</v>
      </c>
      <c r="DH48" s="907" t="s">
        <v>1140</v>
      </c>
      <c r="DI48" s="907" t="s">
        <v>1140</v>
      </c>
      <c r="DJ48" s="907" t="s">
        <v>533</v>
      </c>
      <c r="DK48" s="907" t="s">
        <v>1140</v>
      </c>
      <c r="DL48" s="907" t="s">
        <v>1140</v>
      </c>
      <c r="DM48" s="907" t="s">
        <v>1140</v>
      </c>
      <c r="DN48" s="907" t="s">
        <v>1140</v>
      </c>
      <c r="DO48" s="907" t="s">
        <v>1140</v>
      </c>
      <c r="DP48" s="907" t="s">
        <v>1140</v>
      </c>
      <c r="DQ48" s="907" t="s">
        <v>1140</v>
      </c>
      <c r="DR48" s="907" t="s">
        <v>1140</v>
      </c>
      <c r="DS48" s="907" t="s">
        <v>1140</v>
      </c>
      <c r="DT48" s="907" t="s">
        <v>1140</v>
      </c>
      <c r="DU48" s="907" t="s">
        <v>1140</v>
      </c>
      <c r="DV48" s="907" t="s">
        <v>1140</v>
      </c>
      <c r="DW48" s="907" t="s">
        <v>533</v>
      </c>
      <c r="DX48" s="907" t="s">
        <v>533</v>
      </c>
      <c r="DY48" s="907" t="s">
        <v>533</v>
      </c>
      <c r="DZ48" s="907" t="s">
        <v>533</v>
      </c>
      <c r="EA48" s="907" t="s">
        <v>533</v>
      </c>
      <c r="EB48" s="907" t="s">
        <v>533</v>
      </c>
      <c r="EC48" s="907" t="s">
        <v>534</v>
      </c>
      <c r="ED48" s="907" t="s">
        <v>1140</v>
      </c>
      <c r="EE48" s="907" t="s">
        <v>1140</v>
      </c>
      <c r="EF48" s="907" t="s">
        <v>1140</v>
      </c>
      <c r="EG48" s="907" t="s">
        <v>1140</v>
      </c>
      <c r="EH48" s="907" t="s">
        <v>1140</v>
      </c>
      <c r="EI48" s="907" t="s">
        <v>1140</v>
      </c>
      <c r="EJ48" s="907" t="s">
        <v>1140</v>
      </c>
      <c r="EK48" s="907" t="s">
        <v>1140</v>
      </c>
      <c r="EL48" s="907" t="s">
        <v>1140</v>
      </c>
      <c r="EM48" s="907" t="s">
        <v>1140</v>
      </c>
      <c r="EN48" s="907" t="s">
        <v>1140</v>
      </c>
      <c r="EO48" s="907" t="s">
        <v>1140</v>
      </c>
      <c r="EP48" s="907" t="s">
        <v>1140</v>
      </c>
      <c r="EQ48" s="907" t="s">
        <v>1140</v>
      </c>
      <c r="ER48" s="907" t="s">
        <v>533</v>
      </c>
      <c r="ES48" s="907" t="s">
        <v>1140</v>
      </c>
      <c r="ET48" s="907" t="s">
        <v>533</v>
      </c>
      <c r="EU48" s="907" t="s">
        <v>1140</v>
      </c>
      <c r="EV48" s="907" t="s">
        <v>1140</v>
      </c>
      <c r="EW48" s="907" t="s">
        <v>1140</v>
      </c>
      <c r="EX48" s="907" t="s">
        <v>533</v>
      </c>
      <c r="EY48" s="907" t="s">
        <v>1140</v>
      </c>
      <c r="EZ48" s="907" t="s">
        <v>1140</v>
      </c>
      <c r="FA48" s="907" t="s">
        <v>1140</v>
      </c>
      <c r="FB48" s="907" t="s">
        <v>1140</v>
      </c>
      <c r="FC48" s="907" t="s">
        <v>1140</v>
      </c>
      <c r="FD48" s="907" t="s">
        <v>1140</v>
      </c>
      <c r="FE48" s="907" t="s">
        <v>1140</v>
      </c>
      <c r="FF48" s="907" t="s">
        <v>1140</v>
      </c>
      <c r="FG48" s="907" t="s">
        <v>1140</v>
      </c>
      <c r="FH48" s="907" t="s">
        <v>533</v>
      </c>
      <c r="FI48" s="907" t="s">
        <v>533</v>
      </c>
      <c r="FJ48" s="907" t="s">
        <v>1140</v>
      </c>
      <c r="FK48" s="907" t="s">
        <v>1140</v>
      </c>
      <c r="FL48" s="907" t="s">
        <v>1140</v>
      </c>
      <c r="FM48" s="907" t="s">
        <v>1140</v>
      </c>
      <c r="FN48" s="907" t="s">
        <v>1140</v>
      </c>
      <c r="FO48" s="907" t="s">
        <v>1140</v>
      </c>
      <c r="FP48" s="907" t="s">
        <v>1140</v>
      </c>
      <c r="FQ48" s="907" t="s">
        <v>1140</v>
      </c>
      <c r="FR48" s="907" t="s">
        <v>1140</v>
      </c>
      <c r="FS48" s="907" t="s">
        <v>1140</v>
      </c>
      <c r="FT48" s="907" t="s">
        <v>1140</v>
      </c>
      <c r="FU48" s="907" t="s">
        <v>1140</v>
      </c>
      <c r="FV48" s="907" t="s">
        <v>534</v>
      </c>
      <c r="FW48" s="907" t="s">
        <v>1140</v>
      </c>
      <c r="FX48" s="907" t="s">
        <v>533</v>
      </c>
      <c r="FY48" s="907" t="s">
        <v>533</v>
      </c>
      <c r="FZ48" s="907" t="s">
        <v>533</v>
      </c>
      <c r="GA48" s="907" t="s">
        <v>533</v>
      </c>
      <c r="GB48" s="907" t="s">
        <v>533</v>
      </c>
      <c r="GC48" s="907" t="s">
        <v>1140</v>
      </c>
      <c r="GD48" s="907" t="s">
        <v>533</v>
      </c>
      <c r="GE48" s="907" t="s">
        <v>533</v>
      </c>
      <c r="GF48" s="907" t="s">
        <v>1140</v>
      </c>
      <c r="GG48" s="907" t="s">
        <v>1140</v>
      </c>
      <c r="GH48" s="907" t="s">
        <v>533</v>
      </c>
      <c r="GI48" s="907" t="s">
        <v>533</v>
      </c>
      <c r="GJ48" s="907" t="s">
        <v>533</v>
      </c>
      <c r="GK48" s="907" t="s">
        <v>533</v>
      </c>
    </row>
    <row r="49" spans="1:193" x14ac:dyDescent="0.2">
      <c r="A49" s="906">
        <v>44509</v>
      </c>
      <c r="B49" s="907" t="s">
        <v>1140</v>
      </c>
      <c r="C49" s="907" t="s">
        <v>1140</v>
      </c>
      <c r="D49" s="907" t="s">
        <v>1140</v>
      </c>
      <c r="E49" s="907" t="s">
        <v>533</v>
      </c>
      <c r="F49" s="907" t="s">
        <v>1140</v>
      </c>
      <c r="G49" s="907" t="s">
        <v>1140</v>
      </c>
      <c r="H49" s="907" t="s">
        <v>1140</v>
      </c>
      <c r="I49" s="907" t="s">
        <v>1140</v>
      </c>
      <c r="J49" s="907" t="s">
        <v>1140</v>
      </c>
      <c r="K49" s="907" t="s">
        <v>1140</v>
      </c>
      <c r="L49" s="907" t="s">
        <v>1140</v>
      </c>
      <c r="M49" s="907" t="s">
        <v>1140</v>
      </c>
      <c r="N49" s="907" t="s">
        <v>1140</v>
      </c>
      <c r="O49" s="907" t="s">
        <v>1140</v>
      </c>
      <c r="P49" s="907" t="s">
        <v>1140</v>
      </c>
      <c r="Q49" s="907" t="s">
        <v>1140</v>
      </c>
      <c r="R49" s="907" t="s">
        <v>1140</v>
      </c>
      <c r="S49" s="907" t="s">
        <v>1140</v>
      </c>
      <c r="T49" s="907" t="s">
        <v>1140</v>
      </c>
      <c r="U49" s="907" t="s">
        <v>1140</v>
      </c>
      <c r="V49" s="907" t="s">
        <v>1140</v>
      </c>
      <c r="W49" s="907" t="s">
        <v>1140</v>
      </c>
      <c r="X49" s="907" t="s">
        <v>1140</v>
      </c>
      <c r="Y49" s="907" t="s">
        <v>1140</v>
      </c>
      <c r="Z49" s="907" t="s">
        <v>1140</v>
      </c>
      <c r="AA49" s="907" t="s">
        <v>1140</v>
      </c>
      <c r="AB49" s="907" t="s">
        <v>1140</v>
      </c>
      <c r="AC49" s="907" t="s">
        <v>1140</v>
      </c>
      <c r="AD49" s="907" t="s">
        <v>1140</v>
      </c>
      <c r="AE49" s="907" t="s">
        <v>1140</v>
      </c>
      <c r="AF49" s="907" t="s">
        <v>533</v>
      </c>
      <c r="AG49" s="907" t="s">
        <v>533</v>
      </c>
      <c r="AH49" s="907" t="s">
        <v>1140</v>
      </c>
      <c r="AI49" s="907" t="s">
        <v>1140</v>
      </c>
      <c r="AJ49" s="907" t="s">
        <v>1140</v>
      </c>
      <c r="AK49" s="907" t="s">
        <v>1140</v>
      </c>
      <c r="AL49" s="907" t="s">
        <v>1140</v>
      </c>
      <c r="AM49" s="907" t="s">
        <v>1140</v>
      </c>
      <c r="AN49" s="907" t="s">
        <v>1140</v>
      </c>
      <c r="AO49" s="907" t="s">
        <v>1140</v>
      </c>
      <c r="AP49" s="907" t="s">
        <v>1140</v>
      </c>
      <c r="AQ49" s="907" t="s">
        <v>1140</v>
      </c>
      <c r="AR49" s="907" t="s">
        <v>1140</v>
      </c>
      <c r="AS49" s="907" t="s">
        <v>1140</v>
      </c>
      <c r="AT49" s="907" t="s">
        <v>1140</v>
      </c>
      <c r="AU49" s="907" t="s">
        <v>1140</v>
      </c>
      <c r="AV49" s="907" t="s">
        <v>1140</v>
      </c>
      <c r="AW49" s="907" t="s">
        <v>1140</v>
      </c>
      <c r="AX49" s="907" t="s">
        <v>1140</v>
      </c>
      <c r="AY49" s="907" t="s">
        <v>533</v>
      </c>
      <c r="AZ49" s="907" t="s">
        <v>533</v>
      </c>
      <c r="BA49" s="907" t="s">
        <v>1140</v>
      </c>
      <c r="BB49" s="907" t="s">
        <v>533</v>
      </c>
      <c r="BC49" s="907" t="s">
        <v>1140</v>
      </c>
      <c r="BD49" s="907" t="s">
        <v>533</v>
      </c>
      <c r="BE49" s="907" t="s">
        <v>1140</v>
      </c>
      <c r="BF49" s="907" t="s">
        <v>1140</v>
      </c>
      <c r="BG49" s="907" t="s">
        <v>533</v>
      </c>
      <c r="BH49" s="907" t="s">
        <v>533</v>
      </c>
      <c r="BI49" s="907" t="s">
        <v>1140</v>
      </c>
      <c r="BJ49" s="907" t="s">
        <v>533</v>
      </c>
      <c r="BK49" s="907" t="s">
        <v>1140</v>
      </c>
      <c r="BL49" s="907" t="s">
        <v>533</v>
      </c>
      <c r="BM49" s="907" t="s">
        <v>1140</v>
      </c>
      <c r="BN49" s="907" t="s">
        <v>1140</v>
      </c>
      <c r="BO49" s="907" t="s">
        <v>533</v>
      </c>
      <c r="BP49" s="907" t="s">
        <v>533</v>
      </c>
      <c r="BQ49" s="907" t="s">
        <v>533</v>
      </c>
      <c r="BR49" s="907" t="s">
        <v>533</v>
      </c>
      <c r="BS49" s="907" t="s">
        <v>1140</v>
      </c>
      <c r="BT49" s="907" t="s">
        <v>533</v>
      </c>
      <c r="BU49" s="907" t="s">
        <v>1140</v>
      </c>
      <c r="BV49" s="907" t="s">
        <v>1140</v>
      </c>
      <c r="BW49" s="907" t="s">
        <v>1140</v>
      </c>
      <c r="BX49" s="907" t="s">
        <v>1140</v>
      </c>
      <c r="BY49" s="907" t="s">
        <v>533</v>
      </c>
      <c r="BZ49" s="907" t="s">
        <v>533</v>
      </c>
      <c r="CA49" s="907" t="s">
        <v>533</v>
      </c>
      <c r="CB49" s="907" t="s">
        <v>1140</v>
      </c>
      <c r="CC49" s="907" t="s">
        <v>1140</v>
      </c>
      <c r="CD49" s="907" t="s">
        <v>1140</v>
      </c>
      <c r="CE49" s="907" t="s">
        <v>1140</v>
      </c>
      <c r="CF49" s="907" t="s">
        <v>533</v>
      </c>
      <c r="CG49" s="907" t="s">
        <v>1140</v>
      </c>
      <c r="CH49" s="907" t="s">
        <v>1140</v>
      </c>
      <c r="CI49" s="907" t="s">
        <v>1140</v>
      </c>
      <c r="CJ49" s="907" t="s">
        <v>1140</v>
      </c>
      <c r="CK49" s="907" t="s">
        <v>1140</v>
      </c>
      <c r="CL49" s="907" t="s">
        <v>1140</v>
      </c>
      <c r="CM49" s="907" t="s">
        <v>1140</v>
      </c>
      <c r="CN49" s="907" t="s">
        <v>533</v>
      </c>
      <c r="CO49" s="907" t="s">
        <v>1140</v>
      </c>
      <c r="CP49" s="907" t="s">
        <v>1140</v>
      </c>
      <c r="CQ49" s="907" t="s">
        <v>1140</v>
      </c>
      <c r="CR49" s="907" t="s">
        <v>1140</v>
      </c>
      <c r="CS49" s="907" t="s">
        <v>1140</v>
      </c>
      <c r="CT49" s="907" t="s">
        <v>1140</v>
      </c>
      <c r="CU49" s="907" t="s">
        <v>1140</v>
      </c>
      <c r="CV49" s="907" t="s">
        <v>1140</v>
      </c>
      <c r="CW49" s="907" t="s">
        <v>1140</v>
      </c>
      <c r="CX49" s="907" t="s">
        <v>1140</v>
      </c>
      <c r="CY49" s="907" t="s">
        <v>1140</v>
      </c>
      <c r="CZ49" s="907" t="s">
        <v>533</v>
      </c>
      <c r="DA49" s="907" t="s">
        <v>1140</v>
      </c>
      <c r="DB49" s="907" t="s">
        <v>1140</v>
      </c>
      <c r="DC49" s="907" t="s">
        <v>1140</v>
      </c>
      <c r="DD49" s="907" t="s">
        <v>1140</v>
      </c>
      <c r="DE49" s="907" t="s">
        <v>1140</v>
      </c>
      <c r="DF49" s="907" t="s">
        <v>1140</v>
      </c>
      <c r="DG49" s="907" t="s">
        <v>1140</v>
      </c>
      <c r="DH49" s="907" t="s">
        <v>1140</v>
      </c>
      <c r="DI49" s="907" t="s">
        <v>1140</v>
      </c>
      <c r="DJ49" s="907" t="s">
        <v>533</v>
      </c>
      <c r="DK49" s="907" t="s">
        <v>1140</v>
      </c>
      <c r="DL49" s="907" t="s">
        <v>1140</v>
      </c>
      <c r="DM49" s="907" t="s">
        <v>1140</v>
      </c>
      <c r="DN49" s="907" t="s">
        <v>1140</v>
      </c>
      <c r="DO49" s="907" t="s">
        <v>1140</v>
      </c>
      <c r="DP49" s="907" t="s">
        <v>1140</v>
      </c>
      <c r="DQ49" s="907" t="s">
        <v>1140</v>
      </c>
      <c r="DR49" s="907" t="s">
        <v>1140</v>
      </c>
      <c r="DS49" s="907" t="s">
        <v>1140</v>
      </c>
      <c r="DT49" s="907" t="s">
        <v>1140</v>
      </c>
      <c r="DU49" s="907" t="s">
        <v>1140</v>
      </c>
      <c r="DV49" s="907" t="s">
        <v>1140</v>
      </c>
      <c r="DW49" s="907" t="s">
        <v>533</v>
      </c>
      <c r="DX49" s="907" t="s">
        <v>533</v>
      </c>
      <c r="DY49" s="907" t="s">
        <v>533</v>
      </c>
      <c r="DZ49" s="907" t="s">
        <v>533</v>
      </c>
      <c r="EA49" s="907" t="s">
        <v>533</v>
      </c>
      <c r="EB49" s="907" t="s">
        <v>533</v>
      </c>
      <c r="EC49" s="907" t="s">
        <v>534</v>
      </c>
      <c r="ED49" s="907" t="s">
        <v>1140</v>
      </c>
      <c r="EE49" s="907" t="s">
        <v>1140</v>
      </c>
      <c r="EF49" s="907" t="s">
        <v>1140</v>
      </c>
      <c r="EG49" s="907" t="s">
        <v>1140</v>
      </c>
      <c r="EH49" s="907" t="s">
        <v>1140</v>
      </c>
      <c r="EI49" s="907" t="s">
        <v>1140</v>
      </c>
      <c r="EJ49" s="907" t="s">
        <v>1140</v>
      </c>
      <c r="EK49" s="907" t="s">
        <v>1140</v>
      </c>
      <c r="EL49" s="907" t="s">
        <v>1140</v>
      </c>
      <c r="EM49" s="907" t="s">
        <v>1140</v>
      </c>
      <c r="EN49" s="907" t="s">
        <v>1140</v>
      </c>
      <c r="EO49" s="907" t="s">
        <v>1140</v>
      </c>
      <c r="EP49" s="907" t="s">
        <v>1140</v>
      </c>
      <c r="EQ49" s="907" t="s">
        <v>1140</v>
      </c>
      <c r="ER49" s="907" t="s">
        <v>1035</v>
      </c>
      <c r="ES49" s="907" t="s">
        <v>1140</v>
      </c>
      <c r="ET49" s="907" t="s">
        <v>533</v>
      </c>
      <c r="EU49" s="907" t="s">
        <v>1140</v>
      </c>
      <c r="EV49" s="907" t="s">
        <v>1140</v>
      </c>
      <c r="EW49" s="907" t="s">
        <v>1140</v>
      </c>
      <c r="EX49" s="907" t="s">
        <v>533</v>
      </c>
      <c r="EY49" s="907" t="s">
        <v>1140</v>
      </c>
      <c r="EZ49" s="907" t="s">
        <v>1140</v>
      </c>
      <c r="FA49" s="907" t="s">
        <v>1140</v>
      </c>
      <c r="FB49" s="907" t="s">
        <v>1140</v>
      </c>
      <c r="FC49" s="907" t="s">
        <v>1140</v>
      </c>
      <c r="FD49" s="907" t="s">
        <v>1140</v>
      </c>
      <c r="FE49" s="907" t="s">
        <v>1140</v>
      </c>
      <c r="FF49" s="907" t="s">
        <v>533</v>
      </c>
      <c r="FG49" s="907" t="s">
        <v>1140</v>
      </c>
      <c r="FH49" s="907" t="s">
        <v>1140</v>
      </c>
      <c r="FI49" s="907" t="s">
        <v>1140</v>
      </c>
      <c r="FJ49" s="907" t="s">
        <v>1140</v>
      </c>
      <c r="FK49" s="907" t="s">
        <v>1140</v>
      </c>
      <c r="FL49" s="907" t="s">
        <v>1140</v>
      </c>
      <c r="FM49" s="907" t="s">
        <v>1140</v>
      </c>
      <c r="FN49" s="907" t="s">
        <v>1140</v>
      </c>
      <c r="FO49" s="907" t="s">
        <v>1140</v>
      </c>
      <c r="FP49" s="907" t="s">
        <v>1140</v>
      </c>
      <c r="FQ49" s="907" t="s">
        <v>1140</v>
      </c>
      <c r="FR49" s="907" t="s">
        <v>1140</v>
      </c>
      <c r="FS49" s="907" t="s">
        <v>1140</v>
      </c>
      <c r="FT49" s="907" t="s">
        <v>1140</v>
      </c>
      <c r="FU49" s="907" t="s">
        <v>1140</v>
      </c>
      <c r="FV49" s="907" t="s">
        <v>534</v>
      </c>
      <c r="FW49" s="907" t="s">
        <v>1140</v>
      </c>
      <c r="FX49" s="907" t="s">
        <v>533</v>
      </c>
      <c r="FY49" s="907" t="s">
        <v>533</v>
      </c>
      <c r="FZ49" s="907" t="s">
        <v>533</v>
      </c>
      <c r="GA49" s="907" t="s">
        <v>533</v>
      </c>
      <c r="GB49" s="907" t="s">
        <v>533</v>
      </c>
      <c r="GC49" s="907" t="s">
        <v>1140</v>
      </c>
      <c r="GD49" s="907" t="s">
        <v>533</v>
      </c>
      <c r="GE49" s="907" t="s">
        <v>533</v>
      </c>
      <c r="GF49" s="907" t="s">
        <v>1140</v>
      </c>
      <c r="GG49" s="907" t="s">
        <v>1140</v>
      </c>
      <c r="GH49" s="907" t="s">
        <v>533</v>
      </c>
      <c r="GI49" s="907" t="s">
        <v>533</v>
      </c>
      <c r="GJ49" s="907" t="s">
        <v>533</v>
      </c>
      <c r="GK49" s="907" t="s">
        <v>533</v>
      </c>
    </row>
    <row r="50" spans="1:193" x14ac:dyDescent="0.2">
      <c r="A50" s="906">
        <v>44510</v>
      </c>
      <c r="B50" s="907" t="s">
        <v>1140</v>
      </c>
      <c r="C50" s="907" t="s">
        <v>1140</v>
      </c>
      <c r="D50" s="907" t="s">
        <v>1140</v>
      </c>
      <c r="E50" s="907" t="s">
        <v>533</v>
      </c>
      <c r="F50" s="907" t="s">
        <v>1140</v>
      </c>
      <c r="G50" s="907" t="s">
        <v>1140</v>
      </c>
      <c r="H50" s="907" t="s">
        <v>1140</v>
      </c>
      <c r="I50" s="907" t="s">
        <v>1140</v>
      </c>
      <c r="J50" s="907" t="s">
        <v>1140</v>
      </c>
      <c r="K50" s="907" t="s">
        <v>1140</v>
      </c>
      <c r="L50" s="907" t="s">
        <v>1140</v>
      </c>
      <c r="M50" s="907" t="s">
        <v>1140</v>
      </c>
      <c r="N50" s="907" t="s">
        <v>1140</v>
      </c>
      <c r="O50" s="907" t="s">
        <v>1140</v>
      </c>
      <c r="P50" s="907" t="s">
        <v>1140</v>
      </c>
      <c r="Q50" s="907" t="s">
        <v>1140</v>
      </c>
      <c r="R50" s="907" t="s">
        <v>1140</v>
      </c>
      <c r="S50" s="907" t="s">
        <v>1140</v>
      </c>
      <c r="T50" s="907" t="s">
        <v>1140</v>
      </c>
      <c r="U50" s="907" t="s">
        <v>1140</v>
      </c>
      <c r="V50" s="907" t="s">
        <v>1140</v>
      </c>
      <c r="W50" s="907" t="s">
        <v>1140</v>
      </c>
      <c r="X50" s="907" t="s">
        <v>1140</v>
      </c>
      <c r="Y50" s="907" t="s">
        <v>1140</v>
      </c>
      <c r="Z50" s="907" t="s">
        <v>1140</v>
      </c>
      <c r="AA50" s="907" t="s">
        <v>1140</v>
      </c>
      <c r="AB50" s="907" t="s">
        <v>1140</v>
      </c>
      <c r="AC50" s="907" t="s">
        <v>1140</v>
      </c>
      <c r="AD50" s="907" t="s">
        <v>1140</v>
      </c>
      <c r="AE50" s="907" t="s">
        <v>1140</v>
      </c>
      <c r="AF50" s="907" t="s">
        <v>533</v>
      </c>
      <c r="AG50" s="907" t="s">
        <v>533</v>
      </c>
      <c r="AH50" s="907" t="s">
        <v>1140</v>
      </c>
      <c r="AI50" s="907" t="s">
        <v>1140</v>
      </c>
      <c r="AJ50" s="907" t="s">
        <v>1140</v>
      </c>
      <c r="AK50" s="907" t="s">
        <v>1140</v>
      </c>
      <c r="AL50" s="907" t="s">
        <v>1140</v>
      </c>
      <c r="AM50" s="907" t="s">
        <v>1140</v>
      </c>
      <c r="AN50" s="907" t="s">
        <v>1140</v>
      </c>
      <c r="AO50" s="907" t="s">
        <v>1140</v>
      </c>
      <c r="AP50" s="907" t="s">
        <v>1140</v>
      </c>
      <c r="AQ50" s="907" t="s">
        <v>1140</v>
      </c>
      <c r="AR50" s="907" t="s">
        <v>1140</v>
      </c>
      <c r="AS50" s="907" t="s">
        <v>1140</v>
      </c>
      <c r="AT50" s="907" t="s">
        <v>1140</v>
      </c>
      <c r="AU50" s="907" t="s">
        <v>1140</v>
      </c>
      <c r="AV50" s="907" t="s">
        <v>1140</v>
      </c>
      <c r="AW50" s="907" t="s">
        <v>1140</v>
      </c>
      <c r="AX50" s="907" t="s">
        <v>1140</v>
      </c>
      <c r="AY50" s="907" t="s">
        <v>533</v>
      </c>
      <c r="AZ50" s="907" t="s">
        <v>533</v>
      </c>
      <c r="BA50" s="907" t="s">
        <v>1140</v>
      </c>
      <c r="BB50" s="907" t="s">
        <v>533</v>
      </c>
      <c r="BC50" s="907" t="s">
        <v>1140</v>
      </c>
      <c r="BD50" s="907" t="s">
        <v>533</v>
      </c>
      <c r="BE50" s="907" t="s">
        <v>1140</v>
      </c>
      <c r="BF50" s="907" t="s">
        <v>1140</v>
      </c>
      <c r="BG50" s="907" t="s">
        <v>533</v>
      </c>
      <c r="BH50" s="907" t="s">
        <v>533</v>
      </c>
      <c r="BI50" s="907" t="s">
        <v>1140</v>
      </c>
      <c r="BJ50" s="907" t="s">
        <v>533</v>
      </c>
      <c r="BK50" s="907" t="s">
        <v>1140</v>
      </c>
      <c r="BL50" s="907" t="s">
        <v>533</v>
      </c>
      <c r="BM50" s="907" t="s">
        <v>1140</v>
      </c>
      <c r="BN50" s="907" t="s">
        <v>1140</v>
      </c>
      <c r="BO50" s="907" t="s">
        <v>533</v>
      </c>
      <c r="BP50" s="907" t="s">
        <v>533</v>
      </c>
      <c r="BQ50" s="907" t="s">
        <v>533</v>
      </c>
      <c r="BR50" s="907" t="s">
        <v>533</v>
      </c>
      <c r="BS50" s="907" t="s">
        <v>1140</v>
      </c>
      <c r="BT50" s="907" t="s">
        <v>533</v>
      </c>
      <c r="BU50" s="907" t="s">
        <v>1140</v>
      </c>
      <c r="BV50" s="907" t="s">
        <v>1140</v>
      </c>
      <c r="BW50" s="907" t="s">
        <v>1140</v>
      </c>
      <c r="BX50" s="907" t="s">
        <v>1140</v>
      </c>
      <c r="BY50" s="907" t="s">
        <v>1140</v>
      </c>
      <c r="BZ50" s="907" t="s">
        <v>533</v>
      </c>
      <c r="CA50" s="907" t="s">
        <v>533</v>
      </c>
      <c r="CB50" s="907" t="s">
        <v>1140</v>
      </c>
      <c r="CC50" s="907" t="s">
        <v>1140</v>
      </c>
      <c r="CD50" s="907" t="s">
        <v>1140</v>
      </c>
      <c r="CE50" s="907" t="s">
        <v>1140</v>
      </c>
      <c r="CF50" s="907" t="s">
        <v>533</v>
      </c>
      <c r="CG50" s="907" t="s">
        <v>1140</v>
      </c>
      <c r="CH50" s="907" t="s">
        <v>1140</v>
      </c>
      <c r="CI50" s="907" t="s">
        <v>1140</v>
      </c>
      <c r="CJ50" s="907" t="s">
        <v>1140</v>
      </c>
      <c r="CK50" s="907" t="s">
        <v>1140</v>
      </c>
      <c r="CL50" s="907" t="s">
        <v>1140</v>
      </c>
      <c r="CM50" s="907" t="s">
        <v>1140</v>
      </c>
      <c r="CN50" s="907" t="s">
        <v>533</v>
      </c>
      <c r="CO50" s="907" t="s">
        <v>1140</v>
      </c>
      <c r="CP50" s="907" t="s">
        <v>1140</v>
      </c>
      <c r="CQ50" s="907" t="s">
        <v>1140</v>
      </c>
      <c r="CR50" s="907" t="s">
        <v>1140</v>
      </c>
      <c r="CS50" s="907" t="s">
        <v>1140</v>
      </c>
      <c r="CT50" s="907" t="s">
        <v>1140</v>
      </c>
      <c r="CU50" s="907" t="s">
        <v>1140</v>
      </c>
      <c r="CV50" s="907" t="s">
        <v>1140</v>
      </c>
      <c r="CW50" s="907" t="s">
        <v>1140</v>
      </c>
      <c r="CX50" s="907" t="s">
        <v>1140</v>
      </c>
      <c r="CY50" s="907" t="s">
        <v>1140</v>
      </c>
      <c r="CZ50" s="907" t="s">
        <v>533</v>
      </c>
      <c r="DA50" s="907" t="s">
        <v>1140</v>
      </c>
      <c r="DB50" s="907" t="s">
        <v>1140</v>
      </c>
      <c r="DC50" s="907" t="s">
        <v>1140</v>
      </c>
      <c r="DD50" s="907" t="s">
        <v>1140</v>
      </c>
      <c r="DE50" s="907" t="s">
        <v>1140</v>
      </c>
      <c r="DF50" s="907" t="s">
        <v>1140</v>
      </c>
      <c r="DG50" s="907" t="s">
        <v>1140</v>
      </c>
      <c r="DH50" s="907" t="s">
        <v>1140</v>
      </c>
      <c r="DI50" s="907" t="s">
        <v>1140</v>
      </c>
      <c r="DJ50" s="907" t="s">
        <v>533</v>
      </c>
      <c r="DK50" s="907" t="s">
        <v>1140</v>
      </c>
      <c r="DL50" s="907" t="s">
        <v>1140</v>
      </c>
      <c r="DM50" s="907" t="s">
        <v>1140</v>
      </c>
      <c r="DN50" s="907" t="s">
        <v>1140</v>
      </c>
      <c r="DO50" s="907" t="s">
        <v>1140</v>
      </c>
      <c r="DP50" s="907" t="s">
        <v>1140</v>
      </c>
      <c r="DQ50" s="907" t="s">
        <v>1140</v>
      </c>
      <c r="DR50" s="907" t="s">
        <v>533</v>
      </c>
      <c r="DS50" s="907" t="s">
        <v>533</v>
      </c>
      <c r="DT50" s="907" t="s">
        <v>533</v>
      </c>
      <c r="DU50" s="907" t="s">
        <v>1140</v>
      </c>
      <c r="DV50" s="907" t="s">
        <v>1140</v>
      </c>
      <c r="DW50" s="907" t="s">
        <v>533</v>
      </c>
      <c r="DX50" s="907" t="s">
        <v>533</v>
      </c>
      <c r="DY50" s="907" t="s">
        <v>533</v>
      </c>
      <c r="DZ50" s="907" t="s">
        <v>533</v>
      </c>
      <c r="EA50" s="907" t="s">
        <v>533</v>
      </c>
      <c r="EB50" s="907" t="s">
        <v>533</v>
      </c>
      <c r="EC50" s="907" t="s">
        <v>534</v>
      </c>
      <c r="ED50" s="907" t="s">
        <v>1140</v>
      </c>
      <c r="EE50" s="907" t="s">
        <v>1140</v>
      </c>
      <c r="EF50" s="907" t="s">
        <v>1140</v>
      </c>
      <c r="EG50" s="907" t="s">
        <v>1140</v>
      </c>
      <c r="EH50" s="907" t="s">
        <v>1140</v>
      </c>
      <c r="EI50" s="907" t="s">
        <v>1140</v>
      </c>
      <c r="EJ50" s="907" t="s">
        <v>1140</v>
      </c>
      <c r="EK50" s="907" t="s">
        <v>1140</v>
      </c>
      <c r="EL50" s="907" t="s">
        <v>1140</v>
      </c>
      <c r="EM50" s="907" t="s">
        <v>1140</v>
      </c>
      <c r="EN50" s="907" t="s">
        <v>1140</v>
      </c>
      <c r="EO50" s="907" t="s">
        <v>1140</v>
      </c>
      <c r="EP50" s="907" t="s">
        <v>1140</v>
      </c>
      <c r="EQ50" s="907" t="s">
        <v>1140</v>
      </c>
      <c r="ER50" s="907" t="s">
        <v>1140</v>
      </c>
      <c r="ES50" s="907" t="s">
        <v>1140</v>
      </c>
      <c r="ET50" s="907" t="s">
        <v>533</v>
      </c>
      <c r="EU50" s="907" t="s">
        <v>1140</v>
      </c>
      <c r="EV50" s="907" t="s">
        <v>1140</v>
      </c>
      <c r="EW50" s="907" t="s">
        <v>1140</v>
      </c>
      <c r="EX50" s="907" t="s">
        <v>533</v>
      </c>
      <c r="EY50" s="907" t="s">
        <v>1140</v>
      </c>
      <c r="EZ50" s="907" t="s">
        <v>1140</v>
      </c>
      <c r="FA50" s="907" t="s">
        <v>1140</v>
      </c>
      <c r="FB50" s="907" t="s">
        <v>1140</v>
      </c>
      <c r="FC50" s="907" t="s">
        <v>1140</v>
      </c>
      <c r="FD50" s="907" t="s">
        <v>1140</v>
      </c>
      <c r="FE50" s="907" t="s">
        <v>1140</v>
      </c>
      <c r="FF50" s="907" t="s">
        <v>1140</v>
      </c>
      <c r="FG50" s="907" t="s">
        <v>1140</v>
      </c>
      <c r="FH50" s="907" t="s">
        <v>1140</v>
      </c>
      <c r="FI50" s="907" t="s">
        <v>1140</v>
      </c>
      <c r="FJ50" s="907" t="s">
        <v>1140</v>
      </c>
      <c r="FK50" s="907" t="s">
        <v>1140</v>
      </c>
      <c r="FL50" s="907" t="s">
        <v>1140</v>
      </c>
      <c r="FM50" s="907" t="s">
        <v>1140</v>
      </c>
      <c r="FN50" s="907" t="s">
        <v>1140</v>
      </c>
      <c r="FO50" s="907" t="s">
        <v>1140</v>
      </c>
      <c r="FP50" s="907" t="s">
        <v>1140</v>
      </c>
      <c r="FQ50" s="907" t="s">
        <v>1140</v>
      </c>
      <c r="FR50" s="907" t="s">
        <v>1140</v>
      </c>
      <c r="FS50" s="907" t="s">
        <v>1140</v>
      </c>
      <c r="FT50" s="907" t="s">
        <v>1140</v>
      </c>
      <c r="FU50" s="907" t="s">
        <v>1140</v>
      </c>
      <c r="FV50" s="907" t="s">
        <v>534</v>
      </c>
      <c r="FW50" s="907" t="s">
        <v>1140</v>
      </c>
      <c r="FX50" s="907" t="s">
        <v>533</v>
      </c>
      <c r="FY50" s="907" t="s">
        <v>533</v>
      </c>
      <c r="FZ50" s="907" t="s">
        <v>533</v>
      </c>
      <c r="GA50" s="907" t="s">
        <v>533</v>
      </c>
      <c r="GB50" s="907" t="s">
        <v>1140</v>
      </c>
      <c r="GC50" s="907" t="s">
        <v>1140</v>
      </c>
      <c r="GD50" s="907" t="s">
        <v>533</v>
      </c>
      <c r="GE50" s="907" t="s">
        <v>533</v>
      </c>
      <c r="GF50" s="907" t="s">
        <v>1140</v>
      </c>
      <c r="GG50" s="907" t="s">
        <v>1140</v>
      </c>
      <c r="GH50" s="907" t="s">
        <v>533</v>
      </c>
      <c r="GI50" s="907" t="s">
        <v>533</v>
      </c>
      <c r="GJ50" s="907" t="s">
        <v>533</v>
      </c>
      <c r="GK50" s="907" t="s">
        <v>533</v>
      </c>
    </row>
    <row r="51" spans="1:193" x14ac:dyDescent="0.2">
      <c r="A51" s="906">
        <v>44511</v>
      </c>
      <c r="B51" s="907" t="s">
        <v>1140</v>
      </c>
      <c r="C51" s="907" t="s">
        <v>1140</v>
      </c>
      <c r="D51" s="907" t="s">
        <v>1140</v>
      </c>
      <c r="E51" s="907" t="s">
        <v>533</v>
      </c>
      <c r="F51" s="907" t="s">
        <v>1140</v>
      </c>
      <c r="G51" s="907" t="s">
        <v>1140</v>
      </c>
      <c r="H51" s="907" t="s">
        <v>1140</v>
      </c>
      <c r="I51" s="907" t="s">
        <v>1140</v>
      </c>
      <c r="J51" s="907" t="s">
        <v>1140</v>
      </c>
      <c r="K51" s="907" t="s">
        <v>1140</v>
      </c>
      <c r="L51" s="907" t="s">
        <v>1140</v>
      </c>
      <c r="M51" s="907" t="s">
        <v>1140</v>
      </c>
      <c r="N51" s="907" t="s">
        <v>1140</v>
      </c>
      <c r="O51" s="907" t="s">
        <v>1140</v>
      </c>
      <c r="P51" s="907" t="s">
        <v>1140</v>
      </c>
      <c r="Q51" s="907" t="s">
        <v>1140</v>
      </c>
      <c r="R51" s="907" t="s">
        <v>1140</v>
      </c>
      <c r="S51" s="907" t="s">
        <v>1140</v>
      </c>
      <c r="T51" s="907" t="s">
        <v>1140</v>
      </c>
      <c r="U51" s="907" t="s">
        <v>1140</v>
      </c>
      <c r="V51" s="907" t="s">
        <v>1140</v>
      </c>
      <c r="W51" s="907" t="s">
        <v>1140</v>
      </c>
      <c r="X51" s="907" t="s">
        <v>1140</v>
      </c>
      <c r="Y51" s="907" t="s">
        <v>1140</v>
      </c>
      <c r="Z51" s="907" t="s">
        <v>1140</v>
      </c>
      <c r="AA51" s="907" t="s">
        <v>1140</v>
      </c>
      <c r="AB51" s="907" t="s">
        <v>1140</v>
      </c>
      <c r="AC51" s="907" t="s">
        <v>1140</v>
      </c>
      <c r="AD51" s="907" t="s">
        <v>1140</v>
      </c>
      <c r="AE51" s="907" t="s">
        <v>1140</v>
      </c>
      <c r="AF51" s="907" t="s">
        <v>533</v>
      </c>
      <c r="AG51" s="907" t="s">
        <v>533</v>
      </c>
      <c r="AH51" s="907" t="s">
        <v>1140</v>
      </c>
      <c r="AI51" s="907" t="s">
        <v>1140</v>
      </c>
      <c r="AJ51" s="907" t="s">
        <v>1140</v>
      </c>
      <c r="AK51" s="907" t="s">
        <v>1140</v>
      </c>
      <c r="AL51" s="907" t="s">
        <v>1140</v>
      </c>
      <c r="AM51" s="907" t="s">
        <v>1140</v>
      </c>
      <c r="AN51" s="907" t="s">
        <v>1140</v>
      </c>
      <c r="AO51" s="907" t="s">
        <v>1140</v>
      </c>
      <c r="AP51" s="907" t="s">
        <v>1140</v>
      </c>
      <c r="AQ51" s="907" t="s">
        <v>1140</v>
      </c>
      <c r="AR51" s="907" t="s">
        <v>1140</v>
      </c>
      <c r="AS51" s="907" t="s">
        <v>1140</v>
      </c>
      <c r="AT51" s="907" t="s">
        <v>1140</v>
      </c>
      <c r="AU51" s="907" t="s">
        <v>1140</v>
      </c>
      <c r="AV51" s="907" t="s">
        <v>1140</v>
      </c>
      <c r="AW51" s="907" t="s">
        <v>1140</v>
      </c>
      <c r="AX51" s="907" t="s">
        <v>1140</v>
      </c>
      <c r="AY51" s="907" t="s">
        <v>533</v>
      </c>
      <c r="AZ51" s="907" t="s">
        <v>533</v>
      </c>
      <c r="BA51" s="907" t="s">
        <v>1140</v>
      </c>
      <c r="BB51" s="907" t="s">
        <v>533</v>
      </c>
      <c r="BC51" s="907" t="s">
        <v>1140</v>
      </c>
      <c r="BD51" s="907" t="s">
        <v>533</v>
      </c>
      <c r="BE51" s="907" t="s">
        <v>1140</v>
      </c>
      <c r="BF51" s="907" t="s">
        <v>1140</v>
      </c>
      <c r="BG51" s="907" t="s">
        <v>533</v>
      </c>
      <c r="BH51" s="907" t="s">
        <v>533</v>
      </c>
      <c r="BI51" s="907" t="s">
        <v>1140</v>
      </c>
      <c r="BJ51" s="907" t="s">
        <v>533</v>
      </c>
      <c r="BK51" s="907" t="s">
        <v>1140</v>
      </c>
      <c r="BL51" s="907" t="s">
        <v>533</v>
      </c>
      <c r="BM51" s="907" t="s">
        <v>1140</v>
      </c>
      <c r="BN51" s="907" t="s">
        <v>1140</v>
      </c>
      <c r="BO51" s="907" t="s">
        <v>533</v>
      </c>
      <c r="BP51" s="907" t="s">
        <v>533</v>
      </c>
      <c r="BQ51" s="907" t="s">
        <v>533</v>
      </c>
      <c r="BR51" s="907" t="s">
        <v>533</v>
      </c>
      <c r="BS51" s="907" t="s">
        <v>1140</v>
      </c>
      <c r="BT51" s="907" t="s">
        <v>533</v>
      </c>
      <c r="BU51" s="907" t="s">
        <v>533</v>
      </c>
      <c r="BV51" s="907" t="s">
        <v>1140</v>
      </c>
      <c r="BW51" s="907" t="s">
        <v>1140</v>
      </c>
      <c r="BX51" s="907" t="s">
        <v>1140</v>
      </c>
      <c r="BY51" s="907" t="s">
        <v>533</v>
      </c>
      <c r="BZ51" s="907" t="s">
        <v>533</v>
      </c>
      <c r="CA51" s="907" t="s">
        <v>533</v>
      </c>
      <c r="CB51" s="907" t="s">
        <v>1140</v>
      </c>
      <c r="CC51" s="907" t="s">
        <v>1140</v>
      </c>
      <c r="CD51" s="907" t="s">
        <v>1140</v>
      </c>
      <c r="CE51" s="907" t="s">
        <v>1140</v>
      </c>
      <c r="CF51" s="907" t="s">
        <v>533</v>
      </c>
      <c r="CG51" s="907" t="s">
        <v>1140</v>
      </c>
      <c r="CH51" s="907" t="s">
        <v>1140</v>
      </c>
      <c r="CI51" s="907" t="s">
        <v>1140</v>
      </c>
      <c r="CJ51" s="907" t="s">
        <v>1140</v>
      </c>
      <c r="CK51" s="907" t="s">
        <v>1140</v>
      </c>
      <c r="CL51" s="907" t="s">
        <v>1140</v>
      </c>
      <c r="CM51" s="907" t="s">
        <v>1140</v>
      </c>
      <c r="CN51" s="907" t="s">
        <v>533</v>
      </c>
      <c r="CO51" s="907" t="s">
        <v>1140</v>
      </c>
      <c r="CP51" s="907" t="s">
        <v>1140</v>
      </c>
      <c r="CQ51" s="907" t="s">
        <v>1140</v>
      </c>
      <c r="CR51" s="907" t="s">
        <v>1140</v>
      </c>
      <c r="CS51" s="907" t="s">
        <v>1140</v>
      </c>
      <c r="CT51" s="907" t="s">
        <v>1140</v>
      </c>
      <c r="CU51" s="907" t="s">
        <v>1140</v>
      </c>
      <c r="CV51" s="907" t="s">
        <v>1140</v>
      </c>
      <c r="CW51" s="907" t="s">
        <v>1140</v>
      </c>
      <c r="CX51" s="907" t="s">
        <v>1140</v>
      </c>
      <c r="CY51" s="907" t="s">
        <v>1140</v>
      </c>
      <c r="CZ51" s="907" t="s">
        <v>533</v>
      </c>
      <c r="DA51" s="907" t="s">
        <v>1140</v>
      </c>
      <c r="DB51" s="907" t="s">
        <v>1140</v>
      </c>
      <c r="DC51" s="907" t="s">
        <v>1140</v>
      </c>
      <c r="DD51" s="907" t="s">
        <v>1140</v>
      </c>
      <c r="DE51" s="907" t="s">
        <v>1140</v>
      </c>
      <c r="DF51" s="907" t="s">
        <v>1140</v>
      </c>
      <c r="DG51" s="907" t="s">
        <v>1140</v>
      </c>
      <c r="DH51" s="907" t="s">
        <v>1140</v>
      </c>
      <c r="DI51" s="907" t="s">
        <v>1140</v>
      </c>
      <c r="DJ51" s="907" t="s">
        <v>533</v>
      </c>
      <c r="DK51" s="907" t="s">
        <v>1140</v>
      </c>
      <c r="DL51" s="907" t="s">
        <v>1140</v>
      </c>
      <c r="DM51" s="907" t="s">
        <v>1140</v>
      </c>
      <c r="DN51" s="907" t="s">
        <v>1140</v>
      </c>
      <c r="DO51" s="907" t="s">
        <v>1140</v>
      </c>
      <c r="DP51" s="907" t="s">
        <v>1140</v>
      </c>
      <c r="DQ51" s="907" t="s">
        <v>1140</v>
      </c>
      <c r="DR51" s="907" t="s">
        <v>533</v>
      </c>
      <c r="DS51" s="907" t="s">
        <v>533</v>
      </c>
      <c r="DT51" s="907" t="s">
        <v>1140</v>
      </c>
      <c r="DU51" s="907" t="s">
        <v>1140</v>
      </c>
      <c r="DV51" s="907" t="s">
        <v>1140</v>
      </c>
      <c r="DW51" s="907" t="s">
        <v>533</v>
      </c>
      <c r="DX51" s="907" t="s">
        <v>533</v>
      </c>
      <c r="DY51" s="907" t="s">
        <v>533</v>
      </c>
      <c r="DZ51" s="907" t="s">
        <v>533</v>
      </c>
      <c r="EA51" s="907" t="s">
        <v>533</v>
      </c>
      <c r="EB51" s="907" t="s">
        <v>533</v>
      </c>
      <c r="EC51" s="907" t="s">
        <v>534</v>
      </c>
      <c r="ED51" s="907" t="s">
        <v>1140</v>
      </c>
      <c r="EE51" s="907" t="s">
        <v>1140</v>
      </c>
      <c r="EF51" s="907" t="s">
        <v>1140</v>
      </c>
      <c r="EG51" s="907" t="s">
        <v>1140</v>
      </c>
      <c r="EH51" s="907" t="s">
        <v>1140</v>
      </c>
      <c r="EI51" s="907" t="s">
        <v>1140</v>
      </c>
      <c r="EJ51" s="907" t="s">
        <v>1140</v>
      </c>
      <c r="EK51" s="907" t="s">
        <v>1140</v>
      </c>
      <c r="EL51" s="907" t="s">
        <v>1140</v>
      </c>
      <c r="EM51" s="907" t="s">
        <v>1140</v>
      </c>
      <c r="EN51" s="907" t="s">
        <v>1140</v>
      </c>
      <c r="EO51" s="907" t="s">
        <v>1140</v>
      </c>
      <c r="EP51" s="907" t="s">
        <v>1140</v>
      </c>
      <c r="EQ51" s="907" t="s">
        <v>1140</v>
      </c>
      <c r="ER51" s="907" t="s">
        <v>1035</v>
      </c>
      <c r="ES51" s="907" t="s">
        <v>533</v>
      </c>
      <c r="ET51" s="907" t="s">
        <v>533</v>
      </c>
      <c r="EU51" s="907" t="s">
        <v>1140</v>
      </c>
      <c r="EV51" s="907" t="s">
        <v>1140</v>
      </c>
      <c r="EW51" s="907" t="s">
        <v>533</v>
      </c>
      <c r="EX51" s="907" t="s">
        <v>533</v>
      </c>
      <c r="EY51" s="907" t="s">
        <v>1140</v>
      </c>
      <c r="EZ51" s="907" t="s">
        <v>1140</v>
      </c>
      <c r="FA51" s="907" t="s">
        <v>1140</v>
      </c>
      <c r="FB51" s="907" t="s">
        <v>1140</v>
      </c>
      <c r="FC51" s="907" t="s">
        <v>1140</v>
      </c>
      <c r="FD51" s="907" t="s">
        <v>1140</v>
      </c>
      <c r="FE51" s="907" t="s">
        <v>1140</v>
      </c>
      <c r="FF51" s="907" t="s">
        <v>1140</v>
      </c>
      <c r="FG51" s="907" t="s">
        <v>1140</v>
      </c>
      <c r="FH51" s="907" t="s">
        <v>533</v>
      </c>
      <c r="FI51" s="907" t="s">
        <v>533</v>
      </c>
      <c r="FJ51" s="907" t="s">
        <v>1140</v>
      </c>
      <c r="FK51" s="907" t="s">
        <v>1140</v>
      </c>
      <c r="FL51" s="907" t="s">
        <v>1140</v>
      </c>
      <c r="FM51" s="907" t="s">
        <v>1140</v>
      </c>
      <c r="FN51" s="907" t="s">
        <v>1140</v>
      </c>
      <c r="FO51" s="907" t="s">
        <v>1140</v>
      </c>
      <c r="FP51" s="907" t="s">
        <v>1140</v>
      </c>
      <c r="FQ51" s="907" t="s">
        <v>1140</v>
      </c>
      <c r="FR51" s="907" t="s">
        <v>1140</v>
      </c>
      <c r="FS51" s="907" t="s">
        <v>1140</v>
      </c>
      <c r="FT51" s="907" t="s">
        <v>1140</v>
      </c>
      <c r="FU51" s="907" t="s">
        <v>1140</v>
      </c>
      <c r="FV51" s="907" t="s">
        <v>534</v>
      </c>
      <c r="FW51" s="907" t="s">
        <v>1140</v>
      </c>
      <c r="FX51" s="907" t="s">
        <v>533</v>
      </c>
      <c r="FY51" s="907" t="s">
        <v>533</v>
      </c>
      <c r="FZ51" s="907" t="s">
        <v>533</v>
      </c>
      <c r="GA51" s="907" t="s">
        <v>533</v>
      </c>
      <c r="GB51" s="907" t="s">
        <v>533</v>
      </c>
      <c r="GC51" s="907" t="s">
        <v>1140</v>
      </c>
      <c r="GD51" s="907" t="s">
        <v>533</v>
      </c>
      <c r="GE51" s="907" t="s">
        <v>533</v>
      </c>
      <c r="GF51" s="907" t="s">
        <v>1140</v>
      </c>
      <c r="GG51" s="907" t="s">
        <v>1140</v>
      </c>
      <c r="GH51" s="907" t="s">
        <v>533</v>
      </c>
      <c r="GI51" s="907" t="s">
        <v>533</v>
      </c>
      <c r="GJ51" s="907" t="s">
        <v>533</v>
      </c>
      <c r="GK51" s="907" t="s">
        <v>533</v>
      </c>
    </row>
    <row r="52" spans="1:193" x14ac:dyDescent="0.2">
      <c r="A52" s="906">
        <v>44512</v>
      </c>
      <c r="B52" s="907" t="s">
        <v>1140</v>
      </c>
      <c r="C52" s="907" t="s">
        <v>1140</v>
      </c>
      <c r="D52" s="907" t="s">
        <v>1140</v>
      </c>
      <c r="E52" s="907" t="s">
        <v>533</v>
      </c>
      <c r="F52" s="907" t="s">
        <v>1140</v>
      </c>
      <c r="G52" s="907" t="s">
        <v>1140</v>
      </c>
      <c r="H52" s="907" t="s">
        <v>1140</v>
      </c>
      <c r="I52" s="907" t="s">
        <v>1140</v>
      </c>
      <c r="J52" s="907" t="s">
        <v>1140</v>
      </c>
      <c r="K52" s="907" t="s">
        <v>1140</v>
      </c>
      <c r="L52" s="907" t="s">
        <v>1140</v>
      </c>
      <c r="M52" s="907" t="s">
        <v>1140</v>
      </c>
      <c r="N52" s="907" t="s">
        <v>1140</v>
      </c>
      <c r="O52" s="907" t="s">
        <v>1140</v>
      </c>
      <c r="P52" s="907" t="s">
        <v>1140</v>
      </c>
      <c r="Q52" s="907" t="s">
        <v>1140</v>
      </c>
      <c r="R52" s="907" t="s">
        <v>1140</v>
      </c>
      <c r="S52" s="907" t="s">
        <v>1140</v>
      </c>
      <c r="T52" s="907" t="s">
        <v>1140</v>
      </c>
      <c r="U52" s="907" t="s">
        <v>1140</v>
      </c>
      <c r="V52" s="907" t="s">
        <v>1140</v>
      </c>
      <c r="W52" s="907" t="s">
        <v>1140</v>
      </c>
      <c r="X52" s="907" t="s">
        <v>1140</v>
      </c>
      <c r="Y52" s="907" t="s">
        <v>1140</v>
      </c>
      <c r="Z52" s="907" t="s">
        <v>1140</v>
      </c>
      <c r="AA52" s="907" t="s">
        <v>1140</v>
      </c>
      <c r="AB52" s="907" t="s">
        <v>1140</v>
      </c>
      <c r="AC52" s="907" t="s">
        <v>1140</v>
      </c>
      <c r="AD52" s="907" t="s">
        <v>1140</v>
      </c>
      <c r="AE52" s="907" t="s">
        <v>1140</v>
      </c>
      <c r="AF52" s="907" t="s">
        <v>533</v>
      </c>
      <c r="AG52" s="907" t="s">
        <v>533</v>
      </c>
      <c r="AH52" s="907" t="s">
        <v>1140</v>
      </c>
      <c r="AI52" s="907" t="s">
        <v>1140</v>
      </c>
      <c r="AJ52" s="907" t="s">
        <v>1140</v>
      </c>
      <c r="AK52" s="907" t="s">
        <v>1140</v>
      </c>
      <c r="AL52" s="907" t="s">
        <v>1140</v>
      </c>
      <c r="AM52" s="907" t="s">
        <v>1140</v>
      </c>
      <c r="AN52" s="907" t="s">
        <v>1140</v>
      </c>
      <c r="AO52" s="907" t="s">
        <v>1140</v>
      </c>
      <c r="AP52" s="907" t="s">
        <v>1140</v>
      </c>
      <c r="AQ52" s="907" t="s">
        <v>1140</v>
      </c>
      <c r="AR52" s="907" t="s">
        <v>1140</v>
      </c>
      <c r="AS52" s="907" t="s">
        <v>1140</v>
      </c>
      <c r="AT52" s="907" t="s">
        <v>1140</v>
      </c>
      <c r="AU52" s="907" t="s">
        <v>1140</v>
      </c>
      <c r="AV52" s="907" t="s">
        <v>1140</v>
      </c>
      <c r="AW52" s="907" t="s">
        <v>1140</v>
      </c>
      <c r="AX52" s="907" t="s">
        <v>1140</v>
      </c>
      <c r="AY52" s="907" t="s">
        <v>533</v>
      </c>
      <c r="AZ52" s="907" t="s">
        <v>533</v>
      </c>
      <c r="BA52" s="907" t="s">
        <v>1140</v>
      </c>
      <c r="BB52" s="907" t="s">
        <v>533</v>
      </c>
      <c r="BC52" s="907" t="s">
        <v>1140</v>
      </c>
      <c r="BD52" s="907" t="s">
        <v>533</v>
      </c>
      <c r="BE52" s="907" t="s">
        <v>1140</v>
      </c>
      <c r="BF52" s="907" t="s">
        <v>1140</v>
      </c>
      <c r="BG52" s="907" t="s">
        <v>533</v>
      </c>
      <c r="BH52" s="907" t="s">
        <v>533</v>
      </c>
      <c r="BI52" s="907" t="s">
        <v>1140</v>
      </c>
      <c r="BJ52" s="907" t="s">
        <v>533</v>
      </c>
      <c r="BK52" s="907" t="s">
        <v>1140</v>
      </c>
      <c r="BL52" s="907" t="s">
        <v>533</v>
      </c>
      <c r="BM52" s="907" t="s">
        <v>1140</v>
      </c>
      <c r="BN52" s="907" t="s">
        <v>1140</v>
      </c>
      <c r="BO52" s="907" t="s">
        <v>533</v>
      </c>
      <c r="BP52" s="907" t="s">
        <v>533</v>
      </c>
      <c r="BQ52" s="907" t="s">
        <v>533</v>
      </c>
      <c r="BR52" s="907" t="s">
        <v>533</v>
      </c>
      <c r="BS52" s="907" t="s">
        <v>1140</v>
      </c>
      <c r="BT52" s="907" t="s">
        <v>533</v>
      </c>
      <c r="BU52" s="907" t="s">
        <v>1140</v>
      </c>
      <c r="BV52" s="907" t="s">
        <v>1140</v>
      </c>
      <c r="BW52" s="907" t="s">
        <v>1140</v>
      </c>
      <c r="BX52" s="907" t="s">
        <v>1140</v>
      </c>
      <c r="BY52" s="907" t="s">
        <v>1140</v>
      </c>
      <c r="BZ52" s="907" t="s">
        <v>533</v>
      </c>
      <c r="CA52" s="907" t="s">
        <v>533</v>
      </c>
      <c r="CB52" s="907" t="s">
        <v>1140</v>
      </c>
      <c r="CC52" s="907" t="s">
        <v>1140</v>
      </c>
      <c r="CD52" s="907" t="s">
        <v>1140</v>
      </c>
      <c r="CE52" s="907" t="s">
        <v>1140</v>
      </c>
      <c r="CF52" s="907" t="s">
        <v>533</v>
      </c>
      <c r="CG52" s="907" t="s">
        <v>1140</v>
      </c>
      <c r="CH52" s="907" t="s">
        <v>1140</v>
      </c>
      <c r="CI52" s="907" t="s">
        <v>1140</v>
      </c>
      <c r="CJ52" s="907" t="s">
        <v>1140</v>
      </c>
      <c r="CK52" s="907" t="s">
        <v>1140</v>
      </c>
      <c r="CL52" s="907" t="s">
        <v>1140</v>
      </c>
      <c r="CM52" s="907" t="s">
        <v>1140</v>
      </c>
      <c r="CN52" s="907" t="s">
        <v>533</v>
      </c>
      <c r="CO52" s="907" t="s">
        <v>1140</v>
      </c>
      <c r="CP52" s="907" t="s">
        <v>1140</v>
      </c>
      <c r="CQ52" s="907" t="s">
        <v>1140</v>
      </c>
      <c r="CR52" s="907" t="s">
        <v>1140</v>
      </c>
      <c r="CS52" s="907" t="s">
        <v>1140</v>
      </c>
      <c r="CT52" s="907" t="s">
        <v>1140</v>
      </c>
      <c r="CU52" s="907" t="s">
        <v>1140</v>
      </c>
      <c r="CV52" s="907" t="s">
        <v>1140</v>
      </c>
      <c r="CW52" s="907" t="s">
        <v>1140</v>
      </c>
      <c r="CX52" s="907" t="s">
        <v>1140</v>
      </c>
      <c r="CY52" s="907" t="s">
        <v>1140</v>
      </c>
      <c r="CZ52" s="907" t="s">
        <v>533</v>
      </c>
      <c r="DA52" s="907" t="s">
        <v>1140</v>
      </c>
      <c r="DB52" s="907" t="s">
        <v>1140</v>
      </c>
      <c r="DC52" s="907" t="s">
        <v>1140</v>
      </c>
      <c r="DD52" s="907" t="s">
        <v>1140</v>
      </c>
      <c r="DE52" s="907" t="s">
        <v>1140</v>
      </c>
      <c r="DF52" s="907" t="s">
        <v>1140</v>
      </c>
      <c r="DG52" s="907" t="s">
        <v>1140</v>
      </c>
      <c r="DH52" s="907" t="s">
        <v>1140</v>
      </c>
      <c r="DI52" s="907" t="s">
        <v>1140</v>
      </c>
      <c r="DJ52" s="907" t="s">
        <v>533</v>
      </c>
      <c r="DK52" s="907" t="s">
        <v>1140</v>
      </c>
      <c r="DL52" s="907" t="s">
        <v>1140</v>
      </c>
      <c r="DM52" s="907" t="s">
        <v>1140</v>
      </c>
      <c r="DN52" s="907" t="s">
        <v>1140</v>
      </c>
      <c r="DO52" s="907" t="s">
        <v>1140</v>
      </c>
      <c r="DP52" s="907" t="s">
        <v>1140</v>
      </c>
      <c r="DQ52" s="907" t="s">
        <v>1140</v>
      </c>
      <c r="DR52" s="907" t="s">
        <v>533</v>
      </c>
      <c r="DS52" s="907" t="s">
        <v>533</v>
      </c>
      <c r="DT52" s="907" t="s">
        <v>1140</v>
      </c>
      <c r="DU52" s="907" t="s">
        <v>1140</v>
      </c>
      <c r="DV52" s="907" t="s">
        <v>1140</v>
      </c>
      <c r="DW52" s="907" t="s">
        <v>533</v>
      </c>
      <c r="DX52" s="907" t="s">
        <v>533</v>
      </c>
      <c r="DY52" s="907" t="s">
        <v>533</v>
      </c>
      <c r="DZ52" s="907" t="s">
        <v>533</v>
      </c>
      <c r="EA52" s="907" t="s">
        <v>533</v>
      </c>
      <c r="EB52" s="907" t="s">
        <v>1140</v>
      </c>
      <c r="EC52" s="907" t="s">
        <v>534</v>
      </c>
      <c r="ED52" s="907" t="s">
        <v>1140</v>
      </c>
      <c r="EE52" s="907" t="s">
        <v>1140</v>
      </c>
      <c r="EF52" s="907" t="s">
        <v>1140</v>
      </c>
      <c r="EG52" s="907" t="s">
        <v>1140</v>
      </c>
      <c r="EH52" s="907" t="s">
        <v>1140</v>
      </c>
      <c r="EI52" s="907" t="s">
        <v>1140</v>
      </c>
      <c r="EJ52" s="907" t="s">
        <v>1140</v>
      </c>
      <c r="EK52" s="907" t="s">
        <v>1140</v>
      </c>
      <c r="EL52" s="907" t="s">
        <v>1140</v>
      </c>
      <c r="EM52" s="907" t="s">
        <v>1140</v>
      </c>
      <c r="EN52" s="907" t="s">
        <v>1140</v>
      </c>
      <c r="EO52" s="907" t="s">
        <v>1140</v>
      </c>
      <c r="EP52" s="907" t="s">
        <v>1140</v>
      </c>
      <c r="EQ52" s="907" t="s">
        <v>1140</v>
      </c>
      <c r="ER52" s="907" t="s">
        <v>534</v>
      </c>
      <c r="ES52" s="907" t="s">
        <v>533</v>
      </c>
      <c r="ET52" s="907" t="s">
        <v>533</v>
      </c>
      <c r="EU52" s="907" t="s">
        <v>1140</v>
      </c>
      <c r="EV52" s="907" t="s">
        <v>1140</v>
      </c>
      <c r="EW52" s="907" t="s">
        <v>1140</v>
      </c>
      <c r="EX52" s="907" t="s">
        <v>533</v>
      </c>
      <c r="EY52" s="907" t="s">
        <v>1140</v>
      </c>
      <c r="EZ52" s="907" t="s">
        <v>1140</v>
      </c>
      <c r="FA52" s="907" t="s">
        <v>1140</v>
      </c>
      <c r="FB52" s="907" t="s">
        <v>1140</v>
      </c>
      <c r="FC52" s="907" t="s">
        <v>1140</v>
      </c>
      <c r="FD52" s="907" t="s">
        <v>1140</v>
      </c>
      <c r="FE52" s="907" t="s">
        <v>1140</v>
      </c>
      <c r="FF52" s="907" t="s">
        <v>1140</v>
      </c>
      <c r="FG52" s="907" t="s">
        <v>1140</v>
      </c>
      <c r="FH52" s="907" t="s">
        <v>533</v>
      </c>
      <c r="FI52" s="907" t="s">
        <v>533</v>
      </c>
      <c r="FJ52" s="907" t="s">
        <v>1140</v>
      </c>
      <c r="FK52" s="907" t="s">
        <v>1140</v>
      </c>
      <c r="FL52" s="907" t="s">
        <v>1140</v>
      </c>
      <c r="FM52" s="907" t="s">
        <v>1140</v>
      </c>
      <c r="FN52" s="907" t="s">
        <v>1140</v>
      </c>
      <c r="FO52" s="907" t="s">
        <v>1140</v>
      </c>
      <c r="FP52" s="907" t="s">
        <v>1140</v>
      </c>
      <c r="FQ52" s="907" t="s">
        <v>1140</v>
      </c>
      <c r="FR52" s="907" t="s">
        <v>1140</v>
      </c>
      <c r="FS52" s="907" t="s">
        <v>1140</v>
      </c>
      <c r="FT52" s="907" t="s">
        <v>1140</v>
      </c>
      <c r="FU52" s="907" t="s">
        <v>1140</v>
      </c>
      <c r="FV52" s="907" t="s">
        <v>534</v>
      </c>
      <c r="FW52" s="907" t="s">
        <v>1140</v>
      </c>
      <c r="FX52" s="907" t="s">
        <v>533</v>
      </c>
      <c r="FY52" s="907" t="s">
        <v>533</v>
      </c>
      <c r="FZ52" s="907" t="s">
        <v>533</v>
      </c>
      <c r="GA52" s="907" t="s">
        <v>533</v>
      </c>
      <c r="GB52" s="907" t="s">
        <v>533</v>
      </c>
      <c r="GC52" s="907" t="s">
        <v>1140</v>
      </c>
      <c r="GD52" s="907" t="s">
        <v>533</v>
      </c>
      <c r="GE52" s="907" t="s">
        <v>533</v>
      </c>
      <c r="GF52" s="907" t="s">
        <v>1140</v>
      </c>
      <c r="GG52" s="907" t="s">
        <v>1140</v>
      </c>
      <c r="GH52" s="907" t="s">
        <v>533</v>
      </c>
      <c r="GI52" s="907" t="s">
        <v>533</v>
      </c>
      <c r="GJ52" s="907" t="s">
        <v>533</v>
      </c>
      <c r="GK52" s="907" t="s">
        <v>533</v>
      </c>
    </row>
    <row r="53" spans="1:193" x14ac:dyDescent="0.2">
      <c r="A53" s="906">
        <v>44513</v>
      </c>
      <c r="B53" s="907" t="s">
        <v>1140</v>
      </c>
      <c r="C53" s="907" t="s">
        <v>1140</v>
      </c>
      <c r="D53" s="907" t="s">
        <v>1140</v>
      </c>
      <c r="E53" s="907" t="s">
        <v>533</v>
      </c>
      <c r="F53" s="907" t="s">
        <v>1140</v>
      </c>
      <c r="G53" s="907" t="s">
        <v>1140</v>
      </c>
      <c r="H53" s="907" t="s">
        <v>1140</v>
      </c>
      <c r="I53" s="907" t="s">
        <v>1140</v>
      </c>
      <c r="J53" s="907" t="s">
        <v>1140</v>
      </c>
      <c r="K53" s="907" t="s">
        <v>1140</v>
      </c>
      <c r="L53" s="907" t="s">
        <v>1140</v>
      </c>
      <c r="M53" s="907" t="s">
        <v>1140</v>
      </c>
      <c r="N53" s="907" t="s">
        <v>1140</v>
      </c>
      <c r="O53" s="907" t="s">
        <v>1140</v>
      </c>
      <c r="P53" s="907" t="s">
        <v>1140</v>
      </c>
      <c r="Q53" s="907" t="s">
        <v>1140</v>
      </c>
      <c r="R53" s="907" t="s">
        <v>1140</v>
      </c>
      <c r="S53" s="907" t="s">
        <v>1140</v>
      </c>
      <c r="T53" s="907" t="s">
        <v>1140</v>
      </c>
      <c r="U53" s="907" t="s">
        <v>1140</v>
      </c>
      <c r="V53" s="907" t="s">
        <v>1140</v>
      </c>
      <c r="W53" s="907" t="s">
        <v>1140</v>
      </c>
      <c r="X53" s="907" t="s">
        <v>1140</v>
      </c>
      <c r="Y53" s="907" t="s">
        <v>1140</v>
      </c>
      <c r="Z53" s="907" t="s">
        <v>1140</v>
      </c>
      <c r="AA53" s="907" t="s">
        <v>1140</v>
      </c>
      <c r="AB53" s="907" t="s">
        <v>1140</v>
      </c>
      <c r="AC53" s="907" t="s">
        <v>1140</v>
      </c>
      <c r="AD53" s="907" t="s">
        <v>1140</v>
      </c>
      <c r="AE53" s="907" t="s">
        <v>1140</v>
      </c>
      <c r="AF53" s="907" t="s">
        <v>533</v>
      </c>
      <c r="AG53" s="907" t="s">
        <v>533</v>
      </c>
      <c r="AH53" s="907" t="s">
        <v>1140</v>
      </c>
      <c r="AI53" s="907" t="s">
        <v>1140</v>
      </c>
      <c r="AJ53" s="907" t="s">
        <v>1140</v>
      </c>
      <c r="AK53" s="907" t="s">
        <v>1140</v>
      </c>
      <c r="AL53" s="907" t="s">
        <v>1140</v>
      </c>
      <c r="AM53" s="907" t="s">
        <v>1140</v>
      </c>
      <c r="AN53" s="907" t="s">
        <v>1140</v>
      </c>
      <c r="AO53" s="907" t="s">
        <v>1140</v>
      </c>
      <c r="AP53" s="907" t="s">
        <v>1140</v>
      </c>
      <c r="AQ53" s="907" t="s">
        <v>1140</v>
      </c>
      <c r="AR53" s="907" t="s">
        <v>1140</v>
      </c>
      <c r="AS53" s="907" t="s">
        <v>1140</v>
      </c>
      <c r="AT53" s="907" t="s">
        <v>533</v>
      </c>
      <c r="AU53" s="907" t="s">
        <v>1140</v>
      </c>
      <c r="AV53" s="907" t="s">
        <v>1140</v>
      </c>
      <c r="AW53" s="907" t="s">
        <v>1140</v>
      </c>
      <c r="AX53" s="907" t="s">
        <v>1140</v>
      </c>
      <c r="AY53" s="907" t="s">
        <v>533</v>
      </c>
      <c r="AZ53" s="907" t="s">
        <v>533</v>
      </c>
      <c r="BA53" s="907" t="s">
        <v>1140</v>
      </c>
      <c r="BB53" s="907" t="s">
        <v>533</v>
      </c>
      <c r="BC53" s="907" t="s">
        <v>1140</v>
      </c>
      <c r="BD53" s="907" t="s">
        <v>533</v>
      </c>
      <c r="BE53" s="907" t="s">
        <v>1140</v>
      </c>
      <c r="BF53" s="907" t="s">
        <v>1140</v>
      </c>
      <c r="BG53" s="907" t="s">
        <v>533</v>
      </c>
      <c r="BH53" s="907" t="s">
        <v>533</v>
      </c>
      <c r="BI53" s="907" t="s">
        <v>1140</v>
      </c>
      <c r="BJ53" s="907" t="s">
        <v>533</v>
      </c>
      <c r="BK53" s="907" t="s">
        <v>1140</v>
      </c>
      <c r="BL53" s="907" t="s">
        <v>533</v>
      </c>
      <c r="BM53" s="907" t="s">
        <v>1140</v>
      </c>
      <c r="BN53" s="907" t="s">
        <v>1140</v>
      </c>
      <c r="BO53" s="907" t="s">
        <v>533</v>
      </c>
      <c r="BP53" s="907" t="s">
        <v>533</v>
      </c>
      <c r="BQ53" s="907" t="s">
        <v>533</v>
      </c>
      <c r="BR53" s="907" t="s">
        <v>533</v>
      </c>
      <c r="BS53" s="907" t="s">
        <v>1140</v>
      </c>
      <c r="BT53" s="907" t="s">
        <v>533</v>
      </c>
      <c r="BU53" s="907" t="s">
        <v>1140</v>
      </c>
      <c r="BV53" s="907" t="s">
        <v>1140</v>
      </c>
      <c r="BW53" s="907" t="s">
        <v>1140</v>
      </c>
      <c r="BX53" s="907" t="s">
        <v>1140</v>
      </c>
      <c r="BY53" s="907" t="s">
        <v>1140</v>
      </c>
      <c r="BZ53" s="907" t="s">
        <v>533</v>
      </c>
      <c r="CA53" s="907" t="s">
        <v>533</v>
      </c>
      <c r="CB53" s="907" t="s">
        <v>1140</v>
      </c>
      <c r="CC53" s="907" t="s">
        <v>1140</v>
      </c>
      <c r="CD53" s="907" t="s">
        <v>1140</v>
      </c>
      <c r="CE53" s="907" t="s">
        <v>1140</v>
      </c>
      <c r="CF53" s="907" t="s">
        <v>533</v>
      </c>
      <c r="CG53" s="907" t="s">
        <v>1140</v>
      </c>
      <c r="CH53" s="907" t="s">
        <v>1140</v>
      </c>
      <c r="CI53" s="907" t="s">
        <v>1140</v>
      </c>
      <c r="CJ53" s="907" t="s">
        <v>1140</v>
      </c>
      <c r="CK53" s="907" t="s">
        <v>1140</v>
      </c>
      <c r="CL53" s="907" t="s">
        <v>1140</v>
      </c>
      <c r="CM53" s="907" t="s">
        <v>1140</v>
      </c>
      <c r="CN53" s="907" t="s">
        <v>533</v>
      </c>
      <c r="CO53" s="907" t="s">
        <v>1140</v>
      </c>
      <c r="CP53" s="907" t="s">
        <v>1140</v>
      </c>
      <c r="CQ53" s="907" t="s">
        <v>1140</v>
      </c>
      <c r="CR53" s="907" t="s">
        <v>1140</v>
      </c>
      <c r="CS53" s="907" t="s">
        <v>1140</v>
      </c>
      <c r="CT53" s="907" t="s">
        <v>1140</v>
      </c>
      <c r="CU53" s="907" t="s">
        <v>1140</v>
      </c>
      <c r="CV53" s="907" t="s">
        <v>1140</v>
      </c>
      <c r="CW53" s="907" t="s">
        <v>1140</v>
      </c>
      <c r="CX53" s="907" t="s">
        <v>1140</v>
      </c>
      <c r="CY53" s="907" t="s">
        <v>1140</v>
      </c>
      <c r="CZ53" s="907" t="s">
        <v>533</v>
      </c>
      <c r="DA53" s="907" t="s">
        <v>1140</v>
      </c>
      <c r="DB53" s="907" t="s">
        <v>1140</v>
      </c>
      <c r="DC53" s="907" t="s">
        <v>1140</v>
      </c>
      <c r="DD53" s="907" t="s">
        <v>1140</v>
      </c>
      <c r="DE53" s="907" t="s">
        <v>1140</v>
      </c>
      <c r="DF53" s="907" t="s">
        <v>1140</v>
      </c>
      <c r="DG53" s="907" t="s">
        <v>1140</v>
      </c>
      <c r="DH53" s="907" t="s">
        <v>1140</v>
      </c>
      <c r="DI53" s="907" t="s">
        <v>1140</v>
      </c>
      <c r="DJ53" s="907" t="s">
        <v>533</v>
      </c>
      <c r="DK53" s="907" t="s">
        <v>1140</v>
      </c>
      <c r="DL53" s="907" t="s">
        <v>1140</v>
      </c>
      <c r="DM53" s="907" t="s">
        <v>1140</v>
      </c>
      <c r="DN53" s="907" t="s">
        <v>1140</v>
      </c>
      <c r="DO53" s="907" t="s">
        <v>1140</v>
      </c>
      <c r="DP53" s="907" t="s">
        <v>1140</v>
      </c>
      <c r="DQ53" s="907" t="s">
        <v>1140</v>
      </c>
      <c r="DR53" s="907" t="s">
        <v>533</v>
      </c>
      <c r="DS53" s="907" t="s">
        <v>533</v>
      </c>
      <c r="DT53" s="907" t="s">
        <v>533</v>
      </c>
      <c r="DU53" s="907" t="s">
        <v>1140</v>
      </c>
      <c r="DV53" s="907" t="s">
        <v>1140</v>
      </c>
      <c r="DW53" s="907" t="s">
        <v>533</v>
      </c>
      <c r="DX53" s="907" t="s">
        <v>533</v>
      </c>
      <c r="DY53" s="907" t="s">
        <v>533</v>
      </c>
      <c r="DZ53" s="907" t="s">
        <v>533</v>
      </c>
      <c r="EA53" s="907" t="s">
        <v>533</v>
      </c>
      <c r="EB53" s="907" t="s">
        <v>533</v>
      </c>
      <c r="EC53" s="907" t="s">
        <v>534</v>
      </c>
      <c r="ED53" s="907" t="s">
        <v>1140</v>
      </c>
      <c r="EE53" s="907" t="s">
        <v>1140</v>
      </c>
      <c r="EF53" s="907" t="s">
        <v>1140</v>
      </c>
      <c r="EG53" s="907" t="s">
        <v>1140</v>
      </c>
      <c r="EH53" s="907" t="s">
        <v>1140</v>
      </c>
      <c r="EI53" s="907" t="s">
        <v>1140</v>
      </c>
      <c r="EJ53" s="907" t="s">
        <v>1140</v>
      </c>
      <c r="EK53" s="907" t="s">
        <v>1140</v>
      </c>
      <c r="EL53" s="907" t="s">
        <v>1140</v>
      </c>
      <c r="EM53" s="907" t="s">
        <v>1140</v>
      </c>
      <c r="EN53" s="907" t="s">
        <v>1140</v>
      </c>
      <c r="EO53" s="907" t="s">
        <v>1140</v>
      </c>
      <c r="EP53" s="907" t="s">
        <v>1140</v>
      </c>
      <c r="EQ53" s="907" t="s">
        <v>1140</v>
      </c>
      <c r="ER53" s="907" t="s">
        <v>534</v>
      </c>
      <c r="ES53" s="907" t="s">
        <v>1140</v>
      </c>
      <c r="ET53" s="907" t="s">
        <v>533</v>
      </c>
      <c r="EU53" s="907" t="s">
        <v>533</v>
      </c>
      <c r="EV53" s="907" t="s">
        <v>1140</v>
      </c>
      <c r="EW53" s="907" t="s">
        <v>1140</v>
      </c>
      <c r="EX53" s="907" t="s">
        <v>533</v>
      </c>
      <c r="EY53" s="907" t="s">
        <v>1140</v>
      </c>
      <c r="EZ53" s="907" t="s">
        <v>1140</v>
      </c>
      <c r="FA53" s="907" t="s">
        <v>1140</v>
      </c>
      <c r="FB53" s="907" t="s">
        <v>1140</v>
      </c>
      <c r="FC53" s="907" t="s">
        <v>1140</v>
      </c>
      <c r="FD53" s="907" t="s">
        <v>1140</v>
      </c>
      <c r="FE53" s="907" t="s">
        <v>1140</v>
      </c>
      <c r="FF53" s="907" t="s">
        <v>1140</v>
      </c>
      <c r="FG53" s="907" t="s">
        <v>1140</v>
      </c>
      <c r="FH53" s="907" t="s">
        <v>533</v>
      </c>
      <c r="FI53" s="907" t="s">
        <v>533</v>
      </c>
      <c r="FJ53" s="907" t="s">
        <v>1140</v>
      </c>
      <c r="FK53" s="907" t="s">
        <v>1140</v>
      </c>
      <c r="FL53" s="907" t="s">
        <v>1140</v>
      </c>
      <c r="FM53" s="907" t="s">
        <v>1140</v>
      </c>
      <c r="FN53" s="907" t="s">
        <v>1140</v>
      </c>
      <c r="FO53" s="907" t="s">
        <v>1140</v>
      </c>
      <c r="FP53" s="907" t="s">
        <v>1140</v>
      </c>
      <c r="FQ53" s="907" t="s">
        <v>1140</v>
      </c>
      <c r="FR53" s="907" t="s">
        <v>1140</v>
      </c>
      <c r="FS53" s="907" t="s">
        <v>1140</v>
      </c>
      <c r="FT53" s="907" t="s">
        <v>1140</v>
      </c>
      <c r="FU53" s="907" t="s">
        <v>1140</v>
      </c>
      <c r="FV53" s="907" t="s">
        <v>534</v>
      </c>
      <c r="FW53" s="907" t="s">
        <v>1140</v>
      </c>
      <c r="FX53" s="907" t="s">
        <v>533</v>
      </c>
      <c r="FY53" s="907" t="s">
        <v>533</v>
      </c>
      <c r="FZ53" s="907" t="s">
        <v>533</v>
      </c>
      <c r="GA53" s="907" t="s">
        <v>533</v>
      </c>
      <c r="GB53" s="907" t="s">
        <v>1140</v>
      </c>
      <c r="GC53" s="907" t="s">
        <v>1140</v>
      </c>
      <c r="GD53" s="907" t="s">
        <v>533</v>
      </c>
      <c r="GE53" s="907" t="s">
        <v>533</v>
      </c>
      <c r="GF53" s="907" t="s">
        <v>1140</v>
      </c>
      <c r="GG53" s="907" t="s">
        <v>1140</v>
      </c>
      <c r="GH53" s="907" t="s">
        <v>533</v>
      </c>
      <c r="GI53" s="907" t="s">
        <v>533</v>
      </c>
      <c r="GJ53" s="907" t="s">
        <v>533</v>
      </c>
      <c r="GK53" s="907" t="s">
        <v>1140</v>
      </c>
    </row>
    <row r="54" spans="1:193" x14ac:dyDescent="0.2">
      <c r="A54" s="906">
        <v>44514</v>
      </c>
      <c r="B54" s="907" t="s">
        <v>1140</v>
      </c>
      <c r="C54" s="907" t="s">
        <v>1140</v>
      </c>
      <c r="D54" s="907" t="s">
        <v>1140</v>
      </c>
      <c r="E54" s="907" t="s">
        <v>533</v>
      </c>
      <c r="F54" s="907" t="s">
        <v>1140</v>
      </c>
      <c r="G54" s="907" t="s">
        <v>1140</v>
      </c>
      <c r="H54" s="907" t="s">
        <v>1140</v>
      </c>
      <c r="I54" s="907" t="s">
        <v>1140</v>
      </c>
      <c r="J54" s="907" t="s">
        <v>1140</v>
      </c>
      <c r="K54" s="907" t="s">
        <v>1140</v>
      </c>
      <c r="L54" s="907" t="s">
        <v>1140</v>
      </c>
      <c r="M54" s="907" t="s">
        <v>1140</v>
      </c>
      <c r="N54" s="907" t="s">
        <v>1140</v>
      </c>
      <c r="O54" s="907" t="s">
        <v>1140</v>
      </c>
      <c r="P54" s="907" t="s">
        <v>1140</v>
      </c>
      <c r="Q54" s="907" t="s">
        <v>1140</v>
      </c>
      <c r="R54" s="907" t="s">
        <v>1140</v>
      </c>
      <c r="S54" s="907" t="s">
        <v>1140</v>
      </c>
      <c r="T54" s="907" t="s">
        <v>1140</v>
      </c>
      <c r="U54" s="907" t="s">
        <v>1140</v>
      </c>
      <c r="V54" s="907" t="s">
        <v>1140</v>
      </c>
      <c r="W54" s="907" t="s">
        <v>1140</v>
      </c>
      <c r="X54" s="907" t="s">
        <v>1140</v>
      </c>
      <c r="Y54" s="907" t="s">
        <v>1140</v>
      </c>
      <c r="Z54" s="907" t="s">
        <v>1140</v>
      </c>
      <c r="AA54" s="907" t="s">
        <v>1140</v>
      </c>
      <c r="AB54" s="907" t="s">
        <v>1140</v>
      </c>
      <c r="AC54" s="907" t="s">
        <v>1140</v>
      </c>
      <c r="AD54" s="907" t="s">
        <v>1140</v>
      </c>
      <c r="AE54" s="907" t="s">
        <v>1140</v>
      </c>
      <c r="AF54" s="907" t="s">
        <v>533</v>
      </c>
      <c r="AG54" s="907" t="s">
        <v>533</v>
      </c>
      <c r="AH54" s="907" t="s">
        <v>1140</v>
      </c>
      <c r="AI54" s="907" t="s">
        <v>1140</v>
      </c>
      <c r="AJ54" s="907" t="s">
        <v>1140</v>
      </c>
      <c r="AK54" s="907" t="s">
        <v>1140</v>
      </c>
      <c r="AL54" s="907" t="s">
        <v>1140</v>
      </c>
      <c r="AM54" s="907" t="s">
        <v>1140</v>
      </c>
      <c r="AN54" s="907" t="s">
        <v>1140</v>
      </c>
      <c r="AO54" s="907" t="s">
        <v>1140</v>
      </c>
      <c r="AP54" s="907" t="s">
        <v>1140</v>
      </c>
      <c r="AQ54" s="907" t="s">
        <v>1140</v>
      </c>
      <c r="AR54" s="907" t="s">
        <v>1140</v>
      </c>
      <c r="AS54" s="907" t="s">
        <v>1140</v>
      </c>
      <c r="AT54" s="907" t="s">
        <v>1140</v>
      </c>
      <c r="AU54" s="907" t="s">
        <v>1140</v>
      </c>
      <c r="AV54" s="907" t="s">
        <v>1140</v>
      </c>
      <c r="AW54" s="907" t="s">
        <v>1140</v>
      </c>
      <c r="AX54" s="907" t="s">
        <v>1140</v>
      </c>
      <c r="AY54" s="907" t="s">
        <v>533</v>
      </c>
      <c r="AZ54" s="907" t="s">
        <v>533</v>
      </c>
      <c r="BA54" s="907" t="s">
        <v>1140</v>
      </c>
      <c r="BB54" s="907" t="s">
        <v>533</v>
      </c>
      <c r="BC54" s="907" t="s">
        <v>1140</v>
      </c>
      <c r="BD54" s="907" t="s">
        <v>533</v>
      </c>
      <c r="BE54" s="907" t="s">
        <v>1140</v>
      </c>
      <c r="BF54" s="907" t="s">
        <v>1140</v>
      </c>
      <c r="BG54" s="907" t="s">
        <v>533</v>
      </c>
      <c r="BH54" s="907" t="s">
        <v>533</v>
      </c>
      <c r="BI54" s="907" t="s">
        <v>1140</v>
      </c>
      <c r="BJ54" s="907" t="s">
        <v>533</v>
      </c>
      <c r="BK54" s="907" t="s">
        <v>1140</v>
      </c>
      <c r="BL54" s="907" t="s">
        <v>533</v>
      </c>
      <c r="BM54" s="907" t="s">
        <v>1140</v>
      </c>
      <c r="BN54" s="907" t="s">
        <v>1140</v>
      </c>
      <c r="BO54" s="907" t="s">
        <v>533</v>
      </c>
      <c r="BP54" s="907" t="s">
        <v>533</v>
      </c>
      <c r="BQ54" s="907" t="s">
        <v>533</v>
      </c>
      <c r="BR54" s="907" t="s">
        <v>533</v>
      </c>
      <c r="BS54" s="907" t="s">
        <v>1140</v>
      </c>
      <c r="BT54" s="907" t="s">
        <v>533</v>
      </c>
      <c r="BU54" s="907" t="s">
        <v>1140</v>
      </c>
      <c r="BV54" s="907" t="s">
        <v>1140</v>
      </c>
      <c r="BW54" s="907" t="s">
        <v>1140</v>
      </c>
      <c r="BX54" s="907" t="s">
        <v>1140</v>
      </c>
      <c r="BY54" s="907" t="s">
        <v>1140</v>
      </c>
      <c r="BZ54" s="907" t="s">
        <v>533</v>
      </c>
      <c r="CA54" s="907" t="s">
        <v>533</v>
      </c>
      <c r="CB54" s="907" t="s">
        <v>1140</v>
      </c>
      <c r="CC54" s="907" t="s">
        <v>1140</v>
      </c>
      <c r="CD54" s="907" t="s">
        <v>1140</v>
      </c>
      <c r="CE54" s="907" t="s">
        <v>1140</v>
      </c>
      <c r="CF54" s="907" t="s">
        <v>533</v>
      </c>
      <c r="CG54" s="907" t="s">
        <v>1140</v>
      </c>
      <c r="CH54" s="907" t="s">
        <v>1140</v>
      </c>
      <c r="CI54" s="907" t="s">
        <v>1140</v>
      </c>
      <c r="CJ54" s="907" t="s">
        <v>1140</v>
      </c>
      <c r="CK54" s="907" t="s">
        <v>1140</v>
      </c>
      <c r="CL54" s="907" t="s">
        <v>1140</v>
      </c>
      <c r="CM54" s="907" t="s">
        <v>1140</v>
      </c>
      <c r="CN54" s="907" t="s">
        <v>533</v>
      </c>
      <c r="CO54" s="907" t="s">
        <v>1140</v>
      </c>
      <c r="CP54" s="907" t="s">
        <v>1140</v>
      </c>
      <c r="CQ54" s="907" t="s">
        <v>1140</v>
      </c>
      <c r="CR54" s="907" t="s">
        <v>1140</v>
      </c>
      <c r="CS54" s="907" t="s">
        <v>1140</v>
      </c>
      <c r="CT54" s="907" t="s">
        <v>1140</v>
      </c>
      <c r="CU54" s="907" t="s">
        <v>1140</v>
      </c>
      <c r="CV54" s="907" t="s">
        <v>1140</v>
      </c>
      <c r="CW54" s="907" t="s">
        <v>1140</v>
      </c>
      <c r="CX54" s="907" t="s">
        <v>1140</v>
      </c>
      <c r="CY54" s="907" t="s">
        <v>1140</v>
      </c>
      <c r="CZ54" s="907" t="s">
        <v>533</v>
      </c>
      <c r="DA54" s="907" t="s">
        <v>1140</v>
      </c>
      <c r="DB54" s="907" t="s">
        <v>1140</v>
      </c>
      <c r="DC54" s="907" t="s">
        <v>1140</v>
      </c>
      <c r="DD54" s="907" t="s">
        <v>1140</v>
      </c>
      <c r="DE54" s="907" t="s">
        <v>1140</v>
      </c>
      <c r="DF54" s="907" t="s">
        <v>1140</v>
      </c>
      <c r="DG54" s="907" t="s">
        <v>1140</v>
      </c>
      <c r="DH54" s="907" t="s">
        <v>1140</v>
      </c>
      <c r="DI54" s="907" t="s">
        <v>1140</v>
      </c>
      <c r="DJ54" s="907" t="s">
        <v>1140</v>
      </c>
      <c r="DK54" s="907" t="s">
        <v>1140</v>
      </c>
      <c r="DL54" s="907" t="s">
        <v>1140</v>
      </c>
      <c r="DM54" s="907" t="s">
        <v>1140</v>
      </c>
      <c r="DN54" s="907" t="s">
        <v>1140</v>
      </c>
      <c r="DO54" s="907" t="s">
        <v>1140</v>
      </c>
      <c r="DP54" s="907" t="s">
        <v>1140</v>
      </c>
      <c r="DQ54" s="907" t="s">
        <v>1140</v>
      </c>
      <c r="DR54" s="907" t="s">
        <v>1140</v>
      </c>
      <c r="DS54" s="907" t="s">
        <v>1140</v>
      </c>
      <c r="DT54" s="907" t="s">
        <v>533</v>
      </c>
      <c r="DU54" s="907" t="s">
        <v>1140</v>
      </c>
      <c r="DV54" s="907" t="s">
        <v>1140</v>
      </c>
      <c r="DW54" s="907" t="s">
        <v>533</v>
      </c>
      <c r="DX54" s="907" t="s">
        <v>533</v>
      </c>
      <c r="DY54" s="907" t="s">
        <v>533</v>
      </c>
      <c r="DZ54" s="907" t="s">
        <v>533</v>
      </c>
      <c r="EA54" s="907" t="s">
        <v>533</v>
      </c>
      <c r="EB54" s="907" t="s">
        <v>533</v>
      </c>
      <c r="EC54" s="907" t="s">
        <v>534</v>
      </c>
      <c r="ED54" s="907" t="s">
        <v>1140</v>
      </c>
      <c r="EE54" s="907" t="s">
        <v>1140</v>
      </c>
      <c r="EF54" s="907" t="s">
        <v>1140</v>
      </c>
      <c r="EG54" s="907" t="s">
        <v>1140</v>
      </c>
      <c r="EH54" s="907" t="s">
        <v>1140</v>
      </c>
      <c r="EI54" s="907" t="s">
        <v>1140</v>
      </c>
      <c r="EJ54" s="907" t="s">
        <v>1140</v>
      </c>
      <c r="EK54" s="907" t="s">
        <v>1140</v>
      </c>
      <c r="EL54" s="907" t="s">
        <v>1140</v>
      </c>
      <c r="EM54" s="907" t="s">
        <v>1140</v>
      </c>
      <c r="EN54" s="907" t="s">
        <v>1140</v>
      </c>
      <c r="EO54" s="907" t="s">
        <v>1140</v>
      </c>
      <c r="EP54" s="907" t="s">
        <v>1140</v>
      </c>
      <c r="EQ54" s="907" t="s">
        <v>1140</v>
      </c>
      <c r="ER54" s="907" t="s">
        <v>533</v>
      </c>
      <c r="ES54" s="907" t="s">
        <v>533</v>
      </c>
      <c r="ET54" s="907" t="s">
        <v>533</v>
      </c>
      <c r="EU54" s="907" t="s">
        <v>533</v>
      </c>
      <c r="EV54" s="907" t="s">
        <v>1140</v>
      </c>
      <c r="EW54" s="907" t="s">
        <v>1140</v>
      </c>
      <c r="EX54" s="907" t="s">
        <v>533</v>
      </c>
      <c r="EY54" s="907" t="s">
        <v>1140</v>
      </c>
      <c r="EZ54" s="907" t="s">
        <v>1140</v>
      </c>
      <c r="FA54" s="907" t="s">
        <v>1140</v>
      </c>
      <c r="FB54" s="907" t="s">
        <v>1140</v>
      </c>
      <c r="FC54" s="907" t="s">
        <v>1140</v>
      </c>
      <c r="FD54" s="907" t="s">
        <v>1140</v>
      </c>
      <c r="FE54" s="907" t="s">
        <v>1140</v>
      </c>
      <c r="FF54" s="907" t="s">
        <v>1140</v>
      </c>
      <c r="FG54" s="907" t="s">
        <v>1140</v>
      </c>
      <c r="FH54" s="907" t="s">
        <v>533</v>
      </c>
      <c r="FI54" s="907" t="s">
        <v>533</v>
      </c>
      <c r="FJ54" s="907" t="s">
        <v>1140</v>
      </c>
      <c r="FK54" s="907" t="s">
        <v>1140</v>
      </c>
      <c r="FL54" s="907" t="s">
        <v>1140</v>
      </c>
      <c r="FM54" s="907" t="s">
        <v>1140</v>
      </c>
      <c r="FN54" s="907" t="s">
        <v>1140</v>
      </c>
      <c r="FO54" s="907" t="s">
        <v>1140</v>
      </c>
      <c r="FP54" s="907" t="s">
        <v>1140</v>
      </c>
      <c r="FQ54" s="907" t="s">
        <v>1140</v>
      </c>
      <c r="FR54" s="907" t="s">
        <v>1140</v>
      </c>
      <c r="FS54" s="907" t="s">
        <v>1140</v>
      </c>
      <c r="FT54" s="907" t="s">
        <v>1140</v>
      </c>
      <c r="FU54" s="907" t="s">
        <v>1140</v>
      </c>
      <c r="FV54" s="907" t="s">
        <v>534</v>
      </c>
      <c r="FW54" s="907" t="s">
        <v>1140</v>
      </c>
      <c r="FX54" s="907" t="s">
        <v>533</v>
      </c>
      <c r="FY54" s="907" t="s">
        <v>533</v>
      </c>
      <c r="FZ54" s="907" t="s">
        <v>533</v>
      </c>
      <c r="GA54" s="907" t="s">
        <v>533</v>
      </c>
      <c r="GB54" s="907" t="s">
        <v>533</v>
      </c>
      <c r="GC54" s="907" t="s">
        <v>1140</v>
      </c>
      <c r="GD54" s="907" t="s">
        <v>533</v>
      </c>
      <c r="GE54" s="907" t="s">
        <v>533</v>
      </c>
      <c r="GF54" s="907" t="s">
        <v>1140</v>
      </c>
      <c r="GG54" s="907" t="s">
        <v>1140</v>
      </c>
      <c r="GH54" s="907" t="s">
        <v>533</v>
      </c>
      <c r="GI54" s="907" t="s">
        <v>533</v>
      </c>
      <c r="GJ54" s="907" t="s">
        <v>533</v>
      </c>
      <c r="GK54" s="907" t="s">
        <v>533</v>
      </c>
    </row>
    <row r="55" spans="1:193" x14ac:dyDescent="0.2">
      <c r="A55" s="906">
        <v>44515</v>
      </c>
      <c r="B55" s="907" t="s">
        <v>1140</v>
      </c>
      <c r="C55" s="907" t="s">
        <v>1140</v>
      </c>
      <c r="D55" s="907" t="s">
        <v>1140</v>
      </c>
      <c r="E55" s="907" t="s">
        <v>533</v>
      </c>
      <c r="F55" s="907" t="s">
        <v>1140</v>
      </c>
      <c r="G55" s="907" t="s">
        <v>1140</v>
      </c>
      <c r="H55" s="907" t="s">
        <v>1140</v>
      </c>
      <c r="I55" s="907" t="s">
        <v>1140</v>
      </c>
      <c r="J55" s="907" t="s">
        <v>1140</v>
      </c>
      <c r="K55" s="907" t="s">
        <v>1140</v>
      </c>
      <c r="L55" s="907" t="s">
        <v>1140</v>
      </c>
      <c r="M55" s="907" t="s">
        <v>1140</v>
      </c>
      <c r="N55" s="907" t="s">
        <v>1140</v>
      </c>
      <c r="O55" s="907" t="s">
        <v>1140</v>
      </c>
      <c r="P55" s="907" t="s">
        <v>1140</v>
      </c>
      <c r="Q55" s="907" t="s">
        <v>1140</v>
      </c>
      <c r="R55" s="907" t="s">
        <v>1140</v>
      </c>
      <c r="S55" s="907" t="s">
        <v>1140</v>
      </c>
      <c r="T55" s="907" t="s">
        <v>1140</v>
      </c>
      <c r="U55" s="907" t="s">
        <v>1140</v>
      </c>
      <c r="V55" s="907" t="s">
        <v>1140</v>
      </c>
      <c r="W55" s="907" t="s">
        <v>1140</v>
      </c>
      <c r="X55" s="907" t="s">
        <v>1140</v>
      </c>
      <c r="Y55" s="907" t="s">
        <v>1140</v>
      </c>
      <c r="Z55" s="907" t="s">
        <v>1140</v>
      </c>
      <c r="AA55" s="907" t="s">
        <v>1140</v>
      </c>
      <c r="AB55" s="907" t="s">
        <v>1140</v>
      </c>
      <c r="AC55" s="907" t="s">
        <v>1140</v>
      </c>
      <c r="AD55" s="907" t="s">
        <v>1140</v>
      </c>
      <c r="AE55" s="907" t="s">
        <v>1140</v>
      </c>
      <c r="AF55" s="907" t="s">
        <v>533</v>
      </c>
      <c r="AG55" s="907" t="s">
        <v>533</v>
      </c>
      <c r="AH55" s="907" t="s">
        <v>1140</v>
      </c>
      <c r="AI55" s="907" t="s">
        <v>1140</v>
      </c>
      <c r="AJ55" s="907" t="s">
        <v>1140</v>
      </c>
      <c r="AK55" s="907" t="s">
        <v>1140</v>
      </c>
      <c r="AL55" s="907" t="s">
        <v>1140</v>
      </c>
      <c r="AM55" s="907" t="s">
        <v>1140</v>
      </c>
      <c r="AN55" s="907" t="s">
        <v>1140</v>
      </c>
      <c r="AO55" s="907" t="s">
        <v>1140</v>
      </c>
      <c r="AP55" s="907" t="s">
        <v>1140</v>
      </c>
      <c r="AQ55" s="907" t="s">
        <v>1140</v>
      </c>
      <c r="AR55" s="907" t="s">
        <v>1140</v>
      </c>
      <c r="AS55" s="907" t="s">
        <v>1140</v>
      </c>
      <c r="AT55" s="907" t="s">
        <v>1140</v>
      </c>
      <c r="AU55" s="907" t="s">
        <v>1140</v>
      </c>
      <c r="AV55" s="907" t="s">
        <v>1140</v>
      </c>
      <c r="AW55" s="907" t="s">
        <v>1140</v>
      </c>
      <c r="AX55" s="907" t="s">
        <v>1140</v>
      </c>
      <c r="AY55" s="907" t="s">
        <v>533</v>
      </c>
      <c r="AZ55" s="907" t="s">
        <v>533</v>
      </c>
      <c r="BA55" s="907" t="s">
        <v>1140</v>
      </c>
      <c r="BB55" s="907" t="s">
        <v>533</v>
      </c>
      <c r="BC55" s="907" t="s">
        <v>1140</v>
      </c>
      <c r="BD55" s="907" t="s">
        <v>533</v>
      </c>
      <c r="BE55" s="907" t="s">
        <v>1140</v>
      </c>
      <c r="BF55" s="907" t="s">
        <v>1140</v>
      </c>
      <c r="BG55" s="907" t="s">
        <v>533</v>
      </c>
      <c r="BH55" s="907" t="s">
        <v>533</v>
      </c>
      <c r="BI55" s="907" t="s">
        <v>1140</v>
      </c>
      <c r="BJ55" s="907" t="s">
        <v>533</v>
      </c>
      <c r="BK55" s="907" t="s">
        <v>1140</v>
      </c>
      <c r="BL55" s="907" t="s">
        <v>533</v>
      </c>
      <c r="BM55" s="907" t="s">
        <v>1140</v>
      </c>
      <c r="BN55" s="907" t="s">
        <v>1140</v>
      </c>
      <c r="BO55" s="907" t="s">
        <v>533</v>
      </c>
      <c r="BP55" s="907" t="s">
        <v>533</v>
      </c>
      <c r="BQ55" s="907" t="s">
        <v>533</v>
      </c>
      <c r="BR55" s="907" t="s">
        <v>533</v>
      </c>
      <c r="BS55" s="907" t="s">
        <v>1140</v>
      </c>
      <c r="BT55" s="907" t="s">
        <v>533</v>
      </c>
      <c r="BU55" s="907" t="s">
        <v>1140</v>
      </c>
      <c r="BV55" s="907" t="s">
        <v>1140</v>
      </c>
      <c r="BW55" s="907" t="s">
        <v>1140</v>
      </c>
      <c r="BX55" s="907" t="s">
        <v>1140</v>
      </c>
      <c r="BY55" s="907" t="s">
        <v>1140</v>
      </c>
      <c r="BZ55" s="907" t="s">
        <v>533</v>
      </c>
      <c r="CA55" s="907" t="s">
        <v>533</v>
      </c>
      <c r="CB55" s="907" t="s">
        <v>1140</v>
      </c>
      <c r="CC55" s="907" t="s">
        <v>1140</v>
      </c>
      <c r="CD55" s="907" t="s">
        <v>1140</v>
      </c>
      <c r="CE55" s="907" t="s">
        <v>1140</v>
      </c>
      <c r="CF55" s="907" t="s">
        <v>533</v>
      </c>
      <c r="CG55" s="907" t="s">
        <v>1140</v>
      </c>
      <c r="CH55" s="907" t="s">
        <v>1140</v>
      </c>
      <c r="CI55" s="907" t="s">
        <v>1140</v>
      </c>
      <c r="CJ55" s="907" t="s">
        <v>1140</v>
      </c>
      <c r="CK55" s="907" t="s">
        <v>1140</v>
      </c>
      <c r="CL55" s="907" t="s">
        <v>1140</v>
      </c>
      <c r="CM55" s="907" t="s">
        <v>1140</v>
      </c>
      <c r="CN55" s="907" t="s">
        <v>533</v>
      </c>
      <c r="CO55" s="907" t="s">
        <v>1140</v>
      </c>
      <c r="CP55" s="907" t="s">
        <v>1140</v>
      </c>
      <c r="CQ55" s="907" t="s">
        <v>1140</v>
      </c>
      <c r="CR55" s="907" t="s">
        <v>1140</v>
      </c>
      <c r="CS55" s="907" t="s">
        <v>1140</v>
      </c>
      <c r="CT55" s="907" t="s">
        <v>1140</v>
      </c>
      <c r="CU55" s="907" t="s">
        <v>1140</v>
      </c>
      <c r="CV55" s="907" t="s">
        <v>1140</v>
      </c>
      <c r="CW55" s="907" t="s">
        <v>1140</v>
      </c>
      <c r="CX55" s="907" t="s">
        <v>1140</v>
      </c>
      <c r="CY55" s="907" t="s">
        <v>1140</v>
      </c>
      <c r="CZ55" s="907" t="s">
        <v>533</v>
      </c>
      <c r="DA55" s="907" t="s">
        <v>1140</v>
      </c>
      <c r="DB55" s="907" t="s">
        <v>1140</v>
      </c>
      <c r="DC55" s="907" t="s">
        <v>1140</v>
      </c>
      <c r="DD55" s="907" t="s">
        <v>1140</v>
      </c>
      <c r="DE55" s="907" t="s">
        <v>1140</v>
      </c>
      <c r="DF55" s="907" t="s">
        <v>1140</v>
      </c>
      <c r="DG55" s="907" t="s">
        <v>1140</v>
      </c>
      <c r="DH55" s="907" t="s">
        <v>1140</v>
      </c>
      <c r="DI55" s="907" t="s">
        <v>1140</v>
      </c>
      <c r="DJ55" s="907" t="s">
        <v>533</v>
      </c>
      <c r="DK55" s="907" t="s">
        <v>1140</v>
      </c>
      <c r="DL55" s="907" t="s">
        <v>1140</v>
      </c>
      <c r="DM55" s="907" t="s">
        <v>1140</v>
      </c>
      <c r="DN55" s="907" t="s">
        <v>1140</v>
      </c>
      <c r="DO55" s="907" t="s">
        <v>1140</v>
      </c>
      <c r="DP55" s="907" t="s">
        <v>1140</v>
      </c>
      <c r="DQ55" s="907" t="s">
        <v>1140</v>
      </c>
      <c r="DR55" s="907" t="s">
        <v>1140</v>
      </c>
      <c r="DS55" s="907" t="s">
        <v>1140</v>
      </c>
      <c r="DT55" s="907" t="s">
        <v>1140</v>
      </c>
      <c r="DU55" s="907" t="s">
        <v>1140</v>
      </c>
      <c r="DV55" s="907" t="s">
        <v>1140</v>
      </c>
      <c r="DW55" s="907" t="s">
        <v>533</v>
      </c>
      <c r="DX55" s="907" t="s">
        <v>533</v>
      </c>
      <c r="DY55" s="907" t="s">
        <v>533</v>
      </c>
      <c r="DZ55" s="907" t="s">
        <v>533</v>
      </c>
      <c r="EA55" s="907" t="s">
        <v>533</v>
      </c>
      <c r="EB55" s="907" t="s">
        <v>533</v>
      </c>
      <c r="EC55" s="907" t="s">
        <v>534</v>
      </c>
      <c r="ED55" s="907" t="s">
        <v>1140</v>
      </c>
      <c r="EE55" s="907" t="s">
        <v>1140</v>
      </c>
      <c r="EF55" s="907" t="s">
        <v>1140</v>
      </c>
      <c r="EG55" s="907" t="s">
        <v>1140</v>
      </c>
      <c r="EH55" s="907" t="s">
        <v>1140</v>
      </c>
      <c r="EI55" s="907" t="s">
        <v>1140</v>
      </c>
      <c r="EJ55" s="907" t="s">
        <v>1140</v>
      </c>
      <c r="EK55" s="907" t="s">
        <v>1140</v>
      </c>
      <c r="EL55" s="907" t="s">
        <v>1140</v>
      </c>
      <c r="EM55" s="907" t="s">
        <v>1140</v>
      </c>
      <c r="EN55" s="907" t="s">
        <v>1140</v>
      </c>
      <c r="EO55" s="907" t="s">
        <v>1140</v>
      </c>
      <c r="EP55" s="907" t="s">
        <v>1140</v>
      </c>
      <c r="EQ55" s="907" t="s">
        <v>1140</v>
      </c>
      <c r="ER55" s="907" t="s">
        <v>533</v>
      </c>
      <c r="ES55" s="907" t="s">
        <v>533</v>
      </c>
      <c r="ET55" s="907" t="s">
        <v>533</v>
      </c>
      <c r="EU55" s="907" t="s">
        <v>533</v>
      </c>
      <c r="EV55" s="907" t="s">
        <v>1140</v>
      </c>
      <c r="EW55" s="907" t="s">
        <v>1140</v>
      </c>
      <c r="EX55" s="907" t="s">
        <v>533</v>
      </c>
      <c r="EY55" s="907" t="s">
        <v>1140</v>
      </c>
      <c r="EZ55" s="907" t="s">
        <v>1140</v>
      </c>
      <c r="FA55" s="907" t="s">
        <v>1140</v>
      </c>
      <c r="FB55" s="907" t="s">
        <v>1140</v>
      </c>
      <c r="FC55" s="907" t="s">
        <v>1140</v>
      </c>
      <c r="FD55" s="907" t="s">
        <v>1140</v>
      </c>
      <c r="FE55" s="907" t="s">
        <v>1140</v>
      </c>
      <c r="FF55" s="907" t="s">
        <v>1140</v>
      </c>
      <c r="FG55" s="907" t="s">
        <v>1140</v>
      </c>
      <c r="FH55" s="907" t="s">
        <v>533</v>
      </c>
      <c r="FI55" s="907" t="s">
        <v>533</v>
      </c>
      <c r="FJ55" s="907" t="s">
        <v>1140</v>
      </c>
      <c r="FK55" s="907" t="s">
        <v>1140</v>
      </c>
      <c r="FL55" s="907" t="s">
        <v>1140</v>
      </c>
      <c r="FM55" s="907" t="s">
        <v>1140</v>
      </c>
      <c r="FN55" s="907" t="s">
        <v>1140</v>
      </c>
      <c r="FO55" s="907" t="s">
        <v>1140</v>
      </c>
      <c r="FP55" s="907" t="s">
        <v>1140</v>
      </c>
      <c r="FQ55" s="907" t="s">
        <v>1140</v>
      </c>
      <c r="FR55" s="907" t="s">
        <v>1140</v>
      </c>
      <c r="FS55" s="907" t="s">
        <v>1140</v>
      </c>
      <c r="FT55" s="907" t="s">
        <v>1140</v>
      </c>
      <c r="FU55" s="907" t="s">
        <v>1140</v>
      </c>
      <c r="FV55" s="907" t="s">
        <v>534</v>
      </c>
      <c r="FW55" s="907" t="s">
        <v>1140</v>
      </c>
      <c r="FX55" s="907" t="s">
        <v>533</v>
      </c>
      <c r="FY55" s="907" t="s">
        <v>533</v>
      </c>
      <c r="FZ55" s="907" t="s">
        <v>533</v>
      </c>
      <c r="GA55" s="907" t="s">
        <v>533</v>
      </c>
      <c r="GB55" s="907" t="s">
        <v>533</v>
      </c>
      <c r="GC55" s="907" t="s">
        <v>1140</v>
      </c>
      <c r="GD55" s="907" t="s">
        <v>533</v>
      </c>
      <c r="GE55" s="907" t="s">
        <v>533</v>
      </c>
      <c r="GF55" s="907" t="s">
        <v>1140</v>
      </c>
      <c r="GG55" s="907" t="s">
        <v>1140</v>
      </c>
      <c r="GH55" s="907" t="s">
        <v>533</v>
      </c>
      <c r="GI55" s="907" t="s">
        <v>533</v>
      </c>
      <c r="GJ55" s="907" t="s">
        <v>533</v>
      </c>
      <c r="GK55" s="907" t="s">
        <v>533</v>
      </c>
    </row>
    <row r="56" spans="1:193" x14ac:dyDescent="0.2">
      <c r="A56" s="906">
        <v>44516</v>
      </c>
      <c r="B56" s="907" t="s">
        <v>1140</v>
      </c>
      <c r="C56" s="907" t="s">
        <v>1140</v>
      </c>
      <c r="D56" s="907" t="s">
        <v>1140</v>
      </c>
      <c r="E56" s="907" t="s">
        <v>1140</v>
      </c>
      <c r="F56" s="907" t="s">
        <v>1140</v>
      </c>
      <c r="G56" s="907" t="s">
        <v>1140</v>
      </c>
      <c r="H56" s="907" t="s">
        <v>1140</v>
      </c>
      <c r="I56" s="907" t="s">
        <v>1140</v>
      </c>
      <c r="J56" s="907" t="s">
        <v>1140</v>
      </c>
      <c r="K56" s="907" t="s">
        <v>1140</v>
      </c>
      <c r="L56" s="907" t="s">
        <v>1140</v>
      </c>
      <c r="M56" s="907" t="s">
        <v>1140</v>
      </c>
      <c r="N56" s="907" t="s">
        <v>1140</v>
      </c>
      <c r="O56" s="907" t="s">
        <v>1140</v>
      </c>
      <c r="P56" s="907" t="s">
        <v>1140</v>
      </c>
      <c r="Q56" s="907" t="s">
        <v>1140</v>
      </c>
      <c r="R56" s="907" t="s">
        <v>1140</v>
      </c>
      <c r="S56" s="907" t="s">
        <v>1140</v>
      </c>
      <c r="T56" s="907" t="s">
        <v>1140</v>
      </c>
      <c r="U56" s="907" t="s">
        <v>1140</v>
      </c>
      <c r="V56" s="907" t="s">
        <v>1140</v>
      </c>
      <c r="W56" s="907" t="s">
        <v>1140</v>
      </c>
      <c r="X56" s="907" t="s">
        <v>1140</v>
      </c>
      <c r="Y56" s="907" t="s">
        <v>1140</v>
      </c>
      <c r="Z56" s="907" t="s">
        <v>1140</v>
      </c>
      <c r="AA56" s="907" t="s">
        <v>1140</v>
      </c>
      <c r="AB56" s="907" t="s">
        <v>1140</v>
      </c>
      <c r="AC56" s="907" t="s">
        <v>1140</v>
      </c>
      <c r="AD56" s="907" t="s">
        <v>1140</v>
      </c>
      <c r="AE56" s="907" t="s">
        <v>1140</v>
      </c>
      <c r="AF56" s="907" t="s">
        <v>533</v>
      </c>
      <c r="AG56" s="907" t="s">
        <v>533</v>
      </c>
      <c r="AH56" s="907" t="s">
        <v>1140</v>
      </c>
      <c r="AI56" s="907" t="s">
        <v>1140</v>
      </c>
      <c r="AJ56" s="907" t="s">
        <v>1140</v>
      </c>
      <c r="AK56" s="907" t="s">
        <v>1140</v>
      </c>
      <c r="AL56" s="907" t="s">
        <v>1140</v>
      </c>
      <c r="AM56" s="907" t="s">
        <v>1140</v>
      </c>
      <c r="AN56" s="907" t="s">
        <v>1140</v>
      </c>
      <c r="AO56" s="907" t="s">
        <v>1140</v>
      </c>
      <c r="AP56" s="907" t="s">
        <v>1140</v>
      </c>
      <c r="AQ56" s="907" t="s">
        <v>1140</v>
      </c>
      <c r="AR56" s="907" t="s">
        <v>1140</v>
      </c>
      <c r="AS56" s="907" t="s">
        <v>1140</v>
      </c>
      <c r="AT56" s="907" t="s">
        <v>1140</v>
      </c>
      <c r="AU56" s="907" t="s">
        <v>1140</v>
      </c>
      <c r="AV56" s="907" t="s">
        <v>1140</v>
      </c>
      <c r="AW56" s="907" t="s">
        <v>1140</v>
      </c>
      <c r="AX56" s="907" t="s">
        <v>1140</v>
      </c>
      <c r="AY56" s="907" t="s">
        <v>533</v>
      </c>
      <c r="AZ56" s="907" t="s">
        <v>533</v>
      </c>
      <c r="BA56" s="907" t="s">
        <v>1140</v>
      </c>
      <c r="BB56" s="907" t="s">
        <v>533</v>
      </c>
      <c r="BC56" s="907" t="s">
        <v>1140</v>
      </c>
      <c r="BD56" s="907" t="s">
        <v>533</v>
      </c>
      <c r="BE56" s="907" t="s">
        <v>1140</v>
      </c>
      <c r="BF56" s="907" t="s">
        <v>1140</v>
      </c>
      <c r="BG56" s="907" t="s">
        <v>533</v>
      </c>
      <c r="BH56" s="907" t="s">
        <v>533</v>
      </c>
      <c r="BI56" s="907" t="s">
        <v>1140</v>
      </c>
      <c r="BJ56" s="907" t="s">
        <v>533</v>
      </c>
      <c r="BK56" s="907" t="s">
        <v>1140</v>
      </c>
      <c r="BL56" s="907" t="s">
        <v>533</v>
      </c>
      <c r="BM56" s="907" t="s">
        <v>1140</v>
      </c>
      <c r="BN56" s="907" t="s">
        <v>1140</v>
      </c>
      <c r="BO56" s="907" t="s">
        <v>533</v>
      </c>
      <c r="BP56" s="907" t="s">
        <v>533</v>
      </c>
      <c r="BQ56" s="907" t="s">
        <v>533</v>
      </c>
      <c r="BR56" s="907" t="s">
        <v>533</v>
      </c>
      <c r="BS56" s="907" t="s">
        <v>1140</v>
      </c>
      <c r="BT56" s="907" t="s">
        <v>533</v>
      </c>
      <c r="BU56" s="907" t="s">
        <v>1140</v>
      </c>
      <c r="BV56" s="907" t="s">
        <v>1140</v>
      </c>
      <c r="BW56" s="907" t="s">
        <v>1140</v>
      </c>
      <c r="BX56" s="907" t="s">
        <v>1140</v>
      </c>
      <c r="BY56" s="907" t="s">
        <v>1140</v>
      </c>
      <c r="BZ56" s="907" t="s">
        <v>533</v>
      </c>
      <c r="CA56" s="907" t="s">
        <v>533</v>
      </c>
      <c r="CB56" s="907" t="s">
        <v>1140</v>
      </c>
      <c r="CC56" s="907" t="s">
        <v>1140</v>
      </c>
      <c r="CD56" s="907" t="s">
        <v>1140</v>
      </c>
      <c r="CE56" s="907" t="s">
        <v>1140</v>
      </c>
      <c r="CF56" s="907" t="s">
        <v>533</v>
      </c>
      <c r="CG56" s="907" t="s">
        <v>1140</v>
      </c>
      <c r="CH56" s="907" t="s">
        <v>1140</v>
      </c>
      <c r="CI56" s="907" t="s">
        <v>1140</v>
      </c>
      <c r="CJ56" s="907" t="s">
        <v>1140</v>
      </c>
      <c r="CK56" s="907" t="s">
        <v>1140</v>
      </c>
      <c r="CL56" s="907" t="s">
        <v>1140</v>
      </c>
      <c r="CM56" s="907" t="s">
        <v>1140</v>
      </c>
      <c r="CN56" s="907" t="s">
        <v>533</v>
      </c>
      <c r="CO56" s="907" t="s">
        <v>1140</v>
      </c>
      <c r="CP56" s="907" t="s">
        <v>1140</v>
      </c>
      <c r="CQ56" s="907" t="s">
        <v>1140</v>
      </c>
      <c r="CR56" s="907" t="s">
        <v>1140</v>
      </c>
      <c r="CS56" s="907" t="s">
        <v>1140</v>
      </c>
      <c r="CT56" s="907" t="s">
        <v>1140</v>
      </c>
      <c r="CU56" s="907" t="s">
        <v>1140</v>
      </c>
      <c r="CV56" s="907" t="s">
        <v>1140</v>
      </c>
      <c r="CW56" s="907" t="s">
        <v>1140</v>
      </c>
      <c r="CX56" s="907" t="s">
        <v>1140</v>
      </c>
      <c r="CY56" s="907" t="s">
        <v>1140</v>
      </c>
      <c r="CZ56" s="907" t="s">
        <v>533</v>
      </c>
      <c r="DA56" s="907" t="s">
        <v>1140</v>
      </c>
      <c r="DB56" s="907" t="s">
        <v>1140</v>
      </c>
      <c r="DC56" s="907" t="s">
        <v>1140</v>
      </c>
      <c r="DD56" s="907" t="s">
        <v>1140</v>
      </c>
      <c r="DE56" s="907" t="s">
        <v>1140</v>
      </c>
      <c r="DF56" s="907" t="s">
        <v>1140</v>
      </c>
      <c r="DG56" s="907" t="s">
        <v>1140</v>
      </c>
      <c r="DH56" s="907" t="s">
        <v>1140</v>
      </c>
      <c r="DI56" s="907" t="s">
        <v>1140</v>
      </c>
      <c r="DJ56" s="907" t="s">
        <v>1140</v>
      </c>
      <c r="DK56" s="907" t="s">
        <v>1140</v>
      </c>
      <c r="DL56" s="907" t="s">
        <v>1140</v>
      </c>
      <c r="DM56" s="907" t="s">
        <v>1140</v>
      </c>
      <c r="DN56" s="907" t="s">
        <v>1140</v>
      </c>
      <c r="DO56" s="907" t="s">
        <v>1140</v>
      </c>
      <c r="DP56" s="907" t="s">
        <v>1140</v>
      </c>
      <c r="DQ56" s="907" t="s">
        <v>1140</v>
      </c>
      <c r="DR56" s="907" t="s">
        <v>1140</v>
      </c>
      <c r="DS56" s="907" t="s">
        <v>1140</v>
      </c>
      <c r="DT56" s="907" t="s">
        <v>1140</v>
      </c>
      <c r="DU56" s="907" t="s">
        <v>1140</v>
      </c>
      <c r="DV56" s="907" t="s">
        <v>1140</v>
      </c>
      <c r="DW56" s="907" t="s">
        <v>533</v>
      </c>
      <c r="DX56" s="907" t="s">
        <v>533</v>
      </c>
      <c r="DY56" s="907" t="s">
        <v>533</v>
      </c>
      <c r="DZ56" s="907" t="s">
        <v>533</v>
      </c>
      <c r="EA56" s="907" t="s">
        <v>533</v>
      </c>
      <c r="EB56" s="907" t="s">
        <v>533</v>
      </c>
      <c r="EC56" s="907" t="s">
        <v>534</v>
      </c>
      <c r="ED56" s="907" t="s">
        <v>1140</v>
      </c>
      <c r="EE56" s="907" t="s">
        <v>1140</v>
      </c>
      <c r="EF56" s="907" t="s">
        <v>1140</v>
      </c>
      <c r="EG56" s="907" t="s">
        <v>1140</v>
      </c>
      <c r="EH56" s="907" t="s">
        <v>1140</v>
      </c>
      <c r="EI56" s="907" t="s">
        <v>1140</v>
      </c>
      <c r="EJ56" s="907" t="s">
        <v>1140</v>
      </c>
      <c r="EK56" s="907" t="s">
        <v>1140</v>
      </c>
      <c r="EL56" s="907" t="s">
        <v>1140</v>
      </c>
      <c r="EM56" s="907" t="s">
        <v>1140</v>
      </c>
      <c r="EN56" s="907" t="s">
        <v>1140</v>
      </c>
      <c r="EO56" s="907" t="s">
        <v>1140</v>
      </c>
      <c r="EP56" s="907" t="s">
        <v>1140</v>
      </c>
      <c r="EQ56" s="907" t="s">
        <v>1140</v>
      </c>
      <c r="ER56" s="907" t="s">
        <v>533</v>
      </c>
      <c r="ES56" s="907" t="s">
        <v>533</v>
      </c>
      <c r="ET56" s="907" t="s">
        <v>533</v>
      </c>
      <c r="EU56" s="907" t="s">
        <v>1140</v>
      </c>
      <c r="EV56" s="907" t="s">
        <v>1140</v>
      </c>
      <c r="EW56" s="907" t="s">
        <v>1140</v>
      </c>
      <c r="EX56" s="907" t="s">
        <v>533</v>
      </c>
      <c r="EY56" s="907" t="s">
        <v>1140</v>
      </c>
      <c r="EZ56" s="907" t="s">
        <v>1140</v>
      </c>
      <c r="FA56" s="907" t="s">
        <v>1140</v>
      </c>
      <c r="FB56" s="907" t="s">
        <v>1140</v>
      </c>
      <c r="FC56" s="907" t="s">
        <v>1140</v>
      </c>
      <c r="FD56" s="907" t="s">
        <v>1140</v>
      </c>
      <c r="FE56" s="907" t="s">
        <v>1140</v>
      </c>
      <c r="FF56" s="907" t="s">
        <v>1140</v>
      </c>
      <c r="FG56" s="907" t="s">
        <v>1140</v>
      </c>
      <c r="FH56" s="907" t="s">
        <v>1035</v>
      </c>
      <c r="FI56" s="907" t="s">
        <v>1035</v>
      </c>
      <c r="FJ56" s="907" t="s">
        <v>1140</v>
      </c>
      <c r="FK56" s="907" t="s">
        <v>1140</v>
      </c>
      <c r="FL56" s="907" t="s">
        <v>1140</v>
      </c>
      <c r="FM56" s="907" t="s">
        <v>1140</v>
      </c>
      <c r="FN56" s="907" t="s">
        <v>1140</v>
      </c>
      <c r="FO56" s="907" t="s">
        <v>1140</v>
      </c>
      <c r="FP56" s="907" t="s">
        <v>1140</v>
      </c>
      <c r="FQ56" s="907" t="s">
        <v>1140</v>
      </c>
      <c r="FR56" s="907" t="s">
        <v>1140</v>
      </c>
      <c r="FS56" s="907" t="s">
        <v>1140</v>
      </c>
      <c r="FT56" s="907" t="s">
        <v>1140</v>
      </c>
      <c r="FU56" s="907" t="s">
        <v>1140</v>
      </c>
      <c r="FV56" s="907" t="s">
        <v>534</v>
      </c>
      <c r="FW56" s="907" t="s">
        <v>1140</v>
      </c>
      <c r="FX56" s="907" t="s">
        <v>533</v>
      </c>
      <c r="FY56" s="907" t="s">
        <v>1140</v>
      </c>
      <c r="FZ56" s="907" t="s">
        <v>533</v>
      </c>
      <c r="GA56" s="907" t="s">
        <v>533</v>
      </c>
      <c r="GB56" s="907" t="s">
        <v>1140</v>
      </c>
      <c r="GC56" s="907" t="s">
        <v>1140</v>
      </c>
      <c r="GD56" s="907" t="s">
        <v>533</v>
      </c>
      <c r="GE56" s="907" t="s">
        <v>533</v>
      </c>
      <c r="GF56" s="907" t="s">
        <v>1140</v>
      </c>
      <c r="GG56" s="907" t="s">
        <v>1140</v>
      </c>
      <c r="GH56" s="907" t="s">
        <v>533</v>
      </c>
      <c r="GI56" s="907" t="s">
        <v>533</v>
      </c>
      <c r="GJ56" s="907" t="s">
        <v>533</v>
      </c>
      <c r="GK56" s="907" t="s">
        <v>1140</v>
      </c>
    </row>
    <row r="57" spans="1:193" x14ac:dyDescent="0.2">
      <c r="A57" s="906">
        <v>44517</v>
      </c>
      <c r="B57" s="907" t="s">
        <v>1140</v>
      </c>
      <c r="C57" s="907" t="s">
        <v>1140</v>
      </c>
      <c r="D57" s="907" t="s">
        <v>1140</v>
      </c>
      <c r="E57" s="907" t="s">
        <v>533</v>
      </c>
      <c r="F57" s="907" t="s">
        <v>1140</v>
      </c>
      <c r="G57" s="907" t="s">
        <v>1140</v>
      </c>
      <c r="H57" s="907" t="s">
        <v>1140</v>
      </c>
      <c r="I57" s="907" t="s">
        <v>1140</v>
      </c>
      <c r="J57" s="907" t="s">
        <v>1140</v>
      </c>
      <c r="K57" s="907" t="s">
        <v>1140</v>
      </c>
      <c r="L57" s="907" t="s">
        <v>1140</v>
      </c>
      <c r="M57" s="907" t="s">
        <v>1140</v>
      </c>
      <c r="N57" s="907" t="s">
        <v>1140</v>
      </c>
      <c r="O57" s="907" t="s">
        <v>1140</v>
      </c>
      <c r="P57" s="907" t="s">
        <v>1140</v>
      </c>
      <c r="Q57" s="907" t="s">
        <v>1140</v>
      </c>
      <c r="R57" s="907" t="s">
        <v>1140</v>
      </c>
      <c r="S57" s="907" t="s">
        <v>1140</v>
      </c>
      <c r="T57" s="907" t="s">
        <v>1140</v>
      </c>
      <c r="U57" s="907" t="s">
        <v>1140</v>
      </c>
      <c r="V57" s="907" t="s">
        <v>1140</v>
      </c>
      <c r="W57" s="907" t="s">
        <v>1140</v>
      </c>
      <c r="X57" s="907" t="s">
        <v>1140</v>
      </c>
      <c r="Y57" s="907" t="s">
        <v>1140</v>
      </c>
      <c r="Z57" s="907" t="s">
        <v>1140</v>
      </c>
      <c r="AA57" s="907" t="s">
        <v>1140</v>
      </c>
      <c r="AB57" s="907" t="s">
        <v>1140</v>
      </c>
      <c r="AC57" s="907" t="s">
        <v>1140</v>
      </c>
      <c r="AD57" s="907" t="s">
        <v>1140</v>
      </c>
      <c r="AE57" s="907" t="s">
        <v>1140</v>
      </c>
      <c r="AF57" s="907" t="s">
        <v>533</v>
      </c>
      <c r="AG57" s="907" t="s">
        <v>533</v>
      </c>
      <c r="AH57" s="907" t="s">
        <v>1140</v>
      </c>
      <c r="AI57" s="907" t="s">
        <v>1140</v>
      </c>
      <c r="AJ57" s="907" t="s">
        <v>1140</v>
      </c>
      <c r="AK57" s="907" t="s">
        <v>1140</v>
      </c>
      <c r="AL57" s="907" t="s">
        <v>1140</v>
      </c>
      <c r="AM57" s="907" t="s">
        <v>1140</v>
      </c>
      <c r="AN57" s="907" t="s">
        <v>1140</v>
      </c>
      <c r="AO57" s="907" t="s">
        <v>1140</v>
      </c>
      <c r="AP57" s="907" t="s">
        <v>1140</v>
      </c>
      <c r="AQ57" s="907" t="s">
        <v>1140</v>
      </c>
      <c r="AR57" s="907" t="s">
        <v>1140</v>
      </c>
      <c r="AS57" s="907" t="s">
        <v>1140</v>
      </c>
      <c r="AT57" s="907" t="s">
        <v>1140</v>
      </c>
      <c r="AU57" s="907" t="s">
        <v>1140</v>
      </c>
      <c r="AV57" s="907" t="s">
        <v>1140</v>
      </c>
      <c r="AW57" s="907" t="s">
        <v>1140</v>
      </c>
      <c r="AX57" s="907" t="s">
        <v>1140</v>
      </c>
      <c r="AY57" s="907" t="s">
        <v>533</v>
      </c>
      <c r="AZ57" s="907" t="s">
        <v>533</v>
      </c>
      <c r="BA57" s="907" t="s">
        <v>1140</v>
      </c>
      <c r="BB57" s="907" t="s">
        <v>533</v>
      </c>
      <c r="BC57" s="907" t="s">
        <v>1140</v>
      </c>
      <c r="BD57" s="907" t="s">
        <v>533</v>
      </c>
      <c r="BE57" s="907" t="s">
        <v>1140</v>
      </c>
      <c r="BF57" s="907" t="s">
        <v>1140</v>
      </c>
      <c r="BG57" s="907" t="s">
        <v>533</v>
      </c>
      <c r="BH57" s="907" t="s">
        <v>533</v>
      </c>
      <c r="BI57" s="907" t="s">
        <v>1140</v>
      </c>
      <c r="BJ57" s="907" t="s">
        <v>533</v>
      </c>
      <c r="BK57" s="907" t="s">
        <v>1140</v>
      </c>
      <c r="BL57" s="907" t="s">
        <v>533</v>
      </c>
      <c r="BM57" s="907" t="s">
        <v>1140</v>
      </c>
      <c r="BN57" s="907" t="s">
        <v>1140</v>
      </c>
      <c r="BO57" s="907" t="s">
        <v>533</v>
      </c>
      <c r="BP57" s="907" t="s">
        <v>533</v>
      </c>
      <c r="BQ57" s="907" t="s">
        <v>533</v>
      </c>
      <c r="BR57" s="907" t="s">
        <v>533</v>
      </c>
      <c r="BS57" s="907" t="s">
        <v>1140</v>
      </c>
      <c r="BT57" s="907" t="s">
        <v>533</v>
      </c>
      <c r="BU57" s="907" t="s">
        <v>1140</v>
      </c>
      <c r="BV57" s="907" t="s">
        <v>1140</v>
      </c>
      <c r="BW57" s="907" t="s">
        <v>1140</v>
      </c>
      <c r="BX57" s="907" t="s">
        <v>1140</v>
      </c>
      <c r="BY57" s="907" t="s">
        <v>1140</v>
      </c>
      <c r="BZ57" s="907" t="s">
        <v>533</v>
      </c>
      <c r="CA57" s="907" t="s">
        <v>533</v>
      </c>
      <c r="CB57" s="907" t="s">
        <v>1140</v>
      </c>
      <c r="CC57" s="907" t="s">
        <v>1140</v>
      </c>
      <c r="CD57" s="907" t="s">
        <v>1140</v>
      </c>
      <c r="CE57" s="907" t="s">
        <v>1140</v>
      </c>
      <c r="CF57" s="907" t="s">
        <v>533</v>
      </c>
      <c r="CG57" s="907" t="s">
        <v>1140</v>
      </c>
      <c r="CH57" s="907" t="s">
        <v>1140</v>
      </c>
      <c r="CI57" s="907" t="s">
        <v>1140</v>
      </c>
      <c r="CJ57" s="907" t="s">
        <v>1140</v>
      </c>
      <c r="CK57" s="907" t="s">
        <v>1140</v>
      </c>
      <c r="CL57" s="907" t="s">
        <v>1140</v>
      </c>
      <c r="CM57" s="907" t="s">
        <v>1140</v>
      </c>
      <c r="CN57" s="907" t="s">
        <v>533</v>
      </c>
      <c r="CO57" s="907" t="s">
        <v>1140</v>
      </c>
      <c r="CP57" s="907" t="s">
        <v>1140</v>
      </c>
      <c r="CQ57" s="907" t="s">
        <v>1140</v>
      </c>
      <c r="CR57" s="907" t="s">
        <v>1140</v>
      </c>
      <c r="CS57" s="907" t="s">
        <v>1140</v>
      </c>
      <c r="CT57" s="907" t="s">
        <v>1140</v>
      </c>
      <c r="CU57" s="907" t="s">
        <v>533</v>
      </c>
      <c r="CV57" s="907" t="s">
        <v>1140</v>
      </c>
      <c r="CW57" s="907" t="s">
        <v>1140</v>
      </c>
      <c r="CX57" s="907" t="s">
        <v>1140</v>
      </c>
      <c r="CY57" s="907" t="s">
        <v>1140</v>
      </c>
      <c r="CZ57" s="907" t="s">
        <v>533</v>
      </c>
      <c r="DA57" s="907" t="s">
        <v>1140</v>
      </c>
      <c r="DB57" s="907" t="s">
        <v>1140</v>
      </c>
      <c r="DC57" s="907" t="s">
        <v>1140</v>
      </c>
      <c r="DD57" s="907" t="s">
        <v>1140</v>
      </c>
      <c r="DE57" s="907" t="s">
        <v>1140</v>
      </c>
      <c r="DF57" s="907" t="s">
        <v>1140</v>
      </c>
      <c r="DG57" s="907" t="s">
        <v>1140</v>
      </c>
      <c r="DH57" s="907" t="s">
        <v>1140</v>
      </c>
      <c r="DI57" s="907" t="s">
        <v>1140</v>
      </c>
      <c r="DJ57" s="907" t="s">
        <v>533</v>
      </c>
      <c r="DK57" s="907" t="s">
        <v>1140</v>
      </c>
      <c r="DL57" s="907" t="s">
        <v>1140</v>
      </c>
      <c r="DM57" s="907" t="s">
        <v>1140</v>
      </c>
      <c r="DN57" s="907" t="s">
        <v>1140</v>
      </c>
      <c r="DO57" s="907" t="s">
        <v>1140</v>
      </c>
      <c r="DP57" s="907" t="s">
        <v>1140</v>
      </c>
      <c r="DQ57" s="907" t="s">
        <v>1140</v>
      </c>
      <c r="DR57" s="907" t="s">
        <v>1140</v>
      </c>
      <c r="DS57" s="907" t="s">
        <v>1140</v>
      </c>
      <c r="DT57" s="907" t="s">
        <v>1140</v>
      </c>
      <c r="DU57" s="907" t="s">
        <v>1140</v>
      </c>
      <c r="DV57" s="907" t="s">
        <v>1140</v>
      </c>
      <c r="DW57" s="907" t="s">
        <v>533</v>
      </c>
      <c r="DX57" s="907" t="s">
        <v>533</v>
      </c>
      <c r="DY57" s="907" t="s">
        <v>533</v>
      </c>
      <c r="DZ57" s="907" t="s">
        <v>533</v>
      </c>
      <c r="EA57" s="907" t="s">
        <v>533</v>
      </c>
      <c r="EB57" s="907" t="s">
        <v>533</v>
      </c>
      <c r="EC57" s="907" t="s">
        <v>534</v>
      </c>
      <c r="ED57" s="907" t="s">
        <v>1140</v>
      </c>
      <c r="EE57" s="907" t="s">
        <v>1140</v>
      </c>
      <c r="EF57" s="907" t="s">
        <v>1140</v>
      </c>
      <c r="EG57" s="907" t="s">
        <v>1140</v>
      </c>
      <c r="EH57" s="907" t="s">
        <v>1140</v>
      </c>
      <c r="EI57" s="907" t="s">
        <v>1140</v>
      </c>
      <c r="EJ57" s="907" t="s">
        <v>1140</v>
      </c>
      <c r="EK57" s="907" t="s">
        <v>1140</v>
      </c>
      <c r="EL57" s="907" t="s">
        <v>1140</v>
      </c>
      <c r="EM57" s="907" t="s">
        <v>1140</v>
      </c>
      <c r="EN57" s="907" t="s">
        <v>1140</v>
      </c>
      <c r="EO57" s="907" t="s">
        <v>1140</v>
      </c>
      <c r="EP57" s="907" t="s">
        <v>1140</v>
      </c>
      <c r="EQ57" s="907" t="s">
        <v>1140</v>
      </c>
      <c r="ER57" s="907" t="s">
        <v>533</v>
      </c>
      <c r="ES57" s="907" t="s">
        <v>1140</v>
      </c>
      <c r="ET57" s="907" t="s">
        <v>533</v>
      </c>
      <c r="EU57" s="907" t="s">
        <v>1140</v>
      </c>
      <c r="EV57" s="907" t="s">
        <v>1140</v>
      </c>
      <c r="EW57" s="907" t="s">
        <v>1140</v>
      </c>
      <c r="EX57" s="907" t="s">
        <v>533</v>
      </c>
      <c r="EY57" s="907" t="s">
        <v>1140</v>
      </c>
      <c r="EZ57" s="907" t="s">
        <v>1140</v>
      </c>
      <c r="FA57" s="907" t="s">
        <v>1140</v>
      </c>
      <c r="FB57" s="907" t="s">
        <v>1140</v>
      </c>
      <c r="FC57" s="907" t="s">
        <v>1140</v>
      </c>
      <c r="FD57" s="907" t="s">
        <v>1140</v>
      </c>
      <c r="FE57" s="907" t="s">
        <v>1140</v>
      </c>
      <c r="FF57" s="907" t="s">
        <v>1140</v>
      </c>
      <c r="FG57" s="907" t="s">
        <v>1140</v>
      </c>
      <c r="FH57" s="907" t="s">
        <v>1035</v>
      </c>
      <c r="FI57" s="907" t="s">
        <v>1035</v>
      </c>
      <c r="FJ57" s="907" t="s">
        <v>1140</v>
      </c>
      <c r="FK57" s="907" t="s">
        <v>1140</v>
      </c>
      <c r="FL57" s="907" t="s">
        <v>1140</v>
      </c>
      <c r="FM57" s="907" t="s">
        <v>1140</v>
      </c>
      <c r="FN57" s="907" t="s">
        <v>1140</v>
      </c>
      <c r="FO57" s="907" t="s">
        <v>1140</v>
      </c>
      <c r="FP57" s="907" t="s">
        <v>1140</v>
      </c>
      <c r="FQ57" s="907" t="s">
        <v>1140</v>
      </c>
      <c r="FR57" s="907" t="s">
        <v>1140</v>
      </c>
      <c r="FS57" s="907" t="s">
        <v>1140</v>
      </c>
      <c r="FT57" s="907" t="s">
        <v>1140</v>
      </c>
      <c r="FU57" s="907" t="s">
        <v>1140</v>
      </c>
      <c r="FV57" s="907" t="s">
        <v>534</v>
      </c>
      <c r="FW57" s="907" t="s">
        <v>1140</v>
      </c>
      <c r="FX57" s="907" t="s">
        <v>533</v>
      </c>
      <c r="FY57" s="907" t="s">
        <v>533</v>
      </c>
      <c r="FZ57" s="907" t="s">
        <v>533</v>
      </c>
      <c r="GA57" s="907" t="s">
        <v>533</v>
      </c>
      <c r="GB57" s="907" t="s">
        <v>533</v>
      </c>
      <c r="GC57" s="907" t="s">
        <v>1140</v>
      </c>
      <c r="GD57" s="907" t="s">
        <v>533</v>
      </c>
      <c r="GE57" s="907" t="s">
        <v>533</v>
      </c>
      <c r="GF57" s="907" t="s">
        <v>1140</v>
      </c>
      <c r="GG57" s="907" t="s">
        <v>1037</v>
      </c>
      <c r="GH57" s="907" t="s">
        <v>533</v>
      </c>
      <c r="GI57" s="907" t="s">
        <v>533</v>
      </c>
      <c r="GJ57" s="907" t="s">
        <v>533</v>
      </c>
      <c r="GK57" s="907" t="s">
        <v>1140</v>
      </c>
    </row>
    <row r="58" spans="1:193" x14ac:dyDescent="0.2">
      <c r="A58" s="906">
        <v>44518</v>
      </c>
      <c r="B58" s="907" t="s">
        <v>1140</v>
      </c>
      <c r="C58" s="907" t="s">
        <v>1140</v>
      </c>
      <c r="D58" s="907" t="s">
        <v>1140</v>
      </c>
      <c r="E58" s="907" t="s">
        <v>533</v>
      </c>
      <c r="F58" s="907" t="s">
        <v>1140</v>
      </c>
      <c r="G58" s="907" t="s">
        <v>1140</v>
      </c>
      <c r="H58" s="907" t="s">
        <v>1140</v>
      </c>
      <c r="I58" s="907" t="s">
        <v>1140</v>
      </c>
      <c r="J58" s="907" t="s">
        <v>1140</v>
      </c>
      <c r="K58" s="907" t="s">
        <v>1140</v>
      </c>
      <c r="L58" s="907" t="s">
        <v>1140</v>
      </c>
      <c r="M58" s="907" t="s">
        <v>1140</v>
      </c>
      <c r="N58" s="907" t="s">
        <v>1140</v>
      </c>
      <c r="O58" s="907" t="s">
        <v>1140</v>
      </c>
      <c r="P58" s="907" t="s">
        <v>1140</v>
      </c>
      <c r="Q58" s="907" t="s">
        <v>1140</v>
      </c>
      <c r="R58" s="907" t="s">
        <v>1140</v>
      </c>
      <c r="S58" s="907" t="s">
        <v>1140</v>
      </c>
      <c r="T58" s="907" t="s">
        <v>1140</v>
      </c>
      <c r="U58" s="907" t="s">
        <v>1140</v>
      </c>
      <c r="V58" s="907" t="s">
        <v>1140</v>
      </c>
      <c r="W58" s="907" t="s">
        <v>1140</v>
      </c>
      <c r="X58" s="907" t="s">
        <v>1140</v>
      </c>
      <c r="Y58" s="907" t="s">
        <v>1140</v>
      </c>
      <c r="Z58" s="907" t="s">
        <v>1140</v>
      </c>
      <c r="AA58" s="907" t="s">
        <v>1140</v>
      </c>
      <c r="AB58" s="907" t="s">
        <v>1140</v>
      </c>
      <c r="AC58" s="907" t="s">
        <v>1140</v>
      </c>
      <c r="AD58" s="907" t="s">
        <v>1140</v>
      </c>
      <c r="AE58" s="907" t="s">
        <v>1140</v>
      </c>
      <c r="AF58" s="907" t="s">
        <v>533</v>
      </c>
      <c r="AG58" s="907" t="s">
        <v>533</v>
      </c>
      <c r="AH58" s="907" t="s">
        <v>1140</v>
      </c>
      <c r="AI58" s="907" t="s">
        <v>1140</v>
      </c>
      <c r="AJ58" s="907" t="s">
        <v>1140</v>
      </c>
      <c r="AK58" s="907" t="s">
        <v>1140</v>
      </c>
      <c r="AL58" s="907" t="s">
        <v>1140</v>
      </c>
      <c r="AM58" s="907" t="s">
        <v>1140</v>
      </c>
      <c r="AN58" s="907" t="s">
        <v>1140</v>
      </c>
      <c r="AO58" s="907" t="s">
        <v>1140</v>
      </c>
      <c r="AP58" s="907" t="s">
        <v>1140</v>
      </c>
      <c r="AQ58" s="907" t="s">
        <v>1140</v>
      </c>
      <c r="AR58" s="907" t="s">
        <v>1140</v>
      </c>
      <c r="AS58" s="907" t="s">
        <v>1140</v>
      </c>
      <c r="AT58" s="907" t="s">
        <v>1140</v>
      </c>
      <c r="AU58" s="907" t="s">
        <v>1140</v>
      </c>
      <c r="AV58" s="907" t="s">
        <v>1140</v>
      </c>
      <c r="AW58" s="907" t="s">
        <v>1140</v>
      </c>
      <c r="AX58" s="907" t="s">
        <v>1140</v>
      </c>
      <c r="AY58" s="907" t="s">
        <v>533</v>
      </c>
      <c r="AZ58" s="907" t="s">
        <v>533</v>
      </c>
      <c r="BA58" s="907" t="s">
        <v>1140</v>
      </c>
      <c r="BB58" s="907" t="s">
        <v>533</v>
      </c>
      <c r="BC58" s="907" t="s">
        <v>1140</v>
      </c>
      <c r="BD58" s="907" t="s">
        <v>533</v>
      </c>
      <c r="BE58" s="907" t="s">
        <v>1140</v>
      </c>
      <c r="BF58" s="907" t="s">
        <v>1140</v>
      </c>
      <c r="BG58" s="907" t="s">
        <v>533</v>
      </c>
      <c r="BH58" s="907" t="s">
        <v>533</v>
      </c>
      <c r="BI58" s="907" t="s">
        <v>1140</v>
      </c>
      <c r="BJ58" s="907" t="s">
        <v>533</v>
      </c>
      <c r="BK58" s="907" t="s">
        <v>1140</v>
      </c>
      <c r="BL58" s="907" t="s">
        <v>533</v>
      </c>
      <c r="BM58" s="907" t="s">
        <v>1140</v>
      </c>
      <c r="BN58" s="907" t="s">
        <v>1140</v>
      </c>
      <c r="BO58" s="907" t="s">
        <v>533</v>
      </c>
      <c r="BP58" s="907" t="s">
        <v>533</v>
      </c>
      <c r="BQ58" s="907" t="s">
        <v>533</v>
      </c>
      <c r="BR58" s="907" t="s">
        <v>533</v>
      </c>
      <c r="BS58" s="907" t="s">
        <v>1140</v>
      </c>
      <c r="BT58" s="907" t="s">
        <v>533</v>
      </c>
      <c r="BU58" s="907" t="s">
        <v>1140</v>
      </c>
      <c r="BV58" s="907" t="s">
        <v>1140</v>
      </c>
      <c r="BW58" s="907" t="s">
        <v>1140</v>
      </c>
      <c r="BX58" s="907" t="s">
        <v>1140</v>
      </c>
      <c r="BY58" s="907" t="s">
        <v>1140</v>
      </c>
      <c r="BZ58" s="907" t="s">
        <v>533</v>
      </c>
      <c r="CA58" s="907" t="s">
        <v>533</v>
      </c>
      <c r="CB58" s="907" t="s">
        <v>1140</v>
      </c>
      <c r="CC58" s="907" t="s">
        <v>1140</v>
      </c>
      <c r="CD58" s="907" t="s">
        <v>1140</v>
      </c>
      <c r="CE58" s="907" t="s">
        <v>1140</v>
      </c>
      <c r="CF58" s="907" t="s">
        <v>533</v>
      </c>
      <c r="CG58" s="907" t="s">
        <v>1140</v>
      </c>
      <c r="CH58" s="907" t="s">
        <v>1140</v>
      </c>
      <c r="CI58" s="907" t="s">
        <v>1140</v>
      </c>
      <c r="CJ58" s="907" t="s">
        <v>1140</v>
      </c>
      <c r="CK58" s="907" t="s">
        <v>1140</v>
      </c>
      <c r="CL58" s="907" t="s">
        <v>1140</v>
      </c>
      <c r="CM58" s="907" t="s">
        <v>1140</v>
      </c>
      <c r="CN58" s="907" t="s">
        <v>533</v>
      </c>
      <c r="CO58" s="907" t="s">
        <v>1140</v>
      </c>
      <c r="CP58" s="907" t="s">
        <v>1140</v>
      </c>
      <c r="CQ58" s="907" t="s">
        <v>1140</v>
      </c>
      <c r="CR58" s="907" t="s">
        <v>1140</v>
      </c>
      <c r="CS58" s="907" t="s">
        <v>1140</v>
      </c>
      <c r="CT58" s="907" t="s">
        <v>1140</v>
      </c>
      <c r="CU58" s="907" t="s">
        <v>1140</v>
      </c>
      <c r="CV58" s="907" t="s">
        <v>1140</v>
      </c>
      <c r="CW58" s="907" t="s">
        <v>1140</v>
      </c>
      <c r="CX58" s="907" t="s">
        <v>1140</v>
      </c>
      <c r="CY58" s="907" t="s">
        <v>1140</v>
      </c>
      <c r="CZ58" s="907" t="s">
        <v>533</v>
      </c>
      <c r="DA58" s="907" t="s">
        <v>1140</v>
      </c>
      <c r="DB58" s="907" t="s">
        <v>1140</v>
      </c>
      <c r="DC58" s="907" t="s">
        <v>1140</v>
      </c>
      <c r="DD58" s="907" t="s">
        <v>1140</v>
      </c>
      <c r="DE58" s="907" t="s">
        <v>1140</v>
      </c>
      <c r="DF58" s="907" t="s">
        <v>1140</v>
      </c>
      <c r="DG58" s="907" t="s">
        <v>1140</v>
      </c>
      <c r="DH58" s="907" t="s">
        <v>1140</v>
      </c>
      <c r="DI58" s="907" t="s">
        <v>1140</v>
      </c>
      <c r="DJ58" s="907" t="s">
        <v>533</v>
      </c>
      <c r="DK58" s="907" t="s">
        <v>1140</v>
      </c>
      <c r="DL58" s="907" t="s">
        <v>1140</v>
      </c>
      <c r="DM58" s="907" t="s">
        <v>1140</v>
      </c>
      <c r="DN58" s="907" t="s">
        <v>1140</v>
      </c>
      <c r="DO58" s="907" t="s">
        <v>1140</v>
      </c>
      <c r="DP58" s="907" t="s">
        <v>1140</v>
      </c>
      <c r="DQ58" s="907" t="s">
        <v>1140</v>
      </c>
      <c r="DR58" s="907" t="s">
        <v>1140</v>
      </c>
      <c r="DS58" s="907" t="s">
        <v>1140</v>
      </c>
      <c r="DT58" s="907" t="s">
        <v>1140</v>
      </c>
      <c r="DU58" s="907" t="s">
        <v>1140</v>
      </c>
      <c r="DV58" s="907" t="s">
        <v>1140</v>
      </c>
      <c r="DW58" s="907" t="s">
        <v>533</v>
      </c>
      <c r="DX58" s="907" t="s">
        <v>533</v>
      </c>
      <c r="DY58" s="907" t="s">
        <v>533</v>
      </c>
      <c r="DZ58" s="907" t="s">
        <v>533</v>
      </c>
      <c r="EA58" s="907" t="s">
        <v>533</v>
      </c>
      <c r="EB58" s="907" t="s">
        <v>533</v>
      </c>
      <c r="EC58" s="907" t="s">
        <v>534</v>
      </c>
      <c r="ED58" s="907" t="s">
        <v>1140</v>
      </c>
      <c r="EE58" s="907" t="s">
        <v>1140</v>
      </c>
      <c r="EF58" s="907" t="s">
        <v>1140</v>
      </c>
      <c r="EG58" s="907" t="s">
        <v>1140</v>
      </c>
      <c r="EH58" s="907" t="s">
        <v>1140</v>
      </c>
      <c r="EI58" s="907" t="s">
        <v>1140</v>
      </c>
      <c r="EJ58" s="907" t="s">
        <v>1140</v>
      </c>
      <c r="EK58" s="907" t="s">
        <v>1140</v>
      </c>
      <c r="EL58" s="907" t="s">
        <v>1140</v>
      </c>
      <c r="EM58" s="907" t="s">
        <v>1140</v>
      </c>
      <c r="EN58" s="907" t="s">
        <v>1140</v>
      </c>
      <c r="EO58" s="907" t="s">
        <v>1140</v>
      </c>
      <c r="EP58" s="907" t="s">
        <v>1140</v>
      </c>
      <c r="EQ58" s="907" t="s">
        <v>1140</v>
      </c>
      <c r="ER58" s="907" t="s">
        <v>1140</v>
      </c>
      <c r="ES58" s="907" t="s">
        <v>1140</v>
      </c>
      <c r="ET58" s="907" t="s">
        <v>533</v>
      </c>
      <c r="EU58" s="907" t="s">
        <v>533</v>
      </c>
      <c r="EV58" s="907" t="s">
        <v>1140</v>
      </c>
      <c r="EW58" s="907" t="s">
        <v>533</v>
      </c>
      <c r="EX58" s="907" t="s">
        <v>533</v>
      </c>
      <c r="EY58" s="907" t="s">
        <v>1140</v>
      </c>
      <c r="EZ58" s="907" t="s">
        <v>1140</v>
      </c>
      <c r="FA58" s="907" t="s">
        <v>1140</v>
      </c>
      <c r="FB58" s="907" t="s">
        <v>1140</v>
      </c>
      <c r="FC58" s="907" t="s">
        <v>1140</v>
      </c>
      <c r="FD58" s="907" t="s">
        <v>1140</v>
      </c>
      <c r="FE58" s="907" t="s">
        <v>1140</v>
      </c>
      <c r="FF58" s="907" t="s">
        <v>1140</v>
      </c>
      <c r="FG58" s="907" t="s">
        <v>1140</v>
      </c>
      <c r="FH58" s="907" t="s">
        <v>1140</v>
      </c>
      <c r="FI58" s="907" t="s">
        <v>1140</v>
      </c>
      <c r="FJ58" s="907" t="s">
        <v>1140</v>
      </c>
      <c r="FK58" s="907" t="s">
        <v>1140</v>
      </c>
      <c r="FL58" s="907" t="s">
        <v>1140</v>
      </c>
      <c r="FM58" s="907" t="s">
        <v>1140</v>
      </c>
      <c r="FN58" s="907" t="s">
        <v>1140</v>
      </c>
      <c r="FO58" s="907" t="s">
        <v>1140</v>
      </c>
      <c r="FP58" s="907" t="s">
        <v>1140</v>
      </c>
      <c r="FQ58" s="907" t="s">
        <v>1140</v>
      </c>
      <c r="FR58" s="907" t="s">
        <v>1140</v>
      </c>
      <c r="FS58" s="907" t="s">
        <v>1140</v>
      </c>
      <c r="FT58" s="907" t="s">
        <v>1140</v>
      </c>
      <c r="FU58" s="907" t="s">
        <v>1140</v>
      </c>
      <c r="FV58" s="907" t="s">
        <v>534</v>
      </c>
      <c r="FW58" s="907" t="s">
        <v>1140</v>
      </c>
      <c r="FX58" s="907" t="s">
        <v>533</v>
      </c>
      <c r="FY58" s="907" t="s">
        <v>533</v>
      </c>
      <c r="FZ58" s="907" t="s">
        <v>533</v>
      </c>
      <c r="GA58" s="907" t="s">
        <v>533</v>
      </c>
      <c r="GB58" s="907" t="s">
        <v>533</v>
      </c>
      <c r="GC58" s="907" t="s">
        <v>1140</v>
      </c>
      <c r="GD58" s="907" t="s">
        <v>533</v>
      </c>
      <c r="GE58" s="907" t="s">
        <v>533</v>
      </c>
      <c r="GF58" s="907" t="s">
        <v>1140</v>
      </c>
      <c r="GG58" s="907" t="s">
        <v>1140</v>
      </c>
      <c r="GH58" s="907" t="s">
        <v>533</v>
      </c>
      <c r="GI58" s="907" t="s">
        <v>533</v>
      </c>
      <c r="GJ58" s="907" t="s">
        <v>533</v>
      </c>
      <c r="GK58" s="907" t="s">
        <v>533</v>
      </c>
    </row>
    <row r="59" spans="1:193" x14ac:dyDescent="0.2">
      <c r="A59" s="906">
        <v>44519</v>
      </c>
      <c r="B59" s="907" t="s">
        <v>1140</v>
      </c>
      <c r="C59" s="907" t="s">
        <v>1140</v>
      </c>
      <c r="D59" s="907" t="s">
        <v>1140</v>
      </c>
      <c r="E59" s="907" t="s">
        <v>533</v>
      </c>
      <c r="F59" s="907" t="s">
        <v>1140</v>
      </c>
      <c r="G59" s="907" t="s">
        <v>1140</v>
      </c>
      <c r="H59" s="907" t="s">
        <v>1140</v>
      </c>
      <c r="I59" s="907" t="s">
        <v>1140</v>
      </c>
      <c r="J59" s="907" t="s">
        <v>1140</v>
      </c>
      <c r="K59" s="907" t="s">
        <v>1140</v>
      </c>
      <c r="L59" s="907" t="s">
        <v>1140</v>
      </c>
      <c r="M59" s="907" t="s">
        <v>1140</v>
      </c>
      <c r="N59" s="907" t="s">
        <v>1140</v>
      </c>
      <c r="O59" s="907" t="s">
        <v>1140</v>
      </c>
      <c r="P59" s="907" t="s">
        <v>1140</v>
      </c>
      <c r="Q59" s="907" t="s">
        <v>1140</v>
      </c>
      <c r="R59" s="907" t="s">
        <v>1140</v>
      </c>
      <c r="S59" s="907" t="s">
        <v>1140</v>
      </c>
      <c r="T59" s="907" t="s">
        <v>1140</v>
      </c>
      <c r="U59" s="907" t="s">
        <v>1140</v>
      </c>
      <c r="V59" s="907" t="s">
        <v>1140</v>
      </c>
      <c r="W59" s="907" t="s">
        <v>1140</v>
      </c>
      <c r="X59" s="907" t="s">
        <v>1140</v>
      </c>
      <c r="Y59" s="907" t="s">
        <v>1140</v>
      </c>
      <c r="Z59" s="907" t="s">
        <v>1140</v>
      </c>
      <c r="AA59" s="907" t="s">
        <v>1140</v>
      </c>
      <c r="AB59" s="907" t="s">
        <v>1140</v>
      </c>
      <c r="AC59" s="907" t="s">
        <v>1140</v>
      </c>
      <c r="AD59" s="907" t="s">
        <v>1140</v>
      </c>
      <c r="AE59" s="907" t="s">
        <v>1140</v>
      </c>
      <c r="AF59" s="907" t="s">
        <v>533</v>
      </c>
      <c r="AG59" s="907" t="s">
        <v>533</v>
      </c>
      <c r="AH59" s="907" t="s">
        <v>1140</v>
      </c>
      <c r="AI59" s="907" t="s">
        <v>1140</v>
      </c>
      <c r="AJ59" s="907" t="s">
        <v>1140</v>
      </c>
      <c r="AK59" s="907" t="s">
        <v>1140</v>
      </c>
      <c r="AL59" s="907" t="s">
        <v>1140</v>
      </c>
      <c r="AM59" s="907" t="s">
        <v>1140</v>
      </c>
      <c r="AN59" s="907" t="s">
        <v>1140</v>
      </c>
      <c r="AO59" s="907" t="s">
        <v>1140</v>
      </c>
      <c r="AP59" s="907" t="s">
        <v>1140</v>
      </c>
      <c r="AQ59" s="907" t="s">
        <v>1140</v>
      </c>
      <c r="AR59" s="907" t="s">
        <v>1140</v>
      </c>
      <c r="AS59" s="907" t="s">
        <v>1140</v>
      </c>
      <c r="AT59" s="907" t="s">
        <v>1140</v>
      </c>
      <c r="AU59" s="907" t="s">
        <v>1140</v>
      </c>
      <c r="AV59" s="907" t="s">
        <v>1140</v>
      </c>
      <c r="AW59" s="907" t="s">
        <v>1140</v>
      </c>
      <c r="AX59" s="907" t="s">
        <v>1140</v>
      </c>
      <c r="AY59" s="907" t="s">
        <v>533</v>
      </c>
      <c r="AZ59" s="907" t="s">
        <v>533</v>
      </c>
      <c r="BA59" s="907" t="s">
        <v>1140</v>
      </c>
      <c r="BB59" s="907" t="s">
        <v>533</v>
      </c>
      <c r="BC59" s="907" t="s">
        <v>1140</v>
      </c>
      <c r="BD59" s="907" t="s">
        <v>533</v>
      </c>
      <c r="BE59" s="907" t="s">
        <v>1140</v>
      </c>
      <c r="BF59" s="907" t="s">
        <v>1140</v>
      </c>
      <c r="BG59" s="907" t="s">
        <v>533</v>
      </c>
      <c r="BH59" s="907" t="s">
        <v>533</v>
      </c>
      <c r="BI59" s="907" t="s">
        <v>1140</v>
      </c>
      <c r="BJ59" s="907" t="s">
        <v>533</v>
      </c>
      <c r="BK59" s="907" t="s">
        <v>1140</v>
      </c>
      <c r="BL59" s="907" t="s">
        <v>533</v>
      </c>
      <c r="BM59" s="907" t="s">
        <v>1140</v>
      </c>
      <c r="BN59" s="907" t="s">
        <v>1140</v>
      </c>
      <c r="BO59" s="907" t="s">
        <v>533</v>
      </c>
      <c r="BP59" s="907" t="s">
        <v>533</v>
      </c>
      <c r="BQ59" s="907" t="s">
        <v>533</v>
      </c>
      <c r="BR59" s="907" t="s">
        <v>533</v>
      </c>
      <c r="BS59" s="907" t="s">
        <v>1140</v>
      </c>
      <c r="BT59" s="907" t="s">
        <v>533</v>
      </c>
      <c r="BU59" s="907" t="s">
        <v>1140</v>
      </c>
      <c r="BV59" s="907" t="s">
        <v>1140</v>
      </c>
      <c r="BW59" s="907" t="s">
        <v>1140</v>
      </c>
      <c r="BX59" s="907" t="s">
        <v>1140</v>
      </c>
      <c r="BY59" s="907" t="s">
        <v>1140</v>
      </c>
      <c r="BZ59" s="907" t="s">
        <v>533</v>
      </c>
      <c r="CA59" s="907" t="s">
        <v>533</v>
      </c>
      <c r="CB59" s="907" t="s">
        <v>1140</v>
      </c>
      <c r="CC59" s="907" t="s">
        <v>1140</v>
      </c>
      <c r="CD59" s="907" t="s">
        <v>1140</v>
      </c>
      <c r="CE59" s="907" t="s">
        <v>1140</v>
      </c>
      <c r="CF59" s="907" t="s">
        <v>533</v>
      </c>
      <c r="CG59" s="907" t="s">
        <v>1140</v>
      </c>
      <c r="CH59" s="907" t="s">
        <v>1140</v>
      </c>
      <c r="CI59" s="907" t="s">
        <v>1140</v>
      </c>
      <c r="CJ59" s="907" t="s">
        <v>1140</v>
      </c>
      <c r="CK59" s="907" t="s">
        <v>1140</v>
      </c>
      <c r="CL59" s="907" t="s">
        <v>1140</v>
      </c>
      <c r="CM59" s="907" t="s">
        <v>1140</v>
      </c>
      <c r="CN59" s="907" t="s">
        <v>533</v>
      </c>
      <c r="CO59" s="907" t="s">
        <v>1140</v>
      </c>
      <c r="CP59" s="907" t="s">
        <v>1140</v>
      </c>
      <c r="CQ59" s="907" t="s">
        <v>1140</v>
      </c>
      <c r="CR59" s="907" t="s">
        <v>1140</v>
      </c>
      <c r="CS59" s="907" t="s">
        <v>1140</v>
      </c>
      <c r="CT59" s="907" t="s">
        <v>1140</v>
      </c>
      <c r="CU59" s="907" t="s">
        <v>1140</v>
      </c>
      <c r="CV59" s="907" t="s">
        <v>1140</v>
      </c>
      <c r="CW59" s="907" t="s">
        <v>1140</v>
      </c>
      <c r="CX59" s="907" t="s">
        <v>1140</v>
      </c>
      <c r="CY59" s="907" t="s">
        <v>1140</v>
      </c>
      <c r="CZ59" s="907" t="s">
        <v>533</v>
      </c>
      <c r="DA59" s="907" t="s">
        <v>1140</v>
      </c>
      <c r="DB59" s="907" t="s">
        <v>1140</v>
      </c>
      <c r="DC59" s="907" t="s">
        <v>1140</v>
      </c>
      <c r="DD59" s="907" t="s">
        <v>1140</v>
      </c>
      <c r="DE59" s="907" t="s">
        <v>1140</v>
      </c>
      <c r="DF59" s="907" t="s">
        <v>1140</v>
      </c>
      <c r="DG59" s="907" t="s">
        <v>1140</v>
      </c>
      <c r="DH59" s="907" t="s">
        <v>1140</v>
      </c>
      <c r="DI59" s="907" t="s">
        <v>1140</v>
      </c>
      <c r="DJ59" s="907" t="s">
        <v>533</v>
      </c>
      <c r="DK59" s="907" t="s">
        <v>1140</v>
      </c>
      <c r="DL59" s="907" t="s">
        <v>1140</v>
      </c>
      <c r="DM59" s="907" t="s">
        <v>1140</v>
      </c>
      <c r="DN59" s="907" t="s">
        <v>1140</v>
      </c>
      <c r="DO59" s="907" t="s">
        <v>1140</v>
      </c>
      <c r="DP59" s="907" t="s">
        <v>1140</v>
      </c>
      <c r="DQ59" s="907" t="s">
        <v>1140</v>
      </c>
      <c r="DR59" s="907" t="s">
        <v>1140</v>
      </c>
      <c r="DS59" s="907" t="s">
        <v>1140</v>
      </c>
      <c r="DT59" s="907" t="s">
        <v>1140</v>
      </c>
      <c r="DU59" s="907" t="s">
        <v>1140</v>
      </c>
      <c r="DV59" s="907" t="s">
        <v>1140</v>
      </c>
      <c r="DW59" s="907" t="s">
        <v>533</v>
      </c>
      <c r="DX59" s="907" t="s">
        <v>533</v>
      </c>
      <c r="DY59" s="907" t="s">
        <v>533</v>
      </c>
      <c r="DZ59" s="907" t="s">
        <v>533</v>
      </c>
      <c r="EA59" s="907" t="s">
        <v>533</v>
      </c>
      <c r="EB59" s="907" t="s">
        <v>533</v>
      </c>
      <c r="EC59" s="907" t="s">
        <v>534</v>
      </c>
      <c r="ED59" s="907" t="s">
        <v>1140</v>
      </c>
      <c r="EE59" s="907" t="s">
        <v>1140</v>
      </c>
      <c r="EF59" s="907" t="s">
        <v>1140</v>
      </c>
      <c r="EG59" s="907" t="s">
        <v>1140</v>
      </c>
      <c r="EH59" s="907" t="s">
        <v>1140</v>
      </c>
      <c r="EI59" s="907" t="s">
        <v>1140</v>
      </c>
      <c r="EJ59" s="907" t="s">
        <v>1140</v>
      </c>
      <c r="EK59" s="907" t="s">
        <v>1140</v>
      </c>
      <c r="EL59" s="907" t="s">
        <v>1140</v>
      </c>
      <c r="EM59" s="907" t="s">
        <v>1140</v>
      </c>
      <c r="EN59" s="907" t="s">
        <v>1140</v>
      </c>
      <c r="EO59" s="907" t="s">
        <v>1140</v>
      </c>
      <c r="EP59" s="907" t="s">
        <v>1140</v>
      </c>
      <c r="EQ59" s="907" t="s">
        <v>1140</v>
      </c>
      <c r="ER59" s="907" t="s">
        <v>534</v>
      </c>
      <c r="ES59" s="907" t="s">
        <v>1140</v>
      </c>
      <c r="ET59" s="907" t="s">
        <v>533</v>
      </c>
      <c r="EU59" s="907" t="s">
        <v>533</v>
      </c>
      <c r="EV59" s="907" t="s">
        <v>1140</v>
      </c>
      <c r="EW59" s="907" t="s">
        <v>533</v>
      </c>
      <c r="EX59" s="907" t="s">
        <v>533</v>
      </c>
      <c r="EY59" s="907" t="s">
        <v>1140</v>
      </c>
      <c r="EZ59" s="907" t="s">
        <v>1140</v>
      </c>
      <c r="FA59" s="907" t="s">
        <v>1140</v>
      </c>
      <c r="FB59" s="907" t="s">
        <v>1140</v>
      </c>
      <c r="FC59" s="907" t="s">
        <v>1140</v>
      </c>
      <c r="FD59" s="907" t="s">
        <v>1140</v>
      </c>
      <c r="FE59" s="907" t="s">
        <v>1140</v>
      </c>
      <c r="FF59" s="907" t="s">
        <v>1140</v>
      </c>
      <c r="FG59" s="907" t="s">
        <v>1140</v>
      </c>
      <c r="FH59" s="907" t="s">
        <v>533</v>
      </c>
      <c r="FI59" s="907" t="s">
        <v>533</v>
      </c>
      <c r="FJ59" s="907" t="s">
        <v>1140</v>
      </c>
      <c r="FK59" s="907" t="s">
        <v>1140</v>
      </c>
      <c r="FL59" s="907" t="s">
        <v>1140</v>
      </c>
      <c r="FM59" s="907" t="s">
        <v>1140</v>
      </c>
      <c r="FN59" s="907" t="s">
        <v>1140</v>
      </c>
      <c r="FO59" s="907" t="s">
        <v>1140</v>
      </c>
      <c r="FP59" s="907" t="s">
        <v>1140</v>
      </c>
      <c r="FQ59" s="907" t="s">
        <v>1140</v>
      </c>
      <c r="FR59" s="907" t="s">
        <v>1140</v>
      </c>
      <c r="FS59" s="907" t="s">
        <v>1140</v>
      </c>
      <c r="FT59" s="907" t="s">
        <v>1140</v>
      </c>
      <c r="FU59" s="907" t="s">
        <v>1140</v>
      </c>
      <c r="FV59" s="907" t="s">
        <v>534</v>
      </c>
      <c r="FW59" s="907" t="s">
        <v>1140</v>
      </c>
      <c r="FX59" s="907" t="s">
        <v>533</v>
      </c>
      <c r="FY59" s="907" t="s">
        <v>533</v>
      </c>
      <c r="FZ59" s="907" t="s">
        <v>533</v>
      </c>
      <c r="GA59" s="907" t="s">
        <v>533</v>
      </c>
      <c r="GB59" s="907" t="s">
        <v>1140</v>
      </c>
      <c r="GC59" s="907" t="s">
        <v>1140</v>
      </c>
      <c r="GD59" s="907" t="s">
        <v>533</v>
      </c>
      <c r="GE59" s="907" t="s">
        <v>533</v>
      </c>
      <c r="GF59" s="907" t="s">
        <v>1140</v>
      </c>
      <c r="GG59" s="907" t="s">
        <v>1140</v>
      </c>
      <c r="GH59" s="907" t="s">
        <v>533</v>
      </c>
      <c r="GI59" s="907" t="s">
        <v>533</v>
      </c>
      <c r="GJ59" s="907" t="s">
        <v>533</v>
      </c>
      <c r="GK59" s="907" t="s">
        <v>533</v>
      </c>
    </row>
    <row r="60" spans="1:193" x14ac:dyDescent="0.2">
      <c r="A60" s="906">
        <v>44520</v>
      </c>
      <c r="B60" s="907" t="s">
        <v>1140</v>
      </c>
      <c r="C60" s="907" t="s">
        <v>1140</v>
      </c>
      <c r="D60" s="907" t="s">
        <v>1140</v>
      </c>
      <c r="E60" s="907" t="s">
        <v>1140</v>
      </c>
      <c r="F60" s="907" t="s">
        <v>1140</v>
      </c>
      <c r="G60" s="907" t="s">
        <v>1140</v>
      </c>
      <c r="H60" s="907" t="s">
        <v>1140</v>
      </c>
      <c r="I60" s="907" t="s">
        <v>1140</v>
      </c>
      <c r="J60" s="907" t="s">
        <v>1140</v>
      </c>
      <c r="K60" s="907" t="s">
        <v>1140</v>
      </c>
      <c r="L60" s="907" t="s">
        <v>1140</v>
      </c>
      <c r="M60" s="907" t="s">
        <v>1140</v>
      </c>
      <c r="N60" s="907" t="s">
        <v>1140</v>
      </c>
      <c r="O60" s="907" t="s">
        <v>1140</v>
      </c>
      <c r="P60" s="907" t="s">
        <v>1140</v>
      </c>
      <c r="Q60" s="907" t="s">
        <v>1140</v>
      </c>
      <c r="R60" s="907" t="s">
        <v>1140</v>
      </c>
      <c r="S60" s="907" t="s">
        <v>1140</v>
      </c>
      <c r="T60" s="907" t="s">
        <v>1140</v>
      </c>
      <c r="U60" s="907" t="s">
        <v>1140</v>
      </c>
      <c r="V60" s="907" t="s">
        <v>1140</v>
      </c>
      <c r="W60" s="907" t="s">
        <v>1140</v>
      </c>
      <c r="X60" s="907" t="s">
        <v>1140</v>
      </c>
      <c r="Y60" s="907" t="s">
        <v>1140</v>
      </c>
      <c r="Z60" s="907" t="s">
        <v>1140</v>
      </c>
      <c r="AA60" s="907" t="s">
        <v>1140</v>
      </c>
      <c r="AB60" s="907" t="s">
        <v>1140</v>
      </c>
      <c r="AC60" s="907" t="s">
        <v>1140</v>
      </c>
      <c r="AD60" s="907" t="s">
        <v>1140</v>
      </c>
      <c r="AE60" s="907" t="s">
        <v>1140</v>
      </c>
      <c r="AF60" s="907" t="s">
        <v>533</v>
      </c>
      <c r="AG60" s="907" t="s">
        <v>533</v>
      </c>
      <c r="AH60" s="907" t="s">
        <v>1140</v>
      </c>
      <c r="AI60" s="907" t="s">
        <v>1140</v>
      </c>
      <c r="AJ60" s="907" t="s">
        <v>1140</v>
      </c>
      <c r="AK60" s="907" t="s">
        <v>1140</v>
      </c>
      <c r="AL60" s="907" t="s">
        <v>1140</v>
      </c>
      <c r="AM60" s="907" t="s">
        <v>1140</v>
      </c>
      <c r="AN60" s="907" t="s">
        <v>1140</v>
      </c>
      <c r="AO60" s="907" t="s">
        <v>1140</v>
      </c>
      <c r="AP60" s="907" t="s">
        <v>1140</v>
      </c>
      <c r="AQ60" s="907" t="s">
        <v>1140</v>
      </c>
      <c r="AR60" s="907" t="s">
        <v>1140</v>
      </c>
      <c r="AS60" s="907" t="s">
        <v>1140</v>
      </c>
      <c r="AT60" s="907" t="s">
        <v>1140</v>
      </c>
      <c r="AU60" s="907" t="s">
        <v>1140</v>
      </c>
      <c r="AV60" s="907" t="s">
        <v>1140</v>
      </c>
      <c r="AW60" s="907" t="s">
        <v>1140</v>
      </c>
      <c r="AX60" s="907" t="s">
        <v>1140</v>
      </c>
      <c r="AY60" s="907" t="s">
        <v>533</v>
      </c>
      <c r="AZ60" s="907" t="s">
        <v>533</v>
      </c>
      <c r="BA60" s="907" t="s">
        <v>1140</v>
      </c>
      <c r="BB60" s="907" t="s">
        <v>533</v>
      </c>
      <c r="BC60" s="907" t="s">
        <v>1140</v>
      </c>
      <c r="BD60" s="907" t="s">
        <v>533</v>
      </c>
      <c r="BE60" s="907" t="s">
        <v>1140</v>
      </c>
      <c r="BF60" s="907" t="s">
        <v>1140</v>
      </c>
      <c r="BG60" s="907" t="s">
        <v>533</v>
      </c>
      <c r="BH60" s="907" t="s">
        <v>533</v>
      </c>
      <c r="BI60" s="907" t="s">
        <v>1140</v>
      </c>
      <c r="BJ60" s="907" t="s">
        <v>533</v>
      </c>
      <c r="BK60" s="907" t="s">
        <v>1140</v>
      </c>
      <c r="BL60" s="907" t="s">
        <v>533</v>
      </c>
      <c r="BM60" s="907" t="s">
        <v>1140</v>
      </c>
      <c r="BN60" s="907" t="s">
        <v>1140</v>
      </c>
      <c r="BO60" s="907" t="s">
        <v>533</v>
      </c>
      <c r="BP60" s="907" t="s">
        <v>533</v>
      </c>
      <c r="BQ60" s="907" t="s">
        <v>533</v>
      </c>
      <c r="BR60" s="907" t="s">
        <v>533</v>
      </c>
      <c r="BS60" s="907" t="s">
        <v>1140</v>
      </c>
      <c r="BT60" s="907" t="s">
        <v>533</v>
      </c>
      <c r="BU60" s="907" t="s">
        <v>1140</v>
      </c>
      <c r="BV60" s="907" t="s">
        <v>1140</v>
      </c>
      <c r="BW60" s="907" t="s">
        <v>1140</v>
      </c>
      <c r="BX60" s="907" t="s">
        <v>1140</v>
      </c>
      <c r="BY60" s="907" t="s">
        <v>1140</v>
      </c>
      <c r="BZ60" s="907" t="s">
        <v>533</v>
      </c>
      <c r="CA60" s="907" t="s">
        <v>533</v>
      </c>
      <c r="CB60" s="907" t="s">
        <v>1140</v>
      </c>
      <c r="CC60" s="907" t="s">
        <v>1140</v>
      </c>
      <c r="CD60" s="907" t="s">
        <v>1140</v>
      </c>
      <c r="CE60" s="907" t="s">
        <v>1140</v>
      </c>
      <c r="CF60" s="907" t="s">
        <v>533</v>
      </c>
      <c r="CG60" s="907" t="s">
        <v>1140</v>
      </c>
      <c r="CH60" s="907" t="s">
        <v>1140</v>
      </c>
      <c r="CI60" s="907" t="s">
        <v>1140</v>
      </c>
      <c r="CJ60" s="907" t="s">
        <v>1140</v>
      </c>
      <c r="CK60" s="907" t="s">
        <v>1140</v>
      </c>
      <c r="CL60" s="907" t="s">
        <v>1140</v>
      </c>
      <c r="CM60" s="907" t="s">
        <v>1140</v>
      </c>
      <c r="CN60" s="907" t="s">
        <v>533</v>
      </c>
      <c r="CO60" s="907" t="s">
        <v>1140</v>
      </c>
      <c r="CP60" s="907" t="s">
        <v>1140</v>
      </c>
      <c r="CQ60" s="907" t="s">
        <v>1140</v>
      </c>
      <c r="CR60" s="907" t="s">
        <v>1140</v>
      </c>
      <c r="CS60" s="907" t="s">
        <v>1140</v>
      </c>
      <c r="CT60" s="907" t="s">
        <v>1140</v>
      </c>
      <c r="CU60" s="907" t="s">
        <v>1140</v>
      </c>
      <c r="CV60" s="907" t="s">
        <v>1140</v>
      </c>
      <c r="CW60" s="907" t="s">
        <v>1140</v>
      </c>
      <c r="CX60" s="907" t="s">
        <v>1140</v>
      </c>
      <c r="CY60" s="907" t="s">
        <v>1140</v>
      </c>
      <c r="CZ60" s="907" t="s">
        <v>533</v>
      </c>
      <c r="DA60" s="907" t="s">
        <v>1140</v>
      </c>
      <c r="DB60" s="907" t="s">
        <v>1140</v>
      </c>
      <c r="DC60" s="907" t="s">
        <v>1140</v>
      </c>
      <c r="DD60" s="907" t="s">
        <v>1140</v>
      </c>
      <c r="DE60" s="907" t="s">
        <v>1140</v>
      </c>
      <c r="DF60" s="907" t="s">
        <v>1140</v>
      </c>
      <c r="DG60" s="907" t="s">
        <v>1140</v>
      </c>
      <c r="DH60" s="907" t="s">
        <v>1140</v>
      </c>
      <c r="DI60" s="907" t="s">
        <v>1140</v>
      </c>
      <c r="DJ60" s="907" t="s">
        <v>533</v>
      </c>
      <c r="DK60" s="907" t="s">
        <v>1140</v>
      </c>
      <c r="DL60" s="907" t="s">
        <v>1140</v>
      </c>
      <c r="DM60" s="907" t="s">
        <v>1140</v>
      </c>
      <c r="DN60" s="907" t="s">
        <v>1140</v>
      </c>
      <c r="DO60" s="907" t="s">
        <v>1140</v>
      </c>
      <c r="DP60" s="907" t="s">
        <v>1140</v>
      </c>
      <c r="DQ60" s="907" t="s">
        <v>1140</v>
      </c>
      <c r="DR60" s="907" t="s">
        <v>1140</v>
      </c>
      <c r="DS60" s="907" t="s">
        <v>1140</v>
      </c>
      <c r="DT60" s="907" t="s">
        <v>533</v>
      </c>
      <c r="DU60" s="907" t="s">
        <v>1140</v>
      </c>
      <c r="DV60" s="907" t="s">
        <v>1140</v>
      </c>
      <c r="DW60" s="907" t="s">
        <v>533</v>
      </c>
      <c r="DX60" s="907" t="s">
        <v>533</v>
      </c>
      <c r="DY60" s="907" t="s">
        <v>533</v>
      </c>
      <c r="DZ60" s="907" t="s">
        <v>533</v>
      </c>
      <c r="EA60" s="907" t="s">
        <v>533</v>
      </c>
      <c r="EB60" s="907" t="s">
        <v>533</v>
      </c>
      <c r="EC60" s="907" t="s">
        <v>534</v>
      </c>
      <c r="ED60" s="907" t="s">
        <v>1140</v>
      </c>
      <c r="EE60" s="907" t="s">
        <v>1140</v>
      </c>
      <c r="EF60" s="907" t="s">
        <v>1140</v>
      </c>
      <c r="EG60" s="907" t="s">
        <v>1140</v>
      </c>
      <c r="EH60" s="907" t="s">
        <v>1140</v>
      </c>
      <c r="EI60" s="907" t="s">
        <v>1140</v>
      </c>
      <c r="EJ60" s="907" t="s">
        <v>1140</v>
      </c>
      <c r="EK60" s="907" t="s">
        <v>1140</v>
      </c>
      <c r="EL60" s="907" t="s">
        <v>1140</v>
      </c>
      <c r="EM60" s="907" t="s">
        <v>1140</v>
      </c>
      <c r="EN60" s="907" t="s">
        <v>1140</v>
      </c>
      <c r="EO60" s="907" t="s">
        <v>1140</v>
      </c>
      <c r="EP60" s="907" t="s">
        <v>1140</v>
      </c>
      <c r="EQ60" s="907" t="s">
        <v>1140</v>
      </c>
      <c r="ER60" s="907" t="s">
        <v>534</v>
      </c>
      <c r="ES60" s="907" t="s">
        <v>533</v>
      </c>
      <c r="ET60" s="907" t="s">
        <v>533</v>
      </c>
      <c r="EU60" s="907" t="s">
        <v>1140</v>
      </c>
      <c r="EV60" s="907" t="s">
        <v>1140</v>
      </c>
      <c r="EW60" s="907" t="s">
        <v>533</v>
      </c>
      <c r="EX60" s="907" t="s">
        <v>533</v>
      </c>
      <c r="EY60" s="907" t="s">
        <v>1140</v>
      </c>
      <c r="EZ60" s="907" t="s">
        <v>1140</v>
      </c>
      <c r="FA60" s="907" t="s">
        <v>1140</v>
      </c>
      <c r="FB60" s="907" t="s">
        <v>1140</v>
      </c>
      <c r="FC60" s="907" t="s">
        <v>533</v>
      </c>
      <c r="FD60" s="907" t="s">
        <v>1140</v>
      </c>
      <c r="FE60" s="907" t="s">
        <v>1140</v>
      </c>
      <c r="FF60" s="907" t="s">
        <v>533</v>
      </c>
      <c r="FG60" s="907" t="s">
        <v>1140</v>
      </c>
      <c r="FH60" s="907" t="s">
        <v>533</v>
      </c>
      <c r="FI60" s="907" t="s">
        <v>533</v>
      </c>
      <c r="FJ60" s="907" t="s">
        <v>1140</v>
      </c>
      <c r="FK60" s="907" t="s">
        <v>1140</v>
      </c>
      <c r="FL60" s="907" t="s">
        <v>1140</v>
      </c>
      <c r="FM60" s="907" t="s">
        <v>1140</v>
      </c>
      <c r="FN60" s="907" t="s">
        <v>1140</v>
      </c>
      <c r="FO60" s="907" t="s">
        <v>1140</v>
      </c>
      <c r="FP60" s="907" t="s">
        <v>1140</v>
      </c>
      <c r="FQ60" s="907" t="s">
        <v>1140</v>
      </c>
      <c r="FR60" s="907" t="s">
        <v>1140</v>
      </c>
      <c r="FS60" s="907" t="s">
        <v>1140</v>
      </c>
      <c r="FT60" s="907" t="s">
        <v>1140</v>
      </c>
      <c r="FU60" s="907" t="s">
        <v>1140</v>
      </c>
      <c r="FV60" s="907" t="s">
        <v>534</v>
      </c>
      <c r="FW60" s="907" t="s">
        <v>1140</v>
      </c>
      <c r="FX60" s="907" t="s">
        <v>533</v>
      </c>
      <c r="FY60" s="907" t="s">
        <v>533</v>
      </c>
      <c r="FZ60" s="907" t="s">
        <v>533</v>
      </c>
      <c r="GA60" s="907" t="s">
        <v>533</v>
      </c>
      <c r="GB60" s="907" t="s">
        <v>533</v>
      </c>
      <c r="GC60" s="907" t="s">
        <v>1140</v>
      </c>
      <c r="GD60" s="907" t="s">
        <v>533</v>
      </c>
      <c r="GE60" s="907" t="s">
        <v>533</v>
      </c>
      <c r="GF60" s="907" t="s">
        <v>1140</v>
      </c>
      <c r="GG60" s="907" t="s">
        <v>1140</v>
      </c>
      <c r="GH60" s="907" t="s">
        <v>533</v>
      </c>
      <c r="GI60" s="907" t="s">
        <v>533</v>
      </c>
      <c r="GJ60" s="907" t="s">
        <v>533</v>
      </c>
      <c r="GK60" s="907" t="s">
        <v>1140</v>
      </c>
    </row>
    <row r="61" spans="1:193" x14ac:dyDescent="0.2">
      <c r="A61" s="906">
        <v>44521</v>
      </c>
      <c r="B61" s="907" t="s">
        <v>1140</v>
      </c>
      <c r="C61" s="907" t="s">
        <v>1140</v>
      </c>
      <c r="D61" s="907" t="s">
        <v>1140</v>
      </c>
      <c r="E61" s="907" t="s">
        <v>1140</v>
      </c>
      <c r="F61" s="907" t="s">
        <v>1140</v>
      </c>
      <c r="G61" s="907" t="s">
        <v>1140</v>
      </c>
      <c r="H61" s="907" t="s">
        <v>1140</v>
      </c>
      <c r="I61" s="907" t="s">
        <v>1140</v>
      </c>
      <c r="J61" s="907" t="s">
        <v>1140</v>
      </c>
      <c r="K61" s="907" t="s">
        <v>1140</v>
      </c>
      <c r="L61" s="907" t="s">
        <v>1140</v>
      </c>
      <c r="M61" s="907" t="s">
        <v>1140</v>
      </c>
      <c r="N61" s="907" t="s">
        <v>1140</v>
      </c>
      <c r="O61" s="907" t="s">
        <v>1140</v>
      </c>
      <c r="P61" s="907" t="s">
        <v>1140</v>
      </c>
      <c r="Q61" s="907" t="s">
        <v>1140</v>
      </c>
      <c r="R61" s="907" t="s">
        <v>1140</v>
      </c>
      <c r="S61" s="907" t="s">
        <v>1140</v>
      </c>
      <c r="T61" s="907" t="s">
        <v>1140</v>
      </c>
      <c r="U61" s="907" t="s">
        <v>1140</v>
      </c>
      <c r="V61" s="907" t="s">
        <v>1140</v>
      </c>
      <c r="W61" s="907" t="s">
        <v>1140</v>
      </c>
      <c r="X61" s="907" t="s">
        <v>1140</v>
      </c>
      <c r="Y61" s="907" t="s">
        <v>1140</v>
      </c>
      <c r="Z61" s="907" t="s">
        <v>1140</v>
      </c>
      <c r="AA61" s="907" t="s">
        <v>1140</v>
      </c>
      <c r="AB61" s="907" t="s">
        <v>1140</v>
      </c>
      <c r="AC61" s="907" t="s">
        <v>1140</v>
      </c>
      <c r="AD61" s="907" t="s">
        <v>1140</v>
      </c>
      <c r="AE61" s="907" t="s">
        <v>1140</v>
      </c>
      <c r="AF61" s="907" t="s">
        <v>533</v>
      </c>
      <c r="AG61" s="907" t="s">
        <v>533</v>
      </c>
      <c r="AH61" s="907" t="s">
        <v>1140</v>
      </c>
      <c r="AI61" s="907" t="s">
        <v>1140</v>
      </c>
      <c r="AJ61" s="907" t="s">
        <v>1140</v>
      </c>
      <c r="AK61" s="907" t="s">
        <v>1140</v>
      </c>
      <c r="AL61" s="907" t="s">
        <v>1140</v>
      </c>
      <c r="AM61" s="907" t="s">
        <v>1140</v>
      </c>
      <c r="AN61" s="907" t="s">
        <v>1140</v>
      </c>
      <c r="AO61" s="907" t="s">
        <v>1140</v>
      </c>
      <c r="AP61" s="907" t="s">
        <v>1140</v>
      </c>
      <c r="AQ61" s="907" t="s">
        <v>1140</v>
      </c>
      <c r="AR61" s="907" t="s">
        <v>1140</v>
      </c>
      <c r="AS61" s="907" t="s">
        <v>1140</v>
      </c>
      <c r="AT61" s="907" t="s">
        <v>1140</v>
      </c>
      <c r="AU61" s="907" t="s">
        <v>1140</v>
      </c>
      <c r="AV61" s="907" t="s">
        <v>1140</v>
      </c>
      <c r="AW61" s="907" t="s">
        <v>1140</v>
      </c>
      <c r="AX61" s="907" t="s">
        <v>1140</v>
      </c>
      <c r="AY61" s="907" t="s">
        <v>533</v>
      </c>
      <c r="AZ61" s="907" t="s">
        <v>533</v>
      </c>
      <c r="BA61" s="907" t="s">
        <v>1140</v>
      </c>
      <c r="BB61" s="907" t="s">
        <v>533</v>
      </c>
      <c r="BC61" s="907" t="s">
        <v>1140</v>
      </c>
      <c r="BD61" s="907" t="s">
        <v>533</v>
      </c>
      <c r="BE61" s="907" t="s">
        <v>1140</v>
      </c>
      <c r="BF61" s="907" t="s">
        <v>1140</v>
      </c>
      <c r="BG61" s="907" t="s">
        <v>533</v>
      </c>
      <c r="BH61" s="907" t="s">
        <v>533</v>
      </c>
      <c r="BI61" s="907" t="s">
        <v>1140</v>
      </c>
      <c r="BJ61" s="907" t="s">
        <v>533</v>
      </c>
      <c r="BK61" s="907" t="s">
        <v>1140</v>
      </c>
      <c r="BL61" s="907" t="s">
        <v>533</v>
      </c>
      <c r="BM61" s="907" t="s">
        <v>1035</v>
      </c>
      <c r="BN61" s="907" t="s">
        <v>533</v>
      </c>
      <c r="BO61" s="907" t="s">
        <v>533</v>
      </c>
      <c r="BP61" s="907" t="s">
        <v>533</v>
      </c>
      <c r="BQ61" s="907" t="s">
        <v>533</v>
      </c>
      <c r="BR61" s="907" t="s">
        <v>533</v>
      </c>
      <c r="BS61" s="907" t="s">
        <v>533</v>
      </c>
      <c r="BT61" s="907" t="s">
        <v>533</v>
      </c>
      <c r="BU61" s="907" t="s">
        <v>1140</v>
      </c>
      <c r="BV61" s="907" t="s">
        <v>1140</v>
      </c>
      <c r="BW61" s="907" t="s">
        <v>1140</v>
      </c>
      <c r="BX61" s="907" t="s">
        <v>1140</v>
      </c>
      <c r="BY61" s="907" t="s">
        <v>533</v>
      </c>
      <c r="BZ61" s="907" t="s">
        <v>533</v>
      </c>
      <c r="CA61" s="907" t="s">
        <v>533</v>
      </c>
      <c r="CB61" s="907" t="s">
        <v>1140</v>
      </c>
      <c r="CC61" s="907" t="s">
        <v>1140</v>
      </c>
      <c r="CD61" s="907" t="s">
        <v>1140</v>
      </c>
      <c r="CE61" s="907" t="s">
        <v>1140</v>
      </c>
      <c r="CF61" s="907" t="s">
        <v>533</v>
      </c>
      <c r="CG61" s="907" t="s">
        <v>1140</v>
      </c>
      <c r="CH61" s="907" t="s">
        <v>1140</v>
      </c>
      <c r="CI61" s="907" t="s">
        <v>1140</v>
      </c>
      <c r="CJ61" s="907" t="s">
        <v>1140</v>
      </c>
      <c r="CK61" s="907" t="s">
        <v>1140</v>
      </c>
      <c r="CL61" s="907" t="s">
        <v>1140</v>
      </c>
      <c r="CM61" s="907" t="s">
        <v>1140</v>
      </c>
      <c r="CN61" s="907" t="s">
        <v>533</v>
      </c>
      <c r="CO61" s="907" t="s">
        <v>1140</v>
      </c>
      <c r="CP61" s="907" t="s">
        <v>1140</v>
      </c>
      <c r="CQ61" s="907" t="s">
        <v>1140</v>
      </c>
      <c r="CR61" s="907" t="s">
        <v>1140</v>
      </c>
      <c r="CS61" s="907" t="s">
        <v>1140</v>
      </c>
      <c r="CT61" s="907" t="s">
        <v>1140</v>
      </c>
      <c r="CU61" s="907" t="s">
        <v>1140</v>
      </c>
      <c r="CV61" s="907" t="s">
        <v>1140</v>
      </c>
      <c r="CW61" s="907" t="s">
        <v>1140</v>
      </c>
      <c r="CX61" s="907" t="s">
        <v>1140</v>
      </c>
      <c r="CY61" s="907" t="s">
        <v>1140</v>
      </c>
      <c r="CZ61" s="907" t="s">
        <v>533</v>
      </c>
      <c r="DA61" s="907" t="s">
        <v>1140</v>
      </c>
      <c r="DB61" s="907" t="s">
        <v>1140</v>
      </c>
      <c r="DC61" s="907" t="s">
        <v>1140</v>
      </c>
      <c r="DD61" s="907" t="s">
        <v>1140</v>
      </c>
      <c r="DE61" s="907" t="s">
        <v>1140</v>
      </c>
      <c r="DF61" s="907" t="s">
        <v>1140</v>
      </c>
      <c r="DG61" s="907" t="s">
        <v>1140</v>
      </c>
      <c r="DH61" s="907" t="s">
        <v>1140</v>
      </c>
      <c r="DI61" s="907" t="s">
        <v>1140</v>
      </c>
      <c r="DJ61" s="907" t="s">
        <v>533</v>
      </c>
      <c r="DK61" s="907" t="s">
        <v>1140</v>
      </c>
      <c r="DL61" s="907" t="s">
        <v>1140</v>
      </c>
      <c r="DM61" s="907" t="s">
        <v>1140</v>
      </c>
      <c r="DN61" s="907" t="s">
        <v>1140</v>
      </c>
      <c r="DO61" s="907" t="s">
        <v>1140</v>
      </c>
      <c r="DP61" s="907" t="s">
        <v>1140</v>
      </c>
      <c r="DQ61" s="907" t="s">
        <v>1140</v>
      </c>
      <c r="DR61" s="907" t="s">
        <v>1140</v>
      </c>
      <c r="DS61" s="907" t="s">
        <v>1140</v>
      </c>
      <c r="DT61" s="907" t="s">
        <v>533</v>
      </c>
      <c r="DU61" s="907" t="s">
        <v>1140</v>
      </c>
      <c r="DV61" s="907" t="s">
        <v>1140</v>
      </c>
      <c r="DW61" s="907" t="s">
        <v>533</v>
      </c>
      <c r="DX61" s="907" t="s">
        <v>533</v>
      </c>
      <c r="DY61" s="907" t="s">
        <v>533</v>
      </c>
      <c r="DZ61" s="907" t="s">
        <v>533</v>
      </c>
      <c r="EA61" s="907" t="s">
        <v>533</v>
      </c>
      <c r="EB61" s="907" t="s">
        <v>533</v>
      </c>
      <c r="EC61" s="907" t="s">
        <v>534</v>
      </c>
      <c r="ED61" s="907" t="s">
        <v>1140</v>
      </c>
      <c r="EE61" s="907" t="s">
        <v>1140</v>
      </c>
      <c r="EF61" s="907" t="s">
        <v>1140</v>
      </c>
      <c r="EG61" s="907" t="s">
        <v>1140</v>
      </c>
      <c r="EH61" s="907" t="s">
        <v>1140</v>
      </c>
      <c r="EI61" s="907" t="s">
        <v>1140</v>
      </c>
      <c r="EJ61" s="907" t="s">
        <v>1140</v>
      </c>
      <c r="EK61" s="907" t="s">
        <v>1140</v>
      </c>
      <c r="EL61" s="907" t="s">
        <v>1140</v>
      </c>
      <c r="EM61" s="907" t="s">
        <v>1140</v>
      </c>
      <c r="EN61" s="907" t="s">
        <v>1140</v>
      </c>
      <c r="EO61" s="907" t="s">
        <v>1140</v>
      </c>
      <c r="EP61" s="907" t="s">
        <v>1140</v>
      </c>
      <c r="EQ61" s="907" t="s">
        <v>1140</v>
      </c>
      <c r="ER61" s="907" t="s">
        <v>1035</v>
      </c>
      <c r="ES61" s="907" t="s">
        <v>533</v>
      </c>
      <c r="ET61" s="907" t="s">
        <v>533</v>
      </c>
      <c r="EU61" s="907" t="s">
        <v>1140</v>
      </c>
      <c r="EV61" s="907" t="s">
        <v>1140</v>
      </c>
      <c r="EW61" s="907" t="s">
        <v>533</v>
      </c>
      <c r="EX61" s="907" t="s">
        <v>533</v>
      </c>
      <c r="EY61" s="907" t="s">
        <v>1140</v>
      </c>
      <c r="EZ61" s="907" t="s">
        <v>1140</v>
      </c>
      <c r="FA61" s="907" t="s">
        <v>1140</v>
      </c>
      <c r="FB61" s="907" t="s">
        <v>1140</v>
      </c>
      <c r="FC61" s="907" t="s">
        <v>1140</v>
      </c>
      <c r="FD61" s="907" t="s">
        <v>1140</v>
      </c>
      <c r="FE61" s="907" t="s">
        <v>1140</v>
      </c>
      <c r="FF61" s="907" t="s">
        <v>1140</v>
      </c>
      <c r="FG61" s="907" t="s">
        <v>1140</v>
      </c>
      <c r="FH61" s="907" t="s">
        <v>533</v>
      </c>
      <c r="FI61" s="907" t="s">
        <v>533</v>
      </c>
      <c r="FJ61" s="907" t="s">
        <v>1140</v>
      </c>
      <c r="FK61" s="907" t="s">
        <v>1140</v>
      </c>
      <c r="FL61" s="907" t="s">
        <v>1140</v>
      </c>
      <c r="FM61" s="907" t="s">
        <v>1140</v>
      </c>
      <c r="FN61" s="907" t="s">
        <v>1140</v>
      </c>
      <c r="FO61" s="907" t="s">
        <v>1140</v>
      </c>
      <c r="FP61" s="907" t="s">
        <v>1140</v>
      </c>
      <c r="FQ61" s="907" t="s">
        <v>1140</v>
      </c>
      <c r="FR61" s="907" t="s">
        <v>1140</v>
      </c>
      <c r="FS61" s="907" t="s">
        <v>1140</v>
      </c>
      <c r="FT61" s="907" t="s">
        <v>1140</v>
      </c>
      <c r="FU61" s="907" t="s">
        <v>1140</v>
      </c>
      <c r="FV61" s="907" t="s">
        <v>534</v>
      </c>
      <c r="FW61" s="907" t="s">
        <v>1140</v>
      </c>
      <c r="FX61" s="907" t="s">
        <v>533</v>
      </c>
      <c r="FY61" s="907" t="s">
        <v>533</v>
      </c>
      <c r="FZ61" s="907" t="s">
        <v>533</v>
      </c>
      <c r="GA61" s="907" t="s">
        <v>533</v>
      </c>
      <c r="GB61" s="907" t="s">
        <v>533</v>
      </c>
      <c r="GC61" s="907" t="s">
        <v>1140</v>
      </c>
      <c r="GD61" s="907" t="s">
        <v>533</v>
      </c>
      <c r="GE61" s="907" t="s">
        <v>533</v>
      </c>
      <c r="GF61" s="907" t="s">
        <v>1140</v>
      </c>
      <c r="GG61" s="907" t="s">
        <v>1140</v>
      </c>
      <c r="GH61" s="907" t="s">
        <v>533</v>
      </c>
      <c r="GI61" s="907" t="s">
        <v>533</v>
      </c>
      <c r="GJ61" s="907" t="s">
        <v>533</v>
      </c>
      <c r="GK61" s="907" t="s">
        <v>533</v>
      </c>
    </row>
    <row r="62" spans="1:193" x14ac:dyDescent="0.2">
      <c r="A62" s="906">
        <v>44522</v>
      </c>
      <c r="B62" s="907" t="s">
        <v>1140</v>
      </c>
      <c r="C62" s="907" t="s">
        <v>1140</v>
      </c>
      <c r="D62" s="907" t="s">
        <v>1140</v>
      </c>
      <c r="E62" s="907" t="s">
        <v>533</v>
      </c>
      <c r="F62" s="907" t="s">
        <v>1140</v>
      </c>
      <c r="G62" s="907" t="s">
        <v>1140</v>
      </c>
      <c r="H62" s="907" t="s">
        <v>1140</v>
      </c>
      <c r="I62" s="907" t="s">
        <v>1140</v>
      </c>
      <c r="J62" s="907" t="s">
        <v>1140</v>
      </c>
      <c r="K62" s="907" t="s">
        <v>1140</v>
      </c>
      <c r="L62" s="907" t="s">
        <v>1140</v>
      </c>
      <c r="M62" s="907" t="s">
        <v>1140</v>
      </c>
      <c r="N62" s="907" t="s">
        <v>1140</v>
      </c>
      <c r="O62" s="907" t="s">
        <v>1140</v>
      </c>
      <c r="P62" s="907" t="s">
        <v>1140</v>
      </c>
      <c r="Q62" s="907" t="s">
        <v>1140</v>
      </c>
      <c r="R62" s="907" t="s">
        <v>1140</v>
      </c>
      <c r="S62" s="907" t="s">
        <v>1140</v>
      </c>
      <c r="T62" s="907" t="s">
        <v>1140</v>
      </c>
      <c r="U62" s="907" t="s">
        <v>1140</v>
      </c>
      <c r="V62" s="907" t="s">
        <v>1140</v>
      </c>
      <c r="W62" s="907" t="s">
        <v>1140</v>
      </c>
      <c r="X62" s="907" t="s">
        <v>1140</v>
      </c>
      <c r="Y62" s="907" t="s">
        <v>1140</v>
      </c>
      <c r="Z62" s="907" t="s">
        <v>1140</v>
      </c>
      <c r="AA62" s="907" t="s">
        <v>1140</v>
      </c>
      <c r="AB62" s="907" t="s">
        <v>1140</v>
      </c>
      <c r="AC62" s="907" t="s">
        <v>1140</v>
      </c>
      <c r="AD62" s="907" t="s">
        <v>1140</v>
      </c>
      <c r="AE62" s="907" t="s">
        <v>1140</v>
      </c>
      <c r="AF62" s="907" t="s">
        <v>533</v>
      </c>
      <c r="AG62" s="907" t="s">
        <v>533</v>
      </c>
      <c r="AH62" s="907" t="s">
        <v>1140</v>
      </c>
      <c r="AI62" s="907" t="s">
        <v>1140</v>
      </c>
      <c r="AJ62" s="907" t="s">
        <v>1140</v>
      </c>
      <c r="AK62" s="907" t="s">
        <v>1140</v>
      </c>
      <c r="AL62" s="907" t="s">
        <v>1140</v>
      </c>
      <c r="AM62" s="907" t="s">
        <v>1140</v>
      </c>
      <c r="AN62" s="907" t="s">
        <v>1140</v>
      </c>
      <c r="AO62" s="907" t="s">
        <v>1140</v>
      </c>
      <c r="AP62" s="907" t="s">
        <v>1140</v>
      </c>
      <c r="AQ62" s="907" t="s">
        <v>1140</v>
      </c>
      <c r="AR62" s="907" t="s">
        <v>1140</v>
      </c>
      <c r="AS62" s="907" t="s">
        <v>1140</v>
      </c>
      <c r="AT62" s="907" t="s">
        <v>1140</v>
      </c>
      <c r="AU62" s="907" t="s">
        <v>1140</v>
      </c>
      <c r="AV62" s="907" t="s">
        <v>1140</v>
      </c>
      <c r="AW62" s="907" t="s">
        <v>1140</v>
      </c>
      <c r="AX62" s="907" t="s">
        <v>1140</v>
      </c>
      <c r="AY62" s="907" t="s">
        <v>533</v>
      </c>
      <c r="AZ62" s="907" t="s">
        <v>533</v>
      </c>
      <c r="BA62" s="907" t="s">
        <v>1140</v>
      </c>
      <c r="BB62" s="907" t="s">
        <v>533</v>
      </c>
      <c r="BC62" s="907" t="s">
        <v>1140</v>
      </c>
      <c r="BD62" s="907" t="s">
        <v>533</v>
      </c>
      <c r="BE62" s="907" t="s">
        <v>1140</v>
      </c>
      <c r="BF62" s="907" t="s">
        <v>1140</v>
      </c>
      <c r="BG62" s="907" t="s">
        <v>533</v>
      </c>
      <c r="BH62" s="907" t="s">
        <v>533</v>
      </c>
      <c r="BI62" s="907" t="s">
        <v>1140</v>
      </c>
      <c r="BJ62" s="907" t="s">
        <v>533</v>
      </c>
      <c r="BK62" s="907" t="s">
        <v>1140</v>
      </c>
      <c r="BL62" s="907" t="s">
        <v>533</v>
      </c>
      <c r="BM62" s="907" t="s">
        <v>1140</v>
      </c>
      <c r="BN62" s="907" t="s">
        <v>1140</v>
      </c>
      <c r="BO62" s="907" t="s">
        <v>533</v>
      </c>
      <c r="BP62" s="907" t="s">
        <v>533</v>
      </c>
      <c r="BQ62" s="907" t="s">
        <v>533</v>
      </c>
      <c r="BR62" s="907" t="s">
        <v>533</v>
      </c>
      <c r="BS62" s="907" t="s">
        <v>1140</v>
      </c>
      <c r="BT62" s="907" t="s">
        <v>533</v>
      </c>
      <c r="BU62" s="907" t="s">
        <v>1140</v>
      </c>
      <c r="BV62" s="907" t="s">
        <v>1140</v>
      </c>
      <c r="BW62" s="907" t="s">
        <v>1140</v>
      </c>
      <c r="BX62" s="907" t="s">
        <v>1140</v>
      </c>
      <c r="BY62" s="907" t="s">
        <v>1140</v>
      </c>
      <c r="BZ62" s="907" t="s">
        <v>533</v>
      </c>
      <c r="CA62" s="907" t="s">
        <v>533</v>
      </c>
      <c r="CB62" s="907" t="s">
        <v>1140</v>
      </c>
      <c r="CC62" s="907" t="s">
        <v>1140</v>
      </c>
      <c r="CD62" s="907" t="s">
        <v>1140</v>
      </c>
      <c r="CE62" s="907" t="s">
        <v>1140</v>
      </c>
      <c r="CF62" s="907" t="s">
        <v>533</v>
      </c>
      <c r="CG62" s="907" t="s">
        <v>1140</v>
      </c>
      <c r="CH62" s="907" t="s">
        <v>1140</v>
      </c>
      <c r="CI62" s="907" t="s">
        <v>1140</v>
      </c>
      <c r="CJ62" s="907" t="s">
        <v>1140</v>
      </c>
      <c r="CK62" s="907" t="s">
        <v>1140</v>
      </c>
      <c r="CL62" s="907" t="s">
        <v>1140</v>
      </c>
      <c r="CM62" s="907" t="s">
        <v>1140</v>
      </c>
      <c r="CN62" s="907" t="s">
        <v>533</v>
      </c>
      <c r="CO62" s="907" t="s">
        <v>1140</v>
      </c>
      <c r="CP62" s="907" t="s">
        <v>1140</v>
      </c>
      <c r="CQ62" s="907" t="s">
        <v>1140</v>
      </c>
      <c r="CR62" s="907" t="s">
        <v>1140</v>
      </c>
      <c r="CS62" s="907" t="s">
        <v>1140</v>
      </c>
      <c r="CT62" s="907" t="s">
        <v>1140</v>
      </c>
      <c r="CU62" s="907" t="s">
        <v>1140</v>
      </c>
      <c r="CV62" s="907" t="s">
        <v>1140</v>
      </c>
      <c r="CW62" s="907" t="s">
        <v>1140</v>
      </c>
      <c r="CX62" s="907" t="s">
        <v>1140</v>
      </c>
      <c r="CY62" s="907" t="s">
        <v>1140</v>
      </c>
      <c r="CZ62" s="907" t="s">
        <v>533</v>
      </c>
      <c r="DA62" s="907" t="s">
        <v>1140</v>
      </c>
      <c r="DB62" s="907" t="s">
        <v>1140</v>
      </c>
      <c r="DC62" s="907" t="s">
        <v>1140</v>
      </c>
      <c r="DD62" s="907" t="s">
        <v>1140</v>
      </c>
      <c r="DE62" s="907" t="s">
        <v>1140</v>
      </c>
      <c r="DF62" s="907" t="s">
        <v>1140</v>
      </c>
      <c r="DG62" s="907" t="s">
        <v>1140</v>
      </c>
      <c r="DH62" s="907" t="s">
        <v>1140</v>
      </c>
      <c r="DI62" s="907" t="s">
        <v>1140</v>
      </c>
      <c r="DJ62" s="907" t="s">
        <v>533</v>
      </c>
      <c r="DK62" s="907" t="s">
        <v>1140</v>
      </c>
      <c r="DL62" s="907" t="s">
        <v>1140</v>
      </c>
      <c r="DM62" s="907" t="s">
        <v>1140</v>
      </c>
      <c r="DN62" s="907" t="s">
        <v>1140</v>
      </c>
      <c r="DO62" s="907" t="s">
        <v>1140</v>
      </c>
      <c r="DP62" s="907" t="s">
        <v>1140</v>
      </c>
      <c r="DQ62" s="907" t="s">
        <v>1140</v>
      </c>
      <c r="DR62" s="907" t="s">
        <v>1140</v>
      </c>
      <c r="DS62" s="907" t="s">
        <v>1140</v>
      </c>
      <c r="DT62" s="907" t="s">
        <v>533</v>
      </c>
      <c r="DU62" s="907" t="s">
        <v>1140</v>
      </c>
      <c r="DV62" s="907" t="s">
        <v>1140</v>
      </c>
      <c r="DW62" s="907" t="s">
        <v>533</v>
      </c>
      <c r="DX62" s="907" t="s">
        <v>533</v>
      </c>
      <c r="DY62" s="907" t="s">
        <v>533</v>
      </c>
      <c r="DZ62" s="907" t="s">
        <v>533</v>
      </c>
      <c r="EA62" s="907" t="s">
        <v>533</v>
      </c>
      <c r="EB62" s="907" t="s">
        <v>533</v>
      </c>
      <c r="EC62" s="907" t="s">
        <v>534</v>
      </c>
      <c r="ED62" s="907" t="s">
        <v>1140</v>
      </c>
      <c r="EE62" s="907" t="s">
        <v>1140</v>
      </c>
      <c r="EF62" s="907" t="s">
        <v>1140</v>
      </c>
      <c r="EG62" s="907" t="s">
        <v>1140</v>
      </c>
      <c r="EH62" s="907" t="s">
        <v>1140</v>
      </c>
      <c r="EI62" s="907" t="s">
        <v>1140</v>
      </c>
      <c r="EJ62" s="907" t="s">
        <v>1140</v>
      </c>
      <c r="EK62" s="907" t="s">
        <v>1140</v>
      </c>
      <c r="EL62" s="907" t="s">
        <v>1140</v>
      </c>
      <c r="EM62" s="907" t="s">
        <v>1140</v>
      </c>
      <c r="EN62" s="907" t="s">
        <v>1140</v>
      </c>
      <c r="EO62" s="907" t="s">
        <v>1140</v>
      </c>
      <c r="EP62" s="907" t="s">
        <v>1140</v>
      </c>
      <c r="EQ62" s="907" t="s">
        <v>1140</v>
      </c>
      <c r="ER62" s="907" t="s">
        <v>533</v>
      </c>
      <c r="ES62" s="907" t="s">
        <v>1140</v>
      </c>
      <c r="ET62" s="907" t="s">
        <v>533</v>
      </c>
      <c r="EU62" s="907" t="s">
        <v>1140</v>
      </c>
      <c r="EV62" s="907" t="s">
        <v>1140</v>
      </c>
      <c r="EW62" s="907" t="s">
        <v>1140</v>
      </c>
      <c r="EX62" s="907" t="s">
        <v>533</v>
      </c>
      <c r="EY62" s="907" t="s">
        <v>1140</v>
      </c>
      <c r="EZ62" s="907" t="s">
        <v>1140</v>
      </c>
      <c r="FA62" s="907" t="s">
        <v>1140</v>
      </c>
      <c r="FB62" s="907" t="s">
        <v>1140</v>
      </c>
      <c r="FC62" s="907" t="s">
        <v>1140</v>
      </c>
      <c r="FD62" s="907" t="s">
        <v>1140</v>
      </c>
      <c r="FE62" s="907" t="s">
        <v>1140</v>
      </c>
      <c r="FF62" s="907" t="s">
        <v>1140</v>
      </c>
      <c r="FG62" s="907" t="s">
        <v>1140</v>
      </c>
      <c r="FH62" s="907" t="s">
        <v>533</v>
      </c>
      <c r="FI62" s="907" t="s">
        <v>533</v>
      </c>
      <c r="FJ62" s="907" t="s">
        <v>1140</v>
      </c>
      <c r="FK62" s="907" t="s">
        <v>1140</v>
      </c>
      <c r="FL62" s="907" t="s">
        <v>1140</v>
      </c>
      <c r="FM62" s="907" t="s">
        <v>1140</v>
      </c>
      <c r="FN62" s="907" t="s">
        <v>1140</v>
      </c>
      <c r="FO62" s="907" t="s">
        <v>1140</v>
      </c>
      <c r="FP62" s="907" t="s">
        <v>1140</v>
      </c>
      <c r="FQ62" s="907" t="s">
        <v>1140</v>
      </c>
      <c r="FR62" s="907" t="s">
        <v>1140</v>
      </c>
      <c r="FS62" s="907" t="s">
        <v>1140</v>
      </c>
      <c r="FT62" s="907" t="s">
        <v>1140</v>
      </c>
      <c r="FU62" s="907" t="s">
        <v>1140</v>
      </c>
      <c r="FV62" s="907" t="s">
        <v>534</v>
      </c>
      <c r="FW62" s="907" t="s">
        <v>1140</v>
      </c>
      <c r="FX62" s="907" t="s">
        <v>533</v>
      </c>
      <c r="FY62" s="907" t="s">
        <v>533</v>
      </c>
      <c r="FZ62" s="907" t="s">
        <v>533</v>
      </c>
      <c r="GA62" s="907" t="s">
        <v>533</v>
      </c>
      <c r="GB62" s="907" t="s">
        <v>1140</v>
      </c>
      <c r="GC62" s="907" t="s">
        <v>1140</v>
      </c>
      <c r="GD62" s="907" t="s">
        <v>533</v>
      </c>
      <c r="GE62" s="907" t="s">
        <v>533</v>
      </c>
      <c r="GF62" s="907" t="s">
        <v>1140</v>
      </c>
      <c r="GG62" s="907" t="s">
        <v>1140</v>
      </c>
      <c r="GH62" s="907" t="s">
        <v>533</v>
      </c>
      <c r="GI62" s="907" t="s">
        <v>533</v>
      </c>
      <c r="GJ62" s="907" t="s">
        <v>533</v>
      </c>
      <c r="GK62" s="907" t="s">
        <v>533</v>
      </c>
    </row>
    <row r="63" spans="1:193" x14ac:dyDescent="0.2">
      <c r="A63" s="906">
        <v>44523</v>
      </c>
      <c r="B63" s="907" t="s">
        <v>1140</v>
      </c>
      <c r="C63" s="907" t="s">
        <v>1140</v>
      </c>
      <c r="D63" s="907" t="s">
        <v>1140</v>
      </c>
      <c r="E63" s="907" t="s">
        <v>533</v>
      </c>
      <c r="F63" s="907" t="s">
        <v>1140</v>
      </c>
      <c r="G63" s="907" t="s">
        <v>1140</v>
      </c>
      <c r="H63" s="907" t="s">
        <v>1140</v>
      </c>
      <c r="I63" s="907" t="s">
        <v>1140</v>
      </c>
      <c r="J63" s="907" t="s">
        <v>1140</v>
      </c>
      <c r="K63" s="907" t="s">
        <v>1140</v>
      </c>
      <c r="L63" s="907" t="s">
        <v>1140</v>
      </c>
      <c r="M63" s="907" t="s">
        <v>1140</v>
      </c>
      <c r="N63" s="907" t="s">
        <v>1140</v>
      </c>
      <c r="O63" s="907" t="s">
        <v>1140</v>
      </c>
      <c r="P63" s="907" t="s">
        <v>1140</v>
      </c>
      <c r="Q63" s="907" t="s">
        <v>1140</v>
      </c>
      <c r="R63" s="907" t="s">
        <v>1140</v>
      </c>
      <c r="S63" s="907" t="s">
        <v>1140</v>
      </c>
      <c r="T63" s="907" t="s">
        <v>1140</v>
      </c>
      <c r="U63" s="907" t="s">
        <v>1140</v>
      </c>
      <c r="V63" s="907" t="s">
        <v>1140</v>
      </c>
      <c r="W63" s="907" t="s">
        <v>1140</v>
      </c>
      <c r="X63" s="907" t="s">
        <v>1140</v>
      </c>
      <c r="Y63" s="907" t="s">
        <v>1140</v>
      </c>
      <c r="Z63" s="907" t="s">
        <v>1140</v>
      </c>
      <c r="AA63" s="907" t="s">
        <v>1140</v>
      </c>
      <c r="AB63" s="907" t="s">
        <v>1140</v>
      </c>
      <c r="AC63" s="907" t="s">
        <v>1140</v>
      </c>
      <c r="AD63" s="907" t="s">
        <v>1140</v>
      </c>
      <c r="AE63" s="907" t="s">
        <v>1140</v>
      </c>
      <c r="AF63" s="907" t="s">
        <v>1035</v>
      </c>
      <c r="AG63" s="907" t="s">
        <v>1035</v>
      </c>
      <c r="AH63" s="907" t="s">
        <v>1140</v>
      </c>
      <c r="AI63" s="907" t="s">
        <v>1140</v>
      </c>
      <c r="AJ63" s="907" t="s">
        <v>1140</v>
      </c>
      <c r="AK63" s="907" t="s">
        <v>1140</v>
      </c>
      <c r="AL63" s="907" t="s">
        <v>1140</v>
      </c>
      <c r="AM63" s="907" t="s">
        <v>1140</v>
      </c>
      <c r="AN63" s="907" t="s">
        <v>1140</v>
      </c>
      <c r="AO63" s="907" t="s">
        <v>1140</v>
      </c>
      <c r="AP63" s="907" t="s">
        <v>1140</v>
      </c>
      <c r="AQ63" s="907" t="s">
        <v>1140</v>
      </c>
      <c r="AR63" s="907" t="s">
        <v>1140</v>
      </c>
      <c r="AS63" s="907" t="s">
        <v>1140</v>
      </c>
      <c r="AT63" s="907" t="s">
        <v>1140</v>
      </c>
      <c r="AU63" s="907" t="s">
        <v>1140</v>
      </c>
      <c r="AV63" s="907" t="s">
        <v>1140</v>
      </c>
      <c r="AW63" s="907" t="s">
        <v>1140</v>
      </c>
      <c r="AX63" s="907" t="s">
        <v>1140</v>
      </c>
      <c r="AY63" s="907" t="s">
        <v>533</v>
      </c>
      <c r="AZ63" s="907" t="s">
        <v>533</v>
      </c>
      <c r="BA63" s="907" t="s">
        <v>1140</v>
      </c>
      <c r="BB63" s="907" t="s">
        <v>533</v>
      </c>
      <c r="BC63" s="907" t="s">
        <v>1140</v>
      </c>
      <c r="BD63" s="907" t="s">
        <v>533</v>
      </c>
      <c r="BE63" s="907" t="s">
        <v>1140</v>
      </c>
      <c r="BF63" s="907" t="s">
        <v>1140</v>
      </c>
      <c r="BG63" s="907" t="s">
        <v>533</v>
      </c>
      <c r="BH63" s="907" t="s">
        <v>533</v>
      </c>
      <c r="BI63" s="907" t="s">
        <v>1140</v>
      </c>
      <c r="BJ63" s="907" t="s">
        <v>533</v>
      </c>
      <c r="BK63" s="907" t="s">
        <v>1140</v>
      </c>
      <c r="BL63" s="907" t="s">
        <v>533</v>
      </c>
      <c r="BM63" s="907" t="s">
        <v>1140</v>
      </c>
      <c r="BN63" s="907" t="s">
        <v>1140</v>
      </c>
      <c r="BO63" s="907" t="s">
        <v>533</v>
      </c>
      <c r="BP63" s="907" t="s">
        <v>533</v>
      </c>
      <c r="BQ63" s="907" t="s">
        <v>533</v>
      </c>
      <c r="BR63" s="907" t="s">
        <v>533</v>
      </c>
      <c r="BS63" s="907" t="s">
        <v>1140</v>
      </c>
      <c r="BT63" s="907" t="s">
        <v>533</v>
      </c>
      <c r="BU63" s="907" t="s">
        <v>1140</v>
      </c>
      <c r="BV63" s="907" t="s">
        <v>1140</v>
      </c>
      <c r="BW63" s="907" t="s">
        <v>1140</v>
      </c>
      <c r="BX63" s="907" t="s">
        <v>1140</v>
      </c>
      <c r="BY63" s="907" t="s">
        <v>1140</v>
      </c>
      <c r="BZ63" s="907" t="s">
        <v>533</v>
      </c>
      <c r="CA63" s="907" t="s">
        <v>533</v>
      </c>
      <c r="CB63" s="907" t="s">
        <v>1140</v>
      </c>
      <c r="CC63" s="907" t="s">
        <v>1140</v>
      </c>
      <c r="CD63" s="907" t="s">
        <v>1140</v>
      </c>
      <c r="CE63" s="907" t="s">
        <v>1140</v>
      </c>
      <c r="CF63" s="907" t="s">
        <v>533</v>
      </c>
      <c r="CG63" s="907" t="s">
        <v>1140</v>
      </c>
      <c r="CH63" s="907" t="s">
        <v>1140</v>
      </c>
      <c r="CI63" s="907" t="s">
        <v>1140</v>
      </c>
      <c r="CJ63" s="907" t="s">
        <v>1140</v>
      </c>
      <c r="CK63" s="907" t="s">
        <v>1140</v>
      </c>
      <c r="CL63" s="907" t="s">
        <v>1140</v>
      </c>
      <c r="CM63" s="907" t="s">
        <v>1140</v>
      </c>
      <c r="CN63" s="907" t="s">
        <v>533</v>
      </c>
      <c r="CO63" s="907" t="s">
        <v>1140</v>
      </c>
      <c r="CP63" s="907" t="s">
        <v>1140</v>
      </c>
      <c r="CQ63" s="907" t="s">
        <v>1140</v>
      </c>
      <c r="CR63" s="907" t="s">
        <v>1140</v>
      </c>
      <c r="CS63" s="907" t="s">
        <v>1140</v>
      </c>
      <c r="CT63" s="907" t="s">
        <v>1140</v>
      </c>
      <c r="CU63" s="907" t="s">
        <v>1140</v>
      </c>
      <c r="CV63" s="907" t="s">
        <v>1140</v>
      </c>
      <c r="CW63" s="907" t="s">
        <v>1140</v>
      </c>
      <c r="CX63" s="907" t="s">
        <v>1140</v>
      </c>
      <c r="CY63" s="907" t="s">
        <v>1140</v>
      </c>
      <c r="CZ63" s="907" t="s">
        <v>533</v>
      </c>
      <c r="DA63" s="907" t="s">
        <v>1140</v>
      </c>
      <c r="DB63" s="907" t="s">
        <v>1140</v>
      </c>
      <c r="DC63" s="907" t="s">
        <v>1140</v>
      </c>
      <c r="DD63" s="907" t="s">
        <v>1140</v>
      </c>
      <c r="DE63" s="907" t="s">
        <v>1140</v>
      </c>
      <c r="DF63" s="907" t="s">
        <v>1140</v>
      </c>
      <c r="DG63" s="907" t="s">
        <v>1140</v>
      </c>
      <c r="DH63" s="907" t="s">
        <v>1140</v>
      </c>
      <c r="DI63" s="907" t="s">
        <v>1140</v>
      </c>
      <c r="DJ63" s="907" t="s">
        <v>533</v>
      </c>
      <c r="DK63" s="907" t="s">
        <v>1140</v>
      </c>
      <c r="DL63" s="907" t="s">
        <v>1140</v>
      </c>
      <c r="DM63" s="907" t="s">
        <v>1140</v>
      </c>
      <c r="DN63" s="907" t="s">
        <v>1140</v>
      </c>
      <c r="DO63" s="907" t="s">
        <v>1140</v>
      </c>
      <c r="DP63" s="907" t="s">
        <v>1140</v>
      </c>
      <c r="DQ63" s="907" t="s">
        <v>1140</v>
      </c>
      <c r="DR63" s="907" t="s">
        <v>1140</v>
      </c>
      <c r="DS63" s="907" t="s">
        <v>1140</v>
      </c>
      <c r="DT63" s="907" t="s">
        <v>1140</v>
      </c>
      <c r="DU63" s="907" t="s">
        <v>1140</v>
      </c>
      <c r="DV63" s="907" t="s">
        <v>1140</v>
      </c>
      <c r="DW63" s="907" t="s">
        <v>533</v>
      </c>
      <c r="DX63" s="907" t="s">
        <v>533</v>
      </c>
      <c r="DY63" s="907" t="s">
        <v>533</v>
      </c>
      <c r="DZ63" s="907" t="s">
        <v>533</v>
      </c>
      <c r="EA63" s="907" t="s">
        <v>533</v>
      </c>
      <c r="EB63" s="907" t="s">
        <v>1140</v>
      </c>
      <c r="EC63" s="907" t="s">
        <v>534</v>
      </c>
      <c r="ED63" s="907" t="s">
        <v>1140</v>
      </c>
      <c r="EE63" s="907" t="s">
        <v>1140</v>
      </c>
      <c r="EF63" s="907" t="s">
        <v>1140</v>
      </c>
      <c r="EG63" s="907" t="s">
        <v>1140</v>
      </c>
      <c r="EH63" s="907" t="s">
        <v>1140</v>
      </c>
      <c r="EI63" s="907" t="s">
        <v>1140</v>
      </c>
      <c r="EJ63" s="907" t="s">
        <v>1140</v>
      </c>
      <c r="EK63" s="907" t="s">
        <v>1140</v>
      </c>
      <c r="EL63" s="907" t="s">
        <v>1140</v>
      </c>
      <c r="EM63" s="907" t="s">
        <v>1140</v>
      </c>
      <c r="EN63" s="907" t="s">
        <v>1140</v>
      </c>
      <c r="EO63" s="907" t="s">
        <v>1140</v>
      </c>
      <c r="EP63" s="907" t="s">
        <v>1140</v>
      </c>
      <c r="EQ63" s="907" t="s">
        <v>1140</v>
      </c>
      <c r="ER63" s="907" t="s">
        <v>1035</v>
      </c>
      <c r="ES63" s="907" t="s">
        <v>1140</v>
      </c>
      <c r="ET63" s="907" t="s">
        <v>533</v>
      </c>
      <c r="EU63" s="907" t="s">
        <v>1140</v>
      </c>
      <c r="EV63" s="907" t="s">
        <v>533</v>
      </c>
      <c r="EW63" s="907" t="s">
        <v>1140</v>
      </c>
      <c r="EX63" s="907" t="s">
        <v>533</v>
      </c>
      <c r="EY63" s="907" t="s">
        <v>1140</v>
      </c>
      <c r="EZ63" s="907" t="s">
        <v>1140</v>
      </c>
      <c r="FA63" s="907" t="s">
        <v>1140</v>
      </c>
      <c r="FB63" s="907" t="s">
        <v>1140</v>
      </c>
      <c r="FC63" s="907" t="s">
        <v>1140</v>
      </c>
      <c r="FD63" s="907" t="s">
        <v>1140</v>
      </c>
      <c r="FE63" s="907" t="s">
        <v>1140</v>
      </c>
      <c r="FF63" s="907" t="s">
        <v>1140</v>
      </c>
      <c r="FG63" s="907" t="s">
        <v>1140</v>
      </c>
      <c r="FH63" s="907" t="s">
        <v>1140</v>
      </c>
      <c r="FI63" s="907" t="s">
        <v>1140</v>
      </c>
      <c r="FJ63" s="907" t="s">
        <v>1140</v>
      </c>
      <c r="FK63" s="907" t="s">
        <v>1140</v>
      </c>
      <c r="FL63" s="907" t="s">
        <v>1140</v>
      </c>
      <c r="FM63" s="907" t="s">
        <v>1140</v>
      </c>
      <c r="FN63" s="907" t="s">
        <v>1140</v>
      </c>
      <c r="FO63" s="907" t="s">
        <v>1140</v>
      </c>
      <c r="FP63" s="907" t="s">
        <v>1140</v>
      </c>
      <c r="FQ63" s="907" t="s">
        <v>1140</v>
      </c>
      <c r="FR63" s="907" t="s">
        <v>1140</v>
      </c>
      <c r="FS63" s="907" t="s">
        <v>1140</v>
      </c>
      <c r="FT63" s="907" t="s">
        <v>1140</v>
      </c>
      <c r="FU63" s="907" t="s">
        <v>1140</v>
      </c>
      <c r="FV63" s="907" t="s">
        <v>534</v>
      </c>
      <c r="FW63" s="907" t="s">
        <v>1140</v>
      </c>
      <c r="FX63" s="907" t="s">
        <v>1140</v>
      </c>
      <c r="FY63" s="907" t="s">
        <v>1140</v>
      </c>
      <c r="FZ63" s="907" t="s">
        <v>533</v>
      </c>
      <c r="GA63" s="907" t="s">
        <v>533</v>
      </c>
      <c r="GB63" s="907" t="s">
        <v>533</v>
      </c>
      <c r="GC63" s="907" t="s">
        <v>1140</v>
      </c>
      <c r="GD63" s="907" t="s">
        <v>533</v>
      </c>
      <c r="GE63" s="907" t="s">
        <v>533</v>
      </c>
      <c r="GF63" s="907" t="s">
        <v>1140</v>
      </c>
      <c r="GG63" s="907" t="s">
        <v>1140</v>
      </c>
      <c r="GH63" s="907" t="s">
        <v>533</v>
      </c>
      <c r="GI63" s="907" t="s">
        <v>533</v>
      </c>
      <c r="GJ63" s="907" t="s">
        <v>533</v>
      </c>
      <c r="GK63" s="907" t="s">
        <v>533</v>
      </c>
    </row>
    <row r="64" spans="1:193" x14ac:dyDescent="0.2">
      <c r="A64" s="906">
        <v>44524</v>
      </c>
      <c r="B64" s="907" t="s">
        <v>1140</v>
      </c>
      <c r="C64" s="907" t="s">
        <v>1140</v>
      </c>
      <c r="D64" s="907" t="s">
        <v>1140</v>
      </c>
      <c r="E64" s="907" t="s">
        <v>533</v>
      </c>
      <c r="F64" s="907" t="s">
        <v>1140</v>
      </c>
      <c r="G64" s="907" t="s">
        <v>1140</v>
      </c>
      <c r="H64" s="907" t="s">
        <v>1140</v>
      </c>
      <c r="I64" s="907" t="s">
        <v>1140</v>
      </c>
      <c r="J64" s="907" t="s">
        <v>1140</v>
      </c>
      <c r="K64" s="907" t="s">
        <v>1140</v>
      </c>
      <c r="L64" s="907" t="s">
        <v>1140</v>
      </c>
      <c r="M64" s="907" t="s">
        <v>1140</v>
      </c>
      <c r="N64" s="907" t="s">
        <v>1140</v>
      </c>
      <c r="O64" s="907" t="s">
        <v>1140</v>
      </c>
      <c r="P64" s="907" t="s">
        <v>1140</v>
      </c>
      <c r="Q64" s="907" t="s">
        <v>1140</v>
      </c>
      <c r="R64" s="907" t="s">
        <v>1140</v>
      </c>
      <c r="S64" s="907" t="s">
        <v>1140</v>
      </c>
      <c r="T64" s="907" t="s">
        <v>1140</v>
      </c>
      <c r="U64" s="907" t="s">
        <v>1140</v>
      </c>
      <c r="V64" s="907" t="s">
        <v>1140</v>
      </c>
      <c r="W64" s="907" t="s">
        <v>1140</v>
      </c>
      <c r="X64" s="907" t="s">
        <v>1140</v>
      </c>
      <c r="Y64" s="907" t="s">
        <v>1140</v>
      </c>
      <c r="Z64" s="907" t="s">
        <v>1140</v>
      </c>
      <c r="AA64" s="907" t="s">
        <v>1140</v>
      </c>
      <c r="AB64" s="907" t="s">
        <v>1140</v>
      </c>
      <c r="AC64" s="907" t="s">
        <v>1140</v>
      </c>
      <c r="AD64" s="907" t="s">
        <v>1140</v>
      </c>
      <c r="AE64" s="907" t="s">
        <v>1140</v>
      </c>
      <c r="AF64" s="907" t="s">
        <v>1035</v>
      </c>
      <c r="AG64" s="907" t="s">
        <v>1035</v>
      </c>
      <c r="AH64" s="907" t="s">
        <v>1140</v>
      </c>
      <c r="AI64" s="907" t="s">
        <v>1140</v>
      </c>
      <c r="AJ64" s="907" t="s">
        <v>1140</v>
      </c>
      <c r="AK64" s="907" t="s">
        <v>1140</v>
      </c>
      <c r="AL64" s="907" t="s">
        <v>1140</v>
      </c>
      <c r="AM64" s="907" t="s">
        <v>1140</v>
      </c>
      <c r="AN64" s="907" t="s">
        <v>1140</v>
      </c>
      <c r="AO64" s="907" t="s">
        <v>1140</v>
      </c>
      <c r="AP64" s="907" t="s">
        <v>1140</v>
      </c>
      <c r="AQ64" s="907" t="s">
        <v>1140</v>
      </c>
      <c r="AR64" s="907" t="s">
        <v>1140</v>
      </c>
      <c r="AS64" s="907" t="s">
        <v>1140</v>
      </c>
      <c r="AT64" s="907" t="s">
        <v>1140</v>
      </c>
      <c r="AU64" s="907" t="s">
        <v>1140</v>
      </c>
      <c r="AV64" s="907" t="s">
        <v>1140</v>
      </c>
      <c r="AW64" s="907" t="s">
        <v>1140</v>
      </c>
      <c r="AX64" s="907" t="s">
        <v>1140</v>
      </c>
      <c r="AY64" s="907" t="s">
        <v>533</v>
      </c>
      <c r="AZ64" s="907" t="s">
        <v>533</v>
      </c>
      <c r="BA64" s="907" t="s">
        <v>1140</v>
      </c>
      <c r="BB64" s="907" t="s">
        <v>533</v>
      </c>
      <c r="BC64" s="907" t="s">
        <v>1140</v>
      </c>
      <c r="BD64" s="907" t="s">
        <v>533</v>
      </c>
      <c r="BE64" s="907" t="s">
        <v>1140</v>
      </c>
      <c r="BF64" s="907" t="s">
        <v>1140</v>
      </c>
      <c r="BG64" s="907" t="s">
        <v>533</v>
      </c>
      <c r="BH64" s="907" t="s">
        <v>533</v>
      </c>
      <c r="BI64" s="907" t="s">
        <v>1140</v>
      </c>
      <c r="BJ64" s="907" t="s">
        <v>533</v>
      </c>
      <c r="BK64" s="907" t="s">
        <v>1140</v>
      </c>
      <c r="BL64" s="907" t="s">
        <v>533</v>
      </c>
      <c r="BM64" s="907" t="s">
        <v>1140</v>
      </c>
      <c r="BN64" s="907" t="s">
        <v>1140</v>
      </c>
      <c r="BO64" s="907" t="s">
        <v>533</v>
      </c>
      <c r="BP64" s="907" t="s">
        <v>533</v>
      </c>
      <c r="BQ64" s="907" t="s">
        <v>533</v>
      </c>
      <c r="BR64" s="907" t="s">
        <v>533</v>
      </c>
      <c r="BS64" s="907" t="s">
        <v>1140</v>
      </c>
      <c r="BT64" s="907" t="s">
        <v>533</v>
      </c>
      <c r="BU64" s="907" t="s">
        <v>1140</v>
      </c>
      <c r="BV64" s="907" t="s">
        <v>1140</v>
      </c>
      <c r="BW64" s="907" t="s">
        <v>1140</v>
      </c>
      <c r="BX64" s="907" t="s">
        <v>1140</v>
      </c>
      <c r="BY64" s="907" t="s">
        <v>533</v>
      </c>
      <c r="BZ64" s="907" t="s">
        <v>533</v>
      </c>
      <c r="CA64" s="907" t="s">
        <v>533</v>
      </c>
      <c r="CB64" s="907" t="s">
        <v>1140</v>
      </c>
      <c r="CC64" s="907" t="s">
        <v>1140</v>
      </c>
      <c r="CD64" s="907" t="s">
        <v>1140</v>
      </c>
      <c r="CE64" s="907" t="s">
        <v>1140</v>
      </c>
      <c r="CF64" s="907" t="s">
        <v>533</v>
      </c>
      <c r="CG64" s="907" t="s">
        <v>1140</v>
      </c>
      <c r="CH64" s="907" t="s">
        <v>1140</v>
      </c>
      <c r="CI64" s="907" t="s">
        <v>1140</v>
      </c>
      <c r="CJ64" s="907" t="s">
        <v>1140</v>
      </c>
      <c r="CK64" s="907" t="s">
        <v>1140</v>
      </c>
      <c r="CL64" s="907" t="s">
        <v>1140</v>
      </c>
      <c r="CM64" s="907" t="s">
        <v>1140</v>
      </c>
      <c r="CN64" s="907" t="s">
        <v>533</v>
      </c>
      <c r="CO64" s="907" t="s">
        <v>1140</v>
      </c>
      <c r="CP64" s="907" t="s">
        <v>1140</v>
      </c>
      <c r="CQ64" s="907" t="s">
        <v>1140</v>
      </c>
      <c r="CR64" s="907" t="s">
        <v>1140</v>
      </c>
      <c r="CS64" s="907" t="s">
        <v>1140</v>
      </c>
      <c r="CT64" s="907" t="s">
        <v>1140</v>
      </c>
      <c r="CU64" s="907" t="s">
        <v>1140</v>
      </c>
      <c r="CV64" s="907" t="s">
        <v>1140</v>
      </c>
      <c r="CW64" s="907" t="s">
        <v>1140</v>
      </c>
      <c r="CX64" s="907" t="s">
        <v>1140</v>
      </c>
      <c r="CY64" s="907" t="s">
        <v>1140</v>
      </c>
      <c r="CZ64" s="907" t="s">
        <v>533</v>
      </c>
      <c r="DA64" s="907" t="s">
        <v>1140</v>
      </c>
      <c r="DB64" s="907" t="s">
        <v>1140</v>
      </c>
      <c r="DC64" s="907" t="s">
        <v>1140</v>
      </c>
      <c r="DD64" s="907" t="s">
        <v>1140</v>
      </c>
      <c r="DE64" s="907" t="s">
        <v>1140</v>
      </c>
      <c r="DF64" s="907" t="s">
        <v>1140</v>
      </c>
      <c r="DG64" s="907" t="s">
        <v>1140</v>
      </c>
      <c r="DH64" s="907" t="s">
        <v>1140</v>
      </c>
      <c r="DI64" s="907" t="s">
        <v>1140</v>
      </c>
      <c r="DJ64" s="907" t="s">
        <v>533</v>
      </c>
      <c r="DK64" s="907" t="s">
        <v>1140</v>
      </c>
      <c r="DL64" s="907" t="s">
        <v>1140</v>
      </c>
      <c r="DM64" s="907" t="s">
        <v>1140</v>
      </c>
      <c r="DN64" s="907" t="s">
        <v>1140</v>
      </c>
      <c r="DO64" s="907" t="s">
        <v>1140</v>
      </c>
      <c r="DP64" s="907" t="s">
        <v>1140</v>
      </c>
      <c r="DQ64" s="907" t="s">
        <v>1140</v>
      </c>
      <c r="DR64" s="907" t="s">
        <v>1140</v>
      </c>
      <c r="DS64" s="907" t="s">
        <v>1140</v>
      </c>
      <c r="DT64" s="907" t="s">
        <v>1140</v>
      </c>
      <c r="DU64" s="907" t="s">
        <v>1140</v>
      </c>
      <c r="DV64" s="907" t="s">
        <v>1140</v>
      </c>
      <c r="DW64" s="907" t="s">
        <v>533</v>
      </c>
      <c r="DX64" s="907" t="s">
        <v>533</v>
      </c>
      <c r="DY64" s="907" t="s">
        <v>533</v>
      </c>
      <c r="DZ64" s="907" t="s">
        <v>533</v>
      </c>
      <c r="EA64" s="907" t="s">
        <v>533</v>
      </c>
      <c r="EB64" s="907" t="s">
        <v>533</v>
      </c>
      <c r="EC64" s="907" t="s">
        <v>534</v>
      </c>
      <c r="ED64" s="907" t="s">
        <v>1140</v>
      </c>
      <c r="EE64" s="907" t="s">
        <v>1140</v>
      </c>
      <c r="EF64" s="907" t="s">
        <v>1140</v>
      </c>
      <c r="EG64" s="907" t="s">
        <v>1140</v>
      </c>
      <c r="EH64" s="907" t="s">
        <v>1140</v>
      </c>
      <c r="EI64" s="907" t="s">
        <v>1140</v>
      </c>
      <c r="EJ64" s="907" t="s">
        <v>1140</v>
      </c>
      <c r="EK64" s="907" t="s">
        <v>1140</v>
      </c>
      <c r="EL64" s="907" t="s">
        <v>1140</v>
      </c>
      <c r="EM64" s="907" t="s">
        <v>1140</v>
      </c>
      <c r="EN64" s="907" t="s">
        <v>1140</v>
      </c>
      <c r="EO64" s="907" t="s">
        <v>1140</v>
      </c>
      <c r="EP64" s="907" t="s">
        <v>1140</v>
      </c>
      <c r="EQ64" s="907" t="s">
        <v>1140</v>
      </c>
      <c r="ER64" s="907" t="s">
        <v>1035</v>
      </c>
      <c r="ES64" s="907" t="s">
        <v>533</v>
      </c>
      <c r="ET64" s="907" t="s">
        <v>533</v>
      </c>
      <c r="EU64" s="907" t="s">
        <v>1140</v>
      </c>
      <c r="EV64" s="907" t="s">
        <v>533</v>
      </c>
      <c r="EW64" s="907" t="s">
        <v>533</v>
      </c>
      <c r="EX64" s="907" t="s">
        <v>533</v>
      </c>
      <c r="EY64" s="907" t="s">
        <v>1140</v>
      </c>
      <c r="EZ64" s="907" t="s">
        <v>1140</v>
      </c>
      <c r="FA64" s="907" t="s">
        <v>1140</v>
      </c>
      <c r="FB64" s="907" t="s">
        <v>1037</v>
      </c>
      <c r="FC64" s="907" t="s">
        <v>533</v>
      </c>
      <c r="FD64" s="907" t="s">
        <v>1140</v>
      </c>
      <c r="FE64" s="907" t="s">
        <v>1140</v>
      </c>
      <c r="FF64" s="907" t="s">
        <v>1140</v>
      </c>
      <c r="FG64" s="907" t="s">
        <v>1140</v>
      </c>
      <c r="FH64" s="907" t="s">
        <v>533</v>
      </c>
      <c r="FI64" s="907" t="s">
        <v>533</v>
      </c>
      <c r="FJ64" s="907" t="s">
        <v>1140</v>
      </c>
      <c r="FK64" s="907" t="s">
        <v>1140</v>
      </c>
      <c r="FL64" s="907" t="s">
        <v>1140</v>
      </c>
      <c r="FM64" s="907" t="s">
        <v>1140</v>
      </c>
      <c r="FN64" s="907" t="s">
        <v>1140</v>
      </c>
      <c r="FO64" s="907" t="s">
        <v>1140</v>
      </c>
      <c r="FP64" s="907" t="s">
        <v>1140</v>
      </c>
      <c r="FQ64" s="907" t="s">
        <v>1140</v>
      </c>
      <c r="FR64" s="907" t="s">
        <v>1140</v>
      </c>
      <c r="FS64" s="907" t="s">
        <v>1140</v>
      </c>
      <c r="FT64" s="907" t="s">
        <v>1140</v>
      </c>
      <c r="FU64" s="907" t="s">
        <v>1140</v>
      </c>
      <c r="FV64" s="907" t="s">
        <v>534</v>
      </c>
      <c r="FW64" s="907" t="s">
        <v>1140</v>
      </c>
      <c r="FX64" s="907" t="s">
        <v>533</v>
      </c>
      <c r="FY64" s="907" t="s">
        <v>533</v>
      </c>
      <c r="FZ64" s="907" t="s">
        <v>533</v>
      </c>
      <c r="GA64" s="907" t="s">
        <v>533</v>
      </c>
      <c r="GB64" s="907" t="s">
        <v>533</v>
      </c>
      <c r="GC64" s="907" t="s">
        <v>1140</v>
      </c>
      <c r="GD64" s="907" t="s">
        <v>533</v>
      </c>
      <c r="GE64" s="907" t="s">
        <v>533</v>
      </c>
      <c r="GF64" s="907" t="s">
        <v>1140</v>
      </c>
      <c r="GG64" s="907" t="s">
        <v>1140</v>
      </c>
      <c r="GH64" s="907" t="s">
        <v>533</v>
      </c>
      <c r="GI64" s="907" t="s">
        <v>533</v>
      </c>
      <c r="GJ64" s="907" t="s">
        <v>533</v>
      </c>
      <c r="GK64" s="907" t="s">
        <v>533</v>
      </c>
    </row>
    <row r="65" spans="1:193" x14ac:dyDescent="0.2">
      <c r="A65" s="906">
        <v>44525</v>
      </c>
      <c r="B65" s="907" t="s">
        <v>1140</v>
      </c>
      <c r="C65" s="907" t="s">
        <v>1140</v>
      </c>
      <c r="D65" s="907" t="s">
        <v>1140</v>
      </c>
      <c r="E65" s="907" t="s">
        <v>533</v>
      </c>
      <c r="F65" s="907" t="s">
        <v>1140</v>
      </c>
      <c r="G65" s="907" t="s">
        <v>1140</v>
      </c>
      <c r="H65" s="907" t="s">
        <v>1140</v>
      </c>
      <c r="I65" s="907" t="s">
        <v>1140</v>
      </c>
      <c r="J65" s="907" t="s">
        <v>1140</v>
      </c>
      <c r="K65" s="907" t="s">
        <v>1140</v>
      </c>
      <c r="L65" s="907" t="s">
        <v>1140</v>
      </c>
      <c r="M65" s="907" t="s">
        <v>1140</v>
      </c>
      <c r="N65" s="907" t="s">
        <v>1140</v>
      </c>
      <c r="O65" s="907" t="s">
        <v>1140</v>
      </c>
      <c r="P65" s="907" t="s">
        <v>1140</v>
      </c>
      <c r="Q65" s="907" t="s">
        <v>1140</v>
      </c>
      <c r="R65" s="907" t="s">
        <v>1140</v>
      </c>
      <c r="S65" s="907" t="s">
        <v>1140</v>
      </c>
      <c r="T65" s="907" t="s">
        <v>1140</v>
      </c>
      <c r="U65" s="907" t="s">
        <v>1140</v>
      </c>
      <c r="V65" s="907" t="s">
        <v>1140</v>
      </c>
      <c r="W65" s="907" t="s">
        <v>1140</v>
      </c>
      <c r="X65" s="907" t="s">
        <v>1140</v>
      </c>
      <c r="Y65" s="907" t="s">
        <v>1140</v>
      </c>
      <c r="Z65" s="907" t="s">
        <v>1140</v>
      </c>
      <c r="AA65" s="907" t="s">
        <v>1140</v>
      </c>
      <c r="AB65" s="907" t="s">
        <v>1140</v>
      </c>
      <c r="AC65" s="907" t="s">
        <v>1140</v>
      </c>
      <c r="AD65" s="907" t="s">
        <v>1140</v>
      </c>
      <c r="AE65" s="907" t="s">
        <v>1140</v>
      </c>
      <c r="AF65" s="907" t="s">
        <v>533</v>
      </c>
      <c r="AG65" s="907" t="s">
        <v>533</v>
      </c>
      <c r="AH65" s="907" t="s">
        <v>1140</v>
      </c>
      <c r="AI65" s="907" t="s">
        <v>1140</v>
      </c>
      <c r="AJ65" s="907" t="s">
        <v>1140</v>
      </c>
      <c r="AK65" s="907" t="s">
        <v>1140</v>
      </c>
      <c r="AL65" s="907" t="s">
        <v>1140</v>
      </c>
      <c r="AM65" s="907" t="s">
        <v>1140</v>
      </c>
      <c r="AN65" s="907" t="s">
        <v>1140</v>
      </c>
      <c r="AO65" s="907" t="s">
        <v>1140</v>
      </c>
      <c r="AP65" s="907" t="s">
        <v>1140</v>
      </c>
      <c r="AQ65" s="907" t="s">
        <v>1140</v>
      </c>
      <c r="AR65" s="907" t="s">
        <v>1140</v>
      </c>
      <c r="AS65" s="907" t="s">
        <v>1140</v>
      </c>
      <c r="AT65" s="907" t="s">
        <v>1140</v>
      </c>
      <c r="AU65" s="907" t="s">
        <v>1140</v>
      </c>
      <c r="AV65" s="907" t="s">
        <v>1140</v>
      </c>
      <c r="AW65" s="907" t="s">
        <v>1140</v>
      </c>
      <c r="AX65" s="907" t="s">
        <v>1140</v>
      </c>
      <c r="AY65" s="907" t="s">
        <v>533</v>
      </c>
      <c r="AZ65" s="907" t="s">
        <v>533</v>
      </c>
      <c r="BA65" s="907" t="s">
        <v>1140</v>
      </c>
      <c r="BB65" s="907" t="s">
        <v>533</v>
      </c>
      <c r="BC65" s="907" t="s">
        <v>1140</v>
      </c>
      <c r="BD65" s="907" t="s">
        <v>533</v>
      </c>
      <c r="BE65" s="907" t="s">
        <v>1140</v>
      </c>
      <c r="BF65" s="907" t="s">
        <v>1140</v>
      </c>
      <c r="BG65" s="907" t="s">
        <v>533</v>
      </c>
      <c r="BH65" s="907" t="s">
        <v>533</v>
      </c>
      <c r="BI65" s="907" t="s">
        <v>1140</v>
      </c>
      <c r="BJ65" s="907" t="s">
        <v>533</v>
      </c>
      <c r="BK65" s="907" t="s">
        <v>1140</v>
      </c>
      <c r="BL65" s="907" t="s">
        <v>533</v>
      </c>
      <c r="BM65" s="907" t="s">
        <v>1140</v>
      </c>
      <c r="BN65" s="907" t="s">
        <v>1140</v>
      </c>
      <c r="BO65" s="907" t="s">
        <v>533</v>
      </c>
      <c r="BP65" s="907" t="s">
        <v>533</v>
      </c>
      <c r="BQ65" s="907" t="s">
        <v>533</v>
      </c>
      <c r="BR65" s="907" t="s">
        <v>533</v>
      </c>
      <c r="BS65" s="907" t="s">
        <v>1140</v>
      </c>
      <c r="BT65" s="907" t="s">
        <v>533</v>
      </c>
      <c r="BU65" s="907" t="s">
        <v>1140</v>
      </c>
      <c r="BV65" s="907" t="s">
        <v>1140</v>
      </c>
      <c r="BW65" s="907" t="s">
        <v>1140</v>
      </c>
      <c r="BX65" s="907" t="s">
        <v>1140</v>
      </c>
      <c r="BY65" s="907" t="s">
        <v>533</v>
      </c>
      <c r="BZ65" s="907" t="s">
        <v>533</v>
      </c>
      <c r="CA65" s="907" t="s">
        <v>533</v>
      </c>
      <c r="CB65" s="907" t="s">
        <v>1140</v>
      </c>
      <c r="CC65" s="907" t="s">
        <v>1140</v>
      </c>
      <c r="CD65" s="907" t="s">
        <v>1140</v>
      </c>
      <c r="CE65" s="907" t="s">
        <v>1140</v>
      </c>
      <c r="CF65" s="907" t="s">
        <v>533</v>
      </c>
      <c r="CG65" s="907" t="s">
        <v>1140</v>
      </c>
      <c r="CH65" s="907" t="s">
        <v>1140</v>
      </c>
      <c r="CI65" s="907" t="s">
        <v>1140</v>
      </c>
      <c r="CJ65" s="907" t="s">
        <v>1140</v>
      </c>
      <c r="CK65" s="907" t="s">
        <v>1140</v>
      </c>
      <c r="CL65" s="907" t="s">
        <v>1140</v>
      </c>
      <c r="CM65" s="907" t="s">
        <v>1140</v>
      </c>
      <c r="CN65" s="907" t="s">
        <v>533</v>
      </c>
      <c r="CO65" s="907" t="s">
        <v>1140</v>
      </c>
      <c r="CP65" s="907" t="s">
        <v>1140</v>
      </c>
      <c r="CQ65" s="907" t="s">
        <v>1140</v>
      </c>
      <c r="CR65" s="907" t="s">
        <v>1140</v>
      </c>
      <c r="CS65" s="907" t="s">
        <v>1140</v>
      </c>
      <c r="CT65" s="907" t="s">
        <v>1140</v>
      </c>
      <c r="CU65" s="907" t="s">
        <v>1140</v>
      </c>
      <c r="CV65" s="907" t="s">
        <v>1140</v>
      </c>
      <c r="CW65" s="907" t="s">
        <v>1140</v>
      </c>
      <c r="CX65" s="907" t="s">
        <v>1140</v>
      </c>
      <c r="CY65" s="907" t="s">
        <v>1140</v>
      </c>
      <c r="CZ65" s="907" t="s">
        <v>533</v>
      </c>
      <c r="DA65" s="907" t="s">
        <v>1140</v>
      </c>
      <c r="DB65" s="907" t="s">
        <v>1140</v>
      </c>
      <c r="DC65" s="907" t="s">
        <v>1140</v>
      </c>
      <c r="DD65" s="907" t="s">
        <v>1140</v>
      </c>
      <c r="DE65" s="907" t="s">
        <v>1140</v>
      </c>
      <c r="DF65" s="907" t="s">
        <v>1140</v>
      </c>
      <c r="DG65" s="907" t="s">
        <v>1140</v>
      </c>
      <c r="DH65" s="907" t="s">
        <v>1140</v>
      </c>
      <c r="DI65" s="907" t="s">
        <v>1140</v>
      </c>
      <c r="DJ65" s="907" t="s">
        <v>533</v>
      </c>
      <c r="DK65" s="907" t="s">
        <v>1140</v>
      </c>
      <c r="DL65" s="907" t="s">
        <v>1140</v>
      </c>
      <c r="DM65" s="907" t="s">
        <v>1140</v>
      </c>
      <c r="DN65" s="907" t="s">
        <v>533</v>
      </c>
      <c r="DO65" s="907" t="s">
        <v>1140</v>
      </c>
      <c r="DP65" s="907" t="s">
        <v>1140</v>
      </c>
      <c r="DQ65" s="907" t="s">
        <v>1140</v>
      </c>
      <c r="DR65" s="907" t="s">
        <v>1140</v>
      </c>
      <c r="DS65" s="907" t="s">
        <v>1140</v>
      </c>
      <c r="DT65" s="907" t="s">
        <v>533</v>
      </c>
      <c r="DU65" s="907" t="s">
        <v>1140</v>
      </c>
      <c r="DV65" s="907" t="s">
        <v>1140</v>
      </c>
      <c r="DW65" s="907" t="s">
        <v>533</v>
      </c>
      <c r="DX65" s="907" t="s">
        <v>533</v>
      </c>
      <c r="DY65" s="907" t="s">
        <v>533</v>
      </c>
      <c r="DZ65" s="907" t="s">
        <v>533</v>
      </c>
      <c r="EA65" s="907" t="s">
        <v>533</v>
      </c>
      <c r="EB65" s="907" t="s">
        <v>533</v>
      </c>
      <c r="EC65" s="907" t="s">
        <v>534</v>
      </c>
      <c r="ED65" s="907" t="s">
        <v>1140</v>
      </c>
      <c r="EE65" s="907" t="s">
        <v>1140</v>
      </c>
      <c r="EF65" s="907" t="s">
        <v>1140</v>
      </c>
      <c r="EG65" s="907" t="s">
        <v>1140</v>
      </c>
      <c r="EH65" s="907" t="s">
        <v>1140</v>
      </c>
      <c r="EI65" s="907" t="s">
        <v>1140</v>
      </c>
      <c r="EJ65" s="907" t="s">
        <v>1140</v>
      </c>
      <c r="EK65" s="907" t="s">
        <v>1140</v>
      </c>
      <c r="EL65" s="907" t="s">
        <v>1140</v>
      </c>
      <c r="EM65" s="907" t="s">
        <v>1140</v>
      </c>
      <c r="EN65" s="907" t="s">
        <v>1140</v>
      </c>
      <c r="EO65" s="907" t="s">
        <v>1140</v>
      </c>
      <c r="EP65" s="907" t="s">
        <v>1140</v>
      </c>
      <c r="EQ65" s="907" t="s">
        <v>1140</v>
      </c>
      <c r="ER65" s="907" t="s">
        <v>1035</v>
      </c>
      <c r="ES65" s="907" t="s">
        <v>533</v>
      </c>
      <c r="ET65" s="907" t="s">
        <v>533</v>
      </c>
      <c r="EU65" s="907" t="s">
        <v>1140</v>
      </c>
      <c r="EV65" s="907" t="s">
        <v>533</v>
      </c>
      <c r="EW65" s="907" t="s">
        <v>1140</v>
      </c>
      <c r="EX65" s="907" t="s">
        <v>533</v>
      </c>
      <c r="EY65" s="907" t="s">
        <v>1140</v>
      </c>
      <c r="EZ65" s="907" t="s">
        <v>1140</v>
      </c>
      <c r="FA65" s="907" t="s">
        <v>1140</v>
      </c>
      <c r="FB65" s="907" t="s">
        <v>1140</v>
      </c>
      <c r="FC65" s="907" t="s">
        <v>533</v>
      </c>
      <c r="FD65" s="907" t="s">
        <v>1140</v>
      </c>
      <c r="FE65" s="907" t="s">
        <v>1140</v>
      </c>
      <c r="FF65" s="907" t="s">
        <v>1140</v>
      </c>
      <c r="FG65" s="907" t="s">
        <v>1140</v>
      </c>
      <c r="FH65" s="907" t="s">
        <v>533</v>
      </c>
      <c r="FI65" s="907" t="s">
        <v>533</v>
      </c>
      <c r="FJ65" s="907" t="s">
        <v>1140</v>
      </c>
      <c r="FK65" s="907" t="s">
        <v>1140</v>
      </c>
      <c r="FL65" s="907" t="s">
        <v>1140</v>
      </c>
      <c r="FM65" s="907" t="s">
        <v>1140</v>
      </c>
      <c r="FN65" s="907" t="s">
        <v>1140</v>
      </c>
      <c r="FO65" s="907" t="s">
        <v>1140</v>
      </c>
      <c r="FP65" s="907" t="s">
        <v>1140</v>
      </c>
      <c r="FQ65" s="907" t="s">
        <v>1140</v>
      </c>
      <c r="FR65" s="907" t="s">
        <v>1140</v>
      </c>
      <c r="FS65" s="907" t="s">
        <v>1140</v>
      </c>
      <c r="FT65" s="907" t="s">
        <v>1140</v>
      </c>
      <c r="FU65" s="907" t="s">
        <v>1140</v>
      </c>
      <c r="FV65" s="907" t="s">
        <v>534</v>
      </c>
      <c r="FW65" s="907" t="s">
        <v>1140</v>
      </c>
      <c r="FX65" s="907" t="s">
        <v>533</v>
      </c>
      <c r="FY65" s="907" t="s">
        <v>533</v>
      </c>
      <c r="FZ65" s="907" t="s">
        <v>533</v>
      </c>
      <c r="GA65" s="907" t="s">
        <v>533</v>
      </c>
      <c r="GB65" s="907" t="s">
        <v>533</v>
      </c>
      <c r="GC65" s="907" t="s">
        <v>1140</v>
      </c>
      <c r="GD65" s="907" t="s">
        <v>533</v>
      </c>
      <c r="GE65" s="907" t="s">
        <v>533</v>
      </c>
      <c r="GF65" s="907" t="s">
        <v>1140</v>
      </c>
      <c r="GG65" s="907" t="s">
        <v>1140</v>
      </c>
      <c r="GH65" s="907" t="s">
        <v>533</v>
      </c>
      <c r="GI65" s="907" t="s">
        <v>533</v>
      </c>
      <c r="GJ65" s="907" t="s">
        <v>533</v>
      </c>
      <c r="GK65" s="907" t="s">
        <v>533</v>
      </c>
    </row>
    <row r="66" spans="1:193" x14ac:dyDescent="0.2">
      <c r="A66" s="906">
        <v>44526</v>
      </c>
      <c r="B66" s="907" t="s">
        <v>1140</v>
      </c>
      <c r="C66" s="907" t="s">
        <v>1140</v>
      </c>
      <c r="D66" s="907" t="s">
        <v>1140</v>
      </c>
      <c r="E66" s="907" t="s">
        <v>533</v>
      </c>
      <c r="F66" s="907" t="s">
        <v>1140</v>
      </c>
      <c r="G66" s="907" t="s">
        <v>1140</v>
      </c>
      <c r="H66" s="907" t="s">
        <v>1140</v>
      </c>
      <c r="I66" s="907" t="s">
        <v>1140</v>
      </c>
      <c r="J66" s="907" t="s">
        <v>1140</v>
      </c>
      <c r="K66" s="907" t="s">
        <v>1140</v>
      </c>
      <c r="L66" s="907" t="s">
        <v>1140</v>
      </c>
      <c r="M66" s="907" t="s">
        <v>1140</v>
      </c>
      <c r="N66" s="907" t="s">
        <v>1140</v>
      </c>
      <c r="O66" s="907" t="s">
        <v>1140</v>
      </c>
      <c r="P66" s="907" t="s">
        <v>1140</v>
      </c>
      <c r="Q66" s="907" t="s">
        <v>1140</v>
      </c>
      <c r="R66" s="907" t="s">
        <v>1140</v>
      </c>
      <c r="S66" s="907" t="s">
        <v>1140</v>
      </c>
      <c r="T66" s="907" t="s">
        <v>1140</v>
      </c>
      <c r="U66" s="907" t="s">
        <v>1140</v>
      </c>
      <c r="V66" s="907" t="s">
        <v>1140</v>
      </c>
      <c r="W66" s="907" t="s">
        <v>1140</v>
      </c>
      <c r="X66" s="907" t="s">
        <v>1140</v>
      </c>
      <c r="Y66" s="907" t="s">
        <v>1140</v>
      </c>
      <c r="Z66" s="907" t="s">
        <v>1140</v>
      </c>
      <c r="AA66" s="907" t="s">
        <v>1140</v>
      </c>
      <c r="AB66" s="907" t="s">
        <v>1140</v>
      </c>
      <c r="AC66" s="907" t="s">
        <v>1140</v>
      </c>
      <c r="AD66" s="907" t="s">
        <v>1140</v>
      </c>
      <c r="AE66" s="907" t="s">
        <v>1140</v>
      </c>
      <c r="AF66" s="907" t="s">
        <v>533</v>
      </c>
      <c r="AG66" s="907" t="s">
        <v>533</v>
      </c>
      <c r="AH66" s="907" t="s">
        <v>1140</v>
      </c>
      <c r="AI66" s="907" t="s">
        <v>1140</v>
      </c>
      <c r="AJ66" s="907" t="s">
        <v>1140</v>
      </c>
      <c r="AK66" s="907" t="s">
        <v>1140</v>
      </c>
      <c r="AL66" s="907" t="s">
        <v>1140</v>
      </c>
      <c r="AM66" s="907" t="s">
        <v>1140</v>
      </c>
      <c r="AN66" s="907" t="s">
        <v>1140</v>
      </c>
      <c r="AO66" s="907" t="s">
        <v>1140</v>
      </c>
      <c r="AP66" s="907" t="s">
        <v>1140</v>
      </c>
      <c r="AQ66" s="907" t="s">
        <v>1140</v>
      </c>
      <c r="AR66" s="907" t="s">
        <v>1140</v>
      </c>
      <c r="AS66" s="907" t="s">
        <v>1140</v>
      </c>
      <c r="AT66" s="907" t="s">
        <v>1140</v>
      </c>
      <c r="AU66" s="907" t="s">
        <v>1140</v>
      </c>
      <c r="AV66" s="907" t="s">
        <v>1140</v>
      </c>
      <c r="AW66" s="907" t="s">
        <v>1140</v>
      </c>
      <c r="AX66" s="907" t="s">
        <v>1140</v>
      </c>
      <c r="AY66" s="907" t="s">
        <v>533</v>
      </c>
      <c r="AZ66" s="907" t="s">
        <v>533</v>
      </c>
      <c r="BA66" s="907" t="s">
        <v>1140</v>
      </c>
      <c r="BB66" s="907" t="s">
        <v>533</v>
      </c>
      <c r="BC66" s="907" t="s">
        <v>1140</v>
      </c>
      <c r="BD66" s="907" t="s">
        <v>533</v>
      </c>
      <c r="BE66" s="907" t="s">
        <v>1140</v>
      </c>
      <c r="BF66" s="907" t="s">
        <v>1140</v>
      </c>
      <c r="BG66" s="907" t="s">
        <v>533</v>
      </c>
      <c r="BH66" s="907" t="s">
        <v>533</v>
      </c>
      <c r="BI66" s="907" t="s">
        <v>1140</v>
      </c>
      <c r="BJ66" s="907" t="s">
        <v>533</v>
      </c>
      <c r="BK66" s="907" t="s">
        <v>1140</v>
      </c>
      <c r="BL66" s="907" t="s">
        <v>533</v>
      </c>
      <c r="BM66" s="907" t="s">
        <v>1140</v>
      </c>
      <c r="BN66" s="907" t="s">
        <v>1140</v>
      </c>
      <c r="BO66" s="907" t="s">
        <v>533</v>
      </c>
      <c r="BP66" s="907" t="s">
        <v>533</v>
      </c>
      <c r="BQ66" s="907" t="s">
        <v>533</v>
      </c>
      <c r="BR66" s="907" t="s">
        <v>533</v>
      </c>
      <c r="BS66" s="907" t="s">
        <v>1140</v>
      </c>
      <c r="BT66" s="907" t="s">
        <v>533</v>
      </c>
      <c r="BU66" s="907" t="s">
        <v>1140</v>
      </c>
      <c r="BV66" s="907" t="s">
        <v>1140</v>
      </c>
      <c r="BW66" s="907" t="s">
        <v>1140</v>
      </c>
      <c r="BX66" s="907" t="s">
        <v>1140</v>
      </c>
      <c r="BY66" s="907" t="s">
        <v>1140</v>
      </c>
      <c r="BZ66" s="907" t="s">
        <v>533</v>
      </c>
      <c r="CA66" s="907" t="s">
        <v>533</v>
      </c>
      <c r="CB66" s="907" t="s">
        <v>1140</v>
      </c>
      <c r="CC66" s="907" t="s">
        <v>1140</v>
      </c>
      <c r="CD66" s="907" t="s">
        <v>1140</v>
      </c>
      <c r="CE66" s="907" t="s">
        <v>1140</v>
      </c>
      <c r="CF66" s="907" t="s">
        <v>533</v>
      </c>
      <c r="CG66" s="907" t="s">
        <v>1140</v>
      </c>
      <c r="CH66" s="907" t="s">
        <v>1140</v>
      </c>
      <c r="CI66" s="907" t="s">
        <v>1140</v>
      </c>
      <c r="CJ66" s="907" t="s">
        <v>1140</v>
      </c>
      <c r="CK66" s="907" t="s">
        <v>1140</v>
      </c>
      <c r="CL66" s="907" t="s">
        <v>1140</v>
      </c>
      <c r="CM66" s="907" t="s">
        <v>1140</v>
      </c>
      <c r="CN66" s="907" t="s">
        <v>533</v>
      </c>
      <c r="CO66" s="907" t="s">
        <v>1140</v>
      </c>
      <c r="CP66" s="907" t="s">
        <v>1140</v>
      </c>
      <c r="CQ66" s="907" t="s">
        <v>1140</v>
      </c>
      <c r="CR66" s="907" t="s">
        <v>1140</v>
      </c>
      <c r="CS66" s="907" t="s">
        <v>1140</v>
      </c>
      <c r="CT66" s="907" t="s">
        <v>1140</v>
      </c>
      <c r="CU66" s="907" t="s">
        <v>1140</v>
      </c>
      <c r="CV66" s="907" t="s">
        <v>1140</v>
      </c>
      <c r="CW66" s="907" t="s">
        <v>1140</v>
      </c>
      <c r="CX66" s="907" t="s">
        <v>1140</v>
      </c>
      <c r="CY66" s="907" t="s">
        <v>1140</v>
      </c>
      <c r="CZ66" s="907" t="s">
        <v>533</v>
      </c>
      <c r="DA66" s="907" t="s">
        <v>1140</v>
      </c>
      <c r="DB66" s="907" t="s">
        <v>1140</v>
      </c>
      <c r="DC66" s="907" t="s">
        <v>1140</v>
      </c>
      <c r="DD66" s="907" t="s">
        <v>1140</v>
      </c>
      <c r="DE66" s="907" t="s">
        <v>1140</v>
      </c>
      <c r="DF66" s="907" t="s">
        <v>1140</v>
      </c>
      <c r="DG66" s="907" t="s">
        <v>1140</v>
      </c>
      <c r="DH66" s="907" t="s">
        <v>1140</v>
      </c>
      <c r="DI66" s="907" t="s">
        <v>1140</v>
      </c>
      <c r="DJ66" s="907" t="s">
        <v>533</v>
      </c>
      <c r="DK66" s="907" t="s">
        <v>1140</v>
      </c>
      <c r="DL66" s="907" t="s">
        <v>1140</v>
      </c>
      <c r="DM66" s="907" t="s">
        <v>1140</v>
      </c>
      <c r="DN66" s="907" t="s">
        <v>533</v>
      </c>
      <c r="DO66" s="907" t="s">
        <v>1140</v>
      </c>
      <c r="DP66" s="907" t="s">
        <v>1140</v>
      </c>
      <c r="DQ66" s="907" t="s">
        <v>1140</v>
      </c>
      <c r="DR66" s="907" t="s">
        <v>1035</v>
      </c>
      <c r="DS66" s="907" t="s">
        <v>1035</v>
      </c>
      <c r="DT66" s="907" t="s">
        <v>533</v>
      </c>
      <c r="DU66" s="907" t="s">
        <v>1140</v>
      </c>
      <c r="DV66" s="907" t="s">
        <v>1140</v>
      </c>
      <c r="DW66" s="907" t="s">
        <v>533</v>
      </c>
      <c r="DX66" s="907" t="s">
        <v>533</v>
      </c>
      <c r="DY66" s="907" t="s">
        <v>533</v>
      </c>
      <c r="DZ66" s="907" t="s">
        <v>533</v>
      </c>
      <c r="EA66" s="907" t="s">
        <v>533</v>
      </c>
      <c r="EB66" s="907" t="s">
        <v>533</v>
      </c>
      <c r="EC66" s="907" t="s">
        <v>534</v>
      </c>
      <c r="ED66" s="907" t="s">
        <v>1140</v>
      </c>
      <c r="EE66" s="907" t="s">
        <v>1140</v>
      </c>
      <c r="EF66" s="907" t="s">
        <v>1140</v>
      </c>
      <c r="EG66" s="907" t="s">
        <v>1140</v>
      </c>
      <c r="EH66" s="907" t="s">
        <v>1140</v>
      </c>
      <c r="EI66" s="907" t="s">
        <v>1140</v>
      </c>
      <c r="EJ66" s="907" t="s">
        <v>1140</v>
      </c>
      <c r="EK66" s="907" t="s">
        <v>1140</v>
      </c>
      <c r="EL66" s="907" t="s">
        <v>1140</v>
      </c>
      <c r="EM66" s="907" t="s">
        <v>1140</v>
      </c>
      <c r="EN66" s="907" t="s">
        <v>1140</v>
      </c>
      <c r="EO66" s="907" t="s">
        <v>1140</v>
      </c>
      <c r="EP66" s="907" t="s">
        <v>1140</v>
      </c>
      <c r="EQ66" s="907" t="s">
        <v>1140</v>
      </c>
      <c r="ER66" s="907" t="s">
        <v>534</v>
      </c>
      <c r="ES66" s="907" t="s">
        <v>533</v>
      </c>
      <c r="ET66" s="907" t="s">
        <v>533</v>
      </c>
      <c r="EU66" s="907" t="s">
        <v>1140</v>
      </c>
      <c r="EV66" s="907" t="s">
        <v>533</v>
      </c>
      <c r="EW66" s="907" t="s">
        <v>533</v>
      </c>
      <c r="EX66" s="907" t="s">
        <v>533</v>
      </c>
      <c r="EY66" s="907" t="s">
        <v>1140</v>
      </c>
      <c r="EZ66" s="907" t="s">
        <v>1140</v>
      </c>
      <c r="FA66" s="907" t="s">
        <v>1140</v>
      </c>
      <c r="FB66" s="907" t="s">
        <v>1140</v>
      </c>
      <c r="FC66" s="907" t="s">
        <v>1140</v>
      </c>
      <c r="FD66" s="907" t="s">
        <v>1140</v>
      </c>
      <c r="FE66" s="907" t="s">
        <v>1140</v>
      </c>
      <c r="FF66" s="907" t="s">
        <v>1140</v>
      </c>
      <c r="FG66" s="907" t="s">
        <v>1140</v>
      </c>
      <c r="FH66" s="907" t="s">
        <v>533</v>
      </c>
      <c r="FI66" s="907" t="s">
        <v>533</v>
      </c>
      <c r="FJ66" s="907" t="s">
        <v>1140</v>
      </c>
      <c r="FK66" s="907" t="s">
        <v>1140</v>
      </c>
      <c r="FL66" s="907" t="s">
        <v>1140</v>
      </c>
      <c r="FM66" s="907" t="s">
        <v>1140</v>
      </c>
      <c r="FN66" s="907" t="s">
        <v>1140</v>
      </c>
      <c r="FO66" s="907" t="s">
        <v>1140</v>
      </c>
      <c r="FP66" s="907" t="s">
        <v>1140</v>
      </c>
      <c r="FQ66" s="907" t="s">
        <v>1140</v>
      </c>
      <c r="FR66" s="907" t="s">
        <v>1140</v>
      </c>
      <c r="FS66" s="907" t="s">
        <v>1140</v>
      </c>
      <c r="FT66" s="907" t="s">
        <v>1140</v>
      </c>
      <c r="FU66" s="907" t="s">
        <v>1140</v>
      </c>
      <c r="FV66" s="907" t="s">
        <v>534</v>
      </c>
      <c r="FW66" s="907" t="s">
        <v>1140</v>
      </c>
      <c r="FX66" s="907" t="s">
        <v>533</v>
      </c>
      <c r="FY66" s="907" t="s">
        <v>533</v>
      </c>
      <c r="FZ66" s="907" t="s">
        <v>533</v>
      </c>
      <c r="GA66" s="907" t="s">
        <v>533</v>
      </c>
      <c r="GB66" s="907" t="s">
        <v>533</v>
      </c>
      <c r="GC66" s="907" t="s">
        <v>1140</v>
      </c>
      <c r="GD66" s="907" t="s">
        <v>533</v>
      </c>
      <c r="GE66" s="907" t="s">
        <v>533</v>
      </c>
      <c r="GF66" s="907" t="s">
        <v>1140</v>
      </c>
      <c r="GG66" s="907" t="s">
        <v>1140</v>
      </c>
      <c r="GH66" s="907" t="s">
        <v>533</v>
      </c>
      <c r="GI66" s="907" t="s">
        <v>533</v>
      </c>
      <c r="GJ66" s="907" t="s">
        <v>533</v>
      </c>
      <c r="GK66" s="907" t="s">
        <v>1140</v>
      </c>
    </row>
    <row r="67" spans="1:193" x14ac:dyDescent="0.2">
      <c r="A67" s="906">
        <v>44527</v>
      </c>
      <c r="B67" s="907" t="s">
        <v>1140</v>
      </c>
      <c r="C67" s="907" t="s">
        <v>1140</v>
      </c>
      <c r="D67" s="907" t="s">
        <v>1140</v>
      </c>
      <c r="E67" s="907" t="s">
        <v>1140</v>
      </c>
      <c r="F67" s="907" t="s">
        <v>1140</v>
      </c>
      <c r="G67" s="907" t="s">
        <v>1140</v>
      </c>
      <c r="H67" s="907" t="s">
        <v>1140</v>
      </c>
      <c r="I67" s="907" t="s">
        <v>1140</v>
      </c>
      <c r="J67" s="907" t="s">
        <v>1140</v>
      </c>
      <c r="K67" s="907" t="s">
        <v>1140</v>
      </c>
      <c r="L67" s="907" t="s">
        <v>1140</v>
      </c>
      <c r="M67" s="907" t="s">
        <v>1140</v>
      </c>
      <c r="N67" s="907" t="s">
        <v>1140</v>
      </c>
      <c r="O67" s="907" t="s">
        <v>1140</v>
      </c>
      <c r="P67" s="907" t="s">
        <v>1140</v>
      </c>
      <c r="Q67" s="907" t="s">
        <v>1140</v>
      </c>
      <c r="R67" s="907" t="s">
        <v>1140</v>
      </c>
      <c r="S67" s="907" t="s">
        <v>1140</v>
      </c>
      <c r="T67" s="907" t="s">
        <v>1140</v>
      </c>
      <c r="U67" s="907" t="s">
        <v>1140</v>
      </c>
      <c r="V67" s="907" t="s">
        <v>1140</v>
      </c>
      <c r="W67" s="907" t="s">
        <v>1140</v>
      </c>
      <c r="X67" s="907" t="s">
        <v>1140</v>
      </c>
      <c r="Y67" s="907" t="s">
        <v>1140</v>
      </c>
      <c r="Z67" s="907" t="s">
        <v>1140</v>
      </c>
      <c r="AA67" s="907" t="s">
        <v>1140</v>
      </c>
      <c r="AB67" s="907" t="s">
        <v>1140</v>
      </c>
      <c r="AC67" s="907" t="s">
        <v>1140</v>
      </c>
      <c r="AD67" s="907" t="s">
        <v>1140</v>
      </c>
      <c r="AE67" s="907" t="s">
        <v>1140</v>
      </c>
      <c r="AF67" s="907" t="s">
        <v>533</v>
      </c>
      <c r="AG67" s="907" t="s">
        <v>533</v>
      </c>
      <c r="AH67" s="907" t="s">
        <v>1140</v>
      </c>
      <c r="AI67" s="907" t="s">
        <v>1140</v>
      </c>
      <c r="AJ67" s="907" t="s">
        <v>1140</v>
      </c>
      <c r="AK67" s="907" t="s">
        <v>1140</v>
      </c>
      <c r="AL67" s="907" t="s">
        <v>1140</v>
      </c>
      <c r="AM67" s="907" t="s">
        <v>1140</v>
      </c>
      <c r="AN67" s="907" t="s">
        <v>1140</v>
      </c>
      <c r="AO67" s="907" t="s">
        <v>1140</v>
      </c>
      <c r="AP67" s="907" t="s">
        <v>1140</v>
      </c>
      <c r="AQ67" s="907" t="s">
        <v>1140</v>
      </c>
      <c r="AR67" s="907" t="s">
        <v>1140</v>
      </c>
      <c r="AS67" s="907" t="s">
        <v>1140</v>
      </c>
      <c r="AT67" s="907" t="s">
        <v>1140</v>
      </c>
      <c r="AU67" s="907" t="s">
        <v>1140</v>
      </c>
      <c r="AV67" s="907" t="s">
        <v>1140</v>
      </c>
      <c r="AW67" s="907" t="s">
        <v>1140</v>
      </c>
      <c r="AX67" s="907" t="s">
        <v>1140</v>
      </c>
      <c r="AY67" s="907" t="s">
        <v>533</v>
      </c>
      <c r="AZ67" s="907" t="s">
        <v>533</v>
      </c>
      <c r="BA67" s="907" t="s">
        <v>1140</v>
      </c>
      <c r="BB67" s="907" t="s">
        <v>533</v>
      </c>
      <c r="BC67" s="907" t="s">
        <v>1140</v>
      </c>
      <c r="BD67" s="907" t="s">
        <v>533</v>
      </c>
      <c r="BE67" s="907" t="s">
        <v>1140</v>
      </c>
      <c r="BF67" s="907" t="s">
        <v>1140</v>
      </c>
      <c r="BG67" s="907" t="s">
        <v>533</v>
      </c>
      <c r="BH67" s="907" t="s">
        <v>533</v>
      </c>
      <c r="BI67" s="907" t="s">
        <v>1140</v>
      </c>
      <c r="BJ67" s="907" t="s">
        <v>533</v>
      </c>
      <c r="BK67" s="907" t="s">
        <v>1140</v>
      </c>
      <c r="BL67" s="907" t="s">
        <v>533</v>
      </c>
      <c r="BM67" s="907" t="s">
        <v>1140</v>
      </c>
      <c r="BN67" s="907" t="s">
        <v>1140</v>
      </c>
      <c r="BO67" s="907" t="s">
        <v>533</v>
      </c>
      <c r="BP67" s="907" t="s">
        <v>533</v>
      </c>
      <c r="BQ67" s="907" t="s">
        <v>533</v>
      </c>
      <c r="BR67" s="907" t="s">
        <v>533</v>
      </c>
      <c r="BS67" s="907" t="s">
        <v>1140</v>
      </c>
      <c r="BT67" s="907" t="s">
        <v>533</v>
      </c>
      <c r="BU67" s="907" t="s">
        <v>1140</v>
      </c>
      <c r="BV67" s="907" t="s">
        <v>1140</v>
      </c>
      <c r="BW67" s="907" t="s">
        <v>1140</v>
      </c>
      <c r="BX67" s="907" t="s">
        <v>1140</v>
      </c>
      <c r="BY67" s="907" t="s">
        <v>533</v>
      </c>
      <c r="BZ67" s="907" t="s">
        <v>533</v>
      </c>
      <c r="CA67" s="907" t="s">
        <v>533</v>
      </c>
      <c r="CB67" s="907" t="s">
        <v>1140</v>
      </c>
      <c r="CC67" s="907" t="s">
        <v>1140</v>
      </c>
      <c r="CD67" s="907" t="s">
        <v>1140</v>
      </c>
      <c r="CE67" s="907" t="s">
        <v>1140</v>
      </c>
      <c r="CF67" s="907" t="s">
        <v>533</v>
      </c>
      <c r="CG67" s="907" t="s">
        <v>1140</v>
      </c>
      <c r="CH67" s="907" t="s">
        <v>1140</v>
      </c>
      <c r="CI67" s="907" t="s">
        <v>1140</v>
      </c>
      <c r="CJ67" s="907" t="s">
        <v>1140</v>
      </c>
      <c r="CK67" s="907" t="s">
        <v>1140</v>
      </c>
      <c r="CL67" s="907" t="s">
        <v>1140</v>
      </c>
      <c r="CM67" s="907" t="s">
        <v>1140</v>
      </c>
      <c r="CN67" s="907" t="s">
        <v>533</v>
      </c>
      <c r="CO67" s="907" t="s">
        <v>1140</v>
      </c>
      <c r="CP67" s="907" t="s">
        <v>1140</v>
      </c>
      <c r="CQ67" s="907" t="s">
        <v>1140</v>
      </c>
      <c r="CR67" s="907" t="s">
        <v>1140</v>
      </c>
      <c r="CS67" s="907" t="s">
        <v>1140</v>
      </c>
      <c r="CT67" s="907" t="s">
        <v>1140</v>
      </c>
      <c r="CU67" s="907" t="s">
        <v>1140</v>
      </c>
      <c r="CV67" s="907" t="s">
        <v>1140</v>
      </c>
      <c r="CW67" s="907" t="s">
        <v>1140</v>
      </c>
      <c r="CX67" s="907" t="s">
        <v>1140</v>
      </c>
      <c r="CY67" s="907" t="s">
        <v>1140</v>
      </c>
      <c r="CZ67" s="907" t="s">
        <v>533</v>
      </c>
      <c r="DA67" s="907" t="s">
        <v>1140</v>
      </c>
      <c r="DB67" s="907" t="s">
        <v>1140</v>
      </c>
      <c r="DC67" s="907" t="s">
        <v>1140</v>
      </c>
      <c r="DD67" s="907" t="s">
        <v>1140</v>
      </c>
      <c r="DE67" s="907" t="s">
        <v>1140</v>
      </c>
      <c r="DF67" s="907" t="s">
        <v>1140</v>
      </c>
      <c r="DG67" s="907" t="s">
        <v>1140</v>
      </c>
      <c r="DH67" s="907" t="s">
        <v>1140</v>
      </c>
      <c r="DI67" s="907" t="s">
        <v>1140</v>
      </c>
      <c r="DJ67" s="907" t="s">
        <v>533</v>
      </c>
      <c r="DK67" s="907" t="s">
        <v>1140</v>
      </c>
      <c r="DL67" s="907" t="s">
        <v>1140</v>
      </c>
      <c r="DM67" s="907" t="s">
        <v>1140</v>
      </c>
      <c r="DN67" s="907" t="s">
        <v>533</v>
      </c>
      <c r="DO67" s="907" t="s">
        <v>1140</v>
      </c>
      <c r="DP67" s="907" t="s">
        <v>1140</v>
      </c>
      <c r="DQ67" s="907" t="s">
        <v>1140</v>
      </c>
      <c r="DR67" s="907" t="s">
        <v>533</v>
      </c>
      <c r="DS67" s="907" t="s">
        <v>533</v>
      </c>
      <c r="DT67" s="907" t="s">
        <v>533</v>
      </c>
      <c r="DU67" s="907" t="s">
        <v>1140</v>
      </c>
      <c r="DV67" s="907" t="s">
        <v>1140</v>
      </c>
      <c r="DW67" s="907" t="s">
        <v>533</v>
      </c>
      <c r="DX67" s="907" t="s">
        <v>533</v>
      </c>
      <c r="DY67" s="907" t="s">
        <v>533</v>
      </c>
      <c r="DZ67" s="907" t="s">
        <v>533</v>
      </c>
      <c r="EA67" s="907" t="s">
        <v>533</v>
      </c>
      <c r="EB67" s="907" t="s">
        <v>533</v>
      </c>
      <c r="EC67" s="907" t="s">
        <v>534</v>
      </c>
      <c r="ED67" s="907" t="s">
        <v>1140</v>
      </c>
      <c r="EE67" s="907" t="s">
        <v>1140</v>
      </c>
      <c r="EF67" s="907" t="s">
        <v>1140</v>
      </c>
      <c r="EG67" s="907" t="s">
        <v>1140</v>
      </c>
      <c r="EH67" s="907" t="s">
        <v>1140</v>
      </c>
      <c r="EI67" s="907" t="s">
        <v>1140</v>
      </c>
      <c r="EJ67" s="907" t="s">
        <v>1140</v>
      </c>
      <c r="EK67" s="907" t="s">
        <v>1140</v>
      </c>
      <c r="EL67" s="907" t="s">
        <v>1140</v>
      </c>
      <c r="EM67" s="907" t="s">
        <v>1140</v>
      </c>
      <c r="EN67" s="907" t="s">
        <v>1140</v>
      </c>
      <c r="EO67" s="907" t="s">
        <v>1140</v>
      </c>
      <c r="EP67" s="907" t="s">
        <v>1140</v>
      </c>
      <c r="EQ67" s="907" t="s">
        <v>1140</v>
      </c>
      <c r="ER67" s="907" t="s">
        <v>534</v>
      </c>
      <c r="ES67" s="907" t="s">
        <v>533</v>
      </c>
      <c r="ET67" s="907" t="s">
        <v>533</v>
      </c>
      <c r="EU67" s="907" t="s">
        <v>1140</v>
      </c>
      <c r="EV67" s="907" t="s">
        <v>533</v>
      </c>
      <c r="EW67" s="907" t="s">
        <v>1140</v>
      </c>
      <c r="EX67" s="907" t="s">
        <v>533</v>
      </c>
      <c r="EY67" s="907" t="s">
        <v>1140</v>
      </c>
      <c r="EZ67" s="907" t="s">
        <v>1140</v>
      </c>
      <c r="FA67" s="907" t="s">
        <v>1140</v>
      </c>
      <c r="FB67" s="907" t="s">
        <v>1140</v>
      </c>
      <c r="FC67" s="907" t="s">
        <v>1140</v>
      </c>
      <c r="FD67" s="907" t="s">
        <v>1140</v>
      </c>
      <c r="FE67" s="907" t="s">
        <v>1140</v>
      </c>
      <c r="FF67" s="907" t="s">
        <v>1140</v>
      </c>
      <c r="FG67" s="907" t="s">
        <v>1140</v>
      </c>
      <c r="FH67" s="907" t="s">
        <v>533</v>
      </c>
      <c r="FI67" s="907" t="s">
        <v>533</v>
      </c>
      <c r="FJ67" s="907" t="s">
        <v>1140</v>
      </c>
      <c r="FK67" s="907" t="s">
        <v>1140</v>
      </c>
      <c r="FL67" s="907" t="s">
        <v>1140</v>
      </c>
      <c r="FM67" s="907" t="s">
        <v>1140</v>
      </c>
      <c r="FN67" s="907" t="s">
        <v>1140</v>
      </c>
      <c r="FO67" s="907" t="s">
        <v>1140</v>
      </c>
      <c r="FP67" s="907" t="s">
        <v>1140</v>
      </c>
      <c r="FQ67" s="907" t="s">
        <v>1140</v>
      </c>
      <c r="FR67" s="907" t="s">
        <v>1140</v>
      </c>
      <c r="FS67" s="907" t="s">
        <v>1140</v>
      </c>
      <c r="FT67" s="907" t="s">
        <v>1140</v>
      </c>
      <c r="FU67" s="907" t="s">
        <v>1140</v>
      </c>
      <c r="FV67" s="907" t="s">
        <v>534</v>
      </c>
      <c r="FW67" s="907" t="s">
        <v>1140</v>
      </c>
      <c r="FX67" s="907" t="s">
        <v>533</v>
      </c>
      <c r="FY67" s="907" t="s">
        <v>533</v>
      </c>
      <c r="FZ67" s="907" t="s">
        <v>533</v>
      </c>
      <c r="GA67" s="907" t="s">
        <v>533</v>
      </c>
      <c r="GB67" s="907" t="s">
        <v>533</v>
      </c>
      <c r="GC67" s="907" t="s">
        <v>1140</v>
      </c>
      <c r="GD67" s="907" t="s">
        <v>533</v>
      </c>
      <c r="GE67" s="907" t="s">
        <v>533</v>
      </c>
      <c r="GF67" s="907" t="s">
        <v>1140</v>
      </c>
      <c r="GG67" s="907" t="s">
        <v>1140</v>
      </c>
      <c r="GH67" s="907" t="s">
        <v>533</v>
      </c>
      <c r="GI67" s="907" t="s">
        <v>533</v>
      </c>
      <c r="GJ67" s="907" t="s">
        <v>533</v>
      </c>
      <c r="GK67" s="907" t="s">
        <v>533</v>
      </c>
    </row>
    <row r="68" spans="1:193" x14ac:dyDescent="0.2">
      <c r="A68" s="906">
        <v>44528</v>
      </c>
      <c r="B68" s="907" t="s">
        <v>1140</v>
      </c>
      <c r="C68" s="907" t="s">
        <v>1140</v>
      </c>
      <c r="D68" s="907" t="s">
        <v>1140</v>
      </c>
      <c r="E68" s="907" t="s">
        <v>533</v>
      </c>
      <c r="F68" s="907" t="s">
        <v>1140</v>
      </c>
      <c r="G68" s="907" t="s">
        <v>1140</v>
      </c>
      <c r="H68" s="907" t="s">
        <v>1140</v>
      </c>
      <c r="I68" s="907" t="s">
        <v>1140</v>
      </c>
      <c r="J68" s="907" t="s">
        <v>1140</v>
      </c>
      <c r="K68" s="907" t="s">
        <v>1140</v>
      </c>
      <c r="L68" s="907" t="s">
        <v>1140</v>
      </c>
      <c r="M68" s="907" t="s">
        <v>1140</v>
      </c>
      <c r="N68" s="907" t="s">
        <v>1140</v>
      </c>
      <c r="O68" s="907" t="s">
        <v>1140</v>
      </c>
      <c r="P68" s="907" t="s">
        <v>1140</v>
      </c>
      <c r="Q68" s="907" t="s">
        <v>1140</v>
      </c>
      <c r="R68" s="907" t="s">
        <v>1140</v>
      </c>
      <c r="S68" s="907" t="s">
        <v>1140</v>
      </c>
      <c r="T68" s="907" t="s">
        <v>1140</v>
      </c>
      <c r="U68" s="907" t="s">
        <v>1140</v>
      </c>
      <c r="V68" s="907" t="s">
        <v>1140</v>
      </c>
      <c r="W68" s="907" t="s">
        <v>1140</v>
      </c>
      <c r="X68" s="907" t="s">
        <v>1140</v>
      </c>
      <c r="Y68" s="907" t="s">
        <v>1140</v>
      </c>
      <c r="Z68" s="907" t="s">
        <v>1140</v>
      </c>
      <c r="AA68" s="907" t="s">
        <v>1140</v>
      </c>
      <c r="AB68" s="907" t="s">
        <v>1140</v>
      </c>
      <c r="AC68" s="907" t="s">
        <v>1140</v>
      </c>
      <c r="AD68" s="907" t="s">
        <v>1140</v>
      </c>
      <c r="AE68" s="907" t="s">
        <v>1140</v>
      </c>
      <c r="AF68" s="907" t="s">
        <v>533</v>
      </c>
      <c r="AG68" s="907" t="s">
        <v>533</v>
      </c>
      <c r="AH68" s="907" t="s">
        <v>1140</v>
      </c>
      <c r="AI68" s="907" t="s">
        <v>1140</v>
      </c>
      <c r="AJ68" s="907" t="s">
        <v>1140</v>
      </c>
      <c r="AK68" s="907" t="s">
        <v>1140</v>
      </c>
      <c r="AL68" s="907" t="s">
        <v>1140</v>
      </c>
      <c r="AM68" s="907" t="s">
        <v>1140</v>
      </c>
      <c r="AN68" s="907" t="s">
        <v>1140</v>
      </c>
      <c r="AO68" s="907" t="s">
        <v>1140</v>
      </c>
      <c r="AP68" s="907" t="s">
        <v>1140</v>
      </c>
      <c r="AQ68" s="907" t="s">
        <v>1140</v>
      </c>
      <c r="AR68" s="907" t="s">
        <v>1140</v>
      </c>
      <c r="AS68" s="907" t="s">
        <v>1140</v>
      </c>
      <c r="AT68" s="907" t="s">
        <v>1140</v>
      </c>
      <c r="AU68" s="907" t="s">
        <v>1140</v>
      </c>
      <c r="AV68" s="907" t="s">
        <v>1140</v>
      </c>
      <c r="AW68" s="907" t="s">
        <v>1140</v>
      </c>
      <c r="AX68" s="907" t="s">
        <v>1140</v>
      </c>
      <c r="AY68" s="907" t="s">
        <v>533</v>
      </c>
      <c r="AZ68" s="907" t="s">
        <v>533</v>
      </c>
      <c r="BA68" s="907" t="s">
        <v>1140</v>
      </c>
      <c r="BB68" s="907" t="s">
        <v>533</v>
      </c>
      <c r="BC68" s="907" t="s">
        <v>1140</v>
      </c>
      <c r="BD68" s="907" t="s">
        <v>533</v>
      </c>
      <c r="BE68" s="907" t="s">
        <v>1140</v>
      </c>
      <c r="BF68" s="907" t="s">
        <v>1140</v>
      </c>
      <c r="BG68" s="907" t="s">
        <v>533</v>
      </c>
      <c r="BH68" s="907" t="s">
        <v>533</v>
      </c>
      <c r="BI68" s="907" t="s">
        <v>1140</v>
      </c>
      <c r="BJ68" s="907" t="s">
        <v>533</v>
      </c>
      <c r="BK68" s="907" t="s">
        <v>1140</v>
      </c>
      <c r="BL68" s="907" t="s">
        <v>533</v>
      </c>
      <c r="BM68" s="907" t="s">
        <v>1140</v>
      </c>
      <c r="BN68" s="907" t="s">
        <v>1140</v>
      </c>
      <c r="BO68" s="907" t="s">
        <v>533</v>
      </c>
      <c r="BP68" s="907" t="s">
        <v>533</v>
      </c>
      <c r="BQ68" s="907" t="s">
        <v>533</v>
      </c>
      <c r="BR68" s="907" t="s">
        <v>533</v>
      </c>
      <c r="BS68" s="907" t="s">
        <v>1140</v>
      </c>
      <c r="BT68" s="907" t="s">
        <v>533</v>
      </c>
      <c r="BU68" s="907" t="s">
        <v>1140</v>
      </c>
      <c r="BV68" s="907" t="s">
        <v>1140</v>
      </c>
      <c r="BW68" s="907" t="s">
        <v>1140</v>
      </c>
      <c r="BX68" s="907" t="s">
        <v>1140</v>
      </c>
      <c r="BY68" s="907" t="s">
        <v>1140</v>
      </c>
      <c r="BZ68" s="907" t="s">
        <v>533</v>
      </c>
      <c r="CA68" s="907" t="s">
        <v>533</v>
      </c>
      <c r="CB68" s="907" t="s">
        <v>1140</v>
      </c>
      <c r="CC68" s="907" t="s">
        <v>1140</v>
      </c>
      <c r="CD68" s="907" t="s">
        <v>1140</v>
      </c>
      <c r="CE68" s="907" t="s">
        <v>1140</v>
      </c>
      <c r="CF68" s="907" t="s">
        <v>533</v>
      </c>
      <c r="CG68" s="907" t="s">
        <v>1140</v>
      </c>
      <c r="CH68" s="907" t="s">
        <v>1140</v>
      </c>
      <c r="CI68" s="907" t="s">
        <v>1140</v>
      </c>
      <c r="CJ68" s="907" t="s">
        <v>1140</v>
      </c>
      <c r="CK68" s="907" t="s">
        <v>1140</v>
      </c>
      <c r="CL68" s="907" t="s">
        <v>1140</v>
      </c>
      <c r="CM68" s="907" t="s">
        <v>1140</v>
      </c>
      <c r="CN68" s="907" t="s">
        <v>533</v>
      </c>
      <c r="CO68" s="907" t="s">
        <v>1140</v>
      </c>
      <c r="CP68" s="907" t="s">
        <v>1140</v>
      </c>
      <c r="CQ68" s="907" t="s">
        <v>1140</v>
      </c>
      <c r="CR68" s="907" t="s">
        <v>1140</v>
      </c>
      <c r="CS68" s="907" t="s">
        <v>1140</v>
      </c>
      <c r="CT68" s="907" t="s">
        <v>1140</v>
      </c>
      <c r="CU68" s="907" t="s">
        <v>1140</v>
      </c>
      <c r="CV68" s="907" t="s">
        <v>1140</v>
      </c>
      <c r="CW68" s="907" t="s">
        <v>1140</v>
      </c>
      <c r="CX68" s="907" t="s">
        <v>1140</v>
      </c>
      <c r="CY68" s="907" t="s">
        <v>1140</v>
      </c>
      <c r="CZ68" s="907" t="s">
        <v>1140</v>
      </c>
      <c r="DA68" s="907" t="s">
        <v>1140</v>
      </c>
      <c r="DB68" s="907" t="s">
        <v>1140</v>
      </c>
      <c r="DC68" s="907" t="s">
        <v>1140</v>
      </c>
      <c r="DD68" s="907" t="s">
        <v>1140</v>
      </c>
      <c r="DE68" s="907" t="s">
        <v>1140</v>
      </c>
      <c r="DF68" s="907" t="s">
        <v>1140</v>
      </c>
      <c r="DG68" s="907" t="s">
        <v>1140</v>
      </c>
      <c r="DH68" s="907" t="s">
        <v>1140</v>
      </c>
      <c r="DI68" s="907" t="s">
        <v>1140</v>
      </c>
      <c r="DJ68" s="907" t="s">
        <v>533</v>
      </c>
      <c r="DK68" s="907" t="s">
        <v>1140</v>
      </c>
      <c r="DL68" s="907" t="s">
        <v>1140</v>
      </c>
      <c r="DM68" s="907" t="s">
        <v>1140</v>
      </c>
      <c r="DN68" s="907" t="s">
        <v>533</v>
      </c>
      <c r="DO68" s="907" t="s">
        <v>1140</v>
      </c>
      <c r="DP68" s="907" t="s">
        <v>1140</v>
      </c>
      <c r="DQ68" s="907" t="s">
        <v>1140</v>
      </c>
      <c r="DR68" s="907" t="s">
        <v>533</v>
      </c>
      <c r="DS68" s="907" t="s">
        <v>533</v>
      </c>
      <c r="DT68" s="907" t="s">
        <v>533</v>
      </c>
      <c r="DU68" s="907" t="s">
        <v>1140</v>
      </c>
      <c r="DV68" s="907" t="s">
        <v>1140</v>
      </c>
      <c r="DW68" s="907" t="s">
        <v>533</v>
      </c>
      <c r="DX68" s="907" t="s">
        <v>533</v>
      </c>
      <c r="DY68" s="907" t="s">
        <v>533</v>
      </c>
      <c r="DZ68" s="907" t="s">
        <v>533</v>
      </c>
      <c r="EA68" s="907" t="s">
        <v>533</v>
      </c>
      <c r="EB68" s="907" t="s">
        <v>533</v>
      </c>
      <c r="EC68" s="907" t="s">
        <v>534</v>
      </c>
      <c r="ED68" s="907" t="s">
        <v>1140</v>
      </c>
      <c r="EE68" s="907" t="s">
        <v>1140</v>
      </c>
      <c r="EF68" s="907" t="s">
        <v>1140</v>
      </c>
      <c r="EG68" s="907" t="s">
        <v>1140</v>
      </c>
      <c r="EH68" s="907" t="s">
        <v>1140</v>
      </c>
      <c r="EI68" s="907" t="s">
        <v>1140</v>
      </c>
      <c r="EJ68" s="907" t="s">
        <v>1140</v>
      </c>
      <c r="EK68" s="907" t="s">
        <v>1140</v>
      </c>
      <c r="EL68" s="907" t="s">
        <v>1140</v>
      </c>
      <c r="EM68" s="907" t="s">
        <v>1140</v>
      </c>
      <c r="EN68" s="907" t="s">
        <v>1140</v>
      </c>
      <c r="EO68" s="907" t="s">
        <v>1140</v>
      </c>
      <c r="EP68" s="907" t="s">
        <v>1140</v>
      </c>
      <c r="EQ68" s="907" t="s">
        <v>1140</v>
      </c>
      <c r="ER68" s="907" t="s">
        <v>533</v>
      </c>
      <c r="ES68" s="907" t="s">
        <v>533</v>
      </c>
      <c r="ET68" s="907" t="s">
        <v>533</v>
      </c>
      <c r="EU68" s="907" t="s">
        <v>1140</v>
      </c>
      <c r="EV68" s="907" t="s">
        <v>533</v>
      </c>
      <c r="EW68" s="907" t="s">
        <v>1140</v>
      </c>
      <c r="EX68" s="907" t="s">
        <v>533</v>
      </c>
      <c r="EY68" s="907" t="s">
        <v>1140</v>
      </c>
      <c r="EZ68" s="907" t="s">
        <v>1140</v>
      </c>
      <c r="FA68" s="907" t="s">
        <v>1140</v>
      </c>
      <c r="FB68" s="907" t="s">
        <v>1140</v>
      </c>
      <c r="FC68" s="907" t="s">
        <v>1140</v>
      </c>
      <c r="FD68" s="907" t="s">
        <v>1140</v>
      </c>
      <c r="FE68" s="907" t="s">
        <v>1140</v>
      </c>
      <c r="FF68" s="907" t="s">
        <v>533</v>
      </c>
      <c r="FG68" s="907" t="s">
        <v>1140</v>
      </c>
      <c r="FH68" s="907" t="s">
        <v>533</v>
      </c>
      <c r="FI68" s="907" t="s">
        <v>533</v>
      </c>
      <c r="FJ68" s="907" t="s">
        <v>1140</v>
      </c>
      <c r="FK68" s="907" t="s">
        <v>1140</v>
      </c>
      <c r="FL68" s="907" t="s">
        <v>1140</v>
      </c>
      <c r="FM68" s="907" t="s">
        <v>1140</v>
      </c>
      <c r="FN68" s="907" t="s">
        <v>1140</v>
      </c>
      <c r="FO68" s="907" t="s">
        <v>1140</v>
      </c>
      <c r="FP68" s="907" t="s">
        <v>1140</v>
      </c>
      <c r="FQ68" s="907" t="s">
        <v>1140</v>
      </c>
      <c r="FR68" s="907" t="s">
        <v>1140</v>
      </c>
      <c r="FS68" s="907" t="s">
        <v>1140</v>
      </c>
      <c r="FT68" s="907" t="s">
        <v>1140</v>
      </c>
      <c r="FU68" s="907" t="s">
        <v>1140</v>
      </c>
      <c r="FV68" s="907" t="s">
        <v>534</v>
      </c>
      <c r="FW68" s="907" t="s">
        <v>1140</v>
      </c>
      <c r="FX68" s="907" t="s">
        <v>533</v>
      </c>
      <c r="FY68" s="907" t="s">
        <v>533</v>
      </c>
      <c r="FZ68" s="907" t="s">
        <v>533</v>
      </c>
      <c r="GA68" s="907" t="s">
        <v>533</v>
      </c>
      <c r="GB68" s="907" t="s">
        <v>1140</v>
      </c>
      <c r="GC68" s="907" t="s">
        <v>1140</v>
      </c>
      <c r="GD68" s="907" t="s">
        <v>533</v>
      </c>
      <c r="GE68" s="907" t="s">
        <v>533</v>
      </c>
      <c r="GF68" s="907" t="s">
        <v>1140</v>
      </c>
      <c r="GG68" s="907" t="s">
        <v>1140</v>
      </c>
      <c r="GH68" s="907" t="s">
        <v>533</v>
      </c>
      <c r="GI68" s="907" t="s">
        <v>533</v>
      </c>
      <c r="GJ68" s="907" t="s">
        <v>533</v>
      </c>
      <c r="GK68" s="907" t="s">
        <v>533</v>
      </c>
    </row>
    <row r="69" spans="1:193" x14ac:dyDescent="0.2">
      <c r="A69" s="906">
        <v>44529</v>
      </c>
      <c r="B69" s="907" t="s">
        <v>1140</v>
      </c>
      <c r="C69" s="907" t="s">
        <v>1140</v>
      </c>
      <c r="D69" s="907" t="s">
        <v>1140</v>
      </c>
      <c r="E69" s="907" t="s">
        <v>533</v>
      </c>
      <c r="F69" s="907" t="s">
        <v>1140</v>
      </c>
      <c r="G69" s="907" t="s">
        <v>1140</v>
      </c>
      <c r="H69" s="907" t="s">
        <v>1140</v>
      </c>
      <c r="I69" s="907" t="s">
        <v>1140</v>
      </c>
      <c r="J69" s="907" t="s">
        <v>1140</v>
      </c>
      <c r="K69" s="907" t="s">
        <v>1140</v>
      </c>
      <c r="L69" s="907" t="s">
        <v>1140</v>
      </c>
      <c r="M69" s="907" t="s">
        <v>1140</v>
      </c>
      <c r="N69" s="907" t="s">
        <v>1140</v>
      </c>
      <c r="O69" s="907" t="s">
        <v>1140</v>
      </c>
      <c r="P69" s="907" t="s">
        <v>1140</v>
      </c>
      <c r="Q69" s="907" t="s">
        <v>1140</v>
      </c>
      <c r="R69" s="907" t="s">
        <v>1140</v>
      </c>
      <c r="S69" s="907" t="s">
        <v>1140</v>
      </c>
      <c r="T69" s="907" t="s">
        <v>1140</v>
      </c>
      <c r="U69" s="907" t="s">
        <v>1140</v>
      </c>
      <c r="V69" s="907" t="s">
        <v>1140</v>
      </c>
      <c r="W69" s="907" t="s">
        <v>1140</v>
      </c>
      <c r="X69" s="907" t="s">
        <v>1140</v>
      </c>
      <c r="Y69" s="907" t="s">
        <v>1140</v>
      </c>
      <c r="Z69" s="907" t="s">
        <v>1140</v>
      </c>
      <c r="AA69" s="907" t="s">
        <v>1140</v>
      </c>
      <c r="AB69" s="907" t="s">
        <v>1140</v>
      </c>
      <c r="AC69" s="907" t="s">
        <v>1140</v>
      </c>
      <c r="AD69" s="907" t="s">
        <v>1140</v>
      </c>
      <c r="AE69" s="907" t="s">
        <v>1140</v>
      </c>
      <c r="AF69" s="907" t="s">
        <v>533</v>
      </c>
      <c r="AG69" s="907" t="s">
        <v>533</v>
      </c>
      <c r="AH69" s="907" t="s">
        <v>1140</v>
      </c>
      <c r="AI69" s="907" t="s">
        <v>1140</v>
      </c>
      <c r="AJ69" s="907" t="s">
        <v>1140</v>
      </c>
      <c r="AK69" s="907" t="s">
        <v>1140</v>
      </c>
      <c r="AL69" s="907" t="s">
        <v>1140</v>
      </c>
      <c r="AM69" s="907" t="s">
        <v>1140</v>
      </c>
      <c r="AN69" s="907" t="s">
        <v>1140</v>
      </c>
      <c r="AO69" s="907" t="s">
        <v>1140</v>
      </c>
      <c r="AP69" s="907" t="s">
        <v>1140</v>
      </c>
      <c r="AQ69" s="907" t="s">
        <v>1140</v>
      </c>
      <c r="AR69" s="907" t="s">
        <v>1140</v>
      </c>
      <c r="AS69" s="907" t="s">
        <v>1140</v>
      </c>
      <c r="AT69" s="907" t="s">
        <v>1140</v>
      </c>
      <c r="AU69" s="907" t="s">
        <v>1140</v>
      </c>
      <c r="AV69" s="907" t="s">
        <v>1140</v>
      </c>
      <c r="AW69" s="907" t="s">
        <v>1140</v>
      </c>
      <c r="AX69" s="907" t="s">
        <v>1140</v>
      </c>
      <c r="AY69" s="907" t="s">
        <v>533</v>
      </c>
      <c r="AZ69" s="907" t="s">
        <v>533</v>
      </c>
      <c r="BA69" s="907" t="s">
        <v>1140</v>
      </c>
      <c r="BB69" s="907" t="s">
        <v>533</v>
      </c>
      <c r="BC69" s="907" t="s">
        <v>1140</v>
      </c>
      <c r="BD69" s="907" t="s">
        <v>533</v>
      </c>
      <c r="BE69" s="907" t="s">
        <v>1140</v>
      </c>
      <c r="BF69" s="907" t="s">
        <v>1140</v>
      </c>
      <c r="BG69" s="907" t="s">
        <v>533</v>
      </c>
      <c r="BH69" s="907" t="s">
        <v>533</v>
      </c>
      <c r="BI69" s="907" t="s">
        <v>1140</v>
      </c>
      <c r="BJ69" s="907" t="s">
        <v>533</v>
      </c>
      <c r="BK69" s="907" t="s">
        <v>1140</v>
      </c>
      <c r="BL69" s="907" t="s">
        <v>533</v>
      </c>
      <c r="BM69" s="907" t="s">
        <v>1140</v>
      </c>
      <c r="BN69" s="907" t="s">
        <v>1140</v>
      </c>
      <c r="BO69" s="907" t="s">
        <v>533</v>
      </c>
      <c r="BP69" s="907" t="s">
        <v>533</v>
      </c>
      <c r="BQ69" s="907" t="s">
        <v>533</v>
      </c>
      <c r="BR69" s="907" t="s">
        <v>533</v>
      </c>
      <c r="BS69" s="907" t="s">
        <v>1140</v>
      </c>
      <c r="BT69" s="907" t="s">
        <v>533</v>
      </c>
      <c r="BU69" s="907" t="s">
        <v>1140</v>
      </c>
      <c r="BV69" s="907" t="s">
        <v>1140</v>
      </c>
      <c r="BW69" s="907" t="s">
        <v>1140</v>
      </c>
      <c r="BX69" s="907" t="s">
        <v>1140</v>
      </c>
      <c r="BY69" s="907" t="s">
        <v>1140</v>
      </c>
      <c r="BZ69" s="907" t="s">
        <v>533</v>
      </c>
      <c r="CA69" s="907" t="s">
        <v>533</v>
      </c>
      <c r="CB69" s="907" t="s">
        <v>1140</v>
      </c>
      <c r="CC69" s="907" t="s">
        <v>1140</v>
      </c>
      <c r="CD69" s="907" t="s">
        <v>1140</v>
      </c>
      <c r="CE69" s="907" t="s">
        <v>1140</v>
      </c>
      <c r="CF69" s="907" t="s">
        <v>533</v>
      </c>
      <c r="CG69" s="907" t="s">
        <v>1140</v>
      </c>
      <c r="CH69" s="907" t="s">
        <v>1140</v>
      </c>
      <c r="CI69" s="907" t="s">
        <v>1140</v>
      </c>
      <c r="CJ69" s="907" t="s">
        <v>1140</v>
      </c>
      <c r="CK69" s="907" t="s">
        <v>1140</v>
      </c>
      <c r="CL69" s="907" t="s">
        <v>1140</v>
      </c>
      <c r="CM69" s="907" t="s">
        <v>1140</v>
      </c>
      <c r="CN69" s="907" t="s">
        <v>533</v>
      </c>
      <c r="CO69" s="907" t="s">
        <v>1140</v>
      </c>
      <c r="CP69" s="907" t="s">
        <v>1140</v>
      </c>
      <c r="CQ69" s="907" t="s">
        <v>1140</v>
      </c>
      <c r="CR69" s="907" t="s">
        <v>1140</v>
      </c>
      <c r="CS69" s="907" t="s">
        <v>1140</v>
      </c>
      <c r="CT69" s="907" t="s">
        <v>1140</v>
      </c>
      <c r="CU69" s="907" t="s">
        <v>1140</v>
      </c>
      <c r="CV69" s="907" t="s">
        <v>1140</v>
      </c>
      <c r="CW69" s="907" t="s">
        <v>1140</v>
      </c>
      <c r="CX69" s="907" t="s">
        <v>1140</v>
      </c>
      <c r="CY69" s="907" t="s">
        <v>1140</v>
      </c>
      <c r="CZ69" s="907" t="s">
        <v>533</v>
      </c>
      <c r="DA69" s="907" t="s">
        <v>1140</v>
      </c>
      <c r="DB69" s="907" t="s">
        <v>1140</v>
      </c>
      <c r="DC69" s="907" t="s">
        <v>1140</v>
      </c>
      <c r="DD69" s="907" t="s">
        <v>1140</v>
      </c>
      <c r="DE69" s="907" t="s">
        <v>1140</v>
      </c>
      <c r="DF69" s="907" t="s">
        <v>1140</v>
      </c>
      <c r="DG69" s="907" t="s">
        <v>1140</v>
      </c>
      <c r="DH69" s="907" t="s">
        <v>1140</v>
      </c>
      <c r="DI69" s="907" t="s">
        <v>1140</v>
      </c>
      <c r="DJ69" s="907" t="s">
        <v>533</v>
      </c>
      <c r="DK69" s="907" t="s">
        <v>1140</v>
      </c>
      <c r="DL69" s="907" t="s">
        <v>1140</v>
      </c>
      <c r="DM69" s="907" t="s">
        <v>1140</v>
      </c>
      <c r="DN69" s="907" t="s">
        <v>533</v>
      </c>
      <c r="DO69" s="907" t="s">
        <v>1140</v>
      </c>
      <c r="DP69" s="907" t="s">
        <v>1140</v>
      </c>
      <c r="DQ69" s="907" t="s">
        <v>1140</v>
      </c>
      <c r="DR69" s="907" t="s">
        <v>533</v>
      </c>
      <c r="DS69" s="907" t="s">
        <v>533</v>
      </c>
      <c r="DT69" s="907" t="s">
        <v>1140</v>
      </c>
      <c r="DU69" s="907" t="s">
        <v>1140</v>
      </c>
      <c r="DV69" s="907" t="s">
        <v>1140</v>
      </c>
      <c r="DW69" s="907" t="s">
        <v>533</v>
      </c>
      <c r="DX69" s="907" t="s">
        <v>533</v>
      </c>
      <c r="DY69" s="907" t="s">
        <v>533</v>
      </c>
      <c r="DZ69" s="907" t="s">
        <v>533</v>
      </c>
      <c r="EA69" s="907" t="s">
        <v>533</v>
      </c>
      <c r="EB69" s="907" t="s">
        <v>533</v>
      </c>
      <c r="EC69" s="907" t="s">
        <v>534</v>
      </c>
      <c r="ED69" s="907" t="s">
        <v>1140</v>
      </c>
      <c r="EE69" s="907" t="s">
        <v>1140</v>
      </c>
      <c r="EF69" s="907" t="s">
        <v>1140</v>
      </c>
      <c r="EG69" s="907" t="s">
        <v>1140</v>
      </c>
      <c r="EH69" s="907" t="s">
        <v>1140</v>
      </c>
      <c r="EI69" s="907" t="s">
        <v>1140</v>
      </c>
      <c r="EJ69" s="907" t="s">
        <v>1140</v>
      </c>
      <c r="EK69" s="907" t="s">
        <v>1140</v>
      </c>
      <c r="EL69" s="907" t="s">
        <v>1140</v>
      </c>
      <c r="EM69" s="907" t="s">
        <v>1140</v>
      </c>
      <c r="EN69" s="907" t="s">
        <v>1140</v>
      </c>
      <c r="EO69" s="907" t="s">
        <v>1140</v>
      </c>
      <c r="EP69" s="907" t="s">
        <v>1140</v>
      </c>
      <c r="EQ69" s="907" t="s">
        <v>1140</v>
      </c>
      <c r="ER69" s="907" t="s">
        <v>533</v>
      </c>
      <c r="ES69" s="907" t="s">
        <v>1140</v>
      </c>
      <c r="ET69" s="907" t="s">
        <v>533</v>
      </c>
      <c r="EU69" s="907" t="s">
        <v>1140</v>
      </c>
      <c r="EV69" s="907" t="s">
        <v>533</v>
      </c>
      <c r="EW69" s="907" t="s">
        <v>1140</v>
      </c>
      <c r="EX69" s="907" t="s">
        <v>533</v>
      </c>
      <c r="EY69" s="907" t="s">
        <v>1140</v>
      </c>
      <c r="EZ69" s="907" t="s">
        <v>1140</v>
      </c>
      <c r="FA69" s="907" t="s">
        <v>1140</v>
      </c>
      <c r="FB69" s="907" t="s">
        <v>1140</v>
      </c>
      <c r="FC69" s="907" t="s">
        <v>1140</v>
      </c>
      <c r="FD69" s="907" t="s">
        <v>1140</v>
      </c>
      <c r="FE69" s="907" t="s">
        <v>1140</v>
      </c>
      <c r="FF69" s="907" t="s">
        <v>1140</v>
      </c>
      <c r="FG69" s="907" t="s">
        <v>1140</v>
      </c>
      <c r="FH69" s="907" t="s">
        <v>533</v>
      </c>
      <c r="FI69" s="907" t="s">
        <v>533</v>
      </c>
      <c r="FJ69" s="907" t="s">
        <v>1140</v>
      </c>
      <c r="FK69" s="907" t="s">
        <v>1140</v>
      </c>
      <c r="FL69" s="907" t="s">
        <v>1140</v>
      </c>
      <c r="FM69" s="907" t="s">
        <v>1140</v>
      </c>
      <c r="FN69" s="907" t="s">
        <v>1140</v>
      </c>
      <c r="FO69" s="907" t="s">
        <v>1140</v>
      </c>
      <c r="FP69" s="907" t="s">
        <v>1140</v>
      </c>
      <c r="FQ69" s="907" t="s">
        <v>1140</v>
      </c>
      <c r="FR69" s="907" t="s">
        <v>1140</v>
      </c>
      <c r="FS69" s="907" t="s">
        <v>1140</v>
      </c>
      <c r="FT69" s="907" t="s">
        <v>1140</v>
      </c>
      <c r="FU69" s="907" t="s">
        <v>1140</v>
      </c>
      <c r="FV69" s="907" t="s">
        <v>534</v>
      </c>
      <c r="FW69" s="907" t="s">
        <v>1140</v>
      </c>
      <c r="FX69" s="907" t="s">
        <v>533</v>
      </c>
      <c r="FY69" s="907" t="s">
        <v>533</v>
      </c>
      <c r="FZ69" s="907" t="s">
        <v>533</v>
      </c>
      <c r="GA69" s="907" t="s">
        <v>533</v>
      </c>
      <c r="GB69" s="907" t="s">
        <v>533</v>
      </c>
      <c r="GC69" s="907" t="s">
        <v>1140</v>
      </c>
      <c r="GD69" s="907" t="s">
        <v>533</v>
      </c>
      <c r="GE69" s="907" t="s">
        <v>533</v>
      </c>
      <c r="GF69" s="907" t="s">
        <v>1140</v>
      </c>
      <c r="GG69" s="907" t="s">
        <v>1140</v>
      </c>
      <c r="GH69" s="907" t="s">
        <v>533</v>
      </c>
      <c r="GI69" s="907" t="s">
        <v>533</v>
      </c>
      <c r="GJ69" s="907" t="s">
        <v>533</v>
      </c>
      <c r="GK69" s="907" t="s">
        <v>533</v>
      </c>
    </row>
    <row r="70" spans="1:193" x14ac:dyDescent="0.2">
      <c r="A70" s="906">
        <v>44530</v>
      </c>
      <c r="B70" s="907" t="s">
        <v>1140</v>
      </c>
      <c r="C70" s="907" t="s">
        <v>1140</v>
      </c>
      <c r="D70" s="907" t="s">
        <v>1140</v>
      </c>
      <c r="E70" s="907" t="s">
        <v>533</v>
      </c>
      <c r="F70" s="907" t="s">
        <v>1140</v>
      </c>
      <c r="G70" s="907" t="s">
        <v>1140</v>
      </c>
      <c r="H70" s="907" t="s">
        <v>1140</v>
      </c>
      <c r="I70" s="907" t="s">
        <v>1140</v>
      </c>
      <c r="J70" s="907" t="s">
        <v>1140</v>
      </c>
      <c r="K70" s="907" t="s">
        <v>1140</v>
      </c>
      <c r="L70" s="907" t="s">
        <v>1140</v>
      </c>
      <c r="M70" s="907" t="s">
        <v>1140</v>
      </c>
      <c r="N70" s="907" t="s">
        <v>1140</v>
      </c>
      <c r="O70" s="907" t="s">
        <v>1140</v>
      </c>
      <c r="P70" s="907" t="s">
        <v>1140</v>
      </c>
      <c r="Q70" s="907" t="s">
        <v>1140</v>
      </c>
      <c r="R70" s="907" t="s">
        <v>1140</v>
      </c>
      <c r="S70" s="907" t="s">
        <v>1140</v>
      </c>
      <c r="T70" s="907" t="s">
        <v>1140</v>
      </c>
      <c r="U70" s="907" t="s">
        <v>1140</v>
      </c>
      <c r="V70" s="907" t="s">
        <v>1140</v>
      </c>
      <c r="W70" s="907" t="s">
        <v>1140</v>
      </c>
      <c r="X70" s="907" t="s">
        <v>1140</v>
      </c>
      <c r="Y70" s="907" t="s">
        <v>1140</v>
      </c>
      <c r="Z70" s="907" t="s">
        <v>1140</v>
      </c>
      <c r="AA70" s="907" t="s">
        <v>1140</v>
      </c>
      <c r="AB70" s="907" t="s">
        <v>1140</v>
      </c>
      <c r="AC70" s="907" t="s">
        <v>1140</v>
      </c>
      <c r="AD70" s="907" t="s">
        <v>1140</v>
      </c>
      <c r="AE70" s="907" t="s">
        <v>1140</v>
      </c>
      <c r="AF70" s="907" t="s">
        <v>533</v>
      </c>
      <c r="AG70" s="907" t="s">
        <v>533</v>
      </c>
      <c r="AH70" s="907" t="s">
        <v>1140</v>
      </c>
      <c r="AI70" s="907" t="s">
        <v>1140</v>
      </c>
      <c r="AJ70" s="907" t="s">
        <v>1140</v>
      </c>
      <c r="AK70" s="907" t="s">
        <v>1140</v>
      </c>
      <c r="AL70" s="907" t="s">
        <v>1140</v>
      </c>
      <c r="AM70" s="907" t="s">
        <v>1140</v>
      </c>
      <c r="AN70" s="907" t="s">
        <v>1140</v>
      </c>
      <c r="AO70" s="907" t="s">
        <v>1140</v>
      </c>
      <c r="AP70" s="907" t="s">
        <v>1140</v>
      </c>
      <c r="AQ70" s="907" t="s">
        <v>1140</v>
      </c>
      <c r="AR70" s="907" t="s">
        <v>1140</v>
      </c>
      <c r="AS70" s="907" t="s">
        <v>1140</v>
      </c>
      <c r="AT70" s="907" t="s">
        <v>1140</v>
      </c>
      <c r="AU70" s="907" t="s">
        <v>1140</v>
      </c>
      <c r="AV70" s="907" t="s">
        <v>1140</v>
      </c>
      <c r="AW70" s="907" t="s">
        <v>1140</v>
      </c>
      <c r="AX70" s="907" t="s">
        <v>1140</v>
      </c>
      <c r="AY70" s="907" t="s">
        <v>533</v>
      </c>
      <c r="AZ70" s="907" t="s">
        <v>533</v>
      </c>
      <c r="BA70" s="907" t="s">
        <v>1140</v>
      </c>
      <c r="BB70" s="907" t="s">
        <v>533</v>
      </c>
      <c r="BC70" s="907" t="s">
        <v>1140</v>
      </c>
      <c r="BD70" s="907" t="s">
        <v>533</v>
      </c>
      <c r="BE70" s="907" t="s">
        <v>1140</v>
      </c>
      <c r="BF70" s="907" t="s">
        <v>1140</v>
      </c>
      <c r="BG70" s="907" t="s">
        <v>533</v>
      </c>
      <c r="BH70" s="907" t="s">
        <v>533</v>
      </c>
      <c r="BI70" s="907" t="s">
        <v>1140</v>
      </c>
      <c r="BJ70" s="907" t="s">
        <v>533</v>
      </c>
      <c r="BK70" s="907" t="s">
        <v>1140</v>
      </c>
      <c r="BL70" s="907" t="s">
        <v>533</v>
      </c>
      <c r="BM70" s="907" t="s">
        <v>1140</v>
      </c>
      <c r="BN70" s="907" t="s">
        <v>1140</v>
      </c>
      <c r="BO70" s="907" t="s">
        <v>533</v>
      </c>
      <c r="BP70" s="907" t="s">
        <v>533</v>
      </c>
      <c r="BQ70" s="907" t="s">
        <v>533</v>
      </c>
      <c r="BR70" s="907" t="s">
        <v>533</v>
      </c>
      <c r="BS70" s="907" t="s">
        <v>1140</v>
      </c>
      <c r="BT70" s="907" t="s">
        <v>533</v>
      </c>
      <c r="BU70" s="907" t="s">
        <v>1140</v>
      </c>
      <c r="BV70" s="907" t="s">
        <v>1140</v>
      </c>
      <c r="BW70" s="907" t="s">
        <v>1140</v>
      </c>
      <c r="BX70" s="907" t="s">
        <v>1140</v>
      </c>
      <c r="BY70" s="907" t="s">
        <v>1140</v>
      </c>
      <c r="BZ70" s="907" t="s">
        <v>533</v>
      </c>
      <c r="CA70" s="907" t="s">
        <v>533</v>
      </c>
      <c r="CB70" s="907" t="s">
        <v>1140</v>
      </c>
      <c r="CC70" s="907" t="s">
        <v>1140</v>
      </c>
      <c r="CD70" s="907" t="s">
        <v>1140</v>
      </c>
      <c r="CE70" s="907" t="s">
        <v>1140</v>
      </c>
      <c r="CF70" s="907" t="s">
        <v>533</v>
      </c>
      <c r="CG70" s="907" t="s">
        <v>1140</v>
      </c>
      <c r="CH70" s="907" t="s">
        <v>1140</v>
      </c>
      <c r="CI70" s="907" t="s">
        <v>1140</v>
      </c>
      <c r="CJ70" s="907" t="s">
        <v>1140</v>
      </c>
      <c r="CK70" s="907" t="s">
        <v>1140</v>
      </c>
      <c r="CL70" s="907" t="s">
        <v>1140</v>
      </c>
      <c r="CM70" s="907" t="s">
        <v>1140</v>
      </c>
      <c r="CN70" s="907" t="s">
        <v>533</v>
      </c>
      <c r="CO70" s="907" t="s">
        <v>1140</v>
      </c>
      <c r="CP70" s="907" t="s">
        <v>1140</v>
      </c>
      <c r="CQ70" s="907" t="s">
        <v>1140</v>
      </c>
      <c r="CR70" s="907" t="s">
        <v>1140</v>
      </c>
      <c r="CS70" s="907" t="s">
        <v>1140</v>
      </c>
      <c r="CT70" s="907" t="s">
        <v>1140</v>
      </c>
      <c r="CU70" s="907" t="s">
        <v>1140</v>
      </c>
      <c r="CV70" s="907" t="s">
        <v>1140</v>
      </c>
      <c r="CW70" s="907" t="s">
        <v>1140</v>
      </c>
      <c r="CX70" s="907" t="s">
        <v>1140</v>
      </c>
      <c r="CY70" s="907" t="s">
        <v>1140</v>
      </c>
      <c r="CZ70" s="907" t="s">
        <v>533</v>
      </c>
      <c r="DA70" s="907" t="s">
        <v>1140</v>
      </c>
      <c r="DB70" s="907" t="s">
        <v>1140</v>
      </c>
      <c r="DC70" s="907" t="s">
        <v>1140</v>
      </c>
      <c r="DD70" s="907" t="s">
        <v>1140</v>
      </c>
      <c r="DE70" s="907" t="s">
        <v>1140</v>
      </c>
      <c r="DF70" s="907" t="s">
        <v>1140</v>
      </c>
      <c r="DG70" s="907" t="s">
        <v>1140</v>
      </c>
      <c r="DH70" s="907" t="s">
        <v>1140</v>
      </c>
      <c r="DI70" s="907" t="s">
        <v>1140</v>
      </c>
      <c r="DJ70" s="907" t="s">
        <v>533</v>
      </c>
      <c r="DK70" s="907" t="s">
        <v>1140</v>
      </c>
      <c r="DL70" s="907" t="s">
        <v>1140</v>
      </c>
      <c r="DM70" s="907" t="s">
        <v>1140</v>
      </c>
      <c r="DN70" s="907" t="s">
        <v>1140</v>
      </c>
      <c r="DO70" s="907" t="s">
        <v>1140</v>
      </c>
      <c r="DP70" s="907" t="s">
        <v>1140</v>
      </c>
      <c r="DQ70" s="907" t="s">
        <v>1140</v>
      </c>
      <c r="DR70" s="907" t="s">
        <v>1140</v>
      </c>
      <c r="DS70" s="907" t="s">
        <v>1140</v>
      </c>
      <c r="DT70" s="907" t="s">
        <v>1140</v>
      </c>
      <c r="DU70" s="907" t="s">
        <v>1140</v>
      </c>
      <c r="DV70" s="907" t="s">
        <v>1140</v>
      </c>
      <c r="DW70" s="907" t="s">
        <v>533</v>
      </c>
      <c r="DX70" s="907" t="s">
        <v>533</v>
      </c>
      <c r="DY70" s="907" t="s">
        <v>533</v>
      </c>
      <c r="DZ70" s="907" t="s">
        <v>533</v>
      </c>
      <c r="EA70" s="907" t="s">
        <v>533</v>
      </c>
      <c r="EB70" s="907" t="s">
        <v>533</v>
      </c>
      <c r="EC70" s="907" t="s">
        <v>534</v>
      </c>
      <c r="ED70" s="907" t="s">
        <v>1140</v>
      </c>
      <c r="EE70" s="907" t="s">
        <v>1140</v>
      </c>
      <c r="EF70" s="907" t="s">
        <v>1140</v>
      </c>
      <c r="EG70" s="907" t="s">
        <v>1140</v>
      </c>
      <c r="EH70" s="907" t="s">
        <v>1140</v>
      </c>
      <c r="EI70" s="907" t="s">
        <v>1140</v>
      </c>
      <c r="EJ70" s="907" t="s">
        <v>1140</v>
      </c>
      <c r="EK70" s="907" t="s">
        <v>1140</v>
      </c>
      <c r="EL70" s="907" t="s">
        <v>1140</v>
      </c>
      <c r="EM70" s="907" t="s">
        <v>1140</v>
      </c>
      <c r="EN70" s="907" t="s">
        <v>1140</v>
      </c>
      <c r="EO70" s="907" t="s">
        <v>1140</v>
      </c>
      <c r="EP70" s="907" t="s">
        <v>1140</v>
      </c>
      <c r="EQ70" s="907" t="s">
        <v>1140</v>
      </c>
      <c r="ER70" s="907" t="s">
        <v>1035</v>
      </c>
      <c r="ES70" s="907" t="s">
        <v>1140</v>
      </c>
      <c r="ET70" s="907" t="s">
        <v>533</v>
      </c>
      <c r="EU70" s="907" t="s">
        <v>533</v>
      </c>
      <c r="EV70" s="907" t="s">
        <v>533</v>
      </c>
      <c r="EW70" s="907" t="s">
        <v>1140</v>
      </c>
      <c r="EX70" s="907" t="s">
        <v>533</v>
      </c>
      <c r="EY70" s="907" t="s">
        <v>1140</v>
      </c>
      <c r="EZ70" s="907" t="s">
        <v>1140</v>
      </c>
      <c r="FA70" s="907" t="s">
        <v>1140</v>
      </c>
      <c r="FB70" s="907" t="s">
        <v>1140</v>
      </c>
      <c r="FC70" s="907" t="s">
        <v>1140</v>
      </c>
      <c r="FD70" s="907" t="s">
        <v>1140</v>
      </c>
      <c r="FE70" s="907" t="s">
        <v>1140</v>
      </c>
      <c r="FF70" s="907" t="s">
        <v>1140</v>
      </c>
      <c r="FG70" s="907" t="s">
        <v>1140</v>
      </c>
      <c r="FH70" s="907" t="s">
        <v>1140</v>
      </c>
      <c r="FI70" s="907" t="s">
        <v>1140</v>
      </c>
      <c r="FJ70" s="907" t="s">
        <v>1140</v>
      </c>
      <c r="FK70" s="907" t="s">
        <v>1140</v>
      </c>
      <c r="FL70" s="907" t="s">
        <v>1140</v>
      </c>
      <c r="FM70" s="907" t="s">
        <v>1140</v>
      </c>
      <c r="FN70" s="907" t="s">
        <v>1140</v>
      </c>
      <c r="FO70" s="907" t="s">
        <v>1140</v>
      </c>
      <c r="FP70" s="907" t="s">
        <v>1140</v>
      </c>
      <c r="FQ70" s="907" t="s">
        <v>1140</v>
      </c>
      <c r="FR70" s="907" t="s">
        <v>1140</v>
      </c>
      <c r="FS70" s="907" t="s">
        <v>1140</v>
      </c>
      <c r="FT70" s="907" t="s">
        <v>1140</v>
      </c>
      <c r="FU70" s="907" t="s">
        <v>1140</v>
      </c>
      <c r="FV70" s="907" t="s">
        <v>534</v>
      </c>
      <c r="FW70" s="907" t="s">
        <v>1140</v>
      </c>
      <c r="FX70" s="907" t="s">
        <v>533</v>
      </c>
      <c r="FY70" s="907" t="s">
        <v>533</v>
      </c>
      <c r="FZ70" s="907" t="s">
        <v>533</v>
      </c>
      <c r="GA70" s="907" t="s">
        <v>533</v>
      </c>
      <c r="GB70" s="907" t="s">
        <v>533</v>
      </c>
      <c r="GC70" s="907" t="s">
        <v>1140</v>
      </c>
      <c r="GD70" s="907" t="s">
        <v>533</v>
      </c>
      <c r="GE70" s="907" t="s">
        <v>533</v>
      </c>
      <c r="GF70" s="907" t="s">
        <v>1140</v>
      </c>
      <c r="GG70" s="907" t="s">
        <v>1140</v>
      </c>
      <c r="GH70" s="907" t="s">
        <v>533</v>
      </c>
      <c r="GI70" s="907" t="s">
        <v>533</v>
      </c>
      <c r="GJ70" s="907" t="s">
        <v>533</v>
      </c>
      <c r="GK70" s="907" t="s">
        <v>1140</v>
      </c>
    </row>
    <row r="71" spans="1:193" x14ac:dyDescent="0.2">
      <c r="A71" s="906">
        <v>44531</v>
      </c>
      <c r="B71" s="907" t="s">
        <v>1140</v>
      </c>
      <c r="C71" s="907" t="s">
        <v>1140</v>
      </c>
      <c r="D71" s="907" t="s">
        <v>1140</v>
      </c>
      <c r="E71" s="907" t="s">
        <v>533</v>
      </c>
      <c r="F71" s="907" t="s">
        <v>1140</v>
      </c>
      <c r="G71" s="907" t="s">
        <v>1140</v>
      </c>
      <c r="H71" s="907" t="s">
        <v>1140</v>
      </c>
      <c r="I71" s="907" t="s">
        <v>1140</v>
      </c>
      <c r="J71" s="907" t="s">
        <v>1140</v>
      </c>
      <c r="K71" s="907" t="s">
        <v>1140</v>
      </c>
      <c r="L71" s="907" t="s">
        <v>1140</v>
      </c>
      <c r="M71" s="907" t="s">
        <v>1140</v>
      </c>
      <c r="N71" s="907" t="s">
        <v>1140</v>
      </c>
      <c r="O71" s="907" t="s">
        <v>1140</v>
      </c>
      <c r="P71" s="907" t="s">
        <v>1140</v>
      </c>
      <c r="Q71" s="907" t="s">
        <v>1140</v>
      </c>
      <c r="R71" s="907" t="s">
        <v>1140</v>
      </c>
      <c r="S71" s="907" t="s">
        <v>1140</v>
      </c>
      <c r="T71" s="907" t="s">
        <v>1140</v>
      </c>
      <c r="U71" s="907" t="s">
        <v>1140</v>
      </c>
      <c r="V71" s="907" t="s">
        <v>1140</v>
      </c>
      <c r="W71" s="907" t="s">
        <v>1140</v>
      </c>
      <c r="X71" s="907" t="s">
        <v>1140</v>
      </c>
      <c r="Y71" s="907" t="s">
        <v>1140</v>
      </c>
      <c r="Z71" s="907" t="s">
        <v>1140</v>
      </c>
      <c r="AA71" s="907" t="s">
        <v>1140</v>
      </c>
      <c r="AB71" s="907" t="s">
        <v>1140</v>
      </c>
      <c r="AC71" s="907" t="s">
        <v>1140</v>
      </c>
      <c r="AD71" s="907" t="s">
        <v>1140</v>
      </c>
      <c r="AE71" s="907" t="s">
        <v>1140</v>
      </c>
      <c r="AF71" s="907" t="s">
        <v>533</v>
      </c>
      <c r="AG71" s="907" t="s">
        <v>533</v>
      </c>
      <c r="AH71" s="907" t="s">
        <v>1140</v>
      </c>
      <c r="AI71" s="907" t="s">
        <v>1140</v>
      </c>
      <c r="AJ71" s="907" t="s">
        <v>1140</v>
      </c>
      <c r="AK71" s="907" t="s">
        <v>1140</v>
      </c>
      <c r="AL71" s="907" t="s">
        <v>1140</v>
      </c>
      <c r="AM71" s="907" t="s">
        <v>1140</v>
      </c>
      <c r="AN71" s="907" t="s">
        <v>1140</v>
      </c>
      <c r="AO71" s="907" t="s">
        <v>1140</v>
      </c>
      <c r="AP71" s="907" t="s">
        <v>1140</v>
      </c>
      <c r="AQ71" s="907" t="s">
        <v>1140</v>
      </c>
      <c r="AR71" s="907" t="s">
        <v>1140</v>
      </c>
      <c r="AS71" s="907" t="s">
        <v>1140</v>
      </c>
      <c r="AT71" s="907" t="s">
        <v>1140</v>
      </c>
      <c r="AU71" s="907" t="s">
        <v>1140</v>
      </c>
      <c r="AV71" s="907" t="s">
        <v>1140</v>
      </c>
      <c r="AW71" s="907" t="s">
        <v>1140</v>
      </c>
      <c r="AX71" s="907" t="s">
        <v>1140</v>
      </c>
      <c r="AY71" s="907" t="s">
        <v>533</v>
      </c>
      <c r="AZ71" s="907" t="s">
        <v>533</v>
      </c>
      <c r="BA71" s="907" t="s">
        <v>1140</v>
      </c>
      <c r="BB71" s="907" t="s">
        <v>533</v>
      </c>
      <c r="BC71" s="907" t="s">
        <v>1140</v>
      </c>
      <c r="BD71" s="907" t="s">
        <v>533</v>
      </c>
      <c r="BE71" s="907" t="s">
        <v>1140</v>
      </c>
      <c r="BF71" s="907" t="s">
        <v>1140</v>
      </c>
      <c r="BG71" s="907" t="s">
        <v>533</v>
      </c>
      <c r="BH71" s="907" t="s">
        <v>533</v>
      </c>
      <c r="BI71" s="907" t="s">
        <v>1140</v>
      </c>
      <c r="BJ71" s="907" t="s">
        <v>533</v>
      </c>
      <c r="BK71" s="907" t="s">
        <v>1140</v>
      </c>
      <c r="BL71" s="907" t="s">
        <v>533</v>
      </c>
      <c r="BM71" s="907" t="s">
        <v>1140</v>
      </c>
      <c r="BN71" s="907" t="s">
        <v>1140</v>
      </c>
      <c r="BO71" s="907" t="s">
        <v>533</v>
      </c>
      <c r="BP71" s="907" t="s">
        <v>533</v>
      </c>
      <c r="BQ71" s="907" t="s">
        <v>533</v>
      </c>
      <c r="BR71" s="907" t="s">
        <v>533</v>
      </c>
      <c r="BS71" s="907" t="s">
        <v>1140</v>
      </c>
      <c r="BT71" s="907" t="s">
        <v>533</v>
      </c>
      <c r="BU71" s="907" t="s">
        <v>1140</v>
      </c>
      <c r="BV71" s="907" t="s">
        <v>1140</v>
      </c>
      <c r="BW71" s="907" t="s">
        <v>1140</v>
      </c>
      <c r="BX71" s="907" t="s">
        <v>1140</v>
      </c>
      <c r="BY71" s="907" t="s">
        <v>1140</v>
      </c>
      <c r="BZ71" s="907" t="s">
        <v>533</v>
      </c>
      <c r="CA71" s="907" t="s">
        <v>533</v>
      </c>
      <c r="CB71" s="907" t="s">
        <v>1140</v>
      </c>
      <c r="CC71" s="907" t="s">
        <v>1140</v>
      </c>
      <c r="CD71" s="907" t="s">
        <v>1140</v>
      </c>
      <c r="CE71" s="907" t="s">
        <v>1140</v>
      </c>
      <c r="CF71" s="907" t="s">
        <v>533</v>
      </c>
      <c r="CG71" s="907" t="s">
        <v>1140</v>
      </c>
      <c r="CH71" s="907" t="s">
        <v>1140</v>
      </c>
      <c r="CI71" s="907" t="s">
        <v>1140</v>
      </c>
      <c r="CJ71" s="907" t="s">
        <v>1140</v>
      </c>
      <c r="CK71" s="907" t="s">
        <v>1140</v>
      </c>
      <c r="CL71" s="907" t="s">
        <v>1140</v>
      </c>
      <c r="CM71" s="907" t="s">
        <v>1140</v>
      </c>
      <c r="CN71" s="907" t="s">
        <v>533</v>
      </c>
      <c r="CO71" s="907" t="s">
        <v>1140</v>
      </c>
      <c r="CP71" s="907" t="s">
        <v>1140</v>
      </c>
      <c r="CQ71" s="907" t="s">
        <v>1140</v>
      </c>
      <c r="CR71" s="907" t="s">
        <v>1140</v>
      </c>
      <c r="CS71" s="907" t="s">
        <v>1140</v>
      </c>
      <c r="CT71" s="907" t="s">
        <v>1140</v>
      </c>
      <c r="CU71" s="907" t="s">
        <v>1140</v>
      </c>
      <c r="CV71" s="907" t="s">
        <v>1140</v>
      </c>
      <c r="CW71" s="907" t="s">
        <v>1140</v>
      </c>
      <c r="CX71" s="907" t="s">
        <v>1140</v>
      </c>
      <c r="CY71" s="907" t="s">
        <v>1140</v>
      </c>
      <c r="CZ71" s="907" t="s">
        <v>533</v>
      </c>
      <c r="DA71" s="907" t="s">
        <v>1140</v>
      </c>
      <c r="DB71" s="907" t="s">
        <v>1140</v>
      </c>
      <c r="DC71" s="907" t="s">
        <v>1140</v>
      </c>
      <c r="DD71" s="907" t="s">
        <v>1140</v>
      </c>
      <c r="DE71" s="907" t="s">
        <v>1140</v>
      </c>
      <c r="DF71" s="907" t="s">
        <v>1140</v>
      </c>
      <c r="DG71" s="907" t="s">
        <v>1140</v>
      </c>
      <c r="DH71" s="907" t="s">
        <v>1140</v>
      </c>
      <c r="DI71" s="907" t="s">
        <v>1140</v>
      </c>
      <c r="DJ71" s="907" t="s">
        <v>1140</v>
      </c>
      <c r="DK71" s="907" t="s">
        <v>1140</v>
      </c>
      <c r="DL71" s="907" t="s">
        <v>1140</v>
      </c>
      <c r="DM71" s="907" t="s">
        <v>1140</v>
      </c>
      <c r="DN71" s="907" t="s">
        <v>1140</v>
      </c>
      <c r="DO71" s="907" t="s">
        <v>1140</v>
      </c>
      <c r="DP71" s="907" t="s">
        <v>1140</v>
      </c>
      <c r="DQ71" s="907" t="s">
        <v>1140</v>
      </c>
      <c r="DR71" s="907" t="s">
        <v>1140</v>
      </c>
      <c r="DS71" s="907" t="s">
        <v>1140</v>
      </c>
      <c r="DT71" s="907" t="s">
        <v>533</v>
      </c>
      <c r="DU71" s="907" t="s">
        <v>1140</v>
      </c>
      <c r="DV71" s="907" t="s">
        <v>1140</v>
      </c>
      <c r="DW71" s="907" t="s">
        <v>533</v>
      </c>
      <c r="DX71" s="907" t="s">
        <v>533</v>
      </c>
      <c r="DY71" s="907" t="s">
        <v>533</v>
      </c>
      <c r="DZ71" s="907" t="s">
        <v>533</v>
      </c>
      <c r="EA71" s="907" t="s">
        <v>533</v>
      </c>
      <c r="EB71" s="907" t="s">
        <v>533</v>
      </c>
      <c r="EC71" s="907" t="s">
        <v>534</v>
      </c>
      <c r="ED71" s="907" t="s">
        <v>1140</v>
      </c>
      <c r="EE71" s="907" t="s">
        <v>1140</v>
      </c>
      <c r="EF71" s="907" t="s">
        <v>1140</v>
      </c>
      <c r="EG71" s="907" t="s">
        <v>1140</v>
      </c>
      <c r="EH71" s="907" t="s">
        <v>1140</v>
      </c>
      <c r="EI71" s="907" t="s">
        <v>1140</v>
      </c>
      <c r="EJ71" s="907" t="s">
        <v>1140</v>
      </c>
      <c r="EK71" s="907" t="s">
        <v>1140</v>
      </c>
      <c r="EL71" s="907" t="s">
        <v>1140</v>
      </c>
      <c r="EM71" s="907" t="s">
        <v>1140</v>
      </c>
      <c r="EN71" s="907" t="s">
        <v>1140</v>
      </c>
      <c r="EO71" s="907" t="s">
        <v>1140</v>
      </c>
      <c r="EP71" s="907" t="s">
        <v>1140</v>
      </c>
      <c r="EQ71" s="907" t="s">
        <v>1140</v>
      </c>
      <c r="ER71" s="907" t="s">
        <v>1140</v>
      </c>
      <c r="ES71" s="907" t="s">
        <v>1035</v>
      </c>
      <c r="ET71" s="907" t="s">
        <v>1140</v>
      </c>
      <c r="EU71" s="907" t="s">
        <v>1140</v>
      </c>
      <c r="EV71" s="907" t="s">
        <v>533</v>
      </c>
      <c r="EW71" s="907" t="s">
        <v>1140</v>
      </c>
      <c r="EX71" s="907" t="s">
        <v>533</v>
      </c>
      <c r="EY71" s="907" t="s">
        <v>1140</v>
      </c>
      <c r="EZ71" s="907" t="s">
        <v>1140</v>
      </c>
      <c r="FA71" s="907" t="s">
        <v>1140</v>
      </c>
      <c r="FB71" s="907" t="s">
        <v>1140</v>
      </c>
      <c r="FC71" s="907" t="s">
        <v>1140</v>
      </c>
      <c r="FD71" s="907" t="s">
        <v>1140</v>
      </c>
      <c r="FE71" s="907" t="s">
        <v>1140</v>
      </c>
      <c r="FF71" s="907" t="s">
        <v>1140</v>
      </c>
      <c r="FG71" s="907" t="s">
        <v>1140</v>
      </c>
      <c r="FH71" s="907" t="s">
        <v>533</v>
      </c>
      <c r="FI71" s="907" t="s">
        <v>533</v>
      </c>
      <c r="FJ71" s="907" t="s">
        <v>1140</v>
      </c>
      <c r="FK71" s="907" t="s">
        <v>1140</v>
      </c>
      <c r="FL71" s="907" t="s">
        <v>1140</v>
      </c>
      <c r="FM71" s="907" t="s">
        <v>1140</v>
      </c>
      <c r="FN71" s="907" t="s">
        <v>1140</v>
      </c>
      <c r="FO71" s="907" t="s">
        <v>1140</v>
      </c>
      <c r="FP71" s="907" t="s">
        <v>1140</v>
      </c>
      <c r="FQ71" s="907" t="s">
        <v>1140</v>
      </c>
      <c r="FR71" s="907" t="s">
        <v>1140</v>
      </c>
      <c r="FS71" s="907" t="s">
        <v>1140</v>
      </c>
      <c r="FT71" s="907" t="s">
        <v>1140</v>
      </c>
      <c r="FU71" s="907" t="s">
        <v>1140</v>
      </c>
      <c r="FV71" s="907" t="s">
        <v>534</v>
      </c>
      <c r="FW71" s="907" t="s">
        <v>1140</v>
      </c>
      <c r="FX71" s="907" t="s">
        <v>533</v>
      </c>
      <c r="FY71" s="907" t="s">
        <v>533</v>
      </c>
      <c r="FZ71" s="907" t="s">
        <v>533</v>
      </c>
      <c r="GA71" s="907" t="s">
        <v>533</v>
      </c>
      <c r="GB71" s="907" t="s">
        <v>533</v>
      </c>
      <c r="GC71" s="907" t="s">
        <v>1140</v>
      </c>
      <c r="GD71" s="907" t="s">
        <v>533</v>
      </c>
      <c r="GE71" s="907" t="s">
        <v>533</v>
      </c>
      <c r="GF71" s="907" t="s">
        <v>1140</v>
      </c>
      <c r="GG71" s="907" t="s">
        <v>1140</v>
      </c>
      <c r="GH71" s="907" t="s">
        <v>533</v>
      </c>
      <c r="GI71" s="907" t="s">
        <v>533</v>
      </c>
      <c r="GJ71" s="907" t="s">
        <v>533</v>
      </c>
      <c r="GK71" s="907" t="s">
        <v>1140</v>
      </c>
    </row>
    <row r="72" spans="1:193" x14ac:dyDescent="0.2">
      <c r="A72" s="906">
        <v>44532</v>
      </c>
      <c r="B72" s="907" t="s">
        <v>1140</v>
      </c>
      <c r="C72" s="907" t="s">
        <v>1140</v>
      </c>
      <c r="D72" s="907" t="s">
        <v>1140</v>
      </c>
      <c r="E72" s="907" t="s">
        <v>533</v>
      </c>
      <c r="F72" s="907" t="s">
        <v>1140</v>
      </c>
      <c r="G72" s="907" t="s">
        <v>1140</v>
      </c>
      <c r="H72" s="907" t="s">
        <v>1140</v>
      </c>
      <c r="I72" s="907" t="s">
        <v>1140</v>
      </c>
      <c r="J72" s="907" t="s">
        <v>1140</v>
      </c>
      <c r="K72" s="907" t="s">
        <v>1140</v>
      </c>
      <c r="L72" s="907" t="s">
        <v>1140</v>
      </c>
      <c r="M72" s="907" t="s">
        <v>1140</v>
      </c>
      <c r="N72" s="907" t="s">
        <v>1140</v>
      </c>
      <c r="O72" s="907" t="s">
        <v>1140</v>
      </c>
      <c r="P72" s="907" t="s">
        <v>1140</v>
      </c>
      <c r="Q72" s="907" t="s">
        <v>1140</v>
      </c>
      <c r="R72" s="907" t="s">
        <v>1140</v>
      </c>
      <c r="S72" s="907" t="s">
        <v>1140</v>
      </c>
      <c r="T72" s="907" t="s">
        <v>1140</v>
      </c>
      <c r="U72" s="907" t="s">
        <v>1140</v>
      </c>
      <c r="V72" s="907" t="s">
        <v>1140</v>
      </c>
      <c r="W72" s="907" t="s">
        <v>1140</v>
      </c>
      <c r="X72" s="907" t="s">
        <v>1140</v>
      </c>
      <c r="Y72" s="907" t="s">
        <v>1140</v>
      </c>
      <c r="Z72" s="907" t="s">
        <v>1140</v>
      </c>
      <c r="AA72" s="907" t="s">
        <v>1140</v>
      </c>
      <c r="AB72" s="907" t="s">
        <v>1140</v>
      </c>
      <c r="AC72" s="907" t="s">
        <v>1140</v>
      </c>
      <c r="AD72" s="907" t="s">
        <v>1140</v>
      </c>
      <c r="AE72" s="907" t="s">
        <v>1140</v>
      </c>
      <c r="AF72" s="907" t="s">
        <v>533</v>
      </c>
      <c r="AG72" s="907" t="s">
        <v>533</v>
      </c>
      <c r="AH72" s="907" t="s">
        <v>1140</v>
      </c>
      <c r="AI72" s="907" t="s">
        <v>1140</v>
      </c>
      <c r="AJ72" s="907" t="s">
        <v>1140</v>
      </c>
      <c r="AK72" s="907" t="s">
        <v>1140</v>
      </c>
      <c r="AL72" s="907" t="s">
        <v>1140</v>
      </c>
      <c r="AM72" s="907" t="s">
        <v>1140</v>
      </c>
      <c r="AN72" s="907" t="s">
        <v>1140</v>
      </c>
      <c r="AO72" s="907" t="s">
        <v>1140</v>
      </c>
      <c r="AP72" s="907" t="s">
        <v>1140</v>
      </c>
      <c r="AQ72" s="907" t="s">
        <v>1140</v>
      </c>
      <c r="AR72" s="907" t="s">
        <v>1140</v>
      </c>
      <c r="AS72" s="907" t="s">
        <v>1140</v>
      </c>
      <c r="AT72" s="907" t="s">
        <v>1140</v>
      </c>
      <c r="AU72" s="907" t="s">
        <v>1140</v>
      </c>
      <c r="AV72" s="907" t="s">
        <v>1140</v>
      </c>
      <c r="AW72" s="907" t="s">
        <v>1140</v>
      </c>
      <c r="AX72" s="907" t="s">
        <v>1140</v>
      </c>
      <c r="AY72" s="907" t="s">
        <v>533</v>
      </c>
      <c r="AZ72" s="907" t="s">
        <v>533</v>
      </c>
      <c r="BA72" s="907" t="s">
        <v>1140</v>
      </c>
      <c r="BB72" s="907" t="s">
        <v>533</v>
      </c>
      <c r="BC72" s="907" t="s">
        <v>1140</v>
      </c>
      <c r="BD72" s="907" t="s">
        <v>533</v>
      </c>
      <c r="BE72" s="907" t="s">
        <v>1140</v>
      </c>
      <c r="BF72" s="907" t="s">
        <v>1140</v>
      </c>
      <c r="BG72" s="907" t="s">
        <v>533</v>
      </c>
      <c r="BH72" s="907" t="s">
        <v>533</v>
      </c>
      <c r="BI72" s="907" t="s">
        <v>1140</v>
      </c>
      <c r="BJ72" s="907" t="s">
        <v>533</v>
      </c>
      <c r="BK72" s="907" t="s">
        <v>1140</v>
      </c>
      <c r="BL72" s="907" t="s">
        <v>533</v>
      </c>
      <c r="BM72" s="907" t="s">
        <v>1140</v>
      </c>
      <c r="BN72" s="907" t="s">
        <v>1140</v>
      </c>
      <c r="BO72" s="907" t="s">
        <v>533</v>
      </c>
      <c r="BP72" s="907" t="s">
        <v>533</v>
      </c>
      <c r="BQ72" s="907" t="s">
        <v>533</v>
      </c>
      <c r="BR72" s="907" t="s">
        <v>533</v>
      </c>
      <c r="BS72" s="907" t="s">
        <v>1140</v>
      </c>
      <c r="BT72" s="907" t="s">
        <v>533</v>
      </c>
      <c r="BU72" s="907" t="s">
        <v>1140</v>
      </c>
      <c r="BV72" s="907" t="s">
        <v>1140</v>
      </c>
      <c r="BW72" s="907" t="s">
        <v>1140</v>
      </c>
      <c r="BX72" s="907" t="s">
        <v>1140</v>
      </c>
      <c r="BY72" s="907" t="s">
        <v>533</v>
      </c>
      <c r="BZ72" s="907" t="s">
        <v>533</v>
      </c>
      <c r="CA72" s="907" t="s">
        <v>533</v>
      </c>
      <c r="CB72" s="907" t="s">
        <v>1140</v>
      </c>
      <c r="CC72" s="907" t="s">
        <v>1140</v>
      </c>
      <c r="CD72" s="907" t="s">
        <v>1140</v>
      </c>
      <c r="CE72" s="907" t="s">
        <v>1140</v>
      </c>
      <c r="CF72" s="907" t="s">
        <v>533</v>
      </c>
      <c r="CG72" s="907" t="s">
        <v>1140</v>
      </c>
      <c r="CH72" s="907" t="s">
        <v>1140</v>
      </c>
      <c r="CI72" s="907" t="s">
        <v>1140</v>
      </c>
      <c r="CJ72" s="907" t="s">
        <v>1140</v>
      </c>
      <c r="CK72" s="907" t="s">
        <v>1140</v>
      </c>
      <c r="CL72" s="907" t="s">
        <v>1140</v>
      </c>
      <c r="CM72" s="907" t="s">
        <v>1140</v>
      </c>
      <c r="CN72" s="907" t="s">
        <v>533</v>
      </c>
      <c r="CO72" s="907" t="s">
        <v>1140</v>
      </c>
      <c r="CP72" s="907" t="s">
        <v>1140</v>
      </c>
      <c r="CQ72" s="907" t="s">
        <v>1140</v>
      </c>
      <c r="CR72" s="907" t="s">
        <v>1140</v>
      </c>
      <c r="CS72" s="907" t="s">
        <v>1140</v>
      </c>
      <c r="CT72" s="907" t="s">
        <v>1140</v>
      </c>
      <c r="CU72" s="907" t="s">
        <v>1140</v>
      </c>
      <c r="CV72" s="907" t="s">
        <v>1140</v>
      </c>
      <c r="CW72" s="907" t="s">
        <v>1140</v>
      </c>
      <c r="CX72" s="907" t="s">
        <v>1140</v>
      </c>
      <c r="CY72" s="907" t="s">
        <v>1140</v>
      </c>
      <c r="CZ72" s="907" t="s">
        <v>533</v>
      </c>
      <c r="DA72" s="907" t="s">
        <v>1140</v>
      </c>
      <c r="DB72" s="907" t="s">
        <v>1140</v>
      </c>
      <c r="DC72" s="907" t="s">
        <v>1140</v>
      </c>
      <c r="DD72" s="907" t="s">
        <v>1140</v>
      </c>
      <c r="DE72" s="907" t="s">
        <v>1140</v>
      </c>
      <c r="DF72" s="907" t="s">
        <v>1140</v>
      </c>
      <c r="DG72" s="907" t="s">
        <v>1140</v>
      </c>
      <c r="DH72" s="907" t="s">
        <v>1140</v>
      </c>
      <c r="DI72" s="907" t="s">
        <v>1140</v>
      </c>
      <c r="DJ72" s="907" t="s">
        <v>533</v>
      </c>
      <c r="DK72" s="907" t="s">
        <v>1140</v>
      </c>
      <c r="DL72" s="907" t="s">
        <v>1140</v>
      </c>
      <c r="DM72" s="907" t="s">
        <v>1140</v>
      </c>
      <c r="DN72" s="907" t="s">
        <v>1140</v>
      </c>
      <c r="DO72" s="907" t="s">
        <v>1140</v>
      </c>
      <c r="DP72" s="907" t="s">
        <v>1140</v>
      </c>
      <c r="DQ72" s="907" t="s">
        <v>1140</v>
      </c>
      <c r="DR72" s="907" t="s">
        <v>1140</v>
      </c>
      <c r="DS72" s="907" t="s">
        <v>1140</v>
      </c>
      <c r="DT72" s="907" t="s">
        <v>533</v>
      </c>
      <c r="DU72" s="907" t="s">
        <v>1140</v>
      </c>
      <c r="DV72" s="907" t="s">
        <v>1140</v>
      </c>
      <c r="DW72" s="907" t="s">
        <v>533</v>
      </c>
      <c r="DX72" s="907" t="s">
        <v>533</v>
      </c>
      <c r="DY72" s="907" t="s">
        <v>533</v>
      </c>
      <c r="DZ72" s="907" t="s">
        <v>533</v>
      </c>
      <c r="EA72" s="907" t="s">
        <v>533</v>
      </c>
      <c r="EB72" s="907" t="s">
        <v>533</v>
      </c>
      <c r="EC72" s="907" t="s">
        <v>534</v>
      </c>
      <c r="ED72" s="907" t="s">
        <v>1140</v>
      </c>
      <c r="EE72" s="907" t="s">
        <v>1140</v>
      </c>
      <c r="EF72" s="907" t="s">
        <v>1140</v>
      </c>
      <c r="EG72" s="907" t="s">
        <v>1140</v>
      </c>
      <c r="EH72" s="907" t="s">
        <v>1140</v>
      </c>
      <c r="EI72" s="907" t="s">
        <v>1140</v>
      </c>
      <c r="EJ72" s="907" t="s">
        <v>1140</v>
      </c>
      <c r="EK72" s="907" t="s">
        <v>1140</v>
      </c>
      <c r="EL72" s="907" t="s">
        <v>1140</v>
      </c>
      <c r="EM72" s="907" t="s">
        <v>1140</v>
      </c>
      <c r="EN72" s="907" t="s">
        <v>1140</v>
      </c>
      <c r="EO72" s="907" t="s">
        <v>1140</v>
      </c>
      <c r="EP72" s="907" t="s">
        <v>1140</v>
      </c>
      <c r="EQ72" s="907" t="s">
        <v>1140</v>
      </c>
      <c r="ER72" s="907" t="s">
        <v>533</v>
      </c>
      <c r="ES72" s="907" t="s">
        <v>533</v>
      </c>
      <c r="ET72" s="907" t="s">
        <v>533</v>
      </c>
      <c r="EU72" s="907" t="s">
        <v>1140</v>
      </c>
      <c r="EV72" s="907" t="s">
        <v>1140</v>
      </c>
      <c r="EW72" s="907" t="s">
        <v>1140</v>
      </c>
      <c r="EX72" s="907" t="s">
        <v>533</v>
      </c>
      <c r="EY72" s="907" t="s">
        <v>1140</v>
      </c>
      <c r="EZ72" s="907" t="s">
        <v>1140</v>
      </c>
      <c r="FA72" s="907" t="s">
        <v>1140</v>
      </c>
      <c r="FB72" s="907" t="s">
        <v>1140</v>
      </c>
      <c r="FC72" s="907" t="s">
        <v>1140</v>
      </c>
      <c r="FD72" s="907" t="s">
        <v>1140</v>
      </c>
      <c r="FE72" s="907" t="s">
        <v>1140</v>
      </c>
      <c r="FF72" s="907" t="s">
        <v>1140</v>
      </c>
      <c r="FG72" s="907" t="s">
        <v>1140</v>
      </c>
      <c r="FH72" s="907" t="s">
        <v>533</v>
      </c>
      <c r="FI72" s="907" t="s">
        <v>533</v>
      </c>
      <c r="FJ72" s="907" t="s">
        <v>1140</v>
      </c>
      <c r="FK72" s="907" t="s">
        <v>1140</v>
      </c>
      <c r="FL72" s="907" t="s">
        <v>1140</v>
      </c>
      <c r="FM72" s="907" t="s">
        <v>1140</v>
      </c>
      <c r="FN72" s="907" t="s">
        <v>1140</v>
      </c>
      <c r="FO72" s="907" t="s">
        <v>1140</v>
      </c>
      <c r="FP72" s="907" t="s">
        <v>1140</v>
      </c>
      <c r="FQ72" s="907" t="s">
        <v>1140</v>
      </c>
      <c r="FR72" s="907" t="s">
        <v>1140</v>
      </c>
      <c r="FS72" s="907" t="s">
        <v>1140</v>
      </c>
      <c r="FT72" s="907" t="s">
        <v>1140</v>
      </c>
      <c r="FU72" s="907" t="s">
        <v>1140</v>
      </c>
      <c r="FV72" s="907" t="s">
        <v>534</v>
      </c>
      <c r="FW72" s="907" t="s">
        <v>1140</v>
      </c>
      <c r="FX72" s="907" t="s">
        <v>533</v>
      </c>
      <c r="FY72" s="907" t="s">
        <v>533</v>
      </c>
      <c r="FZ72" s="907" t="s">
        <v>533</v>
      </c>
      <c r="GA72" s="907" t="s">
        <v>533</v>
      </c>
      <c r="GB72" s="907" t="s">
        <v>533</v>
      </c>
      <c r="GC72" s="907" t="s">
        <v>1140</v>
      </c>
      <c r="GD72" s="907" t="s">
        <v>533</v>
      </c>
      <c r="GE72" s="907" t="s">
        <v>533</v>
      </c>
      <c r="GF72" s="907" t="s">
        <v>1140</v>
      </c>
      <c r="GG72" s="907" t="s">
        <v>1140</v>
      </c>
      <c r="GH72" s="907" t="s">
        <v>533</v>
      </c>
      <c r="GI72" s="907" t="s">
        <v>533</v>
      </c>
      <c r="GJ72" s="907" t="s">
        <v>533</v>
      </c>
      <c r="GK72" s="907" t="s">
        <v>1140</v>
      </c>
    </row>
    <row r="73" spans="1:193" x14ac:dyDescent="0.2">
      <c r="A73" s="906">
        <v>44533</v>
      </c>
      <c r="B73" s="907" t="s">
        <v>1140</v>
      </c>
      <c r="C73" s="907" t="s">
        <v>1140</v>
      </c>
      <c r="D73" s="907" t="s">
        <v>1140</v>
      </c>
      <c r="E73" s="907" t="s">
        <v>533</v>
      </c>
      <c r="F73" s="907" t="s">
        <v>1140</v>
      </c>
      <c r="G73" s="907" t="s">
        <v>1140</v>
      </c>
      <c r="H73" s="907" t="s">
        <v>1140</v>
      </c>
      <c r="I73" s="907" t="s">
        <v>1140</v>
      </c>
      <c r="J73" s="907" t="s">
        <v>1140</v>
      </c>
      <c r="K73" s="907" t="s">
        <v>1140</v>
      </c>
      <c r="L73" s="907" t="s">
        <v>1140</v>
      </c>
      <c r="M73" s="907" t="s">
        <v>1140</v>
      </c>
      <c r="N73" s="907" t="s">
        <v>1140</v>
      </c>
      <c r="O73" s="907" t="s">
        <v>1140</v>
      </c>
      <c r="P73" s="907" t="s">
        <v>1140</v>
      </c>
      <c r="Q73" s="907" t="s">
        <v>1140</v>
      </c>
      <c r="R73" s="907" t="s">
        <v>1140</v>
      </c>
      <c r="S73" s="907" t="s">
        <v>1140</v>
      </c>
      <c r="T73" s="907" t="s">
        <v>1140</v>
      </c>
      <c r="U73" s="907" t="s">
        <v>1140</v>
      </c>
      <c r="V73" s="907" t="s">
        <v>1140</v>
      </c>
      <c r="W73" s="907" t="s">
        <v>1140</v>
      </c>
      <c r="X73" s="907" t="s">
        <v>1140</v>
      </c>
      <c r="Y73" s="907" t="s">
        <v>1140</v>
      </c>
      <c r="Z73" s="907" t="s">
        <v>1140</v>
      </c>
      <c r="AA73" s="907" t="s">
        <v>1140</v>
      </c>
      <c r="AB73" s="907" t="s">
        <v>1140</v>
      </c>
      <c r="AC73" s="907" t="s">
        <v>1140</v>
      </c>
      <c r="AD73" s="907" t="s">
        <v>1140</v>
      </c>
      <c r="AE73" s="907" t="s">
        <v>1140</v>
      </c>
      <c r="AF73" s="907" t="s">
        <v>533</v>
      </c>
      <c r="AG73" s="907" t="s">
        <v>533</v>
      </c>
      <c r="AH73" s="907" t="s">
        <v>1140</v>
      </c>
      <c r="AI73" s="907" t="s">
        <v>1140</v>
      </c>
      <c r="AJ73" s="907" t="s">
        <v>1140</v>
      </c>
      <c r="AK73" s="907" t="s">
        <v>1140</v>
      </c>
      <c r="AL73" s="907" t="s">
        <v>1140</v>
      </c>
      <c r="AM73" s="907" t="s">
        <v>1140</v>
      </c>
      <c r="AN73" s="907" t="s">
        <v>1140</v>
      </c>
      <c r="AO73" s="907" t="s">
        <v>1140</v>
      </c>
      <c r="AP73" s="907" t="s">
        <v>1140</v>
      </c>
      <c r="AQ73" s="907" t="s">
        <v>1140</v>
      </c>
      <c r="AR73" s="907" t="s">
        <v>1140</v>
      </c>
      <c r="AS73" s="907" t="s">
        <v>1140</v>
      </c>
      <c r="AT73" s="907" t="s">
        <v>1140</v>
      </c>
      <c r="AU73" s="907" t="s">
        <v>1140</v>
      </c>
      <c r="AV73" s="907" t="s">
        <v>1140</v>
      </c>
      <c r="AW73" s="907" t="s">
        <v>1140</v>
      </c>
      <c r="AX73" s="907" t="s">
        <v>1140</v>
      </c>
      <c r="AY73" s="907" t="s">
        <v>533</v>
      </c>
      <c r="AZ73" s="907" t="s">
        <v>533</v>
      </c>
      <c r="BA73" s="907" t="s">
        <v>1140</v>
      </c>
      <c r="BB73" s="907" t="s">
        <v>533</v>
      </c>
      <c r="BC73" s="907" t="s">
        <v>1140</v>
      </c>
      <c r="BD73" s="907" t="s">
        <v>533</v>
      </c>
      <c r="BE73" s="907" t="s">
        <v>1140</v>
      </c>
      <c r="BF73" s="907" t="s">
        <v>1140</v>
      </c>
      <c r="BG73" s="907" t="s">
        <v>533</v>
      </c>
      <c r="BH73" s="907" t="s">
        <v>533</v>
      </c>
      <c r="BI73" s="907" t="s">
        <v>1140</v>
      </c>
      <c r="BJ73" s="907" t="s">
        <v>533</v>
      </c>
      <c r="BK73" s="907" t="s">
        <v>1140</v>
      </c>
      <c r="BL73" s="907" t="s">
        <v>533</v>
      </c>
      <c r="BM73" s="907" t="s">
        <v>1140</v>
      </c>
      <c r="BN73" s="907" t="s">
        <v>1140</v>
      </c>
      <c r="BO73" s="907" t="s">
        <v>533</v>
      </c>
      <c r="BP73" s="907" t="s">
        <v>533</v>
      </c>
      <c r="BQ73" s="907" t="s">
        <v>533</v>
      </c>
      <c r="BR73" s="907" t="s">
        <v>533</v>
      </c>
      <c r="BS73" s="907" t="s">
        <v>1140</v>
      </c>
      <c r="BT73" s="907" t="s">
        <v>533</v>
      </c>
      <c r="BU73" s="907" t="s">
        <v>1140</v>
      </c>
      <c r="BV73" s="907" t="s">
        <v>1140</v>
      </c>
      <c r="BW73" s="907" t="s">
        <v>1140</v>
      </c>
      <c r="BX73" s="907" t="s">
        <v>1140</v>
      </c>
      <c r="BY73" s="907" t="s">
        <v>533</v>
      </c>
      <c r="BZ73" s="907" t="s">
        <v>533</v>
      </c>
      <c r="CA73" s="907" t="s">
        <v>533</v>
      </c>
      <c r="CB73" s="907" t="s">
        <v>1140</v>
      </c>
      <c r="CC73" s="907" t="s">
        <v>1140</v>
      </c>
      <c r="CD73" s="907" t="s">
        <v>1140</v>
      </c>
      <c r="CE73" s="907" t="s">
        <v>1140</v>
      </c>
      <c r="CF73" s="907" t="s">
        <v>533</v>
      </c>
      <c r="CG73" s="907" t="s">
        <v>1140</v>
      </c>
      <c r="CH73" s="907" t="s">
        <v>1140</v>
      </c>
      <c r="CI73" s="907" t="s">
        <v>1140</v>
      </c>
      <c r="CJ73" s="907" t="s">
        <v>1140</v>
      </c>
      <c r="CK73" s="907" t="s">
        <v>1140</v>
      </c>
      <c r="CL73" s="907" t="s">
        <v>1140</v>
      </c>
      <c r="CM73" s="907" t="s">
        <v>1140</v>
      </c>
      <c r="CN73" s="907" t="s">
        <v>533</v>
      </c>
      <c r="CO73" s="907" t="s">
        <v>1140</v>
      </c>
      <c r="CP73" s="907" t="s">
        <v>1140</v>
      </c>
      <c r="CQ73" s="907" t="s">
        <v>1140</v>
      </c>
      <c r="CR73" s="907" t="s">
        <v>1140</v>
      </c>
      <c r="CS73" s="907" t="s">
        <v>1140</v>
      </c>
      <c r="CT73" s="907" t="s">
        <v>1140</v>
      </c>
      <c r="CU73" s="907" t="s">
        <v>1140</v>
      </c>
      <c r="CV73" s="907" t="s">
        <v>1140</v>
      </c>
      <c r="CW73" s="907" t="s">
        <v>1140</v>
      </c>
      <c r="CX73" s="907" t="s">
        <v>1140</v>
      </c>
      <c r="CY73" s="907" t="s">
        <v>1140</v>
      </c>
      <c r="CZ73" s="907" t="s">
        <v>533</v>
      </c>
      <c r="DA73" s="907" t="s">
        <v>1140</v>
      </c>
      <c r="DB73" s="907" t="s">
        <v>1140</v>
      </c>
      <c r="DC73" s="907" t="s">
        <v>1140</v>
      </c>
      <c r="DD73" s="907" t="s">
        <v>1140</v>
      </c>
      <c r="DE73" s="907" t="s">
        <v>1140</v>
      </c>
      <c r="DF73" s="907" t="s">
        <v>1140</v>
      </c>
      <c r="DG73" s="907" t="s">
        <v>1140</v>
      </c>
      <c r="DH73" s="907" t="s">
        <v>1140</v>
      </c>
      <c r="DI73" s="907" t="s">
        <v>1140</v>
      </c>
      <c r="DJ73" s="907" t="s">
        <v>533</v>
      </c>
      <c r="DK73" s="907" t="s">
        <v>1140</v>
      </c>
      <c r="DL73" s="907" t="s">
        <v>1140</v>
      </c>
      <c r="DM73" s="907" t="s">
        <v>1140</v>
      </c>
      <c r="DN73" s="907" t="s">
        <v>1140</v>
      </c>
      <c r="DO73" s="907" t="s">
        <v>1140</v>
      </c>
      <c r="DP73" s="907" t="s">
        <v>1140</v>
      </c>
      <c r="DQ73" s="907" t="s">
        <v>1140</v>
      </c>
      <c r="DR73" s="907" t="s">
        <v>1140</v>
      </c>
      <c r="DS73" s="907" t="s">
        <v>1140</v>
      </c>
      <c r="DT73" s="907" t="s">
        <v>533</v>
      </c>
      <c r="DU73" s="907" t="s">
        <v>1140</v>
      </c>
      <c r="DV73" s="907" t="s">
        <v>1140</v>
      </c>
      <c r="DW73" s="907" t="s">
        <v>533</v>
      </c>
      <c r="DX73" s="907" t="s">
        <v>533</v>
      </c>
      <c r="DY73" s="907" t="s">
        <v>533</v>
      </c>
      <c r="DZ73" s="907" t="s">
        <v>533</v>
      </c>
      <c r="EA73" s="907" t="s">
        <v>533</v>
      </c>
      <c r="EB73" s="907" t="s">
        <v>533</v>
      </c>
      <c r="EC73" s="907" t="s">
        <v>534</v>
      </c>
      <c r="ED73" s="907" t="s">
        <v>1140</v>
      </c>
      <c r="EE73" s="907" t="s">
        <v>1140</v>
      </c>
      <c r="EF73" s="907" t="s">
        <v>1140</v>
      </c>
      <c r="EG73" s="907" t="s">
        <v>1140</v>
      </c>
      <c r="EH73" s="907" t="s">
        <v>1140</v>
      </c>
      <c r="EI73" s="907" t="s">
        <v>1140</v>
      </c>
      <c r="EJ73" s="907" t="s">
        <v>1140</v>
      </c>
      <c r="EK73" s="907" t="s">
        <v>1140</v>
      </c>
      <c r="EL73" s="907" t="s">
        <v>1140</v>
      </c>
      <c r="EM73" s="907" t="s">
        <v>1140</v>
      </c>
      <c r="EN73" s="907" t="s">
        <v>1140</v>
      </c>
      <c r="EO73" s="907" t="s">
        <v>1140</v>
      </c>
      <c r="EP73" s="907" t="s">
        <v>1140</v>
      </c>
      <c r="EQ73" s="907" t="s">
        <v>1140</v>
      </c>
      <c r="ER73" s="907" t="s">
        <v>534</v>
      </c>
      <c r="ES73" s="907" t="s">
        <v>1140</v>
      </c>
      <c r="ET73" s="907" t="s">
        <v>533</v>
      </c>
      <c r="EU73" s="907" t="s">
        <v>1140</v>
      </c>
      <c r="EV73" s="907" t="s">
        <v>1140</v>
      </c>
      <c r="EW73" s="907" t="s">
        <v>1140</v>
      </c>
      <c r="EX73" s="907" t="s">
        <v>533</v>
      </c>
      <c r="EY73" s="907" t="s">
        <v>1140</v>
      </c>
      <c r="EZ73" s="907" t="s">
        <v>1140</v>
      </c>
      <c r="FA73" s="907" t="s">
        <v>1140</v>
      </c>
      <c r="FB73" s="907" t="s">
        <v>1140</v>
      </c>
      <c r="FC73" s="907" t="s">
        <v>1140</v>
      </c>
      <c r="FD73" s="907" t="s">
        <v>1140</v>
      </c>
      <c r="FE73" s="907" t="s">
        <v>1140</v>
      </c>
      <c r="FF73" s="907" t="s">
        <v>1140</v>
      </c>
      <c r="FG73" s="907" t="s">
        <v>1140</v>
      </c>
      <c r="FH73" s="907" t="s">
        <v>533</v>
      </c>
      <c r="FI73" s="907" t="s">
        <v>533</v>
      </c>
      <c r="FJ73" s="907" t="s">
        <v>1140</v>
      </c>
      <c r="FK73" s="907" t="s">
        <v>1140</v>
      </c>
      <c r="FL73" s="907" t="s">
        <v>1140</v>
      </c>
      <c r="FM73" s="907" t="s">
        <v>1140</v>
      </c>
      <c r="FN73" s="907" t="s">
        <v>1140</v>
      </c>
      <c r="FO73" s="907" t="s">
        <v>1140</v>
      </c>
      <c r="FP73" s="907" t="s">
        <v>1140</v>
      </c>
      <c r="FQ73" s="907" t="s">
        <v>1140</v>
      </c>
      <c r="FR73" s="907" t="s">
        <v>1140</v>
      </c>
      <c r="FS73" s="907" t="s">
        <v>1140</v>
      </c>
      <c r="FT73" s="907" t="s">
        <v>1140</v>
      </c>
      <c r="FU73" s="907" t="s">
        <v>1140</v>
      </c>
      <c r="FV73" s="907" t="s">
        <v>534</v>
      </c>
      <c r="FW73" s="907" t="s">
        <v>1140</v>
      </c>
      <c r="FX73" s="907" t="s">
        <v>533</v>
      </c>
      <c r="FY73" s="907" t="s">
        <v>533</v>
      </c>
      <c r="FZ73" s="907" t="s">
        <v>533</v>
      </c>
      <c r="GA73" s="907" t="s">
        <v>533</v>
      </c>
      <c r="GB73" s="907" t="s">
        <v>533</v>
      </c>
      <c r="GC73" s="907" t="s">
        <v>1140</v>
      </c>
      <c r="GD73" s="907" t="s">
        <v>533</v>
      </c>
      <c r="GE73" s="907" t="s">
        <v>533</v>
      </c>
      <c r="GF73" s="907" t="s">
        <v>1140</v>
      </c>
      <c r="GG73" s="907" t="s">
        <v>1140</v>
      </c>
      <c r="GH73" s="907" t="s">
        <v>533</v>
      </c>
      <c r="GI73" s="907" t="s">
        <v>533</v>
      </c>
      <c r="GJ73" s="907" t="s">
        <v>533</v>
      </c>
      <c r="GK73" s="907" t="s">
        <v>533</v>
      </c>
    </row>
    <row r="74" spans="1:193" x14ac:dyDescent="0.2">
      <c r="A74" s="906">
        <v>44534</v>
      </c>
      <c r="B74" s="907" t="s">
        <v>1140</v>
      </c>
      <c r="C74" s="907" t="s">
        <v>1140</v>
      </c>
      <c r="D74" s="907" t="s">
        <v>1140</v>
      </c>
      <c r="E74" s="907" t="s">
        <v>533</v>
      </c>
      <c r="F74" s="907" t="s">
        <v>1140</v>
      </c>
      <c r="G74" s="907" t="s">
        <v>1140</v>
      </c>
      <c r="H74" s="907" t="s">
        <v>1140</v>
      </c>
      <c r="I74" s="907" t="s">
        <v>533</v>
      </c>
      <c r="J74" s="907" t="s">
        <v>1140</v>
      </c>
      <c r="K74" s="907" t="s">
        <v>1140</v>
      </c>
      <c r="L74" s="907" t="s">
        <v>1140</v>
      </c>
      <c r="M74" s="907" t="s">
        <v>1140</v>
      </c>
      <c r="N74" s="907" t="s">
        <v>1140</v>
      </c>
      <c r="O74" s="907" t="s">
        <v>1140</v>
      </c>
      <c r="P74" s="907" t="s">
        <v>1140</v>
      </c>
      <c r="Q74" s="907" t="s">
        <v>1140</v>
      </c>
      <c r="R74" s="907" t="s">
        <v>1140</v>
      </c>
      <c r="S74" s="907" t="s">
        <v>1140</v>
      </c>
      <c r="T74" s="907" t="s">
        <v>1140</v>
      </c>
      <c r="U74" s="907" t="s">
        <v>1140</v>
      </c>
      <c r="V74" s="907" t="s">
        <v>1140</v>
      </c>
      <c r="W74" s="907" t="s">
        <v>1140</v>
      </c>
      <c r="X74" s="907" t="s">
        <v>1140</v>
      </c>
      <c r="Y74" s="907" t="s">
        <v>1140</v>
      </c>
      <c r="Z74" s="907" t="s">
        <v>1140</v>
      </c>
      <c r="AA74" s="907" t="s">
        <v>1140</v>
      </c>
      <c r="AB74" s="907" t="s">
        <v>1140</v>
      </c>
      <c r="AC74" s="907" t="s">
        <v>1140</v>
      </c>
      <c r="AD74" s="907" t="s">
        <v>1140</v>
      </c>
      <c r="AE74" s="907" t="s">
        <v>1140</v>
      </c>
      <c r="AF74" s="907" t="s">
        <v>533</v>
      </c>
      <c r="AG74" s="907" t="s">
        <v>533</v>
      </c>
      <c r="AH74" s="907" t="s">
        <v>1140</v>
      </c>
      <c r="AI74" s="907" t="s">
        <v>1140</v>
      </c>
      <c r="AJ74" s="907" t="s">
        <v>1140</v>
      </c>
      <c r="AK74" s="907" t="s">
        <v>1140</v>
      </c>
      <c r="AL74" s="907" t="s">
        <v>1140</v>
      </c>
      <c r="AM74" s="907" t="s">
        <v>1140</v>
      </c>
      <c r="AN74" s="907" t="s">
        <v>1140</v>
      </c>
      <c r="AO74" s="907" t="s">
        <v>1140</v>
      </c>
      <c r="AP74" s="907" t="s">
        <v>1140</v>
      </c>
      <c r="AQ74" s="907" t="s">
        <v>1140</v>
      </c>
      <c r="AR74" s="907" t="s">
        <v>1140</v>
      </c>
      <c r="AS74" s="907" t="s">
        <v>1140</v>
      </c>
      <c r="AT74" s="907" t="s">
        <v>1140</v>
      </c>
      <c r="AU74" s="907" t="s">
        <v>1140</v>
      </c>
      <c r="AV74" s="907" t="s">
        <v>1140</v>
      </c>
      <c r="AW74" s="907" t="s">
        <v>1140</v>
      </c>
      <c r="AX74" s="907" t="s">
        <v>1140</v>
      </c>
      <c r="AY74" s="907" t="s">
        <v>533</v>
      </c>
      <c r="AZ74" s="907" t="s">
        <v>533</v>
      </c>
      <c r="BA74" s="907" t="s">
        <v>1140</v>
      </c>
      <c r="BB74" s="907" t="s">
        <v>533</v>
      </c>
      <c r="BC74" s="907" t="s">
        <v>1140</v>
      </c>
      <c r="BD74" s="907" t="s">
        <v>533</v>
      </c>
      <c r="BE74" s="907" t="s">
        <v>1140</v>
      </c>
      <c r="BF74" s="907" t="s">
        <v>1140</v>
      </c>
      <c r="BG74" s="907" t="s">
        <v>533</v>
      </c>
      <c r="BH74" s="907" t="s">
        <v>533</v>
      </c>
      <c r="BI74" s="907" t="s">
        <v>1140</v>
      </c>
      <c r="BJ74" s="907" t="s">
        <v>533</v>
      </c>
      <c r="BK74" s="907" t="s">
        <v>1140</v>
      </c>
      <c r="BL74" s="907" t="s">
        <v>533</v>
      </c>
      <c r="BM74" s="907" t="s">
        <v>1140</v>
      </c>
      <c r="BN74" s="907" t="s">
        <v>1140</v>
      </c>
      <c r="BO74" s="907" t="s">
        <v>533</v>
      </c>
      <c r="BP74" s="907" t="s">
        <v>533</v>
      </c>
      <c r="BQ74" s="907" t="s">
        <v>533</v>
      </c>
      <c r="BR74" s="907" t="s">
        <v>533</v>
      </c>
      <c r="BS74" s="907" t="s">
        <v>1140</v>
      </c>
      <c r="BT74" s="907" t="s">
        <v>533</v>
      </c>
      <c r="BU74" s="907" t="s">
        <v>1140</v>
      </c>
      <c r="BV74" s="907" t="s">
        <v>1140</v>
      </c>
      <c r="BW74" s="907" t="s">
        <v>1140</v>
      </c>
      <c r="BX74" s="907" t="s">
        <v>1140</v>
      </c>
      <c r="BY74" s="907" t="s">
        <v>533</v>
      </c>
      <c r="BZ74" s="907" t="s">
        <v>533</v>
      </c>
      <c r="CA74" s="907" t="s">
        <v>533</v>
      </c>
      <c r="CB74" s="907" t="s">
        <v>1140</v>
      </c>
      <c r="CC74" s="907" t="s">
        <v>1140</v>
      </c>
      <c r="CD74" s="907" t="s">
        <v>1140</v>
      </c>
      <c r="CE74" s="907" t="s">
        <v>1140</v>
      </c>
      <c r="CF74" s="907" t="s">
        <v>533</v>
      </c>
      <c r="CG74" s="907" t="s">
        <v>1140</v>
      </c>
      <c r="CH74" s="907" t="s">
        <v>1140</v>
      </c>
      <c r="CI74" s="907" t="s">
        <v>1140</v>
      </c>
      <c r="CJ74" s="907" t="s">
        <v>1140</v>
      </c>
      <c r="CK74" s="907" t="s">
        <v>1035</v>
      </c>
      <c r="CL74" s="907" t="s">
        <v>1140</v>
      </c>
      <c r="CM74" s="907" t="s">
        <v>1140</v>
      </c>
      <c r="CN74" s="907" t="s">
        <v>533</v>
      </c>
      <c r="CO74" s="907" t="s">
        <v>1140</v>
      </c>
      <c r="CP74" s="907" t="s">
        <v>1140</v>
      </c>
      <c r="CQ74" s="907" t="s">
        <v>1140</v>
      </c>
      <c r="CR74" s="907" t="s">
        <v>1140</v>
      </c>
      <c r="CS74" s="907" t="s">
        <v>1140</v>
      </c>
      <c r="CT74" s="907" t="s">
        <v>1140</v>
      </c>
      <c r="CU74" s="907" t="s">
        <v>1140</v>
      </c>
      <c r="CV74" s="907" t="s">
        <v>1140</v>
      </c>
      <c r="CW74" s="907" t="s">
        <v>1140</v>
      </c>
      <c r="CX74" s="907" t="s">
        <v>1140</v>
      </c>
      <c r="CY74" s="907" t="s">
        <v>1140</v>
      </c>
      <c r="CZ74" s="907" t="s">
        <v>533</v>
      </c>
      <c r="DA74" s="907" t="s">
        <v>1140</v>
      </c>
      <c r="DB74" s="907" t="s">
        <v>1140</v>
      </c>
      <c r="DC74" s="907" t="s">
        <v>1140</v>
      </c>
      <c r="DD74" s="907" t="s">
        <v>1140</v>
      </c>
      <c r="DE74" s="907" t="s">
        <v>1140</v>
      </c>
      <c r="DF74" s="907" t="s">
        <v>1140</v>
      </c>
      <c r="DG74" s="907" t="s">
        <v>1140</v>
      </c>
      <c r="DH74" s="907" t="s">
        <v>1140</v>
      </c>
      <c r="DI74" s="907" t="s">
        <v>1140</v>
      </c>
      <c r="DJ74" s="907" t="s">
        <v>533</v>
      </c>
      <c r="DK74" s="907" t="s">
        <v>1140</v>
      </c>
      <c r="DL74" s="907" t="s">
        <v>1140</v>
      </c>
      <c r="DM74" s="907" t="s">
        <v>1140</v>
      </c>
      <c r="DN74" s="907" t="s">
        <v>1140</v>
      </c>
      <c r="DO74" s="907" t="s">
        <v>1140</v>
      </c>
      <c r="DP74" s="907" t="s">
        <v>1140</v>
      </c>
      <c r="DQ74" s="907" t="s">
        <v>1140</v>
      </c>
      <c r="DR74" s="907" t="s">
        <v>1140</v>
      </c>
      <c r="DS74" s="907" t="s">
        <v>1140</v>
      </c>
      <c r="DT74" s="907" t="s">
        <v>1140</v>
      </c>
      <c r="DU74" s="907" t="s">
        <v>1140</v>
      </c>
      <c r="DV74" s="907" t="s">
        <v>1140</v>
      </c>
      <c r="DW74" s="907" t="s">
        <v>533</v>
      </c>
      <c r="DX74" s="907" t="s">
        <v>533</v>
      </c>
      <c r="DY74" s="907" t="s">
        <v>533</v>
      </c>
      <c r="DZ74" s="907" t="s">
        <v>533</v>
      </c>
      <c r="EA74" s="907" t="s">
        <v>533</v>
      </c>
      <c r="EB74" s="907" t="s">
        <v>533</v>
      </c>
      <c r="EC74" s="907" t="s">
        <v>534</v>
      </c>
      <c r="ED74" s="907" t="s">
        <v>1140</v>
      </c>
      <c r="EE74" s="907" t="s">
        <v>1140</v>
      </c>
      <c r="EF74" s="907" t="s">
        <v>1140</v>
      </c>
      <c r="EG74" s="907" t="s">
        <v>1140</v>
      </c>
      <c r="EH74" s="907" t="s">
        <v>1140</v>
      </c>
      <c r="EI74" s="907" t="s">
        <v>1140</v>
      </c>
      <c r="EJ74" s="907" t="s">
        <v>1140</v>
      </c>
      <c r="EK74" s="907" t="s">
        <v>1140</v>
      </c>
      <c r="EL74" s="907" t="s">
        <v>1140</v>
      </c>
      <c r="EM74" s="907" t="s">
        <v>1140</v>
      </c>
      <c r="EN74" s="907" t="s">
        <v>1140</v>
      </c>
      <c r="EO74" s="907" t="s">
        <v>1140</v>
      </c>
      <c r="EP74" s="907" t="s">
        <v>1140</v>
      </c>
      <c r="EQ74" s="907" t="s">
        <v>1140</v>
      </c>
      <c r="ER74" s="907" t="s">
        <v>534</v>
      </c>
      <c r="ES74" s="907" t="s">
        <v>1035</v>
      </c>
      <c r="ET74" s="907" t="s">
        <v>533</v>
      </c>
      <c r="EU74" s="907" t="s">
        <v>1140</v>
      </c>
      <c r="EV74" s="907" t="s">
        <v>1140</v>
      </c>
      <c r="EW74" s="907" t="s">
        <v>533</v>
      </c>
      <c r="EX74" s="907" t="s">
        <v>533</v>
      </c>
      <c r="EY74" s="907" t="s">
        <v>1140</v>
      </c>
      <c r="EZ74" s="907" t="s">
        <v>1140</v>
      </c>
      <c r="FA74" s="907" t="s">
        <v>1140</v>
      </c>
      <c r="FB74" s="907" t="s">
        <v>1140</v>
      </c>
      <c r="FC74" s="907" t="s">
        <v>1140</v>
      </c>
      <c r="FD74" s="907" t="s">
        <v>1140</v>
      </c>
      <c r="FE74" s="907" t="s">
        <v>1140</v>
      </c>
      <c r="FF74" s="907" t="s">
        <v>533</v>
      </c>
      <c r="FG74" s="907" t="s">
        <v>1140</v>
      </c>
      <c r="FH74" s="907" t="s">
        <v>533</v>
      </c>
      <c r="FI74" s="907" t="s">
        <v>533</v>
      </c>
      <c r="FJ74" s="907" t="s">
        <v>1140</v>
      </c>
      <c r="FK74" s="907" t="s">
        <v>1140</v>
      </c>
      <c r="FL74" s="907" t="s">
        <v>1140</v>
      </c>
      <c r="FM74" s="907" t="s">
        <v>1140</v>
      </c>
      <c r="FN74" s="907" t="s">
        <v>1140</v>
      </c>
      <c r="FO74" s="907" t="s">
        <v>1140</v>
      </c>
      <c r="FP74" s="907" t="s">
        <v>1140</v>
      </c>
      <c r="FQ74" s="907" t="s">
        <v>1140</v>
      </c>
      <c r="FR74" s="907" t="s">
        <v>1140</v>
      </c>
      <c r="FS74" s="907" t="s">
        <v>1140</v>
      </c>
      <c r="FT74" s="907" t="s">
        <v>1140</v>
      </c>
      <c r="FU74" s="907" t="s">
        <v>1140</v>
      </c>
      <c r="FV74" s="907" t="s">
        <v>534</v>
      </c>
      <c r="FW74" s="907" t="s">
        <v>1140</v>
      </c>
      <c r="FX74" s="907" t="s">
        <v>533</v>
      </c>
      <c r="FY74" s="907" t="s">
        <v>533</v>
      </c>
      <c r="FZ74" s="907" t="s">
        <v>533</v>
      </c>
      <c r="GA74" s="907" t="s">
        <v>533</v>
      </c>
      <c r="GB74" s="907" t="s">
        <v>1140</v>
      </c>
      <c r="GC74" s="907" t="s">
        <v>1140</v>
      </c>
      <c r="GD74" s="907" t="s">
        <v>533</v>
      </c>
      <c r="GE74" s="907" t="s">
        <v>533</v>
      </c>
      <c r="GF74" s="907" t="s">
        <v>1140</v>
      </c>
      <c r="GG74" s="907" t="s">
        <v>1140</v>
      </c>
      <c r="GH74" s="907" t="s">
        <v>533</v>
      </c>
      <c r="GI74" s="907" t="s">
        <v>533</v>
      </c>
      <c r="GJ74" s="907" t="s">
        <v>533</v>
      </c>
      <c r="GK74" s="907" t="s">
        <v>533</v>
      </c>
    </row>
    <row r="75" spans="1:193" x14ac:dyDescent="0.2">
      <c r="A75" s="906">
        <v>44535</v>
      </c>
      <c r="B75" s="907" t="s">
        <v>1140</v>
      </c>
      <c r="C75" s="907" t="s">
        <v>1140</v>
      </c>
      <c r="D75" s="907" t="s">
        <v>1140</v>
      </c>
      <c r="E75" s="907" t="s">
        <v>533</v>
      </c>
      <c r="F75" s="907" t="s">
        <v>1140</v>
      </c>
      <c r="G75" s="907" t="s">
        <v>1140</v>
      </c>
      <c r="H75" s="907" t="s">
        <v>1140</v>
      </c>
      <c r="I75" s="907" t="s">
        <v>533</v>
      </c>
      <c r="J75" s="907" t="s">
        <v>1140</v>
      </c>
      <c r="K75" s="907" t="s">
        <v>1140</v>
      </c>
      <c r="L75" s="907" t="s">
        <v>1140</v>
      </c>
      <c r="M75" s="907" t="s">
        <v>1140</v>
      </c>
      <c r="N75" s="907" t="s">
        <v>1140</v>
      </c>
      <c r="O75" s="907" t="s">
        <v>1140</v>
      </c>
      <c r="P75" s="907" t="s">
        <v>1140</v>
      </c>
      <c r="Q75" s="907" t="s">
        <v>1140</v>
      </c>
      <c r="R75" s="907" t="s">
        <v>1140</v>
      </c>
      <c r="S75" s="907" t="s">
        <v>1140</v>
      </c>
      <c r="T75" s="907" t="s">
        <v>1140</v>
      </c>
      <c r="U75" s="907" t="s">
        <v>1140</v>
      </c>
      <c r="V75" s="907" t="s">
        <v>1140</v>
      </c>
      <c r="W75" s="907" t="s">
        <v>1140</v>
      </c>
      <c r="X75" s="907" t="s">
        <v>1140</v>
      </c>
      <c r="Y75" s="907" t="s">
        <v>1140</v>
      </c>
      <c r="Z75" s="907" t="s">
        <v>1140</v>
      </c>
      <c r="AA75" s="907" t="s">
        <v>1140</v>
      </c>
      <c r="AB75" s="907" t="s">
        <v>1140</v>
      </c>
      <c r="AC75" s="907" t="s">
        <v>1140</v>
      </c>
      <c r="AD75" s="907" t="s">
        <v>1140</v>
      </c>
      <c r="AE75" s="907" t="s">
        <v>1140</v>
      </c>
      <c r="AF75" s="907" t="s">
        <v>533</v>
      </c>
      <c r="AG75" s="907" t="s">
        <v>533</v>
      </c>
      <c r="AH75" s="907" t="s">
        <v>1140</v>
      </c>
      <c r="AI75" s="907" t="s">
        <v>1140</v>
      </c>
      <c r="AJ75" s="907" t="s">
        <v>1140</v>
      </c>
      <c r="AK75" s="907" t="s">
        <v>1140</v>
      </c>
      <c r="AL75" s="907" t="s">
        <v>1140</v>
      </c>
      <c r="AM75" s="907" t="s">
        <v>1140</v>
      </c>
      <c r="AN75" s="907" t="s">
        <v>1140</v>
      </c>
      <c r="AO75" s="907" t="s">
        <v>1140</v>
      </c>
      <c r="AP75" s="907" t="s">
        <v>1140</v>
      </c>
      <c r="AQ75" s="907" t="s">
        <v>1140</v>
      </c>
      <c r="AR75" s="907" t="s">
        <v>1140</v>
      </c>
      <c r="AS75" s="907" t="s">
        <v>1140</v>
      </c>
      <c r="AT75" s="907" t="s">
        <v>1140</v>
      </c>
      <c r="AU75" s="907" t="s">
        <v>1140</v>
      </c>
      <c r="AV75" s="907" t="s">
        <v>1140</v>
      </c>
      <c r="AW75" s="907" t="s">
        <v>1140</v>
      </c>
      <c r="AX75" s="907" t="s">
        <v>1140</v>
      </c>
      <c r="AY75" s="907" t="s">
        <v>533</v>
      </c>
      <c r="AZ75" s="907" t="s">
        <v>533</v>
      </c>
      <c r="BA75" s="907" t="s">
        <v>1140</v>
      </c>
      <c r="BB75" s="907" t="s">
        <v>533</v>
      </c>
      <c r="BC75" s="907" t="s">
        <v>1140</v>
      </c>
      <c r="BD75" s="907" t="s">
        <v>533</v>
      </c>
      <c r="BE75" s="907" t="s">
        <v>1140</v>
      </c>
      <c r="BF75" s="907" t="s">
        <v>1140</v>
      </c>
      <c r="BG75" s="907" t="s">
        <v>533</v>
      </c>
      <c r="BH75" s="907" t="s">
        <v>533</v>
      </c>
      <c r="BI75" s="907" t="s">
        <v>1140</v>
      </c>
      <c r="BJ75" s="907" t="s">
        <v>533</v>
      </c>
      <c r="BK75" s="907" t="s">
        <v>533</v>
      </c>
      <c r="BL75" s="907" t="s">
        <v>533</v>
      </c>
      <c r="BM75" s="907" t="s">
        <v>1140</v>
      </c>
      <c r="BN75" s="907" t="s">
        <v>1140</v>
      </c>
      <c r="BO75" s="907" t="s">
        <v>533</v>
      </c>
      <c r="BP75" s="907" t="s">
        <v>533</v>
      </c>
      <c r="BQ75" s="907" t="s">
        <v>533</v>
      </c>
      <c r="BR75" s="907" t="s">
        <v>533</v>
      </c>
      <c r="BS75" s="907" t="s">
        <v>1140</v>
      </c>
      <c r="BT75" s="907" t="s">
        <v>533</v>
      </c>
      <c r="BU75" s="907" t="s">
        <v>1140</v>
      </c>
      <c r="BV75" s="907" t="s">
        <v>1140</v>
      </c>
      <c r="BW75" s="907" t="s">
        <v>1140</v>
      </c>
      <c r="BX75" s="907" t="s">
        <v>1140</v>
      </c>
      <c r="BY75" s="907" t="s">
        <v>1140</v>
      </c>
      <c r="BZ75" s="907" t="s">
        <v>533</v>
      </c>
      <c r="CA75" s="907" t="s">
        <v>533</v>
      </c>
      <c r="CB75" s="907" t="s">
        <v>1140</v>
      </c>
      <c r="CC75" s="907" t="s">
        <v>1140</v>
      </c>
      <c r="CD75" s="907" t="s">
        <v>1140</v>
      </c>
      <c r="CE75" s="907" t="s">
        <v>1140</v>
      </c>
      <c r="CF75" s="907" t="s">
        <v>533</v>
      </c>
      <c r="CG75" s="907" t="s">
        <v>1140</v>
      </c>
      <c r="CH75" s="907" t="s">
        <v>1140</v>
      </c>
      <c r="CI75" s="907" t="s">
        <v>1140</v>
      </c>
      <c r="CJ75" s="907" t="s">
        <v>1140</v>
      </c>
      <c r="CK75" s="907" t="s">
        <v>1140</v>
      </c>
      <c r="CL75" s="907" t="s">
        <v>1140</v>
      </c>
      <c r="CM75" s="907" t="s">
        <v>1140</v>
      </c>
      <c r="CN75" s="907" t="s">
        <v>533</v>
      </c>
      <c r="CO75" s="907" t="s">
        <v>1140</v>
      </c>
      <c r="CP75" s="907" t="s">
        <v>1140</v>
      </c>
      <c r="CQ75" s="907" t="s">
        <v>1140</v>
      </c>
      <c r="CR75" s="907" t="s">
        <v>1140</v>
      </c>
      <c r="CS75" s="907" t="s">
        <v>1140</v>
      </c>
      <c r="CT75" s="907" t="s">
        <v>1140</v>
      </c>
      <c r="CU75" s="907" t="s">
        <v>1140</v>
      </c>
      <c r="CV75" s="907" t="s">
        <v>1140</v>
      </c>
      <c r="CW75" s="907" t="s">
        <v>1140</v>
      </c>
      <c r="CX75" s="907" t="s">
        <v>1140</v>
      </c>
      <c r="CY75" s="907" t="s">
        <v>1140</v>
      </c>
      <c r="CZ75" s="907" t="s">
        <v>533</v>
      </c>
      <c r="DA75" s="907" t="s">
        <v>1140</v>
      </c>
      <c r="DB75" s="907" t="s">
        <v>1140</v>
      </c>
      <c r="DC75" s="907" t="s">
        <v>1140</v>
      </c>
      <c r="DD75" s="907" t="s">
        <v>1140</v>
      </c>
      <c r="DE75" s="907" t="s">
        <v>1140</v>
      </c>
      <c r="DF75" s="907" t="s">
        <v>1140</v>
      </c>
      <c r="DG75" s="907" t="s">
        <v>1140</v>
      </c>
      <c r="DH75" s="907" t="s">
        <v>1140</v>
      </c>
      <c r="DI75" s="907" t="s">
        <v>1140</v>
      </c>
      <c r="DJ75" s="907" t="s">
        <v>533</v>
      </c>
      <c r="DK75" s="907" t="s">
        <v>1140</v>
      </c>
      <c r="DL75" s="907" t="s">
        <v>1140</v>
      </c>
      <c r="DM75" s="907" t="s">
        <v>1140</v>
      </c>
      <c r="DN75" s="907" t="s">
        <v>1140</v>
      </c>
      <c r="DO75" s="907" t="s">
        <v>1140</v>
      </c>
      <c r="DP75" s="907" t="s">
        <v>1140</v>
      </c>
      <c r="DQ75" s="907" t="s">
        <v>1140</v>
      </c>
      <c r="DR75" s="907" t="s">
        <v>1140</v>
      </c>
      <c r="DS75" s="907" t="s">
        <v>1140</v>
      </c>
      <c r="DT75" s="907" t="s">
        <v>533</v>
      </c>
      <c r="DU75" s="907" t="s">
        <v>1140</v>
      </c>
      <c r="DV75" s="907" t="s">
        <v>1140</v>
      </c>
      <c r="DW75" s="907" t="s">
        <v>533</v>
      </c>
      <c r="DX75" s="907" t="s">
        <v>533</v>
      </c>
      <c r="DY75" s="907" t="s">
        <v>533</v>
      </c>
      <c r="DZ75" s="907" t="s">
        <v>533</v>
      </c>
      <c r="EA75" s="907" t="s">
        <v>533</v>
      </c>
      <c r="EB75" s="907" t="s">
        <v>533</v>
      </c>
      <c r="EC75" s="907" t="s">
        <v>534</v>
      </c>
      <c r="ED75" s="907" t="s">
        <v>1140</v>
      </c>
      <c r="EE75" s="907" t="s">
        <v>1140</v>
      </c>
      <c r="EF75" s="907" t="s">
        <v>1140</v>
      </c>
      <c r="EG75" s="907" t="s">
        <v>1140</v>
      </c>
      <c r="EH75" s="907" t="s">
        <v>1140</v>
      </c>
      <c r="EI75" s="907" t="s">
        <v>1140</v>
      </c>
      <c r="EJ75" s="907" t="s">
        <v>1140</v>
      </c>
      <c r="EK75" s="907" t="s">
        <v>1140</v>
      </c>
      <c r="EL75" s="907" t="s">
        <v>1140</v>
      </c>
      <c r="EM75" s="907" t="s">
        <v>1140</v>
      </c>
      <c r="EN75" s="907" t="s">
        <v>1140</v>
      </c>
      <c r="EO75" s="907" t="s">
        <v>1140</v>
      </c>
      <c r="EP75" s="907" t="s">
        <v>1140</v>
      </c>
      <c r="EQ75" s="907" t="s">
        <v>1140</v>
      </c>
      <c r="ER75" s="907" t="s">
        <v>1035</v>
      </c>
      <c r="ES75" s="907" t="s">
        <v>1035</v>
      </c>
      <c r="ET75" s="907" t="s">
        <v>533</v>
      </c>
      <c r="EU75" s="907" t="s">
        <v>1140</v>
      </c>
      <c r="EV75" s="907" t="s">
        <v>1140</v>
      </c>
      <c r="EW75" s="907" t="s">
        <v>1140</v>
      </c>
      <c r="EX75" s="907" t="s">
        <v>533</v>
      </c>
      <c r="EY75" s="907" t="s">
        <v>1140</v>
      </c>
      <c r="EZ75" s="907" t="s">
        <v>1140</v>
      </c>
      <c r="FA75" s="907" t="s">
        <v>1140</v>
      </c>
      <c r="FB75" s="907" t="s">
        <v>1140</v>
      </c>
      <c r="FC75" s="907" t="s">
        <v>1140</v>
      </c>
      <c r="FD75" s="907" t="s">
        <v>1140</v>
      </c>
      <c r="FE75" s="907" t="s">
        <v>1140</v>
      </c>
      <c r="FF75" s="907" t="s">
        <v>1140</v>
      </c>
      <c r="FG75" s="907" t="s">
        <v>1140</v>
      </c>
      <c r="FH75" s="907" t="s">
        <v>533</v>
      </c>
      <c r="FI75" s="907" t="s">
        <v>533</v>
      </c>
      <c r="FJ75" s="907" t="s">
        <v>1140</v>
      </c>
      <c r="FK75" s="907" t="s">
        <v>1140</v>
      </c>
      <c r="FL75" s="907" t="s">
        <v>1140</v>
      </c>
      <c r="FM75" s="907" t="s">
        <v>1140</v>
      </c>
      <c r="FN75" s="907" t="s">
        <v>1140</v>
      </c>
      <c r="FO75" s="907" t="s">
        <v>1140</v>
      </c>
      <c r="FP75" s="907" t="s">
        <v>1140</v>
      </c>
      <c r="FQ75" s="907" t="s">
        <v>1140</v>
      </c>
      <c r="FR75" s="907" t="s">
        <v>1140</v>
      </c>
      <c r="FS75" s="907" t="s">
        <v>1140</v>
      </c>
      <c r="FT75" s="907" t="s">
        <v>1140</v>
      </c>
      <c r="FU75" s="907" t="s">
        <v>1140</v>
      </c>
      <c r="FV75" s="907" t="s">
        <v>534</v>
      </c>
      <c r="FW75" s="907" t="s">
        <v>1140</v>
      </c>
      <c r="FX75" s="907" t="s">
        <v>533</v>
      </c>
      <c r="FY75" s="907" t="s">
        <v>533</v>
      </c>
      <c r="FZ75" s="907" t="s">
        <v>533</v>
      </c>
      <c r="GA75" s="907" t="s">
        <v>533</v>
      </c>
      <c r="GB75" s="907" t="s">
        <v>533</v>
      </c>
      <c r="GC75" s="907" t="s">
        <v>1140</v>
      </c>
      <c r="GD75" s="907" t="s">
        <v>533</v>
      </c>
      <c r="GE75" s="907" t="s">
        <v>533</v>
      </c>
      <c r="GF75" s="907" t="s">
        <v>1140</v>
      </c>
      <c r="GG75" s="907" t="s">
        <v>1140</v>
      </c>
      <c r="GH75" s="907" t="s">
        <v>533</v>
      </c>
      <c r="GI75" s="907" t="s">
        <v>533</v>
      </c>
      <c r="GJ75" s="907" t="s">
        <v>533</v>
      </c>
      <c r="GK75" s="907" t="s">
        <v>533</v>
      </c>
    </row>
    <row r="76" spans="1:193" x14ac:dyDescent="0.2">
      <c r="A76" s="906">
        <v>44536</v>
      </c>
      <c r="B76" s="907" t="s">
        <v>1140</v>
      </c>
      <c r="C76" s="907" t="s">
        <v>1140</v>
      </c>
      <c r="D76" s="907" t="s">
        <v>1140</v>
      </c>
      <c r="E76" s="907" t="s">
        <v>533</v>
      </c>
      <c r="F76" s="907" t="s">
        <v>1140</v>
      </c>
      <c r="G76" s="907" t="s">
        <v>1140</v>
      </c>
      <c r="H76" s="907" t="s">
        <v>1140</v>
      </c>
      <c r="I76" s="907" t="s">
        <v>533</v>
      </c>
      <c r="J76" s="907" t="s">
        <v>1140</v>
      </c>
      <c r="K76" s="907" t="s">
        <v>1140</v>
      </c>
      <c r="L76" s="907" t="s">
        <v>1140</v>
      </c>
      <c r="M76" s="907" t="s">
        <v>1140</v>
      </c>
      <c r="N76" s="907" t="s">
        <v>1140</v>
      </c>
      <c r="O76" s="907" t="s">
        <v>1140</v>
      </c>
      <c r="P76" s="907" t="s">
        <v>1140</v>
      </c>
      <c r="Q76" s="907" t="s">
        <v>1140</v>
      </c>
      <c r="R76" s="907" t="s">
        <v>1140</v>
      </c>
      <c r="S76" s="907" t="s">
        <v>1140</v>
      </c>
      <c r="T76" s="907" t="s">
        <v>1140</v>
      </c>
      <c r="U76" s="907" t="s">
        <v>1140</v>
      </c>
      <c r="V76" s="907" t="s">
        <v>1140</v>
      </c>
      <c r="W76" s="907" t="s">
        <v>1140</v>
      </c>
      <c r="X76" s="907" t="s">
        <v>1140</v>
      </c>
      <c r="Y76" s="907" t="s">
        <v>1140</v>
      </c>
      <c r="Z76" s="907" t="s">
        <v>1140</v>
      </c>
      <c r="AA76" s="907" t="s">
        <v>1140</v>
      </c>
      <c r="AB76" s="907" t="s">
        <v>1140</v>
      </c>
      <c r="AC76" s="907" t="s">
        <v>1140</v>
      </c>
      <c r="AD76" s="907" t="s">
        <v>1140</v>
      </c>
      <c r="AE76" s="907" t="s">
        <v>1140</v>
      </c>
      <c r="AF76" s="907" t="s">
        <v>533</v>
      </c>
      <c r="AG76" s="907" t="s">
        <v>533</v>
      </c>
      <c r="AH76" s="907" t="s">
        <v>1140</v>
      </c>
      <c r="AI76" s="907" t="s">
        <v>1140</v>
      </c>
      <c r="AJ76" s="907" t="s">
        <v>1140</v>
      </c>
      <c r="AK76" s="907" t="s">
        <v>1140</v>
      </c>
      <c r="AL76" s="907" t="s">
        <v>1140</v>
      </c>
      <c r="AM76" s="907" t="s">
        <v>1140</v>
      </c>
      <c r="AN76" s="907" t="s">
        <v>1140</v>
      </c>
      <c r="AO76" s="907" t="s">
        <v>1140</v>
      </c>
      <c r="AP76" s="907" t="s">
        <v>1140</v>
      </c>
      <c r="AQ76" s="907" t="s">
        <v>1140</v>
      </c>
      <c r="AR76" s="907" t="s">
        <v>1140</v>
      </c>
      <c r="AS76" s="907" t="s">
        <v>1140</v>
      </c>
      <c r="AT76" s="907" t="s">
        <v>1140</v>
      </c>
      <c r="AU76" s="907" t="s">
        <v>1140</v>
      </c>
      <c r="AV76" s="907" t="s">
        <v>1140</v>
      </c>
      <c r="AW76" s="907" t="s">
        <v>1140</v>
      </c>
      <c r="AX76" s="907" t="s">
        <v>1140</v>
      </c>
      <c r="AY76" s="907" t="s">
        <v>533</v>
      </c>
      <c r="AZ76" s="907" t="s">
        <v>1140</v>
      </c>
      <c r="BA76" s="907" t="s">
        <v>1140</v>
      </c>
      <c r="BB76" s="907" t="s">
        <v>533</v>
      </c>
      <c r="BC76" s="907" t="s">
        <v>1140</v>
      </c>
      <c r="BD76" s="907" t="s">
        <v>533</v>
      </c>
      <c r="BE76" s="907" t="s">
        <v>1140</v>
      </c>
      <c r="BF76" s="907" t="s">
        <v>1140</v>
      </c>
      <c r="BG76" s="907" t="s">
        <v>533</v>
      </c>
      <c r="BH76" s="907" t="s">
        <v>1140</v>
      </c>
      <c r="BI76" s="907" t="s">
        <v>1140</v>
      </c>
      <c r="BJ76" s="907" t="s">
        <v>533</v>
      </c>
      <c r="BK76" s="907" t="s">
        <v>1140</v>
      </c>
      <c r="BL76" s="907" t="s">
        <v>533</v>
      </c>
      <c r="BM76" s="907" t="s">
        <v>1140</v>
      </c>
      <c r="BN76" s="907" t="s">
        <v>1140</v>
      </c>
      <c r="BO76" s="907" t="s">
        <v>533</v>
      </c>
      <c r="BP76" s="907" t="s">
        <v>533</v>
      </c>
      <c r="BQ76" s="907" t="s">
        <v>533</v>
      </c>
      <c r="BR76" s="907" t="s">
        <v>533</v>
      </c>
      <c r="BS76" s="907" t="s">
        <v>1140</v>
      </c>
      <c r="BT76" s="907" t="s">
        <v>533</v>
      </c>
      <c r="BU76" s="907" t="s">
        <v>1140</v>
      </c>
      <c r="BV76" s="907" t="s">
        <v>1140</v>
      </c>
      <c r="BW76" s="907" t="s">
        <v>1140</v>
      </c>
      <c r="BX76" s="907" t="s">
        <v>1140</v>
      </c>
      <c r="BY76" s="907" t="s">
        <v>1140</v>
      </c>
      <c r="BZ76" s="907" t="s">
        <v>533</v>
      </c>
      <c r="CA76" s="907" t="s">
        <v>533</v>
      </c>
      <c r="CB76" s="907" t="s">
        <v>1140</v>
      </c>
      <c r="CC76" s="907" t="s">
        <v>1140</v>
      </c>
      <c r="CD76" s="907" t="s">
        <v>1140</v>
      </c>
      <c r="CE76" s="907" t="s">
        <v>1140</v>
      </c>
      <c r="CF76" s="907" t="s">
        <v>533</v>
      </c>
      <c r="CG76" s="907" t="s">
        <v>1140</v>
      </c>
      <c r="CH76" s="907" t="s">
        <v>1140</v>
      </c>
      <c r="CI76" s="907" t="s">
        <v>1140</v>
      </c>
      <c r="CJ76" s="907" t="s">
        <v>1140</v>
      </c>
      <c r="CK76" s="907" t="s">
        <v>1140</v>
      </c>
      <c r="CL76" s="907" t="s">
        <v>1140</v>
      </c>
      <c r="CM76" s="907" t="s">
        <v>1140</v>
      </c>
      <c r="CN76" s="907" t="s">
        <v>533</v>
      </c>
      <c r="CO76" s="907" t="s">
        <v>1140</v>
      </c>
      <c r="CP76" s="907" t="s">
        <v>1140</v>
      </c>
      <c r="CQ76" s="907" t="s">
        <v>1140</v>
      </c>
      <c r="CR76" s="907" t="s">
        <v>1140</v>
      </c>
      <c r="CS76" s="907" t="s">
        <v>1140</v>
      </c>
      <c r="CT76" s="907" t="s">
        <v>1140</v>
      </c>
      <c r="CU76" s="907" t="s">
        <v>1140</v>
      </c>
      <c r="CV76" s="907" t="s">
        <v>1140</v>
      </c>
      <c r="CW76" s="907" t="s">
        <v>1140</v>
      </c>
      <c r="CX76" s="907" t="s">
        <v>1140</v>
      </c>
      <c r="CY76" s="907" t="s">
        <v>1140</v>
      </c>
      <c r="CZ76" s="907" t="s">
        <v>1140</v>
      </c>
      <c r="DA76" s="907" t="s">
        <v>1140</v>
      </c>
      <c r="DB76" s="907" t="s">
        <v>1140</v>
      </c>
      <c r="DC76" s="907" t="s">
        <v>1140</v>
      </c>
      <c r="DD76" s="907" t="s">
        <v>1140</v>
      </c>
      <c r="DE76" s="907" t="s">
        <v>1140</v>
      </c>
      <c r="DF76" s="907" t="s">
        <v>1140</v>
      </c>
      <c r="DG76" s="907" t="s">
        <v>1140</v>
      </c>
      <c r="DH76" s="907" t="s">
        <v>1140</v>
      </c>
      <c r="DI76" s="907" t="s">
        <v>1140</v>
      </c>
      <c r="DJ76" s="907" t="s">
        <v>533</v>
      </c>
      <c r="DK76" s="907" t="s">
        <v>1140</v>
      </c>
      <c r="DL76" s="907" t="s">
        <v>1140</v>
      </c>
      <c r="DM76" s="907" t="s">
        <v>1140</v>
      </c>
      <c r="DN76" s="907" t="s">
        <v>1140</v>
      </c>
      <c r="DO76" s="907" t="s">
        <v>1140</v>
      </c>
      <c r="DP76" s="907" t="s">
        <v>1140</v>
      </c>
      <c r="DQ76" s="907" t="s">
        <v>1140</v>
      </c>
      <c r="DR76" s="907" t="s">
        <v>1140</v>
      </c>
      <c r="DS76" s="907" t="s">
        <v>1140</v>
      </c>
      <c r="DT76" s="907" t="s">
        <v>1140</v>
      </c>
      <c r="DU76" s="907" t="s">
        <v>1140</v>
      </c>
      <c r="DV76" s="907" t="s">
        <v>1140</v>
      </c>
      <c r="DW76" s="907" t="s">
        <v>533</v>
      </c>
      <c r="DX76" s="907" t="s">
        <v>533</v>
      </c>
      <c r="DY76" s="907" t="s">
        <v>533</v>
      </c>
      <c r="DZ76" s="907" t="s">
        <v>533</v>
      </c>
      <c r="EA76" s="907" t="s">
        <v>533</v>
      </c>
      <c r="EB76" s="907" t="s">
        <v>533</v>
      </c>
      <c r="EC76" s="907" t="s">
        <v>534</v>
      </c>
      <c r="ED76" s="907" t="s">
        <v>1140</v>
      </c>
      <c r="EE76" s="907" t="s">
        <v>1140</v>
      </c>
      <c r="EF76" s="907" t="s">
        <v>1140</v>
      </c>
      <c r="EG76" s="907" t="s">
        <v>1140</v>
      </c>
      <c r="EH76" s="907" t="s">
        <v>1140</v>
      </c>
      <c r="EI76" s="907" t="s">
        <v>1140</v>
      </c>
      <c r="EJ76" s="907" t="s">
        <v>1140</v>
      </c>
      <c r="EK76" s="907" t="s">
        <v>1140</v>
      </c>
      <c r="EL76" s="907" t="s">
        <v>1140</v>
      </c>
      <c r="EM76" s="907" t="s">
        <v>1140</v>
      </c>
      <c r="EN76" s="907" t="s">
        <v>1140</v>
      </c>
      <c r="EO76" s="907" t="s">
        <v>1140</v>
      </c>
      <c r="EP76" s="907" t="s">
        <v>1140</v>
      </c>
      <c r="EQ76" s="907" t="s">
        <v>1140</v>
      </c>
      <c r="ER76" s="907" t="s">
        <v>1035</v>
      </c>
      <c r="ES76" s="907" t="s">
        <v>1140</v>
      </c>
      <c r="ET76" s="907" t="s">
        <v>533</v>
      </c>
      <c r="EU76" s="907" t="s">
        <v>1140</v>
      </c>
      <c r="EV76" s="907" t="s">
        <v>1140</v>
      </c>
      <c r="EW76" s="907" t="s">
        <v>533</v>
      </c>
      <c r="EX76" s="907" t="s">
        <v>533</v>
      </c>
      <c r="EY76" s="907" t="s">
        <v>1140</v>
      </c>
      <c r="EZ76" s="907" t="s">
        <v>1140</v>
      </c>
      <c r="FA76" s="907" t="s">
        <v>1140</v>
      </c>
      <c r="FB76" s="907" t="s">
        <v>1140</v>
      </c>
      <c r="FC76" s="907" t="s">
        <v>1140</v>
      </c>
      <c r="FD76" s="907" t="s">
        <v>1140</v>
      </c>
      <c r="FE76" s="907" t="s">
        <v>1140</v>
      </c>
      <c r="FF76" s="907" t="s">
        <v>1140</v>
      </c>
      <c r="FG76" s="907" t="s">
        <v>1140</v>
      </c>
      <c r="FH76" s="907" t="s">
        <v>533</v>
      </c>
      <c r="FI76" s="907" t="s">
        <v>533</v>
      </c>
      <c r="FJ76" s="907" t="s">
        <v>1140</v>
      </c>
      <c r="FK76" s="907" t="s">
        <v>1140</v>
      </c>
      <c r="FL76" s="907" t="s">
        <v>1140</v>
      </c>
      <c r="FM76" s="907" t="s">
        <v>1140</v>
      </c>
      <c r="FN76" s="907" t="s">
        <v>1140</v>
      </c>
      <c r="FO76" s="907" t="s">
        <v>1140</v>
      </c>
      <c r="FP76" s="907" t="s">
        <v>1140</v>
      </c>
      <c r="FQ76" s="907" t="s">
        <v>1140</v>
      </c>
      <c r="FR76" s="907" t="s">
        <v>1140</v>
      </c>
      <c r="FS76" s="907" t="s">
        <v>1140</v>
      </c>
      <c r="FT76" s="907" t="s">
        <v>1140</v>
      </c>
      <c r="FU76" s="907" t="s">
        <v>1140</v>
      </c>
      <c r="FV76" s="907" t="s">
        <v>534</v>
      </c>
      <c r="FW76" s="907" t="s">
        <v>1140</v>
      </c>
      <c r="FX76" s="907" t="s">
        <v>533</v>
      </c>
      <c r="FY76" s="907" t="s">
        <v>533</v>
      </c>
      <c r="FZ76" s="907" t="s">
        <v>533</v>
      </c>
      <c r="GA76" s="907" t="s">
        <v>533</v>
      </c>
      <c r="GB76" s="907" t="s">
        <v>533</v>
      </c>
      <c r="GC76" s="907" t="s">
        <v>1140</v>
      </c>
      <c r="GD76" s="907" t="s">
        <v>533</v>
      </c>
      <c r="GE76" s="907" t="s">
        <v>533</v>
      </c>
      <c r="GF76" s="907" t="s">
        <v>1140</v>
      </c>
      <c r="GG76" s="907" t="s">
        <v>1140</v>
      </c>
      <c r="GH76" s="907" t="s">
        <v>533</v>
      </c>
      <c r="GI76" s="907" t="s">
        <v>533</v>
      </c>
      <c r="GJ76" s="907" t="s">
        <v>533</v>
      </c>
      <c r="GK76" s="907" t="s">
        <v>533</v>
      </c>
    </row>
    <row r="77" spans="1:193" x14ac:dyDescent="0.2">
      <c r="A77" s="906">
        <v>44537</v>
      </c>
      <c r="B77" s="907" t="s">
        <v>1140</v>
      </c>
      <c r="C77" s="907" t="s">
        <v>1140</v>
      </c>
      <c r="D77" s="907" t="s">
        <v>1140</v>
      </c>
      <c r="E77" s="907" t="s">
        <v>1140</v>
      </c>
      <c r="F77" s="907" t="s">
        <v>1140</v>
      </c>
      <c r="G77" s="907" t="s">
        <v>1140</v>
      </c>
      <c r="H77" s="907" t="s">
        <v>1140</v>
      </c>
      <c r="I77" s="907" t="s">
        <v>533</v>
      </c>
      <c r="J77" s="907" t="s">
        <v>1140</v>
      </c>
      <c r="K77" s="907" t="s">
        <v>1140</v>
      </c>
      <c r="L77" s="907" t="s">
        <v>1140</v>
      </c>
      <c r="M77" s="907" t="s">
        <v>1140</v>
      </c>
      <c r="N77" s="907" t="s">
        <v>1140</v>
      </c>
      <c r="O77" s="907" t="s">
        <v>1140</v>
      </c>
      <c r="P77" s="907" t="s">
        <v>1140</v>
      </c>
      <c r="Q77" s="907" t="s">
        <v>1140</v>
      </c>
      <c r="R77" s="907" t="s">
        <v>1140</v>
      </c>
      <c r="S77" s="907" t="s">
        <v>1140</v>
      </c>
      <c r="T77" s="907" t="s">
        <v>1140</v>
      </c>
      <c r="U77" s="907" t="s">
        <v>1140</v>
      </c>
      <c r="V77" s="907" t="s">
        <v>1140</v>
      </c>
      <c r="W77" s="907" t="s">
        <v>1140</v>
      </c>
      <c r="X77" s="907" t="s">
        <v>1140</v>
      </c>
      <c r="Y77" s="907" t="s">
        <v>1140</v>
      </c>
      <c r="Z77" s="907" t="s">
        <v>1140</v>
      </c>
      <c r="AA77" s="907" t="s">
        <v>1140</v>
      </c>
      <c r="AB77" s="907" t="s">
        <v>1140</v>
      </c>
      <c r="AC77" s="907" t="s">
        <v>1140</v>
      </c>
      <c r="AD77" s="907" t="s">
        <v>1140</v>
      </c>
      <c r="AE77" s="907" t="s">
        <v>1140</v>
      </c>
      <c r="AF77" s="907" t="s">
        <v>533</v>
      </c>
      <c r="AG77" s="907" t="s">
        <v>533</v>
      </c>
      <c r="AH77" s="907" t="s">
        <v>1140</v>
      </c>
      <c r="AI77" s="907" t="s">
        <v>1140</v>
      </c>
      <c r="AJ77" s="907" t="s">
        <v>1140</v>
      </c>
      <c r="AK77" s="907" t="s">
        <v>1140</v>
      </c>
      <c r="AL77" s="907" t="s">
        <v>1140</v>
      </c>
      <c r="AM77" s="907" t="s">
        <v>1140</v>
      </c>
      <c r="AN77" s="907" t="s">
        <v>1140</v>
      </c>
      <c r="AO77" s="907" t="s">
        <v>1140</v>
      </c>
      <c r="AP77" s="907" t="s">
        <v>1140</v>
      </c>
      <c r="AQ77" s="907" t="s">
        <v>1140</v>
      </c>
      <c r="AR77" s="907" t="s">
        <v>1140</v>
      </c>
      <c r="AS77" s="907" t="s">
        <v>1140</v>
      </c>
      <c r="AT77" s="907" t="s">
        <v>1140</v>
      </c>
      <c r="AU77" s="907" t="s">
        <v>1140</v>
      </c>
      <c r="AV77" s="907" t="s">
        <v>1140</v>
      </c>
      <c r="AW77" s="907" t="s">
        <v>1140</v>
      </c>
      <c r="AX77" s="907" t="s">
        <v>1140</v>
      </c>
      <c r="AY77" s="907" t="s">
        <v>533</v>
      </c>
      <c r="AZ77" s="907" t="s">
        <v>1140</v>
      </c>
      <c r="BA77" s="907" t="s">
        <v>1140</v>
      </c>
      <c r="BB77" s="907" t="s">
        <v>533</v>
      </c>
      <c r="BC77" s="907" t="s">
        <v>1140</v>
      </c>
      <c r="BD77" s="907" t="s">
        <v>533</v>
      </c>
      <c r="BE77" s="907" t="s">
        <v>1140</v>
      </c>
      <c r="BF77" s="907" t="s">
        <v>1140</v>
      </c>
      <c r="BG77" s="907" t="s">
        <v>533</v>
      </c>
      <c r="BH77" s="907" t="s">
        <v>1140</v>
      </c>
      <c r="BI77" s="907" t="s">
        <v>1140</v>
      </c>
      <c r="BJ77" s="907" t="s">
        <v>533</v>
      </c>
      <c r="BK77" s="907" t="s">
        <v>1140</v>
      </c>
      <c r="BL77" s="907" t="s">
        <v>533</v>
      </c>
      <c r="BM77" s="907" t="s">
        <v>1140</v>
      </c>
      <c r="BN77" s="907" t="s">
        <v>1140</v>
      </c>
      <c r="BO77" s="907" t="s">
        <v>533</v>
      </c>
      <c r="BP77" s="907" t="s">
        <v>533</v>
      </c>
      <c r="BQ77" s="907" t="s">
        <v>533</v>
      </c>
      <c r="BR77" s="907" t="s">
        <v>533</v>
      </c>
      <c r="BS77" s="907" t="s">
        <v>1140</v>
      </c>
      <c r="BT77" s="907" t="s">
        <v>533</v>
      </c>
      <c r="BU77" s="907" t="s">
        <v>1140</v>
      </c>
      <c r="BV77" s="907" t="s">
        <v>1140</v>
      </c>
      <c r="BW77" s="907" t="s">
        <v>1140</v>
      </c>
      <c r="BX77" s="907" t="s">
        <v>1140</v>
      </c>
      <c r="BY77" s="907" t="s">
        <v>533</v>
      </c>
      <c r="BZ77" s="907" t="s">
        <v>533</v>
      </c>
      <c r="CA77" s="907" t="s">
        <v>533</v>
      </c>
      <c r="CB77" s="907" t="s">
        <v>1140</v>
      </c>
      <c r="CC77" s="907" t="s">
        <v>1140</v>
      </c>
      <c r="CD77" s="907" t="s">
        <v>1140</v>
      </c>
      <c r="CE77" s="907" t="s">
        <v>1140</v>
      </c>
      <c r="CF77" s="907" t="s">
        <v>533</v>
      </c>
      <c r="CG77" s="907" t="s">
        <v>1140</v>
      </c>
      <c r="CH77" s="907" t="s">
        <v>1140</v>
      </c>
      <c r="CI77" s="907" t="s">
        <v>1140</v>
      </c>
      <c r="CJ77" s="907" t="s">
        <v>1140</v>
      </c>
      <c r="CK77" s="907" t="s">
        <v>1140</v>
      </c>
      <c r="CL77" s="907" t="s">
        <v>1140</v>
      </c>
      <c r="CM77" s="907" t="s">
        <v>1140</v>
      </c>
      <c r="CN77" s="907" t="s">
        <v>533</v>
      </c>
      <c r="CO77" s="907" t="s">
        <v>1140</v>
      </c>
      <c r="CP77" s="907" t="s">
        <v>1140</v>
      </c>
      <c r="CQ77" s="907" t="s">
        <v>1140</v>
      </c>
      <c r="CR77" s="907" t="s">
        <v>1140</v>
      </c>
      <c r="CS77" s="907" t="s">
        <v>1140</v>
      </c>
      <c r="CT77" s="907" t="s">
        <v>1140</v>
      </c>
      <c r="CU77" s="907" t="s">
        <v>1140</v>
      </c>
      <c r="CV77" s="907" t="s">
        <v>1140</v>
      </c>
      <c r="CW77" s="907" t="s">
        <v>1140</v>
      </c>
      <c r="CX77" s="907" t="s">
        <v>1140</v>
      </c>
      <c r="CY77" s="907" t="s">
        <v>1140</v>
      </c>
      <c r="CZ77" s="907" t="s">
        <v>533</v>
      </c>
      <c r="DA77" s="907" t="s">
        <v>1140</v>
      </c>
      <c r="DB77" s="907" t="s">
        <v>1140</v>
      </c>
      <c r="DC77" s="907" t="s">
        <v>1140</v>
      </c>
      <c r="DD77" s="907" t="s">
        <v>1140</v>
      </c>
      <c r="DE77" s="907" t="s">
        <v>1140</v>
      </c>
      <c r="DF77" s="907" t="s">
        <v>1140</v>
      </c>
      <c r="DG77" s="907" t="s">
        <v>1140</v>
      </c>
      <c r="DH77" s="907" t="s">
        <v>1140</v>
      </c>
      <c r="DI77" s="907" t="s">
        <v>1140</v>
      </c>
      <c r="DJ77" s="907" t="s">
        <v>533</v>
      </c>
      <c r="DK77" s="907" t="s">
        <v>1140</v>
      </c>
      <c r="DL77" s="907" t="s">
        <v>1140</v>
      </c>
      <c r="DM77" s="907" t="s">
        <v>1140</v>
      </c>
      <c r="DN77" s="907" t="s">
        <v>1140</v>
      </c>
      <c r="DO77" s="907" t="s">
        <v>1140</v>
      </c>
      <c r="DP77" s="907" t="s">
        <v>1140</v>
      </c>
      <c r="DQ77" s="907" t="s">
        <v>1140</v>
      </c>
      <c r="DR77" s="907" t="s">
        <v>1140</v>
      </c>
      <c r="DS77" s="907" t="s">
        <v>1140</v>
      </c>
      <c r="DT77" s="907" t="s">
        <v>533</v>
      </c>
      <c r="DU77" s="907" t="s">
        <v>1140</v>
      </c>
      <c r="DV77" s="907" t="s">
        <v>1140</v>
      </c>
      <c r="DW77" s="907" t="s">
        <v>533</v>
      </c>
      <c r="DX77" s="907" t="s">
        <v>533</v>
      </c>
      <c r="DY77" s="907" t="s">
        <v>533</v>
      </c>
      <c r="DZ77" s="907" t="s">
        <v>533</v>
      </c>
      <c r="EA77" s="907" t="s">
        <v>533</v>
      </c>
      <c r="EB77" s="907" t="s">
        <v>533</v>
      </c>
      <c r="EC77" s="907" t="s">
        <v>534</v>
      </c>
      <c r="ED77" s="907" t="s">
        <v>1140</v>
      </c>
      <c r="EE77" s="907" t="s">
        <v>1140</v>
      </c>
      <c r="EF77" s="907" t="s">
        <v>1140</v>
      </c>
      <c r="EG77" s="907" t="s">
        <v>1140</v>
      </c>
      <c r="EH77" s="907" t="s">
        <v>1140</v>
      </c>
      <c r="EI77" s="907" t="s">
        <v>1140</v>
      </c>
      <c r="EJ77" s="907" t="s">
        <v>1140</v>
      </c>
      <c r="EK77" s="907" t="s">
        <v>1140</v>
      </c>
      <c r="EL77" s="907" t="s">
        <v>1140</v>
      </c>
      <c r="EM77" s="907" t="s">
        <v>1140</v>
      </c>
      <c r="EN77" s="907" t="s">
        <v>1140</v>
      </c>
      <c r="EO77" s="907" t="s">
        <v>1140</v>
      </c>
      <c r="EP77" s="907" t="s">
        <v>1140</v>
      </c>
      <c r="EQ77" s="907" t="s">
        <v>1140</v>
      </c>
      <c r="ER77" s="907" t="s">
        <v>533</v>
      </c>
      <c r="ES77" s="907" t="s">
        <v>533</v>
      </c>
      <c r="ET77" s="907" t="s">
        <v>533</v>
      </c>
      <c r="EU77" s="907" t="s">
        <v>1140</v>
      </c>
      <c r="EV77" s="907" t="s">
        <v>1140</v>
      </c>
      <c r="EW77" s="907" t="s">
        <v>1140</v>
      </c>
      <c r="EX77" s="907" t="s">
        <v>533</v>
      </c>
      <c r="EY77" s="907" t="s">
        <v>1140</v>
      </c>
      <c r="EZ77" s="907" t="s">
        <v>1140</v>
      </c>
      <c r="FA77" s="907" t="s">
        <v>1140</v>
      </c>
      <c r="FB77" s="907" t="s">
        <v>1140</v>
      </c>
      <c r="FC77" s="907" t="s">
        <v>1140</v>
      </c>
      <c r="FD77" s="907" t="s">
        <v>1140</v>
      </c>
      <c r="FE77" s="907" t="s">
        <v>1140</v>
      </c>
      <c r="FF77" s="907" t="s">
        <v>1140</v>
      </c>
      <c r="FG77" s="907" t="s">
        <v>1140</v>
      </c>
      <c r="FH77" s="907" t="s">
        <v>533</v>
      </c>
      <c r="FI77" s="907" t="s">
        <v>533</v>
      </c>
      <c r="FJ77" s="907" t="s">
        <v>1140</v>
      </c>
      <c r="FK77" s="907" t="s">
        <v>1140</v>
      </c>
      <c r="FL77" s="907" t="s">
        <v>1140</v>
      </c>
      <c r="FM77" s="907" t="s">
        <v>1140</v>
      </c>
      <c r="FN77" s="907" t="s">
        <v>1140</v>
      </c>
      <c r="FO77" s="907" t="s">
        <v>1140</v>
      </c>
      <c r="FP77" s="907" t="s">
        <v>1140</v>
      </c>
      <c r="FQ77" s="907" t="s">
        <v>1140</v>
      </c>
      <c r="FR77" s="907" t="s">
        <v>1140</v>
      </c>
      <c r="FS77" s="907" t="s">
        <v>1140</v>
      </c>
      <c r="FT77" s="907" t="s">
        <v>1140</v>
      </c>
      <c r="FU77" s="907" t="s">
        <v>1140</v>
      </c>
      <c r="FV77" s="907" t="s">
        <v>534</v>
      </c>
      <c r="FW77" s="907" t="s">
        <v>1140</v>
      </c>
      <c r="FX77" s="907" t="s">
        <v>533</v>
      </c>
      <c r="FY77" s="907" t="s">
        <v>533</v>
      </c>
      <c r="FZ77" s="907" t="s">
        <v>533</v>
      </c>
      <c r="GA77" s="907" t="s">
        <v>533</v>
      </c>
      <c r="GB77" s="907" t="s">
        <v>1140</v>
      </c>
      <c r="GC77" s="907" t="s">
        <v>1140</v>
      </c>
      <c r="GD77" s="907" t="s">
        <v>533</v>
      </c>
      <c r="GE77" s="907" t="s">
        <v>533</v>
      </c>
      <c r="GF77" s="907" t="s">
        <v>1140</v>
      </c>
      <c r="GG77" s="907" t="s">
        <v>1140</v>
      </c>
      <c r="GH77" s="907" t="s">
        <v>533</v>
      </c>
      <c r="GI77" s="907" t="s">
        <v>533</v>
      </c>
      <c r="GJ77" s="907" t="s">
        <v>533</v>
      </c>
      <c r="GK77" s="907" t="s">
        <v>1140</v>
      </c>
    </row>
    <row r="78" spans="1:193" x14ac:dyDescent="0.2">
      <c r="A78" s="906">
        <v>44538</v>
      </c>
      <c r="B78" s="907" t="s">
        <v>1140</v>
      </c>
      <c r="C78" s="907" t="s">
        <v>1140</v>
      </c>
      <c r="D78" s="907" t="s">
        <v>1140</v>
      </c>
      <c r="E78" s="907" t="s">
        <v>1140</v>
      </c>
      <c r="F78" s="907" t="s">
        <v>1140</v>
      </c>
      <c r="G78" s="907" t="s">
        <v>1140</v>
      </c>
      <c r="H78" s="907" t="s">
        <v>1140</v>
      </c>
      <c r="I78" s="907" t="s">
        <v>533</v>
      </c>
      <c r="J78" s="907" t="s">
        <v>1140</v>
      </c>
      <c r="K78" s="907" t="s">
        <v>1140</v>
      </c>
      <c r="L78" s="907" t="s">
        <v>1140</v>
      </c>
      <c r="M78" s="907" t="s">
        <v>1140</v>
      </c>
      <c r="N78" s="907" t="s">
        <v>1140</v>
      </c>
      <c r="O78" s="907" t="s">
        <v>1140</v>
      </c>
      <c r="P78" s="907" t="s">
        <v>1140</v>
      </c>
      <c r="Q78" s="907" t="s">
        <v>1140</v>
      </c>
      <c r="R78" s="907" t="s">
        <v>1140</v>
      </c>
      <c r="S78" s="907" t="s">
        <v>1140</v>
      </c>
      <c r="T78" s="907" t="s">
        <v>1140</v>
      </c>
      <c r="U78" s="907" t="s">
        <v>1140</v>
      </c>
      <c r="V78" s="907" t="s">
        <v>1140</v>
      </c>
      <c r="W78" s="907" t="s">
        <v>1140</v>
      </c>
      <c r="X78" s="907" t="s">
        <v>1140</v>
      </c>
      <c r="Y78" s="907" t="s">
        <v>1140</v>
      </c>
      <c r="Z78" s="907" t="s">
        <v>1140</v>
      </c>
      <c r="AA78" s="907" t="s">
        <v>1140</v>
      </c>
      <c r="AB78" s="907" t="s">
        <v>1140</v>
      </c>
      <c r="AC78" s="907" t="s">
        <v>1140</v>
      </c>
      <c r="AD78" s="907" t="s">
        <v>1140</v>
      </c>
      <c r="AE78" s="907" t="s">
        <v>1140</v>
      </c>
      <c r="AF78" s="907" t="s">
        <v>1035</v>
      </c>
      <c r="AG78" s="907" t="s">
        <v>1035</v>
      </c>
      <c r="AH78" s="907" t="s">
        <v>1140</v>
      </c>
      <c r="AI78" s="907" t="s">
        <v>1140</v>
      </c>
      <c r="AJ78" s="907" t="s">
        <v>1140</v>
      </c>
      <c r="AK78" s="907" t="s">
        <v>1140</v>
      </c>
      <c r="AL78" s="907" t="s">
        <v>1140</v>
      </c>
      <c r="AM78" s="907" t="s">
        <v>1140</v>
      </c>
      <c r="AN78" s="907" t="s">
        <v>1140</v>
      </c>
      <c r="AO78" s="907" t="s">
        <v>1140</v>
      </c>
      <c r="AP78" s="907" t="s">
        <v>1140</v>
      </c>
      <c r="AQ78" s="907" t="s">
        <v>1140</v>
      </c>
      <c r="AR78" s="907" t="s">
        <v>1140</v>
      </c>
      <c r="AS78" s="907" t="s">
        <v>1140</v>
      </c>
      <c r="AT78" s="907" t="s">
        <v>1140</v>
      </c>
      <c r="AU78" s="907" t="s">
        <v>1140</v>
      </c>
      <c r="AV78" s="907" t="s">
        <v>1140</v>
      </c>
      <c r="AW78" s="907" t="s">
        <v>1140</v>
      </c>
      <c r="AX78" s="907" t="s">
        <v>1140</v>
      </c>
      <c r="AY78" s="907" t="s">
        <v>533</v>
      </c>
      <c r="AZ78" s="907" t="s">
        <v>533</v>
      </c>
      <c r="BA78" s="907" t="s">
        <v>1140</v>
      </c>
      <c r="BB78" s="907" t="s">
        <v>533</v>
      </c>
      <c r="BC78" s="907" t="s">
        <v>1140</v>
      </c>
      <c r="BD78" s="907" t="s">
        <v>533</v>
      </c>
      <c r="BE78" s="907" t="s">
        <v>1140</v>
      </c>
      <c r="BF78" s="907" t="s">
        <v>1140</v>
      </c>
      <c r="BG78" s="907" t="s">
        <v>533</v>
      </c>
      <c r="BH78" s="907" t="s">
        <v>533</v>
      </c>
      <c r="BI78" s="907" t="s">
        <v>1140</v>
      </c>
      <c r="BJ78" s="907" t="s">
        <v>533</v>
      </c>
      <c r="BK78" s="907" t="s">
        <v>1140</v>
      </c>
      <c r="BL78" s="907" t="s">
        <v>533</v>
      </c>
      <c r="BM78" s="907" t="s">
        <v>1140</v>
      </c>
      <c r="BN78" s="907" t="s">
        <v>1140</v>
      </c>
      <c r="BO78" s="907" t="s">
        <v>533</v>
      </c>
      <c r="BP78" s="907" t="s">
        <v>533</v>
      </c>
      <c r="BQ78" s="907" t="s">
        <v>533</v>
      </c>
      <c r="BR78" s="907" t="s">
        <v>533</v>
      </c>
      <c r="BS78" s="907" t="s">
        <v>1140</v>
      </c>
      <c r="BT78" s="907" t="s">
        <v>533</v>
      </c>
      <c r="BU78" s="907" t="s">
        <v>1140</v>
      </c>
      <c r="BV78" s="907" t="s">
        <v>1140</v>
      </c>
      <c r="BW78" s="907" t="s">
        <v>1140</v>
      </c>
      <c r="BX78" s="907" t="s">
        <v>1140</v>
      </c>
      <c r="BY78" s="907" t="s">
        <v>1140</v>
      </c>
      <c r="BZ78" s="907" t="s">
        <v>533</v>
      </c>
      <c r="CA78" s="907" t="s">
        <v>533</v>
      </c>
      <c r="CB78" s="907" t="s">
        <v>1140</v>
      </c>
      <c r="CC78" s="907" t="s">
        <v>1140</v>
      </c>
      <c r="CD78" s="907" t="s">
        <v>1140</v>
      </c>
      <c r="CE78" s="907" t="s">
        <v>1140</v>
      </c>
      <c r="CF78" s="907" t="s">
        <v>533</v>
      </c>
      <c r="CG78" s="907" t="s">
        <v>1140</v>
      </c>
      <c r="CH78" s="907" t="s">
        <v>1140</v>
      </c>
      <c r="CI78" s="907" t="s">
        <v>1140</v>
      </c>
      <c r="CJ78" s="907" t="s">
        <v>1140</v>
      </c>
      <c r="CK78" s="907" t="s">
        <v>1035</v>
      </c>
      <c r="CL78" s="907" t="s">
        <v>1140</v>
      </c>
      <c r="CM78" s="907" t="s">
        <v>1140</v>
      </c>
      <c r="CN78" s="907" t="s">
        <v>533</v>
      </c>
      <c r="CO78" s="907" t="s">
        <v>1140</v>
      </c>
      <c r="CP78" s="907" t="s">
        <v>1140</v>
      </c>
      <c r="CQ78" s="907" t="s">
        <v>1140</v>
      </c>
      <c r="CR78" s="907" t="s">
        <v>1140</v>
      </c>
      <c r="CS78" s="907" t="s">
        <v>1140</v>
      </c>
      <c r="CT78" s="907" t="s">
        <v>1140</v>
      </c>
      <c r="CU78" s="907" t="s">
        <v>1140</v>
      </c>
      <c r="CV78" s="907" t="s">
        <v>1140</v>
      </c>
      <c r="CW78" s="907" t="s">
        <v>1140</v>
      </c>
      <c r="CX78" s="907" t="s">
        <v>1140</v>
      </c>
      <c r="CY78" s="907" t="s">
        <v>1140</v>
      </c>
      <c r="CZ78" s="907" t="s">
        <v>533</v>
      </c>
      <c r="DA78" s="907" t="s">
        <v>1140</v>
      </c>
      <c r="DB78" s="907" t="s">
        <v>1140</v>
      </c>
      <c r="DC78" s="907" t="s">
        <v>1140</v>
      </c>
      <c r="DD78" s="907" t="s">
        <v>1140</v>
      </c>
      <c r="DE78" s="907" t="s">
        <v>1140</v>
      </c>
      <c r="DF78" s="907" t="s">
        <v>1140</v>
      </c>
      <c r="DG78" s="907" t="s">
        <v>1140</v>
      </c>
      <c r="DH78" s="907" t="s">
        <v>1140</v>
      </c>
      <c r="DI78" s="907" t="s">
        <v>1140</v>
      </c>
      <c r="DJ78" s="907" t="s">
        <v>533</v>
      </c>
      <c r="DK78" s="907" t="s">
        <v>1140</v>
      </c>
      <c r="DL78" s="907" t="s">
        <v>1140</v>
      </c>
      <c r="DM78" s="907" t="s">
        <v>1140</v>
      </c>
      <c r="DN78" s="907" t="s">
        <v>1140</v>
      </c>
      <c r="DO78" s="907" t="s">
        <v>1140</v>
      </c>
      <c r="DP78" s="907" t="s">
        <v>1140</v>
      </c>
      <c r="DQ78" s="907" t="s">
        <v>1140</v>
      </c>
      <c r="DR78" s="907" t="s">
        <v>1140</v>
      </c>
      <c r="DS78" s="907" t="s">
        <v>1140</v>
      </c>
      <c r="DT78" s="907" t="s">
        <v>533</v>
      </c>
      <c r="DU78" s="907" t="s">
        <v>1140</v>
      </c>
      <c r="DV78" s="907" t="s">
        <v>1140</v>
      </c>
      <c r="DW78" s="907" t="s">
        <v>533</v>
      </c>
      <c r="DX78" s="907" t="s">
        <v>533</v>
      </c>
      <c r="DY78" s="907" t="s">
        <v>533</v>
      </c>
      <c r="DZ78" s="907" t="s">
        <v>533</v>
      </c>
      <c r="EA78" s="907" t="s">
        <v>1140</v>
      </c>
      <c r="EB78" s="907" t="s">
        <v>533</v>
      </c>
      <c r="EC78" s="907" t="s">
        <v>534</v>
      </c>
      <c r="ED78" s="907" t="s">
        <v>1140</v>
      </c>
      <c r="EE78" s="907" t="s">
        <v>1140</v>
      </c>
      <c r="EF78" s="907" t="s">
        <v>1140</v>
      </c>
      <c r="EG78" s="907" t="s">
        <v>1140</v>
      </c>
      <c r="EH78" s="907" t="s">
        <v>1140</v>
      </c>
      <c r="EI78" s="907" t="s">
        <v>1140</v>
      </c>
      <c r="EJ78" s="907" t="s">
        <v>1140</v>
      </c>
      <c r="EK78" s="907" t="s">
        <v>1140</v>
      </c>
      <c r="EL78" s="907" t="s">
        <v>1140</v>
      </c>
      <c r="EM78" s="907" t="s">
        <v>1140</v>
      </c>
      <c r="EN78" s="907" t="s">
        <v>1140</v>
      </c>
      <c r="EO78" s="907" t="s">
        <v>1140</v>
      </c>
      <c r="EP78" s="907" t="s">
        <v>1140</v>
      </c>
      <c r="EQ78" s="907" t="s">
        <v>1140</v>
      </c>
      <c r="ER78" s="907" t="s">
        <v>1035</v>
      </c>
      <c r="ES78" s="907" t="s">
        <v>1140</v>
      </c>
      <c r="ET78" s="907" t="s">
        <v>533</v>
      </c>
      <c r="EU78" s="907" t="s">
        <v>1140</v>
      </c>
      <c r="EV78" s="907" t="s">
        <v>1140</v>
      </c>
      <c r="EW78" s="907" t="s">
        <v>1140</v>
      </c>
      <c r="EX78" s="907" t="s">
        <v>533</v>
      </c>
      <c r="EY78" s="907" t="s">
        <v>1140</v>
      </c>
      <c r="EZ78" s="907" t="s">
        <v>1140</v>
      </c>
      <c r="FA78" s="907" t="s">
        <v>1140</v>
      </c>
      <c r="FB78" s="907" t="s">
        <v>1140</v>
      </c>
      <c r="FC78" s="907" t="s">
        <v>1140</v>
      </c>
      <c r="FD78" s="907" t="s">
        <v>1140</v>
      </c>
      <c r="FE78" s="907" t="s">
        <v>1140</v>
      </c>
      <c r="FF78" s="907" t="s">
        <v>1140</v>
      </c>
      <c r="FG78" s="907" t="s">
        <v>1140</v>
      </c>
      <c r="FH78" s="907" t="s">
        <v>533</v>
      </c>
      <c r="FI78" s="907" t="s">
        <v>533</v>
      </c>
      <c r="FJ78" s="907" t="s">
        <v>1140</v>
      </c>
      <c r="FK78" s="907" t="s">
        <v>1140</v>
      </c>
      <c r="FL78" s="907" t="s">
        <v>1140</v>
      </c>
      <c r="FM78" s="907" t="s">
        <v>1140</v>
      </c>
      <c r="FN78" s="907" t="s">
        <v>1140</v>
      </c>
      <c r="FO78" s="907" t="s">
        <v>1140</v>
      </c>
      <c r="FP78" s="907" t="s">
        <v>1140</v>
      </c>
      <c r="FQ78" s="907" t="s">
        <v>1140</v>
      </c>
      <c r="FR78" s="907" t="s">
        <v>1140</v>
      </c>
      <c r="FS78" s="907" t="s">
        <v>1140</v>
      </c>
      <c r="FT78" s="907" t="s">
        <v>1140</v>
      </c>
      <c r="FU78" s="907" t="s">
        <v>1140</v>
      </c>
      <c r="FV78" s="907" t="s">
        <v>534</v>
      </c>
      <c r="FW78" s="907" t="s">
        <v>1140</v>
      </c>
      <c r="FX78" s="907" t="s">
        <v>533</v>
      </c>
      <c r="FY78" s="907" t="s">
        <v>533</v>
      </c>
      <c r="FZ78" s="907" t="s">
        <v>533</v>
      </c>
      <c r="GA78" s="907" t="s">
        <v>533</v>
      </c>
      <c r="GB78" s="907" t="s">
        <v>533</v>
      </c>
      <c r="GC78" s="907" t="s">
        <v>1140</v>
      </c>
      <c r="GD78" s="907" t="s">
        <v>533</v>
      </c>
      <c r="GE78" s="907" t="s">
        <v>533</v>
      </c>
      <c r="GF78" s="907" t="s">
        <v>1140</v>
      </c>
      <c r="GG78" s="907" t="s">
        <v>1140</v>
      </c>
      <c r="GH78" s="907" t="s">
        <v>533</v>
      </c>
      <c r="GI78" s="907" t="s">
        <v>533</v>
      </c>
      <c r="GJ78" s="907" t="s">
        <v>533</v>
      </c>
      <c r="GK78" s="907" t="s">
        <v>533</v>
      </c>
    </row>
    <row r="79" spans="1:193" x14ac:dyDescent="0.2">
      <c r="A79" s="906">
        <v>44539</v>
      </c>
      <c r="B79" s="907" t="s">
        <v>1140</v>
      </c>
      <c r="C79" s="907" t="s">
        <v>1140</v>
      </c>
      <c r="D79" s="907" t="s">
        <v>1140</v>
      </c>
      <c r="E79" s="907" t="s">
        <v>533</v>
      </c>
      <c r="F79" s="907" t="s">
        <v>1140</v>
      </c>
      <c r="G79" s="907" t="s">
        <v>1140</v>
      </c>
      <c r="H79" s="907" t="s">
        <v>1140</v>
      </c>
      <c r="I79" s="907" t="s">
        <v>533</v>
      </c>
      <c r="J79" s="907" t="s">
        <v>1140</v>
      </c>
      <c r="K79" s="907" t="s">
        <v>1140</v>
      </c>
      <c r="L79" s="907" t="s">
        <v>533</v>
      </c>
      <c r="M79" s="907" t="s">
        <v>1140</v>
      </c>
      <c r="N79" s="907" t="s">
        <v>1140</v>
      </c>
      <c r="O79" s="907" t="s">
        <v>1140</v>
      </c>
      <c r="P79" s="907" t="s">
        <v>1140</v>
      </c>
      <c r="Q79" s="907" t="s">
        <v>1140</v>
      </c>
      <c r="R79" s="907" t="s">
        <v>1140</v>
      </c>
      <c r="S79" s="907" t="s">
        <v>1140</v>
      </c>
      <c r="T79" s="907" t="s">
        <v>1140</v>
      </c>
      <c r="U79" s="907" t="s">
        <v>1140</v>
      </c>
      <c r="V79" s="907" t="s">
        <v>1140</v>
      </c>
      <c r="W79" s="907" t="s">
        <v>1140</v>
      </c>
      <c r="X79" s="907" t="s">
        <v>1140</v>
      </c>
      <c r="Y79" s="907" t="s">
        <v>1140</v>
      </c>
      <c r="Z79" s="907" t="s">
        <v>1140</v>
      </c>
      <c r="AA79" s="907" t="s">
        <v>1140</v>
      </c>
      <c r="AB79" s="907" t="s">
        <v>1140</v>
      </c>
      <c r="AC79" s="907" t="s">
        <v>1140</v>
      </c>
      <c r="AD79" s="907" t="s">
        <v>1140</v>
      </c>
      <c r="AE79" s="907" t="s">
        <v>1140</v>
      </c>
      <c r="AF79" s="907" t="s">
        <v>1035</v>
      </c>
      <c r="AG79" s="907" t="s">
        <v>1035</v>
      </c>
      <c r="AH79" s="907" t="s">
        <v>1140</v>
      </c>
      <c r="AI79" s="907" t="s">
        <v>1140</v>
      </c>
      <c r="AJ79" s="907" t="s">
        <v>1140</v>
      </c>
      <c r="AK79" s="907" t="s">
        <v>1140</v>
      </c>
      <c r="AL79" s="907" t="s">
        <v>1140</v>
      </c>
      <c r="AM79" s="907" t="s">
        <v>1140</v>
      </c>
      <c r="AN79" s="907" t="s">
        <v>1140</v>
      </c>
      <c r="AO79" s="907" t="s">
        <v>1140</v>
      </c>
      <c r="AP79" s="907" t="s">
        <v>1140</v>
      </c>
      <c r="AQ79" s="907" t="s">
        <v>1140</v>
      </c>
      <c r="AR79" s="907" t="s">
        <v>1140</v>
      </c>
      <c r="AS79" s="907" t="s">
        <v>1140</v>
      </c>
      <c r="AT79" s="907" t="s">
        <v>1140</v>
      </c>
      <c r="AU79" s="907" t="s">
        <v>1140</v>
      </c>
      <c r="AV79" s="907" t="s">
        <v>1140</v>
      </c>
      <c r="AW79" s="907" t="s">
        <v>1140</v>
      </c>
      <c r="AX79" s="907" t="s">
        <v>1140</v>
      </c>
      <c r="AY79" s="907" t="s">
        <v>533</v>
      </c>
      <c r="AZ79" s="907" t="s">
        <v>533</v>
      </c>
      <c r="BA79" s="907" t="s">
        <v>1140</v>
      </c>
      <c r="BB79" s="907" t="s">
        <v>533</v>
      </c>
      <c r="BC79" s="907" t="s">
        <v>1140</v>
      </c>
      <c r="BD79" s="907" t="s">
        <v>533</v>
      </c>
      <c r="BE79" s="907" t="s">
        <v>1140</v>
      </c>
      <c r="BF79" s="907" t="s">
        <v>1140</v>
      </c>
      <c r="BG79" s="907" t="s">
        <v>533</v>
      </c>
      <c r="BH79" s="907" t="s">
        <v>533</v>
      </c>
      <c r="BI79" s="907" t="s">
        <v>1140</v>
      </c>
      <c r="BJ79" s="907" t="s">
        <v>533</v>
      </c>
      <c r="BK79" s="907" t="s">
        <v>1140</v>
      </c>
      <c r="BL79" s="907" t="s">
        <v>533</v>
      </c>
      <c r="BM79" s="907" t="s">
        <v>1140</v>
      </c>
      <c r="BN79" s="907" t="s">
        <v>1140</v>
      </c>
      <c r="BO79" s="907" t="s">
        <v>533</v>
      </c>
      <c r="BP79" s="907" t="s">
        <v>533</v>
      </c>
      <c r="BQ79" s="907" t="s">
        <v>533</v>
      </c>
      <c r="BR79" s="907" t="s">
        <v>533</v>
      </c>
      <c r="BS79" s="907" t="s">
        <v>1140</v>
      </c>
      <c r="BT79" s="907" t="s">
        <v>533</v>
      </c>
      <c r="BU79" s="907" t="s">
        <v>1140</v>
      </c>
      <c r="BV79" s="907" t="s">
        <v>1140</v>
      </c>
      <c r="BW79" s="907" t="s">
        <v>1140</v>
      </c>
      <c r="BX79" s="907" t="s">
        <v>1140</v>
      </c>
      <c r="BY79" s="907" t="s">
        <v>1140</v>
      </c>
      <c r="BZ79" s="907" t="s">
        <v>533</v>
      </c>
      <c r="CA79" s="907" t="s">
        <v>533</v>
      </c>
      <c r="CB79" s="907" t="s">
        <v>1140</v>
      </c>
      <c r="CC79" s="907" t="s">
        <v>1140</v>
      </c>
      <c r="CD79" s="907" t="s">
        <v>1140</v>
      </c>
      <c r="CE79" s="907" t="s">
        <v>1140</v>
      </c>
      <c r="CF79" s="907" t="s">
        <v>533</v>
      </c>
      <c r="CG79" s="907" t="s">
        <v>1140</v>
      </c>
      <c r="CH79" s="907" t="s">
        <v>1140</v>
      </c>
      <c r="CI79" s="907" t="s">
        <v>1140</v>
      </c>
      <c r="CJ79" s="907" t="s">
        <v>1140</v>
      </c>
      <c r="CK79" s="907" t="s">
        <v>1035</v>
      </c>
      <c r="CL79" s="907" t="s">
        <v>1140</v>
      </c>
      <c r="CM79" s="907" t="s">
        <v>1140</v>
      </c>
      <c r="CN79" s="907" t="s">
        <v>533</v>
      </c>
      <c r="CO79" s="907" t="s">
        <v>1140</v>
      </c>
      <c r="CP79" s="907" t="s">
        <v>1140</v>
      </c>
      <c r="CQ79" s="907" t="s">
        <v>1140</v>
      </c>
      <c r="CR79" s="907" t="s">
        <v>1140</v>
      </c>
      <c r="CS79" s="907" t="s">
        <v>1140</v>
      </c>
      <c r="CT79" s="907" t="s">
        <v>1140</v>
      </c>
      <c r="CU79" s="907" t="s">
        <v>1140</v>
      </c>
      <c r="CV79" s="907" t="s">
        <v>1140</v>
      </c>
      <c r="CW79" s="907" t="s">
        <v>1140</v>
      </c>
      <c r="CX79" s="907" t="s">
        <v>1140</v>
      </c>
      <c r="CY79" s="907" t="s">
        <v>1140</v>
      </c>
      <c r="CZ79" s="907" t="s">
        <v>533</v>
      </c>
      <c r="DA79" s="907" t="s">
        <v>1140</v>
      </c>
      <c r="DB79" s="907" t="s">
        <v>1140</v>
      </c>
      <c r="DC79" s="907" t="s">
        <v>1140</v>
      </c>
      <c r="DD79" s="907" t="s">
        <v>1140</v>
      </c>
      <c r="DE79" s="907" t="s">
        <v>1140</v>
      </c>
      <c r="DF79" s="907" t="s">
        <v>1140</v>
      </c>
      <c r="DG79" s="907" t="s">
        <v>1140</v>
      </c>
      <c r="DH79" s="907" t="s">
        <v>1140</v>
      </c>
      <c r="DI79" s="907" t="s">
        <v>1140</v>
      </c>
      <c r="DJ79" s="907" t="s">
        <v>533</v>
      </c>
      <c r="DK79" s="907" t="s">
        <v>1140</v>
      </c>
      <c r="DL79" s="907" t="s">
        <v>1140</v>
      </c>
      <c r="DM79" s="907" t="s">
        <v>1140</v>
      </c>
      <c r="DN79" s="907" t="s">
        <v>1140</v>
      </c>
      <c r="DO79" s="907" t="s">
        <v>1140</v>
      </c>
      <c r="DP79" s="907" t="s">
        <v>1140</v>
      </c>
      <c r="DQ79" s="907" t="s">
        <v>1140</v>
      </c>
      <c r="DR79" s="907" t="s">
        <v>1140</v>
      </c>
      <c r="DS79" s="907" t="s">
        <v>1140</v>
      </c>
      <c r="DT79" s="907" t="s">
        <v>1140</v>
      </c>
      <c r="DU79" s="907" t="s">
        <v>1140</v>
      </c>
      <c r="DV79" s="907" t="s">
        <v>1140</v>
      </c>
      <c r="DW79" s="907" t="s">
        <v>533</v>
      </c>
      <c r="DX79" s="907" t="s">
        <v>533</v>
      </c>
      <c r="DY79" s="907" t="s">
        <v>533</v>
      </c>
      <c r="DZ79" s="907" t="s">
        <v>533</v>
      </c>
      <c r="EA79" s="907" t="s">
        <v>533</v>
      </c>
      <c r="EB79" s="907" t="s">
        <v>533</v>
      </c>
      <c r="EC79" s="907" t="s">
        <v>534</v>
      </c>
      <c r="ED79" s="907" t="s">
        <v>1140</v>
      </c>
      <c r="EE79" s="907" t="s">
        <v>1140</v>
      </c>
      <c r="EF79" s="907" t="s">
        <v>1140</v>
      </c>
      <c r="EG79" s="907" t="s">
        <v>1140</v>
      </c>
      <c r="EH79" s="907" t="s">
        <v>1140</v>
      </c>
      <c r="EI79" s="907" t="s">
        <v>1140</v>
      </c>
      <c r="EJ79" s="907" t="s">
        <v>1140</v>
      </c>
      <c r="EK79" s="907" t="s">
        <v>1140</v>
      </c>
      <c r="EL79" s="907" t="s">
        <v>1140</v>
      </c>
      <c r="EM79" s="907" t="s">
        <v>1140</v>
      </c>
      <c r="EN79" s="907" t="s">
        <v>1140</v>
      </c>
      <c r="EO79" s="907" t="s">
        <v>1140</v>
      </c>
      <c r="EP79" s="907" t="s">
        <v>1140</v>
      </c>
      <c r="EQ79" s="907" t="s">
        <v>1140</v>
      </c>
      <c r="ER79" s="907" t="s">
        <v>1035</v>
      </c>
      <c r="ES79" s="907" t="s">
        <v>533</v>
      </c>
      <c r="ET79" s="907" t="s">
        <v>533</v>
      </c>
      <c r="EU79" s="907" t="s">
        <v>1140</v>
      </c>
      <c r="EV79" s="907" t="s">
        <v>1140</v>
      </c>
      <c r="EW79" s="907" t="s">
        <v>533</v>
      </c>
      <c r="EX79" s="907" t="s">
        <v>533</v>
      </c>
      <c r="EY79" s="907" t="s">
        <v>1140</v>
      </c>
      <c r="EZ79" s="907" t="s">
        <v>1140</v>
      </c>
      <c r="FA79" s="907" t="s">
        <v>1140</v>
      </c>
      <c r="FB79" s="907" t="s">
        <v>1140</v>
      </c>
      <c r="FC79" s="907" t="s">
        <v>1140</v>
      </c>
      <c r="FD79" s="907" t="s">
        <v>1140</v>
      </c>
      <c r="FE79" s="907" t="s">
        <v>1140</v>
      </c>
      <c r="FF79" s="907" t="s">
        <v>1140</v>
      </c>
      <c r="FG79" s="907" t="s">
        <v>1140</v>
      </c>
      <c r="FH79" s="907" t="s">
        <v>533</v>
      </c>
      <c r="FI79" s="907" t="s">
        <v>533</v>
      </c>
      <c r="FJ79" s="907" t="s">
        <v>1140</v>
      </c>
      <c r="FK79" s="907" t="s">
        <v>1140</v>
      </c>
      <c r="FL79" s="907" t="s">
        <v>1140</v>
      </c>
      <c r="FM79" s="907" t="s">
        <v>1140</v>
      </c>
      <c r="FN79" s="907" t="s">
        <v>1140</v>
      </c>
      <c r="FO79" s="907" t="s">
        <v>1140</v>
      </c>
      <c r="FP79" s="907" t="s">
        <v>1140</v>
      </c>
      <c r="FQ79" s="907" t="s">
        <v>1140</v>
      </c>
      <c r="FR79" s="907" t="s">
        <v>1140</v>
      </c>
      <c r="FS79" s="907" t="s">
        <v>1140</v>
      </c>
      <c r="FT79" s="907" t="s">
        <v>1140</v>
      </c>
      <c r="FU79" s="907" t="s">
        <v>1140</v>
      </c>
      <c r="FV79" s="907" t="s">
        <v>534</v>
      </c>
      <c r="FW79" s="907" t="s">
        <v>1140</v>
      </c>
      <c r="FX79" s="907" t="s">
        <v>533</v>
      </c>
      <c r="FY79" s="907" t="s">
        <v>533</v>
      </c>
      <c r="FZ79" s="907" t="s">
        <v>533</v>
      </c>
      <c r="GA79" s="907" t="s">
        <v>533</v>
      </c>
      <c r="GB79" s="907" t="s">
        <v>533</v>
      </c>
      <c r="GC79" s="907" t="s">
        <v>1140</v>
      </c>
      <c r="GD79" s="907" t="s">
        <v>533</v>
      </c>
      <c r="GE79" s="907" t="s">
        <v>533</v>
      </c>
      <c r="GF79" s="907" t="s">
        <v>1140</v>
      </c>
      <c r="GG79" s="907" t="s">
        <v>1140</v>
      </c>
      <c r="GH79" s="907" t="s">
        <v>533</v>
      </c>
      <c r="GI79" s="907" t="s">
        <v>533</v>
      </c>
      <c r="GJ79" s="907" t="s">
        <v>533</v>
      </c>
      <c r="GK79" s="907" t="s">
        <v>1140</v>
      </c>
    </row>
    <row r="80" spans="1:193" x14ac:dyDescent="0.2">
      <c r="A80" s="906">
        <v>44540</v>
      </c>
      <c r="B80" s="907" t="s">
        <v>1140</v>
      </c>
      <c r="C80" s="907" t="s">
        <v>1140</v>
      </c>
      <c r="D80" s="907" t="s">
        <v>1140</v>
      </c>
      <c r="E80" s="907" t="s">
        <v>533</v>
      </c>
      <c r="F80" s="907" t="s">
        <v>1140</v>
      </c>
      <c r="G80" s="907" t="s">
        <v>1140</v>
      </c>
      <c r="H80" s="907" t="s">
        <v>1140</v>
      </c>
      <c r="I80" s="907" t="s">
        <v>1140</v>
      </c>
      <c r="J80" s="907" t="s">
        <v>1140</v>
      </c>
      <c r="K80" s="907" t="s">
        <v>1140</v>
      </c>
      <c r="L80" s="907" t="s">
        <v>1140</v>
      </c>
      <c r="M80" s="907" t="s">
        <v>1140</v>
      </c>
      <c r="N80" s="907" t="s">
        <v>1140</v>
      </c>
      <c r="O80" s="907" t="s">
        <v>1140</v>
      </c>
      <c r="P80" s="907" t="s">
        <v>1140</v>
      </c>
      <c r="Q80" s="907" t="s">
        <v>1140</v>
      </c>
      <c r="R80" s="907" t="s">
        <v>1140</v>
      </c>
      <c r="S80" s="907" t="s">
        <v>1140</v>
      </c>
      <c r="T80" s="907" t="s">
        <v>1140</v>
      </c>
      <c r="U80" s="907" t="s">
        <v>1140</v>
      </c>
      <c r="V80" s="907" t="s">
        <v>1140</v>
      </c>
      <c r="W80" s="907" t="s">
        <v>1140</v>
      </c>
      <c r="X80" s="907" t="s">
        <v>1140</v>
      </c>
      <c r="Y80" s="907" t="s">
        <v>1140</v>
      </c>
      <c r="Z80" s="907" t="s">
        <v>1140</v>
      </c>
      <c r="AA80" s="907" t="s">
        <v>1140</v>
      </c>
      <c r="AB80" s="907" t="s">
        <v>1140</v>
      </c>
      <c r="AC80" s="907" t="s">
        <v>1140</v>
      </c>
      <c r="AD80" s="907" t="s">
        <v>1140</v>
      </c>
      <c r="AE80" s="907" t="s">
        <v>1140</v>
      </c>
      <c r="AF80" s="907" t="s">
        <v>1035</v>
      </c>
      <c r="AG80" s="907" t="s">
        <v>1035</v>
      </c>
      <c r="AH80" s="907" t="s">
        <v>1140</v>
      </c>
      <c r="AI80" s="907" t="s">
        <v>1140</v>
      </c>
      <c r="AJ80" s="907" t="s">
        <v>1140</v>
      </c>
      <c r="AK80" s="907" t="s">
        <v>1140</v>
      </c>
      <c r="AL80" s="907" t="s">
        <v>1140</v>
      </c>
      <c r="AM80" s="907" t="s">
        <v>1140</v>
      </c>
      <c r="AN80" s="907" t="s">
        <v>1140</v>
      </c>
      <c r="AO80" s="907" t="s">
        <v>1140</v>
      </c>
      <c r="AP80" s="907" t="s">
        <v>1140</v>
      </c>
      <c r="AQ80" s="907" t="s">
        <v>1140</v>
      </c>
      <c r="AR80" s="907" t="s">
        <v>1140</v>
      </c>
      <c r="AS80" s="907" t="s">
        <v>1140</v>
      </c>
      <c r="AT80" s="907" t="s">
        <v>1140</v>
      </c>
      <c r="AU80" s="907" t="s">
        <v>1140</v>
      </c>
      <c r="AV80" s="907" t="s">
        <v>1140</v>
      </c>
      <c r="AW80" s="907" t="s">
        <v>1140</v>
      </c>
      <c r="AX80" s="907" t="s">
        <v>1140</v>
      </c>
      <c r="AY80" s="907" t="s">
        <v>533</v>
      </c>
      <c r="AZ80" s="907" t="s">
        <v>533</v>
      </c>
      <c r="BA80" s="907" t="s">
        <v>1140</v>
      </c>
      <c r="BB80" s="907" t="s">
        <v>533</v>
      </c>
      <c r="BC80" s="907" t="s">
        <v>1140</v>
      </c>
      <c r="BD80" s="907" t="s">
        <v>533</v>
      </c>
      <c r="BE80" s="907" t="s">
        <v>1140</v>
      </c>
      <c r="BF80" s="907" t="s">
        <v>1140</v>
      </c>
      <c r="BG80" s="907" t="s">
        <v>533</v>
      </c>
      <c r="BH80" s="907" t="s">
        <v>533</v>
      </c>
      <c r="BI80" s="907" t="s">
        <v>1140</v>
      </c>
      <c r="BJ80" s="907" t="s">
        <v>533</v>
      </c>
      <c r="BK80" s="907" t="s">
        <v>1140</v>
      </c>
      <c r="BL80" s="907" t="s">
        <v>533</v>
      </c>
      <c r="BM80" s="907" t="s">
        <v>1140</v>
      </c>
      <c r="BN80" s="907" t="s">
        <v>1140</v>
      </c>
      <c r="BO80" s="907" t="s">
        <v>533</v>
      </c>
      <c r="BP80" s="907" t="s">
        <v>533</v>
      </c>
      <c r="BQ80" s="907" t="s">
        <v>533</v>
      </c>
      <c r="BR80" s="907" t="s">
        <v>533</v>
      </c>
      <c r="BS80" s="907" t="s">
        <v>1140</v>
      </c>
      <c r="BT80" s="907" t="s">
        <v>533</v>
      </c>
      <c r="BU80" s="907" t="s">
        <v>1140</v>
      </c>
      <c r="BV80" s="907" t="s">
        <v>1140</v>
      </c>
      <c r="BW80" s="907" t="s">
        <v>1140</v>
      </c>
      <c r="BX80" s="907" t="s">
        <v>1140</v>
      </c>
      <c r="BY80" s="907" t="s">
        <v>1140</v>
      </c>
      <c r="BZ80" s="907" t="s">
        <v>533</v>
      </c>
      <c r="CA80" s="907" t="s">
        <v>533</v>
      </c>
      <c r="CB80" s="907" t="s">
        <v>1140</v>
      </c>
      <c r="CC80" s="907" t="s">
        <v>1140</v>
      </c>
      <c r="CD80" s="907" t="s">
        <v>1140</v>
      </c>
      <c r="CE80" s="907" t="s">
        <v>1140</v>
      </c>
      <c r="CF80" s="907" t="s">
        <v>533</v>
      </c>
      <c r="CG80" s="907" t="s">
        <v>1140</v>
      </c>
      <c r="CH80" s="907" t="s">
        <v>1140</v>
      </c>
      <c r="CI80" s="907" t="s">
        <v>1140</v>
      </c>
      <c r="CJ80" s="907" t="s">
        <v>1140</v>
      </c>
      <c r="CK80" s="907" t="s">
        <v>1035</v>
      </c>
      <c r="CL80" s="907" t="s">
        <v>1140</v>
      </c>
      <c r="CM80" s="907" t="s">
        <v>1140</v>
      </c>
      <c r="CN80" s="907" t="s">
        <v>533</v>
      </c>
      <c r="CO80" s="907" t="s">
        <v>1140</v>
      </c>
      <c r="CP80" s="907" t="s">
        <v>1140</v>
      </c>
      <c r="CQ80" s="907" t="s">
        <v>1140</v>
      </c>
      <c r="CR80" s="907" t="s">
        <v>1140</v>
      </c>
      <c r="CS80" s="907" t="s">
        <v>1140</v>
      </c>
      <c r="CT80" s="907" t="s">
        <v>1140</v>
      </c>
      <c r="CU80" s="907" t="s">
        <v>1140</v>
      </c>
      <c r="CV80" s="907" t="s">
        <v>1140</v>
      </c>
      <c r="CW80" s="907" t="s">
        <v>1140</v>
      </c>
      <c r="CX80" s="907" t="s">
        <v>1140</v>
      </c>
      <c r="CY80" s="907" t="s">
        <v>1140</v>
      </c>
      <c r="CZ80" s="907" t="s">
        <v>533</v>
      </c>
      <c r="DA80" s="907" t="s">
        <v>1140</v>
      </c>
      <c r="DB80" s="907" t="s">
        <v>1140</v>
      </c>
      <c r="DC80" s="907" t="s">
        <v>1140</v>
      </c>
      <c r="DD80" s="907" t="s">
        <v>1140</v>
      </c>
      <c r="DE80" s="907" t="s">
        <v>1140</v>
      </c>
      <c r="DF80" s="907" t="s">
        <v>1140</v>
      </c>
      <c r="DG80" s="907" t="s">
        <v>1140</v>
      </c>
      <c r="DH80" s="907" t="s">
        <v>1140</v>
      </c>
      <c r="DI80" s="907" t="s">
        <v>1140</v>
      </c>
      <c r="DJ80" s="907" t="s">
        <v>533</v>
      </c>
      <c r="DK80" s="907" t="s">
        <v>1140</v>
      </c>
      <c r="DL80" s="907" t="s">
        <v>1140</v>
      </c>
      <c r="DM80" s="907" t="s">
        <v>1140</v>
      </c>
      <c r="DN80" s="907" t="s">
        <v>1140</v>
      </c>
      <c r="DO80" s="907" t="s">
        <v>1140</v>
      </c>
      <c r="DP80" s="907" t="s">
        <v>1140</v>
      </c>
      <c r="DQ80" s="907" t="s">
        <v>1140</v>
      </c>
      <c r="DR80" s="907" t="s">
        <v>1140</v>
      </c>
      <c r="DS80" s="907" t="s">
        <v>1140</v>
      </c>
      <c r="DT80" s="907" t="s">
        <v>1140</v>
      </c>
      <c r="DU80" s="907" t="s">
        <v>1140</v>
      </c>
      <c r="DV80" s="907" t="s">
        <v>1140</v>
      </c>
      <c r="DW80" s="907" t="s">
        <v>533</v>
      </c>
      <c r="DX80" s="907" t="s">
        <v>533</v>
      </c>
      <c r="DY80" s="907" t="s">
        <v>533</v>
      </c>
      <c r="DZ80" s="907" t="s">
        <v>533</v>
      </c>
      <c r="EA80" s="907" t="s">
        <v>533</v>
      </c>
      <c r="EB80" s="907" t="s">
        <v>533</v>
      </c>
      <c r="EC80" s="907" t="s">
        <v>534</v>
      </c>
      <c r="ED80" s="907" t="s">
        <v>1140</v>
      </c>
      <c r="EE80" s="907" t="s">
        <v>1140</v>
      </c>
      <c r="EF80" s="907" t="s">
        <v>1140</v>
      </c>
      <c r="EG80" s="907" t="s">
        <v>1140</v>
      </c>
      <c r="EH80" s="907" t="s">
        <v>1140</v>
      </c>
      <c r="EI80" s="907" t="s">
        <v>1140</v>
      </c>
      <c r="EJ80" s="907" t="s">
        <v>1140</v>
      </c>
      <c r="EK80" s="907" t="s">
        <v>1140</v>
      </c>
      <c r="EL80" s="907" t="s">
        <v>1140</v>
      </c>
      <c r="EM80" s="907" t="s">
        <v>1140</v>
      </c>
      <c r="EN80" s="907" t="s">
        <v>1140</v>
      </c>
      <c r="EO80" s="907" t="s">
        <v>1140</v>
      </c>
      <c r="EP80" s="907" t="s">
        <v>1140</v>
      </c>
      <c r="EQ80" s="907" t="s">
        <v>1140</v>
      </c>
      <c r="ER80" s="907" t="s">
        <v>534</v>
      </c>
      <c r="ES80" s="907" t="s">
        <v>1035</v>
      </c>
      <c r="ET80" s="907" t="s">
        <v>533</v>
      </c>
      <c r="EU80" s="907" t="s">
        <v>1140</v>
      </c>
      <c r="EV80" s="907" t="s">
        <v>1140</v>
      </c>
      <c r="EW80" s="907" t="s">
        <v>1140</v>
      </c>
      <c r="EX80" s="907" t="s">
        <v>533</v>
      </c>
      <c r="EY80" s="907" t="s">
        <v>1140</v>
      </c>
      <c r="EZ80" s="907" t="s">
        <v>1140</v>
      </c>
      <c r="FA80" s="907" t="s">
        <v>1140</v>
      </c>
      <c r="FB80" s="907" t="s">
        <v>1140</v>
      </c>
      <c r="FC80" s="907" t="s">
        <v>1140</v>
      </c>
      <c r="FD80" s="907" t="s">
        <v>1140</v>
      </c>
      <c r="FE80" s="907" t="s">
        <v>1140</v>
      </c>
      <c r="FF80" s="907" t="s">
        <v>1140</v>
      </c>
      <c r="FG80" s="907" t="s">
        <v>1140</v>
      </c>
      <c r="FH80" s="907" t="s">
        <v>1140</v>
      </c>
      <c r="FI80" s="907" t="s">
        <v>1140</v>
      </c>
      <c r="FJ80" s="907" t="s">
        <v>1140</v>
      </c>
      <c r="FK80" s="907" t="s">
        <v>1140</v>
      </c>
      <c r="FL80" s="907" t="s">
        <v>1140</v>
      </c>
      <c r="FM80" s="907" t="s">
        <v>1140</v>
      </c>
      <c r="FN80" s="907" t="s">
        <v>1140</v>
      </c>
      <c r="FO80" s="907" t="s">
        <v>1140</v>
      </c>
      <c r="FP80" s="907" t="s">
        <v>1140</v>
      </c>
      <c r="FQ80" s="907" t="s">
        <v>1140</v>
      </c>
      <c r="FR80" s="907" t="s">
        <v>1140</v>
      </c>
      <c r="FS80" s="907" t="s">
        <v>1140</v>
      </c>
      <c r="FT80" s="907" t="s">
        <v>1140</v>
      </c>
      <c r="FU80" s="907" t="s">
        <v>1140</v>
      </c>
      <c r="FV80" s="907" t="s">
        <v>534</v>
      </c>
      <c r="FW80" s="907" t="s">
        <v>1140</v>
      </c>
      <c r="FX80" s="907" t="s">
        <v>1140</v>
      </c>
      <c r="FY80" s="907" t="s">
        <v>1140</v>
      </c>
      <c r="FZ80" s="907" t="s">
        <v>533</v>
      </c>
      <c r="GA80" s="907" t="s">
        <v>533</v>
      </c>
      <c r="GB80" s="907" t="s">
        <v>1140</v>
      </c>
      <c r="GC80" s="907" t="s">
        <v>1140</v>
      </c>
      <c r="GD80" s="907" t="s">
        <v>533</v>
      </c>
      <c r="GE80" s="907" t="s">
        <v>533</v>
      </c>
      <c r="GF80" s="907" t="s">
        <v>1140</v>
      </c>
      <c r="GG80" s="907" t="s">
        <v>1140</v>
      </c>
      <c r="GH80" s="907" t="s">
        <v>533</v>
      </c>
      <c r="GI80" s="907" t="s">
        <v>533</v>
      </c>
      <c r="GJ80" s="907" t="s">
        <v>533</v>
      </c>
      <c r="GK80" s="907" t="s">
        <v>1140</v>
      </c>
    </row>
    <row r="81" spans="1:193" x14ac:dyDescent="0.2">
      <c r="A81" s="906">
        <v>44541</v>
      </c>
      <c r="B81" s="907" t="s">
        <v>1140</v>
      </c>
      <c r="C81" s="907" t="s">
        <v>1140</v>
      </c>
      <c r="D81" s="907" t="s">
        <v>1140</v>
      </c>
      <c r="E81" s="907" t="s">
        <v>533</v>
      </c>
      <c r="F81" s="907" t="s">
        <v>1140</v>
      </c>
      <c r="G81" s="907" t="s">
        <v>1140</v>
      </c>
      <c r="H81" s="907" t="s">
        <v>1140</v>
      </c>
      <c r="I81" s="907" t="s">
        <v>1140</v>
      </c>
      <c r="J81" s="907" t="s">
        <v>1140</v>
      </c>
      <c r="K81" s="907" t="s">
        <v>1140</v>
      </c>
      <c r="L81" s="907" t="s">
        <v>1140</v>
      </c>
      <c r="M81" s="907" t="s">
        <v>1140</v>
      </c>
      <c r="N81" s="907" t="s">
        <v>1140</v>
      </c>
      <c r="O81" s="907" t="s">
        <v>1140</v>
      </c>
      <c r="P81" s="907" t="s">
        <v>1140</v>
      </c>
      <c r="Q81" s="907" t="s">
        <v>1140</v>
      </c>
      <c r="R81" s="907" t="s">
        <v>1140</v>
      </c>
      <c r="S81" s="907" t="s">
        <v>1140</v>
      </c>
      <c r="T81" s="907" t="s">
        <v>1140</v>
      </c>
      <c r="U81" s="907" t="s">
        <v>1140</v>
      </c>
      <c r="V81" s="907" t="s">
        <v>1140</v>
      </c>
      <c r="W81" s="907" t="s">
        <v>1140</v>
      </c>
      <c r="X81" s="907" t="s">
        <v>1140</v>
      </c>
      <c r="Y81" s="907" t="s">
        <v>1140</v>
      </c>
      <c r="Z81" s="907" t="s">
        <v>1140</v>
      </c>
      <c r="AA81" s="907" t="s">
        <v>1140</v>
      </c>
      <c r="AB81" s="907" t="s">
        <v>1140</v>
      </c>
      <c r="AC81" s="907" t="s">
        <v>1140</v>
      </c>
      <c r="AD81" s="907" t="s">
        <v>1140</v>
      </c>
      <c r="AE81" s="907" t="s">
        <v>1140</v>
      </c>
      <c r="AF81" s="907" t="s">
        <v>533</v>
      </c>
      <c r="AG81" s="907" t="s">
        <v>533</v>
      </c>
      <c r="AH81" s="907" t="s">
        <v>1140</v>
      </c>
      <c r="AI81" s="907" t="s">
        <v>1140</v>
      </c>
      <c r="AJ81" s="907" t="s">
        <v>1140</v>
      </c>
      <c r="AK81" s="907" t="s">
        <v>1140</v>
      </c>
      <c r="AL81" s="907" t="s">
        <v>1140</v>
      </c>
      <c r="AM81" s="907" t="s">
        <v>1140</v>
      </c>
      <c r="AN81" s="907" t="s">
        <v>1140</v>
      </c>
      <c r="AO81" s="907" t="s">
        <v>1140</v>
      </c>
      <c r="AP81" s="907" t="s">
        <v>1140</v>
      </c>
      <c r="AQ81" s="907" t="s">
        <v>1140</v>
      </c>
      <c r="AR81" s="907" t="s">
        <v>1140</v>
      </c>
      <c r="AS81" s="907" t="s">
        <v>1140</v>
      </c>
      <c r="AT81" s="907" t="s">
        <v>1140</v>
      </c>
      <c r="AU81" s="907" t="s">
        <v>1140</v>
      </c>
      <c r="AV81" s="907" t="s">
        <v>1140</v>
      </c>
      <c r="AW81" s="907" t="s">
        <v>1140</v>
      </c>
      <c r="AX81" s="907" t="s">
        <v>1140</v>
      </c>
      <c r="AY81" s="907" t="s">
        <v>533</v>
      </c>
      <c r="AZ81" s="907" t="s">
        <v>533</v>
      </c>
      <c r="BA81" s="907" t="s">
        <v>1140</v>
      </c>
      <c r="BB81" s="907" t="s">
        <v>533</v>
      </c>
      <c r="BC81" s="907" t="s">
        <v>1140</v>
      </c>
      <c r="BD81" s="907" t="s">
        <v>533</v>
      </c>
      <c r="BE81" s="907" t="s">
        <v>1140</v>
      </c>
      <c r="BF81" s="907" t="s">
        <v>1140</v>
      </c>
      <c r="BG81" s="907" t="s">
        <v>533</v>
      </c>
      <c r="BH81" s="907" t="s">
        <v>533</v>
      </c>
      <c r="BI81" s="907" t="s">
        <v>1140</v>
      </c>
      <c r="BJ81" s="907" t="s">
        <v>533</v>
      </c>
      <c r="BK81" s="907" t="s">
        <v>1140</v>
      </c>
      <c r="BL81" s="907" t="s">
        <v>533</v>
      </c>
      <c r="BM81" s="907" t="s">
        <v>1140</v>
      </c>
      <c r="BN81" s="907" t="s">
        <v>1140</v>
      </c>
      <c r="BO81" s="907" t="s">
        <v>533</v>
      </c>
      <c r="BP81" s="907" t="s">
        <v>533</v>
      </c>
      <c r="BQ81" s="907" t="s">
        <v>533</v>
      </c>
      <c r="BR81" s="907" t="s">
        <v>533</v>
      </c>
      <c r="BS81" s="907" t="s">
        <v>1140</v>
      </c>
      <c r="BT81" s="907" t="s">
        <v>533</v>
      </c>
      <c r="BU81" s="907" t="s">
        <v>1140</v>
      </c>
      <c r="BV81" s="907" t="s">
        <v>1140</v>
      </c>
      <c r="BW81" s="907" t="s">
        <v>1140</v>
      </c>
      <c r="BX81" s="907" t="s">
        <v>1140</v>
      </c>
      <c r="BY81" s="907" t="s">
        <v>1140</v>
      </c>
      <c r="BZ81" s="907" t="s">
        <v>533</v>
      </c>
      <c r="CA81" s="907" t="s">
        <v>533</v>
      </c>
      <c r="CB81" s="907" t="s">
        <v>1140</v>
      </c>
      <c r="CC81" s="907" t="s">
        <v>1140</v>
      </c>
      <c r="CD81" s="907" t="s">
        <v>1140</v>
      </c>
      <c r="CE81" s="907" t="s">
        <v>533</v>
      </c>
      <c r="CF81" s="907" t="s">
        <v>533</v>
      </c>
      <c r="CG81" s="907" t="s">
        <v>1140</v>
      </c>
      <c r="CH81" s="907" t="s">
        <v>1140</v>
      </c>
      <c r="CI81" s="907" t="s">
        <v>1140</v>
      </c>
      <c r="CJ81" s="907" t="s">
        <v>1140</v>
      </c>
      <c r="CK81" s="907" t="s">
        <v>1140</v>
      </c>
      <c r="CL81" s="907" t="s">
        <v>1140</v>
      </c>
      <c r="CM81" s="907" t="s">
        <v>1140</v>
      </c>
      <c r="CN81" s="907" t="s">
        <v>533</v>
      </c>
      <c r="CO81" s="907" t="s">
        <v>1140</v>
      </c>
      <c r="CP81" s="907" t="s">
        <v>1140</v>
      </c>
      <c r="CQ81" s="907" t="s">
        <v>1140</v>
      </c>
      <c r="CR81" s="907" t="s">
        <v>1140</v>
      </c>
      <c r="CS81" s="907" t="s">
        <v>1140</v>
      </c>
      <c r="CT81" s="907" t="s">
        <v>1140</v>
      </c>
      <c r="CU81" s="907" t="s">
        <v>1140</v>
      </c>
      <c r="CV81" s="907" t="s">
        <v>1140</v>
      </c>
      <c r="CW81" s="907" t="s">
        <v>1140</v>
      </c>
      <c r="CX81" s="907" t="s">
        <v>1140</v>
      </c>
      <c r="CY81" s="907" t="s">
        <v>1140</v>
      </c>
      <c r="CZ81" s="907" t="s">
        <v>533</v>
      </c>
      <c r="DA81" s="907" t="s">
        <v>1140</v>
      </c>
      <c r="DB81" s="907" t="s">
        <v>1140</v>
      </c>
      <c r="DC81" s="907" t="s">
        <v>1140</v>
      </c>
      <c r="DD81" s="907" t="s">
        <v>1140</v>
      </c>
      <c r="DE81" s="907" t="s">
        <v>1140</v>
      </c>
      <c r="DF81" s="907" t="s">
        <v>1140</v>
      </c>
      <c r="DG81" s="907" t="s">
        <v>1140</v>
      </c>
      <c r="DH81" s="907" t="s">
        <v>1140</v>
      </c>
      <c r="DI81" s="907" t="s">
        <v>1140</v>
      </c>
      <c r="DJ81" s="907" t="s">
        <v>533</v>
      </c>
      <c r="DK81" s="907" t="s">
        <v>1140</v>
      </c>
      <c r="DL81" s="907" t="s">
        <v>1140</v>
      </c>
      <c r="DM81" s="907" t="s">
        <v>1140</v>
      </c>
      <c r="DN81" s="907" t="s">
        <v>1140</v>
      </c>
      <c r="DO81" s="907" t="s">
        <v>1140</v>
      </c>
      <c r="DP81" s="907" t="s">
        <v>1140</v>
      </c>
      <c r="DQ81" s="907" t="s">
        <v>1140</v>
      </c>
      <c r="DR81" s="907" t="s">
        <v>1140</v>
      </c>
      <c r="DS81" s="907" t="s">
        <v>1140</v>
      </c>
      <c r="DT81" s="907" t="s">
        <v>533</v>
      </c>
      <c r="DU81" s="907" t="s">
        <v>1140</v>
      </c>
      <c r="DV81" s="907" t="s">
        <v>1140</v>
      </c>
      <c r="DW81" s="907" t="s">
        <v>533</v>
      </c>
      <c r="DX81" s="907" t="s">
        <v>533</v>
      </c>
      <c r="DY81" s="907" t="s">
        <v>533</v>
      </c>
      <c r="DZ81" s="907" t="s">
        <v>533</v>
      </c>
      <c r="EA81" s="907" t="s">
        <v>533</v>
      </c>
      <c r="EB81" s="907" t="s">
        <v>533</v>
      </c>
      <c r="EC81" s="907" t="s">
        <v>534</v>
      </c>
      <c r="ED81" s="907" t="s">
        <v>1140</v>
      </c>
      <c r="EE81" s="907" t="s">
        <v>1140</v>
      </c>
      <c r="EF81" s="907" t="s">
        <v>1140</v>
      </c>
      <c r="EG81" s="907" t="s">
        <v>1140</v>
      </c>
      <c r="EH81" s="907" t="s">
        <v>1140</v>
      </c>
      <c r="EI81" s="907" t="s">
        <v>1140</v>
      </c>
      <c r="EJ81" s="907" t="s">
        <v>1140</v>
      </c>
      <c r="EK81" s="907" t="s">
        <v>1140</v>
      </c>
      <c r="EL81" s="907" t="s">
        <v>1140</v>
      </c>
      <c r="EM81" s="907" t="s">
        <v>1140</v>
      </c>
      <c r="EN81" s="907" t="s">
        <v>1140</v>
      </c>
      <c r="EO81" s="907" t="s">
        <v>1140</v>
      </c>
      <c r="EP81" s="907" t="s">
        <v>1140</v>
      </c>
      <c r="EQ81" s="907" t="s">
        <v>1140</v>
      </c>
      <c r="ER81" s="907" t="s">
        <v>534</v>
      </c>
      <c r="ES81" s="907" t="s">
        <v>533</v>
      </c>
      <c r="ET81" s="907" t="s">
        <v>533</v>
      </c>
      <c r="EU81" s="907" t="s">
        <v>1140</v>
      </c>
      <c r="EV81" s="907" t="s">
        <v>1140</v>
      </c>
      <c r="EW81" s="907" t="s">
        <v>533</v>
      </c>
      <c r="EX81" s="907" t="s">
        <v>533</v>
      </c>
      <c r="EY81" s="907" t="s">
        <v>1140</v>
      </c>
      <c r="EZ81" s="907" t="s">
        <v>1140</v>
      </c>
      <c r="FA81" s="907" t="s">
        <v>1140</v>
      </c>
      <c r="FB81" s="907" t="s">
        <v>1140</v>
      </c>
      <c r="FC81" s="907" t="s">
        <v>1140</v>
      </c>
      <c r="FD81" s="907" t="s">
        <v>1140</v>
      </c>
      <c r="FE81" s="907" t="s">
        <v>1140</v>
      </c>
      <c r="FF81" s="907" t="s">
        <v>1140</v>
      </c>
      <c r="FG81" s="907" t="s">
        <v>1140</v>
      </c>
      <c r="FH81" s="907" t="s">
        <v>533</v>
      </c>
      <c r="FI81" s="907" t="s">
        <v>533</v>
      </c>
      <c r="FJ81" s="907" t="s">
        <v>1140</v>
      </c>
      <c r="FK81" s="907" t="s">
        <v>1140</v>
      </c>
      <c r="FL81" s="907" t="s">
        <v>1140</v>
      </c>
      <c r="FM81" s="907" t="s">
        <v>1140</v>
      </c>
      <c r="FN81" s="907" t="s">
        <v>1140</v>
      </c>
      <c r="FO81" s="907" t="s">
        <v>1140</v>
      </c>
      <c r="FP81" s="907" t="s">
        <v>1140</v>
      </c>
      <c r="FQ81" s="907" t="s">
        <v>1140</v>
      </c>
      <c r="FR81" s="907" t="s">
        <v>1140</v>
      </c>
      <c r="FS81" s="907" t="s">
        <v>1140</v>
      </c>
      <c r="FT81" s="907" t="s">
        <v>1140</v>
      </c>
      <c r="FU81" s="907" t="s">
        <v>1140</v>
      </c>
      <c r="FV81" s="907" t="s">
        <v>534</v>
      </c>
      <c r="FW81" s="907" t="s">
        <v>1140</v>
      </c>
      <c r="FX81" s="907" t="s">
        <v>533</v>
      </c>
      <c r="FY81" s="907" t="s">
        <v>533</v>
      </c>
      <c r="FZ81" s="907" t="s">
        <v>533</v>
      </c>
      <c r="GA81" s="907" t="s">
        <v>533</v>
      </c>
      <c r="GB81" s="907" t="s">
        <v>533</v>
      </c>
      <c r="GC81" s="907" t="s">
        <v>1140</v>
      </c>
      <c r="GD81" s="907" t="s">
        <v>533</v>
      </c>
      <c r="GE81" s="907" t="s">
        <v>533</v>
      </c>
      <c r="GF81" s="907" t="s">
        <v>1140</v>
      </c>
      <c r="GG81" s="907" t="s">
        <v>1140</v>
      </c>
      <c r="GH81" s="907" t="s">
        <v>533</v>
      </c>
      <c r="GI81" s="907" t="s">
        <v>533</v>
      </c>
      <c r="GJ81" s="907" t="s">
        <v>533</v>
      </c>
      <c r="GK81" s="907" t="s">
        <v>1140</v>
      </c>
    </row>
    <row r="82" spans="1:193" x14ac:dyDescent="0.2">
      <c r="A82" s="906">
        <v>44542</v>
      </c>
      <c r="B82" s="907" t="s">
        <v>1140</v>
      </c>
      <c r="C82" s="907" t="s">
        <v>1140</v>
      </c>
      <c r="D82" s="907" t="s">
        <v>1140</v>
      </c>
      <c r="E82" s="907" t="s">
        <v>533</v>
      </c>
      <c r="F82" s="907" t="s">
        <v>1140</v>
      </c>
      <c r="G82" s="907" t="s">
        <v>1140</v>
      </c>
      <c r="H82" s="907" t="s">
        <v>1140</v>
      </c>
      <c r="I82" s="907" t="s">
        <v>1140</v>
      </c>
      <c r="J82" s="907" t="s">
        <v>1140</v>
      </c>
      <c r="K82" s="907" t="s">
        <v>1140</v>
      </c>
      <c r="L82" s="907" t="s">
        <v>1140</v>
      </c>
      <c r="M82" s="907" t="s">
        <v>1140</v>
      </c>
      <c r="N82" s="907" t="s">
        <v>1140</v>
      </c>
      <c r="O82" s="907" t="s">
        <v>1140</v>
      </c>
      <c r="P82" s="907" t="s">
        <v>1140</v>
      </c>
      <c r="Q82" s="907" t="s">
        <v>1140</v>
      </c>
      <c r="R82" s="907" t="s">
        <v>1140</v>
      </c>
      <c r="S82" s="907" t="s">
        <v>1140</v>
      </c>
      <c r="T82" s="907" t="s">
        <v>1140</v>
      </c>
      <c r="U82" s="907" t="s">
        <v>1140</v>
      </c>
      <c r="V82" s="907" t="s">
        <v>1140</v>
      </c>
      <c r="W82" s="907" t="s">
        <v>1140</v>
      </c>
      <c r="X82" s="907" t="s">
        <v>1140</v>
      </c>
      <c r="Y82" s="907" t="s">
        <v>1140</v>
      </c>
      <c r="Z82" s="907" t="s">
        <v>1140</v>
      </c>
      <c r="AA82" s="907" t="s">
        <v>1140</v>
      </c>
      <c r="AB82" s="907" t="s">
        <v>1140</v>
      </c>
      <c r="AC82" s="907" t="s">
        <v>1140</v>
      </c>
      <c r="AD82" s="907" t="s">
        <v>1140</v>
      </c>
      <c r="AE82" s="907" t="s">
        <v>1140</v>
      </c>
      <c r="AF82" s="907" t="s">
        <v>533</v>
      </c>
      <c r="AG82" s="907" t="s">
        <v>533</v>
      </c>
      <c r="AH82" s="907" t="s">
        <v>1140</v>
      </c>
      <c r="AI82" s="907" t="s">
        <v>1140</v>
      </c>
      <c r="AJ82" s="907" t="s">
        <v>1140</v>
      </c>
      <c r="AK82" s="907" t="s">
        <v>1140</v>
      </c>
      <c r="AL82" s="907" t="s">
        <v>1140</v>
      </c>
      <c r="AM82" s="907" t="s">
        <v>1140</v>
      </c>
      <c r="AN82" s="907" t="s">
        <v>1140</v>
      </c>
      <c r="AO82" s="907" t="s">
        <v>1140</v>
      </c>
      <c r="AP82" s="907" t="s">
        <v>1140</v>
      </c>
      <c r="AQ82" s="907" t="s">
        <v>1140</v>
      </c>
      <c r="AR82" s="907" t="s">
        <v>1140</v>
      </c>
      <c r="AS82" s="907" t="s">
        <v>1140</v>
      </c>
      <c r="AT82" s="907" t="s">
        <v>1140</v>
      </c>
      <c r="AU82" s="907" t="s">
        <v>1140</v>
      </c>
      <c r="AV82" s="907" t="s">
        <v>1140</v>
      </c>
      <c r="AW82" s="907" t="s">
        <v>1140</v>
      </c>
      <c r="AX82" s="907" t="s">
        <v>1140</v>
      </c>
      <c r="AY82" s="907" t="s">
        <v>533</v>
      </c>
      <c r="AZ82" s="907" t="s">
        <v>533</v>
      </c>
      <c r="BA82" s="907" t="s">
        <v>1140</v>
      </c>
      <c r="BB82" s="907" t="s">
        <v>533</v>
      </c>
      <c r="BC82" s="907" t="s">
        <v>533</v>
      </c>
      <c r="BD82" s="907" t="s">
        <v>533</v>
      </c>
      <c r="BE82" s="907" t="s">
        <v>1140</v>
      </c>
      <c r="BF82" s="907" t="s">
        <v>1140</v>
      </c>
      <c r="BG82" s="907" t="s">
        <v>533</v>
      </c>
      <c r="BH82" s="907" t="s">
        <v>533</v>
      </c>
      <c r="BI82" s="907" t="s">
        <v>1140</v>
      </c>
      <c r="BJ82" s="907" t="s">
        <v>533</v>
      </c>
      <c r="BK82" s="907" t="s">
        <v>1140</v>
      </c>
      <c r="BL82" s="907" t="s">
        <v>533</v>
      </c>
      <c r="BM82" s="907" t="s">
        <v>1140</v>
      </c>
      <c r="BN82" s="907" t="s">
        <v>1140</v>
      </c>
      <c r="BO82" s="907" t="s">
        <v>533</v>
      </c>
      <c r="BP82" s="907" t="s">
        <v>533</v>
      </c>
      <c r="BQ82" s="907" t="s">
        <v>533</v>
      </c>
      <c r="BR82" s="907" t="s">
        <v>533</v>
      </c>
      <c r="BS82" s="907" t="s">
        <v>1140</v>
      </c>
      <c r="BT82" s="907" t="s">
        <v>533</v>
      </c>
      <c r="BU82" s="907" t="s">
        <v>1140</v>
      </c>
      <c r="BV82" s="907" t="s">
        <v>1140</v>
      </c>
      <c r="BW82" s="907" t="s">
        <v>1140</v>
      </c>
      <c r="BX82" s="907" t="s">
        <v>1140</v>
      </c>
      <c r="BY82" s="907" t="s">
        <v>1140</v>
      </c>
      <c r="BZ82" s="907" t="s">
        <v>533</v>
      </c>
      <c r="CA82" s="907" t="s">
        <v>533</v>
      </c>
      <c r="CB82" s="907" t="s">
        <v>1140</v>
      </c>
      <c r="CC82" s="907" t="s">
        <v>1140</v>
      </c>
      <c r="CD82" s="907" t="s">
        <v>1140</v>
      </c>
      <c r="CE82" s="907" t="s">
        <v>533</v>
      </c>
      <c r="CF82" s="907" t="s">
        <v>533</v>
      </c>
      <c r="CG82" s="907" t="s">
        <v>1140</v>
      </c>
      <c r="CH82" s="907" t="s">
        <v>1140</v>
      </c>
      <c r="CI82" s="907" t="s">
        <v>1140</v>
      </c>
      <c r="CJ82" s="907" t="s">
        <v>1140</v>
      </c>
      <c r="CK82" s="907" t="s">
        <v>1140</v>
      </c>
      <c r="CL82" s="907" t="s">
        <v>1140</v>
      </c>
      <c r="CM82" s="907" t="s">
        <v>1140</v>
      </c>
      <c r="CN82" s="907" t="s">
        <v>533</v>
      </c>
      <c r="CO82" s="907" t="s">
        <v>1140</v>
      </c>
      <c r="CP82" s="907" t="s">
        <v>1140</v>
      </c>
      <c r="CQ82" s="907" t="s">
        <v>1140</v>
      </c>
      <c r="CR82" s="907" t="s">
        <v>1140</v>
      </c>
      <c r="CS82" s="907" t="s">
        <v>1140</v>
      </c>
      <c r="CT82" s="907" t="s">
        <v>1140</v>
      </c>
      <c r="CU82" s="907" t="s">
        <v>1140</v>
      </c>
      <c r="CV82" s="907" t="s">
        <v>1140</v>
      </c>
      <c r="CW82" s="907" t="s">
        <v>1140</v>
      </c>
      <c r="CX82" s="907" t="s">
        <v>1140</v>
      </c>
      <c r="CY82" s="907" t="s">
        <v>1140</v>
      </c>
      <c r="CZ82" s="907" t="s">
        <v>533</v>
      </c>
      <c r="DA82" s="907" t="s">
        <v>1140</v>
      </c>
      <c r="DB82" s="907" t="s">
        <v>1140</v>
      </c>
      <c r="DC82" s="907" t="s">
        <v>1140</v>
      </c>
      <c r="DD82" s="907" t="s">
        <v>1140</v>
      </c>
      <c r="DE82" s="907" t="s">
        <v>1140</v>
      </c>
      <c r="DF82" s="907" t="s">
        <v>1140</v>
      </c>
      <c r="DG82" s="907" t="s">
        <v>1140</v>
      </c>
      <c r="DH82" s="907" t="s">
        <v>1140</v>
      </c>
      <c r="DI82" s="907" t="s">
        <v>1140</v>
      </c>
      <c r="DJ82" s="907" t="s">
        <v>533</v>
      </c>
      <c r="DK82" s="907" t="s">
        <v>1140</v>
      </c>
      <c r="DL82" s="907" t="s">
        <v>1140</v>
      </c>
      <c r="DM82" s="907" t="s">
        <v>1140</v>
      </c>
      <c r="DN82" s="907" t="s">
        <v>1140</v>
      </c>
      <c r="DO82" s="907" t="s">
        <v>1140</v>
      </c>
      <c r="DP82" s="907" t="s">
        <v>1140</v>
      </c>
      <c r="DQ82" s="907" t="s">
        <v>1140</v>
      </c>
      <c r="DR82" s="907" t="s">
        <v>1140</v>
      </c>
      <c r="DS82" s="907" t="s">
        <v>1140</v>
      </c>
      <c r="DT82" s="907" t="s">
        <v>533</v>
      </c>
      <c r="DU82" s="907" t="s">
        <v>1140</v>
      </c>
      <c r="DV82" s="907" t="s">
        <v>1140</v>
      </c>
      <c r="DW82" s="907" t="s">
        <v>533</v>
      </c>
      <c r="DX82" s="907" t="s">
        <v>533</v>
      </c>
      <c r="DY82" s="907" t="s">
        <v>533</v>
      </c>
      <c r="DZ82" s="907" t="s">
        <v>533</v>
      </c>
      <c r="EA82" s="907" t="s">
        <v>533</v>
      </c>
      <c r="EB82" s="907" t="s">
        <v>533</v>
      </c>
      <c r="EC82" s="907" t="s">
        <v>534</v>
      </c>
      <c r="ED82" s="907" t="s">
        <v>1140</v>
      </c>
      <c r="EE82" s="907" t="s">
        <v>1140</v>
      </c>
      <c r="EF82" s="907" t="s">
        <v>1140</v>
      </c>
      <c r="EG82" s="907" t="s">
        <v>1140</v>
      </c>
      <c r="EH82" s="907" t="s">
        <v>1140</v>
      </c>
      <c r="EI82" s="907" t="s">
        <v>1140</v>
      </c>
      <c r="EJ82" s="907" t="s">
        <v>1140</v>
      </c>
      <c r="EK82" s="907" t="s">
        <v>1140</v>
      </c>
      <c r="EL82" s="907" t="s">
        <v>1140</v>
      </c>
      <c r="EM82" s="907" t="s">
        <v>1140</v>
      </c>
      <c r="EN82" s="907" t="s">
        <v>1140</v>
      </c>
      <c r="EO82" s="907" t="s">
        <v>1140</v>
      </c>
      <c r="EP82" s="907" t="s">
        <v>1140</v>
      </c>
      <c r="EQ82" s="907" t="s">
        <v>1140</v>
      </c>
      <c r="ER82" s="907" t="s">
        <v>1035</v>
      </c>
      <c r="ES82" s="907" t="s">
        <v>533</v>
      </c>
      <c r="ET82" s="907" t="s">
        <v>533</v>
      </c>
      <c r="EU82" s="907" t="s">
        <v>1140</v>
      </c>
      <c r="EV82" s="907" t="s">
        <v>1140</v>
      </c>
      <c r="EW82" s="907" t="s">
        <v>1140</v>
      </c>
      <c r="EX82" s="907" t="s">
        <v>533</v>
      </c>
      <c r="EY82" s="907" t="s">
        <v>1140</v>
      </c>
      <c r="EZ82" s="907" t="s">
        <v>1140</v>
      </c>
      <c r="FA82" s="907" t="s">
        <v>1140</v>
      </c>
      <c r="FB82" s="907" t="s">
        <v>1140</v>
      </c>
      <c r="FC82" s="907" t="s">
        <v>1140</v>
      </c>
      <c r="FD82" s="907" t="s">
        <v>1140</v>
      </c>
      <c r="FE82" s="907" t="s">
        <v>1140</v>
      </c>
      <c r="FF82" s="907" t="s">
        <v>533</v>
      </c>
      <c r="FG82" s="907" t="s">
        <v>1140</v>
      </c>
      <c r="FH82" s="907" t="s">
        <v>533</v>
      </c>
      <c r="FI82" s="907" t="s">
        <v>533</v>
      </c>
      <c r="FJ82" s="907" t="s">
        <v>1140</v>
      </c>
      <c r="FK82" s="907" t="s">
        <v>1140</v>
      </c>
      <c r="FL82" s="907" t="s">
        <v>1140</v>
      </c>
      <c r="FM82" s="907" t="s">
        <v>1140</v>
      </c>
      <c r="FN82" s="907" t="s">
        <v>1140</v>
      </c>
      <c r="FO82" s="907" t="s">
        <v>1140</v>
      </c>
      <c r="FP82" s="907" t="s">
        <v>1140</v>
      </c>
      <c r="FQ82" s="907" t="s">
        <v>1140</v>
      </c>
      <c r="FR82" s="907" t="s">
        <v>1140</v>
      </c>
      <c r="FS82" s="907" t="s">
        <v>1140</v>
      </c>
      <c r="FT82" s="907" t="s">
        <v>1140</v>
      </c>
      <c r="FU82" s="907" t="s">
        <v>1140</v>
      </c>
      <c r="FV82" s="907" t="s">
        <v>534</v>
      </c>
      <c r="FW82" s="907" t="s">
        <v>1140</v>
      </c>
      <c r="FX82" s="907" t="s">
        <v>533</v>
      </c>
      <c r="FY82" s="907" t="s">
        <v>533</v>
      </c>
      <c r="FZ82" s="907" t="s">
        <v>533</v>
      </c>
      <c r="GA82" s="907" t="s">
        <v>533</v>
      </c>
      <c r="GB82" s="907" t="s">
        <v>533</v>
      </c>
      <c r="GC82" s="907" t="s">
        <v>1140</v>
      </c>
      <c r="GD82" s="907" t="s">
        <v>533</v>
      </c>
      <c r="GE82" s="907" t="s">
        <v>533</v>
      </c>
      <c r="GF82" s="907" t="s">
        <v>1140</v>
      </c>
      <c r="GG82" s="907" t="s">
        <v>1140</v>
      </c>
      <c r="GH82" s="907" t="s">
        <v>533</v>
      </c>
      <c r="GI82" s="907" t="s">
        <v>533</v>
      </c>
      <c r="GJ82" s="907" t="s">
        <v>533</v>
      </c>
      <c r="GK82" s="907" t="s">
        <v>533</v>
      </c>
    </row>
    <row r="83" spans="1:193" x14ac:dyDescent="0.2">
      <c r="A83" s="906">
        <v>44543</v>
      </c>
      <c r="B83" s="907" t="s">
        <v>1140</v>
      </c>
      <c r="C83" s="907" t="s">
        <v>1140</v>
      </c>
      <c r="D83" s="907" t="s">
        <v>1140</v>
      </c>
      <c r="E83" s="907" t="s">
        <v>533</v>
      </c>
      <c r="F83" s="907" t="s">
        <v>1140</v>
      </c>
      <c r="G83" s="907" t="s">
        <v>1140</v>
      </c>
      <c r="H83" s="907" t="s">
        <v>1140</v>
      </c>
      <c r="I83" s="907" t="s">
        <v>1140</v>
      </c>
      <c r="J83" s="907" t="s">
        <v>1140</v>
      </c>
      <c r="K83" s="907" t="s">
        <v>1140</v>
      </c>
      <c r="L83" s="907" t="s">
        <v>1140</v>
      </c>
      <c r="M83" s="907" t="s">
        <v>1140</v>
      </c>
      <c r="N83" s="907" t="s">
        <v>1140</v>
      </c>
      <c r="O83" s="907" t="s">
        <v>1140</v>
      </c>
      <c r="P83" s="907" t="s">
        <v>1140</v>
      </c>
      <c r="Q83" s="907" t="s">
        <v>1140</v>
      </c>
      <c r="R83" s="907" t="s">
        <v>1140</v>
      </c>
      <c r="S83" s="907" t="s">
        <v>1140</v>
      </c>
      <c r="T83" s="907" t="s">
        <v>1140</v>
      </c>
      <c r="U83" s="907" t="s">
        <v>1140</v>
      </c>
      <c r="V83" s="907" t="s">
        <v>1140</v>
      </c>
      <c r="W83" s="907" t="s">
        <v>1140</v>
      </c>
      <c r="X83" s="907" t="s">
        <v>1140</v>
      </c>
      <c r="Y83" s="907" t="s">
        <v>1140</v>
      </c>
      <c r="Z83" s="907" t="s">
        <v>1140</v>
      </c>
      <c r="AA83" s="907" t="s">
        <v>1140</v>
      </c>
      <c r="AB83" s="907" t="s">
        <v>1140</v>
      </c>
      <c r="AC83" s="907" t="s">
        <v>1140</v>
      </c>
      <c r="AD83" s="907" t="s">
        <v>1140</v>
      </c>
      <c r="AE83" s="907" t="s">
        <v>1140</v>
      </c>
      <c r="AF83" s="907" t="s">
        <v>1035</v>
      </c>
      <c r="AG83" s="907" t="s">
        <v>1035</v>
      </c>
      <c r="AH83" s="907" t="s">
        <v>1140</v>
      </c>
      <c r="AI83" s="907" t="s">
        <v>1140</v>
      </c>
      <c r="AJ83" s="907" t="s">
        <v>1140</v>
      </c>
      <c r="AK83" s="907" t="s">
        <v>1140</v>
      </c>
      <c r="AL83" s="907" t="s">
        <v>1140</v>
      </c>
      <c r="AM83" s="907" t="s">
        <v>1140</v>
      </c>
      <c r="AN83" s="907" t="s">
        <v>1140</v>
      </c>
      <c r="AO83" s="907" t="s">
        <v>1140</v>
      </c>
      <c r="AP83" s="907" t="s">
        <v>1140</v>
      </c>
      <c r="AQ83" s="907" t="s">
        <v>1140</v>
      </c>
      <c r="AR83" s="907" t="s">
        <v>1140</v>
      </c>
      <c r="AS83" s="907" t="s">
        <v>1140</v>
      </c>
      <c r="AT83" s="907" t="s">
        <v>1140</v>
      </c>
      <c r="AU83" s="907" t="s">
        <v>1140</v>
      </c>
      <c r="AV83" s="907" t="s">
        <v>1140</v>
      </c>
      <c r="AW83" s="907" t="s">
        <v>1140</v>
      </c>
      <c r="AX83" s="907" t="s">
        <v>1140</v>
      </c>
      <c r="AY83" s="907" t="s">
        <v>533</v>
      </c>
      <c r="AZ83" s="907" t="s">
        <v>533</v>
      </c>
      <c r="BA83" s="907" t="s">
        <v>1140</v>
      </c>
      <c r="BB83" s="907" t="s">
        <v>533</v>
      </c>
      <c r="BC83" s="907" t="s">
        <v>1140</v>
      </c>
      <c r="BD83" s="907" t="s">
        <v>533</v>
      </c>
      <c r="BE83" s="907" t="s">
        <v>1140</v>
      </c>
      <c r="BF83" s="907" t="s">
        <v>1140</v>
      </c>
      <c r="BG83" s="907" t="s">
        <v>533</v>
      </c>
      <c r="BH83" s="907" t="s">
        <v>533</v>
      </c>
      <c r="BI83" s="907" t="s">
        <v>1140</v>
      </c>
      <c r="BJ83" s="907" t="s">
        <v>533</v>
      </c>
      <c r="BK83" s="907" t="s">
        <v>1140</v>
      </c>
      <c r="BL83" s="907" t="s">
        <v>533</v>
      </c>
      <c r="BM83" s="907" t="s">
        <v>1140</v>
      </c>
      <c r="BN83" s="907" t="s">
        <v>1140</v>
      </c>
      <c r="BO83" s="907" t="s">
        <v>533</v>
      </c>
      <c r="BP83" s="907" t="s">
        <v>533</v>
      </c>
      <c r="BQ83" s="907" t="s">
        <v>533</v>
      </c>
      <c r="BR83" s="907" t="s">
        <v>533</v>
      </c>
      <c r="BS83" s="907" t="s">
        <v>1140</v>
      </c>
      <c r="BT83" s="907" t="s">
        <v>533</v>
      </c>
      <c r="BU83" s="907" t="s">
        <v>1140</v>
      </c>
      <c r="BV83" s="907" t="s">
        <v>1140</v>
      </c>
      <c r="BW83" s="907" t="s">
        <v>1140</v>
      </c>
      <c r="BX83" s="907" t="s">
        <v>1140</v>
      </c>
      <c r="BY83" s="907" t="s">
        <v>1140</v>
      </c>
      <c r="BZ83" s="907" t="s">
        <v>533</v>
      </c>
      <c r="CA83" s="907" t="s">
        <v>533</v>
      </c>
      <c r="CB83" s="907" t="s">
        <v>1140</v>
      </c>
      <c r="CC83" s="907" t="s">
        <v>1140</v>
      </c>
      <c r="CD83" s="907" t="s">
        <v>1140</v>
      </c>
      <c r="CE83" s="907" t="s">
        <v>533</v>
      </c>
      <c r="CF83" s="907" t="s">
        <v>533</v>
      </c>
      <c r="CG83" s="907" t="s">
        <v>1140</v>
      </c>
      <c r="CH83" s="907" t="s">
        <v>1140</v>
      </c>
      <c r="CI83" s="907" t="s">
        <v>1140</v>
      </c>
      <c r="CJ83" s="907" t="s">
        <v>1140</v>
      </c>
      <c r="CK83" s="907" t="s">
        <v>1140</v>
      </c>
      <c r="CL83" s="907" t="s">
        <v>1140</v>
      </c>
      <c r="CM83" s="907" t="s">
        <v>1140</v>
      </c>
      <c r="CN83" s="907" t="s">
        <v>533</v>
      </c>
      <c r="CO83" s="907" t="s">
        <v>1140</v>
      </c>
      <c r="CP83" s="907" t="s">
        <v>1140</v>
      </c>
      <c r="CQ83" s="907" t="s">
        <v>1140</v>
      </c>
      <c r="CR83" s="907" t="s">
        <v>1140</v>
      </c>
      <c r="CS83" s="907" t="s">
        <v>1140</v>
      </c>
      <c r="CT83" s="907" t="s">
        <v>1140</v>
      </c>
      <c r="CU83" s="907" t="s">
        <v>1140</v>
      </c>
      <c r="CV83" s="907" t="s">
        <v>1140</v>
      </c>
      <c r="CW83" s="907" t="s">
        <v>1140</v>
      </c>
      <c r="CX83" s="907" t="s">
        <v>1140</v>
      </c>
      <c r="CY83" s="907" t="s">
        <v>1140</v>
      </c>
      <c r="CZ83" s="907" t="s">
        <v>533</v>
      </c>
      <c r="DA83" s="907" t="s">
        <v>1140</v>
      </c>
      <c r="DB83" s="907" t="s">
        <v>1140</v>
      </c>
      <c r="DC83" s="907" t="s">
        <v>1140</v>
      </c>
      <c r="DD83" s="907" t="s">
        <v>1140</v>
      </c>
      <c r="DE83" s="907" t="s">
        <v>1140</v>
      </c>
      <c r="DF83" s="907" t="s">
        <v>1140</v>
      </c>
      <c r="DG83" s="907" t="s">
        <v>1140</v>
      </c>
      <c r="DH83" s="907" t="s">
        <v>1140</v>
      </c>
      <c r="DI83" s="907" t="s">
        <v>1140</v>
      </c>
      <c r="DJ83" s="907" t="s">
        <v>533</v>
      </c>
      <c r="DK83" s="907" t="s">
        <v>1140</v>
      </c>
      <c r="DL83" s="907" t="s">
        <v>1140</v>
      </c>
      <c r="DM83" s="907" t="s">
        <v>1140</v>
      </c>
      <c r="DN83" s="907" t="s">
        <v>1140</v>
      </c>
      <c r="DO83" s="907" t="s">
        <v>1140</v>
      </c>
      <c r="DP83" s="907" t="s">
        <v>1140</v>
      </c>
      <c r="DQ83" s="907" t="s">
        <v>1140</v>
      </c>
      <c r="DR83" s="907" t="s">
        <v>1140</v>
      </c>
      <c r="DS83" s="907" t="s">
        <v>1140</v>
      </c>
      <c r="DT83" s="907" t="s">
        <v>1140</v>
      </c>
      <c r="DU83" s="907" t="s">
        <v>1140</v>
      </c>
      <c r="DV83" s="907" t="s">
        <v>1140</v>
      </c>
      <c r="DW83" s="907" t="s">
        <v>533</v>
      </c>
      <c r="DX83" s="907" t="s">
        <v>533</v>
      </c>
      <c r="DY83" s="907" t="s">
        <v>533</v>
      </c>
      <c r="DZ83" s="907" t="s">
        <v>533</v>
      </c>
      <c r="EA83" s="907" t="s">
        <v>533</v>
      </c>
      <c r="EB83" s="907" t="s">
        <v>533</v>
      </c>
      <c r="EC83" s="907" t="s">
        <v>534</v>
      </c>
      <c r="ED83" s="907" t="s">
        <v>1140</v>
      </c>
      <c r="EE83" s="907" t="s">
        <v>1140</v>
      </c>
      <c r="EF83" s="907" t="s">
        <v>1140</v>
      </c>
      <c r="EG83" s="907" t="s">
        <v>1140</v>
      </c>
      <c r="EH83" s="907" t="s">
        <v>1140</v>
      </c>
      <c r="EI83" s="907" t="s">
        <v>1140</v>
      </c>
      <c r="EJ83" s="907" t="s">
        <v>1140</v>
      </c>
      <c r="EK83" s="907" t="s">
        <v>1140</v>
      </c>
      <c r="EL83" s="907" t="s">
        <v>1140</v>
      </c>
      <c r="EM83" s="907" t="s">
        <v>1140</v>
      </c>
      <c r="EN83" s="907" t="s">
        <v>1140</v>
      </c>
      <c r="EO83" s="907" t="s">
        <v>1140</v>
      </c>
      <c r="EP83" s="907" t="s">
        <v>1140</v>
      </c>
      <c r="EQ83" s="907" t="s">
        <v>1140</v>
      </c>
      <c r="ER83" s="907" t="s">
        <v>533</v>
      </c>
      <c r="ES83" s="907" t="s">
        <v>533</v>
      </c>
      <c r="ET83" s="907" t="s">
        <v>533</v>
      </c>
      <c r="EU83" s="907" t="s">
        <v>533</v>
      </c>
      <c r="EV83" s="907" t="s">
        <v>1140</v>
      </c>
      <c r="EW83" s="907" t="s">
        <v>1140</v>
      </c>
      <c r="EX83" s="907" t="s">
        <v>533</v>
      </c>
      <c r="EY83" s="907" t="s">
        <v>1140</v>
      </c>
      <c r="EZ83" s="907" t="s">
        <v>1140</v>
      </c>
      <c r="FA83" s="907" t="s">
        <v>1140</v>
      </c>
      <c r="FB83" s="907" t="s">
        <v>1140</v>
      </c>
      <c r="FC83" s="907" t="s">
        <v>1140</v>
      </c>
      <c r="FD83" s="907" t="s">
        <v>1140</v>
      </c>
      <c r="FE83" s="907" t="s">
        <v>1140</v>
      </c>
      <c r="FF83" s="907" t="s">
        <v>1140</v>
      </c>
      <c r="FG83" s="907" t="s">
        <v>1140</v>
      </c>
      <c r="FH83" s="907" t="s">
        <v>533</v>
      </c>
      <c r="FI83" s="907" t="s">
        <v>533</v>
      </c>
      <c r="FJ83" s="907" t="s">
        <v>1140</v>
      </c>
      <c r="FK83" s="907" t="s">
        <v>1140</v>
      </c>
      <c r="FL83" s="907" t="s">
        <v>1140</v>
      </c>
      <c r="FM83" s="907" t="s">
        <v>1140</v>
      </c>
      <c r="FN83" s="907" t="s">
        <v>1140</v>
      </c>
      <c r="FO83" s="907" t="s">
        <v>1140</v>
      </c>
      <c r="FP83" s="907" t="s">
        <v>1140</v>
      </c>
      <c r="FQ83" s="907" t="s">
        <v>1140</v>
      </c>
      <c r="FR83" s="907" t="s">
        <v>1140</v>
      </c>
      <c r="FS83" s="907" t="s">
        <v>1140</v>
      </c>
      <c r="FT83" s="907" t="s">
        <v>1140</v>
      </c>
      <c r="FU83" s="907" t="s">
        <v>1140</v>
      </c>
      <c r="FV83" s="907" t="s">
        <v>534</v>
      </c>
      <c r="FW83" s="907" t="s">
        <v>1140</v>
      </c>
      <c r="FX83" s="907" t="s">
        <v>533</v>
      </c>
      <c r="FY83" s="907" t="s">
        <v>533</v>
      </c>
      <c r="FZ83" s="907" t="s">
        <v>533</v>
      </c>
      <c r="GA83" s="907" t="s">
        <v>533</v>
      </c>
      <c r="GB83" s="907" t="s">
        <v>533</v>
      </c>
      <c r="GC83" s="907" t="s">
        <v>1140</v>
      </c>
      <c r="GD83" s="907" t="s">
        <v>533</v>
      </c>
      <c r="GE83" s="907" t="s">
        <v>533</v>
      </c>
      <c r="GF83" s="907" t="s">
        <v>1140</v>
      </c>
      <c r="GG83" s="907" t="s">
        <v>1140</v>
      </c>
      <c r="GH83" s="907" t="s">
        <v>533</v>
      </c>
      <c r="GI83" s="907" t="s">
        <v>533</v>
      </c>
      <c r="GJ83" s="907" t="s">
        <v>533</v>
      </c>
      <c r="GK83" s="907" t="s">
        <v>533</v>
      </c>
    </row>
    <row r="84" spans="1:193" x14ac:dyDescent="0.2">
      <c r="A84" s="906">
        <v>44544</v>
      </c>
      <c r="B84" s="907" t="s">
        <v>1140</v>
      </c>
      <c r="C84" s="907" t="s">
        <v>1140</v>
      </c>
      <c r="D84" s="907" t="s">
        <v>1140</v>
      </c>
      <c r="E84" s="907" t="s">
        <v>533</v>
      </c>
      <c r="F84" s="907" t="s">
        <v>1140</v>
      </c>
      <c r="G84" s="907" t="s">
        <v>1140</v>
      </c>
      <c r="H84" s="907" t="s">
        <v>1140</v>
      </c>
      <c r="I84" s="907" t="s">
        <v>1140</v>
      </c>
      <c r="J84" s="907" t="s">
        <v>1140</v>
      </c>
      <c r="K84" s="907" t="s">
        <v>1140</v>
      </c>
      <c r="L84" s="907" t="s">
        <v>1140</v>
      </c>
      <c r="M84" s="907" t="s">
        <v>1140</v>
      </c>
      <c r="N84" s="907" t="s">
        <v>1140</v>
      </c>
      <c r="O84" s="907" t="s">
        <v>1140</v>
      </c>
      <c r="P84" s="907" t="s">
        <v>1140</v>
      </c>
      <c r="Q84" s="907" t="s">
        <v>1140</v>
      </c>
      <c r="R84" s="907" t="s">
        <v>1140</v>
      </c>
      <c r="S84" s="907" t="s">
        <v>1140</v>
      </c>
      <c r="T84" s="907" t="s">
        <v>1140</v>
      </c>
      <c r="U84" s="907" t="s">
        <v>1140</v>
      </c>
      <c r="V84" s="907" t="s">
        <v>1140</v>
      </c>
      <c r="W84" s="907" t="s">
        <v>1140</v>
      </c>
      <c r="X84" s="907" t="s">
        <v>1140</v>
      </c>
      <c r="Y84" s="907" t="s">
        <v>1140</v>
      </c>
      <c r="Z84" s="907" t="s">
        <v>1140</v>
      </c>
      <c r="AA84" s="907" t="s">
        <v>1140</v>
      </c>
      <c r="AB84" s="907" t="s">
        <v>1140</v>
      </c>
      <c r="AC84" s="907" t="s">
        <v>1140</v>
      </c>
      <c r="AD84" s="907" t="s">
        <v>1140</v>
      </c>
      <c r="AE84" s="907" t="s">
        <v>1140</v>
      </c>
      <c r="AF84" s="907" t="s">
        <v>1035</v>
      </c>
      <c r="AG84" s="907" t="s">
        <v>1035</v>
      </c>
      <c r="AH84" s="907" t="s">
        <v>1140</v>
      </c>
      <c r="AI84" s="907" t="s">
        <v>1140</v>
      </c>
      <c r="AJ84" s="907" t="s">
        <v>1140</v>
      </c>
      <c r="AK84" s="907" t="s">
        <v>1140</v>
      </c>
      <c r="AL84" s="907" t="s">
        <v>1140</v>
      </c>
      <c r="AM84" s="907" t="s">
        <v>1140</v>
      </c>
      <c r="AN84" s="907" t="s">
        <v>1140</v>
      </c>
      <c r="AO84" s="907" t="s">
        <v>1140</v>
      </c>
      <c r="AP84" s="907" t="s">
        <v>1140</v>
      </c>
      <c r="AQ84" s="907" t="s">
        <v>1140</v>
      </c>
      <c r="AR84" s="907" t="s">
        <v>1140</v>
      </c>
      <c r="AS84" s="907" t="s">
        <v>1140</v>
      </c>
      <c r="AT84" s="907" t="s">
        <v>1140</v>
      </c>
      <c r="AU84" s="907" t="s">
        <v>1140</v>
      </c>
      <c r="AV84" s="907" t="s">
        <v>1140</v>
      </c>
      <c r="AW84" s="907" t="s">
        <v>1140</v>
      </c>
      <c r="AX84" s="907" t="s">
        <v>1140</v>
      </c>
      <c r="AY84" s="907" t="s">
        <v>533</v>
      </c>
      <c r="AZ84" s="907" t="s">
        <v>533</v>
      </c>
      <c r="BA84" s="907" t="s">
        <v>1140</v>
      </c>
      <c r="BB84" s="907" t="s">
        <v>533</v>
      </c>
      <c r="BC84" s="907" t="s">
        <v>1140</v>
      </c>
      <c r="BD84" s="907" t="s">
        <v>533</v>
      </c>
      <c r="BE84" s="907" t="s">
        <v>1140</v>
      </c>
      <c r="BF84" s="907" t="s">
        <v>1140</v>
      </c>
      <c r="BG84" s="907" t="s">
        <v>533</v>
      </c>
      <c r="BH84" s="907" t="s">
        <v>533</v>
      </c>
      <c r="BI84" s="907" t="s">
        <v>1140</v>
      </c>
      <c r="BJ84" s="907" t="s">
        <v>533</v>
      </c>
      <c r="BK84" s="907" t="s">
        <v>1140</v>
      </c>
      <c r="BL84" s="907" t="s">
        <v>533</v>
      </c>
      <c r="BM84" s="907" t="s">
        <v>1140</v>
      </c>
      <c r="BN84" s="907" t="s">
        <v>1140</v>
      </c>
      <c r="BO84" s="907" t="s">
        <v>533</v>
      </c>
      <c r="BP84" s="907" t="s">
        <v>533</v>
      </c>
      <c r="BQ84" s="907" t="s">
        <v>533</v>
      </c>
      <c r="BR84" s="907" t="s">
        <v>533</v>
      </c>
      <c r="BS84" s="907" t="s">
        <v>1140</v>
      </c>
      <c r="BT84" s="907" t="s">
        <v>533</v>
      </c>
      <c r="BU84" s="907" t="s">
        <v>1140</v>
      </c>
      <c r="BV84" s="907" t="s">
        <v>1140</v>
      </c>
      <c r="BW84" s="907" t="s">
        <v>1140</v>
      </c>
      <c r="BX84" s="907" t="s">
        <v>1140</v>
      </c>
      <c r="BY84" s="907" t="s">
        <v>533</v>
      </c>
      <c r="BZ84" s="907" t="s">
        <v>533</v>
      </c>
      <c r="CA84" s="907" t="s">
        <v>533</v>
      </c>
      <c r="CB84" s="907" t="s">
        <v>1140</v>
      </c>
      <c r="CC84" s="907" t="s">
        <v>1140</v>
      </c>
      <c r="CD84" s="907" t="s">
        <v>1140</v>
      </c>
      <c r="CE84" s="907" t="s">
        <v>1140</v>
      </c>
      <c r="CF84" s="907" t="s">
        <v>533</v>
      </c>
      <c r="CG84" s="907" t="s">
        <v>1140</v>
      </c>
      <c r="CH84" s="907" t="s">
        <v>1140</v>
      </c>
      <c r="CI84" s="907" t="s">
        <v>1140</v>
      </c>
      <c r="CJ84" s="907" t="s">
        <v>1140</v>
      </c>
      <c r="CK84" s="907" t="s">
        <v>1140</v>
      </c>
      <c r="CL84" s="907" t="s">
        <v>1140</v>
      </c>
      <c r="CM84" s="907" t="s">
        <v>1140</v>
      </c>
      <c r="CN84" s="907" t="s">
        <v>533</v>
      </c>
      <c r="CO84" s="907" t="s">
        <v>1140</v>
      </c>
      <c r="CP84" s="907" t="s">
        <v>1140</v>
      </c>
      <c r="CQ84" s="907" t="s">
        <v>1140</v>
      </c>
      <c r="CR84" s="907" t="s">
        <v>1140</v>
      </c>
      <c r="CS84" s="907" t="s">
        <v>1140</v>
      </c>
      <c r="CT84" s="907" t="s">
        <v>1140</v>
      </c>
      <c r="CU84" s="907" t="s">
        <v>1140</v>
      </c>
      <c r="CV84" s="907" t="s">
        <v>1140</v>
      </c>
      <c r="CW84" s="907" t="s">
        <v>1140</v>
      </c>
      <c r="CX84" s="907" t="s">
        <v>1140</v>
      </c>
      <c r="CY84" s="907" t="s">
        <v>1140</v>
      </c>
      <c r="CZ84" s="907" t="s">
        <v>533</v>
      </c>
      <c r="DA84" s="907" t="s">
        <v>1140</v>
      </c>
      <c r="DB84" s="907" t="s">
        <v>1140</v>
      </c>
      <c r="DC84" s="907" t="s">
        <v>1140</v>
      </c>
      <c r="DD84" s="907" t="s">
        <v>1140</v>
      </c>
      <c r="DE84" s="907" t="s">
        <v>1140</v>
      </c>
      <c r="DF84" s="907" t="s">
        <v>1140</v>
      </c>
      <c r="DG84" s="907" t="s">
        <v>1140</v>
      </c>
      <c r="DH84" s="907" t="s">
        <v>1140</v>
      </c>
      <c r="DI84" s="907" t="s">
        <v>1140</v>
      </c>
      <c r="DJ84" s="907" t="s">
        <v>533</v>
      </c>
      <c r="DK84" s="907" t="s">
        <v>1140</v>
      </c>
      <c r="DL84" s="907" t="s">
        <v>1140</v>
      </c>
      <c r="DM84" s="907" t="s">
        <v>1140</v>
      </c>
      <c r="DN84" s="907" t="s">
        <v>1140</v>
      </c>
      <c r="DO84" s="907" t="s">
        <v>1140</v>
      </c>
      <c r="DP84" s="907" t="s">
        <v>1140</v>
      </c>
      <c r="DQ84" s="907" t="s">
        <v>1140</v>
      </c>
      <c r="DR84" s="907" t="s">
        <v>1140</v>
      </c>
      <c r="DS84" s="907" t="s">
        <v>1140</v>
      </c>
      <c r="DT84" s="907" t="s">
        <v>533</v>
      </c>
      <c r="DU84" s="907" t="s">
        <v>1140</v>
      </c>
      <c r="DV84" s="907" t="s">
        <v>1140</v>
      </c>
      <c r="DW84" s="907" t="s">
        <v>533</v>
      </c>
      <c r="DX84" s="907" t="s">
        <v>533</v>
      </c>
      <c r="DY84" s="907" t="s">
        <v>533</v>
      </c>
      <c r="DZ84" s="907" t="s">
        <v>533</v>
      </c>
      <c r="EA84" s="907" t="s">
        <v>533</v>
      </c>
      <c r="EB84" s="907" t="s">
        <v>533</v>
      </c>
      <c r="EC84" s="907" t="s">
        <v>534</v>
      </c>
      <c r="ED84" s="907" t="s">
        <v>1140</v>
      </c>
      <c r="EE84" s="907" t="s">
        <v>1140</v>
      </c>
      <c r="EF84" s="907" t="s">
        <v>1140</v>
      </c>
      <c r="EG84" s="907" t="s">
        <v>1140</v>
      </c>
      <c r="EH84" s="907" t="s">
        <v>1140</v>
      </c>
      <c r="EI84" s="907" t="s">
        <v>1140</v>
      </c>
      <c r="EJ84" s="907" t="s">
        <v>1140</v>
      </c>
      <c r="EK84" s="907" t="s">
        <v>1140</v>
      </c>
      <c r="EL84" s="907" t="s">
        <v>1140</v>
      </c>
      <c r="EM84" s="907" t="s">
        <v>1140</v>
      </c>
      <c r="EN84" s="907" t="s">
        <v>1140</v>
      </c>
      <c r="EO84" s="907" t="s">
        <v>1140</v>
      </c>
      <c r="EP84" s="907" t="s">
        <v>1140</v>
      </c>
      <c r="EQ84" s="907" t="s">
        <v>1140</v>
      </c>
      <c r="ER84" s="907" t="s">
        <v>533</v>
      </c>
      <c r="ES84" s="907" t="s">
        <v>1140</v>
      </c>
      <c r="ET84" s="907" t="s">
        <v>533</v>
      </c>
      <c r="EU84" s="907" t="s">
        <v>1140</v>
      </c>
      <c r="EV84" s="907" t="s">
        <v>1140</v>
      </c>
      <c r="EW84" s="907" t="s">
        <v>1140</v>
      </c>
      <c r="EX84" s="907" t="s">
        <v>533</v>
      </c>
      <c r="EY84" s="907" t="s">
        <v>1140</v>
      </c>
      <c r="EZ84" s="907" t="s">
        <v>1140</v>
      </c>
      <c r="FA84" s="907" t="s">
        <v>1140</v>
      </c>
      <c r="FB84" s="907" t="s">
        <v>1140</v>
      </c>
      <c r="FC84" s="907" t="s">
        <v>1140</v>
      </c>
      <c r="FD84" s="907" t="s">
        <v>1140</v>
      </c>
      <c r="FE84" s="907" t="s">
        <v>1140</v>
      </c>
      <c r="FF84" s="907" t="s">
        <v>1140</v>
      </c>
      <c r="FG84" s="907" t="s">
        <v>1140</v>
      </c>
      <c r="FH84" s="907" t="s">
        <v>533</v>
      </c>
      <c r="FI84" s="907" t="s">
        <v>533</v>
      </c>
      <c r="FJ84" s="907" t="s">
        <v>1140</v>
      </c>
      <c r="FK84" s="907" t="s">
        <v>1140</v>
      </c>
      <c r="FL84" s="907" t="s">
        <v>1140</v>
      </c>
      <c r="FM84" s="907" t="s">
        <v>1140</v>
      </c>
      <c r="FN84" s="907" t="s">
        <v>1140</v>
      </c>
      <c r="FO84" s="907" t="s">
        <v>1140</v>
      </c>
      <c r="FP84" s="907" t="s">
        <v>1140</v>
      </c>
      <c r="FQ84" s="907" t="s">
        <v>1140</v>
      </c>
      <c r="FR84" s="907" t="s">
        <v>1140</v>
      </c>
      <c r="FS84" s="907" t="s">
        <v>1140</v>
      </c>
      <c r="FT84" s="907" t="s">
        <v>1140</v>
      </c>
      <c r="FU84" s="907" t="s">
        <v>1140</v>
      </c>
      <c r="FV84" s="907" t="s">
        <v>534</v>
      </c>
      <c r="FW84" s="907" t="s">
        <v>1140</v>
      </c>
      <c r="FX84" s="907" t="s">
        <v>533</v>
      </c>
      <c r="FY84" s="907" t="s">
        <v>533</v>
      </c>
      <c r="FZ84" s="907" t="s">
        <v>533</v>
      </c>
      <c r="GA84" s="907" t="s">
        <v>533</v>
      </c>
      <c r="GB84" s="907" t="s">
        <v>533</v>
      </c>
      <c r="GC84" s="907" t="s">
        <v>1140</v>
      </c>
      <c r="GD84" s="907" t="s">
        <v>533</v>
      </c>
      <c r="GE84" s="907" t="s">
        <v>533</v>
      </c>
      <c r="GF84" s="907" t="s">
        <v>1140</v>
      </c>
      <c r="GG84" s="907" t="s">
        <v>1140</v>
      </c>
      <c r="GH84" s="907" t="s">
        <v>533</v>
      </c>
      <c r="GI84" s="907" t="s">
        <v>533</v>
      </c>
      <c r="GJ84" s="907" t="s">
        <v>533</v>
      </c>
      <c r="GK84" s="907" t="s">
        <v>533</v>
      </c>
    </row>
    <row r="85" spans="1:193" x14ac:dyDescent="0.2">
      <c r="A85" s="906">
        <v>44545</v>
      </c>
      <c r="B85" s="907" t="s">
        <v>1140</v>
      </c>
      <c r="C85" s="907" t="s">
        <v>1140</v>
      </c>
      <c r="D85" s="907" t="s">
        <v>1140</v>
      </c>
      <c r="E85" s="907" t="s">
        <v>533</v>
      </c>
      <c r="F85" s="907" t="s">
        <v>1140</v>
      </c>
      <c r="G85" s="907" t="s">
        <v>1140</v>
      </c>
      <c r="H85" s="907" t="s">
        <v>1140</v>
      </c>
      <c r="I85" s="907" t="s">
        <v>533</v>
      </c>
      <c r="J85" s="907" t="s">
        <v>1140</v>
      </c>
      <c r="K85" s="907" t="s">
        <v>1140</v>
      </c>
      <c r="L85" s="907" t="s">
        <v>1140</v>
      </c>
      <c r="M85" s="907" t="s">
        <v>1140</v>
      </c>
      <c r="N85" s="907" t="s">
        <v>1140</v>
      </c>
      <c r="O85" s="907" t="s">
        <v>1140</v>
      </c>
      <c r="P85" s="907" t="s">
        <v>1140</v>
      </c>
      <c r="Q85" s="907" t="s">
        <v>1140</v>
      </c>
      <c r="R85" s="907" t="s">
        <v>1140</v>
      </c>
      <c r="S85" s="907" t="s">
        <v>1140</v>
      </c>
      <c r="T85" s="907" t="s">
        <v>1140</v>
      </c>
      <c r="U85" s="907" t="s">
        <v>1140</v>
      </c>
      <c r="V85" s="907" t="s">
        <v>1140</v>
      </c>
      <c r="W85" s="907" t="s">
        <v>1140</v>
      </c>
      <c r="X85" s="907" t="s">
        <v>1140</v>
      </c>
      <c r="Y85" s="907" t="s">
        <v>1140</v>
      </c>
      <c r="Z85" s="907" t="s">
        <v>1140</v>
      </c>
      <c r="AA85" s="907" t="s">
        <v>1140</v>
      </c>
      <c r="AB85" s="907" t="s">
        <v>1140</v>
      </c>
      <c r="AC85" s="907" t="s">
        <v>1140</v>
      </c>
      <c r="AD85" s="907" t="s">
        <v>1140</v>
      </c>
      <c r="AE85" s="907" t="s">
        <v>1140</v>
      </c>
      <c r="AF85" s="907" t="s">
        <v>1035</v>
      </c>
      <c r="AG85" s="907" t="s">
        <v>1035</v>
      </c>
      <c r="AH85" s="907" t="s">
        <v>1140</v>
      </c>
      <c r="AI85" s="907" t="s">
        <v>1140</v>
      </c>
      <c r="AJ85" s="907" t="s">
        <v>1140</v>
      </c>
      <c r="AK85" s="907" t="s">
        <v>1140</v>
      </c>
      <c r="AL85" s="907" t="s">
        <v>1140</v>
      </c>
      <c r="AM85" s="907" t="s">
        <v>1140</v>
      </c>
      <c r="AN85" s="907" t="s">
        <v>1140</v>
      </c>
      <c r="AO85" s="907" t="s">
        <v>1140</v>
      </c>
      <c r="AP85" s="907" t="s">
        <v>1140</v>
      </c>
      <c r="AQ85" s="907" t="s">
        <v>1140</v>
      </c>
      <c r="AR85" s="907" t="s">
        <v>1140</v>
      </c>
      <c r="AS85" s="907" t="s">
        <v>1140</v>
      </c>
      <c r="AT85" s="907" t="s">
        <v>1140</v>
      </c>
      <c r="AU85" s="907" t="s">
        <v>1140</v>
      </c>
      <c r="AV85" s="907" t="s">
        <v>1140</v>
      </c>
      <c r="AW85" s="907" t="s">
        <v>1140</v>
      </c>
      <c r="AX85" s="907" t="s">
        <v>1140</v>
      </c>
      <c r="AY85" s="907" t="s">
        <v>533</v>
      </c>
      <c r="AZ85" s="907" t="s">
        <v>533</v>
      </c>
      <c r="BA85" s="907" t="s">
        <v>1140</v>
      </c>
      <c r="BB85" s="907" t="s">
        <v>533</v>
      </c>
      <c r="BC85" s="907" t="s">
        <v>1140</v>
      </c>
      <c r="BD85" s="907" t="s">
        <v>533</v>
      </c>
      <c r="BE85" s="907" t="s">
        <v>1140</v>
      </c>
      <c r="BF85" s="907" t="s">
        <v>1140</v>
      </c>
      <c r="BG85" s="907" t="s">
        <v>533</v>
      </c>
      <c r="BH85" s="907" t="s">
        <v>533</v>
      </c>
      <c r="BI85" s="907" t="s">
        <v>1140</v>
      </c>
      <c r="BJ85" s="907" t="s">
        <v>533</v>
      </c>
      <c r="BK85" s="907" t="s">
        <v>1140</v>
      </c>
      <c r="BL85" s="907" t="s">
        <v>533</v>
      </c>
      <c r="BM85" s="907" t="s">
        <v>1140</v>
      </c>
      <c r="BN85" s="907" t="s">
        <v>1140</v>
      </c>
      <c r="BO85" s="907" t="s">
        <v>533</v>
      </c>
      <c r="BP85" s="907" t="s">
        <v>533</v>
      </c>
      <c r="BQ85" s="907" t="s">
        <v>533</v>
      </c>
      <c r="BR85" s="907" t="s">
        <v>533</v>
      </c>
      <c r="BS85" s="907" t="s">
        <v>1140</v>
      </c>
      <c r="BT85" s="907" t="s">
        <v>533</v>
      </c>
      <c r="BU85" s="907" t="s">
        <v>1140</v>
      </c>
      <c r="BV85" s="907" t="s">
        <v>1140</v>
      </c>
      <c r="BW85" s="907" t="s">
        <v>1140</v>
      </c>
      <c r="BX85" s="907" t="s">
        <v>1140</v>
      </c>
      <c r="BY85" s="907" t="s">
        <v>1140</v>
      </c>
      <c r="BZ85" s="907" t="s">
        <v>533</v>
      </c>
      <c r="CA85" s="907" t="s">
        <v>533</v>
      </c>
      <c r="CB85" s="907" t="s">
        <v>1140</v>
      </c>
      <c r="CC85" s="907" t="s">
        <v>1140</v>
      </c>
      <c r="CD85" s="907" t="s">
        <v>1140</v>
      </c>
      <c r="CE85" s="907" t="s">
        <v>1140</v>
      </c>
      <c r="CF85" s="907" t="s">
        <v>533</v>
      </c>
      <c r="CG85" s="907" t="s">
        <v>1140</v>
      </c>
      <c r="CH85" s="907" t="s">
        <v>1140</v>
      </c>
      <c r="CI85" s="907" t="s">
        <v>1140</v>
      </c>
      <c r="CJ85" s="907" t="s">
        <v>1140</v>
      </c>
      <c r="CK85" s="907" t="s">
        <v>1140</v>
      </c>
      <c r="CL85" s="907" t="s">
        <v>1140</v>
      </c>
      <c r="CM85" s="907" t="s">
        <v>1140</v>
      </c>
      <c r="CN85" s="907" t="s">
        <v>533</v>
      </c>
      <c r="CO85" s="907" t="s">
        <v>1140</v>
      </c>
      <c r="CP85" s="907" t="s">
        <v>1140</v>
      </c>
      <c r="CQ85" s="907" t="s">
        <v>1140</v>
      </c>
      <c r="CR85" s="907" t="s">
        <v>1140</v>
      </c>
      <c r="CS85" s="907" t="s">
        <v>1140</v>
      </c>
      <c r="CT85" s="907" t="s">
        <v>1140</v>
      </c>
      <c r="CU85" s="907" t="s">
        <v>1140</v>
      </c>
      <c r="CV85" s="907" t="s">
        <v>1140</v>
      </c>
      <c r="CW85" s="907" t="s">
        <v>1140</v>
      </c>
      <c r="CX85" s="907" t="s">
        <v>1140</v>
      </c>
      <c r="CY85" s="907" t="s">
        <v>1140</v>
      </c>
      <c r="CZ85" s="907" t="s">
        <v>533</v>
      </c>
      <c r="DA85" s="907" t="s">
        <v>1140</v>
      </c>
      <c r="DB85" s="907" t="s">
        <v>1140</v>
      </c>
      <c r="DC85" s="907" t="s">
        <v>1140</v>
      </c>
      <c r="DD85" s="907" t="s">
        <v>1140</v>
      </c>
      <c r="DE85" s="907" t="s">
        <v>1140</v>
      </c>
      <c r="DF85" s="907" t="s">
        <v>1140</v>
      </c>
      <c r="DG85" s="907" t="s">
        <v>1140</v>
      </c>
      <c r="DH85" s="907" t="s">
        <v>1140</v>
      </c>
      <c r="DI85" s="907" t="s">
        <v>1140</v>
      </c>
      <c r="DJ85" s="907" t="s">
        <v>533</v>
      </c>
      <c r="DK85" s="907" t="s">
        <v>1140</v>
      </c>
      <c r="DL85" s="907" t="s">
        <v>1140</v>
      </c>
      <c r="DM85" s="907" t="s">
        <v>1140</v>
      </c>
      <c r="DN85" s="907" t="s">
        <v>1140</v>
      </c>
      <c r="DO85" s="907" t="s">
        <v>1140</v>
      </c>
      <c r="DP85" s="907" t="s">
        <v>1140</v>
      </c>
      <c r="DQ85" s="907" t="s">
        <v>1140</v>
      </c>
      <c r="DR85" s="907" t="s">
        <v>1140</v>
      </c>
      <c r="DS85" s="907" t="s">
        <v>1140</v>
      </c>
      <c r="DT85" s="907" t="s">
        <v>1140</v>
      </c>
      <c r="DU85" s="907" t="s">
        <v>1140</v>
      </c>
      <c r="DV85" s="907" t="s">
        <v>1140</v>
      </c>
      <c r="DW85" s="907" t="s">
        <v>533</v>
      </c>
      <c r="DX85" s="907" t="s">
        <v>533</v>
      </c>
      <c r="DY85" s="907" t="s">
        <v>533</v>
      </c>
      <c r="DZ85" s="907" t="s">
        <v>533</v>
      </c>
      <c r="EA85" s="907" t="s">
        <v>1140</v>
      </c>
      <c r="EB85" s="907" t="s">
        <v>533</v>
      </c>
      <c r="EC85" s="907" t="s">
        <v>534</v>
      </c>
      <c r="ED85" s="907" t="s">
        <v>1140</v>
      </c>
      <c r="EE85" s="907" t="s">
        <v>1140</v>
      </c>
      <c r="EF85" s="907" t="s">
        <v>1140</v>
      </c>
      <c r="EG85" s="907" t="s">
        <v>1140</v>
      </c>
      <c r="EH85" s="907" t="s">
        <v>1140</v>
      </c>
      <c r="EI85" s="907" t="s">
        <v>1140</v>
      </c>
      <c r="EJ85" s="907" t="s">
        <v>1140</v>
      </c>
      <c r="EK85" s="907" t="s">
        <v>1140</v>
      </c>
      <c r="EL85" s="907" t="s">
        <v>1140</v>
      </c>
      <c r="EM85" s="907" t="s">
        <v>1140</v>
      </c>
      <c r="EN85" s="907" t="s">
        <v>1140</v>
      </c>
      <c r="EO85" s="907" t="s">
        <v>1140</v>
      </c>
      <c r="EP85" s="907" t="s">
        <v>1140</v>
      </c>
      <c r="EQ85" s="907" t="s">
        <v>1140</v>
      </c>
      <c r="ER85" s="907" t="s">
        <v>1140</v>
      </c>
      <c r="ES85" s="907" t="s">
        <v>1035</v>
      </c>
      <c r="ET85" s="907" t="s">
        <v>533</v>
      </c>
      <c r="EU85" s="907" t="s">
        <v>1140</v>
      </c>
      <c r="EV85" s="907" t="s">
        <v>1140</v>
      </c>
      <c r="EW85" s="907" t="s">
        <v>1140</v>
      </c>
      <c r="EX85" s="907" t="s">
        <v>533</v>
      </c>
      <c r="EY85" s="907" t="s">
        <v>1140</v>
      </c>
      <c r="EZ85" s="907" t="s">
        <v>1140</v>
      </c>
      <c r="FA85" s="907" t="s">
        <v>1140</v>
      </c>
      <c r="FB85" s="907" t="s">
        <v>1140</v>
      </c>
      <c r="FC85" s="907" t="s">
        <v>1140</v>
      </c>
      <c r="FD85" s="907" t="s">
        <v>1140</v>
      </c>
      <c r="FE85" s="907" t="s">
        <v>1140</v>
      </c>
      <c r="FF85" s="907" t="s">
        <v>1140</v>
      </c>
      <c r="FG85" s="907" t="s">
        <v>1140</v>
      </c>
      <c r="FH85" s="907" t="s">
        <v>533</v>
      </c>
      <c r="FI85" s="907" t="s">
        <v>533</v>
      </c>
      <c r="FJ85" s="907" t="s">
        <v>1140</v>
      </c>
      <c r="FK85" s="907" t="s">
        <v>1140</v>
      </c>
      <c r="FL85" s="907" t="s">
        <v>1140</v>
      </c>
      <c r="FM85" s="907" t="s">
        <v>1140</v>
      </c>
      <c r="FN85" s="907" t="s">
        <v>1140</v>
      </c>
      <c r="FO85" s="907" t="s">
        <v>1140</v>
      </c>
      <c r="FP85" s="907" t="s">
        <v>1140</v>
      </c>
      <c r="FQ85" s="907" t="s">
        <v>1140</v>
      </c>
      <c r="FR85" s="907" t="s">
        <v>1140</v>
      </c>
      <c r="FS85" s="907" t="s">
        <v>1140</v>
      </c>
      <c r="FT85" s="907" t="s">
        <v>1140</v>
      </c>
      <c r="FU85" s="907" t="s">
        <v>1140</v>
      </c>
      <c r="FV85" s="907" t="s">
        <v>534</v>
      </c>
      <c r="FW85" s="907" t="s">
        <v>1140</v>
      </c>
      <c r="FX85" s="907" t="s">
        <v>1140</v>
      </c>
      <c r="FY85" s="907" t="s">
        <v>533</v>
      </c>
      <c r="FZ85" s="907" t="s">
        <v>533</v>
      </c>
      <c r="GA85" s="907" t="s">
        <v>533</v>
      </c>
      <c r="GB85" s="907" t="s">
        <v>533</v>
      </c>
      <c r="GC85" s="907" t="s">
        <v>1140</v>
      </c>
      <c r="GD85" s="907" t="s">
        <v>533</v>
      </c>
      <c r="GE85" s="907" t="s">
        <v>533</v>
      </c>
      <c r="GF85" s="907" t="s">
        <v>1140</v>
      </c>
      <c r="GG85" s="907" t="s">
        <v>1140</v>
      </c>
      <c r="GH85" s="907" t="s">
        <v>533</v>
      </c>
      <c r="GI85" s="907" t="s">
        <v>533</v>
      </c>
      <c r="GJ85" s="907" t="s">
        <v>533</v>
      </c>
      <c r="GK85" s="907" t="s">
        <v>533</v>
      </c>
    </row>
    <row r="86" spans="1:193" x14ac:dyDescent="0.2">
      <c r="A86" s="906">
        <v>44546</v>
      </c>
      <c r="B86" s="907" t="s">
        <v>1140</v>
      </c>
      <c r="C86" s="907" t="s">
        <v>1140</v>
      </c>
      <c r="D86" s="907" t="s">
        <v>1140</v>
      </c>
      <c r="E86" s="907" t="s">
        <v>533</v>
      </c>
      <c r="F86" s="907" t="s">
        <v>1140</v>
      </c>
      <c r="G86" s="907" t="s">
        <v>1140</v>
      </c>
      <c r="H86" s="907" t="s">
        <v>1140</v>
      </c>
      <c r="I86" s="907" t="s">
        <v>533</v>
      </c>
      <c r="J86" s="907" t="s">
        <v>1140</v>
      </c>
      <c r="K86" s="907" t="s">
        <v>1140</v>
      </c>
      <c r="L86" s="907" t="s">
        <v>1140</v>
      </c>
      <c r="M86" s="907" t="s">
        <v>1140</v>
      </c>
      <c r="N86" s="907" t="s">
        <v>1140</v>
      </c>
      <c r="O86" s="907" t="s">
        <v>1140</v>
      </c>
      <c r="P86" s="907" t="s">
        <v>1140</v>
      </c>
      <c r="Q86" s="907" t="s">
        <v>1140</v>
      </c>
      <c r="R86" s="907" t="s">
        <v>1140</v>
      </c>
      <c r="S86" s="907" t="s">
        <v>1140</v>
      </c>
      <c r="T86" s="907" t="s">
        <v>1140</v>
      </c>
      <c r="U86" s="907" t="s">
        <v>1140</v>
      </c>
      <c r="V86" s="907" t="s">
        <v>1140</v>
      </c>
      <c r="W86" s="907" t="s">
        <v>1140</v>
      </c>
      <c r="X86" s="907" t="s">
        <v>1140</v>
      </c>
      <c r="Y86" s="907" t="s">
        <v>1140</v>
      </c>
      <c r="Z86" s="907" t="s">
        <v>1140</v>
      </c>
      <c r="AA86" s="907" t="s">
        <v>1140</v>
      </c>
      <c r="AB86" s="907" t="s">
        <v>1140</v>
      </c>
      <c r="AC86" s="907" t="s">
        <v>1140</v>
      </c>
      <c r="AD86" s="907" t="s">
        <v>1140</v>
      </c>
      <c r="AE86" s="907" t="s">
        <v>1140</v>
      </c>
      <c r="AF86" s="907" t="s">
        <v>1035</v>
      </c>
      <c r="AG86" s="907" t="s">
        <v>1035</v>
      </c>
      <c r="AH86" s="907" t="s">
        <v>1140</v>
      </c>
      <c r="AI86" s="907" t="s">
        <v>1140</v>
      </c>
      <c r="AJ86" s="907" t="s">
        <v>1140</v>
      </c>
      <c r="AK86" s="907" t="s">
        <v>1140</v>
      </c>
      <c r="AL86" s="907" t="s">
        <v>1140</v>
      </c>
      <c r="AM86" s="907" t="s">
        <v>1140</v>
      </c>
      <c r="AN86" s="907" t="s">
        <v>1140</v>
      </c>
      <c r="AO86" s="907" t="s">
        <v>1140</v>
      </c>
      <c r="AP86" s="907" t="s">
        <v>1140</v>
      </c>
      <c r="AQ86" s="907" t="s">
        <v>1140</v>
      </c>
      <c r="AR86" s="907" t="s">
        <v>1140</v>
      </c>
      <c r="AS86" s="907" t="s">
        <v>1140</v>
      </c>
      <c r="AT86" s="907" t="s">
        <v>1140</v>
      </c>
      <c r="AU86" s="907" t="s">
        <v>1140</v>
      </c>
      <c r="AV86" s="907" t="s">
        <v>1140</v>
      </c>
      <c r="AW86" s="907" t="s">
        <v>1140</v>
      </c>
      <c r="AX86" s="907" t="s">
        <v>1140</v>
      </c>
      <c r="AY86" s="907" t="s">
        <v>533</v>
      </c>
      <c r="AZ86" s="907" t="s">
        <v>533</v>
      </c>
      <c r="BA86" s="907" t="s">
        <v>1140</v>
      </c>
      <c r="BB86" s="907" t="s">
        <v>533</v>
      </c>
      <c r="BC86" s="907" t="s">
        <v>1140</v>
      </c>
      <c r="BD86" s="907" t="s">
        <v>533</v>
      </c>
      <c r="BE86" s="907" t="s">
        <v>1140</v>
      </c>
      <c r="BF86" s="907" t="s">
        <v>1140</v>
      </c>
      <c r="BG86" s="907" t="s">
        <v>533</v>
      </c>
      <c r="BH86" s="907" t="s">
        <v>533</v>
      </c>
      <c r="BI86" s="907" t="s">
        <v>1140</v>
      </c>
      <c r="BJ86" s="907" t="s">
        <v>533</v>
      </c>
      <c r="BK86" s="907" t="s">
        <v>1140</v>
      </c>
      <c r="BL86" s="907" t="s">
        <v>533</v>
      </c>
      <c r="BM86" s="907" t="s">
        <v>1140</v>
      </c>
      <c r="BN86" s="907" t="s">
        <v>1140</v>
      </c>
      <c r="BO86" s="907" t="s">
        <v>533</v>
      </c>
      <c r="BP86" s="907" t="s">
        <v>533</v>
      </c>
      <c r="BQ86" s="907" t="s">
        <v>533</v>
      </c>
      <c r="BR86" s="907" t="s">
        <v>533</v>
      </c>
      <c r="BS86" s="907" t="s">
        <v>1140</v>
      </c>
      <c r="BT86" s="907" t="s">
        <v>533</v>
      </c>
      <c r="BU86" s="907" t="s">
        <v>1140</v>
      </c>
      <c r="BV86" s="907" t="s">
        <v>1140</v>
      </c>
      <c r="BW86" s="907" t="s">
        <v>1140</v>
      </c>
      <c r="BX86" s="907" t="s">
        <v>1140</v>
      </c>
      <c r="BY86" s="907" t="s">
        <v>1140</v>
      </c>
      <c r="BZ86" s="907" t="s">
        <v>533</v>
      </c>
      <c r="CA86" s="907" t="s">
        <v>533</v>
      </c>
      <c r="CB86" s="907" t="s">
        <v>1140</v>
      </c>
      <c r="CC86" s="907" t="s">
        <v>1140</v>
      </c>
      <c r="CD86" s="907" t="s">
        <v>1140</v>
      </c>
      <c r="CE86" s="907" t="s">
        <v>1140</v>
      </c>
      <c r="CF86" s="907" t="s">
        <v>533</v>
      </c>
      <c r="CG86" s="907" t="s">
        <v>1140</v>
      </c>
      <c r="CH86" s="907" t="s">
        <v>1140</v>
      </c>
      <c r="CI86" s="907" t="s">
        <v>1140</v>
      </c>
      <c r="CJ86" s="907" t="s">
        <v>1140</v>
      </c>
      <c r="CK86" s="907" t="s">
        <v>1140</v>
      </c>
      <c r="CL86" s="907" t="s">
        <v>1140</v>
      </c>
      <c r="CM86" s="907" t="s">
        <v>1140</v>
      </c>
      <c r="CN86" s="907" t="s">
        <v>533</v>
      </c>
      <c r="CO86" s="907" t="s">
        <v>1140</v>
      </c>
      <c r="CP86" s="907" t="s">
        <v>1140</v>
      </c>
      <c r="CQ86" s="907" t="s">
        <v>1140</v>
      </c>
      <c r="CR86" s="907" t="s">
        <v>1140</v>
      </c>
      <c r="CS86" s="907" t="s">
        <v>1140</v>
      </c>
      <c r="CT86" s="907" t="s">
        <v>1140</v>
      </c>
      <c r="CU86" s="907" t="s">
        <v>1037</v>
      </c>
      <c r="CV86" s="907" t="s">
        <v>1140</v>
      </c>
      <c r="CW86" s="907" t="s">
        <v>1140</v>
      </c>
      <c r="CX86" s="907" t="s">
        <v>1140</v>
      </c>
      <c r="CY86" s="907" t="s">
        <v>1140</v>
      </c>
      <c r="CZ86" s="907" t="s">
        <v>533</v>
      </c>
      <c r="DA86" s="907" t="s">
        <v>1140</v>
      </c>
      <c r="DB86" s="907" t="s">
        <v>1140</v>
      </c>
      <c r="DC86" s="907" t="s">
        <v>1140</v>
      </c>
      <c r="DD86" s="907" t="s">
        <v>1140</v>
      </c>
      <c r="DE86" s="907" t="s">
        <v>1140</v>
      </c>
      <c r="DF86" s="907" t="s">
        <v>1140</v>
      </c>
      <c r="DG86" s="907" t="s">
        <v>1140</v>
      </c>
      <c r="DH86" s="907" t="s">
        <v>1140</v>
      </c>
      <c r="DI86" s="907" t="s">
        <v>1140</v>
      </c>
      <c r="DJ86" s="907" t="s">
        <v>533</v>
      </c>
      <c r="DK86" s="907" t="s">
        <v>1140</v>
      </c>
      <c r="DL86" s="907" t="s">
        <v>1140</v>
      </c>
      <c r="DM86" s="907" t="s">
        <v>1140</v>
      </c>
      <c r="DN86" s="907" t="s">
        <v>1140</v>
      </c>
      <c r="DO86" s="907" t="s">
        <v>1140</v>
      </c>
      <c r="DP86" s="907" t="s">
        <v>1140</v>
      </c>
      <c r="DQ86" s="907" t="s">
        <v>1140</v>
      </c>
      <c r="DR86" s="907" t="s">
        <v>1140</v>
      </c>
      <c r="DS86" s="907" t="s">
        <v>1140</v>
      </c>
      <c r="DT86" s="907" t="s">
        <v>1140</v>
      </c>
      <c r="DU86" s="907" t="s">
        <v>1140</v>
      </c>
      <c r="DV86" s="907" t="s">
        <v>1140</v>
      </c>
      <c r="DW86" s="907" t="s">
        <v>533</v>
      </c>
      <c r="DX86" s="907" t="s">
        <v>533</v>
      </c>
      <c r="DY86" s="907" t="s">
        <v>533</v>
      </c>
      <c r="DZ86" s="907" t="s">
        <v>1140</v>
      </c>
      <c r="EA86" s="907" t="s">
        <v>1140</v>
      </c>
      <c r="EB86" s="907" t="s">
        <v>1140</v>
      </c>
      <c r="EC86" s="907" t="s">
        <v>534</v>
      </c>
      <c r="ED86" s="907" t="s">
        <v>1140</v>
      </c>
      <c r="EE86" s="907" t="s">
        <v>1140</v>
      </c>
      <c r="EF86" s="907" t="s">
        <v>1140</v>
      </c>
      <c r="EG86" s="907" t="s">
        <v>1140</v>
      </c>
      <c r="EH86" s="907" t="s">
        <v>1140</v>
      </c>
      <c r="EI86" s="907" t="s">
        <v>1140</v>
      </c>
      <c r="EJ86" s="907" t="s">
        <v>1140</v>
      </c>
      <c r="EK86" s="907" t="s">
        <v>1140</v>
      </c>
      <c r="EL86" s="907" t="s">
        <v>1140</v>
      </c>
      <c r="EM86" s="907" t="s">
        <v>1140</v>
      </c>
      <c r="EN86" s="907" t="s">
        <v>1140</v>
      </c>
      <c r="EO86" s="907" t="s">
        <v>1140</v>
      </c>
      <c r="EP86" s="907" t="s">
        <v>1140</v>
      </c>
      <c r="EQ86" s="907" t="s">
        <v>1140</v>
      </c>
      <c r="ER86" s="907" t="s">
        <v>1035</v>
      </c>
      <c r="ES86" s="907" t="s">
        <v>1140</v>
      </c>
      <c r="ET86" s="907" t="s">
        <v>533</v>
      </c>
      <c r="EU86" s="907" t="s">
        <v>1140</v>
      </c>
      <c r="EV86" s="907" t="s">
        <v>1140</v>
      </c>
      <c r="EW86" s="907" t="s">
        <v>1140</v>
      </c>
      <c r="EX86" s="907" t="s">
        <v>533</v>
      </c>
      <c r="EY86" s="907" t="s">
        <v>1140</v>
      </c>
      <c r="EZ86" s="907" t="s">
        <v>1140</v>
      </c>
      <c r="FA86" s="907" t="s">
        <v>1140</v>
      </c>
      <c r="FB86" s="907" t="s">
        <v>1140</v>
      </c>
      <c r="FC86" s="907" t="s">
        <v>1140</v>
      </c>
      <c r="FD86" s="907" t="s">
        <v>1140</v>
      </c>
      <c r="FE86" s="907" t="s">
        <v>1140</v>
      </c>
      <c r="FF86" s="907" t="s">
        <v>533</v>
      </c>
      <c r="FG86" s="907" t="s">
        <v>1140</v>
      </c>
      <c r="FH86" s="907" t="s">
        <v>533</v>
      </c>
      <c r="FI86" s="907" t="s">
        <v>533</v>
      </c>
      <c r="FJ86" s="907" t="s">
        <v>1140</v>
      </c>
      <c r="FK86" s="907" t="s">
        <v>1140</v>
      </c>
      <c r="FL86" s="907" t="s">
        <v>1140</v>
      </c>
      <c r="FM86" s="907" t="s">
        <v>1140</v>
      </c>
      <c r="FN86" s="907" t="s">
        <v>1140</v>
      </c>
      <c r="FO86" s="907" t="s">
        <v>1140</v>
      </c>
      <c r="FP86" s="907" t="s">
        <v>1140</v>
      </c>
      <c r="FQ86" s="907" t="s">
        <v>1140</v>
      </c>
      <c r="FR86" s="907" t="s">
        <v>1140</v>
      </c>
      <c r="FS86" s="907" t="s">
        <v>1140</v>
      </c>
      <c r="FT86" s="907" t="s">
        <v>1140</v>
      </c>
      <c r="FU86" s="907" t="s">
        <v>1140</v>
      </c>
      <c r="FV86" s="907" t="s">
        <v>534</v>
      </c>
      <c r="FW86" s="907" t="s">
        <v>1140</v>
      </c>
      <c r="FX86" s="907" t="s">
        <v>533</v>
      </c>
      <c r="FY86" s="907" t="s">
        <v>533</v>
      </c>
      <c r="FZ86" s="907" t="s">
        <v>533</v>
      </c>
      <c r="GA86" s="907" t="s">
        <v>533</v>
      </c>
      <c r="GB86" s="907" t="s">
        <v>533</v>
      </c>
      <c r="GC86" s="907" t="s">
        <v>1140</v>
      </c>
      <c r="GD86" s="907" t="s">
        <v>533</v>
      </c>
      <c r="GE86" s="907" t="s">
        <v>533</v>
      </c>
      <c r="GF86" s="907" t="s">
        <v>1140</v>
      </c>
      <c r="GG86" s="907" t="s">
        <v>1140</v>
      </c>
      <c r="GH86" s="907" t="s">
        <v>533</v>
      </c>
      <c r="GI86" s="907" t="s">
        <v>533</v>
      </c>
      <c r="GJ86" s="907" t="s">
        <v>533</v>
      </c>
      <c r="GK86" s="907" t="s">
        <v>533</v>
      </c>
    </row>
    <row r="87" spans="1:193" x14ac:dyDescent="0.2">
      <c r="A87" s="906">
        <v>44547</v>
      </c>
      <c r="B87" s="907" t="s">
        <v>1140</v>
      </c>
      <c r="C87" s="907" t="s">
        <v>1140</v>
      </c>
      <c r="D87" s="907" t="s">
        <v>1140</v>
      </c>
      <c r="E87" s="907" t="s">
        <v>533</v>
      </c>
      <c r="F87" s="907" t="s">
        <v>1140</v>
      </c>
      <c r="G87" s="907" t="s">
        <v>1140</v>
      </c>
      <c r="H87" s="907" t="s">
        <v>1140</v>
      </c>
      <c r="I87" s="907" t="s">
        <v>1140</v>
      </c>
      <c r="J87" s="907" t="s">
        <v>1140</v>
      </c>
      <c r="K87" s="907" t="s">
        <v>1140</v>
      </c>
      <c r="L87" s="907" t="s">
        <v>1140</v>
      </c>
      <c r="M87" s="907" t="s">
        <v>1140</v>
      </c>
      <c r="N87" s="907" t="s">
        <v>1140</v>
      </c>
      <c r="O87" s="907" t="s">
        <v>1140</v>
      </c>
      <c r="P87" s="907" t="s">
        <v>1140</v>
      </c>
      <c r="Q87" s="907" t="s">
        <v>1140</v>
      </c>
      <c r="R87" s="907" t="s">
        <v>1140</v>
      </c>
      <c r="S87" s="907" t="s">
        <v>1140</v>
      </c>
      <c r="T87" s="907" t="s">
        <v>1140</v>
      </c>
      <c r="U87" s="907" t="s">
        <v>1140</v>
      </c>
      <c r="V87" s="907" t="s">
        <v>1140</v>
      </c>
      <c r="W87" s="907" t="s">
        <v>1140</v>
      </c>
      <c r="X87" s="907" t="s">
        <v>1140</v>
      </c>
      <c r="Y87" s="907" t="s">
        <v>1140</v>
      </c>
      <c r="Z87" s="907" t="s">
        <v>1140</v>
      </c>
      <c r="AA87" s="907" t="s">
        <v>1140</v>
      </c>
      <c r="AB87" s="907" t="s">
        <v>1140</v>
      </c>
      <c r="AC87" s="907" t="s">
        <v>1140</v>
      </c>
      <c r="AD87" s="907" t="s">
        <v>1140</v>
      </c>
      <c r="AE87" s="907" t="s">
        <v>1140</v>
      </c>
      <c r="AF87" s="907" t="s">
        <v>1035</v>
      </c>
      <c r="AG87" s="907" t="s">
        <v>1035</v>
      </c>
      <c r="AH87" s="907" t="s">
        <v>1140</v>
      </c>
      <c r="AI87" s="907" t="s">
        <v>1140</v>
      </c>
      <c r="AJ87" s="907" t="s">
        <v>1140</v>
      </c>
      <c r="AK87" s="907" t="s">
        <v>1140</v>
      </c>
      <c r="AL87" s="907" t="s">
        <v>1140</v>
      </c>
      <c r="AM87" s="907" t="s">
        <v>1140</v>
      </c>
      <c r="AN87" s="907" t="s">
        <v>1140</v>
      </c>
      <c r="AO87" s="907" t="s">
        <v>1140</v>
      </c>
      <c r="AP87" s="907" t="s">
        <v>1140</v>
      </c>
      <c r="AQ87" s="907" t="s">
        <v>1140</v>
      </c>
      <c r="AR87" s="907" t="s">
        <v>1140</v>
      </c>
      <c r="AS87" s="907" t="s">
        <v>1140</v>
      </c>
      <c r="AT87" s="907" t="s">
        <v>1140</v>
      </c>
      <c r="AU87" s="907" t="s">
        <v>1140</v>
      </c>
      <c r="AV87" s="907" t="s">
        <v>1140</v>
      </c>
      <c r="AW87" s="907" t="s">
        <v>1140</v>
      </c>
      <c r="AX87" s="907" t="s">
        <v>1140</v>
      </c>
      <c r="AY87" s="907" t="s">
        <v>533</v>
      </c>
      <c r="AZ87" s="907" t="s">
        <v>533</v>
      </c>
      <c r="BA87" s="907" t="s">
        <v>1140</v>
      </c>
      <c r="BB87" s="907" t="s">
        <v>533</v>
      </c>
      <c r="BC87" s="907" t="s">
        <v>1140</v>
      </c>
      <c r="BD87" s="907" t="s">
        <v>533</v>
      </c>
      <c r="BE87" s="907" t="s">
        <v>1140</v>
      </c>
      <c r="BF87" s="907" t="s">
        <v>1140</v>
      </c>
      <c r="BG87" s="907" t="s">
        <v>533</v>
      </c>
      <c r="BH87" s="907" t="s">
        <v>533</v>
      </c>
      <c r="BI87" s="907" t="s">
        <v>1140</v>
      </c>
      <c r="BJ87" s="907" t="s">
        <v>533</v>
      </c>
      <c r="BK87" s="907" t="s">
        <v>1140</v>
      </c>
      <c r="BL87" s="907" t="s">
        <v>533</v>
      </c>
      <c r="BM87" s="907" t="s">
        <v>1140</v>
      </c>
      <c r="BN87" s="907" t="s">
        <v>1140</v>
      </c>
      <c r="BO87" s="907" t="s">
        <v>533</v>
      </c>
      <c r="BP87" s="907" t="s">
        <v>533</v>
      </c>
      <c r="BQ87" s="907" t="s">
        <v>533</v>
      </c>
      <c r="BR87" s="907" t="s">
        <v>533</v>
      </c>
      <c r="BS87" s="907" t="s">
        <v>1140</v>
      </c>
      <c r="BT87" s="907" t="s">
        <v>533</v>
      </c>
      <c r="BU87" s="907" t="s">
        <v>1140</v>
      </c>
      <c r="BV87" s="907" t="s">
        <v>1140</v>
      </c>
      <c r="BW87" s="907" t="s">
        <v>1140</v>
      </c>
      <c r="BX87" s="907" t="s">
        <v>1140</v>
      </c>
      <c r="BY87" s="907" t="s">
        <v>1140</v>
      </c>
      <c r="BZ87" s="907" t="s">
        <v>533</v>
      </c>
      <c r="CA87" s="907" t="s">
        <v>533</v>
      </c>
      <c r="CB87" s="907" t="s">
        <v>1140</v>
      </c>
      <c r="CC87" s="907" t="s">
        <v>1140</v>
      </c>
      <c r="CD87" s="907" t="s">
        <v>1140</v>
      </c>
      <c r="CE87" s="907" t="s">
        <v>1140</v>
      </c>
      <c r="CF87" s="907" t="s">
        <v>533</v>
      </c>
      <c r="CG87" s="907" t="s">
        <v>1140</v>
      </c>
      <c r="CH87" s="907" t="s">
        <v>1140</v>
      </c>
      <c r="CI87" s="907" t="s">
        <v>1140</v>
      </c>
      <c r="CJ87" s="907" t="s">
        <v>1140</v>
      </c>
      <c r="CK87" s="907" t="s">
        <v>1140</v>
      </c>
      <c r="CL87" s="907" t="s">
        <v>1140</v>
      </c>
      <c r="CM87" s="907" t="s">
        <v>1140</v>
      </c>
      <c r="CN87" s="907" t="s">
        <v>533</v>
      </c>
      <c r="CO87" s="907" t="s">
        <v>1140</v>
      </c>
      <c r="CP87" s="907" t="s">
        <v>1140</v>
      </c>
      <c r="CQ87" s="907" t="s">
        <v>1140</v>
      </c>
      <c r="CR87" s="907" t="s">
        <v>1140</v>
      </c>
      <c r="CS87" s="907" t="s">
        <v>1140</v>
      </c>
      <c r="CT87" s="907" t="s">
        <v>1140</v>
      </c>
      <c r="CU87" s="907" t="s">
        <v>1037</v>
      </c>
      <c r="CV87" s="907" t="s">
        <v>1140</v>
      </c>
      <c r="CW87" s="907" t="s">
        <v>1140</v>
      </c>
      <c r="CX87" s="907" t="s">
        <v>1140</v>
      </c>
      <c r="CY87" s="907" t="s">
        <v>1140</v>
      </c>
      <c r="CZ87" s="907" t="s">
        <v>533</v>
      </c>
      <c r="DA87" s="907" t="s">
        <v>1140</v>
      </c>
      <c r="DB87" s="907" t="s">
        <v>1140</v>
      </c>
      <c r="DC87" s="907" t="s">
        <v>1140</v>
      </c>
      <c r="DD87" s="907" t="s">
        <v>1140</v>
      </c>
      <c r="DE87" s="907" t="s">
        <v>1140</v>
      </c>
      <c r="DF87" s="907" t="s">
        <v>1140</v>
      </c>
      <c r="DG87" s="907" t="s">
        <v>1140</v>
      </c>
      <c r="DH87" s="907" t="s">
        <v>1140</v>
      </c>
      <c r="DI87" s="907" t="s">
        <v>1140</v>
      </c>
      <c r="DJ87" s="907" t="s">
        <v>533</v>
      </c>
      <c r="DK87" s="907" t="s">
        <v>1140</v>
      </c>
      <c r="DL87" s="907" t="s">
        <v>1140</v>
      </c>
      <c r="DM87" s="907" t="s">
        <v>1140</v>
      </c>
      <c r="DN87" s="907" t="s">
        <v>1140</v>
      </c>
      <c r="DO87" s="907" t="s">
        <v>1140</v>
      </c>
      <c r="DP87" s="907" t="s">
        <v>1140</v>
      </c>
      <c r="DQ87" s="907" t="s">
        <v>1140</v>
      </c>
      <c r="DR87" s="907" t="s">
        <v>1140</v>
      </c>
      <c r="DS87" s="907" t="s">
        <v>1140</v>
      </c>
      <c r="DT87" s="907" t="s">
        <v>1140</v>
      </c>
      <c r="DU87" s="907" t="s">
        <v>1140</v>
      </c>
      <c r="DV87" s="907" t="s">
        <v>1140</v>
      </c>
      <c r="DW87" s="907" t="s">
        <v>533</v>
      </c>
      <c r="DX87" s="907" t="s">
        <v>533</v>
      </c>
      <c r="DY87" s="907" t="s">
        <v>533</v>
      </c>
      <c r="DZ87" s="907" t="s">
        <v>533</v>
      </c>
      <c r="EA87" s="907" t="s">
        <v>533</v>
      </c>
      <c r="EB87" s="907" t="s">
        <v>1140</v>
      </c>
      <c r="EC87" s="907" t="s">
        <v>534</v>
      </c>
      <c r="ED87" s="907" t="s">
        <v>1140</v>
      </c>
      <c r="EE87" s="907" t="s">
        <v>1140</v>
      </c>
      <c r="EF87" s="907" t="s">
        <v>1140</v>
      </c>
      <c r="EG87" s="907" t="s">
        <v>1140</v>
      </c>
      <c r="EH87" s="907" t="s">
        <v>1140</v>
      </c>
      <c r="EI87" s="907" t="s">
        <v>1140</v>
      </c>
      <c r="EJ87" s="907" t="s">
        <v>1140</v>
      </c>
      <c r="EK87" s="907" t="s">
        <v>1140</v>
      </c>
      <c r="EL87" s="907" t="s">
        <v>1140</v>
      </c>
      <c r="EM87" s="907" t="s">
        <v>1140</v>
      </c>
      <c r="EN87" s="907" t="s">
        <v>1140</v>
      </c>
      <c r="EO87" s="907" t="s">
        <v>1140</v>
      </c>
      <c r="EP87" s="907" t="s">
        <v>1140</v>
      </c>
      <c r="EQ87" s="907" t="s">
        <v>1140</v>
      </c>
      <c r="ER87" s="907" t="s">
        <v>534</v>
      </c>
      <c r="ES87" s="907" t="s">
        <v>1035</v>
      </c>
      <c r="ET87" s="907" t="s">
        <v>533</v>
      </c>
      <c r="EU87" s="907" t="s">
        <v>1140</v>
      </c>
      <c r="EV87" s="907" t="s">
        <v>1140</v>
      </c>
      <c r="EW87" s="907" t="s">
        <v>1140</v>
      </c>
      <c r="EX87" s="907" t="s">
        <v>533</v>
      </c>
      <c r="EY87" s="907" t="s">
        <v>1140</v>
      </c>
      <c r="EZ87" s="907" t="s">
        <v>1140</v>
      </c>
      <c r="FA87" s="907" t="s">
        <v>1140</v>
      </c>
      <c r="FB87" s="907" t="s">
        <v>1140</v>
      </c>
      <c r="FC87" s="907" t="s">
        <v>533</v>
      </c>
      <c r="FD87" s="907" t="s">
        <v>1140</v>
      </c>
      <c r="FE87" s="907" t="s">
        <v>1140</v>
      </c>
      <c r="FF87" s="907" t="s">
        <v>533</v>
      </c>
      <c r="FG87" s="907" t="s">
        <v>1140</v>
      </c>
      <c r="FH87" s="907" t="s">
        <v>533</v>
      </c>
      <c r="FI87" s="907" t="s">
        <v>533</v>
      </c>
      <c r="FJ87" s="907" t="s">
        <v>1140</v>
      </c>
      <c r="FK87" s="907" t="s">
        <v>1140</v>
      </c>
      <c r="FL87" s="907" t="s">
        <v>1140</v>
      </c>
      <c r="FM87" s="907" t="s">
        <v>1140</v>
      </c>
      <c r="FN87" s="907" t="s">
        <v>1140</v>
      </c>
      <c r="FO87" s="907" t="s">
        <v>1140</v>
      </c>
      <c r="FP87" s="907" t="s">
        <v>1140</v>
      </c>
      <c r="FQ87" s="907" t="s">
        <v>1140</v>
      </c>
      <c r="FR87" s="907" t="s">
        <v>1140</v>
      </c>
      <c r="FS87" s="907" t="s">
        <v>533</v>
      </c>
      <c r="FT87" s="907" t="s">
        <v>1140</v>
      </c>
      <c r="FU87" s="907" t="s">
        <v>1140</v>
      </c>
      <c r="FV87" s="907" t="s">
        <v>534</v>
      </c>
      <c r="FW87" s="907" t="s">
        <v>1140</v>
      </c>
      <c r="FX87" s="907" t="s">
        <v>533</v>
      </c>
      <c r="FY87" s="907" t="s">
        <v>533</v>
      </c>
      <c r="FZ87" s="907" t="s">
        <v>533</v>
      </c>
      <c r="GA87" s="907" t="s">
        <v>533</v>
      </c>
      <c r="GB87" s="907" t="s">
        <v>533</v>
      </c>
      <c r="GC87" s="907" t="s">
        <v>1140</v>
      </c>
      <c r="GD87" s="907" t="s">
        <v>533</v>
      </c>
      <c r="GE87" s="907" t="s">
        <v>533</v>
      </c>
      <c r="GF87" s="907" t="s">
        <v>1140</v>
      </c>
      <c r="GG87" s="907" t="s">
        <v>1140</v>
      </c>
      <c r="GH87" s="907" t="s">
        <v>533</v>
      </c>
      <c r="GI87" s="907" t="s">
        <v>533</v>
      </c>
      <c r="GJ87" s="907" t="s">
        <v>533</v>
      </c>
      <c r="GK87" s="907" t="s">
        <v>1140</v>
      </c>
    </row>
    <row r="88" spans="1:193" x14ac:dyDescent="0.2">
      <c r="A88" s="906">
        <v>44548</v>
      </c>
      <c r="B88" s="907" t="s">
        <v>1140</v>
      </c>
      <c r="C88" s="907" t="s">
        <v>1140</v>
      </c>
      <c r="D88" s="907" t="s">
        <v>1140</v>
      </c>
      <c r="E88" s="907" t="s">
        <v>533</v>
      </c>
      <c r="F88" s="907" t="s">
        <v>1140</v>
      </c>
      <c r="G88" s="907" t="s">
        <v>1140</v>
      </c>
      <c r="H88" s="907" t="s">
        <v>1140</v>
      </c>
      <c r="I88" s="907" t="s">
        <v>533</v>
      </c>
      <c r="J88" s="907" t="s">
        <v>1140</v>
      </c>
      <c r="K88" s="907" t="s">
        <v>1140</v>
      </c>
      <c r="L88" s="907" t="s">
        <v>1140</v>
      </c>
      <c r="M88" s="907" t="s">
        <v>1140</v>
      </c>
      <c r="N88" s="907" t="s">
        <v>1140</v>
      </c>
      <c r="O88" s="907" t="s">
        <v>1140</v>
      </c>
      <c r="P88" s="907" t="s">
        <v>1140</v>
      </c>
      <c r="Q88" s="907" t="s">
        <v>1140</v>
      </c>
      <c r="R88" s="907" t="s">
        <v>1140</v>
      </c>
      <c r="S88" s="907" t="s">
        <v>1140</v>
      </c>
      <c r="T88" s="907" t="s">
        <v>1140</v>
      </c>
      <c r="U88" s="907" t="s">
        <v>1140</v>
      </c>
      <c r="V88" s="907" t="s">
        <v>1140</v>
      </c>
      <c r="W88" s="907" t="s">
        <v>1140</v>
      </c>
      <c r="X88" s="907" t="s">
        <v>1140</v>
      </c>
      <c r="Y88" s="907" t="s">
        <v>1140</v>
      </c>
      <c r="Z88" s="907" t="s">
        <v>1140</v>
      </c>
      <c r="AA88" s="907" t="s">
        <v>1140</v>
      </c>
      <c r="AB88" s="907" t="s">
        <v>1140</v>
      </c>
      <c r="AC88" s="907" t="s">
        <v>1140</v>
      </c>
      <c r="AD88" s="907" t="s">
        <v>1140</v>
      </c>
      <c r="AE88" s="907" t="s">
        <v>1140</v>
      </c>
      <c r="AF88" s="907" t="s">
        <v>533</v>
      </c>
      <c r="AG88" s="907" t="s">
        <v>533</v>
      </c>
      <c r="AH88" s="907" t="s">
        <v>1140</v>
      </c>
      <c r="AI88" s="907" t="s">
        <v>1140</v>
      </c>
      <c r="AJ88" s="907" t="s">
        <v>1140</v>
      </c>
      <c r="AK88" s="907" t="s">
        <v>1140</v>
      </c>
      <c r="AL88" s="907" t="s">
        <v>1140</v>
      </c>
      <c r="AM88" s="907" t="s">
        <v>1140</v>
      </c>
      <c r="AN88" s="907" t="s">
        <v>1140</v>
      </c>
      <c r="AO88" s="907" t="s">
        <v>1140</v>
      </c>
      <c r="AP88" s="907" t="s">
        <v>1140</v>
      </c>
      <c r="AQ88" s="907" t="s">
        <v>1140</v>
      </c>
      <c r="AR88" s="907" t="s">
        <v>1140</v>
      </c>
      <c r="AS88" s="907" t="s">
        <v>1140</v>
      </c>
      <c r="AT88" s="907" t="s">
        <v>1140</v>
      </c>
      <c r="AU88" s="907" t="s">
        <v>1140</v>
      </c>
      <c r="AV88" s="907" t="s">
        <v>1140</v>
      </c>
      <c r="AW88" s="907" t="s">
        <v>1140</v>
      </c>
      <c r="AX88" s="907" t="s">
        <v>1140</v>
      </c>
      <c r="AY88" s="907" t="s">
        <v>533</v>
      </c>
      <c r="AZ88" s="907" t="s">
        <v>533</v>
      </c>
      <c r="BA88" s="907" t="s">
        <v>1140</v>
      </c>
      <c r="BB88" s="907" t="s">
        <v>533</v>
      </c>
      <c r="BC88" s="907" t="s">
        <v>1140</v>
      </c>
      <c r="BD88" s="907" t="s">
        <v>533</v>
      </c>
      <c r="BE88" s="907" t="s">
        <v>1140</v>
      </c>
      <c r="BF88" s="907" t="s">
        <v>1140</v>
      </c>
      <c r="BG88" s="907" t="s">
        <v>533</v>
      </c>
      <c r="BH88" s="907" t="s">
        <v>533</v>
      </c>
      <c r="BI88" s="907" t="s">
        <v>1140</v>
      </c>
      <c r="BJ88" s="907" t="s">
        <v>533</v>
      </c>
      <c r="BK88" s="907" t="s">
        <v>1140</v>
      </c>
      <c r="BL88" s="907" t="s">
        <v>533</v>
      </c>
      <c r="BM88" s="907" t="s">
        <v>1140</v>
      </c>
      <c r="BN88" s="907" t="s">
        <v>1140</v>
      </c>
      <c r="BO88" s="907" t="s">
        <v>533</v>
      </c>
      <c r="BP88" s="907" t="s">
        <v>533</v>
      </c>
      <c r="BQ88" s="907" t="s">
        <v>533</v>
      </c>
      <c r="BR88" s="907" t="s">
        <v>533</v>
      </c>
      <c r="BS88" s="907" t="s">
        <v>1140</v>
      </c>
      <c r="BT88" s="907" t="s">
        <v>533</v>
      </c>
      <c r="BU88" s="907" t="s">
        <v>1140</v>
      </c>
      <c r="BV88" s="907" t="s">
        <v>1140</v>
      </c>
      <c r="BW88" s="907" t="s">
        <v>1140</v>
      </c>
      <c r="BX88" s="907" t="s">
        <v>1140</v>
      </c>
      <c r="BY88" s="907" t="s">
        <v>1140</v>
      </c>
      <c r="BZ88" s="907" t="s">
        <v>533</v>
      </c>
      <c r="CA88" s="907" t="s">
        <v>533</v>
      </c>
      <c r="CB88" s="907" t="s">
        <v>1140</v>
      </c>
      <c r="CC88" s="907" t="s">
        <v>1140</v>
      </c>
      <c r="CD88" s="907" t="s">
        <v>1140</v>
      </c>
      <c r="CE88" s="907" t="s">
        <v>1140</v>
      </c>
      <c r="CF88" s="907" t="s">
        <v>533</v>
      </c>
      <c r="CG88" s="907" t="s">
        <v>1140</v>
      </c>
      <c r="CH88" s="907" t="s">
        <v>1140</v>
      </c>
      <c r="CI88" s="907" t="s">
        <v>1140</v>
      </c>
      <c r="CJ88" s="907" t="s">
        <v>1140</v>
      </c>
      <c r="CK88" s="907" t="s">
        <v>1140</v>
      </c>
      <c r="CL88" s="907" t="s">
        <v>1140</v>
      </c>
      <c r="CM88" s="907" t="s">
        <v>1140</v>
      </c>
      <c r="CN88" s="907" t="s">
        <v>533</v>
      </c>
      <c r="CO88" s="907" t="s">
        <v>1140</v>
      </c>
      <c r="CP88" s="907" t="s">
        <v>1140</v>
      </c>
      <c r="CQ88" s="907" t="s">
        <v>1140</v>
      </c>
      <c r="CR88" s="907" t="s">
        <v>1140</v>
      </c>
      <c r="CS88" s="907" t="s">
        <v>1140</v>
      </c>
      <c r="CT88" s="907" t="s">
        <v>1140</v>
      </c>
      <c r="CU88" s="907" t="s">
        <v>1140</v>
      </c>
      <c r="CV88" s="907" t="s">
        <v>1140</v>
      </c>
      <c r="CW88" s="907" t="s">
        <v>1140</v>
      </c>
      <c r="CX88" s="907" t="s">
        <v>1140</v>
      </c>
      <c r="CY88" s="907" t="s">
        <v>1140</v>
      </c>
      <c r="CZ88" s="907" t="s">
        <v>533</v>
      </c>
      <c r="DA88" s="907" t="s">
        <v>1140</v>
      </c>
      <c r="DB88" s="907" t="s">
        <v>1140</v>
      </c>
      <c r="DC88" s="907" t="s">
        <v>1140</v>
      </c>
      <c r="DD88" s="907" t="s">
        <v>1140</v>
      </c>
      <c r="DE88" s="907" t="s">
        <v>1140</v>
      </c>
      <c r="DF88" s="907" t="s">
        <v>1140</v>
      </c>
      <c r="DG88" s="907" t="s">
        <v>1140</v>
      </c>
      <c r="DH88" s="907" t="s">
        <v>1140</v>
      </c>
      <c r="DI88" s="907" t="s">
        <v>1140</v>
      </c>
      <c r="DJ88" s="907" t="s">
        <v>533</v>
      </c>
      <c r="DK88" s="907" t="s">
        <v>1140</v>
      </c>
      <c r="DL88" s="907" t="s">
        <v>1140</v>
      </c>
      <c r="DM88" s="907" t="s">
        <v>1140</v>
      </c>
      <c r="DN88" s="907" t="s">
        <v>1140</v>
      </c>
      <c r="DO88" s="907" t="s">
        <v>1140</v>
      </c>
      <c r="DP88" s="907" t="s">
        <v>1140</v>
      </c>
      <c r="DQ88" s="907" t="s">
        <v>1140</v>
      </c>
      <c r="DR88" s="907" t="s">
        <v>1140</v>
      </c>
      <c r="DS88" s="907" t="s">
        <v>1140</v>
      </c>
      <c r="DT88" s="907" t="s">
        <v>533</v>
      </c>
      <c r="DU88" s="907" t="s">
        <v>1140</v>
      </c>
      <c r="DV88" s="907" t="s">
        <v>1140</v>
      </c>
      <c r="DW88" s="907" t="s">
        <v>533</v>
      </c>
      <c r="DX88" s="907" t="s">
        <v>533</v>
      </c>
      <c r="DY88" s="907" t="s">
        <v>533</v>
      </c>
      <c r="DZ88" s="907" t="s">
        <v>533</v>
      </c>
      <c r="EA88" s="907" t="s">
        <v>533</v>
      </c>
      <c r="EB88" s="907" t="s">
        <v>533</v>
      </c>
      <c r="EC88" s="907" t="s">
        <v>534</v>
      </c>
      <c r="ED88" s="907" t="s">
        <v>1140</v>
      </c>
      <c r="EE88" s="907" t="s">
        <v>1140</v>
      </c>
      <c r="EF88" s="907" t="s">
        <v>1140</v>
      </c>
      <c r="EG88" s="907" t="s">
        <v>1140</v>
      </c>
      <c r="EH88" s="907" t="s">
        <v>1140</v>
      </c>
      <c r="EI88" s="907" t="s">
        <v>1140</v>
      </c>
      <c r="EJ88" s="907" t="s">
        <v>1140</v>
      </c>
      <c r="EK88" s="907" t="s">
        <v>1140</v>
      </c>
      <c r="EL88" s="907" t="s">
        <v>1140</v>
      </c>
      <c r="EM88" s="907" t="s">
        <v>1140</v>
      </c>
      <c r="EN88" s="907" t="s">
        <v>1140</v>
      </c>
      <c r="EO88" s="907" t="s">
        <v>1140</v>
      </c>
      <c r="EP88" s="907" t="s">
        <v>1140</v>
      </c>
      <c r="EQ88" s="907" t="s">
        <v>1140</v>
      </c>
      <c r="ER88" s="907" t="s">
        <v>534</v>
      </c>
      <c r="ES88" s="907" t="s">
        <v>533</v>
      </c>
      <c r="ET88" s="907" t="s">
        <v>533</v>
      </c>
      <c r="EU88" s="907" t="s">
        <v>1140</v>
      </c>
      <c r="EV88" s="907" t="s">
        <v>1140</v>
      </c>
      <c r="EW88" s="907" t="s">
        <v>533</v>
      </c>
      <c r="EX88" s="907" t="s">
        <v>533</v>
      </c>
      <c r="EY88" s="907" t="s">
        <v>1140</v>
      </c>
      <c r="EZ88" s="907" t="s">
        <v>1140</v>
      </c>
      <c r="FA88" s="907" t="s">
        <v>1140</v>
      </c>
      <c r="FB88" s="907" t="s">
        <v>1140</v>
      </c>
      <c r="FC88" s="907" t="s">
        <v>533</v>
      </c>
      <c r="FD88" s="907" t="s">
        <v>1140</v>
      </c>
      <c r="FE88" s="907" t="s">
        <v>1140</v>
      </c>
      <c r="FF88" s="907" t="s">
        <v>1140</v>
      </c>
      <c r="FG88" s="907" t="s">
        <v>1140</v>
      </c>
      <c r="FH88" s="907" t="s">
        <v>533</v>
      </c>
      <c r="FI88" s="907" t="s">
        <v>533</v>
      </c>
      <c r="FJ88" s="907" t="s">
        <v>1140</v>
      </c>
      <c r="FK88" s="907" t="s">
        <v>1140</v>
      </c>
      <c r="FL88" s="907" t="s">
        <v>1140</v>
      </c>
      <c r="FM88" s="907" t="s">
        <v>1140</v>
      </c>
      <c r="FN88" s="907" t="s">
        <v>1140</v>
      </c>
      <c r="FO88" s="907" t="s">
        <v>1140</v>
      </c>
      <c r="FP88" s="907" t="s">
        <v>1140</v>
      </c>
      <c r="FQ88" s="907" t="s">
        <v>1140</v>
      </c>
      <c r="FR88" s="907" t="s">
        <v>533</v>
      </c>
      <c r="FS88" s="907" t="s">
        <v>533</v>
      </c>
      <c r="FT88" s="907" t="s">
        <v>1140</v>
      </c>
      <c r="FU88" s="907" t="s">
        <v>1140</v>
      </c>
      <c r="FV88" s="907" t="s">
        <v>534</v>
      </c>
      <c r="FW88" s="907" t="s">
        <v>1140</v>
      </c>
      <c r="FX88" s="907" t="s">
        <v>533</v>
      </c>
      <c r="FY88" s="907" t="s">
        <v>533</v>
      </c>
      <c r="FZ88" s="907" t="s">
        <v>533</v>
      </c>
      <c r="GA88" s="907" t="s">
        <v>533</v>
      </c>
      <c r="GB88" s="907" t="s">
        <v>533</v>
      </c>
      <c r="GC88" s="907" t="s">
        <v>1140</v>
      </c>
      <c r="GD88" s="907" t="s">
        <v>533</v>
      </c>
      <c r="GE88" s="907" t="s">
        <v>533</v>
      </c>
      <c r="GF88" s="907" t="s">
        <v>1140</v>
      </c>
      <c r="GG88" s="907" t="s">
        <v>1140</v>
      </c>
      <c r="GH88" s="907" t="s">
        <v>533</v>
      </c>
      <c r="GI88" s="907" t="s">
        <v>533</v>
      </c>
      <c r="GJ88" s="907" t="s">
        <v>533</v>
      </c>
      <c r="GK88" s="907" t="s">
        <v>533</v>
      </c>
    </row>
    <row r="89" spans="1:193" x14ac:dyDescent="0.2">
      <c r="A89" s="906">
        <v>44549</v>
      </c>
      <c r="B89" s="907" t="s">
        <v>1140</v>
      </c>
      <c r="C89" s="907" t="s">
        <v>1140</v>
      </c>
      <c r="D89" s="907" t="s">
        <v>1140</v>
      </c>
      <c r="E89" s="907" t="s">
        <v>533</v>
      </c>
      <c r="F89" s="907" t="s">
        <v>1140</v>
      </c>
      <c r="G89" s="907" t="s">
        <v>1140</v>
      </c>
      <c r="H89" s="907" t="s">
        <v>1140</v>
      </c>
      <c r="I89" s="907" t="s">
        <v>533</v>
      </c>
      <c r="J89" s="907" t="s">
        <v>1140</v>
      </c>
      <c r="K89" s="907" t="s">
        <v>1140</v>
      </c>
      <c r="L89" s="907" t="s">
        <v>1140</v>
      </c>
      <c r="M89" s="907" t="s">
        <v>1140</v>
      </c>
      <c r="N89" s="907" t="s">
        <v>1140</v>
      </c>
      <c r="O89" s="907" t="s">
        <v>1140</v>
      </c>
      <c r="P89" s="907" t="s">
        <v>1140</v>
      </c>
      <c r="Q89" s="907" t="s">
        <v>1140</v>
      </c>
      <c r="R89" s="907" t="s">
        <v>1140</v>
      </c>
      <c r="S89" s="907" t="s">
        <v>1140</v>
      </c>
      <c r="T89" s="907" t="s">
        <v>1140</v>
      </c>
      <c r="U89" s="907" t="s">
        <v>1140</v>
      </c>
      <c r="V89" s="907" t="s">
        <v>1140</v>
      </c>
      <c r="W89" s="907" t="s">
        <v>1140</v>
      </c>
      <c r="X89" s="907" t="s">
        <v>1140</v>
      </c>
      <c r="Y89" s="907" t="s">
        <v>1140</v>
      </c>
      <c r="Z89" s="907" t="s">
        <v>1140</v>
      </c>
      <c r="AA89" s="907" t="s">
        <v>1140</v>
      </c>
      <c r="AB89" s="907" t="s">
        <v>1140</v>
      </c>
      <c r="AC89" s="907" t="s">
        <v>1140</v>
      </c>
      <c r="AD89" s="907" t="s">
        <v>1140</v>
      </c>
      <c r="AE89" s="907" t="s">
        <v>1140</v>
      </c>
      <c r="AF89" s="907" t="s">
        <v>1035</v>
      </c>
      <c r="AG89" s="907" t="s">
        <v>1035</v>
      </c>
      <c r="AH89" s="907" t="s">
        <v>1140</v>
      </c>
      <c r="AI89" s="907" t="s">
        <v>1140</v>
      </c>
      <c r="AJ89" s="907" t="s">
        <v>1140</v>
      </c>
      <c r="AK89" s="907" t="s">
        <v>1140</v>
      </c>
      <c r="AL89" s="907" t="s">
        <v>1140</v>
      </c>
      <c r="AM89" s="907" t="s">
        <v>1140</v>
      </c>
      <c r="AN89" s="907" t="s">
        <v>1140</v>
      </c>
      <c r="AO89" s="907" t="s">
        <v>1140</v>
      </c>
      <c r="AP89" s="907" t="s">
        <v>1140</v>
      </c>
      <c r="AQ89" s="907" t="s">
        <v>1140</v>
      </c>
      <c r="AR89" s="907" t="s">
        <v>1140</v>
      </c>
      <c r="AS89" s="907" t="s">
        <v>1140</v>
      </c>
      <c r="AT89" s="907" t="s">
        <v>1140</v>
      </c>
      <c r="AU89" s="907" t="s">
        <v>1140</v>
      </c>
      <c r="AV89" s="907" t="s">
        <v>1140</v>
      </c>
      <c r="AW89" s="907" t="s">
        <v>1140</v>
      </c>
      <c r="AX89" s="907" t="s">
        <v>1140</v>
      </c>
      <c r="AY89" s="907" t="s">
        <v>533</v>
      </c>
      <c r="AZ89" s="907" t="s">
        <v>533</v>
      </c>
      <c r="BA89" s="907" t="s">
        <v>1140</v>
      </c>
      <c r="BB89" s="907" t="s">
        <v>533</v>
      </c>
      <c r="BC89" s="907" t="s">
        <v>1140</v>
      </c>
      <c r="BD89" s="907" t="s">
        <v>533</v>
      </c>
      <c r="BE89" s="907" t="s">
        <v>1140</v>
      </c>
      <c r="BF89" s="907" t="s">
        <v>1140</v>
      </c>
      <c r="BG89" s="907" t="s">
        <v>533</v>
      </c>
      <c r="BH89" s="907" t="s">
        <v>533</v>
      </c>
      <c r="BI89" s="907" t="s">
        <v>1140</v>
      </c>
      <c r="BJ89" s="907" t="s">
        <v>533</v>
      </c>
      <c r="BK89" s="907" t="s">
        <v>1140</v>
      </c>
      <c r="BL89" s="907" t="s">
        <v>533</v>
      </c>
      <c r="BM89" s="907" t="s">
        <v>1140</v>
      </c>
      <c r="BN89" s="907" t="s">
        <v>1140</v>
      </c>
      <c r="BO89" s="907" t="s">
        <v>533</v>
      </c>
      <c r="BP89" s="907" t="s">
        <v>533</v>
      </c>
      <c r="BQ89" s="907" t="s">
        <v>533</v>
      </c>
      <c r="BR89" s="907" t="s">
        <v>533</v>
      </c>
      <c r="BS89" s="907" t="s">
        <v>1140</v>
      </c>
      <c r="BT89" s="907" t="s">
        <v>533</v>
      </c>
      <c r="BU89" s="907" t="s">
        <v>1140</v>
      </c>
      <c r="BV89" s="907" t="s">
        <v>1140</v>
      </c>
      <c r="BW89" s="907" t="s">
        <v>1140</v>
      </c>
      <c r="BX89" s="907" t="s">
        <v>1140</v>
      </c>
      <c r="BY89" s="907" t="s">
        <v>1140</v>
      </c>
      <c r="BZ89" s="907" t="s">
        <v>533</v>
      </c>
      <c r="CA89" s="907" t="s">
        <v>533</v>
      </c>
      <c r="CB89" s="907" t="s">
        <v>1140</v>
      </c>
      <c r="CC89" s="907" t="s">
        <v>1140</v>
      </c>
      <c r="CD89" s="907" t="s">
        <v>1140</v>
      </c>
      <c r="CE89" s="907" t="s">
        <v>1140</v>
      </c>
      <c r="CF89" s="907" t="s">
        <v>533</v>
      </c>
      <c r="CG89" s="907" t="s">
        <v>1140</v>
      </c>
      <c r="CH89" s="907" t="s">
        <v>1140</v>
      </c>
      <c r="CI89" s="907" t="s">
        <v>1140</v>
      </c>
      <c r="CJ89" s="907" t="s">
        <v>1140</v>
      </c>
      <c r="CK89" s="907" t="s">
        <v>1140</v>
      </c>
      <c r="CL89" s="907" t="s">
        <v>1140</v>
      </c>
      <c r="CM89" s="907" t="s">
        <v>1140</v>
      </c>
      <c r="CN89" s="907" t="s">
        <v>533</v>
      </c>
      <c r="CO89" s="907" t="s">
        <v>1140</v>
      </c>
      <c r="CP89" s="907" t="s">
        <v>1140</v>
      </c>
      <c r="CQ89" s="907" t="s">
        <v>1140</v>
      </c>
      <c r="CR89" s="907" t="s">
        <v>1140</v>
      </c>
      <c r="CS89" s="907" t="s">
        <v>1140</v>
      </c>
      <c r="CT89" s="907" t="s">
        <v>1140</v>
      </c>
      <c r="CU89" s="907" t="s">
        <v>1140</v>
      </c>
      <c r="CV89" s="907" t="s">
        <v>1140</v>
      </c>
      <c r="CW89" s="907" t="s">
        <v>1140</v>
      </c>
      <c r="CX89" s="907" t="s">
        <v>1140</v>
      </c>
      <c r="CY89" s="907" t="s">
        <v>1140</v>
      </c>
      <c r="CZ89" s="907" t="s">
        <v>533</v>
      </c>
      <c r="DA89" s="907" t="s">
        <v>1140</v>
      </c>
      <c r="DB89" s="907" t="s">
        <v>1140</v>
      </c>
      <c r="DC89" s="907" t="s">
        <v>1140</v>
      </c>
      <c r="DD89" s="907" t="s">
        <v>1140</v>
      </c>
      <c r="DE89" s="907" t="s">
        <v>1140</v>
      </c>
      <c r="DF89" s="907" t="s">
        <v>1140</v>
      </c>
      <c r="DG89" s="907" t="s">
        <v>1140</v>
      </c>
      <c r="DH89" s="907" t="s">
        <v>1140</v>
      </c>
      <c r="DI89" s="907" t="s">
        <v>1140</v>
      </c>
      <c r="DJ89" s="907" t="s">
        <v>533</v>
      </c>
      <c r="DK89" s="907" t="s">
        <v>1140</v>
      </c>
      <c r="DL89" s="907" t="s">
        <v>1140</v>
      </c>
      <c r="DM89" s="907" t="s">
        <v>1140</v>
      </c>
      <c r="DN89" s="907" t="s">
        <v>1140</v>
      </c>
      <c r="DO89" s="907" t="s">
        <v>1140</v>
      </c>
      <c r="DP89" s="907" t="s">
        <v>1140</v>
      </c>
      <c r="DQ89" s="907" t="s">
        <v>1140</v>
      </c>
      <c r="DR89" s="907" t="s">
        <v>533</v>
      </c>
      <c r="DS89" s="907" t="s">
        <v>533</v>
      </c>
      <c r="DT89" s="907" t="s">
        <v>533</v>
      </c>
      <c r="DU89" s="907" t="s">
        <v>1140</v>
      </c>
      <c r="DV89" s="907" t="s">
        <v>1140</v>
      </c>
      <c r="DW89" s="907" t="s">
        <v>533</v>
      </c>
      <c r="DX89" s="907" t="s">
        <v>533</v>
      </c>
      <c r="DY89" s="907" t="s">
        <v>533</v>
      </c>
      <c r="DZ89" s="907" t="s">
        <v>533</v>
      </c>
      <c r="EA89" s="907" t="s">
        <v>533</v>
      </c>
      <c r="EB89" s="907" t="s">
        <v>533</v>
      </c>
      <c r="EC89" s="907" t="s">
        <v>534</v>
      </c>
      <c r="ED89" s="907" t="s">
        <v>1140</v>
      </c>
      <c r="EE89" s="907" t="s">
        <v>1140</v>
      </c>
      <c r="EF89" s="907" t="s">
        <v>1140</v>
      </c>
      <c r="EG89" s="907" t="s">
        <v>1140</v>
      </c>
      <c r="EH89" s="907" t="s">
        <v>1140</v>
      </c>
      <c r="EI89" s="907" t="s">
        <v>1140</v>
      </c>
      <c r="EJ89" s="907" t="s">
        <v>1140</v>
      </c>
      <c r="EK89" s="907" t="s">
        <v>1140</v>
      </c>
      <c r="EL89" s="907" t="s">
        <v>1140</v>
      </c>
      <c r="EM89" s="907" t="s">
        <v>1140</v>
      </c>
      <c r="EN89" s="907" t="s">
        <v>1140</v>
      </c>
      <c r="EO89" s="907" t="s">
        <v>1140</v>
      </c>
      <c r="EP89" s="907" t="s">
        <v>1140</v>
      </c>
      <c r="EQ89" s="907" t="s">
        <v>1140</v>
      </c>
      <c r="ER89" s="907" t="s">
        <v>1035</v>
      </c>
      <c r="ES89" s="907" t="s">
        <v>533</v>
      </c>
      <c r="ET89" s="907" t="s">
        <v>533</v>
      </c>
      <c r="EU89" s="907" t="s">
        <v>1140</v>
      </c>
      <c r="EV89" s="907" t="s">
        <v>1140</v>
      </c>
      <c r="EW89" s="907" t="s">
        <v>533</v>
      </c>
      <c r="EX89" s="907" t="s">
        <v>533</v>
      </c>
      <c r="EY89" s="907" t="s">
        <v>1140</v>
      </c>
      <c r="EZ89" s="907" t="s">
        <v>1140</v>
      </c>
      <c r="FA89" s="907" t="s">
        <v>1140</v>
      </c>
      <c r="FB89" s="907" t="s">
        <v>1140</v>
      </c>
      <c r="FC89" s="907" t="s">
        <v>533</v>
      </c>
      <c r="FD89" s="907" t="s">
        <v>1140</v>
      </c>
      <c r="FE89" s="907" t="s">
        <v>1140</v>
      </c>
      <c r="FF89" s="907" t="s">
        <v>533</v>
      </c>
      <c r="FG89" s="907" t="s">
        <v>1140</v>
      </c>
      <c r="FH89" s="907" t="s">
        <v>533</v>
      </c>
      <c r="FI89" s="907" t="s">
        <v>533</v>
      </c>
      <c r="FJ89" s="907" t="s">
        <v>1140</v>
      </c>
      <c r="FK89" s="907" t="s">
        <v>1140</v>
      </c>
      <c r="FL89" s="907" t="s">
        <v>1140</v>
      </c>
      <c r="FM89" s="907" t="s">
        <v>1140</v>
      </c>
      <c r="FN89" s="907" t="s">
        <v>1140</v>
      </c>
      <c r="FO89" s="907" t="s">
        <v>1140</v>
      </c>
      <c r="FP89" s="907" t="s">
        <v>1140</v>
      </c>
      <c r="FQ89" s="907" t="s">
        <v>1140</v>
      </c>
      <c r="FR89" s="907" t="s">
        <v>533</v>
      </c>
      <c r="FS89" s="907" t="s">
        <v>533</v>
      </c>
      <c r="FT89" s="907" t="s">
        <v>1140</v>
      </c>
      <c r="FU89" s="907" t="s">
        <v>1140</v>
      </c>
      <c r="FV89" s="907" t="s">
        <v>534</v>
      </c>
      <c r="FW89" s="907" t="s">
        <v>1140</v>
      </c>
      <c r="FX89" s="907" t="s">
        <v>533</v>
      </c>
      <c r="FY89" s="907" t="s">
        <v>533</v>
      </c>
      <c r="FZ89" s="907" t="s">
        <v>533</v>
      </c>
      <c r="GA89" s="907" t="s">
        <v>533</v>
      </c>
      <c r="GB89" s="907" t="s">
        <v>1140</v>
      </c>
      <c r="GC89" s="907" t="s">
        <v>1140</v>
      </c>
      <c r="GD89" s="907" t="s">
        <v>533</v>
      </c>
      <c r="GE89" s="907" t="s">
        <v>533</v>
      </c>
      <c r="GF89" s="907" t="s">
        <v>1140</v>
      </c>
      <c r="GG89" s="907" t="s">
        <v>1140</v>
      </c>
      <c r="GH89" s="907" t="s">
        <v>533</v>
      </c>
      <c r="GI89" s="907" t="s">
        <v>533</v>
      </c>
      <c r="GJ89" s="907" t="s">
        <v>533</v>
      </c>
      <c r="GK89" s="907" t="s">
        <v>533</v>
      </c>
    </row>
    <row r="90" spans="1:193" x14ac:dyDescent="0.2">
      <c r="A90" s="906">
        <v>44550</v>
      </c>
      <c r="B90" s="907" t="s">
        <v>1140</v>
      </c>
      <c r="C90" s="907" t="s">
        <v>1140</v>
      </c>
      <c r="D90" s="907" t="s">
        <v>1140</v>
      </c>
      <c r="E90" s="907" t="s">
        <v>533</v>
      </c>
      <c r="F90" s="907" t="s">
        <v>1140</v>
      </c>
      <c r="G90" s="907" t="s">
        <v>1140</v>
      </c>
      <c r="H90" s="907" t="s">
        <v>1140</v>
      </c>
      <c r="I90" s="907" t="s">
        <v>533</v>
      </c>
      <c r="J90" s="907" t="s">
        <v>1140</v>
      </c>
      <c r="K90" s="907" t="s">
        <v>1140</v>
      </c>
      <c r="L90" s="907" t="s">
        <v>1140</v>
      </c>
      <c r="M90" s="907" t="s">
        <v>1140</v>
      </c>
      <c r="N90" s="907" t="s">
        <v>1140</v>
      </c>
      <c r="O90" s="907" t="s">
        <v>1140</v>
      </c>
      <c r="P90" s="907" t="s">
        <v>1140</v>
      </c>
      <c r="Q90" s="907" t="s">
        <v>1140</v>
      </c>
      <c r="R90" s="907" t="s">
        <v>1140</v>
      </c>
      <c r="S90" s="907" t="s">
        <v>1140</v>
      </c>
      <c r="T90" s="907" t="s">
        <v>1140</v>
      </c>
      <c r="U90" s="907" t="s">
        <v>1140</v>
      </c>
      <c r="V90" s="907" t="s">
        <v>1140</v>
      </c>
      <c r="W90" s="907" t="s">
        <v>1140</v>
      </c>
      <c r="X90" s="907" t="s">
        <v>1140</v>
      </c>
      <c r="Y90" s="907" t="s">
        <v>1140</v>
      </c>
      <c r="Z90" s="907" t="s">
        <v>1140</v>
      </c>
      <c r="AA90" s="907" t="s">
        <v>1140</v>
      </c>
      <c r="AB90" s="907" t="s">
        <v>1140</v>
      </c>
      <c r="AC90" s="907" t="s">
        <v>1140</v>
      </c>
      <c r="AD90" s="907" t="s">
        <v>1140</v>
      </c>
      <c r="AE90" s="907" t="s">
        <v>1140</v>
      </c>
      <c r="AF90" s="907" t="s">
        <v>533</v>
      </c>
      <c r="AG90" s="907" t="s">
        <v>533</v>
      </c>
      <c r="AH90" s="907" t="s">
        <v>1140</v>
      </c>
      <c r="AI90" s="907" t="s">
        <v>1140</v>
      </c>
      <c r="AJ90" s="907" t="s">
        <v>1140</v>
      </c>
      <c r="AK90" s="907" t="s">
        <v>1140</v>
      </c>
      <c r="AL90" s="907" t="s">
        <v>1140</v>
      </c>
      <c r="AM90" s="907" t="s">
        <v>1140</v>
      </c>
      <c r="AN90" s="907" t="s">
        <v>1140</v>
      </c>
      <c r="AO90" s="907" t="s">
        <v>1140</v>
      </c>
      <c r="AP90" s="907" t="s">
        <v>1140</v>
      </c>
      <c r="AQ90" s="907" t="s">
        <v>1140</v>
      </c>
      <c r="AR90" s="907" t="s">
        <v>1140</v>
      </c>
      <c r="AS90" s="907" t="s">
        <v>1140</v>
      </c>
      <c r="AT90" s="907" t="s">
        <v>1140</v>
      </c>
      <c r="AU90" s="907" t="s">
        <v>1140</v>
      </c>
      <c r="AV90" s="907" t="s">
        <v>1140</v>
      </c>
      <c r="AW90" s="907" t="s">
        <v>1140</v>
      </c>
      <c r="AX90" s="907" t="s">
        <v>1140</v>
      </c>
      <c r="AY90" s="907" t="s">
        <v>533</v>
      </c>
      <c r="AZ90" s="907" t="s">
        <v>533</v>
      </c>
      <c r="BA90" s="907" t="s">
        <v>1140</v>
      </c>
      <c r="BB90" s="907" t="s">
        <v>533</v>
      </c>
      <c r="BC90" s="907" t="s">
        <v>1140</v>
      </c>
      <c r="BD90" s="907" t="s">
        <v>533</v>
      </c>
      <c r="BE90" s="907" t="s">
        <v>1140</v>
      </c>
      <c r="BF90" s="907" t="s">
        <v>1140</v>
      </c>
      <c r="BG90" s="907" t="s">
        <v>533</v>
      </c>
      <c r="BH90" s="907" t="s">
        <v>533</v>
      </c>
      <c r="BI90" s="907" t="s">
        <v>1140</v>
      </c>
      <c r="BJ90" s="907" t="s">
        <v>533</v>
      </c>
      <c r="BK90" s="907" t="s">
        <v>1140</v>
      </c>
      <c r="BL90" s="907" t="s">
        <v>533</v>
      </c>
      <c r="BM90" s="907" t="s">
        <v>1140</v>
      </c>
      <c r="BN90" s="907" t="s">
        <v>1140</v>
      </c>
      <c r="BO90" s="907" t="s">
        <v>533</v>
      </c>
      <c r="BP90" s="907" t="s">
        <v>533</v>
      </c>
      <c r="BQ90" s="907" t="s">
        <v>533</v>
      </c>
      <c r="BR90" s="907" t="s">
        <v>533</v>
      </c>
      <c r="BS90" s="907" t="s">
        <v>1140</v>
      </c>
      <c r="BT90" s="907" t="s">
        <v>533</v>
      </c>
      <c r="BU90" s="907" t="s">
        <v>1140</v>
      </c>
      <c r="BV90" s="907" t="s">
        <v>1140</v>
      </c>
      <c r="BW90" s="907" t="s">
        <v>1140</v>
      </c>
      <c r="BX90" s="907" t="s">
        <v>1140</v>
      </c>
      <c r="BY90" s="907" t="s">
        <v>1140</v>
      </c>
      <c r="BZ90" s="907" t="s">
        <v>533</v>
      </c>
      <c r="CA90" s="907" t="s">
        <v>533</v>
      </c>
      <c r="CB90" s="907" t="s">
        <v>1140</v>
      </c>
      <c r="CC90" s="907" t="s">
        <v>1140</v>
      </c>
      <c r="CD90" s="907" t="s">
        <v>1140</v>
      </c>
      <c r="CE90" s="907" t="s">
        <v>1140</v>
      </c>
      <c r="CF90" s="907" t="s">
        <v>533</v>
      </c>
      <c r="CG90" s="907" t="s">
        <v>1140</v>
      </c>
      <c r="CH90" s="907" t="s">
        <v>1140</v>
      </c>
      <c r="CI90" s="907" t="s">
        <v>1140</v>
      </c>
      <c r="CJ90" s="907" t="s">
        <v>1140</v>
      </c>
      <c r="CK90" s="907" t="s">
        <v>1140</v>
      </c>
      <c r="CL90" s="907" t="s">
        <v>1140</v>
      </c>
      <c r="CM90" s="907" t="s">
        <v>1140</v>
      </c>
      <c r="CN90" s="907" t="s">
        <v>533</v>
      </c>
      <c r="CO90" s="907" t="s">
        <v>1140</v>
      </c>
      <c r="CP90" s="907" t="s">
        <v>1140</v>
      </c>
      <c r="CQ90" s="907" t="s">
        <v>1140</v>
      </c>
      <c r="CR90" s="907" t="s">
        <v>1140</v>
      </c>
      <c r="CS90" s="907" t="s">
        <v>1140</v>
      </c>
      <c r="CT90" s="907" t="s">
        <v>1140</v>
      </c>
      <c r="CU90" s="907" t="s">
        <v>1140</v>
      </c>
      <c r="CV90" s="907" t="s">
        <v>1140</v>
      </c>
      <c r="CW90" s="907" t="s">
        <v>1140</v>
      </c>
      <c r="CX90" s="907" t="s">
        <v>1140</v>
      </c>
      <c r="CY90" s="907" t="s">
        <v>1140</v>
      </c>
      <c r="CZ90" s="907" t="s">
        <v>533</v>
      </c>
      <c r="DA90" s="907" t="s">
        <v>1140</v>
      </c>
      <c r="DB90" s="907" t="s">
        <v>1140</v>
      </c>
      <c r="DC90" s="907" t="s">
        <v>1140</v>
      </c>
      <c r="DD90" s="907" t="s">
        <v>1140</v>
      </c>
      <c r="DE90" s="907" t="s">
        <v>1140</v>
      </c>
      <c r="DF90" s="907" t="s">
        <v>1140</v>
      </c>
      <c r="DG90" s="907" t="s">
        <v>1140</v>
      </c>
      <c r="DH90" s="907" t="s">
        <v>1140</v>
      </c>
      <c r="DI90" s="907" t="s">
        <v>1140</v>
      </c>
      <c r="DJ90" s="907" t="s">
        <v>533</v>
      </c>
      <c r="DK90" s="907" t="s">
        <v>1140</v>
      </c>
      <c r="DL90" s="907" t="s">
        <v>1140</v>
      </c>
      <c r="DM90" s="907" t="s">
        <v>1140</v>
      </c>
      <c r="DN90" s="907" t="s">
        <v>1140</v>
      </c>
      <c r="DO90" s="907" t="s">
        <v>1140</v>
      </c>
      <c r="DP90" s="907" t="s">
        <v>1140</v>
      </c>
      <c r="DQ90" s="907" t="s">
        <v>1140</v>
      </c>
      <c r="DR90" s="907" t="s">
        <v>1140</v>
      </c>
      <c r="DS90" s="907" t="s">
        <v>1140</v>
      </c>
      <c r="DT90" s="907" t="s">
        <v>1140</v>
      </c>
      <c r="DU90" s="907" t="s">
        <v>1140</v>
      </c>
      <c r="DV90" s="907" t="s">
        <v>1140</v>
      </c>
      <c r="DW90" s="907" t="s">
        <v>533</v>
      </c>
      <c r="DX90" s="907" t="s">
        <v>533</v>
      </c>
      <c r="DY90" s="907" t="s">
        <v>533</v>
      </c>
      <c r="DZ90" s="907" t="s">
        <v>533</v>
      </c>
      <c r="EA90" s="907" t="s">
        <v>533</v>
      </c>
      <c r="EB90" s="907" t="s">
        <v>533</v>
      </c>
      <c r="EC90" s="907" t="s">
        <v>534</v>
      </c>
      <c r="ED90" s="907" t="s">
        <v>1140</v>
      </c>
      <c r="EE90" s="907" t="s">
        <v>1140</v>
      </c>
      <c r="EF90" s="907" t="s">
        <v>1140</v>
      </c>
      <c r="EG90" s="907" t="s">
        <v>1140</v>
      </c>
      <c r="EH90" s="907" t="s">
        <v>1140</v>
      </c>
      <c r="EI90" s="907" t="s">
        <v>1140</v>
      </c>
      <c r="EJ90" s="907" t="s">
        <v>1140</v>
      </c>
      <c r="EK90" s="907" t="s">
        <v>1140</v>
      </c>
      <c r="EL90" s="907" t="s">
        <v>1140</v>
      </c>
      <c r="EM90" s="907" t="s">
        <v>1140</v>
      </c>
      <c r="EN90" s="907" t="s">
        <v>1140</v>
      </c>
      <c r="EO90" s="907" t="s">
        <v>1140</v>
      </c>
      <c r="EP90" s="907" t="s">
        <v>1140</v>
      </c>
      <c r="EQ90" s="907" t="s">
        <v>1140</v>
      </c>
      <c r="ER90" s="907" t="s">
        <v>533</v>
      </c>
      <c r="ES90" s="907" t="s">
        <v>1140</v>
      </c>
      <c r="ET90" s="907" t="s">
        <v>533</v>
      </c>
      <c r="EU90" s="907" t="s">
        <v>1140</v>
      </c>
      <c r="EV90" s="907" t="s">
        <v>1140</v>
      </c>
      <c r="EW90" s="907" t="s">
        <v>533</v>
      </c>
      <c r="EX90" s="907" t="s">
        <v>533</v>
      </c>
      <c r="EY90" s="907" t="s">
        <v>1140</v>
      </c>
      <c r="EZ90" s="907" t="s">
        <v>1140</v>
      </c>
      <c r="FA90" s="907" t="s">
        <v>1140</v>
      </c>
      <c r="FB90" s="907" t="s">
        <v>1140</v>
      </c>
      <c r="FC90" s="907" t="s">
        <v>1140</v>
      </c>
      <c r="FD90" s="907" t="s">
        <v>1140</v>
      </c>
      <c r="FE90" s="907" t="s">
        <v>1140</v>
      </c>
      <c r="FF90" s="907" t="s">
        <v>1140</v>
      </c>
      <c r="FG90" s="907" t="s">
        <v>1140</v>
      </c>
      <c r="FH90" s="907" t="s">
        <v>533</v>
      </c>
      <c r="FI90" s="907" t="s">
        <v>533</v>
      </c>
      <c r="FJ90" s="907" t="s">
        <v>1140</v>
      </c>
      <c r="FK90" s="907" t="s">
        <v>1140</v>
      </c>
      <c r="FL90" s="907" t="s">
        <v>1140</v>
      </c>
      <c r="FM90" s="907" t="s">
        <v>1140</v>
      </c>
      <c r="FN90" s="907" t="s">
        <v>1140</v>
      </c>
      <c r="FO90" s="907" t="s">
        <v>1140</v>
      </c>
      <c r="FP90" s="907" t="s">
        <v>1140</v>
      </c>
      <c r="FQ90" s="907" t="s">
        <v>1140</v>
      </c>
      <c r="FR90" s="907" t="s">
        <v>533</v>
      </c>
      <c r="FS90" s="907" t="s">
        <v>533</v>
      </c>
      <c r="FT90" s="907" t="s">
        <v>1140</v>
      </c>
      <c r="FU90" s="907" t="s">
        <v>1140</v>
      </c>
      <c r="FV90" s="907" t="s">
        <v>534</v>
      </c>
      <c r="FW90" s="907" t="s">
        <v>1140</v>
      </c>
      <c r="FX90" s="907" t="s">
        <v>533</v>
      </c>
      <c r="FY90" s="907" t="s">
        <v>533</v>
      </c>
      <c r="FZ90" s="907" t="s">
        <v>533</v>
      </c>
      <c r="GA90" s="907" t="s">
        <v>533</v>
      </c>
      <c r="GB90" s="907" t="s">
        <v>533</v>
      </c>
      <c r="GC90" s="907" t="s">
        <v>1140</v>
      </c>
      <c r="GD90" s="907" t="s">
        <v>533</v>
      </c>
      <c r="GE90" s="907" t="s">
        <v>533</v>
      </c>
      <c r="GF90" s="907" t="s">
        <v>1140</v>
      </c>
      <c r="GG90" s="907" t="s">
        <v>1140</v>
      </c>
      <c r="GH90" s="907" t="s">
        <v>533</v>
      </c>
      <c r="GI90" s="907" t="s">
        <v>533</v>
      </c>
      <c r="GJ90" s="907" t="s">
        <v>533</v>
      </c>
      <c r="GK90" s="907" t="s">
        <v>533</v>
      </c>
    </row>
    <row r="91" spans="1:193" x14ac:dyDescent="0.2">
      <c r="A91" s="906">
        <v>44551</v>
      </c>
      <c r="B91" s="907" t="s">
        <v>1140</v>
      </c>
      <c r="C91" s="907" t="s">
        <v>1140</v>
      </c>
      <c r="D91" s="907" t="s">
        <v>1140</v>
      </c>
      <c r="E91" s="907" t="s">
        <v>533</v>
      </c>
      <c r="F91" s="907" t="s">
        <v>1140</v>
      </c>
      <c r="G91" s="907" t="s">
        <v>1140</v>
      </c>
      <c r="H91" s="907" t="s">
        <v>1140</v>
      </c>
      <c r="I91" s="907" t="s">
        <v>1140</v>
      </c>
      <c r="J91" s="907" t="s">
        <v>1140</v>
      </c>
      <c r="K91" s="907" t="s">
        <v>1140</v>
      </c>
      <c r="L91" s="907" t="s">
        <v>1140</v>
      </c>
      <c r="M91" s="907" t="s">
        <v>1140</v>
      </c>
      <c r="N91" s="907" t="s">
        <v>1140</v>
      </c>
      <c r="O91" s="907" t="s">
        <v>1140</v>
      </c>
      <c r="P91" s="907" t="s">
        <v>1140</v>
      </c>
      <c r="Q91" s="907" t="s">
        <v>1140</v>
      </c>
      <c r="R91" s="907" t="s">
        <v>1140</v>
      </c>
      <c r="S91" s="907" t="s">
        <v>1140</v>
      </c>
      <c r="T91" s="907" t="s">
        <v>1140</v>
      </c>
      <c r="U91" s="907" t="s">
        <v>1140</v>
      </c>
      <c r="V91" s="907" t="s">
        <v>1140</v>
      </c>
      <c r="W91" s="907" t="s">
        <v>1140</v>
      </c>
      <c r="X91" s="907" t="s">
        <v>1140</v>
      </c>
      <c r="Y91" s="907" t="s">
        <v>1140</v>
      </c>
      <c r="Z91" s="907" t="s">
        <v>1140</v>
      </c>
      <c r="AA91" s="907" t="s">
        <v>1140</v>
      </c>
      <c r="AB91" s="907" t="s">
        <v>1140</v>
      </c>
      <c r="AC91" s="907" t="s">
        <v>1140</v>
      </c>
      <c r="AD91" s="907" t="s">
        <v>1140</v>
      </c>
      <c r="AE91" s="907" t="s">
        <v>1140</v>
      </c>
      <c r="AF91" s="907" t="s">
        <v>1035</v>
      </c>
      <c r="AG91" s="907" t="s">
        <v>1035</v>
      </c>
      <c r="AH91" s="907" t="s">
        <v>1140</v>
      </c>
      <c r="AI91" s="907" t="s">
        <v>1140</v>
      </c>
      <c r="AJ91" s="907" t="s">
        <v>1140</v>
      </c>
      <c r="AK91" s="907" t="s">
        <v>1140</v>
      </c>
      <c r="AL91" s="907" t="s">
        <v>1140</v>
      </c>
      <c r="AM91" s="907" t="s">
        <v>1140</v>
      </c>
      <c r="AN91" s="907" t="s">
        <v>1140</v>
      </c>
      <c r="AO91" s="907" t="s">
        <v>1140</v>
      </c>
      <c r="AP91" s="907" t="s">
        <v>1140</v>
      </c>
      <c r="AQ91" s="907" t="s">
        <v>1140</v>
      </c>
      <c r="AR91" s="907" t="s">
        <v>1140</v>
      </c>
      <c r="AS91" s="907" t="s">
        <v>1140</v>
      </c>
      <c r="AT91" s="907" t="s">
        <v>1140</v>
      </c>
      <c r="AU91" s="907" t="s">
        <v>1140</v>
      </c>
      <c r="AV91" s="907" t="s">
        <v>1140</v>
      </c>
      <c r="AW91" s="907" t="s">
        <v>1140</v>
      </c>
      <c r="AX91" s="907" t="s">
        <v>1140</v>
      </c>
      <c r="AY91" s="907" t="s">
        <v>533</v>
      </c>
      <c r="AZ91" s="907" t="s">
        <v>533</v>
      </c>
      <c r="BA91" s="907" t="s">
        <v>1140</v>
      </c>
      <c r="BB91" s="907" t="s">
        <v>533</v>
      </c>
      <c r="BC91" s="907" t="s">
        <v>1140</v>
      </c>
      <c r="BD91" s="907" t="s">
        <v>533</v>
      </c>
      <c r="BE91" s="907" t="s">
        <v>1140</v>
      </c>
      <c r="BF91" s="907" t="s">
        <v>1140</v>
      </c>
      <c r="BG91" s="907" t="s">
        <v>533</v>
      </c>
      <c r="BH91" s="907" t="s">
        <v>533</v>
      </c>
      <c r="BI91" s="907" t="s">
        <v>1140</v>
      </c>
      <c r="BJ91" s="907" t="s">
        <v>533</v>
      </c>
      <c r="BK91" s="907" t="s">
        <v>1140</v>
      </c>
      <c r="BL91" s="907" t="s">
        <v>533</v>
      </c>
      <c r="BM91" s="907" t="s">
        <v>1140</v>
      </c>
      <c r="BN91" s="907" t="s">
        <v>1140</v>
      </c>
      <c r="BO91" s="907" t="s">
        <v>533</v>
      </c>
      <c r="BP91" s="907" t="s">
        <v>533</v>
      </c>
      <c r="BQ91" s="907" t="s">
        <v>533</v>
      </c>
      <c r="BR91" s="907" t="s">
        <v>533</v>
      </c>
      <c r="BS91" s="907" t="s">
        <v>1140</v>
      </c>
      <c r="BT91" s="907" t="s">
        <v>533</v>
      </c>
      <c r="BU91" s="907" t="s">
        <v>1140</v>
      </c>
      <c r="BV91" s="907" t="s">
        <v>1140</v>
      </c>
      <c r="BW91" s="907" t="s">
        <v>1140</v>
      </c>
      <c r="BX91" s="907" t="s">
        <v>1140</v>
      </c>
      <c r="BY91" s="907" t="s">
        <v>1140</v>
      </c>
      <c r="BZ91" s="907" t="s">
        <v>533</v>
      </c>
      <c r="CA91" s="907" t="s">
        <v>533</v>
      </c>
      <c r="CB91" s="907" t="s">
        <v>1140</v>
      </c>
      <c r="CC91" s="907" t="s">
        <v>1140</v>
      </c>
      <c r="CD91" s="907" t="s">
        <v>1140</v>
      </c>
      <c r="CE91" s="907" t="s">
        <v>1140</v>
      </c>
      <c r="CF91" s="907" t="s">
        <v>533</v>
      </c>
      <c r="CG91" s="907" t="s">
        <v>1140</v>
      </c>
      <c r="CH91" s="907" t="s">
        <v>1140</v>
      </c>
      <c r="CI91" s="907" t="s">
        <v>1140</v>
      </c>
      <c r="CJ91" s="907" t="s">
        <v>1140</v>
      </c>
      <c r="CK91" s="907" t="s">
        <v>1140</v>
      </c>
      <c r="CL91" s="907" t="s">
        <v>1140</v>
      </c>
      <c r="CM91" s="907" t="s">
        <v>1140</v>
      </c>
      <c r="CN91" s="907" t="s">
        <v>533</v>
      </c>
      <c r="CO91" s="907" t="s">
        <v>1140</v>
      </c>
      <c r="CP91" s="907" t="s">
        <v>1140</v>
      </c>
      <c r="CQ91" s="907" t="s">
        <v>1140</v>
      </c>
      <c r="CR91" s="907" t="s">
        <v>1140</v>
      </c>
      <c r="CS91" s="907" t="s">
        <v>1140</v>
      </c>
      <c r="CT91" s="907" t="s">
        <v>1140</v>
      </c>
      <c r="CU91" s="907" t="s">
        <v>1140</v>
      </c>
      <c r="CV91" s="907" t="s">
        <v>1140</v>
      </c>
      <c r="CW91" s="907" t="s">
        <v>1140</v>
      </c>
      <c r="CX91" s="907" t="s">
        <v>1140</v>
      </c>
      <c r="CY91" s="907" t="s">
        <v>1140</v>
      </c>
      <c r="CZ91" s="907" t="s">
        <v>533</v>
      </c>
      <c r="DA91" s="907" t="s">
        <v>1140</v>
      </c>
      <c r="DB91" s="907" t="s">
        <v>1140</v>
      </c>
      <c r="DC91" s="907" t="s">
        <v>1140</v>
      </c>
      <c r="DD91" s="907" t="s">
        <v>1140</v>
      </c>
      <c r="DE91" s="907" t="s">
        <v>1140</v>
      </c>
      <c r="DF91" s="907" t="s">
        <v>1140</v>
      </c>
      <c r="DG91" s="907" t="s">
        <v>1140</v>
      </c>
      <c r="DH91" s="907" t="s">
        <v>1140</v>
      </c>
      <c r="DI91" s="907" t="s">
        <v>1140</v>
      </c>
      <c r="DJ91" s="907" t="s">
        <v>533</v>
      </c>
      <c r="DK91" s="907" t="s">
        <v>1140</v>
      </c>
      <c r="DL91" s="907" t="s">
        <v>1140</v>
      </c>
      <c r="DM91" s="907" t="s">
        <v>1140</v>
      </c>
      <c r="DN91" s="907" t="s">
        <v>1140</v>
      </c>
      <c r="DO91" s="907" t="s">
        <v>1140</v>
      </c>
      <c r="DP91" s="907" t="s">
        <v>1140</v>
      </c>
      <c r="DQ91" s="907" t="s">
        <v>1140</v>
      </c>
      <c r="DR91" s="907" t="s">
        <v>1140</v>
      </c>
      <c r="DS91" s="907" t="s">
        <v>1140</v>
      </c>
      <c r="DT91" s="907" t="s">
        <v>1140</v>
      </c>
      <c r="DU91" s="907" t="s">
        <v>1140</v>
      </c>
      <c r="DV91" s="907" t="s">
        <v>1140</v>
      </c>
      <c r="DW91" s="907" t="s">
        <v>533</v>
      </c>
      <c r="DX91" s="907" t="s">
        <v>533</v>
      </c>
      <c r="DY91" s="907" t="s">
        <v>533</v>
      </c>
      <c r="DZ91" s="907" t="s">
        <v>533</v>
      </c>
      <c r="EA91" s="907" t="s">
        <v>533</v>
      </c>
      <c r="EB91" s="907" t="s">
        <v>533</v>
      </c>
      <c r="EC91" s="907" t="s">
        <v>534</v>
      </c>
      <c r="ED91" s="907" t="s">
        <v>1140</v>
      </c>
      <c r="EE91" s="907" t="s">
        <v>1140</v>
      </c>
      <c r="EF91" s="907" t="s">
        <v>1140</v>
      </c>
      <c r="EG91" s="907" t="s">
        <v>1140</v>
      </c>
      <c r="EH91" s="907" t="s">
        <v>1140</v>
      </c>
      <c r="EI91" s="907" t="s">
        <v>1140</v>
      </c>
      <c r="EJ91" s="907" t="s">
        <v>1140</v>
      </c>
      <c r="EK91" s="907" t="s">
        <v>1140</v>
      </c>
      <c r="EL91" s="907" t="s">
        <v>1140</v>
      </c>
      <c r="EM91" s="907" t="s">
        <v>1140</v>
      </c>
      <c r="EN91" s="907" t="s">
        <v>1140</v>
      </c>
      <c r="EO91" s="907" t="s">
        <v>1140</v>
      </c>
      <c r="EP91" s="907" t="s">
        <v>1140</v>
      </c>
      <c r="EQ91" s="907" t="s">
        <v>1140</v>
      </c>
      <c r="ER91" s="907" t="s">
        <v>1035</v>
      </c>
      <c r="ES91" s="907" t="s">
        <v>1140</v>
      </c>
      <c r="ET91" s="907" t="s">
        <v>533</v>
      </c>
      <c r="EU91" s="907" t="s">
        <v>1140</v>
      </c>
      <c r="EV91" s="907" t="s">
        <v>1140</v>
      </c>
      <c r="EW91" s="907" t="s">
        <v>1140</v>
      </c>
      <c r="EX91" s="907" t="s">
        <v>533</v>
      </c>
      <c r="EY91" s="907" t="s">
        <v>1140</v>
      </c>
      <c r="EZ91" s="907" t="s">
        <v>1140</v>
      </c>
      <c r="FA91" s="907" t="s">
        <v>1140</v>
      </c>
      <c r="FB91" s="907" t="s">
        <v>1140</v>
      </c>
      <c r="FC91" s="907" t="s">
        <v>1140</v>
      </c>
      <c r="FD91" s="907" t="s">
        <v>1140</v>
      </c>
      <c r="FE91" s="907" t="s">
        <v>1140</v>
      </c>
      <c r="FF91" s="907" t="s">
        <v>1140</v>
      </c>
      <c r="FG91" s="907" t="s">
        <v>1140</v>
      </c>
      <c r="FH91" s="907" t="s">
        <v>533</v>
      </c>
      <c r="FI91" s="907" t="s">
        <v>533</v>
      </c>
      <c r="FJ91" s="907" t="s">
        <v>1140</v>
      </c>
      <c r="FK91" s="907" t="s">
        <v>1140</v>
      </c>
      <c r="FL91" s="907" t="s">
        <v>1140</v>
      </c>
      <c r="FM91" s="907" t="s">
        <v>1140</v>
      </c>
      <c r="FN91" s="907" t="s">
        <v>1140</v>
      </c>
      <c r="FO91" s="907" t="s">
        <v>1140</v>
      </c>
      <c r="FP91" s="907" t="s">
        <v>1140</v>
      </c>
      <c r="FQ91" s="907" t="s">
        <v>1140</v>
      </c>
      <c r="FR91" s="907" t="s">
        <v>533</v>
      </c>
      <c r="FS91" s="907" t="s">
        <v>533</v>
      </c>
      <c r="FT91" s="907" t="s">
        <v>1140</v>
      </c>
      <c r="FU91" s="907" t="s">
        <v>1140</v>
      </c>
      <c r="FV91" s="907" t="s">
        <v>534</v>
      </c>
      <c r="FW91" s="907" t="s">
        <v>1140</v>
      </c>
      <c r="FX91" s="907" t="s">
        <v>533</v>
      </c>
      <c r="FY91" s="907" t="s">
        <v>533</v>
      </c>
      <c r="FZ91" s="907" t="s">
        <v>533</v>
      </c>
      <c r="GA91" s="907" t="s">
        <v>533</v>
      </c>
      <c r="GB91" s="907" t="s">
        <v>533</v>
      </c>
      <c r="GC91" s="907" t="s">
        <v>1140</v>
      </c>
      <c r="GD91" s="907" t="s">
        <v>533</v>
      </c>
      <c r="GE91" s="907" t="s">
        <v>533</v>
      </c>
      <c r="GF91" s="907" t="s">
        <v>1140</v>
      </c>
      <c r="GG91" s="907" t="s">
        <v>1140</v>
      </c>
      <c r="GH91" s="907" t="s">
        <v>533</v>
      </c>
      <c r="GI91" s="907" t="s">
        <v>533</v>
      </c>
      <c r="GJ91" s="907" t="s">
        <v>533</v>
      </c>
      <c r="GK91" s="907" t="s">
        <v>533</v>
      </c>
    </row>
    <row r="92" spans="1:193" x14ac:dyDescent="0.2">
      <c r="A92" s="906">
        <v>44552</v>
      </c>
      <c r="B92" s="907" t="s">
        <v>1140</v>
      </c>
      <c r="C92" s="907" t="s">
        <v>1140</v>
      </c>
      <c r="D92" s="907" t="s">
        <v>1140</v>
      </c>
      <c r="E92" s="907" t="s">
        <v>533</v>
      </c>
      <c r="F92" s="907" t="s">
        <v>1140</v>
      </c>
      <c r="G92" s="907" t="s">
        <v>1140</v>
      </c>
      <c r="H92" s="907" t="s">
        <v>1140</v>
      </c>
      <c r="I92" s="907" t="s">
        <v>533</v>
      </c>
      <c r="J92" s="907" t="s">
        <v>1140</v>
      </c>
      <c r="K92" s="907" t="s">
        <v>1140</v>
      </c>
      <c r="L92" s="907" t="s">
        <v>1140</v>
      </c>
      <c r="M92" s="907" t="s">
        <v>1140</v>
      </c>
      <c r="N92" s="907" t="s">
        <v>1140</v>
      </c>
      <c r="O92" s="907" t="s">
        <v>1140</v>
      </c>
      <c r="P92" s="907" t="s">
        <v>1140</v>
      </c>
      <c r="Q92" s="907" t="s">
        <v>1140</v>
      </c>
      <c r="R92" s="907" t="s">
        <v>1140</v>
      </c>
      <c r="S92" s="907" t="s">
        <v>1140</v>
      </c>
      <c r="T92" s="907" t="s">
        <v>1140</v>
      </c>
      <c r="U92" s="907" t="s">
        <v>1140</v>
      </c>
      <c r="V92" s="907" t="s">
        <v>1140</v>
      </c>
      <c r="W92" s="907" t="s">
        <v>1140</v>
      </c>
      <c r="X92" s="907" t="s">
        <v>1140</v>
      </c>
      <c r="Y92" s="907" t="s">
        <v>1140</v>
      </c>
      <c r="Z92" s="907" t="s">
        <v>1140</v>
      </c>
      <c r="AA92" s="907" t="s">
        <v>1140</v>
      </c>
      <c r="AB92" s="907" t="s">
        <v>1140</v>
      </c>
      <c r="AC92" s="907" t="s">
        <v>1140</v>
      </c>
      <c r="AD92" s="907" t="s">
        <v>1140</v>
      </c>
      <c r="AE92" s="907" t="s">
        <v>1140</v>
      </c>
      <c r="AF92" s="907" t="s">
        <v>533</v>
      </c>
      <c r="AG92" s="907" t="s">
        <v>533</v>
      </c>
      <c r="AH92" s="907" t="s">
        <v>1140</v>
      </c>
      <c r="AI92" s="907" t="s">
        <v>1140</v>
      </c>
      <c r="AJ92" s="907" t="s">
        <v>1140</v>
      </c>
      <c r="AK92" s="907" t="s">
        <v>1140</v>
      </c>
      <c r="AL92" s="907" t="s">
        <v>1140</v>
      </c>
      <c r="AM92" s="907" t="s">
        <v>1140</v>
      </c>
      <c r="AN92" s="907" t="s">
        <v>1140</v>
      </c>
      <c r="AO92" s="907" t="s">
        <v>1140</v>
      </c>
      <c r="AP92" s="907" t="s">
        <v>1140</v>
      </c>
      <c r="AQ92" s="907" t="s">
        <v>1140</v>
      </c>
      <c r="AR92" s="907" t="s">
        <v>1140</v>
      </c>
      <c r="AS92" s="907" t="s">
        <v>1140</v>
      </c>
      <c r="AT92" s="907" t="s">
        <v>1140</v>
      </c>
      <c r="AU92" s="907" t="s">
        <v>1140</v>
      </c>
      <c r="AV92" s="907" t="s">
        <v>1140</v>
      </c>
      <c r="AW92" s="907" t="s">
        <v>1140</v>
      </c>
      <c r="AX92" s="907" t="s">
        <v>1140</v>
      </c>
      <c r="AY92" s="907" t="s">
        <v>533</v>
      </c>
      <c r="AZ92" s="907" t="s">
        <v>533</v>
      </c>
      <c r="BA92" s="907" t="s">
        <v>1140</v>
      </c>
      <c r="BB92" s="907" t="s">
        <v>533</v>
      </c>
      <c r="BC92" s="907" t="s">
        <v>1140</v>
      </c>
      <c r="BD92" s="907" t="s">
        <v>533</v>
      </c>
      <c r="BE92" s="907" t="s">
        <v>1140</v>
      </c>
      <c r="BF92" s="907" t="s">
        <v>1140</v>
      </c>
      <c r="BG92" s="907" t="s">
        <v>533</v>
      </c>
      <c r="BH92" s="907" t="s">
        <v>533</v>
      </c>
      <c r="BI92" s="907" t="s">
        <v>1140</v>
      </c>
      <c r="BJ92" s="907" t="s">
        <v>533</v>
      </c>
      <c r="BK92" s="907" t="s">
        <v>1140</v>
      </c>
      <c r="BL92" s="907" t="s">
        <v>533</v>
      </c>
      <c r="BM92" s="907" t="s">
        <v>1140</v>
      </c>
      <c r="BN92" s="907" t="s">
        <v>1140</v>
      </c>
      <c r="BO92" s="907" t="s">
        <v>533</v>
      </c>
      <c r="BP92" s="907" t="s">
        <v>533</v>
      </c>
      <c r="BQ92" s="907" t="s">
        <v>533</v>
      </c>
      <c r="BR92" s="907" t="s">
        <v>533</v>
      </c>
      <c r="BS92" s="907" t="s">
        <v>1140</v>
      </c>
      <c r="BT92" s="907" t="s">
        <v>533</v>
      </c>
      <c r="BU92" s="907" t="s">
        <v>1140</v>
      </c>
      <c r="BV92" s="907" t="s">
        <v>1140</v>
      </c>
      <c r="BW92" s="907" t="s">
        <v>1140</v>
      </c>
      <c r="BX92" s="907" t="s">
        <v>1140</v>
      </c>
      <c r="BY92" s="907" t="s">
        <v>1140</v>
      </c>
      <c r="BZ92" s="907" t="s">
        <v>533</v>
      </c>
      <c r="CA92" s="907" t="s">
        <v>533</v>
      </c>
      <c r="CB92" s="907" t="s">
        <v>1140</v>
      </c>
      <c r="CC92" s="907" t="s">
        <v>1140</v>
      </c>
      <c r="CD92" s="907" t="s">
        <v>1140</v>
      </c>
      <c r="CE92" s="907" t="s">
        <v>1140</v>
      </c>
      <c r="CF92" s="907" t="s">
        <v>533</v>
      </c>
      <c r="CG92" s="907" t="s">
        <v>1140</v>
      </c>
      <c r="CH92" s="907" t="s">
        <v>1140</v>
      </c>
      <c r="CI92" s="907" t="s">
        <v>1140</v>
      </c>
      <c r="CJ92" s="907" t="s">
        <v>1140</v>
      </c>
      <c r="CK92" s="907" t="s">
        <v>1140</v>
      </c>
      <c r="CL92" s="907" t="s">
        <v>1140</v>
      </c>
      <c r="CM92" s="907" t="s">
        <v>1140</v>
      </c>
      <c r="CN92" s="907" t="s">
        <v>533</v>
      </c>
      <c r="CO92" s="907" t="s">
        <v>1140</v>
      </c>
      <c r="CP92" s="907" t="s">
        <v>1140</v>
      </c>
      <c r="CQ92" s="907" t="s">
        <v>1140</v>
      </c>
      <c r="CR92" s="907" t="s">
        <v>1140</v>
      </c>
      <c r="CS92" s="907" t="s">
        <v>1140</v>
      </c>
      <c r="CT92" s="907" t="s">
        <v>1140</v>
      </c>
      <c r="CU92" s="907" t="s">
        <v>1140</v>
      </c>
      <c r="CV92" s="907" t="s">
        <v>1140</v>
      </c>
      <c r="CW92" s="907" t="s">
        <v>1140</v>
      </c>
      <c r="CX92" s="907" t="s">
        <v>1140</v>
      </c>
      <c r="CY92" s="907" t="s">
        <v>1140</v>
      </c>
      <c r="CZ92" s="907" t="s">
        <v>533</v>
      </c>
      <c r="DA92" s="907" t="s">
        <v>1140</v>
      </c>
      <c r="DB92" s="907" t="s">
        <v>1140</v>
      </c>
      <c r="DC92" s="907" t="s">
        <v>1140</v>
      </c>
      <c r="DD92" s="907" t="s">
        <v>1140</v>
      </c>
      <c r="DE92" s="907" t="s">
        <v>1140</v>
      </c>
      <c r="DF92" s="907" t="s">
        <v>1140</v>
      </c>
      <c r="DG92" s="907" t="s">
        <v>1140</v>
      </c>
      <c r="DH92" s="907" t="s">
        <v>1140</v>
      </c>
      <c r="DI92" s="907" t="s">
        <v>1140</v>
      </c>
      <c r="DJ92" s="907" t="s">
        <v>533</v>
      </c>
      <c r="DK92" s="907" t="s">
        <v>1140</v>
      </c>
      <c r="DL92" s="907" t="s">
        <v>1140</v>
      </c>
      <c r="DM92" s="907" t="s">
        <v>1140</v>
      </c>
      <c r="DN92" s="907" t="s">
        <v>1140</v>
      </c>
      <c r="DO92" s="907" t="s">
        <v>1140</v>
      </c>
      <c r="DP92" s="907" t="s">
        <v>1140</v>
      </c>
      <c r="DQ92" s="907" t="s">
        <v>1140</v>
      </c>
      <c r="DR92" s="907" t="s">
        <v>1140</v>
      </c>
      <c r="DS92" s="907" t="s">
        <v>1140</v>
      </c>
      <c r="DT92" s="907" t="s">
        <v>1140</v>
      </c>
      <c r="DU92" s="907" t="s">
        <v>1140</v>
      </c>
      <c r="DV92" s="907" t="s">
        <v>1140</v>
      </c>
      <c r="DW92" s="907" t="s">
        <v>533</v>
      </c>
      <c r="DX92" s="907" t="s">
        <v>533</v>
      </c>
      <c r="DY92" s="907" t="s">
        <v>533</v>
      </c>
      <c r="DZ92" s="907" t="s">
        <v>533</v>
      </c>
      <c r="EA92" s="907" t="s">
        <v>533</v>
      </c>
      <c r="EB92" s="907" t="s">
        <v>533</v>
      </c>
      <c r="EC92" s="907" t="s">
        <v>534</v>
      </c>
      <c r="ED92" s="907" t="s">
        <v>1140</v>
      </c>
      <c r="EE92" s="907" t="s">
        <v>1140</v>
      </c>
      <c r="EF92" s="907" t="s">
        <v>1140</v>
      </c>
      <c r="EG92" s="907" t="s">
        <v>1140</v>
      </c>
      <c r="EH92" s="907" t="s">
        <v>1140</v>
      </c>
      <c r="EI92" s="907" t="s">
        <v>1140</v>
      </c>
      <c r="EJ92" s="907" t="s">
        <v>1140</v>
      </c>
      <c r="EK92" s="907" t="s">
        <v>1140</v>
      </c>
      <c r="EL92" s="907" t="s">
        <v>1140</v>
      </c>
      <c r="EM92" s="907" t="s">
        <v>1140</v>
      </c>
      <c r="EN92" s="907" t="s">
        <v>1140</v>
      </c>
      <c r="EO92" s="907" t="s">
        <v>1140</v>
      </c>
      <c r="EP92" s="907" t="s">
        <v>1140</v>
      </c>
      <c r="EQ92" s="907" t="s">
        <v>1140</v>
      </c>
      <c r="ER92" s="907" t="s">
        <v>1035</v>
      </c>
      <c r="ES92" s="907" t="s">
        <v>533</v>
      </c>
      <c r="ET92" s="907" t="s">
        <v>533</v>
      </c>
      <c r="EU92" s="907" t="s">
        <v>1140</v>
      </c>
      <c r="EV92" s="907" t="s">
        <v>1140</v>
      </c>
      <c r="EW92" s="907" t="s">
        <v>1140</v>
      </c>
      <c r="EX92" s="907" t="s">
        <v>533</v>
      </c>
      <c r="EY92" s="907" t="s">
        <v>1140</v>
      </c>
      <c r="EZ92" s="907" t="s">
        <v>1140</v>
      </c>
      <c r="FA92" s="907" t="s">
        <v>1140</v>
      </c>
      <c r="FB92" s="907" t="s">
        <v>1140</v>
      </c>
      <c r="FC92" s="907" t="s">
        <v>1140</v>
      </c>
      <c r="FD92" s="907" t="s">
        <v>1140</v>
      </c>
      <c r="FE92" s="907" t="s">
        <v>1140</v>
      </c>
      <c r="FF92" s="907" t="s">
        <v>533</v>
      </c>
      <c r="FG92" s="907" t="s">
        <v>1140</v>
      </c>
      <c r="FH92" s="907" t="s">
        <v>533</v>
      </c>
      <c r="FI92" s="907" t="s">
        <v>533</v>
      </c>
      <c r="FJ92" s="907" t="s">
        <v>1140</v>
      </c>
      <c r="FK92" s="907" t="s">
        <v>1140</v>
      </c>
      <c r="FL92" s="907" t="s">
        <v>1140</v>
      </c>
      <c r="FM92" s="907" t="s">
        <v>1140</v>
      </c>
      <c r="FN92" s="907" t="s">
        <v>1140</v>
      </c>
      <c r="FO92" s="907" t="s">
        <v>1140</v>
      </c>
      <c r="FP92" s="907" t="s">
        <v>1140</v>
      </c>
      <c r="FQ92" s="907" t="s">
        <v>1140</v>
      </c>
      <c r="FR92" s="907" t="s">
        <v>533</v>
      </c>
      <c r="FS92" s="907" t="s">
        <v>533</v>
      </c>
      <c r="FT92" s="907" t="s">
        <v>1140</v>
      </c>
      <c r="FU92" s="907" t="s">
        <v>1140</v>
      </c>
      <c r="FV92" s="907" t="s">
        <v>534</v>
      </c>
      <c r="FW92" s="907" t="s">
        <v>1140</v>
      </c>
      <c r="FX92" s="907" t="s">
        <v>533</v>
      </c>
      <c r="FY92" s="907" t="s">
        <v>533</v>
      </c>
      <c r="FZ92" s="907" t="s">
        <v>533</v>
      </c>
      <c r="GA92" s="907" t="s">
        <v>533</v>
      </c>
      <c r="GB92" s="907" t="s">
        <v>1140</v>
      </c>
      <c r="GC92" s="907" t="s">
        <v>1140</v>
      </c>
      <c r="GD92" s="907" t="s">
        <v>533</v>
      </c>
      <c r="GE92" s="907" t="s">
        <v>533</v>
      </c>
      <c r="GF92" s="907" t="s">
        <v>1140</v>
      </c>
      <c r="GG92" s="907" t="s">
        <v>1140</v>
      </c>
      <c r="GH92" s="907" t="s">
        <v>533</v>
      </c>
      <c r="GI92" s="907" t="s">
        <v>533</v>
      </c>
      <c r="GJ92" s="907" t="s">
        <v>533</v>
      </c>
      <c r="GK92" s="907" t="s">
        <v>1140</v>
      </c>
    </row>
    <row r="93" spans="1:193" x14ac:dyDescent="0.2">
      <c r="A93" s="906">
        <v>44553</v>
      </c>
      <c r="B93" s="907" t="s">
        <v>1140</v>
      </c>
      <c r="C93" s="907" t="s">
        <v>1140</v>
      </c>
      <c r="D93" s="907" t="s">
        <v>1140</v>
      </c>
      <c r="E93" s="907" t="s">
        <v>533</v>
      </c>
      <c r="F93" s="907" t="s">
        <v>1140</v>
      </c>
      <c r="G93" s="907" t="s">
        <v>1140</v>
      </c>
      <c r="H93" s="907" t="s">
        <v>1140</v>
      </c>
      <c r="I93" s="907" t="s">
        <v>1140</v>
      </c>
      <c r="J93" s="907" t="s">
        <v>1140</v>
      </c>
      <c r="K93" s="907" t="s">
        <v>1140</v>
      </c>
      <c r="L93" s="907" t="s">
        <v>1140</v>
      </c>
      <c r="M93" s="907" t="s">
        <v>1140</v>
      </c>
      <c r="N93" s="907" t="s">
        <v>1140</v>
      </c>
      <c r="O93" s="907" t="s">
        <v>1140</v>
      </c>
      <c r="P93" s="907" t="s">
        <v>1140</v>
      </c>
      <c r="Q93" s="907" t="s">
        <v>1140</v>
      </c>
      <c r="R93" s="907" t="s">
        <v>1140</v>
      </c>
      <c r="S93" s="907" t="s">
        <v>1140</v>
      </c>
      <c r="T93" s="907" t="s">
        <v>1140</v>
      </c>
      <c r="U93" s="907" t="s">
        <v>1140</v>
      </c>
      <c r="V93" s="907" t="s">
        <v>1140</v>
      </c>
      <c r="W93" s="907" t="s">
        <v>1140</v>
      </c>
      <c r="X93" s="907" t="s">
        <v>1140</v>
      </c>
      <c r="Y93" s="907" t="s">
        <v>1140</v>
      </c>
      <c r="Z93" s="907" t="s">
        <v>1140</v>
      </c>
      <c r="AA93" s="907" t="s">
        <v>1140</v>
      </c>
      <c r="AB93" s="907" t="s">
        <v>1140</v>
      </c>
      <c r="AC93" s="907" t="s">
        <v>1140</v>
      </c>
      <c r="AD93" s="907" t="s">
        <v>1140</v>
      </c>
      <c r="AE93" s="907" t="s">
        <v>1140</v>
      </c>
      <c r="AF93" s="907" t="s">
        <v>1035</v>
      </c>
      <c r="AG93" s="907" t="s">
        <v>1035</v>
      </c>
      <c r="AH93" s="907" t="s">
        <v>1140</v>
      </c>
      <c r="AI93" s="907" t="s">
        <v>1140</v>
      </c>
      <c r="AJ93" s="907" t="s">
        <v>1140</v>
      </c>
      <c r="AK93" s="907" t="s">
        <v>1140</v>
      </c>
      <c r="AL93" s="907" t="s">
        <v>1140</v>
      </c>
      <c r="AM93" s="907" t="s">
        <v>1140</v>
      </c>
      <c r="AN93" s="907" t="s">
        <v>1140</v>
      </c>
      <c r="AO93" s="907" t="s">
        <v>1140</v>
      </c>
      <c r="AP93" s="907" t="s">
        <v>1140</v>
      </c>
      <c r="AQ93" s="907" t="s">
        <v>1140</v>
      </c>
      <c r="AR93" s="907" t="s">
        <v>1140</v>
      </c>
      <c r="AS93" s="907" t="s">
        <v>1140</v>
      </c>
      <c r="AT93" s="907" t="s">
        <v>1140</v>
      </c>
      <c r="AU93" s="907" t="s">
        <v>1140</v>
      </c>
      <c r="AV93" s="907" t="s">
        <v>1140</v>
      </c>
      <c r="AW93" s="907" t="s">
        <v>1140</v>
      </c>
      <c r="AX93" s="907" t="s">
        <v>1140</v>
      </c>
      <c r="AY93" s="907" t="s">
        <v>533</v>
      </c>
      <c r="AZ93" s="907" t="s">
        <v>533</v>
      </c>
      <c r="BA93" s="907" t="s">
        <v>1140</v>
      </c>
      <c r="BB93" s="907" t="s">
        <v>533</v>
      </c>
      <c r="BC93" s="907" t="s">
        <v>1140</v>
      </c>
      <c r="BD93" s="907" t="s">
        <v>533</v>
      </c>
      <c r="BE93" s="907" t="s">
        <v>1140</v>
      </c>
      <c r="BF93" s="907" t="s">
        <v>1140</v>
      </c>
      <c r="BG93" s="907" t="s">
        <v>533</v>
      </c>
      <c r="BH93" s="907" t="s">
        <v>533</v>
      </c>
      <c r="BI93" s="907" t="s">
        <v>1140</v>
      </c>
      <c r="BJ93" s="907" t="s">
        <v>533</v>
      </c>
      <c r="BK93" s="907" t="s">
        <v>1140</v>
      </c>
      <c r="BL93" s="907" t="s">
        <v>533</v>
      </c>
      <c r="BM93" s="907" t="s">
        <v>1140</v>
      </c>
      <c r="BN93" s="907" t="s">
        <v>1140</v>
      </c>
      <c r="BO93" s="907" t="s">
        <v>533</v>
      </c>
      <c r="BP93" s="907" t="s">
        <v>533</v>
      </c>
      <c r="BQ93" s="907" t="s">
        <v>533</v>
      </c>
      <c r="BR93" s="907" t="s">
        <v>533</v>
      </c>
      <c r="BS93" s="907" t="s">
        <v>1140</v>
      </c>
      <c r="BT93" s="907" t="s">
        <v>533</v>
      </c>
      <c r="BU93" s="907" t="s">
        <v>1140</v>
      </c>
      <c r="BV93" s="907" t="s">
        <v>1140</v>
      </c>
      <c r="BW93" s="907" t="s">
        <v>1140</v>
      </c>
      <c r="BX93" s="907" t="s">
        <v>1140</v>
      </c>
      <c r="BY93" s="907" t="s">
        <v>1140</v>
      </c>
      <c r="BZ93" s="907" t="s">
        <v>533</v>
      </c>
      <c r="CA93" s="907" t="s">
        <v>533</v>
      </c>
      <c r="CB93" s="907" t="s">
        <v>1140</v>
      </c>
      <c r="CC93" s="907" t="s">
        <v>1140</v>
      </c>
      <c r="CD93" s="907" t="s">
        <v>1140</v>
      </c>
      <c r="CE93" s="907" t="s">
        <v>1140</v>
      </c>
      <c r="CF93" s="907" t="s">
        <v>533</v>
      </c>
      <c r="CG93" s="907" t="s">
        <v>1140</v>
      </c>
      <c r="CH93" s="907" t="s">
        <v>1140</v>
      </c>
      <c r="CI93" s="907" t="s">
        <v>1140</v>
      </c>
      <c r="CJ93" s="907" t="s">
        <v>1140</v>
      </c>
      <c r="CK93" s="907" t="s">
        <v>1140</v>
      </c>
      <c r="CL93" s="907" t="s">
        <v>1140</v>
      </c>
      <c r="CM93" s="907" t="s">
        <v>1140</v>
      </c>
      <c r="CN93" s="907" t="s">
        <v>533</v>
      </c>
      <c r="CO93" s="907" t="s">
        <v>1140</v>
      </c>
      <c r="CP93" s="907" t="s">
        <v>1140</v>
      </c>
      <c r="CQ93" s="907" t="s">
        <v>1140</v>
      </c>
      <c r="CR93" s="907" t="s">
        <v>1140</v>
      </c>
      <c r="CS93" s="907" t="s">
        <v>1140</v>
      </c>
      <c r="CT93" s="907" t="s">
        <v>1140</v>
      </c>
      <c r="CU93" s="907" t="s">
        <v>1140</v>
      </c>
      <c r="CV93" s="907" t="s">
        <v>1140</v>
      </c>
      <c r="CW93" s="907" t="s">
        <v>1140</v>
      </c>
      <c r="CX93" s="907" t="s">
        <v>1140</v>
      </c>
      <c r="CY93" s="907" t="s">
        <v>1140</v>
      </c>
      <c r="CZ93" s="907" t="s">
        <v>533</v>
      </c>
      <c r="DA93" s="907" t="s">
        <v>1140</v>
      </c>
      <c r="DB93" s="907" t="s">
        <v>1140</v>
      </c>
      <c r="DC93" s="907" t="s">
        <v>1140</v>
      </c>
      <c r="DD93" s="907" t="s">
        <v>1140</v>
      </c>
      <c r="DE93" s="907" t="s">
        <v>1140</v>
      </c>
      <c r="DF93" s="907" t="s">
        <v>1140</v>
      </c>
      <c r="DG93" s="907" t="s">
        <v>1140</v>
      </c>
      <c r="DH93" s="907" t="s">
        <v>1140</v>
      </c>
      <c r="DI93" s="907" t="s">
        <v>1140</v>
      </c>
      <c r="DJ93" s="907" t="s">
        <v>533</v>
      </c>
      <c r="DK93" s="907" t="s">
        <v>1140</v>
      </c>
      <c r="DL93" s="907" t="s">
        <v>1140</v>
      </c>
      <c r="DM93" s="907" t="s">
        <v>1140</v>
      </c>
      <c r="DN93" s="907" t="s">
        <v>1140</v>
      </c>
      <c r="DO93" s="907" t="s">
        <v>1140</v>
      </c>
      <c r="DP93" s="907" t="s">
        <v>1140</v>
      </c>
      <c r="DQ93" s="907" t="s">
        <v>1140</v>
      </c>
      <c r="DR93" s="907" t="s">
        <v>1140</v>
      </c>
      <c r="DS93" s="907" t="s">
        <v>1140</v>
      </c>
      <c r="DT93" s="907" t="s">
        <v>1140</v>
      </c>
      <c r="DU93" s="907" t="s">
        <v>1140</v>
      </c>
      <c r="DV93" s="907" t="s">
        <v>1140</v>
      </c>
      <c r="DW93" s="907" t="s">
        <v>533</v>
      </c>
      <c r="DX93" s="907" t="s">
        <v>533</v>
      </c>
      <c r="DY93" s="907" t="s">
        <v>533</v>
      </c>
      <c r="DZ93" s="907" t="s">
        <v>533</v>
      </c>
      <c r="EA93" s="907" t="s">
        <v>533</v>
      </c>
      <c r="EB93" s="907" t="s">
        <v>533</v>
      </c>
      <c r="EC93" s="907" t="s">
        <v>534</v>
      </c>
      <c r="ED93" s="907" t="s">
        <v>1140</v>
      </c>
      <c r="EE93" s="907" t="s">
        <v>1140</v>
      </c>
      <c r="EF93" s="907" t="s">
        <v>1140</v>
      </c>
      <c r="EG93" s="907" t="s">
        <v>1140</v>
      </c>
      <c r="EH93" s="907" t="s">
        <v>1140</v>
      </c>
      <c r="EI93" s="907" t="s">
        <v>1140</v>
      </c>
      <c r="EJ93" s="907" t="s">
        <v>1140</v>
      </c>
      <c r="EK93" s="907" t="s">
        <v>1140</v>
      </c>
      <c r="EL93" s="907" t="s">
        <v>1140</v>
      </c>
      <c r="EM93" s="907" t="s">
        <v>1140</v>
      </c>
      <c r="EN93" s="907" t="s">
        <v>1140</v>
      </c>
      <c r="EO93" s="907" t="s">
        <v>1140</v>
      </c>
      <c r="EP93" s="907" t="s">
        <v>1140</v>
      </c>
      <c r="EQ93" s="907" t="s">
        <v>1140</v>
      </c>
      <c r="ER93" s="907" t="s">
        <v>533</v>
      </c>
      <c r="ES93" s="907" t="s">
        <v>533</v>
      </c>
      <c r="ET93" s="907" t="s">
        <v>533</v>
      </c>
      <c r="EU93" s="907" t="s">
        <v>1140</v>
      </c>
      <c r="EV93" s="907" t="s">
        <v>1140</v>
      </c>
      <c r="EW93" s="907" t="s">
        <v>533</v>
      </c>
      <c r="EX93" s="907" t="s">
        <v>533</v>
      </c>
      <c r="EY93" s="907" t="s">
        <v>1140</v>
      </c>
      <c r="EZ93" s="907" t="s">
        <v>1140</v>
      </c>
      <c r="FA93" s="907" t="s">
        <v>1140</v>
      </c>
      <c r="FB93" s="907" t="s">
        <v>1140</v>
      </c>
      <c r="FC93" s="907" t="s">
        <v>533</v>
      </c>
      <c r="FD93" s="907" t="s">
        <v>1140</v>
      </c>
      <c r="FE93" s="907" t="s">
        <v>1140</v>
      </c>
      <c r="FF93" s="907" t="s">
        <v>1140</v>
      </c>
      <c r="FG93" s="907" t="s">
        <v>1140</v>
      </c>
      <c r="FH93" s="907" t="s">
        <v>533</v>
      </c>
      <c r="FI93" s="907" t="s">
        <v>533</v>
      </c>
      <c r="FJ93" s="907" t="s">
        <v>1140</v>
      </c>
      <c r="FK93" s="907" t="s">
        <v>1140</v>
      </c>
      <c r="FL93" s="907" t="s">
        <v>1140</v>
      </c>
      <c r="FM93" s="907" t="s">
        <v>1140</v>
      </c>
      <c r="FN93" s="907" t="s">
        <v>1140</v>
      </c>
      <c r="FO93" s="907" t="s">
        <v>1140</v>
      </c>
      <c r="FP93" s="907" t="s">
        <v>1140</v>
      </c>
      <c r="FQ93" s="907" t="s">
        <v>1140</v>
      </c>
      <c r="FR93" s="907" t="s">
        <v>533</v>
      </c>
      <c r="FS93" s="907" t="s">
        <v>533</v>
      </c>
      <c r="FT93" s="907" t="s">
        <v>1140</v>
      </c>
      <c r="FU93" s="907" t="s">
        <v>1140</v>
      </c>
      <c r="FV93" s="907" t="s">
        <v>534</v>
      </c>
      <c r="FW93" s="907" t="s">
        <v>1140</v>
      </c>
      <c r="FX93" s="907" t="s">
        <v>533</v>
      </c>
      <c r="FY93" s="907" t="s">
        <v>533</v>
      </c>
      <c r="FZ93" s="907" t="s">
        <v>533</v>
      </c>
      <c r="GA93" s="907" t="s">
        <v>533</v>
      </c>
      <c r="GB93" s="907" t="s">
        <v>533</v>
      </c>
      <c r="GC93" s="907" t="s">
        <v>1140</v>
      </c>
      <c r="GD93" s="907" t="s">
        <v>533</v>
      </c>
      <c r="GE93" s="907" t="s">
        <v>533</v>
      </c>
      <c r="GF93" s="907" t="s">
        <v>1140</v>
      </c>
      <c r="GG93" s="907" t="s">
        <v>1140</v>
      </c>
      <c r="GH93" s="907" t="s">
        <v>533</v>
      </c>
      <c r="GI93" s="907" t="s">
        <v>533</v>
      </c>
      <c r="GJ93" s="907" t="s">
        <v>533</v>
      </c>
      <c r="GK93" s="907" t="s">
        <v>1140</v>
      </c>
    </row>
    <row r="94" spans="1:193" x14ac:dyDescent="0.2">
      <c r="A94" s="906">
        <v>44554</v>
      </c>
      <c r="B94" s="907" t="s">
        <v>1140</v>
      </c>
      <c r="C94" s="907" t="s">
        <v>1140</v>
      </c>
      <c r="D94" s="907" t="s">
        <v>1140</v>
      </c>
      <c r="E94" s="907" t="s">
        <v>533</v>
      </c>
      <c r="F94" s="907" t="s">
        <v>1140</v>
      </c>
      <c r="G94" s="907" t="s">
        <v>1140</v>
      </c>
      <c r="H94" s="907" t="s">
        <v>1140</v>
      </c>
      <c r="I94" s="907" t="s">
        <v>1140</v>
      </c>
      <c r="J94" s="907" t="s">
        <v>1140</v>
      </c>
      <c r="K94" s="907" t="s">
        <v>1140</v>
      </c>
      <c r="L94" s="907" t="s">
        <v>1140</v>
      </c>
      <c r="M94" s="907" t="s">
        <v>1140</v>
      </c>
      <c r="N94" s="907" t="s">
        <v>1140</v>
      </c>
      <c r="O94" s="907" t="s">
        <v>1140</v>
      </c>
      <c r="P94" s="907" t="s">
        <v>1140</v>
      </c>
      <c r="Q94" s="907" t="s">
        <v>1140</v>
      </c>
      <c r="R94" s="907" t="s">
        <v>1140</v>
      </c>
      <c r="S94" s="907" t="s">
        <v>1140</v>
      </c>
      <c r="T94" s="907" t="s">
        <v>1140</v>
      </c>
      <c r="U94" s="907" t="s">
        <v>1140</v>
      </c>
      <c r="V94" s="907" t="s">
        <v>1140</v>
      </c>
      <c r="W94" s="907" t="s">
        <v>1140</v>
      </c>
      <c r="X94" s="907" t="s">
        <v>1140</v>
      </c>
      <c r="Y94" s="907" t="s">
        <v>1140</v>
      </c>
      <c r="Z94" s="907" t="s">
        <v>1140</v>
      </c>
      <c r="AA94" s="907" t="s">
        <v>1140</v>
      </c>
      <c r="AB94" s="907" t="s">
        <v>1140</v>
      </c>
      <c r="AC94" s="907" t="s">
        <v>1140</v>
      </c>
      <c r="AD94" s="907" t="s">
        <v>1140</v>
      </c>
      <c r="AE94" s="907" t="s">
        <v>1140</v>
      </c>
      <c r="AF94" s="907" t="s">
        <v>533</v>
      </c>
      <c r="AG94" s="907" t="s">
        <v>533</v>
      </c>
      <c r="AH94" s="907" t="s">
        <v>1140</v>
      </c>
      <c r="AI94" s="907" t="s">
        <v>1140</v>
      </c>
      <c r="AJ94" s="907" t="s">
        <v>1140</v>
      </c>
      <c r="AK94" s="907" t="s">
        <v>1140</v>
      </c>
      <c r="AL94" s="907" t="s">
        <v>1140</v>
      </c>
      <c r="AM94" s="907" t="s">
        <v>1140</v>
      </c>
      <c r="AN94" s="907" t="s">
        <v>1140</v>
      </c>
      <c r="AO94" s="907" t="s">
        <v>1140</v>
      </c>
      <c r="AP94" s="907" t="s">
        <v>1140</v>
      </c>
      <c r="AQ94" s="907" t="s">
        <v>1140</v>
      </c>
      <c r="AR94" s="907" t="s">
        <v>1140</v>
      </c>
      <c r="AS94" s="907" t="s">
        <v>1140</v>
      </c>
      <c r="AT94" s="907" t="s">
        <v>1140</v>
      </c>
      <c r="AU94" s="907" t="s">
        <v>1140</v>
      </c>
      <c r="AV94" s="907" t="s">
        <v>1140</v>
      </c>
      <c r="AW94" s="907" t="s">
        <v>1140</v>
      </c>
      <c r="AX94" s="907" t="s">
        <v>1140</v>
      </c>
      <c r="AY94" s="907" t="s">
        <v>533</v>
      </c>
      <c r="AZ94" s="907" t="s">
        <v>533</v>
      </c>
      <c r="BA94" s="907" t="s">
        <v>1140</v>
      </c>
      <c r="BB94" s="907" t="s">
        <v>533</v>
      </c>
      <c r="BC94" s="907" t="s">
        <v>1140</v>
      </c>
      <c r="BD94" s="907" t="s">
        <v>533</v>
      </c>
      <c r="BE94" s="907" t="s">
        <v>1140</v>
      </c>
      <c r="BF94" s="907" t="s">
        <v>1140</v>
      </c>
      <c r="BG94" s="907" t="s">
        <v>533</v>
      </c>
      <c r="BH94" s="907" t="s">
        <v>533</v>
      </c>
      <c r="BI94" s="907" t="s">
        <v>1140</v>
      </c>
      <c r="BJ94" s="907" t="s">
        <v>533</v>
      </c>
      <c r="BK94" s="907" t="s">
        <v>1140</v>
      </c>
      <c r="BL94" s="907" t="s">
        <v>533</v>
      </c>
      <c r="BM94" s="907" t="s">
        <v>1140</v>
      </c>
      <c r="BN94" s="907" t="s">
        <v>1140</v>
      </c>
      <c r="BO94" s="907" t="s">
        <v>533</v>
      </c>
      <c r="BP94" s="907" t="s">
        <v>533</v>
      </c>
      <c r="BQ94" s="907" t="s">
        <v>533</v>
      </c>
      <c r="BR94" s="907" t="s">
        <v>533</v>
      </c>
      <c r="BS94" s="907" t="s">
        <v>1140</v>
      </c>
      <c r="BT94" s="907" t="s">
        <v>533</v>
      </c>
      <c r="BU94" s="907" t="s">
        <v>1140</v>
      </c>
      <c r="BV94" s="907" t="s">
        <v>1140</v>
      </c>
      <c r="BW94" s="907" t="s">
        <v>1140</v>
      </c>
      <c r="BX94" s="907" t="s">
        <v>1140</v>
      </c>
      <c r="BY94" s="907" t="s">
        <v>533</v>
      </c>
      <c r="BZ94" s="907" t="s">
        <v>533</v>
      </c>
      <c r="CA94" s="907" t="s">
        <v>533</v>
      </c>
      <c r="CB94" s="907" t="s">
        <v>1140</v>
      </c>
      <c r="CC94" s="907" t="s">
        <v>1140</v>
      </c>
      <c r="CD94" s="907" t="s">
        <v>1140</v>
      </c>
      <c r="CE94" s="907" t="s">
        <v>1140</v>
      </c>
      <c r="CF94" s="907" t="s">
        <v>533</v>
      </c>
      <c r="CG94" s="907" t="s">
        <v>1140</v>
      </c>
      <c r="CH94" s="907" t="s">
        <v>1140</v>
      </c>
      <c r="CI94" s="907" t="s">
        <v>1140</v>
      </c>
      <c r="CJ94" s="907" t="s">
        <v>1140</v>
      </c>
      <c r="CK94" s="907" t="s">
        <v>1140</v>
      </c>
      <c r="CL94" s="907" t="s">
        <v>1140</v>
      </c>
      <c r="CM94" s="907" t="s">
        <v>1140</v>
      </c>
      <c r="CN94" s="907" t="s">
        <v>533</v>
      </c>
      <c r="CO94" s="907" t="s">
        <v>1140</v>
      </c>
      <c r="CP94" s="907" t="s">
        <v>1140</v>
      </c>
      <c r="CQ94" s="907" t="s">
        <v>1140</v>
      </c>
      <c r="CR94" s="907" t="s">
        <v>1140</v>
      </c>
      <c r="CS94" s="907" t="s">
        <v>1140</v>
      </c>
      <c r="CT94" s="907" t="s">
        <v>1140</v>
      </c>
      <c r="CU94" s="907" t="s">
        <v>1140</v>
      </c>
      <c r="CV94" s="907" t="s">
        <v>1140</v>
      </c>
      <c r="CW94" s="907" t="s">
        <v>1140</v>
      </c>
      <c r="CX94" s="907" t="s">
        <v>1140</v>
      </c>
      <c r="CY94" s="907" t="s">
        <v>1140</v>
      </c>
      <c r="CZ94" s="907" t="s">
        <v>533</v>
      </c>
      <c r="DA94" s="907" t="s">
        <v>1140</v>
      </c>
      <c r="DB94" s="907" t="s">
        <v>1140</v>
      </c>
      <c r="DC94" s="907" t="s">
        <v>1140</v>
      </c>
      <c r="DD94" s="907" t="s">
        <v>1140</v>
      </c>
      <c r="DE94" s="907" t="s">
        <v>1140</v>
      </c>
      <c r="DF94" s="907" t="s">
        <v>1140</v>
      </c>
      <c r="DG94" s="907" t="s">
        <v>1140</v>
      </c>
      <c r="DH94" s="907" t="s">
        <v>1140</v>
      </c>
      <c r="DI94" s="907" t="s">
        <v>1140</v>
      </c>
      <c r="DJ94" s="907" t="s">
        <v>533</v>
      </c>
      <c r="DK94" s="907" t="s">
        <v>1140</v>
      </c>
      <c r="DL94" s="907" t="s">
        <v>1140</v>
      </c>
      <c r="DM94" s="907" t="s">
        <v>1140</v>
      </c>
      <c r="DN94" s="907" t="s">
        <v>1140</v>
      </c>
      <c r="DO94" s="907" t="s">
        <v>1140</v>
      </c>
      <c r="DP94" s="907" t="s">
        <v>1140</v>
      </c>
      <c r="DQ94" s="907" t="s">
        <v>1140</v>
      </c>
      <c r="DR94" s="907" t="s">
        <v>1140</v>
      </c>
      <c r="DS94" s="907" t="s">
        <v>1140</v>
      </c>
      <c r="DT94" s="907" t="s">
        <v>1140</v>
      </c>
      <c r="DU94" s="907" t="s">
        <v>1140</v>
      </c>
      <c r="DV94" s="907" t="s">
        <v>1140</v>
      </c>
      <c r="DW94" s="907" t="s">
        <v>533</v>
      </c>
      <c r="DX94" s="907" t="s">
        <v>533</v>
      </c>
      <c r="DY94" s="907" t="s">
        <v>533</v>
      </c>
      <c r="DZ94" s="907" t="s">
        <v>533</v>
      </c>
      <c r="EA94" s="907" t="s">
        <v>533</v>
      </c>
      <c r="EB94" s="907" t="s">
        <v>533</v>
      </c>
      <c r="EC94" s="907" t="s">
        <v>534</v>
      </c>
      <c r="ED94" s="907" t="s">
        <v>1140</v>
      </c>
      <c r="EE94" s="907" t="s">
        <v>1140</v>
      </c>
      <c r="EF94" s="907" t="s">
        <v>1140</v>
      </c>
      <c r="EG94" s="907" t="s">
        <v>1140</v>
      </c>
      <c r="EH94" s="907" t="s">
        <v>1140</v>
      </c>
      <c r="EI94" s="907" t="s">
        <v>1140</v>
      </c>
      <c r="EJ94" s="907" t="s">
        <v>1140</v>
      </c>
      <c r="EK94" s="907" t="s">
        <v>1140</v>
      </c>
      <c r="EL94" s="907" t="s">
        <v>1140</v>
      </c>
      <c r="EM94" s="907" t="s">
        <v>1140</v>
      </c>
      <c r="EN94" s="907" t="s">
        <v>1140</v>
      </c>
      <c r="EO94" s="907" t="s">
        <v>1140</v>
      </c>
      <c r="EP94" s="907" t="s">
        <v>1140</v>
      </c>
      <c r="EQ94" s="907" t="s">
        <v>1140</v>
      </c>
      <c r="ER94" s="907" t="s">
        <v>534</v>
      </c>
      <c r="ES94" s="907" t="s">
        <v>533</v>
      </c>
      <c r="ET94" s="907" t="s">
        <v>533</v>
      </c>
      <c r="EU94" s="907" t="s">
        <v>1140</v>
      </c>
      <c r="EV94" s="907" t="s">
        <v>533</v>
      </c>
      <c r="EW94" s="907" t="s">
        <v>533</v>
      </c>
      <c r="EX94" s="907" t="s">
        <v>533</v>
      </c>
      <c r="EY94" s="907" t="s">
        <v>1140</v>
      </c>
      <c r="EZ94" s="907" t="s">
        <v>1140</v>
      </c>
      <c r="FA94" s="907" t="s">
        <v>1140</v>
      </c>
      <c r="FB94" s="907" t="s">
        <v>1037</v>
      </c>
      <c r="FC94" s="907" t="s">
        <v>533</v>
      </c>
      <c r="FD94" s="907" t="s">
        <v>1140</v>
      </c>
      <c r="FE94" s="907" t="s">
        <v>1140</v>
      </c>
      <c r="FF94" s="907" t="s">
        <v>1140</v>
      </c>
      <c r="FG94" s="907" t="s">
        <v>1140</v>
      </c>
      <c r="FH94" s="907" t="s">
        <v>533</v>
      </c>
      <c r="FI94" s="907" t="s">
        <v>533</v>
      </c>
      <c r="FJ94" s="907" t="s">
        <v>533</v>
      </c>
      <c r="FK94" s="907" t="s">
        <v>1140</v>
      </c>
      <c r="FL94" s="907" t="s">
        <v>1140</v>
      </c>
      <c r="FM94" s="907" t="s">
        <v>1140</v>
      </c>
      <c r="FN94" s="907" t="s">
        <v>1140</v>
      </c>
      <c r="FO94" s="907" t="s">
        <v>1140</v>
      </c>
      <c r="FP94" s="907" t="s">
        <v>1140</v>
      </c>
      <c r="FQ94" s="907" t="s">
        <v>1140</v>
      </c>
      <c r="FR94" s="907" t="s">
        <v>533</v>
      </c>
      <c r="FS94" s="907" t="s">
        <v>533</v>
      </c>
      <c r="FT94" s="907" t="s">
        <v>1140</v>
      </c>
      <c r="FU94" s="907" t="s">
        <v>1140</v>
      </c>
      <c r="FV94" s="907" t="s">
        <v>534</v>
      </c>
      <c r="FW94" s="907" t="s">
        <v>1140</v>
      </c>
      <c r="FX94" s="907" t="s">
        <v>533</v>
      </c>
      <c r="FY94" s="907" t="s">
        <v>533</v>
      </c>
      <c r="FZ94" s="907" t="s">
        <v>533</v>
      </c>
      <c r="GA94" s="907" t="s">
        <v>533</v>
      </c>
      <c r="GB94" s="907" t="s">
        <v>533</v>
      </c>
      <c r="GC94" s="907" t="s">
        <v>1140</v>
      </c>
      <c r="GD94" s="907" t="s">
        <v>533</v>
      </c>
      <c r="GE94" s="907" t="s">
        <v>533</v>
      </c>
      <c r="GF94" s="907" t="s">
        <v>1140</v>
      </c>
      <c r="GG94" s="907" t="s">
        <v>1140</v>
      </c>
      <c r="GH94" s="907" t="s">
        <v>533</v>
      </c>
      <c r="GI94" s="907" t="s">
        <v>533</v>
      </c>
      <c r="GJ94" s="907" t="s">
        <v>533</v>
      </c>
      <c r="GK94" s="907" t="s">
        <v>533</v>
      </c>
    </row>
    <row r="95" spans="1:193" x14ac:dyDescent="0.2">
      <c r="A95" s="906">
        <v>44555</v>
      </c>
      <c r="B95" s="907" t="s">
        <v>1140</v>
      </c>
      <c r="C95" s="907" t="s">
        <v>1140</v>
      </c>
      <c r="D95" s="907" t="s">
        <v>1140</v>
      </c>
      <c r="E95" s="907" t="s">
        <v>533</v>
      </c>
      <c r="F95" s="907" t="s">
        <v>1140</v>
      </c>
      <c r="G95" s="907" t="s">
        <v>1140</v>
      </c>
      <c r="H95" s="907" t="s">
        <v>1140</v>
      </c>
      <c r="I95" s="907" t="s">
        <v>1140</v>
      </c>
      <c r="J95" s="907" t="s">
        <v>1140</v>
      </c>
      <c r="K95" s="907" t="s">
        <v>1140</v>
      </c>
      <c r="L95" s="907" t="s">
        <v>1140</v>
      </c>
      <c r="M95" s="907" t="s">
        <v>1140</v>
      </c>
      <c r="N95" s="907" t="s">
        <v>1140</v>
      </c>
      <c r="O95" s="907" t="s">
        <v>1140</v>
      </c>
      <c r="P95" s="907" t="s">
        <v>1140</v>
      </c>
      <c r="Q95" s="907" t="s">
        <v>1140</v>
      </c>
      <c r="R95" s="907" t="s">
        <v>1140</v>
      </c>
      <c r="S95" s="907" t="s">
        <v>1140</v>
      </c>
      <c r="T95" s="907" t="s">
        <v>1140</v>
      </c>
      <c r="U95" s="907" t="s">
        <v>1140</v>
      </c>
      <c r="V95" s="907" t="s">
        <v>1140</v>
      </c>
      <c r="W95" s="907" t="s">
        <v>1140</v>
      </c>
      <c r="X95" s="907" t="s">
        <v>1140</v>
      </c>
      <c r="Y95" s="907" t="s">
        <v>1140</v>
      </c>
      <c r="Z95" s="907" t="s">
        <v>1140</v>
      </c>
      <c r="AA95" s="907" t="s">
        <v>1140</v>
      </c>
      <c r="AB95" s="907" t="s">
        <v>1140</v>
      </c>
      <c r="AC95" s="907" t="s">
        <v>1140</v>
      </c>
      <c r="AD95" s="907" t="s">
        <v>1140</v>
      </c>
      <c r="AE95" s="907" t="s">
        <v>1140</v>
      </c>
      <c r="AF95" s="907" t="s">
        <v>533</v>
      </c>
      <c r="AG95" s="907" t="s">
        <v>533</v>
      </c>
      <c r="AH95" s="907" t="s">
        <v>1140</v>
      </c>
      <c r="AI95" s="907" t="s">
        <v>1140</v>
      </c>
      <c r="AJ95" s="907" t="s">
        <v>1140</v>
      </c>
      <c r="AK95" s="907" t="s">
        <v>1140</v>
      </c>
      <c r="AL95" s="907" t="s">
        <v>1140</v>
      </c>
      <c r="AM95" s="907" t="s">
        <v>1140</v>
      </c>
      <c r="AN95" s="907" t="s">
        <v>1140</v>
      </c>
      <c r="AO95" s="907" t="s">
        <v>1140</v>
      </c>
      <c r="AP95" s="907" t="s">
        <v>1140</v>
      </c>
      <c r="AQ95" s="907" t="s">
        <v>1140</v>
      </c>
      <c r="AR95" s="907" t="s">
        <v>1140</v>
      </c>
      <c r="AS95" s="907" t="s">
        <v>1140</v>
      </c>
      <c r="AT95" s="907" t="s">
        <v>1140</v>
      </c>
      <c r="AU95" s="907" t="s">
        <v>1140</v>
      </c>
      <c r="AV95" s="907" t="s">
        <v>1140</v>
      </c>
      <c r="AW95" s="907" t="s">
        <v>1140</v>
      </c>
      <c r="AX95" s="907" t="s">
        <v>1140</v>
      </c>
      <c r="AY95" s="907" t="s">
        <v>533</v>
      </c>
      <c r="AZ95" s="907" t="s">
        <v>533</v>
      </c>
      <c r="BA95" s="907" t="s">
        <v>1140</v>
      </c>
      <c r="BB95" s="907" t="s">
        <v>533</v>
      </c>
      <c r="BC95" s="907" t="s">
        <v>1140</v>
      </c>
      <c r="BD95" s="907" t="s">
        <v>533</v>
      </c>
      <c r="BE95" s="907" t="s">
        <v>1140</v>
      </c>
      <c r="BF95" s="907" t="s">
        <v>1140</v>
      </c>
      <c r="BG95" s="907" t="s">
        <v>533</v>
      </c>
      <c r="BH95" s="907" t="s">
        <v>533</v>
      </c>
      <c r="BI95" s="907" t="s">
        <v>1140</v>
      </c>
      <c r="BJ95" s="907" t="s">
        <v>533</v>
      </c>
      <c r="BK95" s="907" t="s">
        <v>1140</v>
      </c>
      <c r="BL95" s="907" t="s">
        <v>533</v>
      </c>
      <c r="BM95" s="907" t="s">
        <v>1140</v>
      </c>
      <c r="BN95" s="907" t="s">
        <v>1140</v>
      </c>
      <c r="BO95" s="907" t="s">
        <v>533</v>
      </c>
      <c r="BP95" s="907" t="s">
        <v>533</v>
      </c>
      <c r="BQ95" s="907" t="s">
        <v>533</v>
      </c>
      <c r="BR95" s="907" t="s">
        <v>533</v>
      </c>
      <c r="BS95" s="907" t="s">
        <v>1140</v>
      </c>
      <c r="BT95" s="907" t="s">
        <v>533</v>
      </c>
      <c r="BU95" s="907" t="s">
        <v>1140</v>
      </c>
      <c r="BV95" s="907" t="s">
        <v>1140</v>
      </c>
      <c r="BW95" s="907" t="s">
        <v>1140</v>
      </c>
      <c r="BX95" s="907" t="s">
        <v>1140</v>
      </c>
      <c r="BY95" s="907" t="s">
        <v>533</v>
      </c>
      <c r="BZ95" s="907" t="s">
        <v>533</v>
      </c>
      <c r="CA95" s="907" t="s">
        <v>533</v>
      </c>
      <c r="CB95" s="907" t="s">
        <v>1140</v>
      </c>
      <c r="CC95" s="907" t="s">
        <v>1140</v>
      </c>
      <c r="CD95" s="907" t="s">
        <v>1140</v>
      </c>
      <c r="CE95" s="907" t="s">
        <v>1140</v>
      </c>
      <c r="CF95" s="907" t="s">
        <v>533</v>
      </c>
      <c r="CG95" s="907" t="s">
        <v>1140</v>
      </c>
      <c r="CH95" s="907" t="s">
        <v>1140</v>
      </c>
      <c r="CI95" s="907" t="s">
        <v>1140</v>
      </c>
      <c r="CJ95" s="907" t="s">
        <v>1140</v>
      </c>
      <c r="CK95" s="907" t="s">
        <v>1140</v>
      </c>
      <c r="CL95" s="907" t="s">
        <v>1140</v>
      </c>
      <c r="CM95" s="907" t="s">
        <v>1140</v>
      </c>
      <c r="CN95" s="907" t="s">
        <v>533</v>
      </c>
      <c r="CO95" s="907" t="s">
        <v>1140</v>
      </c>
      <c r="CP95" s="907" t="s">
        <v>1140</v>
      </c>
      <c r="CQ95" s="907" t="s">
        <v>1140</v>
      </c>
      <c r="CR95" s="907" t="s">
        <v>1140</v>
      </c>
      <c r="CS95" s="907" t="s">
        <v>1140</v>
      </c>
      <c r="CT95" s="907" t="s">
        <v>1140</v>
      </c>
      <c r="CU95" s="907" t="s">
        <v>1140</v>
      </c>
      <c r="CV95" s="907" t="s">
        <v>1140</v>
      </c>
      <c r="CW95" s="907" t="s">
        <v>1140</v>
      </c>
      <c r="CX95" s="907" t="s">
        <v>1140</v>
      </c>
      <c r="CY95" s="907" t="s">
        <v>1140</v>
      </c>
      <c r="CZ95" s="907" t="s">
        <v>533</v>
      </c>
      <c r="DA95" s="907" t="s">
        <v>1140</v>
      </c>
      <c r="DB95" s="907" t="s">
        <v>1140</v>
      </c>
      <c r="DC95" s="907" t="s">
        <v>1140</v>
      </c>
      <c r="DD95" s="907" t="s">
        <v>1140</v>
      </c>
      <c r="DE95" s="907" t="s">
        <v>1140</v>
      </c>
      <c r="DF95" s="907" t="s">
        <v>1140</v>
      </c>
      <c r="DG95" s="907" t="s">
        <v>1140</v>
      </c>
      <c r="DH95" s="907" t="s">
        <v>1140</v>
      </c>
      <c r="DI95" s="907" t="s">
        <v>1140</v>
      </c>
      <c r="DJ95" s="907" t="s">
        <v>533</v>
      </c>
      <c r="DK95" s="907" t="s">
        <v>1140</v>
      </c>
      <c r="DL95" s="907" t="s">
        <v>1140</v>
      </c>
      <c r="DM95" s="907" t="s">
        <v>1140</v>
      </c>
      <c r="DN95" s="907" t="s">
        <v>1140</v>
      </c>
      <c r="DO95" s="907" t="s">
        <v>1140</v>
      </c>
      <c r="DP95" s="907" t="s">
        <v>1140</v>
      </c>
      <c r="DQ95" s="907" t="s">
        <v>1140</v>
      </c>
      <c r="DR95" s="907" t="s">
        <v>1140</v>
      </c>
      <c r="DS95" s="907" t="s">
        <v>1140</v>
      </c>
      <c r="DT95" s="907" t="s">
        <v>1140</v>
      </c>
      <c r="DU95" s="907" t="s">
        <v>1140</v>
      </c>
      <c r="DV95" s="907" t="s">
        <v>1140</v>
      </c>
      <c r="DW95" s="907" t="s">
        <v>533</v>
      </c>
      <c r="DX95" s="907" t="s">
        <v>533</v>
      </c>
      <c r="DY95" s="907" t="s">
        <v>533</v>
      </c>
      <c r="DZ95" s="907" t="s">
        <v>533</v>
      </c>
      <c r="EA95" s="907" t="s">
        <v>533</v>
      </c>
      <c r="EB95" s="907" t="s">
        <v>533</v>
      </c>
      <c r="EC95" s="907" t="s">
        <v>534</v>
      </c>
      <c r="ED95" s="907" t="s">
        <v>1140</v>
      </c>
      <c r="EE95" s="907" t="s">
        <v>1140</v>
      </c>
      <c r="EF95" s="907" t="s">
        <v>1140</v>
      </c>
      <c r="EG95" s="907" t="s">
        <v>1140</v>
      </c>
      <c r="EH95" s="907" t="s">
        <v>1140</v>
      </c>
      <c r="EI95" s="907" t="s">
        <v>1140</v>
      </c>
      <c r="EJ95" s="907" t="s">
        <v>1140</v>
      </c>
      <c r="EK95" s="907" t="s">
        <v>1140</v>
      </c>
      <c r="EL95" s="907" t="s">
        <v>1140</v>
      </c>
      <c r="EM95" s="907" t="s">
        <v>1140</v>
      </c>
      <c r="EN95" s="907" t="s">
        <v>1140</v>
      </c>
      <c r="EO95" s="907" t="s">
        <v>1140</v>
      </c>
      <c r="EP95" s="907" t="s">
        <v>1140</v>
      </c>
      <c r="EQ95" s="907" t="s">
        <v>1140</v>
      </c>
      <c r="ER95" s="907" t="s">
        <v>534</v>
      </c>
      <c r="ES95" s="907" t="s">
        <v>533</v>
      </c>
      <c r="ET95" s="907" t="s">
        <v>533</v>
      </c>
      <c r="EU95" s="907" t="s">
        <v>533</v>
      </c>
      <c r="EV95" s="907" t="s">
        <v>1140</v>
      </c>
      <c r="EW95" s="907" t="s">
        <v>533</v>
      </c>
      <c r="EX95" s="907" t="s">
        <v>533</v>
      </c>
      <c r="EY95" s="907" t="s">
        <v>1140</v>
      </c>
      <c r="EZ95" s="907" t="s">
        <v>1140</v>
      </c>
      <c r="FA95" s="907" t="s">
        <v>1140</v>
      </c>
      <c r="FB95" s="907" t="s">
        <v>1140</v>
      </c>
      <c r="FC95" s="907" t="s">
        <v>1140</v>
      </c>
      <c r="FD95" s="907" t="s">
        <v>1140</v>
      </c>
      <c r="FE95" s="907" t="s">
        <v>1140</v>
      </c>
      <c r="FF95" s="907" t="s">
        <v>533</v>
      </c>
      <c r="FG95" s="907" t="s">
        <v>1140</v>
      </c>
      <c r="FH95" s="907" t="s">
        <v>533</v>
      </c>
      <c r="FI95" s="907" t="s">
        <v>533</v>
      </c>
      <c r="FJ95" s="907" t="s">
        <v>1140</v>
      </c>
      <c r="FK95" s="907" t="s">
        <v>1140</v>
      </c>
      <c r="FL95" s="907" t="s">
        <v>1140</v>
      </c>
      <c r="FM95" s="907" t="s">
        <v>1140</v>
      </c>
      <c r="FN95" s="907" t="s">
        <v>1140</v>
      </c>
      <c r="FO95" s="907" t="s">
        <v>1140</v>
      </c>
      <c r="FP95" s="907" t="s">
        <v>1140</v>
      </c>
      <c r="FQ95" s="907" t="s">
        <v>1140</v>
      </c>
      <c r="FR95" s="907" t="s">
        <v>533</v>
      </c>
      <c r="FS95" s="907" t="s">
        <v>533</v>
      </c>
      <c r="FT95" s="907" t="s">
        <v>1140</v>
      </c>
      <c r="FU95" s="907" t="s">
        <v>1140</v>
      </c>
      <c r="FV95" s="907" t="s">
        <v>534</v>
      </c>
      <c r="FW95" s="907" t="s">
        <v>1140</v>
      </c>
      <c r="FX95" s="907" t="s">
        <v>533</v>
      </c>
      <c r="FY95" s="907" t="s">
        <v>533</v>
      </c>
      <c r="FZ95" s="907" t="s">
        <v>533</v>
      </c>
      <c r="GA95" s="907" t="s">
        <v>533</v>
      </c>
      <c r="GB95" s="907" t="s">
        <v>1140</v>
      </c>
      <c r="GC95" s="907" t="s">
        <v>1140</v>
      </c>
      <c r="GD95" s="907" t="s">
        <v>533</v>
      </c>
      <c r="GE95" s="907" t="s">
        <v>533</v>
      </c>
      <c r="GF95" s="907" t="s">
        <v>1140</v>
      </c>
      <c r="GG95" s="907" t="s">
        <v>1140</v>
      </c>
      <c r="GH95" s="907" t="s">
        <v>533</v>
      </c>
      <c r="GI95" s="907" t="s">
        <v>533</v>
      </c>
      <c r="GJ95" s="907" t="s">
        <v>533</v>
      </c>
      <c r="GK95" s="907" t="s">
        <v>533</v>
      </c>
    </row>
    <row r="96" spans="1:193" x14ac:dyDescent="0.2">
      <c r="A96" s="906">
        <v>44556</v>
      </c>
      <c r="B96" s="907" t="s">
        <v>1140</v>
      </c>
      <c r="C96" s="907" t="s">
        <v>1140</v>
      </c>
      <c r="D96" s="907" t="s">
        <v>1140</v>
      </c>
      <c r="E96" s="907" t="s">
        <v>533</v>
      </c>
      <c r="F96" s="907" t="s">
        <v>1140</v>
      </c>
      <c r="G96" s="907" t="s">
        <v>1140</v>
      </c>
      <c r="H96" s="907" t="s">
        <v>1140</v>
      </c>
      <c r="I96" s="907" t="s">
        <v>1140</v>
      </c>
      <c r="J96" s="907" t="s">
        <v>1140</v>
      </c>
      <c r="K96" s="907" t="s">
        <v>1140</v>
      </c>
      <c r="L96" s="907" t="s">
        <v>1140</v>
      </c>
      <c r="M96" s="907" t="s">
        <v>1140</v>
      </c>
      <c r="N96" s="907" t="s">
        <v>1140</v>
      </c>
      <c r="O96" s="907" t="s">
        <v>1140</v>
      </c>
      <c r="P96" s="907" t="s">
        <v>1140</v>
      </c>
      <c r="Q96" s="907" t="s">
        <v>1140</v>
      </c>
      <c r="R96" s="907" t="s">
        <v>1140</v>
      </c>
      <c r="S96" s="907" t="s">
        <v>1140</v>
      </c>
      <c r="T96" s="907" t="s">
        <v>1140</v>
      </c>
      <c r="U96" s="907" t="s">
        <v>1140</v>
      </c>
      <c r="V96" s="907" t="s">
        <v>1140</v>
      </c>
      <c r="W96" s="907" t="s">
        <v>1140</v>
      </c>
      <c r="X96" s="907" t="s">
        <v>1140</v>
      </c>
      <c r="Y96" s="907" t="s">
        <v>1140</v>
      </c>
      <c r="Z96" s="907" t="s">
        <v>1140</v>
      </c>
      <c r="AA96" s="907" t="s">
        <v>1140</v>
      </c>
      <c r="AB96" s="907" t="s">
        <v>1140</v>
      </c>
      <c r="AC96" s="907" t="s">
        <v>1140</v>
      </c>
      <c r="AD96" s="907" t="s">
        <v>1140</v>
      </c>
      <c r="AE96" s="907" t="s">
        <v>1140</v>
      </c>
      <c r="AF96" s="907" t="s">
        <v>533</v>
      </c>
      <c r="AG96" s="907" t="s">
        <v>533</v>
      </c>
      <c r="AH96" s="907" t="s">
        <v>1140</v>
      </c>
      <c r="AI96" s="907" t="s">
        <v>1140</v>
      </c>
      <c r="AJ96" s="907" t="s">
        <v>1140</v>
      </c>
      <c r="AK96" s="907" t="s">
        <v>1140</v>
      </c>
      <c r="AL96" s="907" t="s">
        <v>1140</v>
      </c>
      <c r="AM96" s="907" t="s">
        <v>1140</v>
      </c>
      <c r="AN96" s="907" t="s">
        <v>1140</v>
      </c>
      <c r="AO96" s="907" t="s">
        <v>1140</v>
      </c>
      <c r="AP96" s="907" t="s">
        <v>1140</v>
      </c>
      <c r="AQ96" s="907" t="s">
        <v>1140</v>
      </c>
      <c r="AR96" s="907" t="s">
        <v>1140</v>
      </c>
      <c r="AS96" s="907" t="s">
        <v>1140</v>
      </c>
      <c r="AT96" s="907" t="s">
        <v>1140</v>
      </c>
      <c r="AU96" s="907" t="s">
        <v>1140</v>
      </c>
      <c r="AV96" s="907" t="s">
        <v>1140</v>
      </c>
      <c r="AW96" s="907" t="s">
        <v>1140</v>
      </c>
      <c r="AX96" s="907" t="s">
        <v>1140</v>
      </c>
      <c r="AY96" s="907" t="s">
        <v>533</v>
      </c>
      <c r="AZ96" s="907" t="s">
        <v>533</v>
      </c>
      <c r="BA96" s="907" t="s">
        <v>1140</v>
      </c>
      <c r="BB96" s="907" t="s">
        <v>533</v>
      </c>
      <c r="BC96" s="907" t="s">
        <v>1140</v>
      </c>
      <c r="BD96" s="907" t="s">
        <v>533</v>
      </c>
      <c r="BE96" s="907" t="s">
        <v>1140</v>
      </c>
      <c r="BF96" s="907" t="s">
        <v>1140</v>
      </c>
      <c r="BG96" s="907" t="s">
        <v>533</v>
      </c>
      <c r="BH96" s="907" t="s">
        <v>533</v>
      </c>
      <c r="BI96" s="907" t="s">
        <v>1140</v>
      </c>
      <c r="BJ96" s="907" t="s">
        <v>533</v>
      </c>
      <c r="BK96" s="907" t="s">
        <v>1140</v>
      </c>
      <c r="BL96" s="907" t="s">
        <v>533</v>
      </c>
      <c r="BM96" s="907" t="s">
        <v>1140</v>
      </c>
      <c r="BN96" s="907" t="s">
        <v>1140</v>
      </c>
      <c r="BO96" s="907" t="s">
        <v>533</v>
      </c>
      <c r="BP96" s="907" t="s">
        <v>533</v>
      </c>
      <c r="BQ96" s="907" t="s">
        <v>533</v>
      </c>
      <c r="BR96" s="907" t="s">
        <v>533</v>
      </c>
      <c r="BS96" s="907" t="s">
        <v>1140</v>
      </c>
      <c r="BT96" s="907" t="s">
        <v>533</v>
      </c>
      <c r="BU96" s="907" t="s">
        <v>1140</v>
      </c>
      <c r="BV96" s="907" t="s">
        <v>1140</v>
      </c>
      <c r="BW96" s="907" t="s">
        <v>1140</v>
      </c>
      <c r="BX96" s="907" t="s">
        <v>1140</v>
      </c>
      <c r="BY96" s="907" t="s">
        <v>533</v>
      </c>
      <c r="BZ96" s="907" t="s">
        <v>533</v>
      </c>
      <c r="CA96" s="907" t="s">
        <v>533</v>
      </c>
      <c r="CB96" s="907" t="s">
        <v>1140</v>
      </c>
      <c r="CC96" s="907" t="s">
        <v>1140</v>
      </c>
      <c r="CD96" s="907" t="s">
        <v>1140</v>
      </c>
      <c r="CE96" s="907" t="s">
        <v>1140</v>
      </c>
      <c r="CF96" s="907" t="s">
        <v>533</v>
      </c>
      <c r="CG96" s="907" t="s">
        <v>1140</v>
      </c>
      <c r="CH96" s="907" t="s">
        <v>1140</v>
      </c>
      <c r="CI96" s="907" t="s">
        <v>1140</v>
      </c>
      <c r="CJ96" s="907" t="s">
        <v>1140</v>
      </c>
      <c r="CK96" s="907" t="s">
        <v>1140</v>
      </c>
      <c r="CL96" s="907" t="s">
        <v>1140</v>
      </c>
      <c r="CM96" s="907" t="s">
        <v>1140</v>
      </c>
      <c r="CN96" s="907" t="s">
        <v>533</v>
      </c>
      <c r="CO96" s="907" t="s">
        <v>1140</v>
      </c>
      <c r="CP96" s="907" t="s">
        <v>1140</v>
      </c>
      <c r="CQ96" s="907" t="s">
        <v>1140</v>
      </c>
      <c r="CR96" s="907" t="s">
        <v>1140</v>
      </c>
      <c r="CS96" s="907" t="s">
        <v>1140</v>
      </c>
      <c r="CT96" s="907" t="s">
        <v>1140</v>
      </c>
      <c r="CU96" s="907" t="s">
        <v>1140</v>
      </c>
      <c r="CV96" s="907" t="s">
        <v>1140</v>
      </c>
      <c r="CW96" s="907" t="s">
        <v>1140</v>
      </c>
      <c r="CX96" s="907" t="s">
        <v>1140</v>
      </c>
      <c r="CY96" s="907" t="s">
        <v>1140</v>
      </c>
      <c r="CZ96" s="907" t="s">
        <v>533</v>
      </c>
      <c r="DA96" s="907" t="s">
        <v>1140</v>
      </c>
      <c r="DB96" s="907" t="s">
        <v>1140</v>
      </c>
      <c r="DC96" s="907" t="s">
        <v>1140</v>
      </c>
      <c r="DD96" s="907" t="s">
        <v>1140</v>
      </c>
      <c r="DE96" s="907" t="s">
        <v>1140</v>
      </c>
      <c r="DF96" s="907" t="s">
        <v>1140</v>
      </c>
      <c r="DG96" s="907" t="s">
        <v>1140</v>
      </c>
      <c r="DH96" s="907" t="s">
        <v>1140</v>
      </c>
      <c r="DI96" s="907" t="s">
        <v>1140</v>
      </c>
      <c r="DJ96" s="907" t="s">
        <v>1140</v>
      </c>
      <c r="DK96" s="907" t="s">
        <v>1140</v>
      </c>
      <c r="DL96" s="907" t="s">
        <v>1140</v>
      </c>
      <c r="DM96" s="907" t="s">
        <v>1140</v>
      </c>
      <c r="DN96" s="907" t="s">
        <v>1140</v>
      </c>
      <c r="DO96" s="907" t="s">
        <v>1140</v>
      </c>
      <c r="DP96" s="907" t="s">
        <v>1140</v>
      </c>
      <c r="DQ96" s="907" t="s">
        <v>1140</v>
      </c>
      <c r="DR96" s="907" t="s">
        <v>1140</v>
      </c>
      <c r="DS96" s="907" t="s">
        <v>1140</v>
      </c>
      <c r="DT96" s="907" t="s">
        <v>1140</v>
      </c>
      <c r="DU96" s="907" t="s">
        <v>1140</v>
      </c>
      <c r="DV96" s="907" t="s">
        <v>1140</v>
      </c>
      <c r="DW96" s="907" t="s">
        <v>533</v>
      </c>
      <c r="DX96" s="907" t="s">
        <v>533</v>
      </c>
      <c r="DY96" s="907" t="s">
        <v>533</v>
      </c>
      <c r="DZ96" s="907" t="s">
        <v>533</v>
      </c>
      <c r="EA96" s="907" t="s">
        <v>533</v>
      </c>
      <c r="EB96" s="907" t="s">
        <v>533</v>
      </c>
      <c r="EC96" s="907" t="s">
        <v>534</v>
      </c>
      <c r="ED96" s="907" t="s">
        <v>1140</v>
      </c>
      <c r="EE96" s="907" t="s">
        <v>1140</v>
      </c>
      <c r="EF96" s="907" t="s">
        <v>1140</v>
      </c>
      <c r="EG96" s="907" t="s">
        <v>1140</v>
      </c>
      <c r="EH96" s="907" t="s">
        <v>1140</v>
      </c>
      <c r="EI96" s="907" t="s">
        <v>1140</v>
      </c>
      <c r="EJ96" s="907" t="s">
        <v>1140</v>
      </c>
      <c r="EK96" s="907" t="s">
        <v>1140</v>
      </c>
      <c r="EL96" s="907" t="s">
        <v>1140</v>
      </c>
      <c r="EM96" s="907" t="s">
        <v>1140</v>
      </c>
      <c r="EN96" s="907" t="s">
        <v>1140</v>
      </c>
      <c r="EO96" s="907" t="s">
        <v>1140</v>
      </c>
      <c r="EP96" s="907" t="s">
        <v>1140</v>
      </c>
      <c r="EQ96" s="907" t="s">
        <v>1140</v>
      </c>
      <c r="ER96" s="907" t="s">
        <v>533</v>
      </c>
      <c r="ES96" s="907" t="s">
        <v>533</v>
      </c>
      <c r="ET96" s="907" t="s">
        <v>533</v>
      </c>
      <c r="EU96" s="907" t="s">
        <v>1140</v>
      </c>
      <c r="EV96" s="907" t="s">
        <v>533</v>
      </c>
      <c r="EW96" s="907" t="s">
        <v>1140</v>
      </c>
      <c r="EX96" s="907" t="s">
        <v>533</v>
      </c>
      <c r="EY96" s="907" t="s">
        <v>1140</v>
      </c>
      <c r="EZ96" s="907" t="s">
        <v>1140</v>
      </c>
      <c r="FA96" s="907" t="s">
        <v>1140</v>
      </c>
      <c r="FB96" s="907" t="s">
        <v>1140</v>
      </c>
      <c r="FC96" s="907" t="s">
        <v>533</v>
      </c>
      <c r="FD96" s="907" t="s">
        <v>1140</v>
      </c>
      <c r="FE96" s="907" t="s">
        <v>1140</v>
      </c>
      <c r="FF96" s="907" t="s">
        <v>1140</v>
      </c>
      <c r="FG96" s="907" t="s">
        <v>1140</v>
      </c>
      <c r="FH96" s="907" t="s">
        <v>533</v>
      </c>
      <c r="FI96" s="907" t="s">
        <v>533</v>
      </c>
      <c r="FJ96" s="907" t="s">
        <v>1140</v>
      </c>
      <c r="FK96" s="907" t="s">
        <v>1140</v>
      </c>
      <c r="FL96" s="907" t="s">
        <v>1140</v>
      </c>
      <c r="FM96" s="907" t="s">
        <v>1140</v>
      </c>
      <c r="FN96" s="907" t="s">
        <v>1140</v>
      </c>
      <c r="FO96" s="907" t="s">
        <v>1140</v>
      </c>
      <c r="FP96" s="907" t="s">
        <v>1140</v>
      </c>
      <c r="FQ96" s="907" t="s">
        <v>1140</v>
      </c>
      <c r="FR96" s="907" t="s">
        <v>533</v>
      </c>
      <c r="FS96" s="907" t="s">
        <v>533</v>
      </c>
      <c r="FT96" s="907" t="s">
        <v>1140</v>
      </c>
      <c r="FU96" s="907" t="s">
        <v>1140</v>
      </c>
      <c r="FV96" s="907" t="s">
        <v>534</v>
      </c>
      <c r="FW96" s="907" t="s">
        <v>1140</v>
      </c>
      <c r="FX96" s="907" t="s">
        <v>533</v>
      </c>
      <c r="FY96" s="907" t="s">
        <v>533</v>
      </c>
      <c r="FZ96" s="907" t="s">
        <v>533</v>
      </c>
      <c r="GA96" s="907" t="s">
        <v>533</v>
      </c>
      <c r="GB96" s="907" t="s">
        <v>533</v>
      </c>
      <c r="GC96" s="907" t="s">
        <v>1140</v>
      </c>
      <c r="GD96" s="907" t="s">
        <v>533</v>
      </c>
      <c r="GE96" s="907" t="s">
        <v>533</v>
      </c>
      <c r="GF96" s="907" t="s">
        <v>1140</v>
      </c>
      <c r="GG96" s="907" t="s">
        <v>1140</v>
      </c>
      <c r="GH96" s="907" t="s">
        <v>533</v>
      </c>
      <c r="GI96" s="907" t="s">
        <v>533</v>
      </c>
      <c r="GJ96" s="907" t="s">
        <v>533</v>
      </c>
      <c r="GK96" s="907" t="s">
        <v>533</v>
      </c>
    </row>
    <row r="97" spans="1:193" x14ac:dyDescent="0.2">
      <c r="A97" s="906">
        <v>44557</v>
      </c>
      <c r="B97" s="907" t="s">
        <v>1140</v>
      </c>
      <c r="C97" s="907" t="s">
        <v>1140</v>
      </c>
      <c r="D97" s="907" t="s">
        <v>1140</v>
      </c>
      <c r="E97" s="907" t="s">
        <v>533</v>
      </c>
      <c r="F97" s="907" t="s">
        <v>1140</v>
      </c>
      <c r="G97" s="907" t="s">
        <v>1140</v>
      </c>
      <c r="H97" s="907" t="s">
        <v>1140</v>
      </c>
      <c r="I97" s="907" t="s">
        <v>1140</v>
      </c>
      <c r="J97" s="907" t="s">
        <v>1140</v>
      </c>
      <c r="K97" s="907" t="s">
        <v>1140</v>
      </c>
      <c r="L97" s="907" t="s">
        <v>1140</v>
      </c>
      <c r="M97" s="907" t="s">
        <v>1140</v>
      </c>
      <c r="N97" s="907" t="s">
        <v>1140</v>
      </c>
      <c r="O97" s="907" t="s">
        <v>1140</v>
      </c>
      <c r="P97" s="907" t="s">
        <v>1140</v>
      </c>
      <c r="Q97" s="907" t="s">
        <v>1140</v>
      </c>
      <c r="R97" s="907" t="s">
        <v>1140</v>
      </c>
      <c r="S97" s="907" t="s">
        <v>1140</v>
      </c>
      <c r="T97" s="907" t="s">
        <v>1140</v>
      </c>
      <c r="U97" s="907" t="s">
        <v>1140</v>
      </c>
      <c r="V97" s="907" t="s">
        <v>1140</v>
      </c>
      <c r="W97" s="907" t="s">
        <v>1140</v>
      </c>
      <c r="X97" s="907" t="s">
        <v>1140</v>
      </c>
      <c r="Y97" s="907" t="s">
        <v>1140</v>
      </c>
      <c r="Z97" s="907" t="s">
        <v>1140</v>
      </c>
      <c r="AA97" s="907" t="s">
        <v>1140</v>
      </c>
      <c r="AB97" s="907" t="s">
        <v>1140</v>
      </c>
      <c r="AC97" s="907" t="s">
        <v>1140</v>
      </c>
      <c r="AD97" s="907" t="s">
        <v>1140</v>
      </c>
      <c r="AE97" s="907" t="s">
        <v>1140</v>
      </c>
      <c r="AF97" s="907" t="s">
        <v>1035</v>
      </c>
      <c r="AG97" s="907" t="s">
        <v>1035</v>
      </c>
      <c r="AH97" s="907" t="s">
        <v>1140</v>
      </c>
      <c r="AI97" s="907" t="s">
        <v>1140</v>
      </c>
      <c r="AJ97" s="907" t="s">
        <v>1140</v>
      </c>
      <c r="AK97" s="907" t="s">
        <v>1140</v>
      </c>
      <c r="AL97" s="907" t="s">
        <v>1140</v>
      </c>
      <c r="AM97" s="907" t="s">
        <v>1140</v>
      </c>
      <c r="AN97" s="907" t="s">
        <v>1140</v>
      </c>
      <c r="AO97" s="907" t="s">
        <v>1140</v>
      </c>
      <c r="AP97" s="907" t="s">
        <v>1140</v>
      </c>
      <c r="AQ97" s="907" t="s">
        <v>1140</v>
      </c>
      <c r="AR97" s="907" t="s">
        <v>1140</v>
      </c>
      <c r="AS97" s="907" t="s">
        <v>1140</v>
      </c>
      <c r="AT97" s="907" t="s">
        <v>1140</v>
      </c>
      <c r="AU97" s="907" t="s">
        <v>1140</v>
      </c>
      <c r="AV97" s="907" t="s">
        <v>1140</v>
      </c>
      <c r="AW97" s="907" t="s">
        <v>1140</v>
      </c>
      <c r="AX97" s="907" t="s">
        <v>1140</v>
      </c>
      <c r="AY97" s="907" t="s">
        <v>533</v>
      </c>
      <c r="AZ97" s="907" t="s">
        <v>533</v>
      </c>
      <c r="BA97" s="907" t="s">
        <v>1140</v>
      </c>
      <c r="BB97" s="907" t="s">
        <v>533</v>
      </c>
      <c r="BC97" s="907" t="s">
        <v>1140</v>
      </c>
      <c r="BD97" s="907" t="s">
        <v>533</v>
      </c>
      <c r="BE97" s="907" t="s">
        <v>1140</v>
      </c>
      <c r="BF97" s="907" t="s">
        <v>1140</v>
      </c>
      <c r="BG97" s="907" t="s">
        <v>533</v>
      </c>
      <c r="BH97" s="907" t="s">
        <v>533</v>
      </c>
      <c r="BI97" s="907" t="s">
        <v>1140</v>
      </c>
      <c r="BJ97" s="907" t="s">
        <v>533</v>
      </c>
      <c r="BK97" s="907" t="s">
        <v>1140</v>
      </c>
      <c r="BL97" s="907" t="s">
        <v>533</v>
      </c>
      <c r="BM97" s="907" t="s">
        <v>1140</v>
      </c>
      <c r="BN97" s="907" t="s">
        <v>1140</v>
      </c>
      <c r="BO97" s="907" t="s">
        <v>533</v>
      </c>
      <c r="BP97" s="907" t="s">
        <v>533</v>
      </c>
      <c r="BQ97" s="907" t="s">
        <v>533</v>
      </c>
      <c r="BR97" s="907" t="s">
        <v>533</v>
      </c>
      <c r="BS97" s="907" t="s">
        <v>1140</v>
      </c>
      <c r="BT97" s="907" t="s">
        <v>533</v>
      </c>
      <c r="BU97" s="907" t="s">
        <v>1140</v>
      </c>
      <c r="BV97" s="907" t="s">
        <v>1140</v>
      </c>
      <c r="BW97" s="907" t="s">
        <v>1140</v>
      </c>
      <c r="BX97" s="907" t="s">
        <v>1140</v>
      </c>
      <c r="BY97" s="907" t="s">
        <v>533</v>
      </c>
      <c r="BZ97" s="907" t="s">
        <v>533</v>
      </c>
      <c r="CA97" s="907" t="s">
        <v>533</v>
      </c>
      <c r="CB97" s="907" t="s">
        <v>1140</v>
      </c>
      <c r="CC97" s="907" t="s">
        <v>1140</v>
      </c>
      <c r="CD97" s="907" t="s">
        <v>1140</v>
      </c>
      <c r="CE97" s="907" t="s">
        <v>1140</v>
      </c>
      <c r="CF97" s="907" t="s">
        <v>533</v>
      </c>
      <c r="CG97" s="907" t="s">
        <v>1140</v>
      </c>
      <c r="CH97" s="907" t="s">
        <v>1140</v>
      </c>
      <c r="CI97" s="907" t="s">
        <v>1140</v>
      </c>
      <c r="CJ97" s="907" t="s">
        <v>1140</v>
      </c>
      <c r="CK97" s="907" t="s">
        <v>1140</v>
      </c>
      <c r="CL97" s="907" t="s">
        <v>1140</v>
      </c>
      <c r="CM97" s="907" t="s">
        <v>1140</v>
      </c>
      <c r="CN97" s="907" t="s">
        <v>533</v>
      </c>
      <c r="CO97" s="907" t="s">
        <v>1140</v>
      </c>
      <c r="CP97" s="907" t="s">
        <v>1140</v>
      </c>
      <c r="CQ97" s="907" t="s">
        <v>1140</v>
      </c>
      <c r="CR97" s="907" t="s">
        <v>1140</v>
      </c>
      <c r="CS97" s="907" t="s">
        <v>1140</v>
      </c>
      <c r="CT97" s="907" t="s">
        <v>1140</v>
      </c>
      <c r="CU97" s="907" t="s">
        <v>1140</v>
      </c>
      <c r="CV97" s="907" t="s">
        <v>1140</v>
      </c>
      <c r="CW97" s="907" t="s">
        <v>1140</v>
      </c>
      <c r="CX97" s="907" t="s">
        <v>1140</v>
      </c>
      <c r="CY97" s="907" t="s">
        <v>1140</v>
      </c>
      <c r="CZ97" s="907" t="s">
        <v>533</v>
      </c>
      <c r="DA97" s="907" t="s">
        <v>1140</v>
      </c>
      <c r="DB97" s="907" t="s">
        <v>1140</v>
      </c>
      <c r="DC97" s="907" t="s">
        <v>1140</v>
      </c>
      <c r="DD97" s="907" t="s">
        <v>1140</v>
      </c>
      <c r="DE97" s="907" t="s">
        <v>1140</v>
      </c>
      <c r="DF97" s="907" t="s">
        <v>1140</v>
      </c>
      <c r="DG97" s="907" t="s">
        <v>1140</v>
      </c>
      <c r="DH97" s="907" t="s">
        <v>1140</v>
      </c>
      <c r="DI97" s="907" t="s">
        <v>1140</v>
      </c>
      <c r="DJ97" s="907" t="s">
        <v>533</v>
      </c>
      <c r="DK97" s="907" t="s">
        <v>1140</v>
      </c>
      <c r="DL97" s="907" t="s">
        <v>1140</v>
      </c>
      <c r="DM97" s="907" t="s">
        <v>1140</v>
      </c>
      <c r="DN97" s="907" t="s">
        <v>1140</v>
      </c>
      <c r="DO97" s="907" t="s">
        <v>1140</v>
      </c>
      <c r="DP97" s="907" t="s">
        <v>1140</v>
      </c>
      <c r="DQ97" s="907" t="s">
        <v>1140</v>
      </c>
      <c r="DR97" s="907" t="s">
        <v>1140</v>
      </c>
      <c r="DS97" s="907" t="s">
        <v>1140</v>
      </c>
      <c r="DT97" s="907" t="s">
        <v>1140</v>
      </c>
      <c r="DU97" s="907" t="s">
        <v>1140</v>
      </c>
      <c r="DV97" s="907" t="s">
        <v>1140</v>
      </c>
      <c r="DW97" s="907" t="s">
        <v>533</v>
      </c>
      <c r="DX97" s="907" t="s">
        <v>533</v>
      </c>
      <c r="DY97" s="907" t="s">
        <v>533</v>
      </c>
      <c r="DZ97" s="907" t="s">
        <v>533</v>
      </c>
      <c r="EA97" s="907" t="s">
        <v>533</v>
      </c>
      <c r="EB97" s="907" t="s">
        <v>533</v>
      </c>
      <c r="EC97" s="907" t="s">
        <v>534</v>
      </c>
      <c r="ED97" s="907" t="s">
        <v>1140</v>
      </c>
      <c r="EE97" s="907" t="s">
        <v>1140</v>
      </c>
      <c r="EF97" s="907" t="s">
        <v>1140</v>
      </c>
      <c r="EG97" s="907" t="s">
        <v>1140</v>
      </c>
      <c r="EH97" s="907" t="s">
        <v>1140</v>
      </c>
      <c r="EI97" s="907" t="s">
        <v>1140</v>
      </c>
      <c r="EJ97" s="907" t="s">
        <v>1140</v>
      </c>
      <c r="EK97" s="907" t="s">
        <v>1140</v>
      </c>
      <c r="EL97" s="907" t="s">
        <v>1140</v>
      </c>
      <c r="EM97" s="907" t="s">
        <v>1140</v>
      </c>
      <c r="EN97" s="907" t="s">
        <v>1140</v>
      </c>
      <c r="EO97" s="907" t="s">
        <v>1140</v>
      </c>
      <c r="EP97" s="907" t="s">
        <v>1140</v>
      </c>
      <c r="EQ97" s="907" t="s">
        <v>1140</v>
      </c>
      <c r="ER97" s="907" t="s">
        <v>533</v>
      </c>
      <c r="ES97" s="907" t="s">
        <v>533</v>
      </c>
      <c r="ET97" s="907" t="s">
        <v>533</v>
      </c>
      <c r="EU97" s="907" t="s">
        <v>1140</v>
      </c>
      <c r="EV97" s="907" t="s">
        <v>1140</v>
      </c>
      <c r="EW97" s="907" t="s">
        <v>1140</v>
      </c>
      <c r="EX97" s="907" t="s">
        <v>533</v>
      </c>
      <c r="EY97" s="907" t="s">
        <v>1140</v>
      </c>
      <c r="EZ97" s="907" t="s">
        <v>1140</v>
      </c>
      <c r="FA97" s="907" t="s">
        <v>1140</v>
      </c>
      <c r="FB97" s="907" t="s">
        <v>1140</v>
      </c>
      <c r="FC97" s="907" t="s">
        <v>1140</v>
      </c>
      <c r="FD97" s="907" t="s">
        <v>1140</v>
      </c>
      <c r="FE97" s="907" t="s">
        <v>1140</v>
      </c>
      <c r="FF97" s="907" t="s">
        <v>1140</v>
      </c>
      <c r="FG97" s="907" t="s">
        <v>1140</v>
      </c>
      <c r="FH97" s="907" t="s">
        <v>533</v>
      </c>
      <c r="FI97" s="907" t="s">
        <v>533</v>
      </c>
      <c r="FJ97" s="907" t="s">
        <v>1140</v>
      </c>
      <c r="FK97" s="907" t="s">
        <v>1140</v>
      </c>
      <c r="FL97" s="907" t="s">
        <v>1140</v>
      </c>
      <c r="FM97" s="907" t="s">
        <v>1140</v>
      </c>
      <c r="FN97" s="907" t="s">
        <v>1140</v>
      </c>
      <c r="FO97" s="907" t="s">
        <v>1140</v>
      </c>
      <c r="FP97" s="907" t="s">
        <v>1140</v>
      </c>
      <c r="FQ97" s="907" t="s">
        <v>1140</v>
      </c>
      <c r="FR97" s="907" t="s">
        <v>533</v>
      </c>
      <c r="FS97" s="907" t="s">
        <v>533</v>
      </c>
      <c r="FT97" s="907" t="s">
        <v>1140</v>
      </c>
      <c r="FU97" s="907" t="s">
        <v>1140</v>
      </c>
      <c r="FV97" s="907" t="s">
        <v>534</v>
      </c>
      <c r="FW97" s="907" t="s">
        <v>1140</v>
      </c>
      <c r="FX97" s="907" t="s">
        <v>533</v>
      </c>
      <c r="FY97" s="907" t="s">
        <v>533</v>
      </c>
      <c r="FZ97" s="907" t="s">
        <v>533</v>
      </c>
      <c r="GA97" s="907" t="s">
        <v>533</v>
      </c>
      <c r="GB97" s="907" t="s">
        <v>533</v>
      </c>
      <c r="GC97" s="907" t="s">
        <v>1140</v>
      </c>
      <c r="GD97" s="907" t="s">
        <v>533</v>
      </c>
      <c r="GE97" s="907" t="s">
        <v>533</v>
      </c>
      <c r="GF97" s="907" t="s">
        <v>1140</v>
      </c>
      <c r="GG97" s="907" t="s">
        <v>1140</v>
      </c>
      <c r="GH97" s="907" t="s">
        <v>533</v>
      </c>
      <c r="GI97" s="907" t="s">
        <v>533</v>
      </c>
      <c r="GJ97" s="907" t="s">
        <v>533</v>
      </c>
      <c r="GK97" s="907" t="s">
        <v>1140</v>
      </c>
    </row>
    <row r="98" spans="1:193" x14ac:dyDescent="0.2">
      <c r="A98" s="906">
        <v>44558</v>
      </c>
      <c r="B98" s="907" t="s">
        <v>1140</v>
      </c>
      <c r="C98" s="907" t="s">
        <v>1140</v>
      </c>
      <c r="D98" s="907" t="s">
        <v>1140</v>
      </c>
      <c r="E98" s="907" t="s">
        <v>533</v>
      </c>
      <c r="F98" s="907" t="s">
        <v>1140</v>
      </c>
      <c r="G98" s="907" t="s">
        <v>1140</v>
      </c>
      <c r="H98" s="907" t="s">
        <v>1140</v>
      </c>
      <c r="I98" s="907" t="s">
        <v>1140</v>
      </c>
      <c r="J98" s="907" t="s">
        <v>1140</v>
      </c>
      <c r="K98" s="907" t="s">
        <v>1140</v>
      </c>
      <c r="L98" s="907" t="s">
        <v>1140</v>
      </c>
      <c r="M98" s="907" t="s">
        <v>1140</v>
      </c>
      <c r="N98" s="907" t="s">
        <v>1140</v>
      </c>
      <c r="O98" s="907" t="s">
        <v>1140</v>
      </c>
      <c r="P98" s="907" t="s">
        <v>1140</v>
      </c>
      <c r="Q98" s="907" t="s">
        <v>1140</v>
      </c>
      <c r="R98" s="907" t="s">
        <v>1140</v>
      </c>
      <c r="S98" s="907" t="s">
        <v>1140</v>
      </c>
      <c r="T98" s="907" t="s">
        <v>1140</v>
      </c>
      <c r="U98" s="907" t="s">
        <v>1140</v>
      </c>
      <c r="V98" s="907" t="s">
        <v>1140</v>
      </c>
      <c r="W98" s="907" t="s">
        <v>1140</v>
      </c>
      <c r="X98" s="907" t="s">
        <v>1140</v>
      </c>
      <c r="Y98" s="907" t="s">
        <v>1140</v>
      </c>
      <c r="Z98" s="907" t="s">
        <v>1140</v>
      </c>
      <c r="AA98" s="907" t="s">
        <v>1140</v>
      </c>
      <c r="AB98" s="907" t="s">
        <v>1140</v>
      </c>
      <c r="AC98" s="907" t="s">
        <v>1140</v>
      </c>
      <c r="AD98" s="907" t="s">
        <v>1140</v>
      </c>
      <c r="AE98" s="907" t="s">
        <v>1140</v>
      </c>
      <c r="AF98" s="907" t="s">
        <v>533</v>
      </c>
      <c r="AG98" s="907" t="s">
        <v>533</v>
      </c>
      <c r="AH98" s="907" t="s">
        <v>1140</v>
      </c>
      <c r="AI98" s="907" t="s">
        <v>1140</v>
      </c>
      <c r="AJ98" s="907" t="s">
        <v>1140</v>
      </c>
      <c r="AK98" s="907" t="s">
        <v>1140</v>
      </c>
      <c r="AL98" s="907" t="s">
        <v>1140</v>
      </c>
      <c r="AM98" s="907" t="s">
        <v>1140</v>
      </c>
      <c r="AN98" s="907" t="s">
        <v>1140</v>
      </c>
      <c r="AO98" s="907" t="s">
        <v>1140</v>
      </c>
      <c r="AP98" s="907" t="s">
        <v>1140</v>
      </c>
      <c r="AQ98" s="907" t="s">
        <v>1140</v>
      </c>
      <c r="AR98" s="907" t="s">
        <v>1140</v>
      </c>
      <c r="AS98" s="907" t="s">
        <v>1140</v>
      </c>
      <c r="AT98" s="907" t="s">
        <v>1140</v>
      </c>
      <c r="AU98" s="907" t="s">
        <v>1140</v>
      </c>
      <c r="AV98" s="907" t="s">
        <v>1140</v>
      </c>
      <c r="AW98" s="907" t="s">
        <v>1140</v>
      </c>
      <c r="AX98" s="907" t="s">
        <v>1140</v>
      </c>
      <c r="AY98" s="907" t="s">
        <v>533</v>
      </c>
      <c r="AZ98" s="907" t="s">
        <v>533</v>
      </c>
      <c r="BA98" s="907" t="s">
        <v>1140</v>
      </c>
      <c r="BB98" s="907" t="s">
        <v>533</v>
      </c>
      <c r="BC98" s="907" t="s">
        <v>1140</v>
      </c>
      <c r="BD98" s="907" t="s">
        <v>533</v>
      </c>
      <c r="BE98" s="907" t="s">
        <v>1140</v>
      </c>
      <c r="BF98" s="907" t="s">
        <v>1140</v>
      </c>
      <c r="BG98" s="907" t="s">
        <v>533</v>
      </c>
      <c r="BH98" s="907" t="s">
        <v>533</v>
      </c>
      <c r="BI98" s="907" t="s">
        <v>1140</v>
      </c>
      <c r="BJ98" s="907" t="s">
        <v>533</v>
      </c>
      <c r="BK98" s="907" t="s">
        <v>1140</v>
      </c>
      <c r="BL98" s="907" t="s">
        <v>533</v>
      </c>
      <c r="BM98" s="907" t="s">
        <v>1140</v>
      </c>
      <c r="BN98" s="907" t="s">
        <v>1140</v>
      </c>
      <c r="BO98" s="907" t="s">
        <v>533</v>
      </c>
      <c r="BP98" s="907" t="s">
        <v>533</v>
      </c>
      <c r="BQ98" s="907" t="s">
        <v>533</v>
      </c>
      <c r="BR98" s="907" t="s">
        <v>533</v>
      </c>
      <c r="BS98" s="907" t="s">
        <v>1140</v>
      </c>
      <c r="BT98" s="907" t="s">
        <v>533</v>
      </c>
      <c r="BU98" s="907" t="s">
        <v>1140</v>
      </c>
      <c r="BV98" s="907" t="s">
        <v>1140</v>
      </c>
      <c r="BW98" s="907" t="s">
        <v>1140</v>
      </c>
      <c r="BX98" s="907" t="s">
        <v>1140</v>
      </c>
      <c r="BY98" s="907" t="s">
        <v>533</v>
      </c>
      <c r="BZ98" s="907" t="s">
        <v>533</v>
      </c>
      <c r="CA98" s="907" t="s">
        <v>533</v>
      </c>
      <c r="CB98" s="907" t="s">
        <v>1140</v>
      </c>
      <c r="CC98" s="907" t="s">
        <v>1140</v>
      </c>
      <c r="CD98" s="907" t="s">
        <v>1140</v>
      </c>
      <c r="CE98" s="907" t="s">
        <v>1140</v>
      </c>
      <c r="CF98" s="907" t="s">
        <v>533</v>
      </c>
      <c r="CG98" s="907" t="s">
        <v>1140</v>
      </c>
      <c r="CH98" s="907" t="s">
        <v>1140</v>
      </c>
      <c r="CI98" s="907" t="s">
        <v>1140</v>
      </c>
      <c r="CJ98" s="907" t="s">
        <v>1140</v>
      </c>
      <c r="CK98" s="907" t="s">
        <v>1140</v>
      </c>
      <c r="CL98" s="907" t="s">
        <v>1140</v>
      </c>
      <c r="CM98" s="907" t="s">
        <v>1140</v>
      </c>
      <c r="CN98" s="907" t="s">
        <v>533</v>
      </c>
      <c r="CO98" s="907" t="s">
        <v>1140</v>
      </c>
      <c r="CP98" s="907" t="s">
        <v>1140</v>
      </c>
      <c r="CQ98" s="907" t="s">
        <v>1140</v>
      </c>
      <c r="CR98" s="907" t="s">
        <v>1140</v>
      </c>
      <c r="CS98" s="907" t="s">
        <v>1140</v>
      </c>
      <c r="CT98" s="907" t="s">
        <v>1140</v>
      </c>
      <c r="CU98" s="907" t="s">
        <v>1140</v>
      </c>
      <c r="CV98" s="907" t="s">
        <v>1140</v>
      </c>
      <c r="CW98" s="907" t="s">
        <v>1140</v>
      </c>
      <c r="CX98" s="907" t="s">
        <v>1140</v>
      </c>
      <c r="CY98" s="907" t="s">
        <v>1140</v>
      </c>
      <c r="CZ98" s="907" t="s">
        <v>533</v>
      </c>
      <c r="DA98" s="907" t="s">
        <v>1140</v>
      </c>
      <c r="DB98" s="907" t="s">
        <v>1140</v>
      </c>
      <c r="DC98" s="907" t="s">
        <v>1140</v>
      </c>
      <c r="DD98" s="907" t="s">
        <v>1140</v>
      </c>
      <c r="DE98" s="907" t="s">
        <v>1140</v>
      </c>
      <c r="DF98" s="907" t="s">
        <v>1140</v>
      </c>
      <c r="DG98" s="907" t="s">
        <v>1140</v>
      </c>
      <c r="DH98" s="907" t="s">
        <v>1140</v>
      </c>
      <c r="DI98" s="907" t="s">
        <v>1140</v>
      </c>
      <c r="DJ98" s="907" t="s">
        <v>533</v>
      </c>
      <c r="DK98" s="907" t="s">
        <v>1140</v>
      </c>
      <c r="DL98" s="907" t="s">
        <v>1140</v>
      </c>
      <c r="DM98" s="907" t="s">
        <v>1140</v>
      </c>
      <c r="DN98" s="907" t="s">
        <v>1140</v>
      </c>
      <c r="DO98" s="907" t="s">
        <v>1140</v>
      </c>
      <c r="DP98" s="907" t="s">
        <v>1140</v>
      </c>
      <c r="DQ98" s="907" t="s">
        <v>1140</v>
      </c>
      <c r="DR98" s="907" t="s">
        <v>1140</v>
      </c>
      <c r="DS98" s="907" t="s">
        <v>1140</v>
      </c>
      <c r="DT98" s="907" t="s">
        <v>1140</v>
      </c>
      <c r="DU98" s="907" t="s">
        <v>1140</v>
      </c>
      <c r="DV98" s="907" t="s">
        <v>1140</v>
      </c>
      <c r="DW98" s="907" t="s">
        <v>533</v>
      </c>
      <c r="DX98" s="907" t="s">
        <v>533</v>
      </c>
      <c r="DY98" s="907" t="s">
        <v>533</v>
      </c>
      <c r="DZ98" s="907" t="s">
        <v>533</v>
      </c>
      <c r="EA98" s="907" t="s">
        <v>533</v>
      </c>
      <c r="EB98" s="907" t="s">
        <v>533</v>
      </c>
      <c r="EC98" s="907" t="s">
        <v>534</v>
      </c>
      <c r="ED98" s="907" t="s">
        <v>1140</v>
      </c>
      <c r="EE98" s="907" t="s">
        <v>1140</v>
      </c>
      <c r="EF98" s="907" t="s">
        <v>1140</v>
      </c>
      <c r="EG98" s="907" t="s">
        <v>1140</v>
      </c>
      <c r="EH98" s="907" t="s">
        <v>1140</v>
      </c>
      <c r="EI98" s="907" t="s">
        <v>1140</v>
      </c>
      <c r="EJ98" s="907" t="s">
        <v>1140</v>
      </c>
      <c r="EK98" s="907" t="s">
        <v>1140</v>
      </c>
      <c r="EL98" s="907" t="s">
        <v>1140</v>
      </c>
      <c r="EM98" s="907" t="s">
        <v>1140</v>
      </c>
      <c r="EN98" s="907" t="s">
        <v>1140</v>
      </c>
      <c r="EO98" s="907" t="s">
        <v>1140</v>
      </c>
      <c r="EP98" s="907" t="s">
        <v>1140</v>
      </c>
      <c r="EQ98" s="907" t="s">
        <v>1140</v>
      </c>
      <c r="ER98" s="907" t="s">
        <v>533</v>
      </c>
      <c r="ES98" s="907" t="s">
        <v>533</v>
      </c>
      <c r="ET98" s="907" t="s">
        <v>533</v>
      </c>
      <c r="EU98" s="907" t="s">
        <v>1140</v>
      </c>
      <c r="EV98" s="907" t="s">
        <v>1140</v>
      </c>
      <c r="EW98" s="907" t="s">
        <v>1140</v>
      </c>
      <c r="EX98" s="907" t="s">
        <v>533</v>
      </c>
      <c r="EY98" s="907" t="s">
        <v>1140</v>
      </c>
      <c r="EZ98" s="907" t="s">
        <v>1140</v>
      </c>
      <c r="FA98" s="907" t="s">
        <v>1140</v>
      </c>
      <c r="FB98" s="907" t="s">
        <v>1140</v>
      </c>
      <c r="FC98" s="907" t="s">
        <v>1140</v>
      </c>
      <c r="FD98" s="907" t="s">
        <v>1140</v>
      </c>
      <c r="FE98" s="907" t="s">
        <v>1140</v>
      </c>
      <c r="FF98" s="907" t="s">
        <v>1140</v>
      </c>
      <c r="FG98" s="907" t="s">
        <v>1140</v>
      </c>
      <c r="FH98" s="907" t="s">
        <v>1140</v>
      </c>
      <c r="FI98" s="907" t="s">
        <v>1140</v>
      </c>
      <c r="FJ98" s="907" t="s">
        <v>1140</v>
      </c>
      <c r="FK98" s="907" t="s">
        <v>1140</v>
      </c>
      <c r="FL98" s="907" t="s">
        <v>1140</v>
      </c>
      <c r="FM98" s="907" t="s">
        <v>1140</v>
      </c>
      <c r="FN98" s="907" t="s">
        <v>1140</v>
      </c>
      <c r="FO98" s="907" t="s">
        <v>1140</v>
      </c>
      <c r="FP98" s="907" t="s">
        <v>1140</v>
      </c>
      <c r="FQ98" s="907" t="s">
        <v>1140</v>
      </c>
      <c r="FR98" s="907" t="s">
        <v>533</v>
      </c>
      <c r="FS98" s="907" t="s">
        <v>533</v>
      </c>
      <c r="FT98" s="907" t="s">
        <v>1140</v>
      </c>
      <c r="FU98" s="907" t="s">
        <v>1140</v>
      </c>
      <c r="FV98" s="907" t="s">
        <v>534</v>
      </c>
      <c r="FW98" s="907" t="s">
        <v>1140</v>
      </c>
      <c r="FX98" s="907" t="s">
        <v>533</v>
      </c>
      <c r="FY98" s="907" t="s">
        <v>533</v>
      </c>
      <c r="FZ98" s="907" t="s">
        <v>533</v>
      </c>
      <c r="GA98" s="907" t="s">
        <v>533</v>
      </c>
      <c r="GB98" s="907" t="s">
        <v>1140</v>
      </c>
      <c r="GC98" s="907" t="s">
        <v>1140</v>
      </c>
      <c r="GD98" s="907" t="s">
        <v>533</v>
      </c>
      <c r="GE98" s="907" t="s">
        <v>533</v>
      </c>
      <c r="GF98" s="907" t="s">
        <v>1140</v>
      </c>
      <c r="GG98" s="907" t="s">
        <v>1140</v>
      </c>
      <c r="GH98" s="907" t="s">
        <v>533</v>
      </c>
      <c r="GI98" s="907" t="s">
        <v>533</v>
      </c>
      <c r="GJ98" s="907" t="s">
        <v>533</v>
      </c>
      <c r="GK98" s="907" t="s">
        <v>1140</v>
      </c>
    </row>
    <row r="99" spans="1:193" x14ac:dyDescent="0.2">
      <c r="A99" s="906">
        <v>44559</v>
      </c>
      <c r="B99" s="907" t="s">
        <v>1140</v>
      </c>
      <c r="C99" s="907" t="s">
        <v>1140</v>
      </c>
      <c r="D99" s="907" t="s">
        <v>1140</v>
      </c>
      <c r="E99" s="907" t="s">
        <v>1140</v>
      </c>
      <c r="F99" s="907" t="s">
        <v>1140</v>
      </c>
      <c r="G99" s="907" t="s">
        <v>1140</v>
      </c>
      <c r="H99" s="907" t="s">
        <v>1140</v>
      </c>
      <c r="I99" s="907" t="s">
        <v>1140</v>
      </c>
      <c r="J99" s="907" t="s">
        <v>1140</v>
      </c>
      <c r="K99" s="907" t="s">
        <v>1140</v>
      </c>
      <c r="L99" s="907" t="s">
        <v>1140</v>
      </c>
      <c r="M99" s="907" t="s">
        <v>1140</v>
      </c>
      <c r="N99" s="907" t="s">
        <v>1140</v>
      </c>
      <c r="O99" s="907" t="s">
        <v>1140</v>
      </c>
      <c r="P99" s="907" t="s">
        <v>1140</v>
      </c>
      <c r="Q99" s="907" t="s">
        <v>1140</v>
      </c>
      <c r="R99" s="907" t="s">
        <v>1140</v>
      </c>
      <c r="S99" s="907" t="s">
        <v>1140</v>
      </c>
      <c r="T99" s="907" t="s">
        <v>1140</v>
      </c>
      <c r="U99" s="907" t="s">
        <v>1140</v>
      </c>
      <c r="V99" s="907" t="s">
        <v>1140</v>
      </c>
      <c r="W99" s="907" t="s">
        <v>1140</v>
      </c>
      <c r="X99" s="907" t="s">
        <v>1140</v>
      </c>
      <c r="Y99" s="907" t="s">
        <v>1140</v>
      </c>
      <c r="Z99" s="907" t="s">
        <v>1140</v>
      </c>
      <c r="AA99" s="907" t="s">
        <v>1140</v>
      </c>
      <c r="AB99" s="907" t="s">
        <v>1140</v>
      </c>
      <c r="AC99" s="907" t="s">
        <v>1140</v>
      </c>
      <c r="AD99" s="907" t="s">
        <v>1140</v>
      </c>
      <c r="AE99" s="907" t="s">
        <v>1140</v>
      </c>
      <c r="AF99" s="907" t="s">
        <v>533</v>
      </c>
      <c r="AG99" s="907" t="s">
        <v>533</v>
      </c>
      <c r="AH99" s="907" t="s">
        <v>1140</v>
      </c>
      <c r="AI99" s="907" t="s">
        <v>1140</v>
      </c>
      <c r="AJ99" s="907" t="s">
        <v>1140</v>
      </c>
      <c r="AK99" s="907" t="s">
        <v>1140</v>
      </c>
      <c r="AL99" s="907" t="s">
        <v>1140</v>
      </c>
      <c r="AM99" s="907" t="s">
        <v>1140</v>
      </c>
      <c r="AN99" s="907" t="s">
        <v>1140</v>
      </c>
      <c r="AO99" s="907" t="s">
        <v>1140</v>
      </c>
      <c r="AP99" s="907" t="s">
        <v>1140</v>
      </c>
      <c r="AQ99" s="907" t="s">
        <v>1140</v>
      </c>
      <c r="AR99" s="907" t="s">
        <v>1140</v>
      </c>
      <c r="AS99" s="907" t="s">
        <v>1140</v>
      </c>
      <c r="AT99" s="907" t="s">
        <v>1140</v>
      </c>
      <c r="AU99" s="907" t="s">
        <v>1140</v>
      </c>
      <c r="AV99" s="907" t="s">
        <v>1140</v>
      </c>
      <c r="AW99" s="907" t="s">
        <v>1140</v>
      </c>
      <c r="AX99" s="907" t="s">
        <v>1140</v>
      </c>
      <c r="AY99" s="907" t="s">
        <v>533</v>
      </c>
      <c r="AZ99" s="907" t="s">
        <v>533</v>
      </c>
      <c r="BA99" s="907" t="s">
        <v>533</v>
      </c>
      <c r="BB99" s="907" t="s">
        <v>533</v>
      </c>
      <c r="BC99" s="907" t="s">
        <v>533</v>
      </c>
      <c r="BD99" s="907" t="s">
        <v>533</v>
      </c>
      <c r="BE99" s="907" t="s">
        <v>1140</v>
      </c>
      <c r="BF99" s="907" t="s">
        <v>1140</v>
      </c>
      <c r="BG99" s="907" t="s">
        <v>533</v>
      </c>
      <c r="BH99" s="907" t="s">
        <v>533</v>
      </c>
      <c r="BI99" s="907" t="s">
        <v>533</v>
      </c>
      <c r="BJ99" s="907" t="s">
        <v>533</v>
      </c>
      <c r="BK99" s="907" t="s">
        <v>533</v>
      </c>
      <c r="BL99" s="907" t="s">
        <v>533</v>
      </c>
      <c r="BM99" s="907" t="s">
        <v>1140</v>
      </c>
      <c r="BN99" s="907" t="s">
        <v>1140</v>
      </c>
      <c r="BO99" s="907" t="s">
        <v>533</v>
      </c>
      <c r="BP99" s="907" t="s">
        <v>533</v>
      </c>
      <c r="BQ99" s="907" t="s">
        <v>533</v>
      </c>
      <c r="BR99" s="907" t="s">
        <v>533</v>
      </c>
      <c r="BS99" s="907" t="s">
        <v>1140</v>
      </c>
      <c r="BT99" s="907" t="s">
        <v>533</v>
      </c>
      <c r="BU99" s="907" t="s">
        <v>1140</v>
      </c>
      <c r="BV99" s="907" t="s">
        <v>1140</v>
      </c>
      <c r="BW99" s="907" t="s">
        <v>1140</v>
      </c>
      <c r="BX99" s="907" t="s">
        <v>1140</v>
      </c>
      <c r="BY99" s="907" t="s">
        <v>1140</v>
      </c>
      <c r="BZ99" s="907" t="s">
        <v>533</v>
      </c>
      <c r="CA99" s="907" t="s">
        <v>533</v>
      </c>
      <c r="CB99" s="907" t="s">
        <v>1140</v>
      </c>
      <c r="CC99" s="907" t="s">
        <v>1140</v>
      </c>
      <c r="CD99" s="907" t="s">
        <v>1140</v>
      </c>
      <c r="CE99" s="907" t="s">
        <v>1140</v>
      </c>
      <c r="CF99" s="907" t="s">
        <v>533</v>
      </c>
      <c r="CG99" s="907" t="s">
        <v>1140</v>
      </c>
      <c r="CH99" s="907" t="s">
        <v>1140</v>
      </c>
      <c r="CI99" s="907" t="s">
        <v>1140</v>
      </c>
      <c r="CJ99" s="907" t="s">
        <v>1140</v>
      </c>
      <c r="CK99" s="907" t="s">
        <v>1140</v>
      </c>
      <c r="CL99" s="907" t="s">
        <v>1140</v>
      </c>
      <c r="CM99" s="907" t="s">
        <v>1140</v>
      </c>
      <c r="CN99" s="907" t="s">
        <v>533</v>
      </c>
      <c r="CO99" s="907" t="s">
        <v>1140</v>
      </c>
      <c r="CP99" s="907" t="s">
        <v>1140</v>
      </c>
      <c r="CQ99" s="907" t="s">
        <v>1140</v>
      </c>
      <c r="CR99" s="907" t="s">
        <v>1140</v>
      </c>
      <c r="CS99" s="907" t="s">
        <v>1140</v>
      </c>
      <c r="CT99" s="907" t="s">
        <v>1140</v>
      </c>
      <c r="CU99" s="907" t="s">
        <v>1140</v>
      </c>
      <c r="CV99" s="907" t="s">
        <v>1140</v>
      </c>
      <c r="CW99" s="907" t="s">
        <v>1140</v>
      </c>
      <c r="CX99" s="907" t="s">
        <v>1140</v>
      </c>
      <c r="CY99" s="907" t="s">
        <v>1140</v>
      </c>
      <c r="CZ99" s="907" t="s">
        <v>533</v>
      </c>
      <c r="DA99" s="907" t="s">
        <v>1140</v>
      </c>
      <c r="DB99" s="907" t="s">
        <v>1140</v>
      </c>
      <c r="DC99" s="907" t="s">
        <v>1140</v>
      </c>
      <c r="DD99" s="907" t="s">
        <v>1140</v>
      </c>
      <c r="DE99" s="907" t="s">
        <v>1140</v>
      </c>
      <c r="DF99" s="907" t="s">
        <v>1140</v>
      </c>
      <c r="DG99" s="907" t="s">
        <v>1140</v>
      </c>
      <c r="DH99" s="907" t="s">
        <v>1140</v>
      </c>
      <c r="DI99" s="907" t="s">
        <v>1140</v>
      </c>
      <c r="DJ99" s="907" t="s">
        <v>533</v>
      </c>
      <c r="DK99" s="907" t="s">
        <v>1140</v>
      </c>
      <c r="DL99" s="907" t="s">
        <v>1140</v>
      </c>
      <c r="DM99" s="907" t="s">
        <v>1140</v>
      </c>
      <c r="DN99" s="907" t="s">
        <v>1140</v>
      </c>
      <c r="DO99" s="907" t="s">
        <v>1140</v>
      </c>
      <c r="DP99" s="907" t="s">
        <v>1140</v>
      </c>
      <c r="DQ99" s="907" t="s">
        <v>1140</v>
      </c>
      <c r="DR99" s="907" t="s">
        <v>1140</v>
      </c>
      <c r="DS99" s="907" t="s">
        <v>1140</v>
      </c>
      <c r="DT99" s="907" t="s">
        <v>1140</v>
      </c>
      <c r="DU99" s="907" t="s">
        <v>1140</v>
      </c>
      <c r="DV99" s="907" t="s">
        <v>1140</v>
      </c>
      <c r="DW99" s="907" t="s">
        <v>533</v>
      </c>
      <c r="DX99" s="907" t="s">
        <v>533</v>
      </c>
      <c r="DY99" s="907" t="s">
        <v>533</v>
      </c>
      <c r="DZ99" s="907" t="s">
        <v>533</v>
      </c>
      <c r="EA99" s="907" t="s">
        <v>533</v>
      </c>
      <c r="EB99" s="907" t="s">
        <v>533</v>
      </c>
      <c r="EC99" s="907" t="s">
        <v>534</v>
      </c>
      <c r="ED99" s="907" t="s">
        <v>1140</v>
      </c>
      <c r="EE99" s="907" t="s">
        <v>1140</v>
      </c>
      <c r="EF99" s="907" t="s">
        <v>1140</v>
      </c>
      <c r="EG99" s="907" t="s">
        <v>1140</v>
      </c>
      <c r="EH99" s="907" t="s">
        <v>1140</v>
      </c>
      <c r="EI99" s="907" t="s">
        <v>1140</v>
      </c>
      <c r="EJ99" s="907" t="s">
        <v>1140</v>
      </c>
      <c r="EK99" s="907" t="s">
        <v>1140</v>
      </c>
      <c r="EL99" s="907" t="s">
        <v>1140</v>
      </c>
      <c r="EM99" s="907" t="s">
        <v>1140</v>
      </c>
      <c r="EN99" s="907" t="s">
        <v>1140</v>
      </c>
      <c r="EO99" s="907" t="s">
        <v>1140</v>
      </c>
      <c r="EP99" s="907" t="s">
        <v>1140</v>
      </c>
      <c r="EQ99" s="907" t="s">
        <v>1140</v>
      </c>
      <c r="ER99" s="907" t="s">
        <v>533</v>
      </c>
      <c r="ES99" s="907" t="s">
        <v>533</v>
      </c>
      <c r="ET99" s="907" t="s">
        <v>533</v>
      </c>
      <c r="EU99" s="907" t="s">
        <v>1140</v>
      </c>
      <c r="EV99" s="907" t="s">
        <v>1140</v>
      </c>
      <c r="EW99" s="907" t="s">
        <v>1140</v>
      </c>
      <c r="EX99" s="907" t="s">
        <v>533</v>
      </c>
      <c r="EY99" s="907" t="s">
        <v>1140</v>
      </c>
      <c r="EZ99" s="907" t="s">
        <v>1140</v>
      </c>
      <c r="FA99" s="907" t="s">
        <v>1140</v>
      </c>
      <c r="FB99" s="907" t="s">
        <v>1140</v>
      </c>
      <c r="FC99" s="907" t="s">
        <v>1140</v>
      </c>
      <c r="FD99" s="907" t="s">
        <v>1140</v>
      </c>
      <c r="FE99" s="907" t="s">
        <v>1140</v>
      </c>
      <c r="FF99" s="907" t="s">
        <v>1140</v>
      </c>
      <c r="FG99" s="907" t="s">
        <v>1140</v>
      </c>
      <c r="FH99" s="907" t="s">
        <v>1140</v>
      </c>
      <c r="FI99" s="907" t="s">
        <v>1140</v>
      </c>
      <c r="FJ99" s="907" t="s">
        <v>1140</v>
      </c>
      <c r="FK99" s="907" t="s">
        <v>1140</v>
      </c>
      <c r="FL99" s="907" t="s">
        <v>1140</v>
      </c>
      <c r="FM99" s="907" t="s">
        <v>1140</v>
      </c>
      <c r="FN99" s="907" t="s">
        <v>1140</v>
      </c>
      <c r="FO99" s="907" t="s">
        <v>1140</v>
      </c>
      <c r="FP99" s="907" t="s">
        <v>1140</v>
      </c>
      <c r="FQ99" s="907" t="s">
        <v>1140</v>
      </c>
      <c r="FR99" s="907" t="s">
        <v>533</v>
      </c>
      <c r="FS99" s="907" t="s">
        <v>533</v>
      </c>
      <c r="FT99" s="907" t="s">
        <v>1140</v>
      </c>
      <c r="FU99" s="907" t="s">
        <v>1140</v>
      </c>
      <c r="FV99" s="907" t="s">
        <v>534</v>
      </c>
      <c r="FW99" s="907" t="s">
        <v>1140</v>
      </c>
      <c r="FX99" s="907" t="s">
        <v>533</v>
      </c>
      <c r="FY99" s="907" t="s">
        <v>533</v>
      </c>
      <c r="FZ99" s="907" t="s">
        <v>533</v>
      </c>
      <c r="GA99" s="907" t="s">
        <v>533</v>
      </c>
      <c r="GB99" s="907" t="s">
        <v>533</v>
      </c>
      <c r="GC99" s="907" t="s">
        <v>1140</v>
      </c>
      <c r="GD99" s="907" t="s">
        <v>533</v>
      </c>
      <c r="GE99" s="907" t="s">
        <v>533</v>
      </c>
      <c r="GF99" s="907" t="s">
        <v>1140</v>
      </c>
      <c r="GG99" s="907" t="s">
        <v>1140</v>
      </c>
      <c r="GH99" s="907" t="s">
        <v>533</v>
      </c>
      <c r="GI99" s="907" t="s">
        <v>533</v>
      </c>
      <c r="GJ99" s="907" t="s">
        <v>533</v>
      </c>
      <c r="GK99" s="907" t="s">
        <v>1140</v>
      </c>
    </row>
    <row r="100" spans="1:193" x14ac:dyDescent="0.2">
      <c r="A100" s="906">
        <v>44560</v>
      </c>
      <c r="B100" s="907" t="s">
        <v>1140</v>
      </c>
      <c r="C100" s="907" t="s">
        <v>1140</v>
      </c>
      <c r="D100" s="907" t="s">
        <v>1140</v>
      </c>
      <c r="E100" s="907" t="s">
        <v>533</v>
      </c>
      <c r="F100" s="907" t="s">
        <v>1140</v>
      </c>
      <c r="G100" s="907" t="s">
        <v>1140</v>
      </c>
      <c r="H100" s="907" t="s">
        <v>1140</v>
      </c>
      <c r="I100" s="907" t="s">
        <v>533</v>
      </c>
      <c r="J100" s="907" t="s">
        <v>1140</v>
      </c>
      <c r="K100" s="907" t="s">
        <v>1140</v>
      </c>
      <c r="L100" s="907" t="s">
        <v>1140</v>
      </c>
      <c r="M100" s="907" t="s">
        <v>1140</v>
      </c>
      <c r="N100" s="907" t="s">
        <v>1140</v>
      </c>
      <c r="O100" s="907" t="s">
        <v>1140</v>
      </c>
      <c r="P100" s="907" t="s">
        <v>1140</v>
      </c>
      <c r="Q100" s="907" t="s">
        <v>1140</v>
      </c>
      <c r="R100" s="907" t="s">
        <v>1140</v>
      </c>
      <c r="S100" s="907" t="s">
        <v>1140</v>
      </c>
      <c r="T100" s="907" t="s">
        <v>1140</v>
      </c>
      <c r="U100" s="907" t="s">
        <v>1140</v>
      </c>
      <c r="V100" s="907" t="s">
        <v>1140</v>
      </c>
      <c r="W100" s="907" t="s">
        <v>1140</v>
      </c>
      <c r="X100" s="907" t="s">
        <v>1140</v>
      </c>
      <c r="Y100" s="907" t="s">
        <v>1140</v>
      </c>
      <c r="Z100" s="907" t="s">
        <v>1140</v>
      </c>
      <c r="AA100" s="907" t="s">
        <v>1140</v>
      </c>
      <c r="AB100" s="907" t="s">
        <v>1140</v>
      </c>
      <c r="AC100" s="907" t="s">
        <v>1140</v>
      </c>
      <c r="AD100" s="907" t="s">
        <v>1140</v>
      </c>
      <c r="AE100" s="907" t="s">
        <v>1140</v>
      </c>
      <c r="AF100" s="907" t="s">
        <v>1035</v>
      </c>
      <c r="AG100" s="907" t="s">
        <v>1035</v>
      </c>
      <c r="AH100" s="907" t="s">
        <v>1140</v>
      </c>
      <c r="AI100" s="907" t="s">
        <v>1140</v>
      </c>
      <c r="AJ100" s="907" t="s">
        <v>1140</v>
      </c>
      <c r="AK100" s="907" t="s">
        <v>1140</v>
      </c>
      <c r="AL100" s="907" t="s">
        <v>1140</v>
      </c>
      <c r="AM100" s="907" t="s">
        <v>1140</v>
      </c>
      <c r="AN100" s="907" t="s">
        <v>1140</v>
      </c>
      <c r="AO100" s="907" t="s">
        <v>1140</v>
      </c>
      <c r="AP100" s="907" t="s">
        <v>1140</v>
      </c>
      <c r="AQ100" s="907" t="s">
        <v>1140</v>
      </c>
      <c r="AR100" s="907" t="s">
        <v>1140</v>
      </c>
      <c r="AS100" s="907" t="s">
        <v>1140</v>
      </c>
      <c r="AT100" s="907" t="s">
        <v>1140</v>
      </c>
      <c r="AU100" s="907" t="s">
        <v>1140</v>
      </c>
      <c r="AV100" s="907" t="s">
        <v>1140</v>
      </c>
      <c r="AW100" s="907" t="s">
        <v>1140</v>
      </c>
      <c r="AX100" s="907" t="s">
        <v>1140</v>
      </c>
      <c r="AY100" s="907" t="s">
        <v>533</v>
      </c>
      <c r="AZ100" s="907" t="s">
        <v>533</v>
      </c>
      <c r="BA100" s="907" t="s">
        <v>1140</v>
      </c>
      <c r="BB100" s="907" t="s">
        <v>533</v>
      </c>
      <c r="BC100" s="907" t="s">
        <v>1140</v>
      </c>
      <c r="BD100" s="907" t="s">
        <v>533</v>
      </c>
      <c r="BE100" s="907" t="s">
        <v>1140</v>
      </c>
      <c r="BF100" s="907" t="s">
        <v>1140</v>
      </c>
      <c r="BG100" s="907" t="s">
        <v>533</v>
      </c>
      <c r="BH100" s="907" t="s">
        <v>533</v>
      </c>
      <c r="BI100" s="907" t="s">
        <v>1140</v>
      </c>
      <c r="BJ100" s="907" t="s">
        <v>533</v>
      </c>
      <c r="BK100" s="907" t="s">
        <v>533</v>
      </c>
      <c r="BL100" s="907" t="s">
        <v>533</v>
      </c>
      <c r="BM100" s="907" t="s">
        <v>1140</v>
      </c>
      <c r="BN100" s="907" t="s">
        <v>1140</v>
      </c>
      <c r="BO100" s="907" t="s">
        <v>533</v>
      </c>
      <c r="BP100" s="907" t="s">
        <v>533</v>
      </c>
      <c r="BQ100" s="907" t="s">
        <v>533</v>
      </c>
      <c r="BR100" s="907" t="s">
        <v>533</v>
      </c>
      <c r="BS100" s="907" t="s">
        <v>1140</v>
      </c>
      <c r="BT100" s="907" t="s">
        <v>533</v>
      </c>
      <c r="BU100" s="907" t="s">
        <v>1140</v>
      </c>
      <c r="BV100" s="907" t="s">
        <v>1140</v>
      </c>
      <c r="BW100" s="907" t="s">
        <v>1140</v>
      </c>
      <c r="BX100" s="907" t="s">
        <v>1140</v>
      </c>
      <c r="BY100" s="907" t="s">
        <v>533</v>
      </c>
      <c r="BZ100" s="907" t="s">
        <v>533</v>
      </c>
      <c r="CA100" s="907" t="s">
        <v>533</v>
      </c>
      <c r="CB100" s="907" t="s">
        <v>1140</v>
      </c>
      <c r="CC100" s="907" t="s">
        <v>1140</v>
      </c>
      <c r="CD100" s="907" t="s">
        <v>1140</v>
      </c>
      <c r="CE100" s="907" t="s">
        <v>1140</v>
      </c>
      <c r="CF100" s="907" t="s">
        <v>533</v>
      </c>
      <c r="CG100" s="907" t="s">
        <v>1140</v>
      </c>
      <c r="CH100" s="907" t="s">
        <v>1140</v>
      </c>
      <c r="CI100" s="907" t="s">
        <v>1140</v>
      </c>
      <c r="CJ100" s="907" t="s">
        <v>1140</v>
      </c>
      <c r="CK100" s="907" t="s">
        <v>1140</v>
      </c>
      <c r="CL100" s="907" t="s">
        <v>1140</v>
      </c>
      <c r="CM100" s="907" t="s">
        <v>1140</v>
      </c>
      <c r="CN100" s="907" t="s">
        <v>533</v>
      </c>
      <c r="CO100" s="907" t="s">
        <v>1140</v>
      </c>
      <c r="CP100" s="907" t="s">
        <v>1140</v>
      </c>
      <c r="CQ100" s="907" t="s">
        <v>1140</v>
      </c>
      <c r="CR100" s="907" t="s">
        <v>1140</v>
      </c>
      <c r="CS100" s="907" t="s">
        <v>1140</v>
      </c>
      <c r="CT100" s="907" t="s">
        <v>1140</v>
      </c>
      <c r="CU100" s="907" t="s">
        <v>1140</v>
      </c>
      <c r="CV100" s="907" t="s">
        <v>1140</v>
      </c>
      <c r="CW100" s="907" t="s">
        <v>1140</v>
      </c>
      <c r="CX100" s="907" t="s">
        <v>1140</v>
      </c>
      <c r="CY100" s="907" t="s">
        <v>1140</v>
      </c>
      <c r="CZ100" s="907" t="s">
        <v>533</v>
      </c>
      <c r="DA100" s="907" t="s">
        <v>1140</v>
      </c>
      <c r="DB100" s="907" t="s">
        <v>1140</v>
      </c>
      <c r="DC100" s="907" t="s">
        <v>1140</v>
      </c>
      <c r="DD100" s="907" t="s">
        <v>1140</v>
      </c>
      <c r="DE100" s="907" t="s">
        <v>1140</v>
      </c>
      <c r="DF100" s="907" t="s">
        <v>1140</v>
      </c>
      <c r="DG100" s="907" t="s">
        <v>1140</v>
      </c>
      <c r="DH100" s="907" t="s">
        <v>1140</v>
      </c>
      <c r="DI100" s="907" t="s">
        <v>1140</v>
      </c>
      <c r="DJ100" s="907" t="s">
        <v>533</v>
      </c>
      <c r="DK100" s="907" t="s">
        <v>1140</v>
      </c>
      <c r="DL100" s="907" t="s">
        <v>1140</v>
      </c>
      <c r="DM100" s="907" t="s">
        <v>1140</v>
      </c>
      <c r="DN100" s="907" t="s">
        <v>1140</v>
      </c>
      <c r="DO100" s="907" t="s">
        <v>1140</v>
      </c>
      <c r="DP100" s="907" t="s">
        <v>1140</v>
      </c>
      <c r="DQ100" s="907" t="s">
        <v>1140</v>
      </c>
      <c r="DR100" s="907" t="s">
        <v>1140</v>
      </c>
      <c r="DS100" s="907" t="s">
        <v>1140</v>
      </c>
      <c r="DT100" s="907" t="s">
        <v>1140</v>
      </c>
      <c r="DU100" s="907" t="s">
        <v>1140</v>
      </c>
      <c r="DV100" s="907" t="s">
        <v>1140</v>
      </c>
      <c r="DW100" s="907" t="s">
        <v>533</v>
      </c>
      <c r="DX100" s="907" t="s">
        <v>533</v>
      </c>
      <c r="DY100" s="907" t="s">
        <v>533</v>
      </c>
      <c r="DZ100" s="907" t="s">
        <v>533</v>
      </c>
      <c r="EA100" s="907" t="s">
        <v>533</v>
      </c>
      <c r="EB100" s="907" t="s">
        <v>533</v>
      </c>
      <c r="EC100" s="907" t="s">
        <v>534</v>
      </c>
      <c r="ED100" s="907" t="s">
        <v>1140</v>
      </c>
      <c r="EE100" s="907" t="s">
        <v>1140</v>
      </c>
      <c r="EF100" s="907" t="s">
        <v>1140</v>
      </c>
      <c r="EG100" s="907" t="s">
        <v>1140</v>
      </c>
      <c r="EH100" s="907" t="s">
        <v>1140</v>
      </c>
      <c r="EI100" s="907" t="s">
        <v>1140</v>
      </c>
      <c r="EJ100" s="907" t="s">
        <v>1140</v>
      </c>
      <c r="EK100" s="907" t="s">
        <v>1140</v>
      </c>
      <c r="EL100" s="907" t="s">
        <v>1140</v>
      </c>
      <c r="EM100" s="907" t="s">
        <v>1140</v>
      </c>
      <c r="EN100" s="907" t="s">
        <v>1140</v>
      </c>
      <c r="EO100" s="907" t="s">
        <v>1140</v>
      </c>
      <c r="EP100" s="907" t="s">
        <v>1140</v>
      </c>
      <c r="EQ100" s="907" t="s">
        <v>1140</v>
      </c>
      <c r="ER100" s="907" t="s">
        <v>533</v>
      </c>
      <c r="ES100" s="907" t="s">
        <v>533</v>
      </c>
      <c r="ET100" s="907" t="s">
        <v>533</v>
      </c>
      <c r="EU100" s="907" t="s">
        <v>1140</v>
      </c>
      <c r="EV100" s="907" t="s">
        <v>1140</v>
      </c>
      <c r="EW100" s="907" t="s">
        <v>1140</v>
      </c>
      <c r="EX100" s="907" t="s">
        <v>533</v>
      </c>
      <c r="EY100" s="907" t="s">
        <v>1140</v>
      </c>
      <c r="EZ100" s="907" t="s">
        <v>1140</v>
      </c>
      <c r="FA100" s="907" t="s">
        <v>1140</v>
      </c>
      <c r="FB100" s="907" t="s">
        <v>1140</v>
      </c>
      <c r="FC100" s="907" t="s">
        <v>1140</v>
      </c>
      <c r="FD100" s="907" t="s">
        <v>1140</v>
      </c>
      <c r="FE100" s="907" t="s">
        <v>1140</v>
      </c>
      <c r="FF100" s="907" t="s">
        <v>1140</v>
      </c>
      <c r="FG100" s="907" t="s">
        <v>1140</v>
      </c>
      <c r="FH100" s="907" t="s">
        <v>533</v>
      </c>
      <c r="FI100" s="907" t="s">
        <v>533</v>
      </c>
      <c r="FJ100" s="907" t="s">
        <v>1140</v>
      </c>
      <c r="FK100" s="907" t="s">
        <v>1140</v>
      </c>
      <c r="FL100" s="907" t="s">
        <v>1140</v>
      </c>
      <c r="FM100" s="907" t="s">
        <v>1140</v>
      </c>
      <c r="FN100" s="907" t="s">
        <v>1140</v>
      </c>
      <c r="FO100" s="907" t="s">
        <v>1140</v>
      </c>
      <c r="FP100" s="907" t="s">
        <v>1140</v>
      </c>
      <c r="FQ100" s="907" t="s">
        <v>1140</v>
      </c>
      <c r="FR100" s="907" t="s">
        <v>533</v>
      </c>
      <c r="FS100" s="907" t="s">
        <v>533</v>
      </c>
      <c r="FT100" s="907" t="s">
        <v>1140</v>
      </c>
      <c r="FU100" s="907" t="s">
        <v>1140</v>
      </c>
      <c r="FV100" s="907" t="s">
        <v>534</v>
      </c>
      <c r="FW100" s="907" t="s">
        <v>1140</v>
      </c>
      <c r="FX100" s="907" t="s">
        <v>533</v>
      </c>
      <c r="FY100" s="907" t="s">
        <v>533</v>
      </c>
      <c r="FZ100" s="907" t="s">
        <v>533</v>
      </c>
      <c r="GA100" s="907" t="s">
        <v>533</v>
      </c>
      <c r="GB100" s="907" t="s">
        <v>533</v>
      </c>
      <c r="GC100" s="907" t="s">
        <v>1140</v>
      </c>
      <c r="GD100" s="907" t="s">
        <v>533</v>
      </c>
      <c r="GE100" s="907" t="s">
        <v>533</v>
      </c>
      <c r="GF100" s="907" t="s">
        <v>1140</v>
      </c>
      <c r="GG100" s="907" t="s">
        <v>1140</v>
      </c>
      <c r="GH100" s="907" t="s">
        <v>533</v>
      </c>
      <c r="GI100" s="907" t="s">
        <v>533</v>
      </c>
      <c r="GJ100" s="907" t="s">
        <v>533</v>
      </c>
      <c r="GK100" s="907" t="s">
        <v>1140</v>
      </c>
    </row>
    <row r="101" spans="1:193" x14ac:dyDescent="0.2">
      <c r="A101" s="906">
        <v>44561</v>
      </c>
      <c r="B101" s="907" t="s">
        <v>1140</v>
      </c>
      <c r="C101" s="907" t="s">
        <v>1140</v>
      </c>
      <c r="D101" s="907" t="s">
        <v>1140</v>
      </c>
      <c r="E101" s="907" t="s">
        <v>533</v>
      </c>
      <c r="F101" s="907" t="s">
        <v>1140</v>
      </c>
      <c r="G101" s="907" t="s">
        <v>1140</v>
      </c>
      <c r="H101" s="907" t="s">
        <v>1140</v>
      </c>
      <c r="I101" s="907" t="s">
        <v>533</v>
      </c>
      <c r="J101" s="907" t="s">
        <v>1140</v>
      </c>
      <c r="K101" s="907" t="s">
        <v>1140</v>
      </c>
      <c r="L101" s="907" t="s">
        <v>1140</v>
      </c>
      <c r="M101" s="907" t="s">
        <v>1140</v>
      </c>
      <c r="N101" s="907" t="s">
        <v>1140</v>
      </c>
      <c r="O101" s="907" t="s">
        <v>1140</v>
      </c>
      <c r="P101" s="907" t="s">
        <v>1140</v>
      </c>
      <c r="Q101" s="907" t="s">
        <v>1140</v>
      </c>
      <c r="R101" s="907" t="s">
        <v>1140</v>
      </c>
      <c r="S101" s="907" t="s">
        <v>1140</v>
      </c>
      <c r="T101" s="907" t="s">
        <v>1140</v>
      </c>
      <c r="U101" s="907" t="s">
        <v>1140</v>
      </c>
      <c r="V101" s="907" t="s">
        <v>1140</v>
      </c>
      <c r="W101" s="907" t="s">
        <v>1140</v>
      </c>
      <c r="X101" s="907" t="s">
        <v>1140</v>
      </c>
      <c r="Y101" s="907" t="s">
        <v>1140</v>
      </c>
      <c r="Z101" s="907" t="s">
        <v>1140</v>
      </c>
      <c r="AA101" s="907" t="s">
        <v>1140</v>
      </c>
      <c r="AB101" s="907" t="s">
        <v>1140</v>
      </c>
      <c r="AC101" s="907" t="s">
        <v>1140</v>
      </c>
      <c r="AD101" s="907" t="s">
        <v>1140</v>
      </c>
      <c r="AE101" s="907" t="s">
        <v>1140</v>
      </c>
      <c r="AF101" s="907" t="s">
        <v>533</v>
      </c>
      <c r="AG101" s="907" t="s">
        <v>533</v>
      </c>
      <c r="AH101" s="907" t="s">
        <v>1140</v>
      </c>
      <c r="AI101" s="907" t="s">
        <v>1140</v>
      </c>
      <c r="AJ101" s="907" t="s">
        <v>1140</v>
      </c>
      <c r="AK101" s="907" t="s">
        <v>1140</v>
      </c>
      <c r="AL101" s="907" t="s">
        <v>1140</v>
      </c>
      <c r="AM101" s="907" t="s">
        <v>1140</v>
      </c>
      <c r="AN101" s="907" t="s">
        <v>1140</v>
      </c>
      <c r="AO101" s="907" t="s">
        <v>1140</v>
      </c>
      <c r="AP101" s="907" t="s">
        <v>1140</v>
      </c>
      <c r="AQ101" s="907" t="s">
        <v>1140</v>
      </c>
      <c r="AR101" s="907" t="s">
        <v>1140</v>
      </c>
      <c r="AS101" s="907" t="s">
        <v>1140</v>
      </c>
      <c r="AT101" s="907" t="s">
        <v>1140</v>
      </c>
      <c r="AU101" s="907" t="s">
        <v>1140</v>
      </c>
      <c r="AV101" s="907" t="s">
        <v>1140</v>
      </c>
      <c r="AW101" s="907" t="s">
        <v>1140</v>
      </c>
      <c r="AX101" s="907" t="s">
        <v>1140</v>
      </c>
      <c r="AY101" s="907" t="s">
        <v>533</v>
      </c>
      <c r="AZ101" s="907" t="s">
        <v>533</v>
      </c>
      <c r="BA101" s="907" t="s">
        <v>533</v>
      </c>
      <c r="BB101" s="907" t="s">
        <v>533</v>
      </c>
      <c r="BC101" s="907" t="s">
        <v>533</v>
      </c>
      <c r="BD101" s="907" t="s">
        <v>533</v>
      </c>
      <c r="BE101" s="907" t="s">
        <v>1140</v>
      </c>
      <c r="BF101" s="907" t="s">
        <v>1140</v>
      </c>
      <c r="BG101" s="907" t="s">
        <v>533</v>
      </c>
      <c r="BH101" s="907" t="s">
        <v>533</v>
      </c>
      <c r="BI101" s="907" t="s">
        <v>533</v>
      </c>
      <c r="BJ101" s="907" t="s">
        <v>533</v>
      </c>
      <c r="BK101" s="907" t="s">
        <v>533</v>
      </c>
      <c r="BL101" s="907" t="s">
        <v>533</v>
      </c>
      <c r="BM101" s="907" t="s">
        <v>1140</v>
      </c>
      <c r="BN101" s="907" t="s">
        <v>1140</v>
      </c>
      <c r="BO101" s="907" t="s">
        <v>533</v>
      </c>
      <c r="BP101" s="907" t="s">
        <v>533</v>
      </c>
      <c r="BQ101" s="907" t="s">
        <v>533</v>
      </c>
      <c r="BR101" s="907" t="s">
        <v>533</v>
      </c>
      <c r="BS101" s="907" t="s">
        <v>1140</v>
      </c>
      <c r="BT101" s="907" t="s">
        <v>533</v>
      </c>
      <c r="BU101" s="907" t="s">
        <v>1140</v>
      </c>
      <c r="BV101" s="907" t="s">
        <v>1140</v>
      </c>
      <c r="BW101" s="907" t="s">
        <v>1140</v>
      </c>
      <c r="BX101" s="907" t="s">
        <v>1140</v>
      </c>
      <c r="BY101" s="907" t="s">
        <v>533</v>
      </c>
      <c r="BZ101" s="907" t="s">
        <v>533</v>
      </c>
      <c r="CA101" s="907" t="s">
        <v>533</v>
      </c>
      <c r="CB101" s="907" t="s">
        <v>1140</v>
      </c>
      <c r="CC101" s="907" t="s">
        <v>1140</v>
      </c>
      <c r="CD101" s="907" t="s">
        <v>1140</v>
      </c>
      <c r="CE101" s="907" t="s">
        <v>1140</v>
      </c>
      <c r="CF101" s="907" t="s">
        <v>533</v>
      </c>
      <c r="CG101" s="907" t="s">
        <v>1140</v>
      </c>
      <c r="CH101" s="907" t="s">
        <v>1140</v>
      </c>
      <c r="CI101" s="907" t="s">
        <v>1140</v>
      </c>
      <c r="CJ101" s="907" t="s">
        <v>1140</v>
      </c>
      <c r="CK101" s="907" t="s">
        <v>1140</v>
      </c>
      <c r="CL101" s="907" t="s">
        <v>1140</v>
      </c>
      <c r="CM101" s="907" t="s">
        <v>1140</v>
      </c>
      <c r="CN101" s="907" t="s">
        <v>533</v>
      </c>
      <c r="CO101" s="907" t="s">
        <v>1140</v>
      </c>
      <c r="CP101" s="907" t="s">
        <v>1140</v>
      </c>
      <c r="CQ101" s="907" t="s">
        <v>1140</v>
      </c>
      <c r="CR101" s="907" t="s">
        <v>1140</v>
      </c>
      <c r="CS101" s="907" t="s">
        <v>1140</v>
      </c>
      <c r="CT101" s="907" t="s">
        <v>1140</v>
      </c>
      <c r="CU101" s="907" t="s">
        <v>1140</v>
      </c>
      <c r="CV101" s="907" t="s">
        <v>1140</v>
      </c>
      <c r="CW101" s="907" t="s">
        <v>1140</v>
      </c>
      <c r="CX101" s="907" t="s">
        <v>1140</v>
      </c>
      <c r="CY101" s="907" t="s">
        <v>1140</v>
      </c>
      <c r="CZ101" s="907" t="s">
        <v>533</v>
      </c>
      <c r="DA101" s="907" t="s">
        <v>1140</v>
      </c>
      <c r="DB101" s="907" t="s">
        <v>1140</v>
      </c>
      <c r="DC101" s="907" t="s">
        <v>1140</v>
      </c>
      <c r="DD101" s="907" t="s">
        <v>1140</v>
      </c>
      <c r="DE101" s="907" t="s">
        <v>1140</v>
      </c>
      <c r="DF101" s="907" t="s">
        <v>1140</v>
      </c>
      <c r="DG101" s="907" t="s">
        <v>1140</v>
      </c>
      <c r="DH101" s="907" t="s">
        <v>1140</v>
      </c>
      <c r="DI101" s="907" t="s">
        <v>1140</v>
      </c>
      <c r="DJ101" s="907" t="s">
        <v>533</v>
      </c>
      <c r="DK101" s="907" t="s">
        <v>1140</v>
      </c>
      <c r="DL101" s="907" t="s">
        <v>1140</v>
      </c>
      <c r="DM101" s="907" t="s">
        <v>1140</v>
      </c>
      <c r="DN101" s="907" t="s">
        <v>1140</v>
      </c>
      <c r="DO101" s="907" t="s">
        <v>1140</v>
      </c>
      <c r="DP101" s="907" t="s">
        <v>1140</v>
      </c>
      <c r="DQ101" s="907" t="s">
        <v>1140</v>
      </c>
      <c r="DR101" s="907" t="s">
        <v>1140</v>
      </c>
      <c r="DS101" s="907" t="s">
        <v>1140</v>
      </c>
      <c r="DT101" s="907" t="s">
        <v>1140</v>
      </c>
      <c r="DU101" s="907" t="s">
        <v>1140</v>
      </c>
      <c r="DV101" s="907" t="s">
        <v>1140</v>
      </c>
      <c r="DW101" s="907" t="s">
        <v>533</v>
      </c>
      <c r="DX101" s="907" t="s">
        <v>533</v>
      </c>
      <c r="DY101" s="907" t="s">
        <v>533</v>
      </c>
      <c r="DZ101" s="907" t="s">
        <v>533</v>
      </c>
      <c r="EA101" s="907" t="s">
        <v>533</v>
      </c>
      <c r="EB101" s="907" t="s">
        <v>533</v>
      </c>
      <c r="EC101" s="907" t="s">
        <v>534</v>
      </c>
      <c r="ED101" s="907" t="s">
        <v>1140</v>
      </c>
      <c r="EE101" s="907" t="s">
        <v>1140</v>
      </c>
      <c r="EF101" s="907" t="s">
        <v>1140</v>
      </c>
      <c r="EG101" s="907" t="s">
        <v>1140</v>
      </c>
      <c r="EH101" s="907" t="s">
        <v>1140</v>
      </c>
      <c r="EI101" s="907" t="s">
        <v>1140</v>
      </c>
      <c r="EJ101" s="907" t="s">
        <v>1140</v>
      </c>
      <c r="EK101" s="907" t="s">
        <v>1140</v>
      </c>
      <c r="EL101" s="907" t="s">
        <v>1140</v>
      </c>
      <c r="EM101" s="907" t="s">
        <v>1140</v>
      </c>
      <c r="EN101" s="907" t="s">
        <v>1140</v>
      </c>
      <c r="EO101" s="907" t="s">
        <v>1140</v>
      </c>
      <c r="EP101" s="907" t="s">
        <v>1140</v>
      </c>
      <c r="EQ101" s="907" t="s">
        <v>1140</v>
      </c>
      <c r="ER101" s="907" t="s">
        <v>534</v>
      </c>
      <c r="ES101" s="907" t="s">
        <v>533</v>
      </c>
      <c r="ET101" s="907" t="s">
        <v>533</v>
      </c>
      <c r="EU101" s="907" t="s">
        <v>1140</v>
      </c>
      <c r="EV101" s="907" t="s">
        <v>1140</v>
      </c>
      <c r="EW101" s="907" t="s">
        <v>533</v>
      </c>
      <c r="EX101" s="907" t="s">
        <v>533</v>
      </c>
      <c r="EY101" s="907" t="s">
        <v>1140</v>
      </c>
      <c r="EZ101" s="907" t="s">
        <v>1140</v>
      </c>
      <c r="FA101" s="907" t="s">
        <v>1140</v>
      </c>
      <c r="FB101" s="907" t="s">
        <v>1140</v>
      </c>
      <c r="FC101" s="907" t="s">
        <v>533</v>
      </c>
      <c r="FD101" s="907" t="s">
        <v>1140</v>
      </c>
      <c r="FE101" s="907" t="s">
        <v>1140</v>
      </c>
      <c r="FF101" s="907" t="s">
        <v>1140</v>
      </c>
      <c r="FG101" s="907" t="s">
        <v>1140</v>
      </c>
      <c r="FH101" s="907" t="s">
        <v>1140</v>
      </c>
      <c r="FI101" s="907" t="s">
        <v>1140</v>
      </c>
      <c r="FJ101" s="907" t="s">
        <v>1140</v>
      </c>
      <c r="FK101" s="907" t="s">
        <v>1140</v>
      </c>
      <c r="FL101" s="907" t="s">
        <v>1140</v>
      </c>
      <c r="FM101" s="907" t="s">
        <v>1140</v>
      </c>
      <c r="FN101" s="907" t="s">
        <v>1140</v>
      </c>
      <c r="FO101" s="907" t="s">
        <v>1140</v>
      </c>
      <c r="FP101" s="907" t="s">
        <v>1140</v>
      </c>
      <c r="FQ101" s="907" t="s">
        <v>1140</v>
      </c>
      <c r="FR101" s="907" t="s">
        <v>533</v>
      </c>
      <c r="FS101" s="907" t="s">
        <v>533</v>
      </c>
      <c r="FT101" s="907" t="s">
        <v>1140</v>
      </c>
      <c r="FU101" s="907" t="s">
        <v>1140</v>
      </c>
      <c r="FV101" s="907" t="s">
        <v>534</v>
      </c>
      <c r="FW101" s="907" t="s">
        <v>1140</v>
      </c>
      <c r="FX101" s="907" t="s">
        <v>533</v>
      </c>
      <c r="FY101" s="907" t="s">
        <v>533</v>
      </c>
      <c r="FZ101" s="907" t="s">
        <v>533</v>
      </c>
      <c r="GA101" s="907" t="s">
        <v>533</v>
      </c>
      <c r="GB101" s="907" t="s">
        <v>1140</v>
      </c>
      <c r="GC101" s="907" t="s">
        <v>1140</v>
      </c>
      <c r="GD101" s="907" t="s">
        <v>533</v>
      </c>
      <c r="GE101" s="907" t="s">
        <v>533</v>
      </c>
      <c r="GF101" s="907" t="s">
        <v>1140</v>
      </c>
      <c r="GG101" s="907" t="s">
        <v>1140</v>
      </c>
      <c r="GH101" s="907" t="s">
        <v>533</v>
      </c>
      <c r="GI101" s="907" t="s">
        <v>533</v>
      </c>
      <c r="GJ101" s="907" t="s">
        <v>533</v>
      </c>
      <c r="GK101" s="907" t="s">
        <v>533</v>
      </c>
    </row>
    <row r="102" spans="1:193" x14ac:dyDescent="0.2">
      <c r="A102" s="906">
        <v>44562</v>
      </c>
      <c r="B102" s="907" t="s">
        <v>1140</v>
      </c>
      <c r="C102" s="907" t="s">
        <v>1140</v>
      </c>
      <c r="D102" s="907" t="s">
        <v>1140</v>
      </c>
      <c r="E102" s="907" t="s">
        <v>534</v>
      </c>
      <c r="F102" s="907" t="s">
        <v>1140</v>
      </c>
      <c r="G102" s="907" t="s">
        <v>1140</v>
      </c>
      <c r="H102" s="907" t="s">
        <v>1140</v>
      </c>
      <c r="I102" s="907" t="s">
        <v>534</v>
      </c>
      <c r="J102" s="907" t="s">
        <v>1140</v>
      </c>
      <c r="K102" s="907" t="s">
        <v>1140</v>
      </c>
      <c r="L102" s="907" t="s">
        <v>1140</v>
      </c>
      <c r="M102" s="907" t="s">
        <v>1140</v>
      </c>
      <c r="N102" s="907" t="s">
        <v>1140</v>
      </c>
      <c r="O102" s="907" t="s">
        <v>1140</v>
      </c>
      <c r="P102" s="907" t="s">
        <v>1140</v>
      </c>
      <c r="Q102" s="907" t="s">
        <v>1140</v>
      </c>
      <c r="R102" s="907" t="s">
        <v>1140</v>
      </c>
      <c r="S102" s="907" t="s">
        <v>1140</v>
      </c>
      <c r="T102" s="907" t="s">
        <v>1140</v>
      </c>
      <c r="U102" s="907" t="s">
        <v>1140</v>
      </c>
      <c r="V102" s="907" t="s">
        <v>1140</v>
      </c>
      <c r="W102" s="907" t="s">
        <v>1140</v>
      </c>
      <c r="X102" s="907" t="s">
        <v>1140</v>
      </c>
      <c r="Y102" s="907" t="s">
        <v>1140</v>
      </c>
      <c r="Z102" s="907" t="s">
        <v>1140</v>
      </c>
      <c r="AA102" s="907" t="s">
        <v>1140</v>
      </c>
      <c r="AB102" s="907" t="s">
        <v>1140</v>
      </c>
      <c r="AC102" s="907" t="s">
        <v>1140</v>
      </c>
      <c r="AD102" s="907" t="s">
        <v>1140</v>
      </c>
      <c r="AE102" s="907" t="s">
        <v>1140</v>
      </c>
      <c r="AF102" s="907" t="s">
        <v>534</v>
      </c>
      <c r="AG102" s="907" t="s">
        <v>534</v>
      </c>
      <c r="AH102" s="907" t="s">
        <v>1140</v>
      </c>
      <c r="AI102" s="907" t="s">
        <v>1140</v>
      </c>
      <c r="AJ102" s="907" t="s">
        <v>1140</v>
      </c>
      <c r="AK102" s="907" t="s">
        <v>1140</v>
      </c>
      <c r="AL102" s="907" t="s">
        <v>1140</v>
      </c>
      <c r="AM102" s="907" t="s">
        <v>1140</v>
      </c>
      <c r="AN102" s="907" t="s">
        <v>1140</v>
      </c>
      <c r="AO102" s="907" t="s">
        <v>1140</v>
      </c>
      <c r="AP102" s="907" t="s">
        <v>1140</v>
      </c>
      <c r="AQ102" s="907" t="s">
        <v>1140</v>
      </c>
      <c r="AR102" s="907" t="s">
        <v>1140</v>
      </c>
      <c r="AS102" s="907" t="s">
        <v>1140</v>
      </c>
      <c r="AT102" s="907" t="s">
        <v>1140</v>
      </c>
      <c r="AU102" s="907" t="s">
        <v>1140</v>
      </c>
      <c r="AV102" s="907" t="s">
        <v>1140</v>
      </c>
      <c r="AW102" s="907" t="s">
        <v>1140</v>
      </c>
      <c r="AX102" s="907" t="s">
        <v>1140</v>
      </c>
      <c r="AY102" s="907" t="s">
        <v>534</v>
      </c>
      <c r="AZ102" s="907" t="s">
        <v>534</v>
      </c>
      <c r="BA102" s="907" t="s">
        <v>534</v>
      </c>
      <c r="BB102" s="907" t="s">
        <v>534</v>
      </c>
      <c r="BC102" s="907" t="s">
        <v>534</v>
      </c>
      <c r="BD102" s="907" t="s">
        <v>534</v>
      </c>
      <c r="BE102" s="907" t="s">
        <v>1140</v>
      </c>
      <c r="BF102" s="907" t="s">
        <v>1140</v>
      </c>
      <c r="BG102" s="907" t="s">
        <v>534</v>
      </c>
      <c r="BH102" s="907" t="s">
        <v>534</v>
      </c>
      <c r="BI102" s="907" t="s">
        <v>534</v>
      </c>
      <c r="BJ102" s="907" t="s">
        <v>534</v>
      </c>
      <c r="BK102" s="907" t="s">
        <v>534</v>
      </c>
      <c r="BL102" s="907" t="s">
        <v>534</v>
      </c>
      <c r="BM102" s="907" t="s">
        <v>1140</v>
      </c>
      <c r="BN102" s="907" t="s">
        <v>1140</v>
      </c>
      <c r="BO102" s="907" t="s">
        <v>534</v>
      </c>
      <c r="BP102" s="907" t="s">
        <v>534</v>
      </c>
      <c r="BQ102" s="907" t="s">
        <v>534</v>
      </c>
      <c r="BR102" s="907" t="s">
        <v>534</v>
      </c>
      <c r="BS102" s="907" t="s">
        <v>1140</v>
      </c>
      <c r="BT102" s="907" t="s">
        <v>534</v>
      </c>
      <c r="BU102" s="907" t="s">
        <v>1140</v>
      </c>
      <c r="BV102" s="907" t="s">
        <v>1140</v>
      </c>
      <c r="BW102" s="907" t="s">
        <v>1140</v>
      </c>
      <c r="BX102" s="907" t="s">
        <v>1140</v>
      </c>
      <c r="BY102" s="907" t="s">
        <v>1140</v>
      </c>
      <c r="BZ102" s="907" t="s">
        <v>534</v>
      </c>
      <c r="CA102" s="907" t="s">
        <v>534</v>
      </c>
      <c r="CB102" s="907" t="s">
        <v>1140</v>
      </c>
      <c r="CC102" s="907" t="s">
        <v>1140</v>
      </c>
      <c r="CD102" s="907" t="s">
        <v>1140</v>
      </c>
      <c r="CE102" s="907" t="s">
        <v>1140</v>
      </c>
      <c r="CF102" s="907" t="s">
        <v>534</v>
      </c>
      <c r="CG102" s="907" t="s">
        <v>1140</v>
      </c>
      <c r="CH102" s="907" t="s">
        <v>1140</v>
      </c>
      <c r="CI102" s="907" t="s">
        <v>1140</v>
      </c>
      <c r="CJ102" s="907" t="s">
        <v>1140</v>
      </c>
      <c r="CK102" s="907" t="s">
        <v>1140</v>
      </c>
      <c r="CL102" s="907" t="s">
        <v>1140</v>
      </c>
      <c r="CM102" s="907" t="s">
        <v>1140</v>
      </c>
      <c r="CN102" s="907" t="s">
        <v>534</v>
      </c>
      <c r="CO102" s="907" t="s">
        <v>1140</v>
      </c>
      <c r="CP102" s="907" t="s">
        <v>1140</v>
      </c>
      <c r="CQ102" s="907" t="s">
        <v>1140</v>
      </c>
      <c r="CR102" s="907" t="s">
        <v>1140</v>
      </c>
      <c r="CS102" s="907" t="s">
        <v>1140</v>
      </c>
      <c r="CT102" s="907" t="s">
        <v>1140</v>
      </c>
      <c r="CU102" s="907" t="s">
        <v>1140</v>
      </c>
      <c r="CV102" s="907" t="s">
        <v>1140</v>
      </c>
      <c r="CW102" s="907" t="s">
        <v>1140</v>
      </c>
      <c r="CX102" s="907" t="s">
        <v>1140</v>
      </c>
      <c r="CY102" s="907" t="s">
        <v>1140</v>
      </c>
      <c r="CZ102" s="907" t="s">
        <v>534</v>
      </c>
      <c r="DA102" s="907" t="s">
        <v>1140</v>
      </c>
      <c r="DB102" s="907" t="s">
        <v>1140</v>
      </c>
      <c r="DC102" s="907" t="s">
        <v>1140</v>
      </c>
      <c r="DD102" s="907" t="s">
        <v>1140</v>
      </c>
      <c r="DE102" s="907" t="s">
        <v>1140</v>
      </c>
      <c r="DF102" s="907" t="s">
        <v>1140</v>
      </c>
      <c r="DG102" s="907" t="s">
        <v>1140</v>
      </c>
      <c r="DH102" s="907" t="s">
        <v>1140</v>
      </c>
      <c r="DI102" s="907" t="s">
        <v>1140</v>
      </c>
      <c r="DJ102" s="907" t="s">
        <v>534</v>
      </c>
      <c r="DK102" s="907" t="s">
        <v>1140</v>
      </c>
      <c r="DL102" s="907" t="s">
        <v>1140</v>
      </c>
      <c r="DM102" s="907" t="s">
        <v>1140</v>
      </c>
      <c r="DN102" s="907" t="s">
        <v>1140</v>
      </c>
      <c r="DO102" s="907" t="s">
        <v>1140</v>
      </c>
      <c r="DP102" s="907" t="s">
        <v>1140</v>
      </c>
      <c r="DQ102" s="907" t="s">
        <v>1140</v>
      </c>
      <c r="DR102" s="907" t="s">
        <v>1140</v>
      </c>
      <c r="DS102" s="907" t="s">
        <v>1140</v>
      </c>
      <c r="DT102" s="907" t="s">
        <v>1140</v>
      </c>
      <c r="DU102" s="907" t="s">
        <v>1140</v>
      </c>
      <c r="DV102" s="907" t="s">
        <v>1140</v>
      </c>
      <c r="DW102" s="907" t="s">
        <v>534</v>
      </c>
      <c r="DX102" s="907" t="s">
        <v>534</v>
      </c>
      <c r="DY102" s="907" t="s">
        <v>534</v>
      </c>
      <c r="DZ102" s="907" t="s">
        <v>534</v>
      </c>
      <c r="EA102" s="907" t="s">
        <v>534</v>
      </c>
      <c r="EB102" s="907" t="s">
        <v>534</v>
      </c>
      <c r="EC102" s="907" t="s">
        <v>534</v>
      </c>
      <c r="ED102" s="907" t="s">
        <v>1140</v>
      </c>
      <c r="EE102" s="907" t="s">
        <v>1140</v>
      </c>
      <c r="EF102" s="907" t="s">
        <v>1140</v>
      </c>
      <c r="EG102" s="907" t="s">
        <v>1140</v>
      </c>
      <c r="EH102" s="907" t="s">
        <v>1140</v>
      </c>
      <c r="EI102" s="907" t="s">
        <v>1140</v>
      </c>
      <c r="EJ102" s="907" t="s">
        <v>1140</v>
      </c>
      <c r="EK102" s="907" t="s">
        <v>1140</v>
      </c>
      <c r="EL102" s="907" t="s">
        <v>1140</v>
      </c>
      <c r="EM102" s="907" t="s">
        <v>1140</v>
      </c>
      <c r="EN102" s="907" t="s">
        <v>1140</v>
      </c>
      <c r="EO102" s="907" t="s">
        <v>1140</v>
      </c>
      <c r="EP102" s="907" t="s">
        <v>1140</v>
      </c>
      <c r="EQ102" s="907" t="s">
        <v>1140</v>
      </c>
      <c r="ER102" s="907" t="s">
        <v>534</v>
      </c>
      <c r="ES102" s="907" t="s">
        <v>534</v>
      </c>
      <c r="ET102" s="907" t="s">
        <v>534</v>
      </c>
      <c r="EU102" s="907" t="s">
        <v>1140</v>
      </c>
      <c r="EV102" s="907" t="s">
        <v>1140</v>
      </c>
      <c r="EW102" s="907" t="s">
        <v>534</v>
      </c>
      <c r="EX102" s="907" t="s">
        <v>534</v>
      </c>
      <c r="EY102" s="907" t="s">
        <v>1140</v>
      </c>
      <c r="EZ102" s="907" t="s">
        <v>1140</v>
      </c>
      <c r="FA102" s="907" t="s">
        <v>1140</v>
      </c>
      <c r="FB102" s="907" t="s">
        <v>1140</v>
      </c>
      <c r="FC102" s="907" t="s">
        <v>534</v>
      </c>
      <c r="FD102" s="907" t="s">
        <v>1140</v>
      </c>
      <c r="FE102" s="907" t="s">
        <v>1140</v>
      </c>
      <c r="FF102" s="907" t="s">
        <v>1140</v>
      </c>
      <c r="FG102" s="907" t="s">
        <v>1140</v>
      </c>
      <c r="FH102" s="907" t="s">
        <v>1140</v>
      </c>
      <c r="FI102" s="907" t="s">
        <v>1140</v>
      </c>
      <c r="FJ102" s="907" t="s">
        <v>1140</v>
      </c>
      <c r="FK102" s="907" t="s">
        <v>1140</v>
      </c>
      <c r="FL102" s="907" t="s">
        <v>1140</v>
      </c>
      <c r="FM102" s="907" t="s">
        <v>1140</v>
      </c>
      <c r="FN102" s="907" t="s">
        <v>1140</v>
      </c>
      <c r="FO102" s="907" t="s">
        <v>1140</v>
      </c>
      <c r="FP102" s="907" t="s">
        <v>1140</v>
      </c>
      <c r="FQ102" s="907" t="s">
        <v>1140</v>
      </c>
      <c r="FR102" s="907" t="s">
        <v>534</v>
      </c>
      <c r="FS102" s="907" t="s">
        <v>534</v>
      </c>
      <c r="FT102" s="907" t="s">
        <v>1140</v>
      </c>
      <c r="FU102" s="907" t="s">
        <v>1140</v>
      </c>
      <c r="FV102" s="907" t="s">
        <v>534</v>
      </c>
      <c r="FW102" s="907" t="s">
        <v>1140</v>
      </c>
      <c r="FX102" s="907" t="s">
        <v>534</v>
      </c>
      <c r="FY102" s="907" t="s">
        <v>534</v>
      </c>
      <c r="FZ102" s="907" t="s">
        <v>534</v>
      </c>
      <c r="GA102" s="907" t="s">
        <v>534</v>
      </c>
      <c r="GB102" s="907" t="s">
        <v>534</v>
      </c>
      <c r="GC102" s="907" t="s">
        <v>1140</v>
      </c>
      <c r="GD102" s="907" t="s">
        <v>534</v>
      </c>
      <c r="GE102" s="907" t="s">
        <v>534</v>
      </c>
      <c r="GF102" s="907" t="s">
        <v>1140</v>
      </c>
      <c r="GG102" s="907" t="s">
        <v>1140</v>
      </c>
      <c r="GH102" s="907" t="s">
        <v>534</v>
      </c>
      <c r="GI102" s="907" t="s">
        <v>534</v>
      </c>
      <c r="GJ102" s="907" t="s">
        <v>534</v>
      </c>
      <c r="GK102" s="907" t="s">
        <v>534</v>
      </c>
    </row>
    <row r="103" spans="1:193" x14ac:dyDescent="0.2">
      <c r="A103" s="906">
        <v>44563</v>
      </c>
      <c r="B103" s="907" t="s">
        <v>1140</v>
      </c>
      <c r="C103" s="907" t="s">
        <v>1140</v>
      </c>
      <c r="D103" s="907" t="s">
        <v>1140</v>
      </c>
      <c r="E103" s="907" t="s">
        <v>534</v>
      </c>
      <c r="F103" s="907" t="s">
        <v>1140</v>
      </c>
      <c r="G103" s="907" t="s">
        <v>1140</v>
      </c>
      <c r="H103" s="907" t="s">
        <v>1140</v>
      </c>
      <c r="I103" s="907" t="s">
        <v>1140</v>
      </c>
      <c r="J103" s="907" t="s">
        <v>1140</v>
      </c>
      <c r="K103" s="907" t="s">
        <v>1140</v>
      </c>
      <c r="L103" s="907" t="s">
        <v>1140</v>
      </c>
      <c r="M103" s="907" t="s">
        <v>1140</v>
      </c>
      <c r="N103" s="907" t="s">
        <v>1140</v>
      </c>
      <c r="O103" s="907" t="s">
        <v>1140</v>
      </c>
      <c r="P103" s="907" t="s">
        <v>1140</v>
      </c>
      <c r="Q103" s="907" t="s">
        <v>1140</v>
      </c>
      <c r="R103" s="907" t="s">
        <v>1140</v>
      </c>
      <c r="S103" s="907" t="s">
        <v>1140</v>
      </c>
      <c r="T103" s="907" t="s">
        <v>1140</v>
      </c>
      <c r="U103" s="907" t="s">
        <v>1140</v>
      </c>
      <c r="V103" s="907" t="s">
        <v>1140</v>
      </c>
      <c r="W103" s="907" t="s">
        <v>1140</v>
      </c>
      <c r="X103" s="907" t="s">
        <v>1140</v>
      </c>
      <c r="Y103" s="907" t="s">
        <v>1140</v>
      </c>
      <c r="Z103" s="907" t="s">
        <v>1140</v>
      </c>
      <c r="AA103" s="907" t="s">
        <v>1140</v>
      </c>
      <c r="AB103" s="907" t="s">
        <v>1140</v>
      </c>
      <c r="AC103" s="907" t="s">
        <v>1140</v>
      </c>
      <c r="AD103" s="907" t="s">
        <v>1140</v>
      </c>
      <c r="AE103" s="907" t="s">
        <v>1140</v>
      </c>
      <c r="AF103" s="907" t="s">
        <v>534</v>
      </c>
      <c r="AG103" s="907" t="s">
        <v>534</v>
      </c>
      <c r="AH103" s="907" t="s">
        <v>1140</v>
      </c>
      <c r="AI103" s="907" t="s">
        <v>1140</v>
      </c>
      <c r="AJ103" s="907" t="s">
        <v>1140</v>
      </c>
      <c r="AK103" s="907" t="s">
        <v>1140</v>
      </c>
      <c r="AL103" s="907" t="s">
        <v>1140</v>
      </c>
      <c r="AM103" s="907" t="s">
        <v>1140</v>
      </c>
      <c r="AN103" s="907" t="s">
        <v>1140</v>
      </c>
      <c r="AO103" s="907" t="s">
        <v>1140</v>
      </c>
      <c r="AP103" s="907" t="s">
        <v>1140</v>
      </c>
      <c r="AQ103" s="907" t="s">
        <v>1140</v>
      </c>
      <c r="AR103" s="907" t="s">
        <v>1140</v>
      </c>
      <c r="AS103" s="907" t="s">
        <v>1140</v>
      </c>
      <c r="AT103" s="907" t="s">
        <v>1140</v>
      </c>
      <c r="AU103" s="907" t="s">
        <v>1140</v>
      </c>
      <c r="AV103" s="907" t="s">
        <v>1140</v>
      </c>
      <c r="AW103" s="907" t="s">
        <v>1140</v>
      </c>
      <c r="AX103" s="907" t="s">
        <v>1140</v>
      </c>
      <c r="AY103" s="907" t="s">
        <v>534</v>
      </c>
      <c r="AZ103" s="907" t="s">
        <v>534</v>
      </c>
      <c r="BA103" s="907" t="s">
        <v>534</v>
      </c>
      <c r="BB103" s="907" t="s">
        <v>534</v>
      </c>
      <c r="BC103" s="907" t="s">
        <v>534</v>
      </c>
      <c r="BD103" s="907" t="s">
        <v>534</v>
      </c>
      <c r="BE103" s="907" t="s">
        <v>1140</v>
      </c>
      <c r="BF103" s="907" t="s">
        <v>1140</v>
      </c>
      <c r="BG103" s="907" t="s">
        <v>534</v>
      </c>
      <c r="BH103" s="907" t="s">
        <v>534</v>
      </c>
      <c r="BI103" s="907" t="s">
        <v>534</v>
      </c>
      <c r="BJ103" s="907" t="s">
        <v>534</v>
      </c>
      <c r="BK103" s="907" t="s">
        <v>534</v>
      </c>
      <c r="BL103" s="907" t="s">
        <v>534</v>
      </c>
      <c r="BM103" s="907" t="s">
        <v>1140</v>
      </c>
      <c r="BN103" s="907" t="s">
        <v>1140</v>
      </c>
      <c r="BO103" s="907" t="s">
        <v>534</v>
      </c>
      <c r="BP103" s="907" t="s">
        <v>534</v>
      </c>
      <c r="BQ103" s="907" t="s">
        <v>534</v>
      </c>
      <c r="BR103" s="907" t="s">
        <v>534</v>
      </c>
      <c r="BS103" s="907" t="s">
        <v>1140</v>
      </c>
      <c r="BT103" s="907" t="s">
        <v>534</v>
      </c>
      <c r="BU103" s="907" t="s">
        <v>1140</v>
      </c>
      <c r="BV103" s="907" t="s">
        <v>1140</v>
      </c>
      <c r="BW103" s="907" t="s">
        <v>1140</v>
      </c>
      <c r="BX103" s="907" t="s">
        <v>1140</v>
      </c>
      <c r="BY103" s="907" t="s">
        <v>534</v>
      </c>
      <c r="BZ103" s="907" t="s">
        <v>534</v>
      </c>
      <c r="CA103" s="907" t="s">
        <v>534</v>
      </c>
      <c r="CB103" s="907" t="s">
        <v>1140</v>
      </c>
      <c r="CC103" s="907" t="s">
        <v>1140</v>
      </c>
      <c r="CD103" s="907" t="s">
        <v>1140</v>
      </c>
      <c r="CE103" s="907" t="s">
        <v>1140</v>
      </c>
      <c r="CF103" s="907" t="s">
        <v>534</v>
      </c>
      <c r="CG103" s="907" t="s">
        <v>1140</v>
      </c>
      <c r="CH103" s="907" t="s">
        <v>1140</v>
      </c>
      <c r="CI103" s="907" t="s">
        <v>1140</v>
      </c>
      <c r="CJ103" s="907" t="s">
        <v>1140</v>
      </c>
      <c r="CK103" s="907" t="s">
        <v>1140</v>
      </c>
      <c r="CL103" s="907" t="s">
        <v>1140</v>
      </c>
      <c r="CM103" s="907" t="s">
        <v>1140</v>
      </c>
      <c r="CN103" s="907" t="s">
        <v>534</v>
      </c>
      <c r="CO103" s="907" t="s">
        <v>1140</v>
      </c>
      <c r="CP103" s="907" t="s">
        <v>1140</v>
      </c>
      <c r="CQ103" s="907" t="s">
        <v>1140</v>
      </c>
      <c r="CR103" s="907" t="s">
        <v>1140</v>
      </c>
      <c r="CS103" s="907" t="s">
        <v>1140</v>
      </c>
      <c r="CT103" s="907" t="s">
        <v>1140</v>
      </c>
      <c r="CU103" s="907" t="s">
        <v>1140</v>
      </c>
      <c r="CV103" s="907" t="s">
        <v>1140</v>
      </c>
      <c r="CW103" s="907" t="s">
        <v>1140</v>
      </c>
      <c r="CX103" s="907" t="s">
        <v>1140</v>
      </c>
      <c r="CY103" s="907" t="s">
        <v>1140</v>
      </c>
      <c r="CZ103" s="907" t="s">
        <v>534</v>
      </c>
      <c r="DA103" s="907" t="s">
        <v>1140</v>
      </c>
      <c r="DB103" s="907" t="s">
        <v>1140</v>
      </c>
      <c r="DC103" s="907" t="s">
        <v>1140</v>
      </c>
      <c r="DD103" s="907" t="s">
        <v>1140</v>
      </c>
      <c r="DE103" s="907" t="s">
        <v>1140</v>
      </c>
      <c r="DF103" s="907" t="s">
        <v>1140</v>
      </c>
      <c r="DG103" s="907" t="s">
        <v>1140</v>
      </c>
      <c r="DH103" s="907" t="s">
        <v>1140</v>
      </c>
      <c r="DI103" s="907" t="s">
        <v>1140</v>
      </c>
      <c r="DJ103" s="907" t="s">
        <v>534</v>
      </c>
      <c r="DK103" s="907" t="s">
        <v>1140</v>
      </c>
      <c r="DL103" s="907" t="s">
        <v>1140</v>
      </c>
      <c r="DM103" s="907" t="s">
        <v>1140</v>
      </c>
      <c r="DN103" s="907" t="s">
        <v>534</v>
      </c>
      <c r="DO103" s="907" t="s">
        <v>1140</v>
      </c>
      <c r="DP103" s="907" t="s">
        <v>1140</v>
      </c>
      <c r="DQ103" s="907" t="s">
        <v>1140</v>
      </c>
      <c r="DR103" s="907" t="s">
        <v>1140</v>
      </c>
      <c r="DS103" s="907" t="s">
        <v>1140</v>
      </c>
      <c r="DT103" s="907" t="s">
        <v>534</v>
      </c>
      <c r="DU103" s="907" t="s">
        <v>1140</v>
      </c>
      <c r="DV103" s="907" t="s">
        <v>1140</v>
      </c>
      <c r="DW103" s="907" t="s">
        <v>534</v>
      </c>
      <c r="DX103" s="907" t="s">
        <v>534</v>
      </c>
      <c r="DY103" s="907" t="s">
        <v>534</v>
      </c>
      <c r="DZ103" s="907" t="s">
        <v>534</v>
      </c>
      <c r="EA103" s="907" t="s">
        <v>534</v>
      </c>
      <c r="EB103" s="907" t="s">
        <v>534</v>
      </c>
      <c r="EC103" s="907" t="s">
        <v>534</v>
      </c>
      <c r="ED103" s="907" t="s">
        <v>1140</v>
      </c>
      <c r="EE103" s="907" t="s">
        <v>1140</v>
      </c>
      <c r="EF103" s="907" t="s">
        <v>1140</v>
      </c>
      <c r="EG103" s="907" t="s">
        <v>1140</v>
      </c>
      <c r="EH103" s="907" t="s">
        <v>1140</v>
      </c>
      <c r="EI103" s="907" t="s">
        <v>1140</v>
      </c>
      <c r="EJ103" s="907" t="s">
        <v>1140</v>
      </c>
      <c r="EK103" s="907" t="s">
        <v>1140</v>
      </c>
      <c r="EL103" s="907" t="s">
        <v>1140</v>
      </c>
      <c r="EM103" s="907" t="s">
        <v>1140</v>
      </c>
      <c r="EN103" s="907" t="s">
        <v>1140</v>
      </c>
      <c r="EO103" s="907" t="s">
        <v>1140</v>
      </c>
      <c r="EP103" s="907" t="s">
        <v>1140</v>
      </c>
      <c r="EQ103" s="907" t="s">
        <v>1140</v>
      </c>
      <c r="ER103" s="907" t="s">
        <v>534</v>
      </c>
      <c r="ES103" s="907" t="s">
        <v>534</v>
      </c>
      <c r="ET103" s="907" t="s">
        <v>534</v>
      </c>
      <c r="EU103" s="907" t="s">
        <v>1140</v>
      </c>
      <c r="EV103" s="907" t="s">
        <v>534</v>
      </c>
      <c r="EW103" s="907" t="s">
        <v>1140</v>
      </c>
      <c r="EX103" s="907" t="s">
        <v>534</v>
      </c>
      <c r="EY103" s="907" t="s">
        <v>1140</v>
      </c>
      <c r="EZ103" s="907" t="s">
        <v>1140</v>
      </c>
      <c r="FA103" s="907" t="s">
        <v>1140</v>
      </c>
      <c r="FB103" s="907" t="s">
        <v>1140</v>
      </c>
      <c r="FC103" s="907" t="s">
        <v>1140</v>
      </c>
      <c r="FD103" s="907" t="s">
        <v>1140</v>
      </c>
      <c r="FE103" s="907" t="s">
        <v>1140</v>
      </c>
      <c r="FF103" s="907" t="s">
        <v>1140</v>
      </c>
      <c r="FG103" s="907" t="s">
        <v>1140</v>
      </c>
      <c r="FH103" s="907" t="s">
        <v>1140</v>
      </c>
      <c r="FI103" s="907" t="s">
        <v>1140</v>
      </c>
      <c r="FJ103" s="907" t="s">
        <v>534</v>
      </c>
      <c r="FK103" s="907" t="s">
        <v>1140</v>
      </c>
      <c r="FL103" s="907" t="s">
        <v>1140</v>
      </c>
      <c r="FM103" s="907" t="s">
        <v>1140</v>
      </c>
      <c r="FN103" s="907" t="s">
        <v>1140</v>
      </c>
      <c r="FO103" s="907" t="s">
        <v>1140</v>
      </c>
      <c r="FP103" s="907" t="s">
        <v>1140</v>
      </c>
      <c r="FQ103" s="907" t="s">
        <v>1140</v>
      </c>
      <c r="FR103" s="907" t="s">
        <v>534</v>
      </c>
      <c r="FS103" s="907" t="s">
        <v>534</v>
      </c>
      <c r="FT103" s="907" t="s">
        <v>1140</v>
      </c>
      <c r="FU103" s="907" t="s">
        <v>1140</v>
      </c>
      <c r="FV103" s="907" t="s">
        <v>534</v>
      </c>
      <c r="FW103" s="907" t="s">
        <v>1140</v>
      </c>
      <c r="FX103" s="907" t="s">
        <v>534</v>
      </c>
      <c r="FY103" s="907" t="s">
        <v>534</v>
      </c>
      <c r="FZ103" s="907" t="s">
        <v>534</v>
      </c>
      <c r="GA103" s="907" t="s">
        <v>534</v>
      </c>
      <c r="GB103" s="907" t="s">
        <v>534</v>
      </c>
      <c r="GC103" s="907" t="s">
        <v>1140</v>
      </c>
      <c r="GD103" s="907" t="s">
        <v>534</v>
      </c>
      <c r="GE103" s="907" t="s">
        <v>534</v>
      </c>
      <c r="GF103" s="907" t="s">
        <v>1140</v>
      </c>
      <c r="GG103" s="907" t="s">
        <v>1140</v>
      </c>
      <c r="GH103" s="907" t="s">
        <v>534</v>
      </c>
      <c r="GI103" s="907" t="s">
        <v>534</v>
      </c>
      <c r="GJ103" s="907" t="s">
        <v>534</v>
      </c>
      <c r="GK103" s="907" t="s">
        <v>534</v>
      </c>
    </row>
    <row r="104" spans="1:193" x14ac:dyDescent="0.2">
      <c r="A104" s="906">
        <v>44564</v>
      </c>
      <c r="B104" s="907" t="s">
        <v>1140</v>
      </c>
      <c r="C104" s="907" t="s">
        <v>1140</v>
      </c>
      <c r="D104" s="907" t="s">
        <v>1140</v>
      </c>
      <c r="E104" s="907" t="s">
        <v>534</v>
      </c>
      <c r="F104" s="907" t="s">
        <v>1140</v>
      </c>
      <c r="G104" s="907" t="s">
        <v>1140</v>
      </c>
      <c r="H104" s="907" t="s">
        <v>1140</v>
      </c>
      <c r="I104" s="907" t="s">
        <v>534</v>
      </c>
      <c r="J104" s="907" t="s">
        <v>1140</v>
      </c>
      <c r="K104" s="907" t="s">
        <v>1140</v>
      </c>
      <c r="L104" s="907" t="s">
        <v>1140</v>
      </c>
      <c r="M104" s="907" t="s">
        <v>1140</v>
      </c>
      <c r="N104" s="907" t="s">
        <v>1140</v>
      </c>
      <c r="O104" s="907" t="s">
        <v>1140</v>
      </c>
      <c r="P104" s="907" t="s">
        <v>1140</v>
      </c>
      <c r="Q104" s="907" t="s">
        <v>1140</v>
      </c>
      <c r="R104" s="907" t="s">
        <v>1140</v>
      </c>
      <c r="S104" s="907" t="s">
        <v>1140</v>
      </c>
      <c r="T104" s="907" t="s">
        <v>1140</v>
      </c>
      <c r="U104" s="907" t="s">
        <v>1140</v>
      </c>
      <c r="V104" s="907" t="s">
        <v>1140</v>
      </c>
      <c r="W104" s="907" t="s">
        <v>1140</v>
      </c>
      <c r="X104" s="907" t="s">
        <v>1140</v>
      </c>
      <c r="Y104" s="907" t="s">
        <v>1140</v>
      </c>
      <c r="Z104" s="907" t="s">
        <v>1140</v>
      </c>
      <c r="AA104" s="907" t="s">
        <v>1140</v>
      </c>
      <c r="AB104" s="907" t="s">
        <v>1140</v>
      </c>
      <c r="AC104" s="907" t="s">
        <v>1140</v>
      </c>
      <c r="AD104" s="907" t="s">
        <v>1140</v>
      </c>
      <c r="AE104" s="907" t="s">
        <v>1140</v>
      </c>
      <c r="AF104" s="907" t="s">
        <v>534</v>
      </c>
      <c r="AG104" s="907" t="s">
        <v>534</v>
      </c>
      <c r="AH104" s="907" t="s">
        <v>1140</v>
      </c>
      <c r="AI104" s="907" t="s">
        <v>1140</v>
      </c>
      <c r="AJ104" s="907" t="s">
        <v>1140</v>
      </c>
      <c r="AK104" s="907" t="s">
        <v>1140</v>
      </c>
      <c r="AL104" s="907" t="s">
        <v>1140</v>
      </c>
      <c r="AM104" s="907" t="s">
        <v>1140</v>
      </c>
      <c r="AN104" s="907" t="s">
        <v>1140</v>
      </c>
      <c r="AO104" s="907" t="s">
        <v>1140</v>
      </c>
      <c r="AP104" s="907" t="s">
        <v>1140</v>
      </c>
      <c r="AQ104" s="907" t="s">
        <v>1140</v>
      </c>
      <c r="AR104" s="907" t="s">
        <v>1140</v>
      </c>
      <c r="AS104" s="907" t="s">
        <v>1140</v>
      </c>
      <c r="AT104" s="907" t="s">
        <v>1140</v>
      </c>
      <c r="AU104" s="907" t="s">
        <v>1140</v>
      </c>
      <c r="AV104" s="907" t="s">
        <v>1140</v>
      </c>
      <c r="AW104" s="907" t="s">
        <v>1140</v>
      </c>
      <c r="AX104" s="907" t="s">
        <v>1140</v>
      </c>
      <c r="AY104" s="907" t="s">
        <v>534</v>
      </c>
      <c r="AZ104" s="907" t="s">
        <v>534</v>
      </c>
      <c r="BA104" s="907" t="s">
        <v>1140</v>
      </c>
      <c r="BB104" s="907" t="s">
        <v>534</v>
      </c>
      <c r="BC104" s="907" t="s">
        <v>1140</v>
      </c>
      <c r="BD104" s="907" t="s">
        <v>534</v>
      </c>
      <c r="BE104" s="907" t="s">
        <v>1140</v>
      </c>
      <c r="BF104" s="907" t="s">
        <v>1140</v>
      </c>
      <c r="BG104" s="907" t="s">
        <v>534</v>
      </c>
      <c r="BH104" s="907" t="s">
        <v>534</v>
      </c>
      <c r="BI104" s="907" t="s">
        <v>1140</v>
      </c>
      <c r="BJ104" s="907" t="s">
        <v>534</v>
      </c>
      <c r="BK104" s="907" t="s">
        <v>1140</v>
      </c>
      <c r="BL104" s="907" t="s">
        <v>534</v>
      </c>
      <c r="BM104" s="907" t="s">
        <v>1140</v>
      </c>
      <c r="BN104" s="907" t="s">
        <v>1140</v>
      </c>
      <c r="BO104" s="907" t="s">
        <v>534</v>
      </c>
      <c r="BP104" s="907" t="s">
        <v>534</v>
      </c>
      <c r="BQ104" s="907" t="s">
        <v>534</v>
      </c>
      <c r="BR104" s="907" t="s">
        <v>534</v>
      </c>
      <c r="BS104" s="907" t="s">
        <v>1140</v>
      </c>
      <c r="BT104" s="907" t="s">
        <v>534</v>
      </c>
      <c r="BU104" s="907" t="s">
        <v>1140</v>
      </c>
      <c r="BV104" s="907" t="s">
        <v>1140</v>
      </c>
      <c r="BW104" s="907" t="s">
        <v>1140</v>
      </c>
      <c r="BX104" s="907" t="s">
        <v>1140</v>
      </c>
      <c r="BY104" s="907" t="s">
        <v>1140</v>
      </c>
      <c r="BZ104" s="907" t="s">
        <v>534</v>
      </c>
      <c r="CA104" s="907" t="s">
        <v>534</v>
      </c>
      <c r="CB104" s="907" t="s">
        <v>1140</v>
      </c>
      <c r="CC104" s="907" t="s">
        <v>1140</v>
      </c>
      <c r="CD104" s="907" t="s">
        <v>1140</v>
      </c>
      <c r="CE104" s="907" t="s">
        <v>1140</v>
      </c>
      <c r="CF104" s="907" t="s">
        <v>534</v>
      </c>
      <c r="CG104" s="907" t="s">
        <v>1140</v>
      </c>
      <c r="CH104" s="907" t="s">
        <v>1140</v>
      </c>
      <c r="CI104" s="907" t="s">
        <v>1140</v>
      </c>
      <c r="CJ104" s="907" t="s">
        <v>1140</v>
      </c>
      <c r="CK104" s="907" t="s">
        <v>1140</v>
      </c>
      <c r="CL104" s="907" t="s">
        <v>1140</v>
      </c>
      <c r="CM104" s="907" t="s">
        <v>1140</v>
      </c>
      <c r="CN104" s="907" t="s">
        <v>534</v>
      </c>
      <c r="CO104" s="907" t="s">
        <v>1140</v>
      </c>
      <c r="CP104" s="907" t="s">
        <v>1140</v>
      </c>
      <c r="CQ104" s="907" t="s">
        <v>1140</v>
      </c>
      <c r="CR104" s="907" t="s">
        <v>1140</v>
      </c>
      <c r="CS104" s="907" t="s">
        <v>1140</v>
      </c>
      <c r="CT104" s="907" t="s">
        <v>1140</v>
      </c>
      <c r="CU104" s="907" t="s">
        <v>1140</v>
      </c>
      <c r="CV104" s="907" t="s">
        <v>1140</v>
      </c>
      <c r="CW104" s="907" t="s">
        <v>1140</v>
      </c>
      <c r="CX104" s="907" t="s">
        <v>1140</v>
      </c>
      <c r="CY104" s="907" t="s">
        <v>1140</v>
      </c>
      <c r="CZ104" s="907" t="s">
        <v>534</v>
      </c>
      <c r="DA104" s="907" t="s">
        <v>1140</v>
      </c>
      <c r="DB104" s="907" t="s">
        <v>1140</v>
      </c>
      <c r="DC104" s="907" t="s">
        <v>1140</v>
      </c>
      <c r="DD104" s="907" t="s">
        <v>1140</v>
      </c>
      <c r="DE104" s="907" t="s">
        <v>1140</v>
      </c>
      <c r="DF104" s="907" t="s">
        <v>1140</v>
      </c>
      <c r="DG104" s="907" t="s">
        <v>1140</v>
      </c>
      <c r="DH104" s="907" t="s">
        <v>1140</v>
      </c>
      <c r="DI104" s="907" t="s">
        <v>1140</v>
      </c>
      <c r="DJ104" s="907" t="s">
        <v>534</v>
      </c>
      <c r="DK104" s="907" t="s">
        <v>1140</v>
      </c>
      <c r="DL104" s="907" t="s">
        <v>1140</v>
      </c>
      <c r="DM104" s="907" t="s">
        <v>1140</v>
      </c>
      <c r="DN104" s="907" t="s">
        <v>534</v>
      </c>
      <c r="DO104" s="907" t="s">
        <v>1140</v>
      </c>
      <c r="DP104" s="907" t="s">
        <v>1140</v>
      </c>
      <c r="DQ104" s="907" t="s">
        <v>1140</v>
      </c>
      <c r="DR104" s="907" t="s">
        <v>1140</v>
      </c>
      <c r="DS104" s="907" t="s">
        <v>1140</v>
      </c>
      <c r="DT104" s="907" t="s">
        <v>1140</v>
      </c>
      <c r="DU104" s="907" t="s">
        <v>1140</v>
      </c>
      <c r="DV104" s="907" t="s">
        <v>1140</v>
      </c>
      <c r="DW104" s="907" t="s">
        <v>534</v>
      </c>
      <c r="DX104" s="907" t="s">
        <v>534</v>
      </c>
      <c r="DY104" s="907" t="s">
        <v>534</v>
      </c>
      <c r="DZ104" s="907" t="s">
        <v>534</v>
      </c>
      <c r="EA104" s="907" t="s">
        <v>534</v>
      </c>
      <c r="EB104" s="907" t="s">
        <v>1140</v>
      </c>
      <c r="EC104" s="907" t="s">
        <v>534</v>
      </c>
      <c r="ED104" s="907" t="s">
        <v>1140</v>
      </c>
      <c r="EE104" s="907" t="s">
        <v>1140</v>
      </c>
      <c r="EF104" s="907" t="s">
        <v>1140</v>
      </c>
      <c r="EG104" s="907" t="s">
        <v>1140</v>
      </c>
      <c r="EH104" s="907" t="s">
        <v>1140</v>
      </c>
      <c r="EI104" s="907" t="s">
        <v>1140</v>
      </c>
      <c r="EJ104" s="907" t="s">
        <v>1140</v>
      </c>
      <c r="EK104" s="907" t="s">
        <v>1140</v>
      </c>
      <c r="EL104" s="907" t="s">
        <v>1140</v>
      </c>
      <c r="EM104" s="907" t="s">
        <v>1140</v>
      </c>
      <c r="EN104" s="907" t="s">
        <v>1140</v>
      </c>
      <c r="EO104" s="907" t="s">
        <v>1140</v>
      </c>
      <c r="EP104" s="907" t="s">
        <v>1140</v>
      </c>
      <c r="EQ104" s="907" t="s">
        <v>1140</v>
      </c>
      <c r="ER104" s="907" t="s">
        <v>534</v>
      </c>
      <c r="ES104" s="907" t="s">
        <v>1140</v>
      </c>
      <c r="ET104" s="907" t="s">
        <v>534</v>
      </c>
      <c r="EU104" s="907" t="s">
        <v>1140</v>
      </c>
      <c r="EV104" s="907" t="s">
        <v>1140</v>
      </c>
      <c r="EW104" s="907" t="s">
        <v>1140</v>
      </c>
      <c r="EX104" s="907" t="s">
        <v>534</v>
      </c>
      <c r="EY104" s="907" t="s">
        <v>1140</v>
      </c>
      <c r="EZ104" s="907" t="s">
        <v>1140</v>
      </c>
      <c r="FA104" s="907" t="s">
        <v>1140</v>
      </c>
      <c r="FB104" s="907" t="s">
        <v>1140</v>
      </c>
      <c r="FC104" s="907" t="s">
        <v>1140</v>
      </c>
      <c r="FD104" s="907" t="s">
        <v>1140</v>
      </c>
      <c r="FE104" s="907" t="s">
        <v>1140</v>
      </c>
      <c r="FF104" s="907" t="s">
        <v>1140</v>
      </c>
      <c r="FG104" s="907" t="s">
        <v>1140</v>
      </c>
      <c r="FH104" s="907" t="s">
        <v>1140</v>
      </c>
      <c r="FI104" s="907" t="s">
        <v>1140</v>
      </c>
      <c r="FJ104" s="907" t="s">
        <v>1140</v>
      </c>
      <c r="FK104" s="907" t="s">
        <v>1140</v>
      </c>
      <c r="FL104" s="907" t="s">
        <v>1140</v>
      </c>
      <c r="FM104" s="907" t="s">
        <v>1140</v>
      </c>
      <c r="FN104" s="907" t="s">
        <v>1140</v>
      </c>
      <c r="FO104" s="907" t="s">
        <v>1140</v>
      </c>
      <c r="FP104" s="907" t="s">
        <v>1140</v>
      </c>
      <c r="FQ104" s="907" t="s">
        <v>1140</v>
      </c>
      <c r="FR104" s="907" t="s">
        <v>534</v>
      </c>
      <c r="FS104" s="907" t="s">
        <v>534</v>
      </c>
      <c r="FT104" s="907" t="s">
        <v>1140</v>
      </c>
      <c r="FU104" s="907" t="s">
        <v>1140</v>
      </c>
      <c r="FV104" s="907" t="s">
        <v>534</v>
      </c>
      <c r="FW104" s="907" t="s">
        <v>1140</v>
      </c>
      <c r="FX104" s="907" t="s">
        <v>534</v>
      </c>
      <c r="FY104" s="907" t="s">
        <v>534</v>
      </c>
      <c r="FZ104" s="907" t="s">
        <v>534</v>
      </c>
      <c r="GA104" s="907" t="s">
        <v>534</v>
      </c>
      <c r="GB104" s="907" t="s">
        <v>534</v>
      </c>
      <c r="GC104" s="907" t="s">
        <v>1140</v>
      </c>
      <c r="GD104" s="907" t="s">
        <v>534</v>
      </c>
      <c r="GE104" s="907" t="s">
        <v>534</v>
      </c>
      <c r="GF104" s="907" t="s">
        <v>1140</v>
      </c>
      <c r="GG104" s="907" t="s">
        <v>1140</v>
      </c>
      <c r="GH104" s="907" t="s">
        <v>534</v>
      </c>
      <c r="GI104" s="907" t="s">
        <v>534</v>
      </c>
      <c r="GJ104" s="907" t="s">
        <v>534</v>
      </c>
      <c r="GK104" s="907" t="s">
        <v>534</v>
      </c>
    </row>
    <row r="105" spans="1:193" x14ac:dyDescent="0.2">
      <c r="A105" s="906">
        <v>44565</v>
      </c>
      <c r="B105" s="907" t="s">
        <v>1140</v>
      </c>
      <c r="C105" s="907" t="s">
        <v>1140</v>
      </c>
      <c r="D105" s="907" t="s">
        <v>1140</v>
      </c>
      <c r="E105" s="907" t="s">
        <v>534</v>
      </c>
      <c r="F105" s="907" t="s">
        <v>1140</v>
      </c>
      <c r="G105" s="907" t="s">
        <v>1140</v>
      </c>
      <c r="H105" s="907" t="s">
        <v>1140</v>
      </c>
      <c r="I105" s="907" t="s">
        <v>1140</v>
      </c>
      <c r="J105" s="907" t="s">
        <v>1140</v>
      </c>
      <c r="K105" s="907" t="s">
        <v>1140</v>
      </c>
      <c r="L105" s="907" t="s">
        <v>1140</v>
      </c>
      <c r="M105" s="907" t="s">
        <v>1140</v>
      </c>
      <c r="N105" s="907" t="s">
        <v>1140</v>
      </c>
      <c r="O105" s="907" t="s">
        <v>1140</v>
      </c>
      <c r="P105" s="907" t="s">
        <v>1140</v>
      </c>
      <c r="Q105" s="907" t="s">
        <v>1140</v>
      </c>
      <c r="R105" s="907" t="s">
        <v>1140</v>
      </c>
      <c r="S105" s="907" t="s">
        <v>1140</v>
      </c>
      <c r="T105" s="907" t="s">
        <v>1140</v>
      </c>
      <c r="U105" s="907" t="s">
        <v>1140</v>
      </c>
      <c r="V105" s="907" t="s">
        <v>1140</v>
      </c>
      <c r="W105" s="907" t="s">
        <v>1140</v>
      </c>
      <c r="X105" s="907" t="s">
        <v>1140</v>
      </c>
      <c r="Y105" s="907" t="s">
        <v>1140</v>
      </c>
      <c r="Z105" s="907" t="s">
        <v>1140</v>
      </c>
      <c r="AA105" s="907" t="s">
        <v>1140</v>
      </c>
      <c r="AB105" s="907" t="s">
        <v>1140</v>
      </c>
      <c r="AC105" s="907" t="s">
        <v>1140</v>
      </c>
      <c r="AD105" s="907" t="s">
        <v>1140</v>
      </c>
      <c r="AE105" s="907" t="s">
        <v>1140</v>
      </c>
      <c r="AF105" s="907" t="s">
        <v>534</v>
      </c>
      <c r="AG105" s="907" t="s">
        <v>534</v>
      </c>
      <c r="AH105" s="907" t="s">
        <v>1140</v>
      </c>
      <c r="AI105" s="907" t="s">
        <v>1140</v>
      </c>
      <c r="AJ105" s="907" t="s">
        <v>1140</v>
      </c>
      <c r="AK105" s="907" t="s">
        <v>1140</v>
      </c>
      <c r="AL105" s="907" t="s">
        <v>1140</v>
      </c>
      <c r="AM105" s="907" t="s">
        <v>1140</v>
      </c>
      <c r="AN105" s="907" t="s">
        <v>1140</v>
      </c>
      <c r="AO105" s="907" t="s">
        <v>1140</v>
      </c>
      <c r="AP105" s="907" t="s">
        <v>1140</v>
      </c>
      <c r="AQ105" s="907" t="s">
        <v>1140</v>
      </c>
      <c r="AR105" s="907" t="s">
        <v>1140</v>
      </c>
      <c r="AS105" s="907" t="s">
        <v>1140</v>
      </c>
      <c r="AT105" s="907" t="s">
        <v>1140</v>
      </c>
      <c r="AU105" s="907" t="s">
        <v>1140</v>
      </c>
      <c r="AV105" s="907" t="s">
        <v>1140</v>
      </c>
      <c r="AW105" s="907" t="s">
        <v>1140</v>
      </c>
      <c r="AX105" s="907" t="s">
        <v>1140</v>
      </c>
      <c r="AY105" s="907" t="s">
        <v>534</v>
      </c>
      <c r="AZ105" s="907" t="s">
        <v>534</v>
      </c>
      <c r="BA105" s="907" t="s">
        <v>1140</v>
      </c>
      <c r="BB105" s="907" t="s">
        <v>534</v>
      </c>
      <c r="BC105" s="907" t="s">
        <v>1140</v>
      </c>
      <c r="BD105" s="907" t="s">
        <v>534</v>
      </c>
      <c r="BE105" s="907" t="s">
        <v>1140</v>
      </c>
      <c r="BF105" s="907" t="s">
        <v>1140</v>
      </c>
      <c r="BG105" s="907" t="s">
        <v>534</v>
      </c>
      <c r="BH105" s="907" t="s">
        <v>534</v>
      </c>
      <c r="BI105" s="907" t="s">
        <v>1140</v>
      </c>
      <c r="BJ105" s="907" t="s">
        <v>534</v>
      </c>
      <c r="BK105" s="907" t="s">
        <v>1140</v>
      </c>
      <c r="BL105" s="907" t="s">
        <v>534</v>
      </c>
      <c r="BM105" s="907" t="s">
        <v>1140</v>
      </c>
      <c r="BN105" s="907" t="s">
        <v>1140</v>
      </c>
      <c r="BO105" s="907" t="s">
        <v>534</v>
      </c>
      <c r="BP105" s="907" t="s">
        <v>534</v>
      </c>
      <c r="BQ105" s="907" t="s">
        <v>534</v>
      </c>
      <c r="BR105" s="907" t="s">
        <v>534</v>
      </c>
      <c r="BS105" s="907" t="s">
        <v>1140</v>
      </c>
      <c r="BT105" s="907" t="s">
        <v>534</v>
      </c>
      <c r="BU105" s="907" t="s">
        <v>1140</v>
      </c>
      <c r="BV105" s="907" t="s">
        <v>1140</v>
      </c>
      <c r="BW105" s="907" t="s">
        <v>1140</v>
      </c>
      <c r="BX105" s="907" t="s">
        <v>1140</v>
      </c>
      <c r="BY105" s="907" t="s">
        <v>1140</v>
      </c>
      <c r="BZ105" s="907" t="s">
        <v>534</v>
      </c>
      <c r="CA105" s="907" t="s">
        <v>534</v>
      </c>
      <c r="CB105" s="907" t="s">
        <v>1140</v>
      </c>
      <c r="CC105" s="907" t="s">
        <v>1140</v>
      </c>
      <c r="CD105" s="907" t="s">
        <v>1140</v>
      </c>
      <c r="CE105" s="907" t="s">
        <v>1140</v>
      </c>
      <c r="CF105" s="907" t="s">
        <v>534</v>
      </c>
      <c r="CG105" s="907" t="s">
        <v>1140</v>
      </c>
      <c r="CH105" s="907" t="s">
        <v>1140</v>
      </c>
      <c r="CI105" s="907" t="s">
        <v>1140</v>
      </c>
      <c r="CJ105" s="907" t="s">
        <v>1140</v>
      </c>
      <c r="CK105" s="907" t="s">
        <v>1140</v>
      </c>
      <c r="CL105" s="907" t="s">
        <v>1140</v>
      </c>
      <c r="CM105" s="907" t="s">
        <v>1140</v>
      </c>
      <c r="CN105" s="907" t="s">
        <v>534</v>
      </c>
      <c r="CO105" s="907" t="s">
        <v>1140</v>
      </c>
      <c r="CP105" s="907" t="s">
        <v>1140</v>
      </c>
      <c r="CQ105" s="907" t="s">
        <v>1140</v>
      </c>
      <c r="CR105" s="907" t="s">
        <v>1140</v>
      </c>
      <c r="CS105" s="907" t="s">
        <v>1140</v>
      </c>
      <c r="CT105" s="907" t="s">
        <v>1140</v>
      </c>
      <c r="CU105" s="907" t="s">
        <v>1140</v>
      </c>
      <c r="CV105" s="907" t="s">
        <v>1140</v>
      </c>
      <c r="CW105" s="907" t="s">
        <v>1140</v>
      </c>
      <c r="CX105" s="907" t="s">
        <v>1140</v>
      </c>
      <c r="CY105" s="907" t="s">
        <v>1140</v>
      </c>
      <c r="CZ105" s="907" t="s">
        <v>534</v>
      </c>
      <c r="DA105" s="907" t="s">
        <v>1140</v>
      </c>
      <c r="DB105" s="907" t="s">
        <v>1140</v>
      </c>
      <c r="DC105" s="907" t="s">
        <v>1140</v>
      </c>
      <c r="DD105" s="907" t="s">
        <v>1140</v>
      </c>
      <c r="DE105" s="907" t="s">
        <v>1140</v>
      </c>
      <c r="DF105" s="907" t="s">
        <v>1140</v>
      </c>
      <c r="DG105" s="907" t="s">
        <v>1140</v>
      </c>
      <c r="DH105" s="907" t="s">
        <v>1140</v>
      </c>
      <c r="DI105" s="907" t="s">
        <v>1140</v>
      </c>
      <c r="DJ105" s="907" t="s">
        <v>1140</v>
      </c>
      <c r="DK105" s="907" t="s">
        <v>1140</v>
      </c>
      <c r="DL105" s="907" t="s">
        <v>1140</v>
      </c>
      <c r="DM105" s="907" t="s">
        <v>1140</v>
      </c>
      <c r="DN105" s="907" t="s">
        <v>534</v>
      </c>
      <c r="DO105" s="907" t="s">
        <v>1140</v>
      </c>
      <c r="DP105" s="907" t="s">
        <v>1140</v>
      </c>
      <c r="DQ105" s="907" t="s">
        <v>1140</v>
      </c>
      <c r="DR105" s="907" t="s">
        <v>1140</v>
      </c>
      <c r="DS105" s="907" t="s">
        <v>1140</v>
      </c>
      <c r="DT105" s="907" t="s">
        <v>1140</v>
      </c>
      <c r="DU105" s="907" t="s">
        <v>1140</v>
      </c>
      <c r="DV105" s="907" t="s">
        <v>1140</v>
      </c>
      <c r="DW105" s="907" t="s">
        <v>534</v>
      </c>
      <c r="DX105" s="907" t="s">
        <v>534</v>
      </c>
      <c r="DY105" s="907" t="s">
        <v>534</v>
      </c>
      <c r="DZ105" s="907" t="s">
        <v>534</v>
      </c>
      <c r="EA105" s="907" t="s">
        <v>534</v>
      </c>
      <c r="EB105" s="907" t="s">
        <v>534</v>
      </c>
      <c r="EC105" s="907" t="s">
        <v>534</v>
      </c>
      <c r="ED105" s="907" t="s">
        <v>1140</v>
      </c>
      <c r="EE105" s="907" t="s">
        <v>1140</v>
      </c>
      <c r="EF105" s="907" t="s">
        <v>1140</v>
      </c>
      <c r="EG105" s="907" t="s">
        <v>1140</v>
      </c>
      <c r="EH105" s="907" t="s">
        <v>1140</v>
      </c>
      <c r="EI105" s="907" t="s">
        <v>1140</v>
      </c>
      <c r="EJ105" s="907" t="s">
        <v>1140</v>
      </c>
      <c r="EK105" s="907" t="s">
        <v>1140</v>
      </c>
      <c r="EL105" s="907" t="s">
        <v>1140</v>
      </c>
      <c r="EM105" s="907" t="s">
        <v>1140</v>
      </c>
      <c r="EN105" s="907" t="s">
        <v>1140</v>
      </c>
      <c r="EO105" s="907" t="s">
        <v>1140</v>
      </c>
      <c r="EP105" s="907" t="s">
        <v>1140</v>
      </c>
      <c r="EQ105" s="907" t="s">
        <v>1140</v>
      </c>
      <c r="ER105" s="907" t="s">
        <v>1140</v>
      </c>
      <c r="ES105" s="907" t="s">
        <v>1140</v>
      </c>
      <c r="ET105" s="907" t="s">
        <v>534</v>
      </c>
      <c r="EU105" s="907" t="s">
        <v>1140</v>
      </c>
      <c r="EV105" s="907" t="s">
        <v>1140</v>
      </c>
      <c r="EW105" s="907" t="s">
        <v>534</v>
      </c>
      <c r="EX105" s="907" t="s">
        <v>534</v>
      </c>
      <c r="EY105" s="907" t="s">
        <v>1140</v>
      </c>
      <c r="EZ105" s="907" t="s">
        <v>1140</v>
      </c>
      <c r="FA105" s="907" t="s">
        <v>1140</v>
      </c>
      <c r="FB105" s="907" t="s">
        <v>1140</v>
      </c>
      <c r="FC105" s="907" t="s">
        <v>1140</v>
      </c>
      <c r="FD105" s="907" t="s">
        <v>1140</v>
      </c>
      <c r="FE105" s="907" t="s">
        <v>1140</v>
      </c>
      <c r="FF105" s="907" t="s">
        <v>1140</v>
      </c>
      <c r="FG105" s="907" t="s">
        <v>1140</v>
      </c>
      <c r="FH105" s="907" t="s">
        <v>1140</v>
      </c>
      <c r="FI105" s="907" t="s">
        <v>1140</v>
      </c>
      <c r="FJ105" s="907" t="s">
        <v>1140</v>
      </c>
      <c r="FK105" s="907" t="s">
        <v>1140</v>
      </c>
      <c r="FL105" s="907" t="s">
        <v>1140</v>
      </c>
      <c r="FM105" s="907" t="s">
        <v>1140</v>
      </c>
      <c r="FN105" s="907" t="s">
        <v>1140</v>
      </c>
      <c r="FO105" s="907" t="s">
        <v>1140</v>
      </c>
      <c r="FP105" s="907" t="s">
        <v>1140</v>
      </c>
      <c r="FQ105" s="907" t="s">
        <v>1140</v>
      </c>
      <c r="FR105" s="907" t="s">
        <v>534</v>
      </c>
      <c r="FS105" s="907" t="s">
        <v>534</v>
      </c>
      <c r="FT105" s="907" t="s">
        <v>1140</v>
      </c>
      <c r="FU105" s="907" t="s">
        <v>1140</v>
      </c>
      <c r="FV105" s="907" t="s">
        <v>534</v>
      </c>
      <c r="FW105" s="907" t="s">
        <v>1140</v>
      </c>
      <c r="FX105" s="907" t="s">
        <v>534</v>
      </c>
      <c r="FY105" s="907" t="s">
        <v>534</v>
      </c>
      <c r="FZ105" s="907" t="s">
        <v>534</v>
      </c>
      <c r="GA105" s="907" t="s">
        <v>534</v>
      </c>
      <c r="GB105" s="907" t="s">
        <v>1140</v>
      </c>
      <c r="GC105" s="907" t="s">
        <v>1140</v>
      </c>
      <c r="GD105" s="907" t="s">
        <v>534</v>
      </c>
      <c r="GE105" s="907" t="s">
        <v>534</v>
      </c>
      <c r="GF105" s="907" t="s">
        <v>1140</v>
      </c>
      <c r="GG105" s="907" t="s">
        <v>1140</v>
      </c>
      <c r="GH105" s="907" t="s">
        <v>534</v>
      </c>
      <c r="GI105" s="907" t="s">
        <v>534</v>
      </c>
      <c r="GJ105" s="907" t="s">
        <v>534</v>
      </c>
      <c r="GK105" s="907" t="s">
        <v>534</v>
      </c>
    </row>
    <row r="106" spans="1:193" x14ac:dyDescent="0.2">
      <c r="A106" s="906">
        <v>44566</v>
      </c>
      <c r="B106" s="907" t="s">
        <v>1140</v>
      </c>
      <c r="C106" s="907" t="s">
        <v>1140</v>
      </c>
      <c r="D106" s="907" t="s">
        <v>1140</v>
      </c>
      <c r="E106" s="907" t="s">
        <v>534</v>
      </c>
      <c r="F106" s="907" t="s">
        <v>1140</v>
      </c>
      <c r="G106" s="907" t="s">
        <v>1140</v>
      </c>
      <c r="H106" s="907" t="s">
        <v>1140</v>
      </c>
      <c r="I106" s="907" t="s">
        <v>1140</v>
      </c>
      <c r="J106" s="907" t="s">
        <v>1140</v>
      </c>
      <c r="K106" s="907" t="s">
        <v>1140</v>
      </c>
      <c r="L106" s="907" t="s">
        <v>1140</v>
      </c>
      <c r="M106" s="907" t="s">
        <v>1140</v>
      </c>
      <c r="N106" s="907" t="s">
        <v>1140</v>
      </c>
      <c r="O106" s="907" t="s">
        <v>1140</v>
      </c>
      <c r="P106" s="907" t="s">
        <v>1140</v>
      </c>
      <c r="Q106" s="907" t="s">
        <v>1140</v>
      </c>
      <c r="R106" s="907" t="s">
        <v>1140</v>
      </c>
      <c r="S106" s="907" t="s">
        <v>1140</v>
      </c>
      <c r="T106" s="907" t="s">
        <v>1140</v>
      </c>
      <c r="U106" s="907" t="s">
        <v>1140</v>
      </c>
      <c r="V106" s="907" t="s">
        <v>1140</v>
      </c>
      <c r="W106" s="907" t="s">
        <v>1140</v>
      </c>
      <c r="X106" s="907" t="s">
        <v>1140</v>
      </c>
      <c r="Y106" s="907" t="s">
        <v>1140</v>
      </c>
      <c r="Z106" s="907" t="s">
        <v>1140</v>
      </c>
      <c r="AA106" s="907" t="s">
        <v>1140</v>
      </c>
      <c r="AB106" s="907" t="s">
        <v>1140</v>
      </c>
      <c r="AC106" s="907" t="s">
        <v>1140</v>
      </c>
      <c r="AD106" s="907" t="s">
        <v>1140</v>
      </c>
      <c r="AE106" s="907" t="s">
        <v>1140</v>
      </c>
      <c r="AF106" s="907" t="s">
        <v>534</v>
      </c>
      <c r="AG106" s="907" t="s">
        <v>534</v>
      </c>
      <c r="AH106" s="907" t="s">
        <v>1140</v>
      </c>
      <c r="AI106" s="907" t="s">
        <v>1140</v>
      </c>
      <c r="AJ106" s="907" t="s">
        <v>1140</v>
      </c>
      <c r="AK106" s="907" t="s">
        <v>1140</v>
      </c>
      <c r="AL106" s="907" t="s">
        <v>1140</v>
      </c>
      <c r="AM106" s="907" t="s">
        <v>1140</v>
      </c>
      <c r="AN106" s="907" t="s">
        <v>1140</v>
      </c>
      <c r="AO106" s="907" t="s">
        <v>1140</v>
      </c>
      <c r="AP106" s="907" t="s">
        <v>1140</v>
      </c>
      <c r="AQ106" s="907" t="s">
        <v>1140</v>
      </c>
      <c r="AR106" s="907" t="s">
        <v>1140</v>
      </c>
      <c r="AS106" s="907" t="s">
        <v>1140</v>
      </c>
      <c r="AT106" s="907" t="s">
        <v>1140</v>
      </c>
      <c r="AU106" s="907" t="s">
        <v>1140</v>
      </c>
      <c r="AV106" s="907" t="s">
        <v>1140</v>
      </c>
      <c r="AW106" s="907" t="s">
        <v>1140</v>
      </c>
      <c r="AX106" s="907" t="s">
        <v>1140</v>
      </c>
      <c r="AY106" s="907" t="s">
        <v>534</v>
      </c>
      <c r="AZ106" s="907" t="s">
        <v>534</v>
      </c>
      <c r="BA106" s="907" t="s">
        <v>1140</v>
      </c>
      <c r="BB106" s="907" t="s">
        <v>534</v>
      </c>
      <c r="BC106" s="907" t="s">
        <v>1140</v>
      </c>
      <c r="BD106" s="907" t="s">
        <v>534</v>
      </c>
      <c r="BE106" s="907" t="s">
        <v>1140</v>
      </c>
      <c r="BF106" s="907" t="s">
        <v>1140</v>
      </c>
      <c r="BG106" s="907" t="s">
        <v>534</v>
      </c>
      <c r="BH106" s="907" t="s">
        <v>534</v>
      </c>
      <c r="BI106" s="907" t="s">
        <v>1140</v>
      </c>
      <c r="BJ106" s="907" t="s">
        <v>534</v>
      </c>
      <c r="BK106" s="907" t="s">
        <v>1140</v>
      </c>
      <c r="BL106" s="907" t="s">
        <v>534</v>
      </c>
      <c r="BM106" s="907" t="s">
        <v>1140</v>
      </c>
      <c r="BN106" s="907" t="s">
        <v>1140</v>
      </c>
      <c r="BO106" s="907" t="s">
        <v>534</v>
      </c>
      <c r="BP106" s="907" t="s">
        <v>534</v>
      </c>
      <c r="BQ106" s="907" t="s">
        <v>534</v>
      </c>
      <c r="BR106" s="907" t="s">
        <v>534</v>
      </c>
      <c r="BS106" s="907" t="s">
        <v>1140</v>
      </c>
      <c r="BT106" s="907" t="s">
        <v>534</v>
      </c>
      <c r="BU106" s="907" t="s">
        <v>1140</v>
      </c>
      <c r="BV106" s="907" t="s">
        <v>1140</v>
      </c>
      <c r="BW106" s="907" t="s">
        <v>1140</v>
      </c>
      <c r="BX106" s="907" t="s">
        <v>1140</v>
      </c>
      <c r="BY106" s="907" t="s">
        <v>1140</v>
      </c>
      <c r="BZ106" s="907" t="s">
        <v>534</v>
      </c>
      <c r="CA106" s="907" t="s">
        <v>534</v>
      </c>
      <c r="CB106" s="907" t="s">
        <v>1140</v>
      </c>
      <c r="CC106" s="907" t="s">
        <v>1140</v>
      </c>
      <c r="CD106" s="907" t="s">
        <v>1140</v>
      </c>
      <c r="CE106" s="907" t="s">
        <v>1140</v>
      </c>
      <c r="CF106" s="907" t="s">
        <v>534</v>
      </c>
      <c r="CG106" s="907" t="s">
        <v>1140</v>
      </c>
      <c r="CH106" s="907" t="s">
        <v>1140</v>
      </c>
      <c r="CI106" s="907" t="s">
        <v>1140</v>
      </c>
      <c r="CJ106" s="907" t="s">
        <v>1140</v>
      </c>
      <c r="CK106" s="907" t="s">
        <v>1140</v>
      </c>
      <c r="CL106" s="907" t="s">
        <v>1140</v>
      </c>
      <c r="CM106" s="907" t="s">
        <v>1140</v>
      </c>
      <c r="CN106" s="907" t="s">
        <v>534</v>
      </c>
      <c r="CO106" s="907" t="s">
        <v>1140</v>
      </c>
      <c r="CP106" s="907" t="s">
        <v>1140</v>
      </c>
      <c r="CQ106" s="907" t="s">
        <v>1140</v>
      </c>
      <c r="CR106" s="907" t="s">
        <v>1140</v>
      </c>
      <c r="CS106" s="907" t="s">
        <v>1140</v>
      </c>
      <c r="CT106" s="907" t="s">
        <v>1140</v>
      </c>
      <c r="CU106" s="907" t="s">
        <v>1140</v>
      </c>
      <c r="CV106" s="907" t="s">
        <v>1140</v>
      </c>
      <c r="CW106" s="907" t="s">
        <v>1140</v>
      </c>
      <c r="CX106" s="907" t="s">
        <v>1140</v>
      </c>
      <c r="CY106" s="907" t="s">
        <v>1140</v>
      </c>
      <c r="CZ106" s="907" t="s">
        <v>1140</v>
      </c>
      <c r="DA106" s="907" t="s">
        <v>1140</v>
      </c>
      <c r="DB106" s="907" t="s">
        <v>1140</v>
      </c>
      <c r="DC106" s="907" t="s">
        <v>1140</v>
      </c>
      <c r="DD106" s="907" t="s">
        <v>1140</v>
      </c>
      <c r="DE106" s="907" t="s">
        <v>1140</v>
      </c>
      <c r="DF106" s="907" t="s">
        <v>1140</v>
      </c>
      <c r="DG106" s="907" t="s">
        <v>1140</v>
      </c>
      <c r="DH106" s="907" t="s">
        <v>1140</v>
      </c>
      <c r="DI106" s="907" t="s">
        <v>1140</v>
      </c>
      <c r="DJ106" s="907" t="s">
        <v>534</v>
      </c>
      <c r="DK106" s="907" t="s">
        <v>1140</v>
      </c>
      <c r="DL106" s="907" t="s">
        <v>1140</v>
      </c>
      <c r="DM106" s="907" t="s">
        <v>1140</v>
      </c>
      <c r="DN106" s="907" t="s">
        <v>534</v>
      </c>
      <c r="DO106" s="907" t="s">
        <v>1140</v>
      </c>
      <c r="DP106" s="907" t="s">
        <v>1140</v>
      </c>
      <c r="DQ106" s="907" t="s">
        <v>1140</v>
      </c>
      <c r="DR106" s="907" t="s">
        <v>1140</v>
      </c>
      <c r="DS106" s="907" t="s">
        <v>1140</v>
      </c>
      <c r="DT106" s="907" t="s">
        <v>1140</v>
      </c>
      <c r="DU106" s="907" t="s">
        <v>1140</v>
      </c>
      <c r="DV106" s="907" t="s">
        <v>1140</v>
      </c>
      <c r="DW106" s="907" t="s">
        <v>534</v>
      </c>
      <c r="DX106" s="907" t="s">
        <v>534</v>
      </c>
      <c r="DY106" s="907" t="s">
        <v>534</v>
      </c>
      <c r="DZ106" s="907" t="s">
        <v>534</v>
      </c>
      <c r="EA106" s="907" t="s">
        <v>534</v>
      </c>
      <c r="EB106" s="907" t="s">
        <v>534</v>
      </c>
      <c r="EC106" s="907" t="s">
        <v>534</v>
      </c>
      <c r="ED106" s="907" t="s">
        <v>1140</v>
      </c>
      <c r="EE106" s="907" t="s">
        <v>1140</v>
      </c>
      <c r="EF106" s="907" t="s">
        <v>1140</v>
      </c>
      <c r="EG106" s="907" t="s">
        <v>1140</v>
      </c>
      <c r="EH106" s="907" t="s">
        <v>1140</v>
      </c>
      <c r="EI106" s="907" t="s">
        <v>1140</v>
      </c>
      <c r="EJ106" s="907" t="s">
        <v>1140</v>
      </c>
      <c r="EK106" s="907" t="s">
        <v>1140</v>
      </c>
      <c r="EL106" s="907" t="s">
        <v>1140</v>
      </c>
      <c r="EM106" s="907" t="s">
        <v>1140</v>
      </c>
      <c r="EN106" s="907" t="s">
        <v>1140</v>
      </c>
      <c r="EO106" s="907" t="s">
        <v>1140</v>
      </c>
      <c r="EP106" s="907" t="s">
        <v>1140</v>
      </c>
      <c r="EQ106" s="907" t="s">
        <v>1140</v>
      </c>
      <c r="ER106" s="907" t="s">
        <v>534</v>
      </c>
      <c r="ES106" s="907" t="s">
        <v>534</v>
      </c>
      <c r="ET106" s="907" t="s">
        <v>534</v>
      </c>
      <c r="EU106" s="907" t="s">
        <v>1140</v>
      </c>
      <c r="EV106" s="907" t="s">
        <v>1140</v>
      </c>
      <c r="EW106" s="907" t="s">
        <v>1140</v>
      </c>
      <c r="EX106" s="907" t="s">
        <v>534</v>
      </c>
      <c r="EY106" s="907" t="s">
        <v>1140</v>
      </c>
      <c r="EZ106" s="907" t="s">
        <v>1140</v>
      </c>
      <c r="FA106" s="907" t="s">
        <v>1140</v>
      </c>
      <c r="FB106" s="907" t="s">
        <v>1140</v>
      </c>
      <c r="FC106" s="907" t="s">
        <v>534</v>
      </c>
      <c r="FD106" s="907" t="s">
        <v>1140</v>
      </c>
      <c r="FE106" s="907" t="s">
        <v>1140</v>
      </c>
      <c r="FF106" s="907" t="s">
        <v>1140</v>
      </c>
      <c r="FG106" s="907" t="s">
        <v>1140</v>
      </c>
      <c r="FH106" s="907" t="s">
        <v>1140</v>
      </c>
      <c r="FI106" s="907" t="s">
        <v>1140</v>
      </c>
      <c r="FJ106" s="907" t="s">
        <v>1140</v>
      </c>
      <c r="FK106" s="907" t="s">
        <v>1140</v>
      </c>
      <c r="FL106" s="907" t="s">
        <v>1140</v>
      </c>
      <c r="FM106" s="907" t="s">
        <v>1140</v>
      </c>
      <c r="FN106" s="907" t="s">
        <v>1140</v>
      </c>
      <c r="FO106" s="907" t="s">
        <v>1140</v>
      </c>
      <c r="FP106" s="907" t="s">
        <v>1140</v>
      </c>
      <c r="FQ106" s="907" t="s">
        <v>1140</v>
      </c>
      <c r="FR106" s="907" t="s">
        <v>534</v>
      </c>
      <c r="FS106" s="907" t="s">
        <v>534</v>
      </c>
      <c r="FT106" s="907" t="s">
        <v>1140</v>
      </c>
      <c r="FU106" s="907" t="s">
        <v>1140</v>
      </c>
      <c r="FV106" s="907" t="s">
        <v>534</v>
      </c>
      <c r="FW106" s="907" t="s">
        <v>1140</v>
      </c>
      <c r="FX106" s="907" t="s">
        <v>534</v>
      </c>
      <c r="FY106" s="907" t="s">
        <v>534</v>
      </c>
      <c r="FZ106" s="907" t="s">
        <v>534</v>
      </c>
      <c r="GA106" s="907" t="s">
        <v>534</v>
      </c>
      <c r="GB106" s="907" t="s">
        <v>534</v>
      </c>
      <c r="GC106" s="907" t="s">
        <v>1140</v>
      </c>
      <c r="GD106" s="907" t="s">
        <v>534</v>
      </c>
      <c r="GE106" s="907" t="s">
        <v>534</v>
      </c>
      <c r="GF106" s="907" t="s">
        <v>1140</v>
      </c>
      <c r="GG106" s="907" t="s">
        <v>1140</v>
      </c>
      <c r="GH106" s="907" t="s">
        <v>534</v>
      </c>
      <c r="GI106" s="907" t="s">
        <v>534</v>
      </c>
      <c r="GJ106" s="907" t="s">
        <v>534</v>
      </c>
      <c r="GK106" s="907" t="s">
        <v>534</v>
      </c>
    </row>
    <row r="107" spans="1:193" x14ac:dyDescent="0.2">
      <c r="A107" s="906">
        <v>44567</v>
      </c>
      <c r="B107" s="907" t="s">
        <v>1140</v>
      </c>
      <c r="C107" s="907" t="s">
        <v>1140</v>
      </c>
      <c r="D107" s="907" t="s">
        <v>1140</v>
      </c>
      <c r="E107" s="907" t="s">
        <v>534</v>
      </c>
      <c r="F107" s="907" t="s">
        <v>1140</v>
      </c>
      <c r="G107" s="907" t="s">
        <v>1140</v>
      </c>
      <c r="H107" s="907" t="s">
        <v>1140</v>
      </c>
      <c r="I107" s="907" t="s">
        <v>534</v>
      </c>
      <c r="J107" s="907" t="s">
        <v>1140</v>
      </c>
      <c r="K107" s="907" t="s">
        <v>1140</v>
      </c>
      <c r="L107" s="907" t="s">
        <v>1140</v>
      </c>
      <c r="M107" s="907" t="s">
        <v>1140</v>
      </c>
      <c r="N107" s="907" t="s">
        <v>1140</v>
      </c>
      <c r="O107" s="907" t="s">
        <v>1140</v>
      </c>
      <c r="P107" s="907" t="s">
        <v>1140</v>
      </c>
      <c r="Q107" s="907" t="s">
        <v>1140</v>
      </c>
      <c r="R107" s="907" t="s">
        <v>1140</v>
      </c>
      <c r="S107" s="907" t="s">
        <v>1140</v>
      </c>
      <c r="T107" s="907" t="s">
        <v>1140</v>
      </c>
      <c r="U107" s="907" t="s">
        <v>1140</v>
      </c>
      <c r="V107" s="907" t="s">
        <v>1140</v>
      </c>
      <c r="W107" s="907" t="s">
        <v>1140</v>
      </c>
      <c r="X107" s="907" t="s">
        <v>1140</v>
      </c>
      <c r="Y107" s="907" t="s">
        <v>1140</v>
      </c>
      <c r="Z107" s="907" t="s">
        <v>1140</v>
      </c>
      <c r="AA107" s="907" t="s">
        <v>1140</v>
      </c>
      <c r="AB107" s="907" t="s">
        <v>1140</v>
      </c>
      <c r="AC107" s="907" t="s">
        <v>1140</v>
      </c>
      <c r="AD107" s="907" t="s">
        <v>1140</v>
      </c>
      <c r="AE107" s="907" t="s">
        <v>1140</v>
      </c>
      <c r="AF107" s="907" t="s">
        <v>534</v>
      </c>
      <c r="AG107" s="907" t="s">
        <v>534</v>
      </c>
      <c r="AH107" s="907" t="s">
        <v>1140</v>
      </c>
      <c r="AI107" s="907" t="s">
        <v>1140</v>
      </c>
      <c r="AJ107" s="907" t="s">
        <v>1140</v>
      </c>
      <c r="AK107" s="907" t="s">
        <v>1140</v>
      </c>
      <c r="AL107" s="907" t="s">
        <v>1140</v>
      </c>
      <c r="AM107" s="907" t="s">
        <v>1140</v>
      </c>
      <c r="AN107" s="907" t="s">
        <v>1140</v>
      </c>
      <c r="AO107" s="907" t="s">
        <v>1140</v>
      </c>
      <c r="AP107" s="907" t="s">
        <v>1140</v>
      </c>
      <c r="AQ107" s="907" t="s">
        <v>1140</v>
      </c>
      <c r="AR107" s="907" t="s">
        <v>1140</v>
      </c>
      <c r="AS107" s="907" t="s">
        <v>1140</v>
      </c>
      <c r="AT107" s="907" t="s">
        <v>1140</v>
      </c>
      <c r="AU107" s="907" t="s">
        <v>1140</v>
      </c>
      <c r="AV107" s="907" t="s">
        <v>1140</v>
      </c>
      <c r="AW107" s="907" t="s">
        <v>1140</v>
      </c>
      <c r="AX107" s="907" t="s">
        <v>1140</v>
      </c>
      <c r="AY107" s="907" t="s">
        <v>534</v>
      </c>
      <c r="AZ107" s="907" t="s">
        <v>534</v>
      </c>
      <c r="BA107" s="907" t="s">
        <v>1140</v>
      </c>
      <c r="BB107" s="907" t="s">
        <v>534</v>
      </c>
      <c r="BC107" s="907" t="s">
        <v>1140</v>
      </c>
      <c r="BD107" s="907" t="s">
        <v>534</v>
      </c>
      <c r="BE107" s="907" t="s">
        <v>1140</v>
      </c>
      <c r="BF107" s="907" t="s">
        <v>1140</v>
      </c>
      <c r="BG107" s="907" t="s">
        <v>534</v>
      </c>
      <c r="BH107" s="907" t="s">
        <v>534</v>
      </c>
      <c r="BI107" s="907" t="s">
        <v>1140</v>
      </c>
      <c r="BJ107" s="907" t="s">
        <v>534</v>
      </c>
      <c r="BK107" s="907" t="s">
        <v>1140</v>
      </c>
      <c r="BL107" s="907" t="s">
        <v>534</v>
      </c>
      <c r="BM107" s="907" t="s">
        <v>1140</v>
      </c>
      <c r="BN107" s="907" t="s">
        <v>1140</v>
      </c>
      <c r="BO107" s="907" t="s">
        <v>534</v>
      </c>
      <c r="BP107" s="907" t="s">
        <v>534</v>
      </c>
      <c r="BQ107" s="907" t="s">
        <v>534</v>
      </c>
      <c r="BR107" s="907" t="s">
        <v>534</v>
      </c>
      <c r="BS107" s="907" t="s">
        <v>1140</v>
      </c>
      <c r="BT107" s="907" t="s">
        <v>534</v>
      </c>
      <c r="BU107" s="907" t="s">
        <v>1140</v>
      </c>
      <c r="BV107" s="907" t="s">
        <v>1140</v>
      </c>
      <c r="BW107" s="907" t="s">
        <v>1140</v>
      </c>
      <c r="BX107" s="907" t="s">
        <v>1140</v>
      </c>
      <c r="BY107" s="907" t="s">
        <v>1140</v>
      </c>
      <c r="BZ107" s="907" t="s">
        <v>534</v>
      </c>
      <c r="CA107" s="907" t="s">
        <v>534</v>
      </c>
      <c r="CB107" s="907" t="s">
        <v>1140</v>
      </c>
      <c r="CC107" s="907" t="s">
        <v>1140</v>
      </c>
      <c r="CD107" s="907" t="s">
        <v>1140</v>
      </c>
      <c r="CE107" s="907" t="s">
        <v>1140</v>
      </c>
      <c r="CF107" s="907" t="s">
        <v>534</v>
      </c>
      <c r="CG107" s="907" t="s">
        <v>1140</v>
      </c>
      <c r="CH107" s="907" t="s">
        <v>1140</v>
      </c>
      <c r="CI107" s="907" t="s">
        <v>1140</v>
      </c>
      <c r="CJ107" s="907" t="s">
        <v>1140</v>
      </c>
      <c r="CK107" s="907" t="s">
        <v>1140</v>
      </c>
      <c r="CL107" s="907" t="s">
        <v>1140</v>
      </c>
      <c r="CM107" s="907" t="s">
        <v>1140</v>
      </c>
      <c r="CN107" s="907" t="s">
        <v>534</v>
      </c>
      <c r="CO107" s="907" t="s">
        <v>1140</v>
      </c>
      <c r="CP107" s="907" t="s">
        <v>1140</v>
      </c>
      <c r="CQ107" s="907" t="s">
        <v>1140</v>
      </c>
      <c r="CR107" s="907" t="s">
        <v>1140</v>
      </c>
      <c r="CS107" s="907" t="s">
        <v>1140</v>
      </c>
      <c r="CT107" s="907" t="s">
        <v>1140</v>
      </c>
      <c r="CU107" s="907" t="s">
        <v>1140</v>
      </c>
      <c r="CV107" s="907" t="s">
        <v>1140</v>
      </c>
      <c r="CW107" s="907" t="s">
        <v>1140</v>
      </c>
      <c r="CX107" s="907" t="s">
        <v>1140</v>
      </c>
      <c r="CY107" s="907" t="s">
        <v>1140</v>
      </c>
      <c r="CZ107" s="907" t="s">
        <v>1140</v>
      </c>
      <c r="DA107" s="907" t="s">
        <v>1140</v>
      </c>
      <c r="DB107" s="907" t="s">
        <v>1140</v>
      </c>
      <c r="DC107" s="907" t="s">
        <v>1140</v>
      </c>
      <c r="DD107" s="907" t="s">
        <v>1140</v>
      </c>
      <c r="DE107" s="907" t="s">
        <v>1140</v>
      </c>
      <c r="DF107" s="907" t="s">
        <v>1140</v>
      </c>
      <c r="DG107" s="907" t="s">
        <v>1140</v>
      </c>
      <c r="DH107" s="907" t="s">
        <v>1140</v>
      </c>
      <c r="DI107" s="907" t="s">
        <v>1140</v>
      </c>
      <c r="DJ107" s="907" t="s">
        <v>534</v>
      </c>
      <c r="DK107" s="907" t="s">
        <v>1140</v>
      </c>
      <c r="DL107" s="907" t="s">
        <v>1140</v>
      </c>
      <c r="DM107" s="907" t="s">
        <v>1140</v>
      </c>
      <c r="DN107" s="907" t="s">
        <v>534</v>
      </c>
      <c r="DO107" s="907" t="s">
        <v>1140</v>
      </c>
      <c r="DP107" s="907" t="s">
        <v>1140</v>
      </c>
      <c r="DQ107" s="907" t="s">
        <v>1140</v>
      </c>
      <c r="DR107" s="907" t="s">
        <v>1140</v>
      </c>
      <c r="DS107" s="907" t="s">
        <v>1140</v>
      </c>
      <c r="DT107" s="907" t="s">
        <v>1140</v>
      </c>
      <c r="DU107" s="907" t="s">
        <v>1140</v>
      </c>
      <c r="DV107" s="907" t="s">
        <v>1140</v>
      </c>
      <c r="DW107" s="907" t="s">
        <v>534</v>
      </c>
      <c r="DX107" s="907" t="s">
        <v>534</v>
      </c>
      <c r="DY107" s="907" t="s">
        <v>534</v>
      </c>
      <c r="DZ107" s="907" t="s">
        <v>534</v>
      </c>
      <c r="EA107" s="907" t="s">
        <v>534</v>
      </c>
      <c r="EB107" s="907" t="s">
        <v>534</v>
      </c>
      <c r="EC107" s="907" t="s">
        <v>534</v>
      </c>
      <c r="ED107" s="907" t="s">
        <v>1140</v>
      </c>
      <c r="EE107" s="907" t="s">
        <v>1140</v>
      </c>
      <c r="EF107" s="907" t="s">
        <v>1140</v>
      </c>
      <c r="EG107" s="907" t="s">
        <v>1140</v>
      </c>
      <c r="EH107" s="907" t="s">
        <v>1140</v>
      </c>
      <c r="EI107" s="907" t="s">
        <v>1140</v>
      </c>
      <c r="EJ107" s="907" t="s">
        <v>1140</v>
      </c>
      <c r="EK107" s="907" t="s">
        <v>1140</v>
      </c>
      <c r="EL107" s="907" t="s">
        <v>1140</v>
      </c>
      <c r="EM107" s="907" t="s">
        <v>1140</v>
      </c>
      <c r="EN107" s="907" t="s">
        <v>1140</v>
      </c>
      <c r="EO107" s="907" t="s">
        <v>1140</v>
      </c>
      <c r="EP107" s="907" t="s">
        <v>1140</v>
      </c>
      <c r="EQ107" s="907" t="s">
        <v>1140</v>
      </c>
      <c r="ER107" s="907" t="s">
        <v>534</v>
      </c>
      <c r="ES107" s="907" t="s">
        <v>534</v>
      </c>
      <c r="ET107" s="907" t="s">
        <v>534</v>
      </c>
      <c r="EU107" s="907" t="s">
        <v>1140</v>
      </c>
      <c r="EV107" s="907" t="s">
        <v>1140</v>
      </c>
      <c r="EW107" s="907" t="s">
        <v>1140</v>
      </c>
      <c r="EX107" s="907" t="s">
        <v>534</v>
      </c>
      <c r="EY107" s="907" t="s">
        <v>1140</v>
      </c>
      <c r="EZ107" s="907" t="s">
        <v>1140</v>
      </c>
      <c r="FA107" s="907" t="s">
        <v>1140</v>
      </c>
      <c r="FB107" s="907" t="s">
        <v>1140</v>
      </c>
      <c r="FC107" s="907" t="s">
        <v>1140</v>
      </c>
      <c r="FD107" s="907" t="s">
        <v>1140</v>
      </c>
      <c r="FE107" s="907" t="s">
        <v>1140</v>
      </c>
      <c r="FF107" s="907" t="s">
        <v>1140</v>
      </c>
      <c r="FG107" s="907" t="s">
        <v>1140</v>
      </c>
      <c r="FH107" s="907" t="s">
        <v>534</v>
      </c>
      <c r="FI107" s="907" t="s">
        <v>534</v>
      </c>
      <c r="FJ107" s="907" t="s">
        <v>1140</v>
      </c>
      <c r="FK107" s="907" t="s">
        <v>1140</v>
      </c>
      <c r="FL107" s="907" t="s">
        <v>1140</v>
      </c>
      <c r="FM107" s="907" t="s">
        <v>1140</v>
      </c>
      <c r="FN107" s="907" t="s">
        <v>1140</v>
      </c>
      <c r="FO107" s="907" t="s">
        <v>1140</v>
      </c>
      <c r="FP107" s="907" t="s">
        <v>1140</v>
      </c>
      <c r="FQ107" s="907" t="s">
        <v>1140</v>
      </c>
      <c r="FR107" s="907" t="s">
        <v>534</v>
      </c>
      <c r="FS107" s="907" t="s">
        <v>534</v>
      </c>
      <c r="FT107" s="907" t="s">
        <v>1140</v>
      </c>
      <c r="FU107" s="907" t="s">
        <v>1140</v>
      </c>
      <c r="FV107" s="907" t="s">
        <v>534</v>
      </c>
      <c r="FW107" s="907" t="s">
        <v>1140</v>
      </c>
      <c r="FX107" s="907" t="s">
        <v>534</v>
      </c>
      <c r="FY107" s="907" t="s">
        <v>534</v>
      </c>
      <c r="FZ107" s="907" t="s">
        <v>534</v>
      </c>
      <c r="GA107" s="907" t="s">
        <v>534</v>
      </c>
      <c r="GB107" s="907" t="s">
        <v>534</v>
      </c>
      <c r="GC107" s="907" t="s">
        <v>1140</v>
      </c>
      <c r="GD107" s="907" t="s">
        <v>534</v>
      </c>
      <c r="GE107" s="907" t="s">
        <v>534</v>
      </c>
      <c r="GF107" s="907" t="s">
        <v>1140</v>
      </c>
      <c r="GG107" s="907" t="s">
        <v>1140</v>
      </c>
      <c r="GH107" s="907" t="s">
        <v>534</v>
      </c>
      <c r="GI107" s="907" t="s">
        <v>534</v>
      </c>
      <c r="GJ107" s="907" t="s">
        <v>534</v>
      </c>
      <c r="GK107" s="907" t="s">
        <v>534</v>
      </c>
    </row>
    <row r="108" spans="1:193" x14ac:dyDescent="0.2">
      <c r="A108" s="906">
        <v>44568</v>
      </c>
      <c r="B108" s="907" t="s">
        <v>1140</v>
      </c>
      <c r="C108" s="907" t="s">
        <v>1140</v>
      </c>
      <c r="D108" s="907" t="s">
        <v>1140</v>
      </c>
      <c r="E108" s="907" t="s">
        <v>534</v>
      </c>
      <c r="F108" s="907" t="s">
        <v>1140</v>
      </c>
      <c r="G108" s="907" t="s">
        <v>1140</v>
      </c>
      <c r="H108" s="907" t="s">
        <v>1140</v>
      </c>
      <c r="I108" s="907" t="s">
        <v>1140</v>
      </c>
      <c r="J108" s="907" t="s">
        <v>1140</v>
      </c>
      <c r="K108" s="907" t="s">
        <v>1140</v>
      </c>
      <c r="L108" s="907" t="s">
        <v>1140</v>
      </c>
      <c r="M108" s="907" t="s">
        <v>1140</v>
      </c>
      <c r="N108" s="907" t="s">
        <v>1140</v>
      </c>
      <c r="O108" s="907" t="s">
        <v>1140</v>
      </c>
      <c r="P108" s="907" t="s">
        <v>1140</v>
      </c>
      <c r="Q108" s="907" t="s">
        <v>1140</v>
      </c>
      <c r="R108" s="907" t="s">
        <v>1140</v>
      </c>
      <c r="S108" s="907" t="s">
        <v>1140</v>
      </c>
      <c r="T108" s="907" t="s">
        <v>1140</v>
      </c>
      <c r="U108" s="907" t="s">
        <v>1140</v>
      </c>
      <c r="V108" s="907" t="s">
        <v>1140</v>
      </c>
      <c r="W108" s="907" t="s">
        <v>1140</v>
      </c>
      <c r="X108" s="907" t="s">
        <v>1140</v>
      </c>
      <c r="Y108" s="907" t="s">
        <v>1140</v>
      </c>
      <c r="Z108" s="907" t="s">
        <v>1140</v>
      </c>
      <c r="AA108" s="907" t="s">
        <v>1140</v>
      </c>
      <c r="AB108" s="907" t="s">
        <v>1140</v>
      </c>
      <c r="AC108" s="907" t="s">
        <v>1140</v>
      </c>
      <c r="AD108" s="907" t="s">
        <v>1140</v>
      </c>
      <c r="AE108" s="907" t="s">
        <v>1140</v>
      </c>
      <c r="AF108" s="907" t="s">
        <v>534</v>
      </c>
      <c r="AG108" s="907" t="s">
        <v>534</v>
      </c>
      <c r="AH108" s="907" t="s">
        <v>1140</v>
      </c>
      <c r="AI108" s="907" t="s">
        <v>1140</v>
      </c>
      <c r="AJ108" s="907" t="s">
        <v>1140</v>
      </c>
      <c r="AK108" s="907" t="s">
        <v>1140</v>
      </c>
      <c r="AL108" s="907" t="s">
        <v>1140</v>
      </c>
      <c r="AM108" s="907" t="s">
        <v>1140</v>
      </c>
      <c r="AN108" s="907" t="s">
        <v>1140</v>
      </c>
      <c r="AO108" s="907" t="s">
        <v>1140</v>
      </c>
      <c r="AP108" s="907" t="s">
        <v>1140</v>
      </c>
      <c r="AQ108" s="907" t="s">
        <v>1140</v>
      </c>
      <c r="AR108" s="907" t="s">
        <v>1140</v>
      </c>
      <c r="AS108" s="907" t="s">
        <v>1140</v>
      </c>
      <c r="AT108" s="907" t="s">
        <v>1140</v>
      </c>
      <c r="AU108" s="907" t="s">
        <v>1140</v>
      </c>
      <c r="AV108" s="907" t="s">
        <v>1140</v>
      </c>
      <c r="AW108" s="907" t="s">
        <v>1140</v>
      </c>
      <c r="AX108" s="907" t="s">
        <v>1140</v>
      </c>
      <c r="AY108" s="907" t="s">
        <v>534</v>
      </c>
      <c r="AZ108" s="907" t="s">
        <v>534</v>
      </c>
      <c r="BA108" s="907" t="s">
        <v>1140</v>
      </c>
      <c r="BB108" s="907" t="s">
        <v>534</v>
      </c>
      <c r="BC108" s="907" t="s">
        <v>1140</v>
      </c>
      <c r="BD108" s="907" t="s">
        <v>534</v>
      </c>
      <c r="BE108" s="907" t="s">
        <v>1140</v>
      </c>
      <c r="BF108" s="907" t="s">
        <v>1140</v>
      </c>
      <c r="BG108" s="907" t="s">
        <v>534</v>
      </c>
      <c r="BH108" s="907" t="s">
        <v>534</v>
      </c>
      <c r="BI108" s="907" t="s">
        <v>1140</v>
      </c>
      <c r="BJ108" s="907" t="s">
        <v>534</v>
      </c>
      <c r="BK108" s="907" t="s">
        <v>1140</v>
      </c>
      <c r="BL108" s="907" t="s">
        <v>534</v>
      </c>
      <c r="BM108" s="907" t="s">
        <v>1140</v>
      </c>
      <c r="BN108" s="907" t="s">
        <v>1140</v>
      </c>
      <c r="BO108" s="907" t="s">
        <v>534</v>
      </c>
      <c r="BP108" s="907" t="s">
        <v>534</v>
      </c>
      <c r="BQ108" s="907" t="s">
        <v>534</v>
      </c>
      <c r="BR108" s="907" t="s">
        <v>534</v>
      </c>
      <c r="BS108" s="907" t="s">
        <v>1140</v>
      </c>
      <c r="BT108" s="907" t="s">
        <v>534</v>
      </c>
      <c r="BU108" s="907" t="s">
        <v>1140</v>
      </c>
      <c r="BV108" s="907" t="s">
        <v>1140</v>
      </c>
      <c r="BW108" s="907" t="s">
        <v>1140</v>
      </c>
      <c r="BX108" s="907" t="s">
        <v>1140</v>
      </c>
      <c r="BY108" s="907" t="s">
        <v>1140</v>
      </c>
      <c r="BZ108" s="907" t="s">
        <v>534</v>
      </c>
      <c r="CA108" s="907" t="s">
        <v>534</v>
      </c>
      <c r="CB108" s="907" t="s">
        <v>1140</v>
      </c>
      <c r="CC108" s="907" t="s">
        <v>1140</v>
      </c>
      <c r="CD108" s="907" t="s">
        <v>1140</v>
      </c>
      <c r="CE108" s="907" t="s">
        <v>1140</v>
      </c>
      <c r="CF108" s="907" t="s">
        <v>534</v>
      </c>
      <c r="CG108" s="907" t="s">
        <v>1140</v>
      </c>
      <c r="CH108" s="907" t="s">
        <v>1140</v>
      </c>
      <c r="CI108" s="907" t="s">
        <v>1140</v>
      </c>
      <c r="CJ108" s="907" t="s">
        <v>1140</v>
      </c>
      <c r="CK108" s="907" t="s">
        <v>1140</v>
      </c>
      <c r="CL108" s="907" t="s">
        <v>1140</v>
      </c>
      <c r="CM108" s="907" t="s">
        <v>1140</v>
      </c>
      <c r="CN108" s="907" t="s">
        <v>534</v>
      </c>
      <c r="CO108" s="907" t="s">
        <v>1140</v>
      </c>
      <c r="CP108" s="907" t="s">
        <v>1140</v>
      </c>
      <c r="CQ108" s="907" t="s">
        <v>1140</v>
      </c>
      <c r="CR108" s="907" t="s">
        <v>1140</v>
      </c>
      <c r="CS108" s="907" t="s">
        <v>1140</v>
      </c>
      <c r="CT108" s="907" t="s">
        <v>1140</v>
      </c>
      <c r="CU108" s="907" t="s">
        <v>1140</v>
      </c>
      <c r="CV108" s="907" t="s">
        <v>1140</v>
      </c>
      <c r="CW108" s="907" t="s">
        <v>1140</v>
      </c>
      <c r="CX108" s="907" t="s">
        <v>1140</v>
      </c>
      <c r="CY108" s="907" t="s">
        <v>1140</v>
      </c>
      <c r="CZ108" s="907" t="s">
        <v>534</v>
      </c>
      <c r="DA108" s="907" t="s">
        <v>1140</v>
      </c>
      <c r="DB108" s="907" t="s">
        <v>1140</v>
      </c>
      <c r="DC108" s="907" t="s">
        <v>1140</v>
      </c>
      <c r="DD108" s="907" t="s">
        <v>1140</v>
      </c>
      <c r="DE108" s="907" t="s">
        <v>1140</v>
      </c>
      <c r="DF108" s="907" t="s">
        <v>1140</v>
      </c>
      <c r="DG108" s="907" t="s">
        <v>1140</v>
      </c>
      <c r="DH108" s="907" t="s">
        <v>1140</v>
      </c>
      <c r="DI108" s="907" t="s">
        <v>1140</v>
      </c>
      <c r="DJ108" s="907" t="s">
        <v>534</v>
      </c>
      <c r="DK108" s="907" t="s">
        <v>1140</v>
      </c>
      <c r="DL108" s="907" t="s">
        <v>1140</v>
      </c>
      <c r="DM108" s="907" t="s">
        <v>1140</v>
      </c>
      <c r="DN108" s="907" t="s">
        <v>534</v>
      </c>
      <c r="DO108" s="907" t="s">
        <v>1140</v>
      </c>
      <c r="DP108" s="907" t="s">
        <v>1140</v>
      </c>
      <c r="DQ108" s="907" t="s">
        <v>1140</v>
      </c>
      <c r="DR108" s="907" t="s">
        <v>1140</v>
      </c>
      <c r="DS108" s="907" t="s">
        <v>1140</v>
      </c>
      <c r="DT108" s="907" t="s">
        <v>1140</v>
      </c>
      <c r="DU108" s="907" t="s">
        <v>1140</v>
      </c>
      <c r="DV108" s="907" t="s">
        <v>1140</v>
      </c>
      <c r="DW108" s="907" t="s">
        <v>534</v>
      </c>
      <c r="DX108" s="907" t="s">
        <v>534</v>
      </c>
      <c r="DY108" s="907" t="s">
        <v>534</v>
      </c>
      <c r="DZ108" s="907" t="s">
        <v>534</v>
      </c>
      <c r="EA108" s="907" t="s">
        <v>534</v>
      </c>
      <c r="EB108" s="907" t="s">
        <v>534</v>
      </c>
      <c r="EC108" s="907" t="s">
        <v>534</v>
      </c>
      <c r="ED108" s="907" t="s">
        <v>1140</v>
      </c>
      <c r="EE108" s="907" t="s">
        <v>1140</v>
      </c>
      <c r="EF108" s="907" t="s">
        <v>1140</v>
      </c>
      <c r="EG108" s="907" t="s">
        <v>1140</v>
      </c>
      <c r="EH108" s="907" t="s">
        <v>1140</v>
      </c>
      <c r="EI108" s="907" t="s">
        <v>1140</v>
      </c>
      <c r="EJ108" s="907" t="s">
        <v>1140</v>
      </c>
      <c r="EK108" s="907" t="s">
        <v>1140</v>
      </c>
      <c r="EL108" s="907" t="s">
        <v>1140</v>
      </c>
      <c r="EM108" s="907" t="s">
        <v>1140</v>
      </c>
      <c r="EN108" s="907" t="s">
        <v>1140</v>
      </c>
      <c r="EO108" s="907" t="s">
        <v>1140</v>
      </c>
      <c r="EP108" s="907" t="s">
        <v>1140</v>
      </c>
      <c r="EQ108" s="907" t="s">
        <v>1140</v>
      </c>
      <c r="ER108" s="907" t="s">
        <v>534</v>
      </c>
      <c r="ES108" s="907" t="s">
        <v>534</v>
      </c>
      <c r="ET108" s="907" t="s">
        <v>534</v>
      </c>
      <c r="EU108" s="907" t="s">
        <v>1140</v>
      </c>
      <c r="EV108" s="907" t="s">
        <v>1140</v>
      </c>
      <c r="EW108" s="907" t="s">
        <v>1140</v>
      </c>
      <c r="EX108" s="907" t="s">
        <v>534</v>
      </c>
      <c r="EY108" s="907" t="s">
        <v>1140</v>
      </c>
      <c r="EZ108" s="907" t="s">
        <v>1140</v>
      </c>
      <c r="FA108" s="907" t="s">
        <v>1140</v>
      </c>
      <c r="FB108" s="907" t="s">
        <v>1140</v>
      </c>
      <c r="FC108" s="907" t="s">
        <v>1140</v>
      </c>
      <c r="FD108" s="907" t="s">
        <v>1140</v>
      </c>
      <c r="FE108" s="907" t="s">
        <v>1140</v>
      </c>
      <c r="FF108" s="907" t="s">
        <v>1140</v>
      </c>
      <c r="FG108" s="907" t="s">
        <v>1140</v>
      </c>
      <c r="FH108" s="907" t="s">
        <v>534</v>
      </c>
      <c r="FI108" s="907" t="s">
        <v>534</v>
      </c>
      <c r="FJ108" s="907" t="s">
        <v>1140</v>
      </c>
      <c r="FK108" s="907" t="s">
        <v>1140</v>
      </c>
      <c r="FL108" s="907" t="s">
        <v>1140</v>
      </c>
      <c r="FM108" s="907" t="s">
        <v>1140</v>
      </c>
      <c r="FN108" s="907" t="s">
        <v>1140</v>
      </c>
      <c r="FO108" s="907" t="s">
        <v>1140</v>
      </c>
      <c r="FP108" s="907" t="s">
        <v>1140</v>
      </c>
      <c r="FQ108" s="907" t="s">
        <v>1140</v>
      </c>
      <c r="FR108" s="907" t="s">
        <v>534</v>
      </c>
      <c r="FS108" s="907" t="s">
        <v>534</v>
      </c>
      <c r="FT108" s="907" t="s">
        <v>1140</v>
      </c>
      <c r="FU108" s="907" t="s">
        <v>1140</v>
      </c>
      <c r="FV108" s="907" t="s">
        <v>534</v>
      </c>
      <c r="FW108" s="907" t="s">
        <v>1140</v>
      </c>
      <c r="FX108" s="907" t="s">
        <v>534</v>
      </c>
      <c r="FY108" s="907" t="s">
        <v>534</v>
      </c>
      <c r="FZ108" s="907" t="s">
        <v>534</v>
      </c>
      <c r="GA108" s="907" t="s">
        <v>534</v>
      </c>
      <c r="GB108" s="907" t="s">
        <v>1140</v>
      </c>
      <c r="GC108" s="907" t="s">
        <v>1140</v>
      </c>
      <c r="GD108" s="907" t="s">
        <v>534</v>
      </c>
      <c r="GE108" s="907" t="s">
        <v>534</v>
      </c>
      <c r="GF108" s="907" t="s">
        <v>1140</v>
      </c>
      <c r="GG108" s="907" t="s">
        <v>1140</v>
      </c>
      <c r="GH108" s="907" t="s">
        <v>534</v>
      </c>
      <c r="GI108" s="907" t="s">
        <v>534</v>
      </c>
      <c r="GJ108" s="907" t="s">
        <v>534</v>
      </c>
      <c r="GK108" s="907" t="s">
        <v>1140</v>
      </c>
    </row>
    <row r="109" spans="1:193" x14ac:dyDescent="0.2">
      <c r="A109" s="906">
        <v>44569</v>
      </c>
      <c r="B109" s="907" t="s">
        <v>1140</v>
      </c>
      <c r="C109" s="907" t="s">
        <v>1140</v>
      </c>
      <c r="D109" s="907" t="s">
        <v>1140</v>
      </c>
      <c r="E109" s="907" t="s">
        <v>534</v>
      </c>
      <c r="F109" s="907" t="s">
        <v>1140</v>
      </c>
      <c r="G109" s="907" t="s">
        <v>1140</v>
      </c>
      <c r="H109" s="907" t="s">
        <v>1140</v>
      </c>
      <c r="I109" s="907" t="s">
        <v>1140</v>
      </c>
      <c r="J109" s="907" t="s">
        <v>1140</v>
      </c>
      <c r="K109" s="907" t="s">
        <v>1140</v>
      </c>
      <c r="L109" s="907" t="s">
        <v>1140</v>
      </c>
      <c r="M109" s="907" t="s">
        <v>1140</v>
      </c>
      <c r="N109" s="907" t="s">
        <v>1140</v>
      </c>
      <c r="O109" s="907" t="s">
        <v>1140</v>
      </c>
      <c r="P109" s="907" t="s">
        <v>1140</v>
      </c>
      <c r="Q109" s="907" t="s">
        <v>1140</v>
      </c>
      <c r="R109" s="907" t="s">
        <v>1140</v>
      </c>
      <c r="S109" s="907" t="s">
        <v>1140</v>
      </c>
      <c r="T109" s="907" t="s">
        <v>1140</v>
      </c>
      <c r="U109" s="907" t="s">
        <v>1140</v>
      </c>
      <c r="V109" s="907" t="s">
        <v>1140</v>
      </c>
      <c r="W109" s="907" t="s">
        <v>1140</v>
      </c>
      <c r="X109" s="907" t="s">
        <v>1140</v>
      </c>
      <c r="Y109" s="907" t="s">
        <v>1140</v>
      </c>
      <c r="Z109" s="907" t="s">
        <v>1140</v>
      </c>
      <c r="AA109" s="907" t="s">
        <v>1140</v>
      </c>
      <c r="AB109" s="907" t="s">
        <v>1140</v>
      </c>
      <c r="AC109" s="907" t="s">
        <v>1140</v>
      </c>
      <c r="AD109" s="907" t="s">
        <v>1140</v>
      </c>
      <c r="AE109" s="907" t="s">
        <v>1140</v>
      </c>
      <c r="AF109" s="907" t="s">
        <v>534</v>
      </c>
      <c r="AG109" s="907" t="s">
        <v>534</v>
      </c>
      <c r="AH109" s="907" t="s">
        <v>1140</v>
      </c>
      <c r="AI109" s="907" t="s">
        <v>1140</v>
      </c>
      <c r="AJ109" s="907" t="s">
        <v>1140</v>
      </c>
      <c r="AK109" s="907" t="s">
        <v>1140</v>
      </c>
      <c r="AL109" s="907" t="s">
        <v>1140</v>
      </c>
      <c r="AM109" s="907" t="s">
        <v>1140</v>
      </c>
      <c r="AN109" s="907" t="s">
        <v>1140</v>
      </c>
      <c r="AO109" s="907" t="s">
        <v>1140</v>
      </c>
      <c r="AP109" s="907" t="s">
        <v>1140</v>
      </c>
      <c r="AQ109" s="907" t="s">
        <v>1140</v>
      </c>
      <c r="AR109" s="907" t="s">
        <v>1140</v>
      </c>
      <c r="AS109" s="907" t="s">
        <v>1140</v>
      </c>
      <c r="AT109" s="907" t="s">
        <v>1140</v>
      </c>
      <c r="AU109" s="907" t="s">
        <v>1140</v>
      </c>
      <c r="AV109" s="907" t="s">
        <v>1140</v>
      </c>
      <c r="AW109" s="907" t="s">
        <v>1140</v>
      </c>
      <c r="AX109" s="907" t="s">
        <v>1140</v>
      </c>
      <c r="AY109" s="907" t="s">
        <v>534</v>
      </c>
      <c r="AZ109" s="907" t="s">
        <v>534</v>
      </c>
      <c r="BA109" s="907" t="s">
        <v>1140</v>
      </c>
      <c r="BB109" s="907" t="s">
        <v>534</v>
      </c>
      <c r="BC109" s="907" t="s">
        <v>1140</v>
      </c>
      <c r="BD109" s="907" t="s">
        <v>534</v>
      </c>
      <c r="BE109" s="907" t="s">
        <v>1140</v>
      </c>
      <c r="BF109" s="907" t="s">
        <v>1140</v>
      </c>
      <c r="BG109" s="907" t="s">
        <v>534</v>
      </c>
      <c r="BH109" s="907" t="s">
        <v>534</v>
      </c>
      <c r="BI109" s="907" t="s">
        <v>1140</v>
      </c>
      <c r="BJ109" s="907" t="s">
        <v>534</v>
      </c>
      <c r="BK109" s="907" t="s">
        <v>1140</v>
      </c>
      <c r="BL109" s="907" t="s">
        <v>534</v>
      </c>
      <c r="BM109" s="907" t="s">
        <v>1140</v>
      </c>
      <c r="BN109" s="907" t="s">
        <v>1140</v>
      </c>
      <c r="BO109" s="907" t="s">
        <v>534</v>
      </c>
      <c r="BP109" s="907" t="s">
        <v>534</v>
      </c>
      <c r="BQ109" s="907" t="s">
        <v>534</v>
      </c>
      <c r="BR109" s="907" t="s">
        <v>534</v>
      </c>
      <c r="BS109" s="907" t="s">
        <v>1140</v>
      </c>
      <c r="BT109" s="907" t="s">
        <v>534</v>
      </c>
      <c r="BU109" s="907" t="s">
        <v>1140</v>
      </c>
      <c r="BV109" s="907" t="s">
        <v>1140</v>
      </c>
      <c r="BW109" s="907" t="s">
        <v>1140</v>
      </c>
      <c r="BX109" s="907" t="s">
        <v>1140</v>
      </c>
      <c r="BY109" s="907" t="s">
        <v>1140</v>
      </c>
      <c r="BZ109" s="907" t="s">
        <v>534</v>
      </c>
      <c r="CA109" s="907" t="s">
        <v>534</v>
      </c>
      <c r="CB109" s="907" t="s">
        <v>1140</v>
      </c>
      <c r="CC109" s="907" t="s">
        <v>1140</v>
      </c>
      <c r="CD109" s="907" t="s">
        <v>1140</v>
      </c>
      <c r="CE109" s="907" t="s">
        <v>534</v>
      </c>
      <c r="CF109" s="907" t="s">
        <v>534</v>
      </c>
      <c r="CG109" s="907" t="s">
        <v>1140</v>
      </c>
      <c r="CH109" s="907" t="s">
        <v>1140</v>
      </c>
      <c r="CI109" s="907" t="s">
        <v>1140</v>
      </c>
      <c r="CJ109" s="907" t="s">
        <v>1140</v>
      </c>
      <c r="CK109" s="907" t="s">
        <v>1140</v>
      </c>
      <c r="CL109" s="907" t="s">
        <v>1140</v>
      </c>
      <c r="CM109" s="907" t="s">
        <v>1140</v>
      </c>
      <c r="CN109" s="907" t="s">
        <v>534</v>
      </c>
      <c r="CO109" s="907" t="s">
        <v>1140</v>
      </c>
      <c r="CP109" s="907" t="s">
        <v>1140</v>
      </c>
      <c r="CQ109" s="907" t="s">
        <v>1140</v>
      </c>
      <c r="CR109" s="907" t="s">
        <v>1140</v>
      </c>
      <c r="CS109" s="907" t="s">
        <v>1140</v>
      </c>
      <c r="CT109" s="907" t="s">
        <v>1140</v>
      </c>
      <c r="CU109" s="907" t="s">
        <v>1140</v>
      </c>
      <c r="CV109" s="907" t="s">
        <v>1140</v>
      </c>
      <c r="CW109" s="907" t="s">
        <v>1140</v>
      </c>
      <c r="CX109" s="907" t="s">
        <v>1140</v>
      </c>
      <c r="CY109" s="907" t="s">
        <v>1140</v>
      </c>
      <c r="CZ109" s="907" t="s">
        <v>1140</v>
      </c>
      <c r="DA109" s="907" t="s">
        <v>1140</v>
      </c>
      <c r="DB109" s="907" t="s">
        <v>1140</v>
      </c>
      <c r="DC109" s="907" t="s">
        <v>1140</v>
      </c>
      <c r="DD109" s="907" t="s">
        <v>1140</v>
      </c>
      <c r="DE109" s="907" t="s">
        <v>1140</v>
      </c>
      <c r="DF109" s="907" t="s">
        <v>1140</v>
      </c>
      <c r="DG109" s="907" t="s">
        <v>1140</v>
      </c>
      <c r="DH109" s="907" t="s">
        <v>1140</v>
      </c>
      <c r="DI109" s="907" t="s">
        <v>1140</v>
      </c>
      <c r="DJ109" s="907" t="s">
        <v>534</v>
      </c>
      <c r="DK109" s="907" t="s">
        <v>1140</v>
      </c>
      <c r="DL109" s="907" t="s">
        <v>1140</v>
      </c>
      <c r="DM109" s="907" t="s">
        <v>1140</v>
      </c>
      <c r="DN109" s="907" t="s">
        <v>534</v>
      </c>
      <c r="DO109" s="907" t="s">
        <v>1140</v>
      </c>
      <c r="DP109" s="907" t="s">
        <v>1140</v>
      </c>
      <c r="DQ109" s="907" t="s">
        <v>1140</v>
      </c>
      <c r="DR109" s="907" t="s">
        <v>1140</v>
      </c>
      <c r="DS109" s="907" t="s">
        <v>1140</v>
      </c>
      <c r="DT109" s="907" t="s">
        <v>534</v>
      </c>
      <c r="DU109" s="907" t="s">
        <v>1140</v>
      </c>
      <c r="DV109" s="907" t="s">
        <v>1140</v>
      </c>
      <c r="DW109" s="907" t="s">
        <v>534</v>
      </c>
      <c r="DX109" s="907" t="s">
        <v>534</v>
      </c>
      <c r="DY109" s="907" t="s">
        <v>534</v>
      </c>
      <c r="DZ109" s="907" t="s">
        <v>534</v>
      </c>
      <c r="EA109" s="907" t="s">
        <v>534</v>
      </c>
      <c r="EB109" s="907" t="s">
        <v>534</v>
      </c>
      <c r="EC109" s="907" t="s">
        <v>534</v>
      </c>
      <c r="ED109" s="907" t="s">
        <v>1140</v>
      </c>
      <c r="EE109" s="907" t="s">
        <v>1140</v>
      </c>
      <c r="EF109" s="907" t="s">
        <v>1140</v>
      </c>
      <c r="EG109" s="907" t="s">
        <v>1140</v>
      </c>
      <c r="EH109" s="907" t="s">
        <v>1140</v>
      </c>
      <c r="EI109" s="907" t="s">
        <v>1140</v>
      </c>
      <c r="EJ109" s="907" t="s">
        <v>1140</v>
      </c>
      <c r="EK109" s="907" t="s">
        <v>1140</v>
      </c>
      <c r="EL109" s="907" t="s">
        <v>1140</v>
      </c>
      <c r="EM109" s="907" t="s">
        <v>1140</v>
      </c>
      <c r="EN109" s="907" t="s">
        <v>1140</v>
      </c>
      <c r="EO109" s="907" t="s">
        <v>1140</v>
      </c>
      <c r="EP109" s="907" t="s">
        <v>1140</v>
      </c>
      <c r="EQ109" s="907" t="s">
        <v>1140</v>
      </c>
      <c r="ER109" s="907" t="s">
        <v>534</v>
      </c>
      <c r="ES109" s="907" t="s">
        <v>534</v>
      </c>
      <c r="ET109" s="907" t="s">
        <v>534</v>
      </c>
      <c r="EU109" s="907" t="s">
        <v>1140</v>
      </c>
      <c r="EV109" s="907" t="s">
        <v>1140</v>
      </c>
      <c r="EW109" s="907" t="s">
        <v>534</v>
      </c>
      <c r="EX109" s="907" t="s">
        <v>534</v>
      </c>
      <c r="EY109" s="907" t="s">
        <v>1140</v>
      </c>
      <c r="EZ109" s="907" t="s">
        <v>1140</v>
      </c>
      <c r="FA109" s="907" t="s">
        <v>1140</v>
      </c>
      <c r="FB109" s="907" t="s">
        <v>1140</v>
      </c>
      <c r="FC109" s="907" t="s">
        <v>534</v>
      </c>
      <c r="FD109" s="907" t="s">
        <v>1140</v>
      </c>
      <c r="FE109" s="907" t="s">
        <v>1140</v>
      </c>
      <c r="FF109" s="907" t="s">
        <v>534</v>
      </c>
      <c r="FG109" s="907" t="s">
        <v>1140</v>
      </c>
      <c r="FH109" s="907" t="s">
        <v>534</v>
      </c>
      <c r="FI109" s="907" t="s">
        <v>534</v>
      </c>
      <c r="FJ109" s="907" t="s">
        <v>1140</v>
      </c>
      <c r="FK109" s="907" t="s">
        <v>1140</v>
      </c>
      <c r="FL109" s="907" t="s">
        <v>1140</v>
      </c>
      <c r="FM109" s="907" t="s">
        <v>1140</v>
      </c>
      <c r="FN109" s="907" t="s">
        <v>1140</v>
      </c>
      <c r="FO109" s="907" t="s">
        <v>1140</v>
      </c>
      <c r="FP109" s="907" t="s">
        <v>1140</v>
      </c>
      <c r="FQ109" s="907" t="s">
        <v>1140</v>
      </c>
      <c r="FR109" s="907" t="s">
        <v>534</v>
      </c>
      <c r="FS109" s="907" t="s">
        <v>534</v>
      </c>
      <c r="FT109" s="907" t="s">
        <v>1140</v>
      </c>
      <c r="FU109" s="907" t="s">
        <v>1140</v>
      </c>
      <c r="FV109" s="907" t="s">
        <v>534</v>
      </c>
      <c r="FW109" s="907" t="s">
        <v>1140</v>
      </c>
      <c r="FX109" s="907" t="s">
        <v>534</v>
      </c>
      <c r="FY109" s="907" t="s">
        <v>534</v>
      </c>
      <c r="FZ109" s="907" t="s">
        <v>534</v>
      </c>
      <c r="GA109" s="907" t="s">
        <v>534</v>
      </c>
      <c r="GB109" s="907" t="s">
        <v>534</v>
      </c>
      <c r="GC109" s="907" t="s">
        <v>1140</v>
      </c>
      <c r="GD109" s="907" t="s">
        <v>534</v>
      </c>
      <c r="GE109" s="907" t="s">
        <v>534</v>
      </c>
      <c r="GF109" s="907" t="s">
        <v>1140</v>
      </c>
      <c r="GG109" s="907" t="s">
        <v>1140</v>
      </c>
      <c r="GH109" s="907" t="s">
        <v>534</v>
      </c>
      <c r="GI109" s="907" t="s">
        <v>534</v>
      </c>
      <c r="GJ109" s="907" t="s">
        <v>534</v>
      </c>
      <c r="GK109" s="907" t="s">
        <v>534</v>
      </c>
    </row>
    <row r="110" spans="1:193" x14ac:dyDescent="0.2">
      <c r="A110" s="906">
        <v>44570</v>
      </c>
      <c r="B110" s="907" t="s">
        <v>1140</v>
      </c>
      <c r="C110" s="907" t="s">
        <v>1140</v>
      </c>
      <c r="D110" s="907" t="s">
        <v>1140</v>
      </c>
      <c r="E110" s="907" t="s">
        <v>534</v>
      </c>
      <c r="F110" s="907" t="s">
        <v>1140</v>
      </c>
      <c r="G110" s="907" t="s">
        <v>1140</v>
      </c>
      <c r="H110" s="907" t="s">
        <v>1140</v>
      </c>
      <c r="I110" s="907" t="s">
        <v>1140</v>
      </c>
      <c r="J110" s="907" t="s">
        <v>1140</v>
      </c>
      <c r="K110" s="907" t="s">
        <v>1140</v>
      </c>
      <c r="L110" s="907" t="s">
        <v>1140</v>
      </c>
      <c r="M110" s="907" t="s">
        <v>1140</v>
      </c>
      <c r="N110" s="907" t="s">
        <v>1140</v>
      </c>
      <c r="O110" s="907" t="s">
        <v>1140</v>
      </c>
      <c r="P110" s="907" t="s">
        <v>1140</v>
      </c>
      <c r="Q110" s="907" t="s">
        <v>1140</v>
      </c>
      <c r="R110" s="907" t="s">
        <v>1140</v>
      </c>
      <c r="S110" s="907" t="s">
        <v>1140</v>
      </c>
      <c r="T110" s="907" t="s">
        <v>1140</v>
      </c>
      <c r="U110" s="907" t="s">
        <v>1140</v>
      </c>
      <c r="V110" s="907" t="s">
        <v>1140</v>
      </c>
      <c r="W110" s="907" t="s">
        <v>1140</v>
      </c>
      <c r="X110" s="907" t="s">
        <v>1140</v>
      </c>
      <c r="Y110" s="907" t="s">
        <v>1140</v>
      </c>
      <c r="Z110" s="907" t="s">
        <v>1140</v>
      </c>
      <c r="AA110" s="907" t="s">
        <v>1140</v>
      </c>
      <c r="AB110" s="907" t="s">
        <v>1140</v>
      </c>
      <c r="AC110" s="907" t="s">
        <v>1140</v>
      </c>
      <c r="AD110" s="907" t="s">
        <v>1140</v>
      </c>
      <c r="AE110" s="907" t="s">
        <v>1140</v>
      </c>
      <c r="AF110" s="907" t="s">
        <v>534</v>
      </c>
      <c r="AG110" s="907" t="s">
        <v>534</v>
      </c>
      <c r="AH110" s="907" t="s">
        <v>1140</v>
      </c>
      <c r="AI110" s="907" t="s">
        <v>1140</v>
      </c>
      <c r="AJ110" s="907" t="s">
        <v>1140</v>
      </c>
      <c r="AK110" s="907" t="s">
        <v>1140</v>
      </c>
      <c r="AL110" s="907" t="s">
        <v>1140</v>
      </c>
      <c r="AM110" s="907" t="s">
        <v>1140</v>
      </c>
      <c r="AN110" s="907" t="s">
        <v>1140</v>
      </c>
      <c r="AO110" s="907" t="s">
        <v>1140</v>
      </c>
      <c r="AP110" s="907" t="s">
        <v>1140</v>
      </c>
      <c r="AQ110" s="907" t="s">
        <v>1140</v>
      </c>
      <c r="AR110" s="907" t="s">
        <v>1140</v>
      </c>
      <c r="AS110" s="907" t="s">
        <v>1140</v>
      </c>
      <c r="AT110" s="907" t="s">
        <v>1140</v>
      </c>
      <c r="AU110" s="907" t="s">
        <v>1140</v>
      </c>
      <c r="AV110" s="907" t="s">
        <v>1140</v>
      </c>
      <c r="AW110" s="907" t="s">
        <v>1140</v>
      </c>
      <c r="AX110" s="907" t="s">
        <v>1140</v>
      </c>
      <c r="AY110" s="907" t="s">
        <v>534</v>
      </c>
      <c r="AZ110" s="907" t="s">
        <v>534</v>
      </c>
      <c r="BA110" s="907" t="s">
        <v>1140</v>
      </c>
      <c r="BB110" s="907" t="s">
        <v>534</v>
      </c>
      <c r="BC110" s="907" t="s">
        <v>1140</v>
      </c>
      <c r="BD110" s="907" t="s">
        <v>534</v>
      </c>
      <c r="BE110" s="907" t="s">
        <v>1140</v>
      </c>
      <c r="BF110" s="907" t="s">
        <v>1140</v>
      </c>
      <c r="BG110" s="907" t="s">
        <v>534</v>
      </c>
      <c r="BH110" s="907" t="s">
        <v>534</v>
      </c>
      <c r="BI110" s="907" t="s">
        <v>1140</v>
      </c>
      <c r="BJ110" s="907" t="s">
        <v>534</v>
      </c>
      <c r="BK110" s="907" t="s">
        <v>1140</v>
      </c>
      <c r="BL110" s="907" t="s">
        <v>534</v>
      </c>
      <c r="BM110" s="907" t="s">
        <v>1140</v>
      </c>
      <c r="BN110" s="907" t="s">
        <v>1140</v>
      </c>
      <c r="BO110" s="907" t="s">
        <v>534</v>
      </c>
      <c r="BP110" s="907" t="s">
        <v>534</v>
      </c>
      <c r="BQ110" s="907" t="s">
        <v>534</v>
      </c>
      <c r="BR110" s="907" t="s">
        <v>534</v>
      </c>
      <c r="BS110" s="907" t="s">
        <v>1140</v>
      </c>
      <c r="BT110" s="907" t="s">
        <v>534</v>
      </c>
      <c r="BU110" s="907" t="s">
        <v>1140</v>
      </c>
      <c r="BV110" s="907" t="s">
        <v>1140</v>
      </c>
      <c r="BW110" s="907" t="s">
        <v>1140</v>
      </c>
      <c r="BX110" s="907" t="s">
        <v>1140</v>
      </c>
      <c r="BY110" s="907" t="s">
        <v>1140</v>
      </c>
      <c r="BZ110" s="907" t="s">
        <v>534</v>
      </c>
      <c r="CA110" s="907" t="s">
        <v>534</v>
      </c>
      <c r="CB110" s="907" t="s">
        <v>1140</v>
      </c>
      <c r="CC110" s="907" t="s">
        <v>1140</v>
      </c>
      <c r="CD110" s="907" t="s">
        <v>1140</v>
      </c>
      <c r="CE110" s="907" t="s">
        <v>534</v>
      </c>
      <c r="CF110" s="907" t="s">
        <v>534</v>
      </c>
      <c r="CG110" s="907" t="s">
        <v>1140</v>
      </c>
      <c r="CH110" s="907" t="s">
        <v>1140</v>
      </c>
      <c r="CI110" s="907" t="s">
        <v>1140</v>
      </c>
      <c r="CJ110" s="907" t="s">
        <v>1140</v>
      </c>
      <c r="CK110" s="907" t="s">
        <v>1140</v>
      </c>
      <c r="CL110" s="907" t="s">
        <v>1140</v>
      </c>
      <c r="CM110" s="907" t="s">
        <v>1140</v>
      </c>
      <c r="CN110" s="907" t="s">
        <v>534</v>
      </c>
      <c r="CO110" s="907" t="s">
        <v>1140</v>
      </c>
      <c r="CP110" s="907" t="s">
        <v>1140</v>
      </c>
      <c r="CQ110" s="907" t="s">
        <v>1140</v>
      </c>
      <c r="CR110" s="907" t="s">
        <v>1140</v>
      </c>
      <c r="CS110" s="907" t="s">
        <v>1140</v>
      </c>
      <c r="CT110" s="907" t="s">
        <v>1140</v>
      </c>
      <c r="CU110" s="907" t="s">
        <v>1140</v>
      </c>
      <c r="CV110" s="907" t="s">
        <v>1140</v>
      </c>
      <c r="CW110" s="907" t="s">
        <v>1140</v>
      </c>
      <c r="CX110" s="907" t="s">
        <v>1140</v>
      </c>
      <c r="CY110" s="907" t="s">
        <v>1140</v>
      </c>
      <c r="CZ110" s="907" t="s">
        <v>1140</v>
      </c>
      <c r="DA110" s="907" t="s">
        <v>1140</v>
      </c>
      <c r="DB110" s="907" t="s">
        <v>1140</v>
      </c>
      <c r="DC110" s="907" t="s">
        <v>1140</v>
      </c>
      <c r="DD110" s="907" t="s">
        <v>1140</v>
      </c>
      <c r="DE110" s="907" t="s">
        <v>1140</v>
      </c>
      <c r="DF110" s="907" t="s">
        <v>1140</v>
      </c>
      <c r="DG110" s="907" t="s">
        <v>1140</v>
      </c>
      <c r="DH110" s="907" t="s">
        <v>1140</v>
      </c>
      <c r="DI110" s="907" t="s">
        <v>1140</v>
      </c>
      <c r="DJ110" s="907" t="s">
        <v>534</v>
      </c>
      <c r="DK110" s="907" t="s">
        <v>1140</v>
      </c>
      <c r="DL110" s="907" t="s">
        <v>1140</v>
      </c>
      <c r="DM110" s="907" t="s">
        <v>1140</v>
      </c>
      <c r="DN110" s="907" t="s">
        <v>534</v>
      </c>
      <c r="DO110" s="907" t="s">
        <v>1140</v>
      </c>
      <c r="DP110" s="907" t="s">
        <v>1140</v>
      </c>
      <c r="DQ110" s="907" t="s">
        <v>1140</v>
      </c>
      <c r="DR110" s="907" t="s">
        <v>1140</v>
      </c>
      <c r="DS110" s="907" t="s">
        <v>1140</v>
      </c>
      <c r="DT110" s="907" t="s">
        <v>534</v>
      </c>
      <c r="DU110" s="907" t="s">
        <v>1140</v>
      </c>
      <c r="DV110" s="907" t="s">
        <v>1140</v>
      </c>
      <c r="DW110" s="907" t="s">
        <v>534</v>
      </c>
      <c r="DX110" s="907" t="s">
        <v>534</v>
      </c>
      <c r="DY110" s="907" t="s">
        <v>534</v>
      </c>
      <c r="DZ110" s="907" t="s">
        <v>534</v>
      </c>
      <c r="EA110" s="907" t="s">
        <v>534</v>
      </c>
      <c r="EB110" s="907" t="s">
        <v>534</v>
      </c>
      <c r="EC110" s="907" t="s">
        <v>534</v>
      </c>
      <c r="ED110" s="907" t="s">
        <v>1140</v>
      </c>
      <c r="EE110" s="907" t="s">
        <v>1140</v>
      </c>
      <c r="EF110" s="907" t="s">
        <v>1140</v>
      </c>
      <c r="EG110" s="907" t="s">
        <v>1140</v>
      </c>
      <c r="EH110" s="907" t="s">
        <v>1140</v>
      </c>
      <c r="EI110" s="907" t="s">
        <v>1140</v>
      </c>
      <c r="EJ110" s="907" t="s">
        <v>1140</v>
      </c>
      <c r="EK110" s="907" t="s">
        <v>1140</v>
      </c>
      <c r="EL110" s="907" t="s">
        <v>1140</v>
      </c>
      <c r="EM110" s="907" t="s">
        <v>1140</v>
      </c>
      <c r="EN110" s="907" t="s">
        <v>1140</v>
      </c>
      <c r="EO110" s="907" t="s">
        <v>1140</v>
      </c>
      <c r="EP110" s="907" t="s">
        <v>1140</v>
      </c>
      <c r="EQ110" s="907" t="s">
        <v>1140</v>
      </c>
      <c r="ER110" s="907" t="s">
        <v>534</v>
      </c>
      <c r="ES110" s="907" t="s">
        <v>1140</v>
      </c>
      <c r="ET110" s="907" t="s">
        <v>534</v>
      </c>
      <c r="EU110" s="907" t="s">
        <v>1140</v>
      </c>
      <c r="EV110" s="907" t="s">
        <v>1140</v>
      </c>
      <c r="EW110" s="907" t="s">
        <v>1140</v>
      </c>
      <c r="EX110" s="907" t="s">
        <v>534</v>
      </c>
      <c r="EY110" s="907" t="s">
        <v>1140</v>
      </c>
      <c r="EZ110" s="907" t="s">
        <v>1140</v>
      </c>
      <c r="FA110" s="907" t="s">
        <v>1140</v>
      </c>
      <c r="FB110" s="907" t="s">
        <v>1140</v>
      </c>
      <c r="FC110" s="907" t="s">
        <v>1140</v>
      </c>
      <c r="FD110" s="907" t="s">
        <v>1140</v>
      </c>
      <c r="FE110" s="907" t="s">
        <v>1140</v>
      </c>
      <c r="FF110" s="907" t="s">
        <v>1140</v>
      </c>
      <c r="FG110" s="907" t="s">
        <v>1140</v>
      </c>
      <c r="FH110" s="907" t="s">
        <v>534</v>
      </c>
      <c r="FI110" s="907" t="s">
        <v>534</v>
      </c>
      <c r="FJ110" s="907" t="s">
        <v>1140</v>
      </c>
      <c r="FK110" s="907" t="s">
        <v>1140</v>
      </c>
      <c r="FL110" s="907" t="s">
        <v>1140</v>
      </c>
      <c r="FM110" s="907" t="s">
        <v>1140</v>
      </c>
      <c r="FN110" s="907" t="s">
        <v>1140</v>
      </c>
      <c r="FO110" s="907" t="s">
        <v>1140</v>
      </c>
      <c r="FP110" s="907" t="s">
        <v>1140</v>
      </c>
      <c r="FQ110" s="907" t="s">
        <v>1140</v>
      </c>
      <c r="FR110" s="907" t="s">
        <v>534</v>
      </c>
      <c r="FS110" s="907" t="s">
        <v>534</v>
      </c>
      <c r="FT110" s="907" t="s">
        <v>1140</v>
      </c>
      <c r="FU110" s="907" t="s">
        <v>1140</v>
      </c>
      <c r="FV110" s="907" t="s">
        <v>534</v>
      </c>
      <c r="FW110" s="907" t="s">
        <v>1140</v>
      </c>
      <c r="FX110" s="907" t="s">
        <v>534</v>
      </c>
      <c r="FY110" s="907" t="s">
        <v>534</v>
      </c>
      <c r="FZ110" s="907" t="s">
        <v>534</v>
      </c>
      <c r="GA110" s="907" t="s">
        <v>534</v>
      </c>
      <c r="GB110" s="907" t="s">
        <v>534</v>
      </c>
      <c r="GC110" s="907" t="s">
        <v>1140</v>
      </c>
      <c r="GD110" s="907" t="s">
        <v>534</v>
      </c>
      <c r="GE110" s="907" t="s">
        <v>534</v>
      </c>
      <c r="GF110" s="907" t="s">
        <v>1140</v>
      </c>
      <c r="GG110" s="907" t="s">
        <v>1140</v>
      </c>
      <c r="GH110" s="907" t="s">
        <v>534</v>
      </c>
      <c r="GI110" s="907" t="s">
        <v>534</v>
      </c>
      <c r="GJ110" s="907" t="s">
        <v>534</v>
      </c>
      <c r="GK110" s="907" t="s">
        <v>534</v>
      </c>
    </row>
    <row r="111" spans="1:193" x14ac:dyDescent="0.2">
      <c r="A111" s="906">
        <v>44571</v>
      </c>
      <c r="B111" s="907" t="s">
        <v>1140</v>
      </c>
      <c r="C111" s="907" t="s">
        <v>1140</v>
      </c>
      <c r="D111" s="907" t="s">
        <v>1140</v>
      </c>
      <c r="E111" s="907" t="s">
        <v>534</v>
      </c>
      <c r="F111" s="907" t="s">
        <v>1140</v>
      </c>
      <c r="G111" s="907" t="s">
        <v>1140</v>
      </c>
      <c r="H111" s="907" t="s">
        <v>1140</v>
      </c>
      <c r="I111" s="907" t="s">
        <v>1140</v>
      </c>
      <c r="J111" s="907" t="s">
        <v>1140</v>
      </c>
      <c r="K111" s="907" t="s">
        <v>1140</v>
      </c>
      <c r="L111" s="907" t="s">
        <v>1140</v>
      </c>
      <c r="M111" s="907" t="s">
        <v>1140</v>
      </c>
      <c r="N111" s="907" t="s">
        <v>1140</v>
      </c>
      <c r="O111" s="907" t="s">
        <v>1140</v>
      </c>
      <c r="P111" s="907" t="s">
        <v>1140</v>
      </c>
      <c r="Q111" s="907" t="s">
        <v>1140</v>
      </c>
      <c r="R111" s="907" t="s">
        <v>1140</v>
      </c>
      <c r="S111" s="907" t="s">
        <v>1140</v>
      </c>
      <c r="T111" s="907" t="s">
        <v>1140</v>
      </c>
      <c r="U111" s="907" t="s">
        <v>1140</v>
      </c>
      <c r="V111" s="907" t="s">
        <v>1140</v>
      </c>
      <c r="W111" s="907" t="s">
        <v>1140</v>
      </c>
      <c r="X111" s="907" t="s">
        <v>1140</v>
      </c>
      <c r="Y111" s="907" t="s">
        <v>1140</v>
      </c>
      <c r="Z111" s="907" t="s">
        <v>1140</v>
      </c>
      <c r="AA111" s="907" t="s">
        <v>1140</v>
      </c>
      <c r="AB111" s="907" t="s">
        <v>1140</v>
      </c>
      <c r="AC111" s="907" t="s">
        <v>1140</v>
      </c>
      <c r="AD111" s="907" t="s">
        <v>1140</v>
      </c>
      <c r="AE111" s="907" t="s">
        <v>1140</v>
      </c>
      <c r="AF111" s="907" t="s">
        <v>534</v>
      </c>
      <c r="AG111" s="907" t="s">
        <v>534</v>
      </c>
      <c r="AH111" s="907" t="s">
        <v>1140</v>
      </c>
      <c r="AI111" s="907" t="s">
        <v>1140</v>
      </c>
      <c r="AJ111" s="907" t="s">
        <v>1140</v>
      </c>
      <c r="AK111" s="907" t="s">
        <v>1140</v>
      </c>
      <c r="AL111" s="907" t="s">
        <v>1140</v>
      </c>
      <c r="AM111" s="907" t="s">
        <v>1140</v>
      </c>
      <c r="AN111" s="907" t="s">
        <v>1140</v>
      </c>
      <c r="AO111" s="907" t="s">
        <v>1140</v>
      </c>
      <c r="AP111" s="907" t="s">
        <v>1140</v>
      </c>
      <c r="AQ111" s="907" t="s">
        <v>1140</v>
      </c>
      <c r="AR111" s="907" t="s">
        <v>1140</v>
      </c>
      <c r="AS111" s="907" t="s">
        <v>1140</v>
      </c>
      <c r="AT111" s="907" t="s">
        <v>1140</v>
      </c>
      <c r="AU111" s="907" t="s">
        <v>1140</v>
      </c>
      <c r="AV111" s="907" t="s">
        <v>1140</v>
      </c>
      <c r="AW111" s="907" t="s">
        <v>1140</v>
      </c>
      <c r="AX111" s="907" t="s">
        <v>1140</v>
      </c>
      <c r="AY111" s="907" t="s">
        <v>534</v>
      </c>
      <c r="AZ111" s="907" t="s">
        <v>534</v>
      </c>
      <c r="BA111" s="907" t="s">
        <v>1140</v>
      </c>
      <c r="BB111" s="907" t="s">
        <v>534</v>
      </c>
      <c r="BC111" s="907" t="s">
        <v>1140</v>
      </c>
      <c r="BD111" s="907" t="s">
        <v>534</v>
      </c>
      <c r="BE111" s="907" t="s">
        <v>1140</v>
      </c>
      <c r="BF111" s="907" t="s">
        <v>1140</v>
      </c>
      <c r="BG111" s="907" t="s">
        <v>534</v>
      </c>
      <c r="BH111" s="907" t="s">
        <v>534</v>
      </c>
      <c r="BI111" s="907" t="s">
        <v>1140</v>
      </c>
      <c r="BJ111" s="907" t="s">
        <v>534</v>
      </c>
      <c r="BK111" s="907" t="s">
        <v>1140</v>
      </c>
      <c r="BL111" s="907" t="s">
        <v>534</v>
      </c>
      <c r="BM111" s="907" t="s">
        <v>1140</v>
      </c>
      <c r="BN111" s="907" t="s">
        <v>1140</v>
      </c>
      <c r="BO111" s="907" t="s">
        <v>534</v>
      </c>
      <c r="BP111" s="907" t="s">
        <v>534</v>
      </c>
      <c r="BQ111" s="907" t="s">
        <v>534</v>
      </c>
      <c r="BR111" s="907" t="s">
        <v>534</v>
      </c>
      <c r="BS111" s="907" t="s">
        <v>1140</v>
      </c>
      <c r="BT111" s="907" t="s">
        <v>534</v>
      </c>
      <c r="BU111" s="907" t="s">
        <v>1140</v>
      </c>
      <c r="BV111" s="907" t="s">
        <v>1140</v>
      </c>
      <c r="BW111" s="907" t="s">
        <v>1140</v>
      </c>
      <c r="BX111" s="907" t="s">
        <v>1140</v>
      </c>
      <c r="BY111" s="907" t="s">
        <v>1140</v>
      </c>
      <c r="BZ111" s="907" t="s">
        <v>534</v>
      </c>
      <c r="CA111" s="907" t="s">
        <v>534</v>
      </c>
      <c r="CB111" s="907" t="s">
        <v>1140</v>
      </c>
      <c r="CC111" s="907" t="s">
        <v>1140</v>
      </c>
      <c r="CD111" s="907" t="s">
        <v>1140</v>
      </c>
      <c r="CE111" s="907" t="s">
        <v>1140</v>
      </c>
      <c r="CF111" s="907" t="s">
        <v>534</v>
      </c>
      <c r="CG111" s="907" t="s">
        <v>1140</v>
      </c>
      <c r="CH111" s="907" t="s">
        <v>1140</v>
      </c>
      <c r="CI111" s="907" t="s">
        <v>1140</v>
      </c>
      <c r="CJ111" s="907" t="s">
        <v>1140</v>
      </c>
      <c r="CK111" s="907" t="s">
        <v>1140</v>
      </c>
      <c r="CL111" s="907" t="s">
        <v>1140</v>
      </c>
      <c r="CM111" s="907" t="s">
        <v>1140</v>
      </c>
      <c r="CN111" s="907" t="s">
        <v>534</v>
      </c>
      <c r="CO111" s="907" t="s">
        <v>1140</v>
      </c>
      <c r="CP111" s="907" t="s">
        <v>1140</v>
      </c>
      <c r="CQ111" s="907" t="s">
        <v>1140</v>
      </c>
      <c r="CR111" s="907" t="s">
        <v>1140</v>
      </c>
      <c r="CS111" s="907" t="s">
        <v>1140</v>
      </c>
      <c r="CT111" s="907" t="s">
        <v>1140</v>
      </c>
      <c r="CU111" s="907" t="s">
        <v>1140</v>
      </c>
      <c r="CV111" s="907" t="s">
        <v>1140</v>
      </c>
      <c r="CW111" s="907" t="s">
        <v>1140</v>
      </c>
      <c r="CX111" s="907" t="s">
        <v>1140</v>
      </c>
      <c r="CY111" s="907" t="s">
        <v>1140</v>
      </c>
      <c r="CZ111" s="907" t="s">
        <v>1140</v>
      </c>
      <c r="DA111" s="907" t="s">
        <v>1140</v>
      </c>
      <c r="DB111" s="907" t="s">
        <v>1140</v>
      </c>
      <c r="DC111" s="907" t="s">
        <v>1140</v>
      </c>
      <c r="DD111" s="907" t="s">
        <v>1140</v>
      </c>
      <c r="DE111" s="907" t="s">
        <v>1140</v>
      </c>
      <c r="DF111" s="907" t="s">
        <v>1140</v>
      </c>
      <c r="DG111" s="907" t="s">
        <v>1140</v>
      </c>
      <c r="DH111" s="907" t="s">
        <v>1140</v>
      </c>
      <c r="DI111" s="907" t="s">
        <v>1140</v>
      </c>
      <c r="DJ111" s="907" t="s">
        <v>534</v>
      </c>
      <c r="DK111" s="907" t="s">
        <v>1140</v>
      </c>
      <c r="DL111" s="907" t="s">
        <v>1140</v>
      </c>
      <c r="DM111" s="907" t="s">
        <v>1140</v>
      </c>
      <c r="DN111" s="907" t="s">
        <v>534</v>
      </c>
      <c r="DO111" s="907" t="s">
        <v>1140</v>
      </c>
      <c r="DP111" s="907" t="s">
        <v>1140</v>
      </c>
      <c r="DQ111" s="907" t="s">
        <v>1140</v>
      </c>
      <c r="DR111" s="907" t="s">
        <v>1140</v>
      </c>
      <c r="DS111" s="907" t="s">
        <v>1140</v>
      </c>
      <c r="DT111" s="907" t="s">
        <v>1140</v>
      </c>
      <c r="DU111" s="907" t="s">
        <v>1140</v>
      </c>
      <c r="DV111" s="907" t="s">
        <v>1140</v>
      </c>
      <c r="DW111" s="907" t="s">
        <v>534</v>
      </c>
      <c r="DX111" s="907" t="s">
        <v>534</v>
      </c>
      <c r="DY111" s="907" t="s">
        <v>534</v>
      </c>
      <c r="DZ111" s="907" t="s">
        <v>534</v>
      </c>
      <c r="EA111" s="907" t="s">
        <v>534</v>
      </c>
      <c r="EB111" s="907" t="s">
        <v>534</v>
      </c>
      <c r="EC111" s="907" t="s">
        <v>534</v>
      </c>
      <c r="ED111" s="907" t="s">
        <v>1140</v>
      </c>
      <c r="EE111" s="907" t="s">
        <v>1140</v>
      </c>
      <c r="EF111" s="907" t="s">
        <v>1140</v>
      </c>
      <c r="EG111" s="907" t="s">
        <v>1140</v>
      </c>
      <c r="EH111" s="907" t="s">
        <v>1140</v>
      </c>
      <c r="EI111" s="907" t="s">
        <v>1140</v>
      </c>
      <c r="EJ111" s="907" t="s">
        <v>1140</v>
      </c>
      <c r="EK111" s="907" t="s">
        <v>1140</v>
      </c>
      <c r="EL111" s="907" t="s">
        <v>1140</v>
      </c>
      <c r="EM111" s="907" t="s">
        <v>1140</v>
      </c>
      <c r="EN111" s="907" t="s">
        <v>1140</v>
      </c>
      <c r="EO111" s="907" t="s">
        <v>1140</v>
      </c>
      <c r="EP111" s="907" t="s">
        <v>1140</v>
      </c>
      <c r="EQ111" s="907" t="s">
        <v>1140</v>
      </c>
      <c r="ER111" s="907" t="s">
        <v>534</v>
      </c>
      <c r="ES111" s="907" t="s">
        <v>534</v>
      </c>
      <c r="ET111" s="907" t="s">
        <v>534</v>
      </c>
      <c r="EU111" s="907" t="s">
        <v>1140</v>
      </c>
      <c r="EV111" s="907" t="s">
        <v>1140</v>
      </c>
      <c r="EW111" s="907" t="s">
        <v>1140</v>
      </c>
      <c r="EX111" s="907" t="s">
        <v>534</v>
      </c>
      <c r="EY111" s="907" t="s">
        <v>1140</v>
      </c>
      <c r="EZ111" s="907" t="s">
        <v>1140</v>
      </c>
      <c r="FA111" s="907" t="s">
        <v>1140</v>
      </c>
      <c r="FB111" s="907" t="s">
        <v>534</v>
      </c>
      <c r="FC111" s="907" t="s">
        <v>1140</v>
      </c>
      <c r="FD111" s="907" t="s">
        <v>1140</v>
      </c>
      <c r="FE111" s="907" t="s">
        <v>1140</v>
      </c>
      <c r="FF111" s="907" t="s">
        <v>1140</v>
      </c>
      <c r="FG111" s="907" t="s">
        <v>1140</v>
      </c>
      <c r="FH111" s="907" t="s">
        <v>534</v>
      </c>
      <c r="FI111" s="907" t="s">
        <v>534</v>
      </c>
      <c r="FJ111" s="907" t="s">
        <v>1140</v>
      </c>
      <c r="FK111" s="907" t="s">
        <v>1140</v>
      </c>
      <c r="FL111" s="907" t="s">
        <v>1140</v>
      </c>
      <c r="FM111" s="907" t="s">
        <v>1140</v>
      </c>
      <c r="FN111" s="907" t="s">
        <v>1140</v>
      </c>
      <c r="FO111" s="907" t="s">
        <v>1140</v>
      </c>
      <c r="FP111" s="907" t="s">
        <v>1140</v>
      </c>
      <c r="FQ111" s="907" t="s">
        <v>1140</v>
      </c>
      <c r="FR111" s="907" t="s">
        <v>534</v>
      </c>
      <c r="FS111" s="907" t="s">
        <v>1140</v>
      </c>
      <c r="FT111" s="907" t="s">
        <v>1140</v>
      </c>
      <c r="FU111" s="907" t="s">
        <v>1140</v>
      </c>
      <c r="FV111" s="907" t="s">
        <v>534</v>
      </c>
      <c r="FW111" s="907" t="s">
        <v>1140</v>
      </c>
      <c r="FX111" s="907" t="s">
        <v>534</v>
      </c>
      <c r="FY111" s="907" t="s">
        <v>534</v>
      </c>
      <c r="FZ111" s="907" t="s">
        <v>534</v>
      </c>
      <c r="GA111" s="907" t="s">
        <v>534</v>
      </c>
      <c r="GB111" s="907" t="s">
        <v>1140</v>
      </c>
      <c r="GC111" s="907" t="s">
        <v>1140</v>
      </c>
      <c r="GD111" s="907" t="s">
        <v>534</v>
      </c>
      <c r="GE111" s="907" t="s">
        <v>534</v>
      </c>
      <c r="GF111" s="907" t="s">
        <v>1140</v>
      </c>
      <c r="GG111" s="907" t="s">
        <v>1140</v>
      </c>
      <c r="GH111" s="907" t="s">
        <v>534</v>
      </c>
      <c r="GI111" s="907" t="s">
        <v>534</v>
      </c>
      <c r="GJ111" s="907" t="s">
        <v>534</v>
      </c>
      <c r="GK111" s="907" t="s">
        <v>1140</v>
      </c>
    </row>
    <row r="112" spans="1:193" x14ac:dyDescent="0.2">
      <c r="A112" s="906">
        <v>44572</v>
      </c>
      <c r="B112" s="907" t="s">
        <v>1140</v>
      </c>
      <c r="C112" s="907" t="s">
        <v>1140</v>
      </c>
      <c r="D112" s="907" t="s">
        <v>1140</v>
      </c>
      <c r="E112" s="907" t="s">
        <v>534</v>
      </c>
      <c r="F112" s="907" t="s">
        <v>1140</v>
      </c>
      <c r="G112" s="907" t="s">
        <v>1140</v>
      </c>
      <c r="H112" s="907" t="s">
        <v>1140</v>
      </c>
      <c r="I112" s="907" t="s">
        <v>1140</v>
      </c>
      <c r="J112" s="907" t="s">
        <v>1140</v>
      </c>
      <c r="K112" s="907" t="s">
        <v>1140</v>
      </c>
      <c r="L112" s="907" t="s">
        <v>1140</v>
      </c>
      <c r="M112" s="907" t="s">
        <v>1140</v>
      </c>
      <c r="N112" s="907" t="s">
        <v>1140</v>
      </c>
      <c r="O112" s="907" t="s">
        <v>1140</v>
      </c>
      <c r="P112" s="907" t="s">
        <v>1140</v>
      </c>
      <c r="Q112" s="907" t="s">
        <v>1140</v>
      </c>
      <c r="R112" s="907" t="s">
        <v>1140</v>
      </c>
      <c r="S112" s="907" t="s">
        <v>1140</v>
      </c>
      <c r="T112" s="907" t="s">
        <v>1140</v>
      </c>
      <c r="U112" s="907" t="s">
        <v>1140</v>
      </c>
      <c r="V112" s="907" t="s">
        <v>1140</v>
      </c>
      <c r="W112" s="907" t="s">
        <v>1140</v>
      </c>
      <c r="X112" s="907" t="s">
        <v>1140</v>
      </c>
      <c r="Y112" s="907" t="s">
        <v>1140</v>
      </c>
      <c r="Z112" s="907" t="s">
        <v>1140</v>
      </c>
      <c r="AA112" s="907" t="s">
        <v>1140</v>
      </c>
      <c r="AB112" s="907" t="s">
        <v>1140</v>
      </c>
      <c r="AC112" s="907" t="s">
        <v>1140</v>
      </c>
      <c r="AD112" s="907" t="s">
        <v>1140</v>
      </c>
      <c r="AE112" s="907" t="s">
        <v>1140</v>
      </c>
      <c r="AF112" s="907" t="s">
        <v>534</v>
      </c>
      <c r="AG112" s="907" t="s">
        <v>534</v>
      </c>
      <c r="AH112" s="907" t="s">
        <v>1140</v>
      </c>
      <c r="AI112" s="907" t="s">
        <v>1140</v>
      </c>
      <c r="AJ112" s="907" t="s">
        <v>1140</v>
      </c>
      <c r="AK112" s="907" t="s">
        <v>1140</v>
      </c>
      <c r="AL112" s="907" t="s">
        <v>1140</v>
      </c>
      <c r="AM112" s="907" t="s">
        <v>1140</v>
      </c>
      <c r="AN112" s="907" t="s">
        <v>1140</v>
      </c>
      <c r="AO112" s="907" t="s">
        <v>1140</v>
      </c>
      <c r="AP112" s="907" t="s">
        <v>1140</v>
      </c>
      <c r="AQ112" s="907" t="s">
        <v>1140</v>
      </c>
      <c r="AR112" s="907" t="s">
        <v>1140</v>
      </c>
      <c r="AS112" s="907" t="s">
        <v>1140</v>
      </c>
      <c r="AT112" s="907" t="s">
        <v>1140</v>
      </c>
      <c r="AU112" s="907" t="s">
        <v>1140</v>
      </c>
      <c r="AV112" s="907" t="s">
        <v>1140</v>
      </c>
      <c r="AW112" s="907" t="s">
        <v>1140</v>
      </c>
      <c r="AX112" s="907" t="s">
        <v>1140</v>
      </c>
      <c r="AY112" s="907" t="s">
        <v>534</v>
      </c>
      <c r="AZ112" s="907" t="s">
        <v>534</v>
      </c>
      <c r="BA112" s="907" t="s">
        <v>1140</v>
      </c>
      <c r="BB112" s="907" t="s">
        <v>534</v>
      </c>
      <c r="BC112" s="907" t="s">
        <v>1140</v>
      </c>
      <c r="BD112" s="907" t="s">
        <v>534</v>
      </c>
      <c r="BE112" s="907" t="s">
        <v>1140</v>
      </c>
      <c r="BF112" s="907" t="s">
        <v>1140</v>
      </c>
      <c r="BG112" s="907" t="s">
        <v>534</v>
      </c>
      <c r="BH112" s="907" t="s">
        <v>534</v>
      </c>
      <c r="BI112" s="907" t="s">
        <v>1140</v>
      </c>
      <c r="BJ112" s="907" t="s">
        <v>534</v>
      </c>
      <c r="BK112" s="907" t="s">
        <v>1140</v>
      </c>
      <c r="BL112" s="907" t="s">
        <v>534</v>
      </c>
      <c r="BM112" s="907" t="s">
        <v>1140</v>
      </c>
      <c r="BN112" s="907" t="s">
        <v>1140</v>
      </c>
      <c r="BO112" s="907" t="s">
        <v>534</v>
      </c>
      <c r="BP112" s="907" t="s">
        <v>534</v>
      </c>
      <c r="BQ112" s="907" t="s">
        <v>534</v>
      </c>
      <c r="BR112" s="907" t="s">
        <v>534</v>
      </c>
      <c r="BS112" s="907" t="s">
        <v>1140</v>
      </c>
      <c r="BT112" s="907" t="s">
        <v>534</v>
      </c>
      <c r="BU112" s="907" t="s">
        <v>1140</v>
      </c>
      <c r="BV112" s="907" t="s">
        <v>1140</v>
      </c>
      <c r="BW112" s="907" t="s">
        <v>1140</v>
      </c>
      <c r="BX112" s="907" t="s">
        <v>1140</v>
      </c>
      <c r="BY112" s="907" t="s">
        <v>1140</v>
      </c>
      <c r="BZ112" s="907" t="s">
        <v>534</v>
      </c>
      <c r="CA112" s="907" t="s">
        <v>534</v>
      </c>
      <c r="CB112" s="907" t="s">
        <v>1140</v>
      </c>
      <c r="CC112" s="907" t="s">
        <v>1140</v>
      </c>
      <c r="CD112" s="907" t="s">
        <v>1140</v>
      </c>
      <c r="CE112" s="907" t="s">
        <v>1140</v>
      </c>
      <c r="CF112" s="907" t="s">
        <v>534</v>
      </c>
      <c r="CG112" s="907" t="s">
        <v>1140</v>
      </c>
      <c r="CH112" s="907" t="s">
        <v>1140</v>
      </c>
      <c r="CI112" s="907" t="s">
        <v>1140</v>
      </c>
      <c r="CJ112" s="907" t="s">
        <v>1140</v>
      </c>
      <c r="CK112" s="907" t="s">
        <v>1140</v>
      </c>
      <c r="CL112" s="907" t="s">
        <v>1140</v>
      </c>
      <c r="CM112" s="907" t="s">
        <v>1140</v>
      </c>
      <c r="CN112" s="907" t="s">
        <v>534</v>
      </c>
      <c r="CO112" s="907" t="s">
        <v>1140</v>
      </c>
      <c r="CP112" s="907" t="s">
        <v>1140</v>
      </c>
      <c r="CQ112" s="907" t="s">
        <v>1140</v>
      </c>
      <c r="CR112" s="907" t="s">
        <v>1140</v>
      </c>
      <c r="CS112" s="907" t="s">
        <v>1140</v>
      </c>
      <c r="CT112" s="907" t="s">
        <v>1140</v>
      </c>
      <c r="CU112" s="907" t="s">
        <v>1140</v>
      </c>
      <c r="CV112" s="907" t="s">
        <v>1140</v>
      </c>
      <c r="CW112" s="907" t="s">
        <v>1140</v>
      </c>
      <c r="CX112" s="907" t="s">
        <v>1140</v>
      </c>
      <c r="CY112" s="907" t="s">
        <v>1140</v>
      </c>
      <c r="CZ112" s="907" t="s">
        <v>1140</v>
      </c>
      <c r="DA112" s="907" t="s">
        <v>1140</v>
      </c>
      <c r="DB112" s="907" t="s">
        <v>1140</v>
      </c>
      <c r="DC112" s="907" t="s">
        <v>1140</v>
      </c>
      <c r="DD112" s="907" t="s">
        <v>1140</v>
      </c>
      <c r="DE112" s="907" t="s">
        <v>1140</v>
      </c>
      <c r="DF112" s="907" t="s">
        <v>1140</v>
      </c>
      <c r="DG112" s="907" t="s">
        <v>1140</v>
      </c>
      <c r="DH112" s="907" t="s">
        <v>1140</v>
      </c>
      <c r="DI112" s="907" t="s">
        <v>1140</v>
      </c>
      <c r="DJ112" s="907" t="s">
        <v>534</v>
      </c>
      <c r="DK112" s="907" t="s">
        <v>1140</v>
      </c>
      <c r="DL112" s="907" t="s">
        <v>1140</v>
      </c>
      <c r="DM112" s="907" t="s">
        <v>1140</v>
      </c>
      <c r="DN112" s="907" t="s">
        <v>534</v>
      </c>
      <c r="DO112" s="907" t="s">
        <v>1140</v>
      </c>
      <c r="DP112" s="907" t="s">
        <v>1140</v>
      </c>
      <c r="DQ112" s="907" t="s">
        <v>1140</v>
      </c>
      <c r="DR112" s="907" t="s">
        <v>1140</v>
      </c>
      <c r="DS112" s="907" t="s">
        <v>1140</v>
      </c>
      <c r="DT112" s="907" t="s">
        <v>1140</v>
      </c>
      <c r="DU112" s="907" t="s">
        <v>1140</v>
      </c>
      <c r="DV112" s="907" t="s">
        <v>1140</v>
      </c>
      <c r="DW112" s="907" t="s">
        <v>534</v>
      </c>
      <c r="DX112" s="907" t="s">
        <v>534</v>
      </c>
      <c r="DY112" s="907" t="s">
        <v>534</v>
      </c>
      <c r="DZ112" s="907" t="s">
        <v>534</v>
      </c>
      <c r="EA112" s="907" t="s">
        <v>534</v>
      </c>
      <c r="EB112" s="907" t="s">
        <v>534</v>
      </c>
      <c r="EC112" s="907" t="s">
        <v>534</v>
      </c>
      <c r="ED112" s="907" t="s">
        <v>1140</v>
      </c>
      <c r="EE112" s="907" t="s">
        <v>1140</v>
      </c>
      <c r="EF112" s="907" t="s">
        <v>1140</v>
      </c>
      <c r="EG112" s="907" t="s">
        <v>1140</v>
      </c>
      <c r="EH112" s="907" t="s">
        <v>1140</v>
      </c>
      <c r="EI112" s="907" t="s">
        <v>1140</v>
      </c>
      <c r="EJ112" s="907" t="s">
        <v>1140</v>
      </c>
      <c r="EK112" s="907" t="s">
        <v>1140</v>
      </c>
      <c r="EL112" s="907" t="s">
        <v>1140</v>
      </c>
      <c r="EM112" s="907" t="s">
        <v>1140</v>
      </c>
      <c r="EN112" s="907" t="s">
        <v>1140</v>
      </c>
      <c r="EO112" s="907" t="s">
        <v>1140</v>
      </c>
      <c r="EP112" s="907" t="s">
        <v>1140</v>
      </c>
      <c r="EQ112" s="907" t="s">
        <v>1140</v>
      </c>
      <c r="ER112" s="907" t="s">
        <v>534</v>
      </c>
      <c r="ES112" s="907" t="s">
        <v>534</v>
      </c>
      <c r="ET112" s="907" t="s">
        <v>534</v>
      </c>
      <c r="EU112" s="907" t="s">
        <v>1140</v>
      </c>
      <c r="EV112" s="907" t="s">
        <v>1140</v>
      </c>
      <c r="EW112" s="907" t="s">
        <v>1140</v>
      </c>
      <c r="EX112" s="907" t="s">
        <v>534</v>
      </c>
      <c r="EY112" s="907" t="s">
        <v>1140</v>
      </c>
      <c r="EZ112" s="907" t="s">
        <v>1140</v>
      </c>
      <c r="FA112" s="907" t="s">
        <v>1140</v>
      </c>
      <c r="FB112" s="907" t="s">
        <v>534</v>
      </c>
      <c r="FC112" s="907" t="s">
        <v>1140</v>
      </c>
      <c r="FD112" s="907" t="s">
        <v>1140</v>
      </c>
      <c r="FE112" s="907" t="s">
        <v>1140</v>
      </c>
      <c r="FF112" s="907" t="s">
        <v>1140</v>
      </c>
      <c r="FG112" s="907" t="s">
        <v>1140</v>
      </c>
      <c r="FH112" s="907" t="s">
        <v>534</v>
      </c>
      <c r="FI112" s="907" t="s">
        <v>534</v>
      </c>
      <c r="FJ112" s="907" t="s">
        <v>1140</v>
      </c>
      <c r="FK112" s="907" t="s">
        <v>1140</v>
      </c>
      <c r="FL112" s="907" t="s">
        <v>1140</v>
      </c>
      <c r="FM112" s="907" t="s">
        <v>1140</v>
      </c>
      <c r="FN112" s="907" t="s">
        <v>1140</v>
      </c>
      <c r="FO112" s="907" t="s">
        <v>1140</v>
      </c>
      <c r="FP112" s="907" t="s">
        <v>1140</v>
      </c>
      <c r="FQ112" s="907" t="s">
        <v>1140</v>
      </c>
      <c r="FR112" s="907" t="s">
        <v>534</v>
      </c>
      <c r="FS112" s="907" t="s">
        <v>1140</v>
      </c>
      <c r="FT112" s="907" t="s">
        <v>1140</v>
      </c>
      <c r="FU112" s="907" t="s">
        <v>1140</v>
      </c>
      <c r="FV112" s="907" t="s">
        <v>534</v>
      </c>
      <c r="FW112" s="907" t="s">
        <v>1140</v>
      </c>
      <c r="FX112" s="907" t="s">
        <v>534</v>
      </c>
      <c r="FY112" s="907" t="s">
        <v>534</v>
      </c>
      <c r="FZ112" s="907" t="s">
        <v>534</v>
      </c>
      <c r="GA112" s="907" t="s">
        <v>534</v>
      </c>
      <c r="GB112" s="907" t="s">
        <v>534</v>
      </c>
      <c r="GC112" s="907" t="s">
        <v>1140</v>
      </c>
      <c r="GD112" s="907" t="s">
        <v>534</v>
      </c>
      <c r="GE112" s="907" t="s">
        <v>534</v>
      </c>
      <c r="GF112" s="907" t="s">
        <v>1140</v>
      </c>
      <c r="GG112" s="907" t="s">
        <v>1140</v>
      </c>
      <c r="GH112" s="907" t="s">
        <v>534</v>
      </c>
      <c r="GI112" s="907" t="s">
        <v>534</v>
      </c>
      <c r="GJ112" s="907" t="s">
        <v>534</v>
      </c>
      <c r="GK112" s="907" t="s">
        <v>534</v>
      </c>
    </row>
    <row r="113" spans="1:193" x14ac:dyDescent="0.2">
      <c r="A113" s="906">
        <v>44573</v>
      </c>
      <c r="B113" s="907" t="s">
        <v>1140</v>
      </c>
      <c r="C113" s="907" t="s">
        <v>1140</v>
      </c>
      <c r="D113" s="907" t="s">
        <v>1140</v>
      </c>
      <c r="E113" s="907" t="s">
        <v>534</v>
      </c>
      <c r="F113" s="907" t="s">
        <v>1140</v>
      </c>
      <c r="G113" s="907" t="s">
        <v>1140</v>
      </c>
      <c r="H113" s="907" t="s">
        <v>1140</v>
      </c>
      <c r="I113" s="907" t="s">
        <v>1140</v>
      </c>
      <c r="J113" s="907" t="s">
        <v>1140</v>
      </c>
      <c r="K113" s="907" t="s">
        <v>1140</v>
      </c>
      <c r="L113" s="907" t="s">
        <v>1140</v>
      </c>
      <c r="M113" s="907" t="s">
        <v>1140</v>
      </c>
      <c r="N113" s="907" t="s">
        <v>1140</v>
      </c>
      <c r="O113" s="907" t="s">
        <v>1140</v>
      </c>
      <c r="P113" s="907" t="s">
        <v>1140</v>
      </c>
      <c r="Q113" s="907" t="s">
        <v>1140</v>
      </c>
      <c r="R113" s="907" t="s">
        <v>1140</v>
      </c>
      <c r="S113" s="907" t="s">
        <v>1140</v>
      </c>
      <c r="T113" s="907" t="s">
        <v>1140</v>
      </c>
      <c r="U113" s="907" t="s">
        <v>1140</v>
      </c>
      <c r="V113" s="907" t="s">
        <v>1140</v>
      </c>
      <c r="W113" s="907" t="s">
        <v>1140</v>
      </c>
      <c r="X113" s="907" t="s">
        <v>1140</v>
      </c>
      <c r="Y113" s="907" t="s">
        <v>1140</v>
      </c>
      <c r="Z113" s="907" t="s">
        <v>1140</v>
      </c>
      <c r="AA113" s="907" t="s">
        <v>1140</v>
      </c>
      <c r="AB113" s="907" t="s">
        <v>1140</v>
      </c>
      <c r="AC113" s="907" t="s">
        <v>1140</v>
      </c>
      <c r="AD113" s="907" t="s">
        <v>1140</v>
      </c>
      <c r="AE113" s="907" t="s">
        <v>1140</v>
      </c>
      <c r="AF113" s="907" t="s">
        <v>534</v>
      </c>
      <c r="AG113" s="907" t="s">
        <v>534</v>
      </c>
      <c r="AH113" s="907" t="s">
        <v>1140</v>
      </c>
      <c r="AI113" s="907" t="s">
        <v>1140</v>
      </c>
      <c r="AJ113" s="907" t="s">
        <v>1140</v>
      </c>
      <c r="AK113" s="907" t="s">
        <v>1140</v>
      </c>
      <c r="AL113" s="907" t="s">
        <v>1140</v>
      </c>
      <c r="AM113" s="907" t="s">
        <v>1140</v>
      </c>
      <c r="AN113" s="907" t="s">
        <v>1140</v>
      </c>
      <c r="AO113" s="907" t="s">
        <v>1140</v>
      </c>
      <c r="AP113" s="907" t="s">
        <v>1140</v>
      </c>
      <c r="AQ113" s="907" t="s">
        <v>1140</v>
      </c>
      <c r="AR113" s="907" t="s">
        <v>1140</v>
      </c>
      <c r="AS113" s="907" t="s">
        <v>1140</v>
      </c>
      <c r="AT113" s="907" t="s">
        <v>1140</v>
      </c>
      <c r="AU113" s="907" t="s">
        <v>1140</v>
      </c>
      <c r="AV113" s="907" t="s">
        <v>1140</v>
      </c>
      <c r="AW113" s="907" t="s">
        <v>1140</v>
      </c>
      <c r="AX113" s="907" t="s">
        <v>1140</v>
      </c>
      <c r="AY113" s="907" t="s">
        <v>534</v>
      </c>
      <c r="AZ113" s="907" t="s">
        <v>534</v>
      </c>
      <c r="BA113" s="907" t="s">
        <v>1140</v>
      </c>
      <c r="BB113" s="907" t="s">
        <v>534</v>
      </c>
      <c r="BC113" s="907" t="s">
        <v>1140</v>
      </c>
      <c r="BD113" s="907" t="s">
        <v>534</v>
      </c>
      <c r="BE113" s="907" t="s">
        <v>1140</v>
      </c>
      <c r="BF113" s="907" t="s">
        <v>1140</v>
      </c>
      <c r="BG113" s="907" t="s">
        <v>534</v>
      </c>
      <c r="BH113" s="907" t="s">
        <v>534</v>
      </c>
      <c r="BI113" s="907" t="s">
        <v>1140</v>
      </c>
      <c r="BJ113" s="907" t="s">
        <v>534</v>
      </c>
      <c r="BK113" s="907" t="s">
        <v>1140</v>
      </c>
      <c r="BL113" s="907" t="s">
        <v>534</v>
      </c>
      <c r="BM113" s="907" t="s">
        <v>1140</v>
      </c>
      <c r="BN113" s="907" t="s">
        <v>1140</v>
      </c>
      <c r="BO113" s="907" t="s">
        <v>534</v>
      </c>
      <c r="BP113" s="907" t="s">
        <v>534</v>
      </c>
      <c r="BQ113" s="907" t="s">
        <v>534</v>
      </c>
      <c r="BR113" s="907" t="s">
        <v>534</v>
      </c>
      <c r="BS113" s="907" t="s">
        <v>1140</v>
      </c>
      <c r="BT113" s="907" t="s">
        <v>534</v>
      </c>
      <c r="BU113" s="907" t="s">
        <v>1140</v>
      </c>
      <c r="BV113" s="907" t="s">
        <v>1140</v>
      </c>
      <c r="BW113" s="907" t="s">
        <v>1140</v>
      </c>
      <c r="BX113" s="907" t="s">
        <v>1140</v>
      </c>
      <c r="BY113" s="907" t="s">
        <v>1140</v>
      </c>
      <c r="BZ113" s="907" t="s">
        <v>534</v>
      </c>
      <c r="CA113" s="907" t="s">
        <v>534</v>
      </c>
      <c r="CB113" s="907" t="s">
        <v>1140</v>
      </c>
      <c r="CC113" s="907" t="s">
        <v>1140</v>
      </c>
      <c r="CD113" s="907" t="s">
        <v>1140</v>
      </c>
      <c r="CE113" s="907" t="s">
        <v>1140</v>
      </c>
      <c r="CF113" s="907" t="s">
        <v>534</v>
      </c>
      <c r="CG113" s="907" t="s">
        <v>1140</v>
      </c>
      <c r="CH113" s="907" t="s">
        <v>1140</v>
      </c>
      <c r="CI113" s="907" t="s">
        <v>1140</v>
      </c>
      <c r="CJ113" s="907" t="s">
        <v>1140</v>
      </c>
      <c r="CK113" s="907" t="s">
        <v>1140</v>
      </c>
      <c r="CL113" s="907" t="s">
        <v>1140</v>
      </c>
      <c r="CM113" s="907" t="s">
        <v>1140</v>
      </c>
      <c r="CN113" s="907" t="s">
        <v>534</v>
      </c>
      <c r="CO113" s="907" t="s">
        <v>1140</v>
      </c>
      <c r="CP113" s="907" t="s">
        <v>1140</v>
      </c>
      <c r="CQ113" s="907" t="s">
        <v>1140</v>
      </c>
      <c r="CR113" s="907" t="s">
        <v>1140</v>
      </c>
      <c r="CS113" s="907" t="s">
        <v>1140</v>
      </c>
      <c r="CT113" s="907" t="s">
        <v>1140</v>
      </c>
      <c r="CU113" s="907" t="s">
        <v>1140</v>
      </c>
      <c r="CV113" s="907" t="s">
        <v>1140</v>
      </c>
      <c r="CW113" s="907" t="s">
        <v>1140</v>
      </c>
      <c r="CX113" s="907" t="s">
        <v>1140</v>
      </c>
      <c r="CY113" s="907" t="s">
        <v>1140</v>
      </c>
      <c r="CZ113" s="907" t="s">
        <v>1140</v>
      </c>
      <c r="DA113" s="907" t="s">
        <v>1140</v>
      </c>
      <c r="DB113" s="907" t="s">
        <v>1140</v>
      </c>
      <c r="DC113" s="907" t="s">
        <v>1140</v>
      </c>
      <c r="DD113" s="907" t="s">
        <v>1140</v>
      </c>
      <c r="DE113" s="907" t="s">
        <v>1140</v>
      </c>
      <c r="DF113" s="907" t="s">
        <v>1140</v>
      </c>
      <c r="DG113" s="907" t="s">
        <v>1140</v>
      </c>
      <c r="DH113" s="907" t="s">
        <v>1140</v>
      </c>
      <c r="DI113" s="907" t="s">
        <v>1140</v>
      </c>
      <c r="DJ113" s="907" t="s">
        <v>534</v>
      </c>
      <c r="DK113" s="907" t="s">
        <v>1140</v>
      </c>
      <c r="DL113" s="907" t="s">
        <v>1140</v>
      </c>
      <c r="DM113" s="907" t="s">
        <v>1140</v>
      </c>
      <c r="DN113" s="907" t="s">
        <v>534</v>
      </c>
      <c r="DO113" s="907" t="s">
        <v>1140</v>
      </c>
      <c r="DP113" s="907" t="s">
        <v>1140</v>
      </c>
      <c r="DQ113" s="907" t="s">
        <v>1140</v>
      </c>
      <c r="DR113" s="907" t="s">
        <v>1140</v>
      </c>
      <c r="DS113" s="907" t="s">
        <v>1140</v>
      </c>
      <c r="DT113" s="907" t="s">
        <v>1140</v>
      </c>
      <c r="DU113" s="907" t="s">
        <v>1140</v>
      </c>
      <c r="DV113" s="907" t="s">
        <v>1140</v>
      </c>
      <c r="DW113" s="907" t="s">
        <v>534</v>
      </c>
      <c r="DX113" s="907" t="s">
        <v>534</v>
      </c>
      <c r="DY113" s="907" t="s">
        <v>534</v>
      </c>
      <c r="DZ113" s="907" t="s">
        <v>534</v>
      </c>
      <c r="EA113" s="907" t="s">
        <v>534</v>
      </c>
      <c r="EB113" s="907" t="s">
        <v>534</v>
      </c>
      <c r="EC113" s="907" t="s">
        <v>534</v>
      </c>
      <c r="ED113" s="907" t="s">
        <v>1140</v>
      </c>
      <c r="EE113" s="907" t="s">
        <v>1140</v>
      </c>
      <c r="EF113" s="907" t="s">
        <v>1140</v>
      </c>
      <c r="EG113" s="907" t="s">
        <v>1140</v>
      </c>
      <c r="EH113" s="907" t="s">
        <v>1140</v>
      </c>
      <c r="EI113" s="907" t="s">
        <v>1140</v>
      </c>
      <c r="EJ113" s="907" t="s">
        <v>1140</v>
      </c>
      <c r="EK113" s="907" t="s">
        <v>1140</v>
      </c>
      <c r="EL113" s="907" t="s">
        <v>1140</v>
      </c>
      <c r="EM113" s="907" t="s">
        <v>1140</v>
      </c>
      <c r="EN113" s="907" t="s">
        <v>1140</v>
      </c>
      <c r="EO113" s="907" t="s">
        <v>1140</v>
      </c>
      <c r="EP113" s="907" t="s">
        <v>1140</v>
      </c>
      <c r="EQ113" s="907" t="s">
        <v>1140</v>
      </c>
      <c r="ER113" s="907" t="s">
        <v>534</v>
      </c>
      <c r="ES113" s="907" t="s">
        <v>534</v>
      </c>
      <c r="ET113" s="907" t="s">
        <v>534</v>
      </c>
      <c r="EU113" s="907" t="s">
        <v>1140</v>
      </c>
      <c r="EV113" s="907" t="s">
        <v>1140</v>
      </c>
      <c r="EW113" s="907" t="s">
        <v>534</v>
      </c>
      <c r="EX113" s="907" t="s">
        <v>534</v>
      </c>
      <c r="EY113" s="907" t="s">
        <v>1140</v>
      </c>
      <c r="EZ113" s="907" t="s">
        <v>1140</v>
      </c>
      <c r="FA113" s="907" t="s">
        <v>1140</v>
      </c>
      <c r="FB113" s="907" t="s">
        <v>1140</v>
      </c>
      <c r="FC113" s="907" t="s">
        <v>1140</v>
      </c>
      <c r="FD113" s="907" t="s">
        <v>1140</v>
      </c>
      <c r="FE113" s="907" t="s">
        <v>1140</v>
      </c>
      <c r="FF113" s="907" t="s">
        <v>1140</v>
      </c>
      <c r="FG113" s="907" t="s">
        <v>1140</v>
      </c>
      <c r="FH113" s="907" t="s">
        <v>534</v>
      </c>
      <c r="FI113" s="907" t="s">
        <v>534</v>
      </c>
      <c r="FJ113" s="907" t="s">
        <v>1140</v>
      </c>
      <c r="FK113" s="907" t="s">
        <v>1140</v>
      </c>
      <c r="FL113" s="907" t="s">
        <v>1140</v>
      </c>
      <c r="FM113" s="907" t="s">
        <v>1140</v>
      </c>
      <c r="FN113" s="907" t="s">
        <v>1140</v>
      </c>
      <c r="FO113" s="907" t="s">
        <v>1140</v>
      </c>
      <c r="FP113" s="907" t="s">
        <v>1140</v>
      </c>
      <c r="FQ113" s="907" t="s">
        <v>1140</v>
      </c>
      <c r="FR113" s="907" t="s">
        <v>534</v>
      </c>
      <c r="FS113" s="907" t="s">
        <v>1140</v>
      </c>
      <c r="FT113" s="907" t="s">
        <v>1140</v>
      </c>
      <c r="FU113" s="907" t="s">
        <v>1140</v>
      </c>
      <c r="FV113" s="907" t="s">
        <v>534</v>
      </c>
      <c r="FW113" s="907" t="s">
        <v>1140</v>
      </c>
      <c r="FX113" s="907" t="s">
        <v>534</v>
      </c>
      <c r="FY113" s="907" t="s">
        <v>534</v>
      </c>
      <c r="FZ113" s="907" t="s">
        <v>534</v>
      </c>
      <c r="GA113" s="907" t="s">
        <v>534</v>
      </c>
      <c r="GB113" s="907" t="s">
        <v>534</v>
      </c>
      <c r="GC113" s="907" t="s">
        <v>1140</v>
      </c>
      <c r="GD113" s="907" t="s">
        <v>534</v>
      </c>
      <c r="GE113" s="907" t="s">
        <v>534</v>
      </c>
      <c r="GF113" s="907" t="s">
        <v>1140</v>
      </c>
      <c r="GG113" s="907" t="s">
        <v>1140</v>
      </c>
      <c r="GH113" s="907" t="s">
        <v>534</v>
      </c>
      <c r="GI113" s="907" t="s">
        <v>534</v>
      </c>
      <c r="GJ113" s="907" t="s">
        <v>534</v>
      </c>
      <c r="GK113" s="907" t="s">
        <v>534</v>
      </c>
    </row>
    <row r="114" spans="1:193" x14ac:dyDescent="0.2">
      <c r="A114" s="906">
        <v>44574</v>
      </c>
      <c r="B114" s="907" t="s">
        <v>1140</v>
      </c>
      <c r="C114" s="907" t="s">
        <v>1140</v>
      </c>
      <c r="D114" s="907" t="s">
        <v>1140</v>
      </c>
      <c r="E114" s="907" t="s">
        <v>534</v>
      </c>
      <c r="F114" s="907" t="s">
        <v>1140</v>
      </c>
      <c r="G114" s="907" t="s">
        <v>1140</v>
      </c>
      <c r="H114" s="907" t="s">
        <v>1140</v>
      </c>
      <c r="I114" s="907" t="s">
        <v>1140</v>
      </c>
      <c r="J114" s="907" t="s">
        <v>1140</v>
      </c>
      <c r="K114" s="907" t="s">
        <v>1140</v>
      </c>
      <c r="L114" s="907" t="s">
        <v>1140</v>
      </c>
      <c r="M114" s="907" t="s">
        <v>1140</v>
      </c>
      <c r="N114" s="907" t="s">
        <v>1140</v>
      </c>
      <c r="O114" s="907" t="s">
        <v>1140</v>
      </c>
      <c r="P114" s="907" t="s">
        <v>1140</v>
      </c>
      <c r="Q114" s="907" t="s">
        <v>1140</v>
      </c>
      <c r="R114" s="907" t="s">
        <v>1140</v>
      </c>
      <c r="S114" s="907" t="s">
        <v>1140</v>
      </c>
      <c r="T114" s="907" t="s">
        <v>1140</v>
      </c>
      <c r="U114" s="907" t="s">
        <v>1140</v>
      </c>
      <c r="V114" s="907" t="s">
        <v>1140</v>
      </c>
      <c r="W114" s="907" t="s">
        <v>1140</v>
      </c>
      <c r="X114" s="907" t="s">
        <v>1140</v>
      </c>
      <c r="Y114" s="907" t="s">
        <v>1140</v>
      </c>
      <c r="Z114" s="907" t="s">
        <v>1140</v>
      </c>
      <c r="AA114" s="907" t="s">
        <v>1140</v>
      </c>
      <c r="AB114" s="907" t="s">
        <v>1140</v>
      </c>
      <c r="AC114" s="907" t="s">
        <v>1140</v>
      </c>
      <c r="AD114" s="907" t="s">
        <v>1140</v>
      </c>
      <c r="AE114" s="907" t="s">
        <v>1140</v>
      </c>
      <c r="AF114" s="907" t="s">
        <v>534</v>
      </c>
      <c r="AG114" s="907" t="s">
        <v>534</v>
      </c>
      <c r="AH114" s="907" t="s">
        <v>1140</v>
      </c>
      <c r="AI114" s="907" t="s">
        <v>1140</v>
      </c>
      <c r="AJ114" s="907" t="s">
        <v>1140</v>
      </c>
      <c r="AK114" s="907" t="s">
        <v>1140</v>
      </c>
      <c r="AL114" s="907" t="s">
        <v>1140</v>
      </c>
      <c r="AM114" s="907" t="s">
        <v>1140</v>
      </c>
      <c r="AN114" s="907" t="s">
        <v>1140</v>
      </c>
      <c r="AO114" s="907" t="s">
        <v>1140</v>
      </c>
      <c r="AP114" s="907" t="s">
        <v>1140</v>
      </c>
      <c r="AQ114" s="907" t="s">
        <v>1140</v>
      </c>
      <c r="AR114" s="907" t="s">
        <v>1140</v>
      </c>
      <c r="AS114" s="907" t="s">
        <v>1140</v>
      </c>
      <c r="AT114" s="907" t="s">
        <v>1140</v>
      </c>
      <c r="AU114" s="907" t="s">
        <v>1140</v>
      </c>
      <c r="AV114" s="907" t="s">
        <v>1140</v>
      </c>
      <c r="AW114" s="907" t="s">
        <v>1140</v>
      </c>
      <c r="AX114" s="907" t="s">
        <v>1140</v>
      </c>
      <c r="AY114" s="907" t="s">
        <v>534</v>
      </c>
      <c r="AZ114" s="907" t="s">
        <v>534</v>
      </c>
      <c r="BA114" s="907" t="s">
        <v>1140</v>
      </c>
      <c r="BB114" s="907" t="s">
        <v>534</v>
      </c>
      <c r="BC114" s="907" t="s">
        <v>1140</v>
      </c>
      <c r="BD114" s="907" t="s">
        <v>534</v>
      </c>
      <c r="BE114" s="907" t="s">
        <v>1140</v>
      </c>
      <c r="BF114" s="907" t="s">
        <v>1140</v>
      </c>
      <c r="BG114" s="907" t="s">
        <v>534</v>
      </c>
      <c r="BH114" s="907" t="s">
        <v>534</v>
      </c>
      <c r="BI114" s="907" t="s">
        <v>1140</v>
      </c>
      <c r="BJ114" s="907" t="s">
        <v>534</v>
      </c>
      <c r="BK114" s="907" t="s">
        <v>1140</v>
      </c>
      <c r="BL114" s="907" t="s">
        <v>534</v>
      </c>
      <c r="BM114" s="907" t="s">
        <v>1140</v>
      </c>
      <c r="BN114" s="907" t="s">
        <v>1140</v>
      </c>
      <c r="BO114" s="907" t="s">
        <v>534</v>
      </c>
      <c r="BP114" s="907" t="s">
        <v>534</v>
      </c>
      <c r="BQ114" s="907" t="s">
        <v>534</v>
      </c>
      <c r="BR114" s="907" t="s">
        <v>534</v>
      </c>
      <c r="BS114" s="907" t="s">
        <v>1140</v>
      </c>
      <c r="BT114" s="907" t="s">
        <v>534</v>
      </c>
      <c r="BU114" s="907" t="s">
        <v>1140</v>
      </c>
      <c r="BV114" s="907" t="s">
        <v>1140</v>
      </c>
      <c r="BW114" s="907" t="s">
        <v>1140</v>
      </c>
      <c r="BX114" s="907" t="s">
        <v>1140</v>
      </c>
      <c r="BY114" s="907" t="s">
        <v>1140</v>
      </c>
      <c r="BZ114" s="907" t="s">
        <v>534</v>
      </c>
      <c r="CA114" s="907" t="s">
        <v>534</v>
      </c>
      <c r="CB114" s="907" t="s">
        <v>1140</v>
      </c>
      <c r="CC114" s="907" t="s">
        <v>1140</v>
      </c>
      <c r="CD114" s="907" t="s">
        <v>1140</v>
      </c>
      <c r="CE114" s="907" t="s">
        <v>1140</v>
      </c>
      <c r="CF114" s="907" t="s">
        <v>534</v>
      </c>
      <c r="CG114" s="907" t="s">
        <v>1140</v>
      </c>
      <c r="CH114" s="907" t="s">
        <v>1140</v>
      </c>
      <c r="CI114" s="907" t="s">
        <v>1140</v>
      </c>
      <c r="CJ114" s="907" t="s">
        <v>1140</v>
      </c>
      <c r="CK114" s="907" t="s">
        <v>1140</v>
      </c>
      <c r="CL114" s="907" t="s">
        <v>1140</v>
      </c>
      <c r="CM114" s="907" t="s">
        <v>1140</v>
      </c>
      <c r="CN114" s="907" t="s">
        <v>534</v>
      </c>
      <c r="CO114" s="907" t="s">
        <v>1140</v>
      </c>
      <c r="CP114" s="907" t="s">
        <v>1140</v>
      </c>
      <c r="CQ114" s="907" t="s">
        <v>1140</v>
      </c>
      <c r="CR114" s="907" t="s">
        <v>1140</v>
      </c>
      <c r="CS114" s="907" t="s">
        <v>1140</v>
      </c>
      <c r="CT114" s="907" t="s">
        <v>1140</v>
      </c>
      <c r="CU114" s="907" t="s">
        <v>1140</v>
      </c>
      <c r="CV114" s="907" t="s">
        <v>1140</v>
      </c>
      <c r="CW114" s="907" t="s">
        <v>1140</v>
      </c>
      <c r="CX114" s="907" t="s">
        <v>1140</v>
      </c>
      <c r="CY114" s="907" t="s">
        <v>1140</v>
      </c>
      <c r="CZ114" s="907" t="s">
        <v>1140</v>
      </c>
      <c r="DA114" s="907" t="s">
        <v>1140</v>
      </c>
      <c r="DB114" s="907" t="s">
        <v>1140</v>
      </c>
      <c r="DC114" s="907" t="s">
        <v>1140</v>
      </c>
      <c r="DD114" s="907" t="s">
        <v>1140</v>
      </c>
      <c r="DE114" s="907" t="s">
        <v>1140</v>
      </c>
      <c r="DF114" s="907" t="s">
        <v>1140</v>
      </c>
      <c r="DG114" s="907" t="s">
        <v>1140</v>
      </c>
      <c r="DH114" s="907" t="s">
        <v>1140</v>
      </c>
      <c r="DI114" s="907" t="s">
        <v>1140</v>
      </c>
      <c r="DJ114" s="907" t="s">
        <v>534</v>
      </c>
      <c r="DK114" s="907" t="s">
        <v>1140</v>
      </c>
      <c r="DL114" s="907" t="s">
        <v>1140</v>
      </c>
      <c r="DM114" s="907" t="s">
        <v>1140</v>
      </c>
      <c r="DN114" s="907" t="s">
        <v>534</v>
      </c>
      <c r="DO114" s="907" t="s">
        <v>1140</v>
      </c>
      <c r="DP114" s="907" t="s">
        <v>1140</v>
      </c>
      <c r="DQ114" s="907" t="s">
        <v>1140</v>
      </c>
      <c r="DR114" s="907" t="s">
        <v>1140</v>
      </c>
      <c r="DS114" s="907" t="s">
        <v>1140</v>
      </c>
      <c r="DT114" s="907" t="s">
        <v>1140</v>
      </c>
      <c r="DU114" s="907" t="s">
        <v>1140</v>
      </c>
      <c r="DV114" s="907" t="s">
        <v>1140</v>
      </c>
      <c r="DW114" s="907" t="s">
        <v>534</v>
      </c>
      <c r="DX114" s="907" t="s">
        <v>534</v>
      </c>
      <c r="DY114" s="907" t="s">
        <v>534</v>
      </c>
      <c r="DZ114" s="907" t="s">
        <v>534</v>
      </c>
      <c r="EA114" s="907" t="s">
        <v>534</v>
      </c>
      <c r="EB114" s="907" t="s">
        <v>534</v>
      </c>
      <c r="EC114" s="907" t="s">
        <v>534</v>
      </c>
      <c r="ED114" s="907" t="s">
        <v>1140</v>
      </c>
      <c r="EE114" s="907" t="s">
        <v>1140</v>
      </c>
      <c r="EF114" s="907" t="s">
        <v>1140</v>
      </c>
      <c r="EG114" s="907" t="s">
        <v>1140</v>
      </c>
      <c r="EH114" s="907" t="s">
        <v>1140</v>
      </c>
      <c r="EI114" s="907" t="s">
        <v>1140</v>
      </c>
      <c r="EJ114" s="907" t="s">
        <v>1140</v>
      </c>
      <c r="EK114" s="907" t="s">
        <v>1140</v>
      </c>
      <c r="EL114" s="907" t="s">
        <v>1140</v>
      </c>
      <c r="EM114" s="907" t="s">
        <v>1140</v>
      </c>
      <c r="EN114" s="907" t="s">
        <v>1140</v>
      </c>
      <c r="EO114" s="907" t="s">
        <v>1140</v>
      </c>
      <c r="EP114" s="907" t="s">
        <v>1140</v>
      </c>
      <c r="EQ114" s="907" t="s">
        <v>1140</v>
      </c>
      <c r="ER114" s="907" t="s">
        <v>534</v>
      </c>
      <c r="ES114" s="907" t="s">
        <v>534</v>
      </c>
      <c r="ET114" s="907" t="s">
        <v>534</v>
      </c>
      <c r="EU114" s="907" t="s">
        <v>1140</v>
      </c>
      <c r="EV114" s="907" t="s">
        <v>1140</v>
      </c>
      <c r="EW114" s="907" t="s">
        <v>534</v>
      </c>
      <c r="EX114" s="907" t="s">
        <v>534</v>
      </c>
      <c r="EY114" s="907" t="s">
        <v>1140</v>
      </c>
      <c r="EZ114" s="907" t="s">
        <v>1140</v>
      </c>
      <c r="FA114" s="907" t="s">
        <v>1140</v>
      </c>
      <c r="FB114" s="907" t="s">
        <v>1140</v>
      </c>
      <c r="FC114" s="907" t="s">
        <v>1140</v>
      </c>
      <c r="FD114" s="907" t="s">
        <v>1140</v>
      </c>
      <c r="FE114" s="907" t="s">
        <v>1140</v>
      </c>
      <c r="FF114" s="907" t="s">
        <v>1140</v>
      </c>
      <c r="FG114" s="907" t="s">
        <v>1140</v>
      </c>
      <c r="FH114" s="907" t="s">
        <v>534</v>
      </c>
      <c r="FI114" s="907" t="s">
        <v>534</v>
      </c>
      <c r="FJ114" s="907" t="s">
        <v>1140</v>
      </c>
      <c r="FK114" s="907" t="s">
        <v>1140</v>
      </c>
      <c r="FL114" s="907" t="s">
        <v>1140</v>
      </c>
      <c r="FM114" s="907" t="s">
        <v>1140</v>
      </c>
      <c r="FN114" s="907" t="s">
        <v>1140</v>
      </c>
      <c r="FO114" s="907" t="s">
        <v>1140</v>
      </c>
      <c r="FP114" s="907" t="s">
        <v>1140</v>
      </c>
      <c r="FQ114" s="907" t="s">
        <v>1140</v>
      </c>
      <c r="FR114" s="907" t="s">
        <v>534</v>
      </c>
      <c r="FS114" s="907" t="s">
        <v>1140</v>
      </c>
      <c r="FT114" s="907" t="s">
        <v>1140</v>
      </c>
      <c r="FU114" s="907" t="s">
        <v>1140</v>
      </c>
      <c r="FV114" s="907" t="s">
        <v>534</v>
      </c>
      <c r="FW114" s="907" t="s">
        <v>1140</v>
      </c>
      <c r="FX114" s="907" t="s">
        <v>534</v>
      </c>
      <c r="FY114" s="907" t="s">
        <v>534</v>
      </c>
      <c r="FZ114" s="907" t="s">
        <v>534</v>
      </c>
      <c r="GA114" s="907" t="s">
        <v>534</v>
      </c>
      <c r="GB114" s="907" t="s">
        <v>1140</v>
      </c>
      <c r="GC114" s="907" t="s">
        <v>1140</v>
      </c>
      <c r="GD114" s="907" t="s">
        <v>534</v>
      </c>
      <c r="GE114" s="907" t="s">
        <v>534</v>
      </c>
      <c r="GF114" s="907" t="s">
        <v>1140</v>
      </c>
      <c r="GG114" s="907" t="s">
        <v>534</v>
      </c>
      <c r="GH114" s="907" t="s">
        <v>534</v>
      </c>
      <c r="GI114" s="907" t="s">
        <v>534</v>
      </c>
      <c r="GJ114" s="907" t="s">
        <v>534</v>
      </c>
      <c r="GK114" s="907" t="s">
        <v>1140</v>
      </c>
    </row>
    <row r="115" spans="1:193" x14ac:dyDescent="0.2">
      <c r="A115" s="906">
        <v>44575</v>
      </c>
      <c r="B115" s="907" t="s">
        <v>1140</v>
      </c>
      <c r="C115" s="907" t="s">
        <v>1140</v>
      </c>
      <c r="D115" s="907" t="s">
        <v>1140</v>
      </c>
      <c r="E115" s="907" t="s">
        <v>534</v>
      </c>
      <c r="F115" s="907" t="s">
        <v>1140</v>
      </c>
      <c r="G115" s="907" t="s">
        <v>1140</v>
      </c>
      <c r="H115" s="907" t="s">
        <v>1140</v>
      </c>
      <c r="I115" s="907" t="s">
        <v>1140</v>
      </c>
      <c r="J115" s="907" t="s">
        <v>1140</v>
      </c>
      <c r="K115" s="907" t="s">
        <v>1140</v>
      </c>
      <c r="L115" s="907" t="s">
        <v>1140</v>
      </c>
      <c r="M115" s="907" t="s">
        <v>1140</v>
      </c>
      <c r="N115" s="907" t="s">
        <v>1140</v>
      </c>
      <c r="O115" s="907" t="s">
        <v>1140</v>
      </c>
      <c r="P115" s="907" t="s">
        <v>1140</v>
      </c>
      <c r="Q115" s="907" t="s">
        <v>1140</v>
      </c>
      <c r="R115" s="907" t="s">
        <v>1140</v>
      </c>
      <c r="S115" s="907" t="s">
        <v>1140</v>
      </c>
      <c r="T115" s="907" t="s">
        <v>1140</v>
      </c>
      <c r="U115" s="907" t="s">
        <v>1140</v>
      </c>
      <c r="V115" s="907" t="s">
        <v>1140</v>
      </c>
      <c r="W115" s="907" t="s">
        <v>1140</v>
      </c>
      <c r="X115" s="907" t="s">
        <v>1140</v>
      </c>
      <c r="Y115" s="907" t="s">
        <v>1140</v>
      </c>
      <c r="Z115" s="907" t="s">
        <v>1140</v>
      </c>
      <c r="AA115" s="907" t="s">
        <v>1140</v>
      </c>
      <c r="AB115" s="907" t="s">
        <v>1140</v>
      </c>
      <c r="AC115" s="907" t="s">
        <v>1140</v>
      </c>
      <c r="AD115" s="907" t="s">
        <v>1140</v>
      </c>
      <c r="AE115" s="907" t="s">
        <v>1140</v>
      </c>
      <c r="AF115" s="907" t="s">
        <v>534</v>
      </c>
      <c r="AG115" s="907" t="s">
        <v>534</v>
      </c>
      <c r="AH115" s="907" t="s">
        <v>1140</v>
      </c>
      <c r="AI115" s="907" t="s">
        <v>1140</v>
      </c>
      <c r="AJ115" s="907" t="s">
        <v>1140</v>
      </c>
      <c r="AK115" s="907" t="s">
        <v>1140</v>
      </c>
      <c r="AL115" s="907" t="s">
        <v>1140</v>
      </c>
      <c r="AM115" s="907" t="s">
        <v>1140</v>
      </c>
      <c r="AN115" s="907" t="s">
        <v>1140</v>
      </c>
      <c r="AO115" s="907" t="s">
        <v>1140</v>
      </c>
      <c r="AP115" s="907" t="s">
        <v>1140</v>
      </c>
      <c r="AQ115" s="907" t="s">
        <v>1140</v>
      </c>
      <c r="AR115" s="907" t="s">
        <v>1140</v>
      </c>
      <c r="AS115" s="907" t="s">
        <v>1140</v>
      </c>
      <c r="AT115" s="907" t="s">
        <v>1140</v>
      </c>
      <c r="AU115" s="907" t="s">
        <v>1140</v>
      </c>
      <c r="AV115" s="907" t="s">
        <v>1140</v>
      </c>
      <c r="AW115" s="907" t="s">
        <v>1140</v>
      </c>
      <c r="AX115" s="907" t="s">
        <v>1140</v>
      </c>
      <c r="AY115" s="907" t="s">
        <v>534</v>
      </c>
      <c r="AZ115" s="907" t="s">
        <v>534</v>
      </c>
      <c r="BA115" s="907" t="s">
        <v>1140</v>
      </c>
      <c r="BB115" s="907" t="s">
        <v>534</v>
      </c>
      <c r="BC115" s="907" t="s">
        <v>1140</v>
      </c>
      <c r="BD115" s="907" t="s">
        <v>534</v>
      </c>
      <c r="BE115" s="907" t="s">
        <v>1140</v>
      </c>
      <c r="BF115" s="907" t="s">
        <v>1140</v>
      </c>
      <c r="BG115" s="907" t="s">
        <v>534</v>
      </c>
      <c r="BH115" s="907" t="s">
        <v>534</v>
      </c>
      <c r="BI115" s="907" t="s">
        <v>1140</v>
      </c>
      <c r="BJ115" s="907" t="s">
        <v>534</v>
      </c>
      <c r="BK115" s="907" t="s">
        <v>1140</v>
      </c>
      <c r="BL115" s="907" t="s">
        <v>534</v>
      </c>
      <c r="BM115" s="907" t="s">
        <v>1140</v>
      </c>
      <c r="BN115" s="907" t="s">
        <v>1140</v>
      </c>
      <c r="BO115" s="907" t="s">
        <v>534</v>
      </c>
      <c r="BP115" s="907" t="s">
        <v>534</v>
      </c>
      <c r="BQ115" s="907" t="s">
        <v>534</v>
      </c>
      <c r="BR115" s="907" t="s">
        <v>534</v>
      </c>
      <c r="BS115" s="907" t="s">
        <v>1140</v>
      </c>
      <c r="BT115" s="907" t="s">
        <v>534</v>
      </c>
      <c r="BU115" s="907" t="s">
        <v>1140</v>
      </c>
      <c r="BV115" s="907" t="s">
        <v>1140</v>
      </c>
      <c r="BW115" s="907" t="s">
        <v>1140</v>
      </c>
      <c r="BX115" s="907" t="s">
        <v>1140</v>
      </c>
      <c r="BY115" s="907" t="s">
        <v>1140</v>
      </c>
      <c r="BZ115" s="907" t="s">
        <v>534</v>
      </c>
      <c r="CA115" s="907" t="s">
        <v>534</v>
      </c>
      <c r="CB115" s="907" t="s">
        <v>1140</v>
      </c>
      <c r="CC115" s="907" t="s">
        <v>1140</v>
      </c>
      <c r="CD115" s="907" t="s">
        <v>1140</v>
      </c>
      <c r="CE115" s="907" t="s">
        <v>1140</v>
      </c>
      <c r="CF115" s="907" t="s">
        <v>534</v>
      </c>
      <c r="CG115" s="907" t="s">
        <v>1140</v>
      </c>
      <c r="CH115" s="907" t="s">
        <v>1140</v>
      </c>
      <c r="CI115" s="907" t="s">
        <v>1140</v>
      </c>
      <c r="CJ115" s="907" t="s">
        <v>1140</v>
      </c>
      <c r="CK115" s="907" t="s">
        <v>1140</v>
      </c>
      <c r="CL115" s="907" t="s">
        <v>1140</v>
      </c>
      <c r="CM115" s="907" t="s">
        <v>1140</v>
      </c>
      <c r="CN115" s="907" t="s">
        <v>534</v>
      </c>
      <c r="CO115" s="907" t="s">
        <v>1140</v>
      </c>
      <c r="CP115" s="907" t="s">
        <v>1140</v>
      </c>
      <c r="CQ115" s="907" t="s">
        <v>1140</v>
      </c>
      <c r="CR115" s="907" t="s">
        <v>1140</v>
      </c>
      <c r="CS115" s="907" t="s">
        <v>1140</v>
      </c>
      <c r="CT115" s="907" t="s">
        <v>1140</v>
      </c>
      <c r="CU115" s="907" t="s">
        <v>1140</v>
      </c>
      <c r="CV115" s="907" t="s">
        <v>1140</v>
      </c>
      <c r="CW115" s="907" t="s">
        <v>1140</v>
      </c>
      <c r="CX115" s="907" t="s">
        <v>1140</v>
      </c>
      <c r="CY115" s="907" t="s">
        <v>1140</v>
      </c>
      <c r="CZ115" s="907" t="s">
        <v>1140</v>
      </c>
      <c r="DA115" s="907" t="s">
        <v>1140</v>
      </c>
      <c r="DB115" s="907" t="s">
        <v>1140</v>
      </c>
      <c r="DC115" s="907" t="s">
        <v>1140</v>
      </c>
      <c r="DD115" s="907" t="s">
        <v>1140</v>
      </c>
      <c r="DE115" s="907" t="s">
        <v>1140</v>
      </c>
      <c r="DF115" s="907" t="s">
        <v>1140</v>
      </c>
      <c r="DG115" s="907" t="s">
        <v>1140</v>
      </c>
      <c r="DH115" s="907" t="s">
        <v>1140</v>
      </c>
      <c r="DI115" s="907" t="s">
        <v>1140</v>
      </c>
      <c r="DJ115" s="907" t="s">
        <v>534</v>
      </c>
      <c r="DK115" s="907" t="s">
        <v>1140</v>
      </c>
      <c r="DL115" s="907" t="s">
        <v>1140</v>
      </c>
      <c r="DM115" s="907" t="s">
        <v>1140</v>
      </c>
      <c r="DN115" s="907" t="s">
        <v>534</v>
      </c>
      <c r="DO115" s="907" t="s">
        <v>1140</v>
      </c>
      <c r="DP115" s="907" t="s">
        <v>1140</v>
      </c>
      <c r="DQ115" s="907" t="s">
        <v>1140</v>
      </c>
      <c r="DR115" s="907" t="s">
        <v>1140</v>
      </c>
      <c r="DS115" s="907" t="s">
        <v>1140</v>
      </c>
      <c r="DT115" s="907" t="s">
        <v>1140</v>
      </c>
      <c r="DU115" s="907" t="s">
        <v>1140</v>
      </c>
      <c r="DV115" s="907" t="s">
        <v>1140</v>
      </c>
      <c r="DW115" s="907" t="s">
        <v>534</v>
      </c>
      <c r="DX115" s="907" t="s">
        <v>534</v>
      </c>
      <c r="DY115" s="907" t="s">
        <v>534</v>
      </c>
      <c r="DZ115" s="907" t="s">
        <v>534</v>
      </c>
      <c r="EA115" s="907" t="s">
        <v>534</v>
      </c>
      <c r="EB115" s="907" t="s">
        <v>534</v>
      </c>
      <c r="EC115" s="907" t="s">
        <v>534</v>
      </c>
      <c r="ED115" s="907" t="s">
        <v>1140</v>
      </c>
      <c r="EE115" s="907" t="s">
        <v>1140</v>
      </c>
      <c r="EF115" s="907" t="s">
        <v>1140</v>
      </c>
      <c r="EG115" s="907" t="s">
        <v>1140</v>
      </c>
      <c r="EH115" s="907" t="s">
        <v>1140</v>
      </c>
      <c r="EI115" s="907" t="s">
        <v>1140</v>
      </c>
      <c r="EJ115" s="907" t="s">
        <v>1140</v>
      </c>
      <c r="EK115" s="907" t="s">
        <v>1140</v>
      </c>
      <c r="EL115" s="907" t="s">
        <v>1140</v>
      </c>
      <c r="EM115" s="907" t="s">
        <v>1140</v>
      </c>
      <c r="EN115" s="907" t="s">
        <v>1140</v>
      </c>
      <c r="EO115" s="907" t="s">
        <v>1140</v>
      </c>
      <c r="EP115" s="907" t="s">
        <v>1140</v>
      </c>
      <c r="EQ115" s="907" t="s">
        <v>1140</v>
      </c>
      <c r="ER115" s="907" t="s">
        <v>534</v>
      </c>
      <c r="ES115" s="907" t="s">
        <v>534</v>
      </c>
      <c r="ET115" s="907" t="s">
        <v>534</v>
      </c>
      <c r="EU115" s="907" t="s">
        <v>1140</v>
      </c>
      <c r="EV115" s="907" t="s">
        <v>1140</v>
      </c>
      <c r="EW115" s="907" t="s">
        <v>534</v>
      </c>
      <c r="EX115" s="907" t="s">
        <v>534</v>
      </c>
      <c r="EY115" s="907" t="s">
        <v>1140</v>
      </c>
      <c r="EZ115" s="907" t="s">
        <v>1140</v>
      </c>
      <c r="FA115" s="907" t="s">
        <v>1140</v>
      </c>
      <c r="FB115" s="907" t="s">
        <v>1140</v>
      </c>
      <c r="FC115" s="907" t="s">
        <v>1140</v>
      </c>
      <c r="FD115" s="907" t="s">
        <v>1140</v>
      </c>
      <c r="FE115" s="907" t="s">
        <v>1140</v>
      </c>
      <c r="FF115" s="907" t="s">
        <v>1140</v>
      </c>
      <c r="FG115" s="907" t="s">
        <v>1140</v>
      </c>
      <c r="FH115" s="907" t="s">
        <v>534</v>
      </c>
      <c r="FI115" s="907" t="s">
        <v>534</v>
      </c>
      <c r="FJ115" s="907" t="s">
        <v>1140</v>
      </c>
      <c r="FK115" s="907" t="s">
        <v>1140</v>
      </c>
      <c r="FL115" s="907" t="s">
        <v>1140</v>
      </c>
      <c r="FM115" s="907" t="s">
        <v>1140</v>
      </c>
      <c r="FN115" s="907" t="s">
        <v>1140</v>
      </c>
      <c r="FO115" s="907" t="s">
        <v>1140</v>
      </c>
      <c r="FP115" s="907" t="s">
        <v>1140</v>
      </c>
      <c r="FQ115" s="907" t="s">
        <v>1140</v>
      </c>
      <c r="FR115" s="907" t="s">
        <v>534</v>
      </c>
      <c r="FS115" s="907" t="s">
        <v>1140</v>
      </c>
      <c r="FT115" s="907" t="s">
        <v>1140</v>
      </c>
      <c r="FU115" s="907" t="s">
        <v>1140</v>
      </c>
      <c r="FV115" s="907" t="s">
        <v>534</v>
      </c>
      <c r="FW115" s="907" t="s">
        <v>1140</v>
      </c>
      <c r="FX115" s="907" t="s">
        <v>534</v>
      </c>
      <c r="FY115" s="907" t="s">
        <v>534</v>
      </c>
      <c r="FZ115" s="907" t="s">
        <v>534</v>
      </c>
      <c r="GA115" s="907" t="s">
        <v>534</v>
      </c>
      <c r="GB115" s="907" t="s">
        <v>534</v>
      </c>
      <c r="GC115" s="907" t="s">
        <v>1140</v>
      </c>
      <c r="GD115" s="907" t="s">
        <v>534</v>
      </c>
      <c r="GE115" s="907" t="s">
        <v>534</v>
      </c>
      <c r="GF115" s="907" t="s">
        <v>1140</v>
      </c>
      <c r="GG115" s="907" t="s">
        <v>534</v>
      </c>
      <c r="GH115" s="907" t="s">
        <v>534</v>
      </c>
      <c r="GI115" s="907" t="s">
        <v>534</v>
      </c>
      <c r="GJ115" s="907" t="s">
        <v>534</v>
      </c>
      <c r="GK115" s="907" t="s">
        <v>1140</v>
      </c>
    </row>
    <row r="116" spans="1:193" x14ac:dyDescent="0.2">
      <c r="A116" s="906">
        <v>44576</v>
      </c>
      <c r="B116" s="907" t="s">
        <v>1140</v>
      </c>
      <c r="C116" s="907" t="s">
        <v>1140</v>
      </c>
      <c r="D116" s="907" t="s">
        <v>1140</v>
      </c>
      <c r="E116" s="907" t="s">
        <v>534</v>
      </c>
      <c r="F116" s="907" t="s">
        <v>1140</v>
      </c>
      <c r="G116" s="907" t="s">
        <v>1140</v>
      </c>
      <c r="H116" s="907" t="s">
        <v>1140</v>
      </c>
      <c r="I116" s="907" t="s">
        <v>1140</v>
      </c>
      <c r="J116" s="907" t="s">
        <v>1140</v>
      </c>
      <c r="K116" s="907" t="s">
        <v>1140</v>
      </c>
      <c r="L116" s="907" t="s">
        <v>1140</v>
      </c>
      <c r="M116" s="907" t="s">
        <v>1140</v>
      </c>
      <c r="N116" s="907" t="s">
        <v>1140</v>
      </c>
      <c r="O116" s="907" t="s">
        <v>1140</v>
      </c>
      <c r="P116" s="907" t="s">
        <v>1140</v>
      </c>
      <c r="Q116" s="907" t="s">
        <v>1140</v>
      </c>
      <c r="R116" s="907" t="s">
        <v>1140</v>
      </c>
      <c r="S116" s="907" t="s">
        <v>1140</v>
      </c>
      <c r="T116" s="907" t="s">
        <v>1140</v>
      </c>
      <c r="U116" s="907" t="s">
        <v>1140</v>
      </c>
      <c r="V116" s="907" t="s">
        <v>1140</v>
      </c>
      <c r="W116" s="907" t="s">
        <v>1140</v>
      </c>
      <c r="X116" s="907" t="s">
        <v>1140</v>
      </c>
      <c r="Y116" s="907" t="s">
        <v>1140</v>
      </c>
      <c r="Z116" s="907" t="s">
        <v>1140</v>
      </c>
      <c r="AA116" s="907" t="s">
        <v>1140</v>
      </c>
      <c r="AB116" s="907" t="s">
        <v>1140</v>
      </c>
      <c r="AC116" s="907" t="s">
        <v>1140</v>
      </c>
      <c r="AD116" s="907" t="s">
        <v>1140</v>
      </c>
      <c r="AE116" s="907" t="s">
        <v>1140</v>
      </c>
      <c r="AF116" s="907" t="s">
        <v>534</v>
      </c>
      <c r="AG116" s="907" t="s">
        <v>534</v>
      </c>
      <c r="AH116" s="907" t="s">
        <v>1140</v>
      </c>
      <c r="AI116" s="907" t="s">
        <v>1140</v>
      </c>
      <c r="AJ116" s="907" t="s">
        <v>1140</v>
      </c>
      <c r="AK116" s="907" t="s">
        <v>1140</v>
      </c>
      <c r="AL116" s="907" t="s">
        <v>1140</v>
      </c>
      <c r="AM116" s="907" t="s">
        <v>1140</v>
      </c>
      <c r="AN116" s="907" t="s">
        <v>1140</v>
      </c>
      <c r="AO116" s="907" t="s">
        <v>1140</v>
      </c>
      <c r="AP116" s="907" t="s">
        <v>1140</v>
      </c>
      <c r="AQ116" s="907" t="s">
        <v>1140</v>
      </c>
      <c r="AR116" s="907" t="s">
        <v>1140</v>
      </c>
      <c r="AS116" s="907" t="s">
        <v>1140</v>
      </c>
      <c r="AT116" s="907" t="s">
        <v>1140</v>
      </c>
      <c r="AU116" s="907" t="s">
        <v>1140</v>
      </c>
      <c r="AV116" s="907" t="s">
        <v>1140</v>
      </c>
      <c r="AW116" s="907" t="s">
        <v>1140</v>
      </c>
      <c r="AX116" s="907" t="s">
        <v>1140</v>
      </c>
      <c r="AY116" s="907" t="s">
        <v>534</v>
      </c>
      <c r="AZ116" s="907" t="s">
        <v>534</v>
      </c>
      <c r="BA116" s="907" t="s">
        <v>1140</v>
      </c>
      <c r="BB116" s="907" t="s">
        <v>534</v>
      </c>
      <c r="BC116" s="907" t="s">
        <v>1140</v>
      </c>
      <c r="BD116" s="907" t="s">
        <v>534</v>
      </c>
      <c r="BE116" s="907" t="s">
        <v>1140</v>
      </c>
      <c r="BF116" s="907" t="s">
        <v>1140</v>
      </c>
      <c r="BG116" s="907" t="s">
        <v>534</v>
      </c>
      <c r="BH116" s="907" t="s">
        <v>534</v>
      </c>
      <c r="BI116" s="907" t="s">
        <v>1140</v>
      </c>
      <c r="BJ116" s="907" t="s">
        <v>534</v>
      </c>
      <c r="BK116" s="907" t="s">
        <v>1140</v>
      </c>
      <c r="BL116" s="907" t="s">
        <v>534</v>
      </c>
      <c r="BM116" s="907" t="s">
        <v>1140</v>
      </c>
      <c r="BN116" s="907" t="s">
        <v>1140</v>
      </c>
      <c r="BO116" s="907" t="s">
        <v>534</v>
      </c>
      <c r="BP116" s="907" t="s">
        <v>534</v>
      </c>
      <c r="BQ116" s="907" t="s">
        <v>534</v>
      </c>
      <c r="BR116" s="907" t="s">
        <v>534</v>
      </c>
      <c r="BS116" s="907" t="s">
        <v>1140</v>
      </c>
      <c r="BT116" s="907" t="s">
        <v>534</v>
      </c>
      <c r="BU116" s="907" t="s">
        <v>1140</v>
      </c>
      <c r="BV116" s="907" t="s">
        <v>1140</v>
      </c>
      <c r="BW116" s="907" t="s">
        <v>1140</v>
      </c>
      <c r="BX116" s="907" t="s">
        <v>1140</v>
      </c>
      <c r="BY116" s="907" t="s">
        <v>1140</v>
      </c>
      <c r="BZ116" s="907" t="s">
        <v>534</v>
      </c>
      <c r="CA116" s="907" t="s">
        <v>534</v>
      </c>
      <c r="CB116" s="907" t="s">
        <v>1140</v>
      </c>
      <c r="CC116" s="907" t="s">
        <v>1140</v>
      </c>
      <c r="CD116" s="907" t="s">
        <v>1140</v>
      </c>
      <c r="CE116" s="907" t="s">
        <v>1140</v>
      </c>
      <c r="CF116" s="907" t="s">
        <v>534</v>
      </c>
      <c r="CG116" s="907" t="s">
        <v>1140</v>
      </c>
      <c r="CH116" s="907" t="s">
        <v>1140</v>
      </c>
      <c r="CI116" s="907" t="s">
        <v>1140</v>
      </c>
      <c r="CJ116" s="907" t="s">
        <v>1140</v>
      </c>
      <c r="CK116" s="907" t="s">
        <v>1140</v>
      </c>
      <c r="CL116" s="907" t="s">
        <v>1140</v>
      </c>
      <c r="CM116" s="907" t="s">
        <v>1140</v>
      </c>
      <c r="CN116" s="907" t="s">
        <v>534</v>
      </c>
      <c r="CO116" s="907" t="s">
        <v>1140</v>
      </c>
      <c r="CP116" s="907" t="s">
        <v>1140</v>
      </c>
      <c r="CQ116" s="907" t="s">
        <v>1140</v>
      </c>
      <c r="CR116" s="907" t="s">
        <v>1140</v>
      </c>
      <c r="CS116" s="907" t="s">
        <v>1140</v>
      </c>
      <c r="CT116" s="907" t="s">
        <v>1140</v>
      </c>
      <c r="CU116" s="907" t="s">
        <v>1140</v>
      </c>
      <c r="CV116" s="907" t="s">
        <v>1140</v>
      </c>
      <c r="CW116" s="907" t="s">
        <v>1140</v>
      </c>
      <c r="CX116" s="907" t="s">
        <v>1140</v>
      </c>
      <c r="CY116" s="907" t="s">
        <v>1140</v>
      </c>
      <c r="CZ116" s="907" t="s">
        <v>1140</v>
      </c>
      <c r="DA116" s="907" t="s">
        <v>1140</v>
      </c>
      <c r="DB116" s="907" t="s">
        <v>1140</v>
      </c>
      <c r="DC116" s="907" t="s">
        <v>1140</v>
      </c>
      <c r="DD116" s="907" t="s">
        <v>1140</v>
      </c>
      <c r="DE116" s="907" t="s">
        <v>1140</v>
      </c>
      <c r="DF116" s="907" t="s">
        <v>1140</v>
      </c>
      <c r="DG116" s="907" t="s">
        <v>1140</v>
      </c>
      <c r="DH116" s="907" t="s">
        <v>1140</v>
      </c>
      <c r="DI116" s="907" t="s">
        <v>1140</v>
      </c>
      <c r="DJ116" s="907" t="s">
        <v>534</v>
      </c>
      <c r="DK116" s="907" t="s">
        <v>1140</v>
      </c>
      <c r="DL116" s="907" t="s">
        <v>1140</v>
      </c>
      <c r="DM116" s="907" t="s">
        <v>1140</v>
      </c>
      <c r="DN116" s="907" t="s">
        <v>534</v>
      </c>
      <c r="DO116" s="907" t="s">
        <v>1140</v>
      </c>
      <c r="DP116" s="907" t="s">
        <v>1140</v>
      </c>
      <c r="DQ116" s="907" t="s">
        <v>1140</v>
      </c>
      <c r="DR116" s="907" t="s">
        <v>1140</v>
      </c>
      <c r="DS116" s="907" t="s">
        <v>1140</v>
      </c>
      <c r="DT116" s="907" t="s">
        <v>534</v>
      </c>
      <c r="DU116" s="907" t="s">
        <v>1140</v>
      </c>
      <c r="DV116" s="907" t="s">
        <v>1140</v>
      </c>
      <c r="DW116" s="907" t="s">
        <v>534</v>
      </c>
      <c r="DX116" s="907" t="s">
        <v>534</v>
      </c>
      <c r="DY116" s="907" t="s">
        <v>534</v>
      </c>
      <c r="DZ116" s="907" t="s">
        <v>534</v>
      </c>
      <c r="EA116" s="907" t="s">
        <v>534</v>
      </c>
      <c r="EB116" s="907" t="s">
        <v>534</v>
      </c>
      <c r="EC116" s="907" t="s">
        <v>534</v>
      </c>
      <c r="ED116" s="907" t="s">
        <v>1140</v>
      </c>
      <c r="EE116" s="907" t="s">
        <v>1140</v>
      </c>
      <c r="EF116" s="907" t="s">
        <v>1140</v>
      </c>
      <c r="EG116" s="907" t="s">
        <v>1140</v>
      </c>
      <c r="EH116" s="907" t="s">
        <v>1140</v>
      </c>
      <c r="EI116" s="907" t="s">
        <v>1140</v>
      </c>
      <c r="EJ116" s="907" t="s">
        <v>1140</v>
      </c>
      <c r="EK116" s="907" t="s">
        <v>1140</v>
      </c>
      <c r="EL116" s="907" t="s">
        <v>1140</v>
      </c>
      <c r="EM116" s="907" t="s">
        <v>1140</v>
      </c>
      <c r="EN116" s="907" t="s">
        <v>1140</v>
      </c>
      <c r="EO116" s="907" t="s">
        <v>1140</v>
      </c>
      <c r="EP116" s="907" t="s">
        <v>1140</v>
      </c>
      <c r="EQ116" s="907" t="s">
        <v>1140</v>
      </c>
      <c r="ER116" s="907" t="s">
        <v>534</v>
      </c>
      <c r="ES116" s="907" t="s">
        <v>534</v>
      </c>
      <c r="ET116" s="907" t="s">
        <v>534</v>
      </c>
      <c r="EU116" s="907" t="s">
        <v>534</v>
      </c>
      <c r="EV116" s="907" t="s">
        <v>1140</v>
      </c>
      <c r="EW116" s="907" t="s">
        <v>534</v>
      </c>
      <c r="EX116" s="907" t="s">
        <v>534</v>
      </c>
      <c r="EY116" s="907" t="s">
        <v>1140</v>
      </c>
      <c r="EZ116" s="907" t="s">
        <v>1140</v>
      </c>
      <c r="FA116" s="907" t="s">
        <v>1140</v>
      </c>
      <c r="FB116" s="907" t="s">
        <v>1140</v>
      </c>
      <c r="FC116" s="907" t="s">
        <v>1140</v>
      </c>
      <c r="FD116" s="907" t="s">
        <v>1140</v>
      </c>
      <c r="FE116" s="907" t="s">
        <v>1140</v>
      </c>
      <c r="FF116" s="907" t="s">
        <v>534</v>
      </c>
      <c r="FG116" s="907" t="s">
        <v>1140</v>
      </c>
      <c r="FH116" s="907" t="s">
        <v>534</v>
      </c>
      <c r="FI116" s="907" t="s">
        <v>534</v>
      </c>
      <c r="FJ116" s="907" t="s">
        <v>1140</v>
      </c>
      <c r="FK116" s="907" t="s">
        <v>1140</v>
      </c>
      <c r="FL116" s="907" t="s">
        <v>1140</v>
      </c>
      <c r="FM116" s="907" t="s">
        <v>1140</v>
      </c>
      <c r="FN116" s="907" t="s">
        <v>1140</v>
      </c>
      <c r="FO116" s="907" t="s">
        <v>1140</v>
      </c>
      <c r="FP116" s="907" t="s">
        <v>1140</v>
      </c>
      <c r="FQ116" s="907" t="s">
        <v>1140</v>
      </c>
      <c r="FR116" s="907" t="s">
        <v>534</v>
      </c>
      <c r="FS116" s="907" t="s">
        <v>1140</v>
      </c>
      <c r="FT116" s="907" t="s">
        <v>1140</v>
      </c>
      <c r="FU116" s="907" t="s">
        <v>1140</v>
      </c>
      <c r="FV116" s="907" t="s">
        <v>534</v>
      </c>
      <c r="FW116" s="907" t="s">
        <v>1140</v>
      </c>
      <c r="FX116" s="907" t="s">
        <v>534</v>
      </c>
      <c r="FY116" s="907" t="s">
        <v>534</v>
      </c>
      <c r="FZ116" s="907" t="s">
        <v>534</v>
      </c>
      <c r="GA116" s="907" t="s">
        <v>534</v>
      </c>
      <c r="GB116" s="907" t="s">
        <v>534</v>
      </c>
      <c r="GC116" s="907" t="s">
        <v>1140</v>
      </c>
      <c r="GD116" s="907" t="s">
        <v>534</v>
      </c>
      <c r="GE116" s="907" t="s">
        <v>534</v>
      </c>
      <c r="GF116" s="907" t="s">
        <v>1140</v>
      </c>
      <c r="GG116" s="907" t="s">
        <v>534</v>
      </c>
      <c r="GH116" s="907" t="s">
        <v>534</v>
      </c>
      <c r="GI116" s="907" t="s">
        <v>534</v>
      </c>
      <c r="GJ116" s="907" t="s">
        <v>534</v>
      </c>
      <c r="GK116" s="907" t="s">
        <v>534</v>
      </c>
    </row>
    <row r="117" spans="1:193" x14ac:dyDescent="0.2">
      <c r="A117" s="906">
        <v>44577</v>
      </c>
      <c r="B117" s="907" t="s">
        <v>1140</v>
      </c>
      <c r="C117" s="907" t="s">
        <v>1140</v>
      </c>
      <c r="D117" s="907" t="s">
        <v>1140</v>
      </c>
      <c r="E117" s="907" t="s">
        <v>534</v>
      </c>
      <c r="F117" s="907" t="s">
        <v>1140</v>
      </c>
      <c r="G117" s="907" t="s">
        <v>1140</v>
      </c>
      <c r="H117" s="907" t="s">
        <v>1140</v>
      </c>
      <c r="I117" s="907" t="s">
        <v>1140</v>
      </c>
      <c r="J117" s="907" t="s">
        <v>1140</v>
      </c>
      <c r="K117" s="907" t="s">
        <v>1140</v>
      </c>
      <c r="L117" s="907" t="s">
        <v>1140</v>
      </c>
      <c r="M117" s="907" t="s">
        <v>1140</v>
      </c>
      <c r="N117" s="907" t="s">
        <v>1140</v>
      </c>
      <c r="O117" s="907" t="s">
        <v>1140</v>
      </c>
      <c r="P117" s="907" t="s">
        <v>1140</v>
      </c>
      <c r="Q117" s="907" t="s">
        <v>1140</v>
      </c>
      <c r="R117" s="907" t="s">
        <v>1140</v>
      </c>
      <c r="S117" s="907" t="s">
        <v>1140</v>
      </c>
      <c r="T117" s="907" t="s">
        <v>1140</v>
      </c>
      <c r="U117" s="907" t="s">
        <v>1140</v>
      </c>
      <c r="V117" s="907" t="s">
        <v>1140</v>
      </c>
      <c r="W117" s="907" t="s">
        <v>1140</v>
      </c>
      <c r="X117" s="907" t="s">
        <v>1140</v>
      </c>
      <c r="Y117" s="907" t="s">
        <v>1140</v>
      </c>
      <c r="Z117" s="907" t="s">
        <v>1140</v>
      </c>
      <c r="AA117" s="907" t="s">
        <v>1140</v>
      </c>
      <c r="AB117" s="907" t="s">
        <v>1140</v>
      </c>
      <c r="AC117" s="907" t="s">
        <v>1140</v>
      </c>
      <c r="AD117" s="907" t="s">
        <v>1140</v>
      </c>
      <c r="AE117" s="907" t="s">
        <v>1140</v>
      </c>
      <c r="AF117" s="907" t="s">
        <v>534</v>
      </c>
      <c r="AG117" s="907" t="s">
        <v>534</v>
      </c>
      <c r="AH117" s="907" t="s">
        <v>1140</v>
      </c>
      <c r="AI117" s="907" t="s">
        <v>1140</v>
      </c>
      <c r="AJ117" s="907" t="s">
        <v>1140</v>
      </c>
      <c r="AK117" s="907" t="s">
        <v>1140</v>
      </c>
      <c r="AL117" s="907" t="s">
        <v>1140</v>
      </c>
      <c r="AM117" s="907" t="s">
        <v>1140</v>
      </c>
      <c r="AN117" s="907" t="s">
        <v>1140</v>
      </c>
      <c r="AO117" s="907" t="s">
        <v>1140</v>
      </c>
      <c r="AP117" s="907" t="s">
        <v>1140</v>
      </c>
      <c r="AQ117" s="907" t="s">
        <v>1140</v>
      </c>
      <c r="AR117" s="907" t="s">
        <v>1140</v>
      </c>
      <c r="AS117" s="907" t="s">
        <v>1140</v>
      </c>
      <c r="AT117" s="907" t="s">
        <v>1140</v>
      </c>
      <c r="AU117" s="907" t="s">
        <v>1140</v>
      </c>
      <c r="AV117" s="907" t="s">
        <v>1140</v>
      </c>
      <c r="AW117" s="907" t="s">
        <v>1140</v>
      </c>
      <c r="AX117" s="907" t="s">
        <v>1140</v>
      </c>
      <c r="AY117" s="907" t="s">
        <v>534</v>
      </c>
      <c r="AZ117" s="907" t="s">
        <v>534</v>
      </c>
      <c r="BA117" s="907" t="s">
        <v>1140</v>
      </c>
      <c r="BB117" s="907" t="s">
        <v>534</v>
      </c>
      <c r="BC117" s="907" t="s">
        <v>1140</v>
      </c>
      <c r="BD117" s="907" t="s">
        <v>534</v>
      </c>
      <c r="BE117" s="907" t="s">
        <v>1140</v>
      </c>
      <c r="BF117" s="907" t="s">
        <v>1140</v>
      </c>
      <c r="BG117" s="907" t="s">
        <v>534</v>
      </c>
      <c r="BH117" s="907" t="s">
        <v>534</v>
      </c>
      <c r="BI117" s="907" t="s">
        <v>1140</v>
      </c>
      <c r="BJ117" s="907" t="s">
        <v>534</v>
      </c>
      <c r="BK117" s="907" t="s">
        <v>1140</v>
      </c>
      <c r="BL117" s="907" t="s">
        <v>534</v>
      </c>
      <c r="BM117" s="907" t="s">
        <v>1140</v>
      </c>
      <c r="BN117" s="907" t="s">
        <v>1140</v>
      </c>
      <c r="BO117" s="907" t="s">
        <v>534</v>
      </c>
      <c r="BP117" s="907" t="s">
        <v>534</v>
      </c>
      <c r="BQ117" s="907" t="s">
        <v>534</v>
      </c>
      <c r="BR117" s="907" t="s">
        <v>534</v>
      </c>
      <c r="BS117" s="907" t="s">
        <v>1140</v>
      </c>
      <c r="BT117" s="907" t="s">
        <v>534</v>
      </c>
      <c r="BU117" s="907" t="s">
        <v>1140</v>
      </c>
      <c r="BV117" s="907" t="s">
        <v>1140</v>
      </c>
      <c r="BW117" s="907" t="s">
        <v>1140</v>
      </c>
      <c r="BX117" s="907" t="s">
        <v>1140</v>
      </c>
      <c r="BY117" s="907" t="s">
        <v>1140</v>
      </c>
      <c r="BZ117" s="907" t="s">
        <v>534</v>
      </c>
      <c r="CA117" s="907" t="s">
        <v>534</v>
      </c>
      <c r="CB117" s="907" t="s">
        <v>1140</v>
      </c>
      <c r="CC117" s="907" t="s">
        <v>1140</v>
      </c>
      <c r="CD117" s="907" t="s">
        <v>1140</v>
      </c>
      <c r="CE117" s="907" t="s">
        <v>534</v>
      </c>
      <c r="CF117" s="907" t="s">
        <v>534</v>
      </c>
      <c r="CG117" s="907" t="s">
        <v>1140</v>
      </c>
      <c r="CH117" s="907" t="s">
        <v>1140</v>
      </c>
      <c r="CI117" s="907" t="s">
        <v>1140</v>
      </c>
      <c r="CJ117" s="907" t="s">
        <v>1140</v>
      </c>
      <c r="CK117" s="907" t="s">
        <v>1140</v>
      </c>
      <c r="CL117" s="907" t="s">
        <v>1140</v>
      </c>
      <c r="CM117" s="907" t="s">
        <v>1140</v>
      </c>
      <c r="CN117" s="907" t="s">
        <v>534</v>
      </c>
      <c r="CO117" s="907" t="s">
        <v>1140</v>
      </c>
      <c r="CP117" s="907" t="s">
        <v>1140</v>
      </c>
      <c r="CQ117" s="907" t="s">
        <v>1140</v>
      </c>
      <c r="CR117" s="907" t="s">
        <v>1140</v>
      </c>
      <c r="CS117" s="907" t="s">
        <v>1140</v>
      </c>
      <c r="CT117" s="907" t="s">
        <v>1140</v>
      </c>
      <c r="CU117" s="907" t="s">
        <v>1140</v>
      </c>
      <c r="CV117" s="907" t="s">
        <v>1140</v>
      </c>
      <c r="CW117" s="907" t="s">
        <v>1140</v>
      </c>
      <c r="CX117" s="907" t="s">
        <v>1140</v>
      </c>
      <c r="CY117" s="907" t="s">
        <v>1140</v>
      </c>
      <c r="CZ117" s="907" t="s">
        <v>1140</v>
      </c>
      <c r="DA117" s="907" t="s">
        <v>1140</v>
      </c>
      <c r="DB117" s="907" t="s">
        <v>1140</v>
      </c>
      <c r="DC117" s="907" t="s">
        <v>1140</v>
      </c>
      <c r="DD117" s="907" t="s">
        <v>1140</v>
      </c>
      <c r="DE117" s="907" t="s">
        <v>1140</v>
      </c>
      <c r="DF117" s="907" t="s">
        <v>1140</v>
      </c>
      <c r="DG117" s="907" t="s">
        <v>1140</v>
      </c>
      <c r="DH117" s="907" t="s">
        <v>1140</v>
      </c>
      <c r="DI117" s="907" t="s">
        <v>1140</v>
      </c>
      <c r="DJ117" s="907" t="s">
        <v>534</v>
      </c>
      <c r="DK117" s="907" t="s">
        <v>1140</v>
      </c>
      <c r="DL117" s="907" t="s">
        <v>1140</v>
      </c>
      <c r="DM117" s="907" t="s">
        <v>1140</v>
      </c>
      <c r="DN117" s="907" t="s">
        <v>534</v>
      </c>
      <c r="DO117" s="907" t="s">
        <v>1140</v>
      </c>
      <c r="DP117" s="907" t="s">
        <v>1140</v>
      </c>
      <c r="DQ117" s="907" t="s">
        <v>1140</v>
      </c>
      <c r="DR117" s="907" t="s">
        <v>1140</v>
      </c>
      <c r="DS117" s="907" t="s">
        <v>1140</v>
      </c>
      <c r="DT117" s="907" t="s">
        <v>534</v>
      </c>
      <c r="DU117" s="907" t="s">
        <v>1140</v>
      </c>
      <c r="DV117" s="907" t="s">
        <v>1140</v>
      </c>
      <c r="DW117" s="907" t="s">
        <v>534</v>
      </c>
      <c r="DX117" s="907" t="s">
        <v>534</v>
      </c>
      <c r="DY117" s="907" t="s">
        <v>534</v>
      </c>
      <c r="DZ117" s="907" t="s">
        <v>534</v>
      </c>
      <c r="EA117" s="907" t="s">
        <v>534</v>
      </c>
      <c r="EB117" s="907" t="s">
        <v>534</v>
      </c>
      <c r="EC117" s="907" t="s">
        <v>534</v>
      </c>
      <c r="ED117" s="907" t="s">
        <v>1140</v>
      </c>
      <c r="EE117" s="907" t="s">
        <v>1140</v>
      </c>
      <c r="EF117" s="907" t="s">
        <v>1140</v>
      </c>
      <c r="EG117" s="907" t="s">
        <v>1140</v>
      </c>
      <c r="EH117" s="907" t="s">
        <v>1140</v>
      </c>
      <c r="EI117" s="907" t="s">
        <v>1140</v>
      </c>
      <c r="EJ117" s="907" t="s">
        <v>1140</v>
      </c>
      <c r="EK117" s="907" t="s">
        <v>1140</v>
      </c>
      <c r="EL117" s="907" t="s">
        <v>1140</v>
      </c>
      <c r="EM117" s="907" t="s">
        <v>1140</v>
      </c>
      <c r="EN117" s="907" t="s">
        <v>1140</v>
      </c>
      <c r="EO117" s="907" t="s">
        <v>1140</v>
      </c>
      <c r="EP117" s="907" t="s">
        <v>1140</v>
      </c>
      <c r="EQ117" s="907" t="s">
        <v>1140</v>
      </c>
      <c r="ER117" s="907" t="s">
        <v>534</v>
      </c>
      <c r="ES117" s="907" t="s">
        <v>534</v>
      </c>
      <c r="ET117" s="907" t="s">
        <v>534</v>
      </c>
      <c r="EU117" s="907" t="s">
        <v>1140</v>
      </c>
      <c r="EV117" s="907" t="s">
        <v>1140</v>
      </c>
      <c r="EW117" s="907" t="s">
        <v>1140</v>
      </c>
      <c r="EX117" s="907" t="s">
        <v>534</v>
      </c>
      <c r="EY117" s="907" t="s">
        <v>1140</v>
      </c>
      <c r="EZ117" s="907" t="s">
        <v>1140</v>
      </c>
      <c r="FA117" s="907" t="s">
        <v>1140</v>
      </c>
      <c r="FB117" s="907" t="s">
        <v>1140</v>
      </c>
      <c r="FC117" s="907" t="s">
        <v>1140</v>
      </c>
      <c r="FD117" s="907" t="s">
        <v>1140</v>
      </c>
      <c r="FE117" s="907" t="s">
        <v>1140</v>
      </c>
      <c r="FF117" s="907" t="s">
        <v>1140</v>
      </c>
      <c r="FG117" s="907" t="s">
        <v>1140</v>
      </c>
      <c r="FH117" s="907" t="s">
        <v>534</v>
      </c>
      <c r="FI117" s="907" t="s">
        <v>534</v>
      </c>
      <c r="FJ117" s="907" t="s">
        <v>1140</v>
      </c>
      <c r="FK117" s="907" t="s">
        <v>1140</v>
      </c>
      <c r="FL117" s="907" t="s">
        <v>1140</v>
      </c>
      <c r="FM117" s="907" t="s">
        <v>1140</v>
      </c>
      <c r="FN117" s="907" t="s">
        <v>1140</v>
      </c>
      <c r="FO117" s="907" t="s">
        <v>1140</v>
      </c>
      <c r="FP117" s="907" t="s">
        <v>1140</v>
      </c>
      <c r="FQ117" s="907" t="s">
        <v>1140</v>
      </c>
      <c r="FR117" s="907" t="s">
        <v>534</v>
      </c>
      <c r="FS117" s="907" t="s">
        <v>1140</v>
      </c>
      <c r="FT117" s="907" t="s">
        <v>1140</v>
      </c>
      <c r="FU117" s="907" t="s">
        <v>1140</v>
      </c>
      <c r="FV117" s="907" t="s">
        <v>534</v>
      </c>
      <c r="FW117" s="907" t="s">
        <v>1140</v>
      </c>
      <c r="FX117" s="907" t="s">
        <v>534</v>
      </c>
      <c r="FY117" s="907" t="s">
        <v>534</v>
      </c>
      <c r="FZ117" s="907" t="s">
        <v>534</v>
      </c>
      <c r="GA117" s="907" t="s">
        <v>534</v>
      </c>
      <c r="GB117" s="907" t="s">
        <v>1140</v>
      </c>
      <c r="GC117" s="907" t="s">
        <v>1140</v>
      </c>
      <c r="GD117" s="907" t="s">
        <v>534</v>
      </c>
      <c r="GE117" s="907" t="s">
        <v>534</v>
      </c>
      <c r="GF117" s="907" t="s">
        <v>1140</v>
      </c>
      <c r="GG117" s="907" t="s">
        <v>534</v>
      </c>
      <c r="GH117" s="907" t="s">
        <v>534</v>
      </c>
      <c r="GI117" s="907" t="s">
        <v>534</v>
      </c>
      <c r="GJ117" s="907" t="s">
        <v>534</v>
      </c>
      <c r="GK117" s="907" t="s">
        <v>534</v>
      </c>
    </row>
    <row r="118" spans="1:193" x14ac:dyDescent="0.2">
      <c r="A118" s="906">
        <v>44578</v>
      </c>
      <c r="B118" s="907" t="s">
        <v>1140</v>
      </c>
      <c r="C118" s="907" t="s">
        <v>1140</v>
      </c>
      <c r="D118" s="907" t="s">
        <v>1140</v>
      </c>
      <c r="E118" s="907" t="s">
        <v>534</v>
      </c>
      <c r="F118" s="907" t="s">
        <v>1140</v>
      </c>
      <c r="G118" s="907" t="s">
        <v>1140</v>
      </c>
      <c r="H118" s="907" t="s">
        <v>1140</v>
      </c>
      <c r="I118" s="907" t="s">
        <v>1140</v>
      </c>
      <c r="J118" s="907" t="s">
        <v>1140</v>
      </c>
      <c r="K118" s="907" t="s">
        <v>1140</v>
      </c>
      <c r="L118" s="907" t="s">
        <v>1140</v>
      </c>
      <c r="M118" s="907" t="s">
        <v>1140</v>
      </c>
      <c r="N118" s="907" t="s">
        <v>1140</v>
      </c>
      <c r="O118" s="907" t="s">
        <v>1140</v>
      </c>
      <c r="P118" s="907" t="s">
        <v>1140</v>
      </c>
      <c r="Q118" s="907" t="s">
        <v>1140</v>
      </c>
      <c r="R118" s="907" t="s">
        <v>1140</v>
      </c>
      <c r="S118" s="907" t="s">
        <v>1140</v>
      </c>
      <c r="T118" s="907" t="s">
        <v>1140</v>
      </c>
      <c r="U118" s="907" t="s">
        <v>1140</v>
      </c>
      <c r="V118" s="907" t="s">
        <v>1140</v>
      </c>
      <c r="W118" s="907" t="s">
        <v>1140</v>
      </c>
      <c r="X118" s="907" t="s">
        <v>1140</v>
      </c>
      <c r="Y118" s="907" t="s">
        <v>1140</v>
      </c>
      <c r="Z118" s="907" t="s">
        <v>1140</v>
      </c>
      <c r="AA118" s="907" t="s">
        <v>1140</v>
      </c>
      <c r="AB118" s="907" t="s">
        <v>1140</v>
      </c>
      <c r="AC118" s="907" t="s">
        <v>1140</v>
      </c>
      <c r="AD118" s="907" t="s">
        <v>1140</v>
      </c>
      <c r="AE118" s="907" t="s">
        <v>1140</v>
      </c>
      <c r="AF118" s="907" t="s">
        <v>534</v>
      </c>
      <c r="AG118" s="907" t="s">
        <v>534</v>
      </c>
      <c r="AH118" s="907" t="s">
        <v>1140</v>
      </c>
      <c r="AI118" s="907" t="s">
        <v>1140</v>
      </c>
      <c r="AJ118" s="907" t="s">
        <v>1140</v>
      </c>
      <c r="AK118" s="907" t="s">
        <v>1140</v>
      </c>
      <c r="AL118" s="907" t="s">
        <v>1140</v>
      </c>
      <c r="AM118" s="907" t="s">
        <v>1140</v>
      </c>
      <c r="AN118" s="907" t="s">
        <v>1140</v>
      </c>
      <c r="AO118" s="907" t="s">
        <v>1140</v>
      </c>
      <c r="AP118" s="907" t="s">
        <v>1140</v>
      </c>
      <c r="AQ118" s="907" t="s">
        <v>1140</v>
      </c>
      <c r="AR118" s="907" t="s">
        <v>1140</v>
      </c>
      <c r="AS118" s="907" t="s">
        <v>1140</v>
      </c>
      <c r="AT118" s="907" t="s">
        <v>1140</v>
      </c>
      <c r="AU118" s="907" t="s">
        <v>1140</v>
      </c>
      <c r="AV118" s="907" t="s">
        <v>1140</v>
      </c>
      <c r="AW118" s="907" t="s">
        <v>1140</v>
      </c>
      <c r="AX118" s="907" t="s">
        <v>1140</v>
      </c>
      <c r="AY118" s="907" t="s">
        <v>534</v>
      </c>
      <c r="AZ118" s="907" t="s">
        <v>534</v>
      </c>
      <c r="BA118" s="907" t="s">
        <v>1140</v>
      </c>
      <c r="BB118" s="907" t="s">
        <v>534</v>
      </c>
      <c r="BC118" s="907" t="s">
        <v>1140</v>
      </c>
      <c r="BD118" s="907" t="s">
        <v>534</v>
      </c>
      <c r="BE118" s="907" t="s">
        <v>1140</v>
      </c>
      <c r="BF118" s="907" t="s">
        <v>1140</v>
      </c>
      <c r="BG118" s="907" t="s">
        <v>534</v>
      </c>
      <c r="BH118" s="907" t="s">
        <v>534</v>
      </c>
      <c r="BI118" s="907" t="s">
        <v>1140</v>
      </c>
      <c r="BJ118" s="907" t="s">
        <v>534</v>
      </c>
      <c r="BK118" s="907" t="s">
        <v>1140</v>
      </c>
      <c r="BL118" s="907" t="s">
        <v>534</v>
      </c>
      <c r="BM118" s="907" t="s">
        <v>1140</v>
      </c>
      <c r="BN118" s="907" t="s">
        <v>1140</v>
      </c>
      <c r="BO118" s="907" t="s">
        <v>534</v>
      </c>
      <c r="BP118" s="907" t="s">
        <v>534</v>
      </c>
      <c r="BQ118" s="907" t="s">
        <v>534</v>
      </c>
      <c r="BR118" s="907" t="s">
        <v>534</v>
      </c>
      <c r="BS118" s="907" t="s">
        <v>1140</v>
      </c>
      <c r="BT118" s="907" t="s">
        <v>534</v>
      </c>
      <c r="BU118" s="907" t="s">
        <v>1140</v>
      </c>
      <c r="BV118" s="907" t="s">
        <v>1140</v>
      </c>
      <c r="BW118" s="907" t="s">
        <v>1140</v>
      </c>
      <c r="BX118" s="907" t="s">
        <v>1140</v>
      </c>
      <c r="BY118" s="907" t="s">
        <v>1140</v>
      </c>
      <c r="BZ118" s="907" t="s">
        <v>534</v>
      </c>
      <c r="CA118" s="907" t="s">
        <v>534</v>
      </c>
      <c r="CB118" s="907" t="s">
        <v>1140</v>
      </c>
      <c r="CC118" s="907" t="s">
        <v>1140</v>
      </c>
      <c r="CD118" s="907" t="s">
        <v>1140</v>
      </c>
      <c r="CE118" s="907" t="s">
        <v>1140</v>
      </c>
      <c r="CF118" s="907" t="s">
        <v>534</v>
      </c>
      <c r="CG118" s="907" t="s">
        <v>1140</v>
      </c>
      <c r="CH118" s="907" t="s">
        <v>1140</v>
      </c>
      <c r="CI118" s="907" t="s">
        <v>1140</v>
      </c>
      <c r="CJ118" s="907" t="s">
        <v>1140</v>
      </c>
      <c r="CK118" s="907" t="s">
        <v>1140</v>
      </c>
      <c r="CL118" s="907" t="s">
        <v>1140</v>
      </c>
      <c r="CM118" s="907" t="s">
        <v>1140</v>
      </c>
      <c r="CN118" s="907" t="s">
        <v>534</v>
      </c>
      <c r="CO118" s="907" t="s">
        <v>1140</v>
      </c>
      <c r="CP118" s="907" t="s">
        <v>1140</v>
      </c>
      <c r="CQ118" s="907" t="s">
        <v>1140</v>
      </c>
      <c r="CR118" s="907" t="s">
        <v>1140</v>
      </c>
      <c r="CS118" s="907" t="s">
        <v>1140</v>
      </c>
      <c r="CT118" s="907" t="s">
        <v>1140</v>
      </c>
      <c r="CU118" s="907" t="s">
        <v>1140</v>
      </c>
      <c r="CV118" s="907" t="s">
        <v>1140</v>
      </c>
      <c r="CW118" s="907" t="s">
        <v>1140</v>
      </c>
      <c r="CX118" s="907" t="s">
        <v>1140</v>
      </c>
      <c r="CY118" s="907" t="s">
        <v>1140</v>
      </c>
      <c r="CZ118" s="907" t="s">
        <v>1140</v>
      </c>
      <c r="DA118" s="907" t="s">
        <v>1140</v>
      </c>
      <c r="DB118" s="907" t="s">
        <v>1140</v>
      </c>
      <c r="DC118" s="907" t="s">
        <v>1140</v>
      </c>
      <c r="DD118" s="907" t="s">
        <v>1140</v>
      </c>
      <c r="DE118" s="907" t="s">
        <v>1140</v>
      </c>
      <c r="DF118" s="907" t="s">
        <v>1140</v>
      </c>
      <c r="DG118" s="907" t="s">
        <v>1140</v>
      </c>
      <c r="DH118" s="907" t="s">
        <v>1140</v>
      </c>
      <c r="DI118" s="907" t="s">
        <v>1140</v>
      </c>
      <c r="DJ118" s="907" t="s">
        <v>534</v>
      </c>
      <c r="DK118" s="907" t="s">
        <v>1140</v>
      </c>
      <c r="DL118" s="907" t="s">
        <v>1140</v>
      </c>
      <c r="DM118" s="907" t="s">
        <v>1140</v>
      </c>
      <c r="DN118" s="907" t="s">
        <v>534</v>
      </c>
      <c r="DO118" s="907" t="s">
        <v>1140</v>
      </c>
      <c r="DP118" s="907" t="s">
        <v>1140</v>
      </c>
      <c r="DQ118" s="907" t="s">
        <v>1140</v>
      </c>
      <c r="DR118" s="907" t="s">
        <v>534</v>
      </c>
      <c r="DS118" s="907" t="s">
        <v>534</v>
      </c>
      <c r="DT118" s="907" t="s">
        <v>534</v>
      </c>
      <c r="DU118" s="907" t="s">
        <v>1140</v>
      </c>
      <c r="DV118" s="907" t="s">
        <v>1140</v>
      </c>
      <c r="DW118" s="907" t="s">
        <v>534</v>
      </c>
      <c r="DX118" s="907" t="s">
        <v>534</v>
      </c>
      <c r="DY118" s="907" t="s">
        <v>534</v>
      </c>
      <c r="DZ118" s="907" t="s">
        <v>534</v>
      </c>
      <c r="EA118" s="907" t="s">
        <v>534</v>
      </c>
      <c r="EB118" s="907" t="s">
        <v>534</v>
      </c>
      <c r="EC118" s="907" t="s">
        <v>534</v>
      </c>
      <c r="ED118" s="907" t="s">
        <v>1140</v>
      </c>
      <c r="EE118" s="907" t="s">
        <v>1140</v>
      </c>
      <c r="EF118" s="907" t="s">
        <v>1140</v>
      </c>
      <c r="EG118" s="907" t="s">
        <v>1140</v>
      </c>
      <c r="EH118" s="907" t="s">
        <v>1140</v>
      </c>
      <c r="EI118" s="907" t="s">
        <v>1140</v>
      </c>
      <c r="EJ118" s="907" t="s">
        <v>1140</v>
      </c>
      <c r="EK118" s="907" t="s">
        <v>1140</v>
      </c>
      <c r="EL118" s="907" t="s">
        <v>1140</v>
      </c>
      <c r="EM118" s="907" t="s">
        <v>1140</v>
      </c>
      <c r="EN118" s="907" t="s">
        <v>1140</v>
      </c>
      <c r="EO118" s="907" t="s">
        <v>1140</v>
      </c>
      <c r="EP118" s="907" t="s">
        <v>1140</v>
      </c>
      <c r="EQ118" s="907" t="s">
        <v>1140</v>
      </c>
      <c r="ER118" s="907" t="s">
        <v>534</v>
      </c>
      <c r="ES118" s="907" t="s">
        <v>1140</v>
      </c>
      <c r="ET118" s="907" t="s">
        <v>534</v>
      </c>
      <c r="EU118" s="907" t="s">
        <v>1140</v>
      </c>
      <c r="EV118" s="907" t="s">
        <v>1140</v>
      </c>
      <c r="EW118" s="907" t="s">
        <v>534</v>
      </c>
      <c r="EX118" s="907" t="s">
        <v>534</v>
      </c>
      <c r="EY118" s="907" t="s">
        <v>1140</v>
      </c>
      <c r="EZ118" s="907" t="s">
        <v>1140</v>
      </c>
      <c r="FA118" s="907" t="s">
        <v>1140</v>
      </c>
      <c r="FB118" s="907" t="s">
        <v>1140</v>
      </c>
      <c r="FC118" s="907" t="s">
        <v>1140</v>
      </c>
      <c r="FD118" s="907" t="s">
        <v>1140</v>
      </c>
      <c r="FE118" s="907" t="s">
        <v>1140</v>
      </c>
      <c r="FF118" s="907" t="s">
        <v>1140</v>
      </c>
      <c r="FG118" s="907" t="s">
        <v>1140</v>
      </c>
      <c r="FH118" s="907" t="s">
        <v>534</v>
      </c>
      <c r="FI118" s="907" t="s">
        <v>534</v>
      </c>
      <c r="FJ118" s="907" t="s">
        <v>1140</v>
      </c>
      <c r="FK118" s="907" t="s">
        <v>1140</v>
      </c>
      <c r="FL118" s="907" t="s">
        <v>1140</v>
      </c>
      <c r="FM118" s="907" t="s">
        <v>1140</v>
      </c>
      <c r="FN118" s="907" t="s">
        <v>1140</v>
      </c>
      <c r="FO118" s="907" t="s">
        <v>1140</v>
      </c>
      <c r="FP118" s="907" t="s">
        <v>1140</v>
      </c>
      <c r="FQ118" s="907" t="s">
        <v>1140</v>
      </c>
      <c r="FR118" s="907" t="s">
        <v>534</v>
      </c>
      <c r="FS118" s="907" t="s">
        <v>1140</v>
      </c>
      <c r="FT118" s="907" t="s">
        <v>1140</v>
      </c>
      <c r="FU118" s="907" t="s">
        <v>1140</v>
      </c>
      <c r="FV118" s="907" t="s">
        <v>534</v>
      </c>
      <c r="FW118" s="907" t="s">
        <v>1140</v>
      </c>
      <c r="FX118" s="907" t="s">
        <v>534</v>
      </c>
      <c r="FY118" s="907" t="s">
        <v>534</v>
      </c>
      <c r="FZ118" s="907" t="s">
        <v>534</v>
      </c>
      <c r="GA118" s="907" t="s">
        <v>534</v>
      </c>
      <c r="GB118" s="907" t="s">
        <v>534</v>
      </c>
      <c r="GC118" s="907" t="s">
        <v>1140</v>
      </c>
      <c r="GD118" s="907" t="s">
        <v>534</v>
      </c>
      <c r="GE118" s="907" t="s">
        <v>534</v>
      </c>
      <c r="GF118" s="907" t="s">
        <v>1140</v>
      </c>
      <c r="GG118" s="907" t="s">
        <v>1140</v>
      </c>
      <c r="GH118" s="907" t="s">
        <v>534</v>
      </c>
      <c r="GI118" s="907" t="s">
        <v>534</v>
      </c>
      <c r="GJ118" s="907" t="s">
        <v>534</v>
      </c>
      <c r="GK118" s="907" t="s">
        <v>534</v>
      </c>
    </row>
    <row r="119" spans="1:193" x14ac:dyDescent="0.2">
      <c r="A119" s="906">
        <v>44579</v>
      </c>
      <c r="B119" s="907" t="s">
        <v>1140</v>
      </c>
      <c r="C119" s="907" t="s">
        <v>1140</v>
      </c>
      <c r="D119" s="907" t="s">
        <v>1140</v>
      </c>
      <c r="E119" s="907" t="s">
        <v>534</v>
      </c>
      <c r="F119" s="907" t="s">
        <v>1140</v>
      </c>
      <c r="G119" s="907" t="s">
        <v>1140</v>
      </c>
      <c r="H119" s="907" t="s">
        <v>1140</v>
      </c>
      <c r="I119" s="907" t="s">
        <v>1140</v>
      </c>
      <c r="J119" s="907" t="s">
        <v>1140</v>
      </c>
      <c r="K119" s="907" t="s">
        <v>1140</v>
      </c>
      <c r="L119" s="907" t="s">
        <v>1140</v>
      </c>
      <c r="M119" s="907" t="s">
        <v>1140</v>
      </c>
      <c r="N119" s="907" t="s">
        <v>1140</v>
      </c>
      <c r="O119" s="907" t="s">
        <v>1140</v>
      </c>
      <c r="P119" s="907" t="s">
        <v>1140</v>
      </c>
      <c r="Q119" s="907" t="s">
        <v>1140</v>
      </c>
      <c r="R119" s="907" t="s">
        <v>1140</v>
      </c>
      <c r="S119" s="907" t="s">
        <v>1140</v>
      </c>
      <c r="T119" s="907" t="s">
        <v>1140</v>
      </c>
      <c r="U119" s="907" t="s">
        <v>1140</v>
      </c>
      <c r="V119" s="907" t="s">
        <v>1140</v>
      </c>
      <c r="W119" s="907" t="s">
        <v>1140</v>
      </c>
      <c r="X119" s="907" t="s">
        <v>1140</v>
      </c>
      <c r="Y119" s="907" t="s">
        <v>1140</v>
      </c>
      <c r="Z119" s="907" t="s">
        <v>1140</v>
      </c>
      <c r="AA119" s="907" t="s">
        <v>1140</v>
      </c>
      <c r="AB119" s="907" t="s">
        <v>1140</v>
      </c>
      <c r="AC119" s="907" t="s">
        <v>1140</v>
      </c>
      <c r="AD119" s="907" t="s">
        <v>1140</v>
      </c>
      <c r="AE119" s="907" t="s">
        <v>1140</v>
      </c>
      <c r="AF119" s="907" t="s">
        <v>534</v>
      </c>
      <c r="AG119" s="907" t="s">
        <v>534</v>
      </c>
      <c r="AH119" s="907" t="s">
        <v>1140</v>
      </c>
      <c r="AI119" s="907" t="s">
        <v>1140</v>
      </c>
      <c r="AJ119" s="907" t="s">
        <v>1140</v>
      </c>
      <c r="AK119" s="907" t="s">
        <v>1140</v>
      </c>
      <c r="AL119" s="907" t="s">
        <v>1140</v>
      </c>
      <c r="AM119" s="907" t="s">
        <v>1140</v>
      </c>
      <c r="AN119" s="907" t="s">
        <v>1140</v>
      </c>
      <c r="AO119" s="907" t="s">
        <v>1140</v>
      </c>
      <c r="AP119" s="907" t="s">
        <v>1140</v>
      </c>
      <c r="AQ119" s="907" t="s">
        <v>1140</v>
      </c>
      <c r="AR119" s="907" t="s">
        <v>1140</v>
      </c>
      <c r="AS119" s="907" t="s">
        <v>1140</v>
      </c>
      <c r="AT119" s="907" t="s">
        <v>1140</v>
      </c>
      <c r="AU119" s="907" t="s">
        <v>1140</v>
      </c>
      <c r="AV119" s="907" t="s">
        <v>1140</v>
      </c>
      <c r="AW119" s="907" t="s">
        <v>1140</v>
      </c>
      <c r="AX119" s="907" t="s">
        <v>1140</v>
      </c>
      <c r="AY119" s="907" t="s">
        <v>534</v>
      </c>
      <c r="AZ119" s="907" t="s">
        <v>534</v>
      </c>
      <c r="BA119" s="907" t="s">
        <v>1140</v>
      </c>
      <c r="BB119" s="907" t="s">
        <v>534</v>
      </c>
      <c r="BC119" s="907" t="s">
        <v>1140</v>
      </c>
      <c r="BD119" s="907" t="s">
        <v>534</v>
      </c>
      <c r="BE119" s="907" t="s">
        <v>1140</v>
      </c>
      <c r="BF119" s="907" t="s">
        <v>1140</v>
      </c>
      <c r="BG119" s="907" t="s">
        <v>534</v>
      </c>
      <c r="BH119" s="907" t="s">
        <v>534</v>
      </c>
      <c r="BI119" s="907" t="s">
        <v>1140</v>
      </c>
      <c r="BJ119" s="907" t="s">
        <v>534</v>
      </c>
      <c r="BK119" s="907" t="s">
        <v>1140</v>
      </c>
      <c r="BL119" s="907" t="s">
        <v>534</v>
      </c>
      <c r="BM119" s="907" t="s">
        <v>1140</v>
      </c>
      <c r="BN119" s="907" t="s">
        <v>1140</v>
      </c>
      <c r="BO119" s="907" t="s">
        <v>534</v>
      </c>
      <c r="BP119" s="907" t="s">
        <v>534</v>
      </c>
      <c r="BQ119" s="907" t="s">
        <v>534</v>
      </c>
      <c r="BR119" s="907" t="s">
        <v>534</v>
      </c>
      <c r="BS119" s="907" t="s">
        <v>1140</v>
      </c>
      <c r="BT119" s="907" t="s">
        <v>534</v>
      </c>
      <c r="BU119" s="907" t="s">
        <v>1140</v>
      </c>
      <c r="BV119" s="907" t="s">
        <v>1140</v>
      </c>
      <c r="BW119" s="907" t="s">
        <v>1140</v>
      </c>
      <c r="BX119" s="907" t="s">
        <v>1140</v>
      </c>
      <c r="BY119" s="907" t="s">
        <v>1140</v>
      </c>
      <c r="BZ119" s="907" t="s">
        <v>534</v>
      </c>
      <c r="CA119" s="907" t="s">
        <v>534</v>
      </c>
      <c r="CB119" s="907" t="s">
        <v>1140</v>
      </c>
      <c r="CC119" s="907" t="s">
        <v>1140</v>
      </c>
      <c r="CD119" s="907" t="s">
        <v>1140</v>
      </c>
      <c r="CE119" s="907" t="s">
        <v>1140</v>
      </c>
      <c r="CF119" s="907" t="s">
        <v>534</v>
      </c>
      <c r="CG119" s="907" t="s">
        <v>1140</v>
      </c>
      <c r="CH119" s="907" t="s">
        <v>1140</v>
      </c>
      <c r="CI119" s="907" t="s">
        <v>1140</v>
      </c>
      <c r="CJ119" s="907" t="s">
        <v>1140</v>
      </c>
      <c r="CK119" s="907" t="s">
        <v>1140</v>
      </c>
      <c r="CL119" s="907" t="s">
        <v>1140</v>
      </c>
      <c r="CM119" s="907" t="s">
        <v>1140</v>
      </c>
      <c r="CN119" s="907" t="s">
        <v>534</v>
      </c>
      <c r="CO119" s="907" t="s">
        <v>1140</v>
      </c>
      <c r="CP119" s="907" t="s">
        <v>1140</v>
      </c>
      <c r="CQ119" s="907" t="s">
        <v>1140</v>
      </c>
      <c r="CR119" s="907" t="s">
        <v>1140</v>
      </c>
      <c r="CS119" s="907" t="s">
        <v>1140</v>
      </c>
      <c r="CT119" s="907" t="s">
        <v>1140</v>
      </c>
      <c r="CU119" s="907" t="s">
        <v>1140</v>
      </c>
      <c r="CV119" s="907" t="s">
        <v>1140</v>
      </c>
      <c r="CW119" s="907" t="s">
        <v>1140</v>
      </c>
      <c r="CX119" s="907" t="s">
        <v>1140</v>
      </c>
      <c r="CY119" s="907" t="s">
        <v>1140</v>
      </c>
      <c r="CZ119" s="907" t="s">
        <v>534</v>
      </c>
      <c r="DA119" s="907" t="s">
        <v>1140</v>
      </c>
      <c r="DB119" s="907" t="s">
        <v>1140</v>
      </c>
      <c r="DC119" s="907" t="s">
        <v>1140</v>
      </c>
      <c r="DD119" s="907" t="s">
        <v>1140</v>
      </c>
      <c r="DE119" s="907" t="s">
        <v>1140</v>
      </c>
      <c r="DF119" s="907" t="s">
        <v>1140</v>
      </c>
      <c r="DG119" s="907" t="s">
        <v>1140</v>
      </c>
      <c r="DH119" s="907" t="s">
        <v>1140</v>
      </c>
      <c r="DI119" s="907" t="s">
        <v>1140</v>
      </c>
      <c r="DJ119" s="907" t="s">
        <v>534</v>
      </c>
      <c r="DK119" s="907" t="s">
        <v>1140</v>
      </c>
      <c r="DL119" s="907" t="s">
        <v>1140</v>
      </c>
      <c r="DM119" s="907" t="s">
        <v>1140</v>
      </c>
      <c r="DN119" s="907" t="s">
        <v>534</v>
      </c>
      <c r="DO119" s="907" t="s">
        <v>1140</v>
      </c>
      <c r="DP119" s="907" t="s">
        <v>1140</v>
      </c>
      <c r="DQ119" s="907" t="s">
        <v>1140</v>
      </c>
      <c r="DR119" s="907" t="s">
        <v>1140</v>
      </c>
      <c r="DS119" s="907" t="s">
        <v>1140</v>
      </c>
      <c r="DT119" s="907" t="s">
        <v>1140</v>
      </c>
      <c r="DU119" s="907" t="s">
        <v>1140</v>
      </c>
      <c r="DV119" s="907" t="s">
        <v>1140</v>
      </c>
      <c r="DW119" s="907" t="s">
        <v>534</v>
      </c>
      <c r="DX119" s="907" t="s">
        <v>534</v>
      </c>
      <c r="DY119" s="907" t="s">
        <v>534</v>
      </c>
      <c r="DZ119" s="907" t="s">
        <v>534</v>
      </c>
      <c r="EA119" s="907" t="s">
        <v>534</v>
      </c>
      <c r="EB119" s="907" t="s">
        <v>534</v>
      </c>
      <c r="EC119" s="907" t="s">
        <v>534</v>
      </c>
      <c r="ED119" s="907" t="s">
        <v>1140</v>
      </c>
      <c r="EE119" s="907" t="s">
        <v>1140</v>
      </c>
      <c r="EF119" s="907" t="s">
        <v>1140</v>
      </c>
      <c r="EG119" s="907" t="s">
        <v>1140</v>
      </c>
      <c r="EH119" s="907" t="s">
        <v>1140</v>
      </c>
      <c r="EI119" s="907" t="s">
        <v>1140</v>
      </c>
      <c r="EJ119" s="907" t="s">
        <v>1140</v>
      </c>
      <c r="EK119" s="907" t="s">
        <v>1140</v>
      </c>
      <c r="EL119" s="907" t="s">
        <v>1140</v>
      </c>
      <c r="EM119" s="907" t="s">
        <v>1140</v>
      </c>
      <c r="EN119" s="907" t="s">
        <v>1140</v>
      </c>
      <c r="EO119" s="907" t="s">
        <v>1140</v>
      </c>
      <c r="EP119" s="907" t="s">
        <v>1140</v>
      </c>
      <c r="EQ119" s="907" t="s">
        <v>1140</v>
      </c>
      <c r="ER119" s="907" t="s">
        <v>534</v>
      </c>
      <c r="ES119" s="907" t="s">
        <v>534</v>
      </c>
      <c r="ET119" s="907" t="s">
        <v>534</v>
      </c>
      <c r="EU119" s="907" t="s">
        <v>1140</v>
      </c>
      <c r="EV119" s="907" t="s">
        <v>1140</v>
      </c>
      <c r="EW119" s="907" t="s">
        <v>1140</v>
      </c>
      <c r="EX119" s="907" t="s">
        <v>534</v>
      </c>
      <c r="EY119" s="907" t="s">
        <v>1140</v>
      </c>
      <c r="EZ119" s="907" t="s">
        <v>1140</v>
      </c>
      <c r="FA119" s="907" t="s">
        <v>1140</v>
      </c>
      <c r="FB119" s="907" t="s">
        <v>1140</v>
      </c>
      <c r="FC119" s="907" t="s">
        <v>534</v>
      </c>
      <c r="FD119" s="907" t="s">
        <v>1140</v>
      </c>
      <c r="FE119" s="907" t="s">
        <v>1140</v>
      </c>
      <c r="FF119" s="907" t="s">
        <v>1140</v>
      </c>
      <c r="FG119" s="907" t="s">
        <v>1140</v>
      </c>
      <c r="FH119" s="907" t="s">
        <v>534</v>
      </c>
      <c r="FI119" s="907" t="s">
        <v>534</v>
      </c>
      <c r="FJ119" s="907" t="s">
        <v>1140</v>
      </c>
      <c r="FK119" s="907" t="s">
        <v>1140</v>
      </c>
      <c r="FL119" s="907" t="s">
        <v>1140</v>
      </c>
      <c r="FM119" s="907" t="s">
        <v>1140</v>
      </c>
      <c r="FN119" s="907" t="s">
        <v>1140</v>
      </c>
      <c r="FO119" s="907" t="s">
        <v>1140</v>
      </c>
      <c r="FP119" s="907" t="s">
        <v>1140</v>
      </c>
      <c r="FQ119" s="907" t="s">
        <v>1140</v>
      </c>
      <c r="FR119" s="907" t="s">
        <v>534</v>
      </c>
      <c r="FS119" s="907" t="s">
        <v>1140</v>
      </c>
      <c r="FT119" s="907" t="s">
        <v>1140</v>
      </c>
      <c r="FU119" s="907" t="s">
        <v>1140</v>
      </c>
      <c r="FV119" s="907" t="s">
        <v>534</v>
      </c>
      <c r="FW119" s="907" t="s">
        <v>1140</v>
      </c>
      <c r="FX119" s="907" t="s">
        <v>534</v>
      </c>
      <c r="FY119" s="907" t="s">
        <v>534</v>
      </c>
      <c r="FZ119" s="907" t="s">
        <v>534</v>
      </c>
      <c r="GA119" s="907" t="s">
        <v>534</v>
      </c>
      <c r="GB119" s="907" t="s">
        <v>534</v>
      </c>
      <c r="GC119" s="907" t="s">
        <v>1140</v>
      </c>
      <c r="GD119" s="907" t="s">
        <v>534</v>
      </c>
      <c r="GE119" s="907" t="s">
        <v>534</v>
      </c>
      <c r="GF119" s="907" t="s">
        <v>1140</v>
      </c>
      <c r="GG119" s="907" t="s">
        <v>1140</v>
      </c>
      <c r="GH119" s="907" t="s">
        <v>534</v>
      </c>
      <c r="GI119" s="907" t="s">
        <v>534</v>
      </c>
      <c r="GJ119" s="907" t="s">
        <v>534</v>
      </c>
      <c r="GK119" s="907" t="s">
        <v>534</v>
      </c>
    </row>
    <row r="120" spans="1:193" x14ac:dyDescent="0.2">
      <c r="A120" s="906">
        <v>44580</v>
      </c>
      <c r="B120" s="907" t="s">
        <v>1140</v>
      </c>
      <c r="C120" s="907" t="s">
        <v>1140</v>
      </c>
      <c r="D120" s="907" t="s">
        <v>1140</v>
      </c>
      <c r="E120" s="907" t="s">
        <v>534</v>
      </c>
      <c r="F120" s="907" t="s">
        <v>1140</v>
      </c>
      <c r="G120" s="907" t="s">
        <v>1140</v>
      </c>
      <c r="H120" s="907" t="s">
        <v>1140</v>
      </c>
      <c r="I120" s="907" t="s">
        <v>1140</v>
      </c>
      <c r="J120" s="907" t="s">
        <v>1140</v>
      </c>
      <c r="K120" s="907" t="s">
        <v>1140</v>
      </c>
      <c r="L120" s="907" t="s">
        <v>1140</v>
      </c>
      <c r="M120" s="907" t="s">
        <v>1140</v>
      </c>
      <c r="N120" s="907" t="s">
        <v>1140</v>
      </c>
      <c r="O120" s="907" t="s">
        <v>1140</v>
      </c>
      <c r="P120" s="907" t="s">
        <v>1140</v>
      </c>
      <c r="Q120" s="907" t="s">
        <v>1140</v>
      </c>
      <c r="R120" s="907" t="s">
        <v>1140</v>
      </c>
      <c r="S120" s="907" t="s">
        <v>1140</v>
      </c>
      <c r="T120" s="907" t="s">
        <v>1140</v>
      </c>
      <c r="U120" s="907" t="s">
        <v>1140</v>
      </c>
      <c r="V120" s="907" t="s">
        <v>1140</v>
      </c>
      <c r="W120" s="907" t="s">
        <v>1140</v>
      </c>
      <c r="X120" s="907" t="s">
        <v>1140</v>
      </c>
      <c r="Y120" s="907" t="s">
        <v>1140</v>
      </c>
      <c r="Z120" s="907" t="s">
        <v>1140</v>
      </c>
      <c r="AA120" s="907" t="s">
        <v>1140</v>
      </c>
      <c r="AB120" s="907" t="s">
        <v>1140</v>
      </c>
      <c r="AC120" s="907" t="s">
        <v>1140</v>
      </c>
      <c r="AD120" s="907" t="s">
        <v>1140</v>
      </c>
      <c r="AE120" s="907" t="s">
        <v>1140</v>
      </c>
      <c r="AF120" s="907" t="s">
        <v>534</v>
      </c>
      <c r="AG120" s="907" t="s">
        <v>534</v>
      </c>
      <c r="AH120" s="907" t="s">
        <v>1140</v>
      </c>
      <c r="AI120" s="907" t="s">
        <v>1140</v>
      </c>
      <c r="AJ120" s="907" t="s">
        <v>1140</v>
      </c>
      <c r="AK120" s="907" t="s">
        <v>1140</v>
      </c>
      <c r="AL120" s="907" t="s">
        <v>1140</v>
      </c>
      <c r="AM120" s="907" t="s">
        <v>1140</v>
      </c>
      <c r="AN120" s="907" t="s">
        <v>1140</v>
      </c>
      <c r="AO120" s="907" t="s">
        <v>1140</v>
      </c>
      <c r="AP120" s="907" t="s">
        <v>1140</v>
      </c>
      <c r="AQ120" s="907" t="s">
        <v>1140</v>
      </c>
      <c r="AR120" s="907" t="s">
        <v>1140</v>
      </c>
      <c r="AS120" s="907" t="s">
        <v>1140</v>
      </c>
      <c r="AT120" s="907" t="s">
        <v>1140</v>
      </c>
      <c r="AU120" s="907" t="s">
        <v>1140</v>
      </c>
      <c r="AV120" s="907" t="s">
        <v>1140</v>
      </c>
      <c r="AW120" s="907" t="s">
        <v>1140</v>
      </c>
      <c r="AX120" s="907" t="s">
        <v>1140</v>
      </c>
      <c r="AY120" s="907" t="s">
        <v>534</v>
      </c>
      <c r="AZ120" s="907" t="s">
        <v>534</v>
      </c>
      <c r="BA120" s="907" t="s">
        <v>1140</v>
      </c>
      <c r="BB120" s="907" t="s">
        <v>534</v>
      </c>
      <c r="BC120" s="907" t="s">
        <v>1140</v>
      </c>
      <c r="BD120" s="907" t="s">
        <v>534</v>
      </c>
      <c r="BE120" s="907" t="s">
        <v>1140</v>
      </c>
      <c r="BF120" s="907" t="s">
        <v>1140</v>
      </c>
      <c r="BG120" s="907" t="s">
        <v>534</v>
      </c>
      <c r="BH120" s="907" t="s">
        <v>534</v>
      </c>
      <c r="BI120" s="907" t="s">
        <v>1140</v>
      </c>
      <c r="BJ120" s="907" t="s">
        <v>534</v>
      </c>
      <c r="BK120" s="907" t="s">
        <v>1140</v>
      </c>
      <c r="BL120" s="907" t="s">
        <v>534</v>
      </c>
      <c r="BM120" s="907" t="s">
        <v>1140</v>
      </c>
      <c r="BN120" s="907" t="s">
        <v>1140</v>
      </c>
      <c r="BO120" s="907" t="s">
        <v>534</v>
      </c>
      <c r="BP120" s="907" t="s">
        <v>534</v>
      </c>
      <c r="BQ120" s="907" t="s">
        <v>534</v>
      </c>
      <c r="BR120" s="907" t="s">
        <v>534</v>
      </c>
      <c r="BS120" s="907" t="s">
        <v>1140</v>
      </c>
      <c r="BT120" s="907" t="s">
        <v>534</v>
      </c>
      <c r="BU120" s="907" t="s">
        <v>1140</v>
      </c>
      <c r="BV120" s="907" t="s">
        <v>1140</v>
      </c>
      <c r="BW120" s="907" t="s">
        <v>1140</v>
      </c>
      <c r="BX120" s="907" t="s">
        <v>1140</v>
      </c>
      <c r="BY120" s="907" t="s">
        <v>1140</v>
      </c>
      <c r="BZ120" s="907" t="s">
        <v>534</v>
      </c>
      <c r="CA120" s="907" t="s">
        <v>534</v>
      </c>
      <c r="CB120" s="907" t="s">
        <v>1140</v>
      </c>
      <c r="CC120" s="907" t="s">
        <v>1140</v>
      </c>
      <c r="CD120" s="907" t="s">
        <v>1140</v>
      </c>
      <c r="CE120" s="907" t="s">
        <v>1140</v>
      </c>
      <c r="CF120" s="907" t="s">
        <v>534</v>
      </c>
      <c r="CG120" s="907" t="s">
        <v>1140</v>
      </c>
      <c r="CH120" s="907" t="s">
        <v>1140</v>
      </c>
      <c r="CI120" s="907" t="s">
        <v>1140</v>
      </c>
      <c r="CJ120" s="907" t="s">
        <v>1140</v>
      </c>
      <c r="CK120" s="907" t="s">
        <v>1140</v>
      </c>
      <c r="CL120" s="907" t="s">
        <v>1140</v>
      </c>
      <c r="CM120" s="907" t="s">
        <v>1140</v>
      </c>
      <c r="CN120" s="907" t="s">
        <v>534</v>
      </c>
      <c r="CO120" s="907" t="s">
        <v>1140</v>
      </c>
      <c r="CP120" s="907" t="s">
        <v>1140</v>
      </c>
      <c r="CQ120" s="907" t="s">
        <v>1140</v>
      </c>
      <c r="CR120" s="907" t="s">
        <v>1140</v>
      </c>
      <c r="CS120" s="907" t="s">
        <v>1140</v>
      </c>
      <c r="CT120" s="907" t="s">
        <v>1140</v>
      </c>
      <c r="CU120" s="907" t="s">
        <v>1140</v>
      </c>
      <c r="CV120" s="907" t="s">
        <v>1140</v>
      </c>
      <c r="CW120" s="907" t="s">
        <v>1140</v>
      </c>
      <c r="CX120" s="907" t="s">
        <v>1140</v>
      </c>
      <c r="CY120" s="907" t="s">
        <v>1140</v>
      </c>
      <c r="CZ120" s="907" t="s">
        <v>534</v>
      </c>
      <c r="DA120" s="907" t="s">
        <v>1140</v>
      </c>
      <c r="DB120" s="907" t="s">
        <v>1140</v>
      </c>
      <c r="DC120" s="907" t="s">
        <v>1140</v>
      </c>
      <c r="DD120" s="907" t="s">
        <v>1140</v>
      </c>
      <c r="DE120" s="907" t="s">
        <v>1140</v>
      </c>
      <c r="DF120" s="907" t="s">
        <v>1140</v>
      </c>
      <c r="DG120" s="907" t="s">
        <v>1140</v>
      </c>
      <c r="DH120" s="907" t="s">
        <v>1140</v>
      </c>
      <c r="DI120" s="907" t="s">
        <v>1140</v>
      </c>
      <c r="DJ120" s="907" t="s">
        <v>534</v>
      </c>
      <c r="DK120" s="907" t="s">
        <v>1140</v>
      </c>
      <c r="DL120" s="907" t="s">
        <v>1140</v>
      </c>
      <c r="DM120" s="907" t="s">
        <v>1140</v>
      </c>
      <c r="DN120" s="907" t="s">
        <v>534</v>
      </c>
      <c r="DO120" s="907" t="s">
        <v>1140</v>
      </c>
      <c r="DP120" s="907" t="s">
        <v>1140</v>
      </c>
      <c r="DQ120" s="907" t="s">
        <v>1140</v>
      </c>
      <c r="DR120" s="907" t="s">
        <v>1140</v>
      </c>
      <c r="DS120" s="907" t="s">
        <v>1140</v>
      </c>
      <c r="DT120" s="907" t="s">
        <v>1140</v>
      </c>
      <c r="DU120" s="907" t="s">
        <v>1140</v>
      </c>
      <c r="DV120" s="907" t="s">
        <v>1140</v>
      </c>
      <c r="DW120" s="907" t="s">
        <v>534</v>
      </c>
      <c r="DX120" s="907" t="s">
        <v>534</v>
      </c>
      <c r="DY120" s="907" t="s">
        <v>534</v>
      </c>
      <c r="DZ120" s="907" t="s">
        <v>534</v>
      </c>
      <c r="EA120" s="907" t="s">
        <v>534</v>
      </c>
      <c r="EB120" s="907" t="s">
        <v>534</v>
      </c>
      <c r="EC120" s="907" t="s">
        <v>534</v>
      </c>
      <c r="ED120" s="907" t="s">
        <v>1140</v>
      </c>
      <c r="EE120" s="907" t="s">
        <v>1140</v>
      </c>
      <c r="EF120" s="907" t="s">
        <v>1140</v>
      </c>
      <c r="EG120" s="907" t="s">
        <v>1140</v>
      </c>
      <c r="EH120" s="907" t="s">
        <v>1140</v>
      </c>
      <c r="EI120" s="907" t="s">
        <v>1140</v>
      </c>
      <c r="EJ120" s="907" t="s">
        <v>1140</v>
      </c>
      <c r="EK120" s="907" t="s">
        <v>1140</v>
      </c>
      <c r="EL120" s="907" t="s">
        <v>1140</v>
      </c>
      <c r="EM120" s="907" t="s">
        <v>1140</v>
      </c>
      <c r="EN120" s="907" t="s">
        <v>1140</v>
      </c>
      <c r="EO120" s="907" t="s">
        <v>1140</v>
      </c>
      <c r="EP120" s="907" t="s">
        <v>1140</v>
      </c>
      <c r="EQ120" s="907" t="s">
        <v>1140</v>
      </c>
      <c r="ER120" s="907" t="s">
        <v>534</v>
      </c>
      <c r="ES120" s="907" t="s">
        <v>534</v>
      </c>
      <c r="ET120" s="907" t="s">
        <v>534</v>
      </c>
      <c r="EU120" s="907" t="s">
        <v>1140</v>
      </c>
      <c r="EV120" s="907" t="s">
        <v>1140</v>
      </c>
      <c r="EW120" s="907" t="s">
        <v>1140</v>
      </c>
      <c r="EX120" s="907" t="s">
        <v>534</v>
      </c>
      <c r="EY120" s="907" t="s">
        <v>1140</v>
      </c>
      <c r="EZ120" s="907" t="s">
        <v>1140</v>
      </c>
      <c r="FA120" s="907" t="s">
        <v>1140</v>
      </c>
      <c r="FB120" s="907" t="s">
        <v>534</v>
      </c>
      <c r="FC120" s="907" t="s">
        <v>1140</v>
      </c>
      <c r="FD120" s="907" t="s">
        <v>1140</v>
      </c>
      <c r="FE120" s="907" t="s">
        <v>1140</v>
      </c>
      <c r="FF120" s="907" t="s">
        <v>1140</v>
      </c>
      <c r="FG120" s="907" t="s">
        <v>1140</v>
      </c>
      <c r="FH120" s="907" t="s">
        <v>534</v>
      </c>
      <c r="FI120" s="907" t="s">
        <v>534</v>
      </c>
      <c r="FJ120" s="907" t="s">
        <v>1140</v>
      </c>
      <c r="FK120" s="907" t="s">
        <v>1140</v>
      </c>
      <c r="FL120" s="907" t="s">
        <v>1140</v>
      </c>
      <c r="FM120" s="907" t="s">
        <v>1140</v>
      </c>
      <c r="FN120" s="907" t="s">
        <v>1140</v>
      </c>
      <c r="FO120" s="907" t="s">
        <v>1140</v>
      </c>
      <c r="FP120" s="907" t="s">
        <v>1140</v>
      </c>
      <c r="FQ120" s="907" t="s">
        <v>1140</v>
      </c>
      <c r="FR120" s="907" t="s">
        <v>534</v>
      </c>
      <c r="FS120" s="907" t="s">
        <v>1140</v>
      </c>
      <c r="FT120" s="907" t="s">
        <v>1140</v>
      </c>
      <c r="FU120" s="907" t="s">
        <v>1140</v>
      </c>
      <c r="FV120" s="907" t="s">
        <v>534</v>
      </c>
      <c r="FW120" s="907" t="s">
        <v>1140</v>
      </c>
      <c r="FX120" s="907" t="s">
        <v>534</v>
      </c>
      <c r="FY120" s="907" t="s">
        <v>534</v>
      </c>
      <c r="FZ120" s="907" t="s">
        <v>534</v>
      </c>
      <c r="GA120" s="907" t="s">
        <v>534</v>
      </c>
      <c r="GB120" s="907" t="s">
        <v>1140</v>
      </c>
      <c r="GC120" s="907" t="s">
        <v>1140</v>
      </c>
      <c r="GD120" s="907" t="s">
        <v>534</v>
      </c>
      <c r="GE120" s="907" t="s">
        <v>534</v>
      </c>
      <c r="GF120" s="907" t="s">
        <v>1140</v>
      </c>
      <c r="GG120" s="907" t="s">
        <v>534</v>
      </c>
      <c r="GH120" s="907" t="s">
        <v>534</v>
      </c>
      <c r="GI120" s="907" t="s">
        <v>534</v>
      </c>
      <c r="GJ120" s="907" t="s">
        <v>534</v>
      </c>
      <c r="GK120" s="907" t="s">
        <v>534</v>
      </c>
    </row>
    <row r="121" spans="1:193" x14ac:dyDescent="0.2">
      <c r="A121" s="906">
        <v>44581</v>
      </c>
      <c r="B121" s="907" t="s">
        <v>1140</v>
      </c>
      <c r="C121" s="907" t="s">
        <v>1140</v>
      </c>
      <c r="D121" s="907" t="s">
        <v>1140</v>
      </c>
      <c r="E121" s="907" t="s">
        <v>1140</v>
      </c>
      <c r="F121" s="907" t="s">
        <v>1140</v>
      </c>
      <c r="G121" s="907" t="s">
        <v>1140</v>
      </c>
      <c r="H121" s="907" t="s">
        <v>1140</v>
      </c>
      <c r="I121" s="907" t="s">
        <v>1140</v>
      </c>
      <c r="J121" s="907" t="s">
        <v>1140</v>
      </c>
      <c r="K121" s="907" t="s">
        <v>1140</v>
      </c>
      <c r="L121" s="907" t="s">
        <v>1140</v>
      </c>
      <c r="M121" s="907" t="s">
        <v>1140</v>
      </c>
      <c r="N121" s="907" t="s">
        <v>1140</v>
      </c>
      <c r="O121" s="907" t="s">
        <v>1140</v>
      </c>
      <c r="P121" s="907" t="s">
        <v>1140</v>
      </c>
      <c r="Q121" s="907" t="s">
        <v>1140</v>
      </c>
      <c r="R121" s="907" t="s">
        <v>1140</v>
      </c>
      <c r="S121" s="907" t="s">
        <v>1140</v>
      </c>
      <c r="T121" s="907" t="s">
        <v>1140</v>
      </c>
      <c r="U121" s="907" t="s">
        <v>1140</v>
      </c>
      <c r="V121" s="907" t="s">
        <v>1140</v>
      </c>
      <c r="W121" s="907" t="s">
        <v>1140</v>
      </c>
      <c r="X121" s="907" t="s">
        <v>1140</v>
      </c>
      <c r="Y121" s="907" t="s">
        <v>1140</v>
      </c>
      <c r="Z121" s="907" t="s">
        <v>1140</v>
      </c>
      <c r="AA121" s="907" t="s">
        <v>1140</v>
      </c>
      <c r="AB121" s="907" t="s">
        <v>1140</v>
      </c>
      <c r="AC121" s="907" t="s">
        <v>1140</v>
      </c>
      <c r="AD121" s="907" t="s">
        <v>1140</v>
      </c>
      <c r="AE121" s="907" t="s">
        <v>1140</v>
      </c>
      <c r="AF121" s="907" t="s">
        <v>534</v>
      </c>
      <c r="AG121" s="907" t="s">
        <v>534</v>
      </c>
      <c r="AH121" s="907" t="s">
        <v>1140</v>
      </c>
      <c r="AI121" s="907" t="s">
        <v>1140</v>
      </c>
      <c r="AJ121" s="907" t="s">
        <v>1140</v>
      </c>
      <c r="AK121" s="907" t="s">
        <v>1140</v>
      </c>
      <c r="AL121" s="907" t="s">
        <v>1140</v>
      </c>
      <c r="AM121" s="907" t="s">
        <v>1140</v>
      </c>
      <c r="AN121" s="907" t="s">
        <v>1140</v>
      </c>
      <c r="AO121" s="907" t="s">
        <v>1140</v>
      </c>
      <c r="AP121" s="907" t="s">
        <v>1140</v>
      </c>
      <c r="AQ121" s="907" t="s">
        <v>1140</v>
      </c>
      <c r="AR121" s="907" t="s">
        <v>1140</v>
      </c>
      <c r="AS121" s="907" t="s">
        <v>1140</v>
      </c>
      <c r="AT121" s="907" t="s">
        <v>1140</v>
      </c>
      <c r="AU121" s="907" t="s">
        <v>1140</v>
      </c>
      <c r="AV121" s="907" t="s">
        <v>1140</v>
      </c>
      <c r="AW121" s="907" t="s">
        <v>1140</v>
      </c>
      <c r="AX121" s="907" t="s">
        <v>1140</v>
      </c>
      <c r="AY121" s="907" t="s">
        <v>534</v>
      </c>
      <c r="AZ121" s="907" t="s">
        <v>534</v>
      </c>
      <c r="BA121" s="907" t="s">
        <v>1140</v>
      </c>
      <c r="BB121" s="907" t="s">
        <v>534</v>
      </c>
      <c r="BC121" s="907" t="s">
        <v>1140</v>
      </c>
      <c r="BD121" s="907" t="s">
        <v>534</v>
      </c>
      <c r="BE121" s="907" t="s">
        <v>1140</v>
      </c>
      <c r="BF121" s="907" t="s">
        <v>1140</v>
      </c>
      <c r="BG121" s="907" t="s">
        <v>534</v>
      </c>
      <c r="BH121" s="907" t="s">
        <v>534</v>
      </c>
      <c r="BI121" s="907" t="s">
        <v>1140</v>
      </c>
      <c r="BJ121" s="907" t="s">
        <v>534</v>
      </c>
      <c r="BK121" s="907" t="s">
        <v>1140</v>
      </c>
      <c r="BL121" s="907" t="s">
        <v>534</v>
      </c>
      <c r="BM121" s="907" t="s">
        <v>1140</v>
      </c>
      <c r="BN121" s="907" t="s">
        <v>1140</v>
      </c>
      <c r="BO121" s="907" t="s">
        <v>534</v>
      </c>
      <c r="BP121" s="907" t="s">
        <v>534</v>
      </c>
      <c r="BQ121" s="907" t="s">
        <v>534</v>
      </c>
      <c r="BR121" s="907" t="s">
        <v>534</v>
      </c>
      <c r="BS121" s="907" t="s">
        <v>1140</v>
      </c>
      <c r="BT121" s="907" t="s">
        <v>534</v>
      </c>
      <c r="BU121" s="907" t="s">
        <v>1140</v>
      </c>
      <c r="BV121" s="907" t="s">
        <v>1140</v>
      </c>
      <c r="BW121" s="907" t="s">
        <v>1140</v>
      </c>
      <c r="BX121" s="907" t="s">
        <v>1140</v>
      </c>
      <c r="BY121" s="907" t="s">
        <v>1140</v>
      </c>
      <c r="BZ121" s="907" t="s">
        <v>534</v>
      </c>
      <c r="CA121" s="907" t="s">
        <v>534</v>
      </c>
      <c r="CB121" s="907" t="s">
        <v>1140</v>
      </c>
      <c r="CC121" s="907" t="s">
        <v>1140</v>
      </c>
      <c r="CD121" s="907" t="s">
        <v>1140</v>
      </c>
      <c r="CE121" s="907" t="s">
        <v>1140</v>
      </c>
      <c r="CF121" s="907" t="s">
        <v>534</v>
      </c>
      <c r="CG121" s="907" t="s">
        <v>1140</v>
      </c>
      <c r="CH121" s="907" t="s">
        <v>1140</v>
      </c>
      <c r="CI121" s="907" t="s">
        <v>1140</v>
      </c>
      <c r="CJ121" s="907" t="s">
        <v>1140</v>
      </c>
      <c r="CK121" s="907" t="s">
        <v>1140</v>
      </c>
      <c r="CL121" s="907" t="s">
        <v>1140</v>
      </c>
      <c r="CM121" s="907" t="s">
        <v>1140</v>
      </c>
      <c r="CN121" s="907" t="s">
        <v>534</v>
      </c>
      <c r="CO121" s="907" t="s">
        <v>1140</v>
      </c>
      <c r="CP121" s="907" t="s">
        <v>1140</v>
      </c>
      <c r="CQ121" s="907" t="s">
        <v>1140</v>
      </c>
      <c r="CR121" s="907" t="s">
        <v>1140</v>
      </c>
      <c r="CS121" s="907" t="s">
        <v>1140</v>
      </c>
      <c r="CT121" s="907" t="s">
        <v>1140</v>
      </c>
      <c r="CU121" s="907" t="s">
        <v>1140</v>
      </c>
      <c r="CV121" s="907" t="s">
        <v>1140</v>
      </c>
      <c r="CW121" s="907" t="s">
        <v>1140</v>
      </c>
      <c r="CX121" s="907" t="s">
        <v>1140</v>
      </c>
      <c r="CY121" s="907" t="s">
        <v>1140</v>
      </c>
      <c r="CZ121" s="907" t="s">
        <v>534</v>
      </c>
      <c r="DA121" s="907" t="s">
        <v>1140</v>
      </c>
      <c r="DB121" s="907" t="s">
        <v>1140</v>
      </c>
      <c r="DC121" s="907" t="s">
        <v>1140</v>
      </c>
      <c r="DD121" s="907" t="s">
        <v>1140</v>
      </c>
      <c r="DE121" s="907" t="s">
        <v>1140</v>
      </c>
      <c r="DF121" s="907" t="s">
        <v>1140</v>
      </c>
      <c r="DG121" s="907" t="s">
        <v>1140</v>
      </c>
      <c r="DH121" s="907" t="s">
        <v>1140</v>
      </c>
      <c r="DI121" s="907" t="s">
        <v>1140</v>
      </c>
      <c r="DJ121" s="907" t="s">
        <v>534</v>
      </c>
      <c r="DK121" s="907" t="s">
        <v>1140</v>
      </c>
      <c r="DL121" s="907" t="s">
        <v>1140</v>
      </c>
      <c r="DM121" s="907" t="s">
        <v>1140</v>
      </c>
      <c r="DN121" s="907" t="s">
        <v>534</v>
      </c>
      <c r="DO121" s="907" t="s">
        <v>1140</v>
      </c>
      <c r="DP121" s="907" t="s">
        <v>1140</v>
      </c>
      <c r="DQ121" s="907" t="s">
        <v>1140</v>
      </c>
      <c r="DR121" s="907" t="s">
        <v>1140</v>
      </c>
      <c r="DS121" s="907" t="s">
        <v>1140</v>
      </c>
      <c r="DT121" s="907" t="s">
        <v>1140</v>
      </c>
      <c r="DU121" s="907" t="s">
        <v>1140</v>
      </c>
      <c r="DV121" s="907" t="s">
        <v>1140</v>
      </c>
      <c r="DW121" s="907" t="s">
        <v>534</v>
      </c>
      <c r="DX121" s="907" t="s">
        <v>534</v>
      </c>
      <c r="DY121" s="907" t="s">
        <v>534</v>
      </c>
      <c r="DZ121" s="907" t="s">
        <v>534</v>
      </c>
      <c r="EA121" s="907" t="s">
        <v>534</v>
      </c>
      <c r="EB121" s="907" t="s">
        <v>534</v>
      </c>
      <c r="EC121" s="907" t="s">
        <v>534</v>
      </c>
      <c r="ED121" s="907" t="s">
        <v>1140</v>
      </c>
      <c r="EE121" s="907" t="s">
        <v>1140</v>
      </c>
      <c r="EF121" s="907" t="s">
        <v>1140</v>
      </c>
      <c r="EG121" s="907" t="s">
        <v>1140</v>
      </c>
      <c r="EH121" s="907" t="s">
        <v>1140</v>
      </c>
      <c r="EI121" s="907" t="s">
        <v>1140</v>
      </c>
      <c r="EJ121" s="907" t="s">
        <v>1140</v>
      </c>
      <c r="EK121" s="907" t="s">
        <v>1140</v>
      </c>
      <c r="EL121" s="907" t="s">
        <v>1140</v>
      </c>
      <c r="EM121" s="907" t="s">
        <v>1140</v>
      </c>
      <c r="EN121" s="907" t="s">
        <v>1140</v>
      </c>
      <c r="EO121" s="907" t="s">
        <v>1140</v>
      </c>
      <c r="EP121" s="907" t="s">
        <v>1140</v>
      </c>
      <c r="EQ121" s="907" t="s">
        <v>1140</v>
      </c>
      <c r="ER121" s="907" t="s">
        <v>534</v>
      </c>
      <c r="ES121" s="907" t="s">
        <v>534</v>
      </c>
      <c r="ET121" s="907" t="s">
        <v>534</v>
      </c>
      <c r="EU121" s="907" t="s">
        <v>1140</v>
      </c>
      <c r="EV121" s="907" t="s">
        <v>1140</v>
      </c>
      <c r="EW121" s="907" t="s">
        <v>534</v>
      </c>
      <c r="EX121" s="907" t="s">
        <v>534</v>
      </c>
      <c r="EY121" s="907" t="s">
        <v>1140</v>
      </c>
      <c r="EZ121" s="907" t="s">
        <v>1140</v>
      </c>
      <c r="FA121" s="907" t="s">
        <v>1140</v>
      </c>
      <c r="FB121" s="907" t="s">
        <v>534</v>
      </c>
      <c r="FC121" s="907" t="s">
        <v>1140</v>
      </c>
      <c r="FD121" s="907" t="s">
        <v>1140</v>
      </c>
      <c r="FE121" s="907" t="s">
        <v>1140</v>
      </c>
      <c r="FF121" s="907" t="s">
        <v>1140</v>
      </c>
      <c r="FG121" s="907" t="s">
        <v>1140</v>
      </c>
      <c r="FH121" s="907" t="s">
        <v>534</v>
      </c>
      <c r="FI121" s="907" t="s">
        <v>534</v>
      </c>
      <c r="FJ121" s="907" t="s">
        <v>1140</v>
      </c>
      <c r="FK121" s="907" t="s">
        <v>1140</v>
      </c>
      <c r="FL121" s="907" t="s">
        <v>1140</v>
      </c>
      <c r="FM121" s="907" t="s">
        <v>1140</v>
      </c>
      <c r="FN121" s="907" t="s">
        <v>1140</v>
      </c>
      <c r="FO121" s="907" t="s">
        <v>1140</v>
      </c>
      <c r="FP121" s="907" t="s">
        <v>1140</v>
      </c>
      <c r="FQ121" s="907" t="s">
        <v>1140</v>
      </c>
      <c r="FR121" s="907" t="s">
        <v>534</v>
      </c>
      <c r="FS121" s="907" t="s">
        <v>1140</v>
      </c>
      <c r="FT121" s="907" t="s">
        <v>1140</v>
      </c>
      <c r="FU121" s="907" t="s">
        <v>1140</v>
      </c>
      <c r="FV121" s="907" t="s">
        <v>534</v>
      </c>
      <c r="FW121" s="907" t="s">
        <v>1140</v>
      </c>
      <c r="FX121" s="907" t="s">
        <v>534</v>
      </c>
      <c r="FY121" s="907" t="s">
        <v>534</v>
      </c>
      <c r="FZ121" s="907" t="s">
        <v>534</v>
      </c>
      <c r="GA121" s="907" t="s">
        <v>534</v>
      </c>
      <c r="GB121" s="907" t="s">
        <v>534</v>
      </c>
      <c r="GC121" s="907" t="s">
        <v>1140</v>
      </c>
      <c r="GD121" s="907" t="s">
        <v>534</v>
      </c>
      <c r="GE121" s="907" t="s">
        <v>534</v>
      </c>
      <c r="GF121" s="907" t="s">
        <v>1140</v>
      </c>
      <c r="GG121" s="907" t="s">
        <v>1140</v>
      </c>
      <c r="GH121" s="907" t="s">
        <v>534</v>
      </c>
      <c r="GI121" s="907" t="s">
        <v>534</v>
      </c>
      <c r="GJ121" s="907" t="s">
        <v>534</v>
      </c>
      <c r="GK121" s="907" t="s">
        <v>1140</v>
      </c>
    </row>
    <row r="122" spans="1:193" x14ac:dyDescent="0.2">
      <c r="A122" s="906">
        <v>44582</v>
      </c>
      <c r="B122" s="907" t="s">
        <v>1140</v>
      </c>
      <c r="C122" s="907" t="s">
        <v>1140</v>
      </c>
      <c r="D122" s="907" t="s">
        <v>1140</v>
      </c>
      <c r="E122" s="907" t="s">
        <v>534</v>
      </c>
      <c r="F122" s="907" t="s">
        <v>1140</v>
      </c>
      <c r="G122" s="907" t="s">
        <v>1140</v>
      </c>
      <c r="H122" s="907" t="s">
        <v>1140</v>
      </c>
      <c r="I122" s="907" t="s">
        <v>1140</v>
      </c>
      <c r="J122" s="907" t="s">
        <v>1140</v>
      </c>
      <c r="K122" s="907" t="s">
        <v>1140</v>
      </c>
      <c r="L122" s="907" t="s">
        <v>1140</v>
      </c>
      <c r="M122" s="907" t="s">
        <v>1140</v>
      </c>
      <c r="N122" s="907" t="s">
        <v>1140</v>
      </c>
      <c r="O122" s="907" t="s">
        <v>1140</v>
      </c>
      <c r="P122" s="907" t="s">
        <v>1140</v>
      </c>
      <c r="Q122" s="907" t="s">
        <v>1140</v>
      </c>
      <c r="R122" s="907" t="s">
        <v>1140</v>
      </c>
      <c r="S122" s="907" t="s">
        <v>1140</v>
      </c>
      <c r="T122" s="907" t="s">
        <v>1140</v>
      </c>
      <c r="U122" s="907" t="s">
        <v>1140</v>
      </c>
      <c r="V122" s="907" t="s">
        <v>1140</v>
      </c>
      <c r="W122" s="907" t="s">
        <v>1140</v>
      </c>
      <c r="X122" s="907" t="s">
        <v>1140</v>
      </c>
      <c r="Y122" s="907" t="s">
        <v>1140</v>
      </c>
      <c r="Z122" s="907" t="s">
        <v>1140</v>
      </c>
      <c r="AA122" s="907" t="s">
        <v>1140</v>
      </c>
      <c r="AB122" s="907" t="s">
        <v>1140</v>
      </c>
      <c r="AC122" s="907" t="s">
        <v>1140</v>
      </c>
      <c r="AD122" s="907" t="s">
        <v>1140</v>
      </c>
      <c r="AE122" s="907" t="s">
        <v>1140</v>
      </c>
      <c r="AF122" s="907" t="s">
        <v>534</v>
      </c>
      <c r="AG122" s="907" t="s">
        <v>534</v>
      </c>
      <c r="AH122" s="907" t="s">
        <v>1140</v>
      </c>
      <c r="AI122" s="907" t="s">
        <v>1140</v>
      </c>
      <c r="AJ122" s="907" t="s">
        <v>1140</v>
      </c>
      <c r="AK122" s="907" t="s">
        <v>1140</v>
      </c>
      <c r="AL122" s="907" t="s">
        <v>1140</v>
      </c>
      <c r="AM122" s="907" t="s">
        <v>1140</v>
      </c>
      <c r="AN122" s="907" t="s">
        <v>1140</v>
      </c>
      <c r="AO122" s="907" t="s">
        <v>1140</v>
      </c>
      <c r="AP122" s="907" t="s">
        <v>1140</v>
      </c>
      <c r="AQ122" s="907" t="s">
        <v>1140</v>
      </c>
      <c r="AR122" s="907" t="s">
        <v>1140</v>
      </c>
      <c r="AS122" s="907" t="s">
        <v>1140</v>
      </c>
      <c r="AT122" s="907" t="s">
        <v>1140</v>
      </c>
      <c r="AU122" s="907" t="s">
        <v>1140</v>
      </c>
      <c r="AV122" s="907" t="s">
        <v>1140</v>
      </c>
      <c r="AW122" s="907" t="s">
        <v>1140</v>
      </c>
      <c r="AX122" s="907" t="s">
        <v>1140</v>
      </c>
      <c r="AY122" s="907" t="s">
        <v>534</v>
      </c>
      <c r="AZ122" s="907" t="s">
        <v>534</v>
      </c>
      <c r="BA122" s="907" t="s">
        <v>1140</v>
      </c>
      <c r="BB122" s="907" t="s">
        <v>534</v>
      </c>
      <c r="BC122" s="907" t="s">
        <v>1140</v>
      </c>
      <c r="BD122" s="907" t="s">
        <v>534</v>
      </c>
      <c r="BE122" s="907" t="s">
        <v>1140</v>
      </c>
      <c r="BF122" s="907" t="s">
        <v>1140</v>
      </c>
      <c r="BG122" s="907" t="s">
        <v>534</v>
      </c>
      <c r="BH122" s="907" t="s">
        <v>534</v>
      </c>
      <c r="BI122" s="907" t="s">
        <v>1140</v>
      </c>
      <c r="BJ122" s="907" t="s">
        <v>534</v>
      </c>
      <c r="BK122" s="907" t="s">
        <v>1140</v>
      </c>
      <c r="BL122" s="907" t="s">
        <v>534</v>
      </c>
      <c r="BM122" s="907" t="s">
        <v>1140</v>
      </c>
      <c r="BN122" s="907" t="s">
        <v>1140</v>
      </c>
      <c r="BO122" s="907" t="s">
        <v>534</v>
      </c>
      <c r="BP122" s="907" t="s">
        <v>534</v>
      </c>
      <c r="BQ122" s="907" t="s">
        <v>534</v>
      </c>
      <c r="BR122" s="907" t="s">
        <v>534</v>
      </c>
      <c r="BS122" s="907" t="s">
        <v>1140</v>
      </c>
      <c r="BT122" s="907" t="s">
        <v>534</v>
      </c>
      <c r="BU122" s="907" t="s">
        <v>1140</v>
      </c>
      <c r="BV122" s="907" t="s">
        <v>1140</v>
      </c>
      <c r="BW122" s="907" t="s">
        <v>1140</v>
      </c>
      <c r="BX122" s="907" t="s">
        <v>1140</v>
      </c>
      <c r="BY122" s="907" t="s">
        <v>1140</v>
      </c>
      <c r="BZ122" s="907" t="s">
        <v>534</v>
      </c>
      <c r="CA122" s="907" t="s">
        <v>534</v>
      </c>
      <c r="CB122" s="907" t="s">
        <v>1140</v>
      </c>
      <c r="CC122" s="907" t="s">
        <v>1140</v>
      </c>
      <c r="CD122" s="907" t="s">
        <v>1140</v>
      </c>
      <c r="CE122" s="907" t="s">
        <v>1140</v>
      </c>
      <c r="CF122" s="907" t="s">
        <v>534</v>
      </c>
      <c r="CG122" s="907" t="s">
        <v>1140</v>
      </c>
      <c r="CH122" s="907" t="s">
        <v>1140</v>
      </c>
      <c r="CI122" s="907" t="s">
        <v>1140</v>
      </c>
      <c r="CJ122" s="907" t="s">
        <v>1140</v>
      </c>
      <c r="CK122" s="907" t="s">
        <v>1140</v>
      </c>
      <c r="CL122" s="907" t="s">
        <v>1140</v>
      </c>
      <c r="CM122" s="907" t="s">
        <v>1140</v>
      </c>
      <c r="CN122" s="907" t="s">
        <v>534</v>
      </c>
      <c r="CO122" s="907" t="s">
        <v>1140</v>
      </c>
      <c r="CP122" s="907" t="s">
        <v>1140</v>
      </c>
      <c r="CQ122" s="907" t="s">
        <v>1140</v>
      </c>
      <c r="CR122" s="907" t="s">
        <v>1140</v>
      </c>
      <c r="CS122" s="907" t="s">
        <v>1140</v>
      </c>
      <c r="CT122" s="907" t="s">
        <v>1140</v>
      </c>
      <c r="CU122" s="907" t="s">
        <v>1140</v>
      </c>
      <c r="CV122" s="907" t="s">
        <v>1140</v>
      </c>
      <c r="CW122" s="907" t="s">
        <v>1140</v>
      </c>
      <c r="CX122" s="907" t="s">
        <v>1140</v>
      </c>
      <c r="CY122" s="907" t="s">
        <v>1140</v>
      </c>
      <c r="CZ122" s="907" t="s">
        <v>534</v>
      </c>
      <c r="DA122" s="907" t="s">
        <v>1140</v>
      </c>
      <c r="DB122" s="907" t="s">
        <v>1140</v>
      </c>
      <c r="DC122" s="907" t="s">
        <v>1140</v>
      </c>
      <c r="DD122" s="907" t="s">
        <v>1140</v>
      </c>
      <c r="DE122" s="907" t="s">
        <v>1140</v>
      </c>
      <c r="DF122" s="907" t="s">
        <v>1140</v>
      </c>
      <c r="DG122" s="907" t="s">
        <v>1140</v>
      </c>
      <c r="DH122" s="907" t="s">
        <v>1140</v>
      </c>
      <c r="DI122" s="907" t="s">
        <v>1140</v>
      </c>
      <c r="DJ122" s="907" t="s">
        <v>534</v>
      </c>
      <c r="DK122" s="907" t="s">
        <v>1140</v>
      </c>
      <c r="DL122" s="907" t="s">
        <v>1140</v>
      </c>
      <c r="DM122" s="907" t="s">
        <v>1140</v>
      </c>
      <c r="DN122" s="907" t="s">
        <v>534</v>
      </c>
      <c r="DO122" s="907" t="s">
        <v>1140</v>
      </c>
      <c r="DP122" s="907" t="s">
        <v>1140</v>
      </c>
      <c r="DQ122" s="907" t="s">
        <v>1140</v>
      </c>
      <c r="DR122" s="907" t="s">
        <v>1140</v>
      </c>
      <c r="DS122" s="907" t="s">
        <v>1140</v>
      </c>
      <c r="DT122" s="907" t="s">
        <v>1140</v>
      </c>
      <c r="DU122" s="907" t="s">
        <v>1140</v>
      </c>
      <c r="DV122" s="907" t="s">
        <v>1140</v>
      </c>
      <c r="DW122" s="907" t="s">
        <v>534</v>
      </c>
      <c r="DX122" s="907" t="s">
        <v>534</v>
      </c>
      <c r="DY122" s="907" t="s">
        <v>534</v>
      </c>
      <c r="DZ122" s="907" t="s">
        <v>534</v>
      </c>
      <c r="EA122" s="907" t="s">
        <v>534</v>
      </c>
      <c r="EB122" s="907" t="s">
        <v>534</v>
      </c>
      <c r="EC122" s="907" t="s">
        <v>534</v>
      </c>
      <c r="ED122" s="907" t="s">
        <v>1140</v>
      </c>
      <c r="EE122" s="907" t="s">
        <v>1140</v>
      </c>
      <c r="EF122" s="907" t="s">
        <v>1140</v>
      </c>
      <c r="EG122" s="907" t="s">
        <v>1140</v>
      </c>
      <c r="EH122" s="907" t="s">
        <v>1140</v>
      </c>
      <c r="EI122" s="907" t="s">
        <v>1140</v>
      </c>
      <c r="EJ122" s="907" t="s">
        <v>1140</v>
      </c>
      <c r="EK122" s="907" t="s">
        <v>1140</v>
      </c>
      <c r="EL122" s="907" t="s">
        <v>1140</v>
      </c>
      <c r="EM122" s="907" t="s">
        <v>1140</v>
      </c>
      <c r="EN122" s="907" t="s">
        <v>1140</v>
      </c>
      <c r="EO122" s="907" t="s">
        <v>1140</v>
      </c>
      <c r="EP122" s="907" t="s">
        <v>1140</v>
      </c>
      <c r="EQ122" s="907" t="s">
        <v>1140</v>
      </c>
      <c r="ER122" s="907" t="s">
        <v>534</v>
      </c>
      <c r="ES122" s="907" t="s">
        <v>534</v>
      </c>
      <c r="ET122" s="907" t="s">
        <v>534</v>
      </c>
      <c r="EU122" s="907" t="s">
        <v>1140</v>
      </c>
      <c r="EV122" s="907" t="s">
        <v>1140</v>
      </c>
      <c r="EW122" s="907" t="s">
        <v>534</v>
      </c>
      <c r="EX122" s="907" t="s">
        <v>534</v>
      </c>
      <c r="EY122" s="907" t="s">
        <v>1140</v>
      </c>
      <c r="EZ122" s="907" t="s">
        <v>1140</v>
      </c>
      <c r="FA122" s="907" t="s">
        <v>1140</v>
      </c>
      <c r="FB122" s="907" t="s">
        <v>1140</v>
      </c>
      <c r="FC122" s="907" t="s">
        <v>1140</v>
      </c>
      <c r="FD122" s="907" t="s">
        <v>1140</v>
      </c>
      <c r="FE122" s="907" t="s">
        <v>1140</v>
      </c>
      <c r="FF122" s="907" t="s">
        <v>1140</v>
      </c>
      <c r="FG122" s="907" t="s">
        <v>1140</v>
      </c>
      <c r="FH122" s="907" t="s">
        <v>534</v>
      </c>
      <c r="FI122" s="907" t="s">
        <v>534</v>
      </c>
      <c r="FJ122" s="907" t="s">
        <v>1140</v>
      </c>
      <c r="FK122" s="907" t="s">
        <v>1140</v>
      </c>
      <c r="FL122" s="907" t="s">
        <v>1140</v>
      </c>
      <c r="FM122" s="907" t="s">
        <v>1140</v>
      </c>
      <c r="FN122" s="907" t="s">
        <v>1140</v>
      </c>
      <c r="FO122" s="907" t="s">
        <v>1140</v>
      </c>
      <c r="FP122" s="907" t="s">
        <v>1140</v>
      </c>
      <c r="FQ122" s="907" t="s">
        <v>1140</v>
      </c>
      <c r="FR122" s="907" t="s">
        <v>534</v>
      </c>
      <c r="FS122" s="907" t="s">
        <v>1140</v>
      </c>
      <c r="FT122" s="907" t="s">
        <v>1140</v>
      </c>
      <c r="FU122" s="907" t="s">
        <v>1140</v>
      </c>
      <c r="FV122" s="907" t="s">
        <v>534</v>
      </c>
      <c r="FW122" s="907" t="s">
        <v>1140</v>
      </c>
      <c r="FX122" s="907" t="s">
        <v>534</v>
      </c>
      <c r="FY122" s="907" t="s">
        <v>534</v>
      </c>
      <c r="FZ122" s="907" t="s">
        <v>534</v>
      </c>
      <c r="GA122" s="907" t="s">
        <v>534</v>
      </c>
      <c r="GB122" s="907" t="s">
        <v>534</v>
      </c>
      <c r="GC122" s="907" t="s">
        <v>1140</v>
      </c>
      <c r="GD122" s="907" t="s">
        <v>534</v>
      </c>
      <c r="GE122" s="907" t="s">
        <v>534</v>
      </c>
      <c r="GF122" s="907" t="s">
        <v>1140</v>
      </c>
      <c r="GG122" s="907" t="s">
        <v>1140</v>
      </c>
      <c r="GH122" s="907" t="s">
        <v>534</v>
      </c>
      <c r="GI122" s="907" t="s">
        <v>534</v>
      </c>
      <c r="GJ122" s="907" t="s">
        <v>534</v>
      </c>
      <c r="GK122" s="907" t="s">
        <v>534</v>
      </c>
    </row>
    <row r="123" spans="1:193" x14ac:dyDescent="0.2">
      <c r="A123" s="906">
        <v>44583</v>
      </c>
      <c r="B123" s="907" t="s">
        <v>1140</v>
      </c>
      <c r="C123" s="907" t="s">
        <v>1140</v>
      </c>
      <c r="D123" s="907" t="s">
        <v>1140</v>
      </c>
      <c r="E123" s="907" t="s">
        <v>1140</v>
      </c>
      <c r="F123" s="907" t="s">
        <v>1140</v>
      </c>
      <c r="G123" s="907" t="s">
        <v>1140</v>
      </c>
      <c r="H123" s="907" t="s">
        <v>1140</v>
      </c>
      <c r="I123" s="907" t="s">
        <v>1140</v>
      </c>
      <c r="J123" s="907" t="s">
        <v>1140</v>
      </c>
      <c r="K123" s="907" t="s">
        <v>1140</v>
      </c>
      <c r="L123" s="907" t="s">
        <v>1140</v>
      </c>
      <c r="M123" s="907" t="s">
        <v>1140</v>
      </c>
      <c r="N123" s="907" t="s">
        <v>1140</v>
      </c>
      <c r="O123" s="907" t="s">
        <v>1140</v>
      </c>
      <c r="P123" s="907" t="s">
        <v>1140</v>
      </c>
      <c r="Q123" s="907" t="s">
        <v>1140</v>
      </c>
      <c r="R123" s="907" t="s">
        <v>1140</v>
      </c>
      <c r="S123" s="907" t="s">
        <v>1140</v>
      </c>
      <c r="T123" s="907" t="s">
        <v>1140</v>
      </c>
      <c r="U123" s="907" t="s">
        <v>1140</v>
      </c>
      <c r="V123" s="907" t="s">
        <v>1140</v>
      </c>
      <c r="W123" s="907" t="s">
        <v>1140</v>
      </c>
      <c r="X123" s="907" t="s">
        <v>1140</v>
      </c>
      <c r="Y123" s="907" t="s">
        <v>1140</v>
      </c>
      <c r="Z123" s="907" t="s">
        <v>1140</v>
      </c>
      <c r="AA123" s="907" t="s">
        <v>1140</v>
      </c>
      <c r="AB123" s="907" t="s">
        <v>1140</v>
      </c>
      <c r="AC123" s="907" t="s">
        <v>1140</v>
      </c>
      <c r="AD123" s="907" t="s">
        <v>1140</v>
      </c>
      <c r="AE123" s="907" t="s">
        <v>1140</v>
      </c>
      <c r="AF123" s="907" t="s">
        <v>534</v>
      </c>
      <c r="AG123" s="907" t="s">
        <v>534</v>
      </c>
      <c r="AH123" s="907" t="s">
        <v>1140</v>
      </c>
      <c r="AI123" s="907" t="s">
        <v>1140</v>
      </c>
      <c r="AJ123" s="907" t="s">
        <v>1140</v>
      </c>
      <c r="AK123" s="907" t="s">
        <v>1140</v>
      </c>
      <c r="AL123" s="907" t="s">
        <v>1140</v>
      </c>
      <c r="AM123" s="907" t="s">
        <v>1140</v>
      </c>
      <c r="AN123" s="907" t="s">
        <v>1140</v>
      </c>
      <c r="AO123" s="907" t="s">
        <v>1140</v>
      </c>
      <c r="AP123" s="907" t="s">
        <v>1140</v>
      </c>
      <c r="AQ123" s="907" t="s">
        <v>1140</v>
      </c>
      <c r="AR123" s="907" t="s">
        <v>1140</v>
      </c>
      <c r="AS123" s="907" t="s">
        <v>1140</v>
      </c>
      <c r="AT123" s="907" t="s">
        <v>1140</v>
      </c>
      <c r="AU123" s="907" t="s">
        <v>1140</v>
      </c>
      <c r="AV123" s="907" t="s">
        <v>1140</v>
      </c>
      <c r="AW123" s="907" t="s">
        <v>1140</v>
      </c>
      <c r="AX123" s="907" t="s">
        <v>1140</v>
      </c>
      <c r="AY123" s="907" t="s">
        <v>534</v>
      </c>
      <c r="AZ123" s="907" t="s">
        <v>534</v>
      </c>
      <c r="BA123" s="907" t="s">
        <v>1140</v>
      </c>
      <c r="BB123" s="907" t="s">
        <v>534</v>
      </c>
      <c r="BC123" s="907" t="s">
        <v>1140</v>
      </c>
      <c r="BD123" s="907" t="s">
        <v>534</v>
      </c>
      <c r="BE123" s="907" t="s">
        <v>1140</v>
      </c>
      <c r="BF123" s="907" t="s">
        <v>1140</v>
      </c>
      <c r="BG123" s="907" t="s">
        <v>534</v>
      </c>
      <c r="BH123" s="907" t="s">
        <v>534</v>
      </c>
      <c r="BI123" s="907" t="s">
        <v>1140</v>
      </c>
      <c r="BJ123" s="907" t="s">
        <v>534</v>
      </c>
      <c r="BK123" s="907" t="s">
        <v>1140</v>
      </c>
      <c r="BL123" s="907" t="s">
        <v>534</v>
      </c>
      <c r="BM123" s="907" t="s">
        <v>1140</v>
      </c>
      <c r="BN123" s="907" t="s">
        <v>1140</v>
      </c>
      <c r="BO123" s="907" t="s">
        <v>534</v>
      </c>
      <c r="BP123" s="907" t="s">
        <v>534</v>
      </c>
      <c r="BQ123" s="907" t="s">
        <v>534</v>
      </c>
      <c r="BR123" s="907" t="s">
        <v>534</v>
      </c>
      <c r="BS123" s="907" t="s">
        <v>1140</v>
      </c>
      <c r="BT123" s="907" t="s">
        <v>534</v>
      </c>
      <c r="BU123" s="907" t="s">
        <v>1140</v>
      </c>
      <c r="BV123" s="907" t="s">
        <v>1140</v>
      </c>
      <c r="BW123" s="907" t="s">
        <v>1140</v>
      </c>
      <c r="BX123" s="907" t="s">
        <v>1140</v>
      </c>
      <c r="BY123" s="907" t="s">
        <v>1140</v>
      </c>
      <c r="BZ123" s="907" t="s">
        <v>534</v>
      </c>
      <c r="CA123" s="907" t="s">
        <v>534</v>
      </c>
      <c r="CB123" s="907" t="s">
        <v>1140</v>
      </c>
      <c r="CC123" s="907" t="s">
        <v>1140</v>
      </c>
      <c r="CD123" s="907" t="s">
        <v>1140</v>
      </c>
      <c r="CE123" s="907" t="s">
        <v>1140</v>
      </c>
      <c r="CF123" s="907" t="s">
        <v>534</v>
      </c>
      <c r="CG123" s="907" t="s">
        <v>1140</v>
      </c>
      <c r="CH123" s="907" t="s">
        <v>1140</v>
      </c>
      <c r="CI123" s="907" t="s">
        <v>1140</v>
      </c>
      <c r="CJ123" s="907" t="s">
        <v>1140</v>
      </c>
      <c r="CK123" s="907" t="s">
        <v>1140</v>
      </c>
      <c r="CL123" s="907" t="s">
        <v>1140</v>
      </c>
      <c r="CM123" s="907" t="s">
        <v>1140</v>
      </c>
      <c r="CN123" s="907" t="s">
        <v>534</v>
      </c>
      <c r="CO123" s="907" t="s">
        <v>1140</v>
      </c>
      <c r="CP123" s="907" t="s">
        <v>1140</v>
      </c>
      <c r="CQ123" s="907" t="s">
        <v>1140</v>
      </c>
      <c r="CR123" s="907" t="s">
        <v>1140</v>
      </c>
      <c r="CS123" s="907" t="s">
        <v>1140</v>
      </c>
      <c r="CT123" s="907" t="s">
        <v>1140</v>
      </c>
      <c r="CU123" s="907" t="s">
        <v>1140</v>
      </c>
      <c r="CV123" s="907" t="s">
        <v>1140</v>
      </c>
      <c r="CW123" s="907" t="s">
        <v>1140</v>
      </c>
      <c r="CX123" s="907" t="s">
        <v>1140</v>
      </c>
      <c r="CY123" s="907" t="s">
        <v>1140</v>
      </c>
      <c r="CZ123" s="907" t="s">
        <v>534</v>
      </c>
      <c r="DA123" s="907" t="s">
        <v>1140</v>
      </c>
      <c r="DB123" s="907" t="s">
        <v>1140</v>
      </c>
      <c r="DC123" s="907" t="s">
        <v>1140</v>
      </c>
      <c r="DD123" s="907" t="s">
        <v>1140</v>
      </c>
      <c r="DE123" s="907" t="s">
        <v>1140</v>
      </c>
      <c r="DF123" s="907" t="s">
        <v>1140</v>
      </c>
      <c r="DG123" s="907" t="s">
        <v>1140</v>
      </c>
      <c r="DH123" s="907" t="s">
        <v>1140</v>
      </c>
      <c r="DI123" s="907" t="s">
        <v>1140</v>
      </c>
      <c r="DJ123" s="907" t="s">
        <v>534</v>
      </c>
      <c r="DK123" s="907" t="s">
        <v>1140</v>
      </c>
      <c r="DL123" s="907" t="s">
        <v>1140</v>
      </c>
      <c r="DM123" s="907" t="s">
        <v>1140</v>
      </c>
      <c r="DN123" s="907" t="s">
        <v>534</v>
      </c>
      <c r="DO123" s="907" t="s">
        <v>1140</v>
      </c>
      <c r="DP123" s="907" t="s">
        <v>1140</v>
      </c>
      <c r="DQ123" s="907" t="s">
        <v>1140</v>
      </c>
      <c r="DR123" s="907" t="s">
        <v>1140</v>
      </c>
      <c r="DS123" s="907" t="s">
        <v>1140</v>
      </c>
      <c r="DT123" s="907" t="s">
        <v>534</v>
      </c>
      <c r="DU123" s="907" t="s">
        <v>1140</v>
      </c>
      <c r="DV123" s="907" t="s">
        <v>1140</v>
      </c>
      <c r="DW123" s="907" t="s">
        <v>534</v>
      </c>
      <c r="DX123" s="907" t="s">
        <v>534</v>
      </c>
      <c r="DY123" s="907" t="s">
        <v>534</v>
      </c>
      <c r="DZ123" s="907" t="s">
        <v>534</v>
      </c>
      <c r="EA123" s="907" t="s">
        <v>534</v>
      </c>
      <c r="EB123" s="907" t="s">
        <v>534</v>
      </c>
      <c r="EC123" s="907" t="s">
        <v>534</v>
      </c>
      <c r="ED123" s="907" t="s">
        <v>1140</v>
      </c>
      <c r="EE123" s="907" t="s">
        <v>1140</v>
      </c>
      <c r="EF123" s="907" t="s">
        <v>1140</v>
      </c>
      <c r="EG123" s="907" t="s">
        <v>1140</v>
      </c>
      <c r="EH123" s="907" t="s">
        <v>1140</v>
      </c>
      <c r="EI123" s="907" t="s">
        <v>1140</v>
      </c>
      <c r="EJ123" s="907" t="s">
        <v>1140</v>
      </c>
      <c r="EK123" s="907" t="s">
        <v>1140</v>
      </c>
      <c r="EL123" s="907" t="s">
        <v>1140</v>
      </c>
      <c r="EM123" s="907" t="s">
        <v>1140</v>
      </c>
      <c r="EN123" s="907" t="s">
        <v>1140</v>
      </c>
      <c r="EO123" s="907" t="s">
        <v>1140</v>
      </c>
      <c r="EP123" s="907" t="s">
        <v>1140</v>
      </c>
      <c r="EQ123" s="907" t="s">
        <v>1140</v>
      </c>
      <c r="ER123" s="907" t="s">
        <v>534</v>
      </c>
      <c r="ES123" s="907" t="s">
        <v>1140</v>
      </c>
      <c r="ET123" s="907" t="s">
        <v>534</v>
      </c>
      <c r="EU123" s="907" t="s">
        <v>1140</v>
      </c>
      <c r="EV123" s="907" t="s">
        <v>1140</v>
      </c>
      <c r="EW123" s="907" t="s">
        <v>534</v>
      </c>
      <c r="EX123" s="907" t="s">
        <v>534</v>
      </c>
      <c r="EY123" s="907" t="s">
        <v>1140</v>
      </c>
      <c r="EZ123" s="907" t="s">
        <v>1140</v>
      </c>
      <c r="FA123" s="907" t="s">
        <v>1140</v>
      </c>
      <c r="FB123" s="907" t="s">
        <v>1140</v>
      </c>
      <c r="FC123" s="907" t="s">
        <v>1140</v>
      </c>
      <c r="FD123" s="907" t="s">
        <v>1140</v>
      </c>
      <c r="FE123" s="907" t="s">
        <v>1140</v>
      </c>
      <c r="FF123" s="907" t="s">
        <v>1140</v>
      </c>
      <c r="FG123" s="907" t="s">
        <v>1140</v>
      </c>
      <c r="FH123" s="907" t="s">
        <v>534</v>
      </c>
      <c r="FI123" s="907" t="s">
        <v>534</v>
      </c>
      <c r="FJ123" s="907" t="s">
        <v>1140</v>
      </c>
      <c r="FK123" s="907" t="s">
        <v>1140</v>
      </c>
      <c r="FL123" s="907" t="s">
        <v>1140</v>
      </c>
      <c r="FM123" s="907" t="s">
        <v>1140</v>
      </c>
      <c r="FN123" s="907" t="s">
        <v>1140</v>
      </c>
      <c r="FO123" s="907" t="s">
        <v>1140</v>
      </c>
      <c r="FP123" s="907" t="s">
        <v>1140</v>
      </c>
      <c r="FQ123" s="907" t="s">
        <v>1140</v>
      </c>
      <c r="FR123" s="907" t="s">
        <v>534</v>
      </c>
      <c r="FS123" s="907" t="s">
        <v>1140</v>
      </c>
      <c r="FT123" s="907" t="s">
        <v>1140</v>
      </c>
      <c r="FU123" s="907" t="s">
        <v>1140</v>
      </c>
      <c r="FV123" s="907" t="s">
        <v>534</v>
      </c>
      <c r="FW123" s="907" t="s">
        <v>1140</v>
      </c>
      <c r="FX123" s="907" t="s">
        <v>534</v>
      </c>
      <c r="FY123" s="907" t="s">
        <v>534</v>
      </c>
      <c r="FZ123" s="907" t="s">
        <v>534</v>
      </c>
      <c r="GA123" s="907" t="s">
        <v>534</v>
      </c>
      <c r="GB123" s="907" t="s">
        <v>534</v>
      </c>
      <c r="GC123" s="907" t="s">
        <v>1140</v>
      </c>
      <c r="GD123" s="907" t="s">
        <v>534</v>
      </c>
      <c r="GE123" s="907" t="s">
        <v>534</v>
      </c>
      <c r="GF123" s="907" t="s">
        <v>1140</v>
      </c>
      <c r="GG123" s="907" t="s">
        <v>1140</v>
      </c>
      <c r="GH123" s="907" t="s">
        <v>534</v>
      </c>
      <c r="GI123" s="907" t="s">
        <v>534</v>
      </c>
      <c r="GJ123" s="907" t="s">
        <v>534</v>
      </c>
      <c r="GK123" s="907" t="s">
        <v>1140</v>
      </c>
    </row>
    <row r="124" spans="1:193" x14ac:dyDescent="0.2">
      <c r="A124" s="906">
        <v>44584</v>
      </c>
      <c r="B124" s="907" t="s">
        <v>1140</v>
      </c>
      <c r="C124" s="907" t="s">
        <v>1140</v>
      </c>
      <c r="D124" s="907" t="s">
        <v>1140</v>
      </c>
      <c r="E124" s="907" t="s">
        <v>1140</v>
      </c>
      <c r="F124" s="907" t="s">
        <v>1140</v>
      </c>
      <c r="G124" s="907" t="s">
        <v>1140</v>
      </c>
      <c r="H124" s="907" t="s">
        <v>1140</v>
      </c>
      <c r="I124" s="907" t="s">
        <v>1140</v>
      </c>
      <c r="J124" s="907" t="s">
        <v>1140</v>
      </c>
      <c r="K124" s="907" t="s">
        <v>1140</v>
      </c>
      <c r="L124" s="907" t="s">
        <v>1140</v>
      </c>
      <c r="M124" s="907" t="s">
        <v>1140</v>
      </c>
      <c r="N124" s="907" t="s">
        <v>1140</v>
      </c>
      <c r="O124" s="907" t="s">
        <v>1140</v>
      </c>
      <c r="P124" s="907" t="s">
        <v>1140</v>
      </c>
      <c r="Q124" s="907" t="s">
        <v>1140</v>
      </c>
      <c r="R124" s="907" t="s">
        <v>1140</v>
      </c>
      <c r="S124" s="907" t="s">
        <v>1140</v>
      </c>
      <c r="T124" s="907" t="s">
        <v>1140</v>
      </c>
      <c r="U124" s="907" t="s">
        <v>1140</v>
      </c>
      <c r="V124" s="907" t="s">
        <v>1140</v>
      </c>
      <c r="W124" s="907" t="s">
        <v>1140</v>
      </c>
      <c r="X124" s="907" t="s">
        <v>1140</v>
      </c>
      <c r="Y124" s="907" t="s">
        <v>1140</v>
      </c>
      <c r="Z124" s="907" t="s">
        <v>1140</v>
      </c>
      <c r="AA124" s="907" t="s">
        <v>1140</v>
      </c>
      <c r="AB124" s="907" t="s">
        <v>1140</v>
      </c>
      <c r="AC124" s="907" t="s">
        <v>1140</v>
      </c>
      <c r="AD124" s="907" t="s">
        <v>1140</v>
      </c>
      <c r="AE124" s="907" t="s">
        <v>1140</v>
      </c>
      <c r="AF124" s="907" t="s">
        <v>534</v>
      </c>
      <c r="AG124" s="907" t="s">
        <v>534</v>
      </c>
      <c r="AH124" s="907" t="s">
        <v>1140</v>
      </c>
      <c r="AI124" s="907" t="s">
        <v>1140</v>
      </c>
      <c r="AJ124" s="907" t="s">
        <v>1140</v>
      </c>
      <c r="AK124" s="907" t="s">
        <v>1140</v>
      </c>
      <c r="AL124" s="907" t="s">
        <v>1140</v>
      </c>
      <c r="AM124" s="907" t="s">
        <v>1140</v>
      </c>
      <c r="AN124" s="907" t="s">
        <v>1140</v>
      </c>
      <c r="AO124" s="907" t="s">
        <v>1140</v>
      </c>
      <c r="AP124" s="907" t="s">
        <v>1140</v>
      </c>
      <c r="AQ124" s="907" t="s">
        <v>1140</v>
      </c>
      <c r="AR124" s="907" t="s">
        <v>1140</v>
      </c>
      <c r="AS124" s="907" t="s">
        <v>1140</v>
      </c>
      <c r="AT124" s="907" t="s">
        <v>1140</v>
      </c>
      <c r="AU124" s="907" t="s">
        <v>1140</v>
      </c>
      <c r="AV124" s="907" t="s">
        <v>1140</v>
      </c>
      <c r="AW124" s="907" t="s">
        <v>1140</v>
      </c>
      <c r="AX124" s="907" t="s">
        <v>1140</v>
      </c>
      <c r="AY124" s="907" t="s">
        <v>534</v>
      </c>
      <c r="AZ124" s="907" t="s">
        <v>534</v>
      </c>
      <c r="BA124" s="907" t="s">
        <v>1140</v>
      </c>
      <c r="BB124" s="907" t="s">
        <v>534</v>
      </c>
      <c r="BC124" s="907" t="s">
        <v>1140</v>
      </c>
      <c r="BD124" s="907" t="s">
        <v>534</v>
      </c>
      <c r="BE124" s="907" t="s">
        <v>1140</v>
      </c>
      <c r="BF124" s="907" t="s">
        <v>1140</v>
      </c>
      <c r="BG124" s="907" t="s">
        <v>534</v>
      </c>
      <c r="BH124" s="907" t="s">
        <v>534</v>
      </c>
      <c r="BI124" s="907" t="s">
        <v>1140</v>
      </c>
      <c r="BJ124" s="907" t="s">
        <v>534</v>
      </c>
      <c r="BK124" s="907" t="s">
        <v>1140</v>
      </c>
      <c r="BL124" s="907" t="s">
        <v>534</v>
      </c>
      <c r="BM124" s="907" t="s">
        <v>1140</v>
      </c>
      <c r="BN124" s="907" t="s">
        <v>1140</v>
      </c>
      <c r="BO124" s="907" t="s">
        <v>534</v>
      </c>
      <c r="BP124" s="907" t="s">
        <v>534</v>
      </c>
      <c r="BQ124" s="907" t="s">
        <v>534</v>
      </c>
      <c r="BR124" s="907" t="s">
        <v>534</v>
      </c>
      <c r="BS124" s="907" t="s">
        <v>1140</v>
      </c>
      <c r="BT124" s="907" t="s">
        <v>534</v>
      </c>
      <c r="BU124" s="907" t="s">
        <v>1140</v>
      </c>
      <c r="BV124" s="907" t="s">
        <v>1140</v>
      </c>
      <c r="BW124" s="907" t="s">
        <v>1140</v>
      </c>
      <c r="BX124" s="907" t="s">
        <v>1140</v>
      </c>
      <c r="BY124" s="907" t="s">
        <v>1140</v>
      </c>
      <c r="BZ124" s="907" t="s">
        <v>534</v>
      </c>
      <c r="CA124" s="907" t="s">
        <v>534</v>
      </c>
      <c r="CB124" s="907" t="s">
        <v>1140</v>
      </c>
      <c r="CC124" s="907" t="s">
        <v>1140</v>
      </c>
      <c r="CD124" s="907" t="s">
        <v>1140</v>
      </c>
      <c r="CE124" s="907" t="s">
        <v>534</v>
      </c>
      <c r="CF124" s="907" t="s">
        <v>534</v>
      </c>
      <c r="CG124" s="907" t="s">
        <v>1140</v>
      </c>
      <c r="CH124" s="907" t="s">
        <v>1140</v>
      </c>
      <c r="CI124" s="907" t="s">
        <v>1140</v>
      </c>
      <c r="CJ124" s="907" t="s">
        <v>1140</v>
      </c>
      <c r="CK124" s="907" t="s">
        <v>1140</v>
      </c>
      <c r="CL124" s="907" t="s">
        <v>1140</v>
      </c>
      <c r="CM124" s="907" t="s">
        <v>1140</v>
      </c>
      <c r="CN124" s="907" t="s">
        <v>534</v>
      </c>
      <c r="CO124" s="907" t="s">
        <v>1140</v>
      </c>
      <c r="CP124" s="907" t="s">
        <v>1140</v>
      </c>
      <c r="CQ124" s="907" t="s">
        <v>1140</v>
      </c>
      <c r="CR124" s="907" t="s">
        <v>1140</v>
      </c>
      <c r="CS124" s="907" t="s">
        <v>1140</v>
      </c>
      <c r="CT124" s="907" t="s">
        <v>1140</v>
      </c>
      <c r="CU124" s="907" t="s">
        <v>1140</v>
      </c>
      <c r="CV124" s="907" t="s">
        <v>1140</v>
      </c>
      <c r="CW124" s="907" t="s">
        <v>1140</v>
      </c>
      <c r="CX124" s="907" t="s">
        <v>1140</v>
      </c>
      <c r="CY124" s="907" t="s">
        <v>1140</v>
      </c>
      <c r="CZ124" s="907" t="s">
        <v>534</v>
      </c>
      <c r="DA124" s="907" t="s">
        <v>1140</v>
      </c>
      <c r="DB124" s="907" t="s">
        <v>1140</v>
      </c>
      <c r="DC124" s="907" t="s">
        <v>1140</v>
      </c>
      <c r="DD124" s="907" t="s">
        <v>1140</v>
      </c>
      <c r="DE124" s="907" t="s">
        <v>1140</v>
      </c>
      <c r="DF124" s="907" t="s">
        <v>1140</v>
      </c>
      <c r="DG124" s="907" t="s">
        <v>1140</v>
      </c>
      <c r="DH124" s="907" t="s">
        <v>1140</v>
      </c>
      <c r="DI124" s="907" t="s">
        <v>1140</v>
      </c>
      <c r="DJ124" s="907" t="s">
        <v>534</v>
      </c>
      <c r="DK124" s="907" t="s">
        <v>1140</v>
      </c>
      <c r="DL124" s="907" t="s">
        <v>1140</v>
      </c>
      <c r="DM124" s="907" t="s">
        <v>1140</v>
      </c>
      <c r="DN124" s="907" t="s">
        <v>534</v>
      </c>
      <c r="DO124" s="907" t="s">
        <v>1140</v>
      </c>
      <c r="DP124" s="907" t="s">
        <v>1140</v>
      </c>
      <c r="DQ124" s="907" t="s">
        <v>1140</v>
      </c>
      <c r="DR124" s="907" t="s">
        <v>1140</v>
      </c>
      <c r="DS124" s="907" t="s">
        <v>1140</v>
      </c>
      <c r="DT124" s="907" t="s">
        <v>534</v>
      </c>
      <c r="DU124" s="907" t="s">
        <v>1140</v>
      </c>
      <c r="DV124" s="907" t="s">
        <v>1140</v>
      </c>
      <c r="DW124" s="907" t="s">
        <v>534</v>
      </c>
      <c r="DX124" s="907" t="s">
        <v>534</v>
      </c>
      <c r="DY124" s="907" t="s">
        <v>534</v>
      </c>
      <c r="DZ124" s="907" t="s">
        <v>534</v>
      </c>
      <c r="EA124" s="907" t="s">
        <v>534</v>
      </c>
      <c r="EB124" s="907" t="s">
        <v>534</v>
      </c>
      <c r="EC124" s="907" t="s">
        <v>534</v>
      </c>
      <c r="ED124" s="907" t="s">
        <v>1140</v>
      </c>
      <c r="EE124" s="907" t="s">
        <v>1140</v>
      </c>
      <c r="EF124" s="907" t="s">
        <v>1140</v>
      </c>
      <c r="EG124" s="907" t="s">
        <v>1140</v>
      </c>
      <c r="EH124" s="907" t="s">
        <v>1140</v>
      </c>
      <c r="EI124" s="907" t="s">
        <v>1140</v>
      </c>
      <c r="EJ124" s="907" t="s">
        <v>1140</v>
      </c>
      <c r="EK124" s="907" t="s">
        <v>1140</v>
      </c>
      <c r="EL124" s="907" t="s">
        <v>1140</v>
      </c>
      <c r="EM124" s="907" t="s">
        <v>1140</v>
      </c>
      <c r="EN124" s="907" t="s">
        <v>1140</v>
      </c>
      <c r="EO124" s="907" t="s">
        <v>1140</v>
      </c>
      <c r="EP124" s="907" t="s">
        <v>1140</v>
      </c>
      <c r="EQ124" s="907" t="s">
        <v>1140</v>
      </c>
      <c r="ER124" s="907" t="s">
        <v>1140</v>
      </c>
      <c r="ES124" s="907" t="s">
        <v>534</v>
      </c>
      <c r="ET124" s="907" t="s">
        <v>534</v>
      </c>
      <c r="EU124" s="907" t="s">
        <v>1140</v>
      </c>
      <c r="EV124" s="907" t="s">
        <v>1140</v>
      </c>
      <c r="EW124" s="907" t="s">
        <v>1140</v>
      </c>
      <c r="EX124" s="907" t="s">
        <v>534</v>
      </c>
      <c r="EY124" s="907" t="s">
        <v>1140</v>
      </c>
      <c r="EZ124" s="907" t="s">
        <v>1140</v>
      </c>
      <c r="FA124" s="907" t="s">
        <v>1140</v>
      </c>
      <c r="FB124" s="907" t="s">
        <v>1140</v>
      </c>
      <c r="FC124" s="907" t="s">
        <v>1140</v>
      </c>
      <c r="FD124" s="907" t="s">
        <v>1140</v>
      </c>
      <c r="FE124" s="907" t="s">
        <v>1140</v>
      </c>
      <c r="FF124" s="907" t="s">
        <v>1140</v>
      </c>
      <c r="FG124" s="907" t="s">
        <v>1140</v>
      </c>
      <c r="FH124" s="907" t="s">
        <v>534</v>
      </c>
      <c r="FI124" s="907" t="s">
        <v>534</v>
      </c>
      <c r="FJ124" s="907" t="s">
        <v>1140</v>
      </c>
      <c r="FK124" s="907" t="s">
        <v>1140</v>
      </c>
      <c r="FL124" s="907" t="s">
        <v>1140</v>
      </c>
      <c r="FM124" s="907" t="s">
        <v>1140</v>
      </c>
      <c r="FN124" s="907" t="s">
        <v>1140</v>
      </c>
      <c r="FO124" s="907" t="s">
        <v>1140</v>
      </c>
      <c r="FP124" s="907" t="s">
        <v>1140</v>
      </c>
      <c r="FQ124" s="907" t="s">
        <v>1140</v>
      </c>
      <c r="FR124" s="907" t="s">
        <v>534</v>
      </c>
      <c r="FS124" s="907" t="s">
        <v>1140</v>
      </c>
      <c r="FT124" s="907" t="s">
        <v>1140</v>
      </c>
      <c r="FU124" s="907" t="s">
        <v>1140</v>
      </c>
      <c r="FV124" s="907" t="s">
        <v>534</v>
      </c>
      <c r="FW124" s="907" t="s">
        <v>1140</v>
      </c>
      <c r="FX124" s="907" t="s">
        <v>534</v>
      </c>
      <c r="FY124" s="907" t="s">
        <v>534</v>
      </c>
      <c r="FZ124" s="907" t="s">
        <v>534</v>
      </c>
      <c r="GA124" s="907" t="s">
        <v>534</v>
      </c>
      <c r="GB124" s="907" t="s">
        <v>534</v>
      </c>
      <c r="GC124" s="907" t="s">
        <v>1140</v>
      </c>
      <c r="GD124" s="907" t="s">
        <v>534</v>
      </c>
      <c r="GE124" s="907" t="s">
        <v>534</v>
      </c>
      <c r="GF124" s="907" t="s">
        <v>1140</v>
      </c>
      <c r="GG124" s="907" t="s">
        <v>534</v>
      </c>
      <c r="GH124" s="907" t="s">
        <v>534</v>
      </c>
      <c r="GI124" s="907" t="s">
        <v>534</v>
      </c>
      <c r="GJ124" s="907" t="s">
        <v>534</v>
      </c>
      <c r="GK124" s="907" t="s">
        <v>534</v>
      </c>
    </row>
    <row r="125" spans="1:193" x14ac:dyDescent="0.2">
      <c r="A125" s="906">
        <v>44585</v>
      </c>
      <c r="B125" s="907" t="s">
        <v>1140</v>
      </c>
      <c r="C125" s="907" t="s">
        <v>1140</v>
      </c>
      <c r="D125" s="907" t="s">
        <v>1140</v>
      </c>
      <c r="E125" s="907" t="s">
        <v>534</v>
      </c>
      <c r="F125" s="907" t="s">
        <v>1140</v>
      </c>
      <c r="G125" s="907" t="s">
        <v>1140</v>
      </c>
      <c r="H125" s="907" t="s">
        <v>1140</v>
      </c>
      <c r="I125" s="907" t="s">
        <v>1140</v>
      </c>
      <c r="J125" s="907" t="s">
        <v>1140</v>
      </c>
      <c r="K125" s="907" t="s">
        <v>1140</v>
      </c>
      <c r="L125" s="907" t="s">
        <v>1140</v>
      </c>
      <c r="M125" s="907" t="s">
        <v>1140</v>
      </c>
      <c r="N125" s="907" t="s">
        <v>1140</v>
      </c>
      <c r="O125" s="907" t="s">
        <v>1140</v>
      </c>
      <c r="P125" s="907" t="s">
        <v>1140</v>
      </c>
      <c r="Q125" s="907" t="s">
        <v>1140</v>
      </c>
      <c r="R125" s="907" t="s">
        <v>1140</v>
      </c>
      <c r="S125" s="907" t="s">
        <v>1140</v>
      </c>
      <c r="T125" s="907" t="s">
        <v>1140</v>
      </c>
      <c r="U125" s="907" t="s">
        <v>1140</v>
      </c>
      <c r="V125" s="907" t="s">
        <v>1140</v>
      </c>
      <c r="W125" s="907" t="s">
        <v>1140</v>
      </c>
      <c r="X125" s="907" t="s">
        <v>1140</v>
      </c>
      <c r="Y125" s="907" t="s">
        <v>1140</v>
      </c>
      <c r="Z125" s="907" t="s">
        <v>1140</v>
      </c>
      <c r="AA125" s="907" t="s">
        <v>1140</v>
      </c>
      <c r="AB125" s="907" t="s">
        <v>1140</v>
      </c>
      <c r="AC125" s="907" t="s">
        <v>1140</v>
      </c>
      <c r="AD125" s="907" t="s">
        <v>1140</v>
      </c>
      <c r="AE125" s="907" t="s">
        <v>1140</v>
      </c>
      <c r="AF125" s="907" t="s">
        <v>534</v>
      </c>
      <c r="AG125" s="907" t="s">
        <v>534</v>
      </c>
      <c r="AH125" s="907" t="s">
        <v>1140</v>
      </c>
      <c r="AI125" s="907" t="s">
        <v>1140</v>
      </c>
      <c r="AJ125" s="907" t="s">
        <v>1140</v>
      </c>
      <c r="AK125" s="907" t="s">
        <v>1140</v>
      </c>
      <c r="AL125" s="907" t="s">
        <v>1140</v>
      </c>
      <c r="AM125" s="907" t="s">
        <v>1140</v>
      </c>
      <c r="AN125" s="907" t="s">
        <v>1140</v>
      </c>
      <c r="AO125" s="907" t="s">
        <v>1140</v>
      </c>
      <c r="AP125" s="907" t="s">
        <v>1140</v>
      </c>
      <c r="AQ125" s="907" t="s">
        <v>1140</v>
      </c>
      <c r="AR125" s="907" t="s">
        <v>1140</v>
      </c>
      <c r="AS125" s="907" t="s">
        <v>1140</v>
      </c>
      <c r="AT125" s="907" t="s">
        <v>1140</v>
      </c>
      <c r="AU125" s="907" t="s">
        <v>1140</v>
      </c>
      <c r="AV125" s="907" t="s">
        <v>1140</v>
      </c>
      <c r="AW125" s="907" t="s">
        <v>1140</v>
      </c>
      <c r="AX125" s="907" t="s">
        <v>1140</v>
      </c>
      <c r="AY125" s="907" t="s">
        <v>534</v>
      </c>
      <c r="AZ125" s="907" t="s">
        <v>534</v>
      </c>
      <c r="BA125" s="907" t="s">
        <v>1140</v>
      </c>
      <c r="BB125" s="907" t="s">
        <v>534</v>
      </c>
      <c r="BC125" s="907" t="s">
        <v>1140</v>
      </c>
      <c r="BD125" s="907" t="s">
        <v>534</v>
      </c>
      <c r="BE125" s="907" t="s">
        <v>1140</v>
      </c>
      <c r="BF125" s="907" t="s">
        <v>1140</v>
      </c>
      <c r="BG125" s="907" t="s">
        <v>534</v>
      </c>
      <c r="BH125" s="907" t="s">
        <v>534</v>
      </c>
      <c r="BI125" s="907" t="s">
        <v>1140</v>
      </c>
      <c r="BJ125" s="907" t="s">
        <v>534</v>
      </c>
      <c r="BK125" s="907" t="s">
        <v>1140</v>
      </c>
      <c r="BL125" s="907" t="s">
        <v>534</v>
      </c>
      <c r="BM125" s="907" t="s">
        <v>1140</v>
      </c>
      <c r="BN125" s="907" t="s">
        <v>1140</v>
      </c>
      <c r="BO125" s="907" t="s">
        <v>534</v>
      </c>
      <c r="BP125" s="907" t="s">
        <v>534</v>
      </c>
      <c r="BQ125" s="907" t="s">
        <v>534</v>
      </c>
      <c r="BR125" s="907" t="s">
        <v>534</v>
      </c>
      <c r="BS125" s="907" t="s">
        <v>1140</v>
      </c>
      <c r="BT125" s="907" t="s">
        <v>534</v>
      </c>
      <c r="BU125" s="907" t="s">
        <v>1140</v>
      </c>
      <c r="BV125" s="907" t="s">
        <v>1140</v>
      </c>
      <c r="BW125" s="907" t="s">
        <v>1140</v>
      </c>
      <c r="BX125" s="907" t="s">
        <v>1140</v>
      </c>
      <c r="BY125" s="907" t="s">
        <v>1140</v>
      </c>
      <c r="BZ125" s="907" t="s">
        <v>534</v>
      </c>
      <c r="CA125" s="907" t="s">
        <v>534</v>
      </c>
      <c r="CB125" s="907" t="s">
        <v>1140</v>
      </c>
      <c r="CC125" s="907" t="s">
        <v>1140</v>
      </c>
      <c r="CD125" s="907" t="s">
        <v>1140</v>
      </c>
      <c r="CE125" s="907" t="s">
        <v>1140</v>
      </c>
      <c r="CF125" s="907" t="s">
        <v>534</v>
      </c>
      <c r="CG125" s="907" t="s">
        <v>1140</v>
      </c>
      <c r="CH125" s="907" t="s">
        <v>1140</v>
      </c>
      <c r="CI125" s="907" t="s">
        <v>1140</v>
      </c>
      <c r="CJ125" s="907" t="s">
        <v>1140</v>
      </c>
      <c r="CK125" s="907" t="s">
        <v>1140</v>
      </c>
      <c r="CL125" s="907" t="s">
        <v>1140</v>
      </c>
      <c r="CM125" s="907" t="s">
        <v>1140</v>
      </c>
      <c r="CN125" s="907" t="s">
        <v>534</v>
      </c>
      <c r="CO125" s="907" t="s">
        <v>1140</v>
      </c>
      <c r="CP125" s="907" t="s">
        <v>1140</v>
      </c>
      <c r="CQ125" s="907" t="s">
        <v>1140</v>
      </c>
      <c r="CR125" s="907" t="s">
        <v>1140</v>
      </c>
      <c r="CS125" s="907" t="s">
        <v>1140</v>
      </c>
      <c r="CT125" s="907" t="s">
        <v>1140</v>
      </c>
      <c r="CU125" s="907" t="s">
        <v>1140</v>
      </c>
      <c r="CV125" s="907" t="s">
        <v>1140</v>
      </c>
      <c r="CW125" s="907" t="s">
        <v>1140</v>
      </c>
      <c r="CX125" s="907" t="s">
        <v>1140</v>
      </c>
      <c r="CY125" s="907" t="s">
        <v>1140</v>
      </c>
      <c r="CZ125" s="907" t="s">
        <v>534</v>
      </c>
      <c r="DA125" s="907" t="s">
        <v>1140</v>
      </c>
      <c r="DB125" s="907" t="s">
        <v>1140</v>
      </c>
      <c r="DC125" s="907" t="s">
        <v>1140</v>
      </c>
      <c r="DD125" s="907" t="s">
        <v>1140</v>
      </c>
      <c r="DE125" s="907" t="s">
        <v>1140</v>
      </c>
      <c r="DF125" s="907" t="s">
        <v>1140</v>
      </c>
      <c r="DG125" s="907" t="s">
        <v>1140</v>
      </c>
      <c r="DH125" s="907" t="s">
        <v>1140</v>
      </c>
      <c r="DI125" s="907" t="s">
        <v>1140</v>
      </c>
      <c r="DJ125" s="907" t="s">
        <v>534</v>
      </c>
      <c r="DK125" s="907" t="s">
        <v>1140</v>
      </c>
      <c r="DL125" s="907" t="s">
        <v>1140</v>
      </c>
      <c r="DM125" s="907" t="s">
        <v>1140</v>
      </c>
      <c r="DN125" s="907" t="s">
        <v>534</v>
      </c>
      <c r="DO125" s="907" t="s">
        <v>1140</v>
      </c>
      <c r="DP125" s="907" t="s">
        <v>1140</v>
      </c>
      <c r="DQ125" s="907" t="s">
        <v>1140</v>
      </c>
      <c r="DR125" s="907" t="s">
        <v>1140</v>
      </c>
      <c r="DS125" s="907" t="s">
        <v>1140</v>
      </c>
      <c r="DT125" s="907" t="s">
        <v>534</v>
      </c>
      <c r="DU125" s="907" t="s">
        <v>1140</v>
      </c>
      <c r="DV125" s="907" t="s">
        <v>1140</v>
      </c>
      <c r="DW125" s="907" t="s">
        <v>534</v>
      </c>
      <c r="DX125" s="907" t="s">
        <v>534</v>
      </c>
      <c r="DY125" s="907" t="s">
        <v>534</v>
      </c>
      <c r="DZ125" s="907" t="s">
        <v>534</v>
      </c>
      <c r="EA125" s="907" t="s">
        <v>534</v>
      </c>
      <c r="EB125" s="907" t="s">
        <v>534</v>
      </c>
      <c r="EC125" s="907" t="s">
        <v>534</v>
      </c>
      <c r="ED125" s="907" t="s">
        <v>1140</v>
      </c>
      <c r="EE125" s="907" t="s">
        <v>1140</v>
      </c>
      <c r="EF125" s="907" t="s">
        <v>1140</v>
      </c>
      <c r="EG125" s="907" t="s">
        <v>1140</v>
      </c>
      <c r="EH125" s="907" t="s">
        <v>1140</v>
      </c>
      <c r="EI125" s="907" t="s">
        <v>1140</v>
      </c>
      <c r="EJ125" s="907" t="s">
        <v>1140</v>
      </c>
      <c r="EK125" s="907" t="s">
        <v>1140</v>
      </c>
      <c r="EL125" s="907" t="s">
        <v>1140</v>
      </c>
      <c r="EM125" s="907" t="s">
        <v>1140</v>
      </c>
      <c r="EN125" s="907" t="s">
        <v>1140</v>
      </c>
      <c r="EO125" s="907" t="s">
        <v>1140</v>
      </c>
      <c r="EP125" s="907" t="s">
        <v>1140</v>
      </c>
      <c r="EQ125" s="907" t="s">
        <v>1140</v>
      </c>
      <c r="ER125" s="907" t="s">
        <v>534</v>
      </c>
      <c r="ES125" s="907" t="s">
        <v>534</v>
      </c>
      <c r="ET125" s="907" t="s">
        <v>534</v>
      </c>
      <c r="EU125" s="907" t="s">
        <v>1140</v>
      </c>
      <c r="EV125" s="907" t="s">
        <v>1140</v>
      </c>
      <c r="EW125" s="907" t="s">
        <v>534</v>
      </c>
      <c r="EX125" s="907" t="s">
        <v>534</v>
      </c>
      <c r="EY125" s="907" t="s">
        <v>1140</v>
      </c>
      <c r="EZ125" s="907" t="s">
        <v>1140</v>
      </c>
      <c r="FA125" s="907" t="s">
        <v>534</v>
      </c>
      <c r="FB125" s="907" t="s">
        <v>1140</v>
      </c>
      <c r="FC125" s="907" t="s">
        <v>1140</v>
      </c>
      <c r="FD125" s="907" t="s">
        <v>1140</v>
      </c>
      <c r="FE125" s="907" t="s">
        <v>1140</v>
      </c>
      <c r="FF125" s="907" t="s">
        <v>1140</v>
      </c>
      <c r="FG125" s="907" t="s">
        <v>1140</v>
      </c>
      <c r="FH125" s="907" t="s">
        <v>534</v>
      </c>
      <c r="FI125" s="907" t="s">
        <v>534</v>
      </c>
      <c r="FJ125" s="907" t="s">
        <v>1140</v>
      </c>
      <c r="FK125" s="907" t="s">
        <v>1140</v>
      </c>
      <c r="FL125" s="907" t="s">
        <v>1140</v>
      </c>
      <c r="FM125" s="907" t="s">
        <v>1140</v>
      </c>
      <c r="FN125" s="907" t="s">
        <v>1140</v>
      </c>
      <c r="FO125" s="907" t="s">
        <v>1140</v>
      </c>
      <c r="FP125" s="907" t="s">
        <v>1140</v>
      </c>
      <c r="FQ125" s="907" t="s">
        <v>1140</v>
      </c>
      <c r="FR125" s="907" t="s">
        <v>534</v>
      </c>
      <c r="FS125" s="907" t="s">
        <v>1140</v>
      </c>
      <c r="FT125" s="907" t="s">
        <v>1140</v>
      </c>
      <c r="FU125" s="907" t="s">
        <v>1140</v>
      </c>
      <c r="FV125" s="907" t="s">
        <v>534</v>
      </c>
      <c r="FW125" s="907" t="s">
        <v>1140</v>
      </c>
      <c r="FX125" s="907" t="s">
        <v>534</v>
      </c>
      <c r="FY125" s="907" t="s">
        <v>534</v>
      </c>
      <c r="FZ125" s="907" t="s">
        <v>534</v>
      </c>
      <c r="GA125" s="907" t="s">
        <v>534</v>
      </c>
      <c r="GB125" s="907" t="s">
        <v>534</v>
      </c>
      <c r="GC125" s="907" t="s">
        <v>1140</v>
      </c>
      <c r="GD125" s="907" t="s">
        <v>534</v>
      </c>
      <c r="GE125" s="907" t="s">
        <v>534</v>
      </c>
      <c r="GF125" s="907" t="s">
        <v>1140</v>
      </c>
      <c r="GG125" s="907" t="s">
        <v>1140</v>
      </c>
      <c r="GH125" s="907" t="s">
        <v>534</v>
      </c>
      <c r="GI125" s="907" t="s">
        <v>534</v>
      </c>
      <c r="GJ125" s="907" t="s">
        <v>534</v>
      </c>
      <c r="GK125" s="907" t="s">
        <v>1140</v>
      </c>
    </row>
    <row r="126" spans="1:193" x14ac:dyDescent="0.2">
      <c r="A126" s="906">
        <v>44586</v>
      </c>
      <c r="B126" s="907" t="s">
        <v>1140</v>
      </c>
      <c r="C126" s="907" t="s">
        <v>1140</v>
      </c>
      <c r="D126" s="907" t="s">
        <v>1140</v>
      </c>
      <c r="E126" s="907" t="s">
        <v>534</v>
      </c>
      <c r="F126" s="907" t="s">
        <v>1140</v>
      </c>
      <c r="G126" s="907" t="s">
        <v>1140</v>
      </c>
      <c r="H126" s="907" t="s">
        <v>1140</v>
      </c>
      <c r="I126" s="907" t="s">
        <v>1140</v>
      </c>
      <c r="J126" s="907" t="s">
        <v>1140</v>
      </c>
      <c r="K126" s="907" t="s">
        <v>1140</v>
      </c>
      <c r="L126" s="907" t="s">
        <v>1140</v>
      </c>
      <c r="M126" s="907" t="s">
        <v>1140</v>
      </c>
      <c r="N126" s="907" t="s">
        <v>1140</v>
      </c>
      <c r="O126" s="907" t="s">
        <v>1140</v>
      </c>
      <c r="P126" s="907" t="s">
        <v>1140</v>
      </c>
      <c r="Q126" s="907" t="s">
        <v>1140</v>
      </c>
      <c r="R126" s="907" t="s">
        <v>1140</v>
      </c>
      <c r="S126" s="907" t="s">
        <v>1140</v>
      </c>
      <c r="T126" s="907" t="s">
        <v>1140</v>
      </c>
      <c r="U126" s="907" t="s">
        <v>1140</v>
      </c>
      <c r="V126" s="907" t="s">
        <v>1140</v>
      </c>
      <c r="W126" s="907" t="s">
        <v>1140</v>
      </c>
      <c r="X126" s="907" t="s">
        <v>1140</v>
      </c>
      <c r="Y126" s="907" t="s">
        <v>1140</v>
      </c>
      <c r="Z126" s="907" t="s">
        <v>1140</v>
      </c>
      <c r="AA126" s="907" t="s">
        <v>1140</v>
      </c>
      <c r="AB126" s="907" t="s">
        <v>1140</v>
      </c>
      <c r="AC126" s="907" t="s">
        <v>1140</v>
      </c>
      <c r="AD126" s="907" t="s">
        <v>1140</v>
      </c>
      <c r="AE126" s="907" t="s">
        <v>1140</v>
      </c>
      <c r="AF126" s="907" t="s">
        <v>534</v>
      </c>
      <c r="AG126" s="907" t="s">
        <v>534</v>
      </c>
      <c r="AH126" s="907" t="s">
        <v>1140</v>
      </c>
      <c r="AI126" s="907" t="s">
        <v>1140</v>
      </c>
      <c r="AJ126" s="907" t="s">
        <v>1140</v>
      </c>
      <c r="AK126" s="907" t="s">
        <v>1140</v>
      </c>
      <c r="AL126" s="907" t="s">
        <v>1140</v>
      </c>
      <c r="AM126" s="907" t="s">
        <v>1140</v>
      </c>
      <c r="AN126" s="907" t="s">
        <v>1140</v>
      </c>
      <c r="AO126" s="907" t="s">
        <v>1140</v>
      </c>
      <c r="AP126" s="907" t="s">
        <v>1140</v>
      </c>
      <c r="AQ126" s="907" t="s">
        <v>1140</v>
      </c>
      <c r="AR126" s="907" t="s">
        <v>1140</v>
      </c>
      <c r="AS126" s="907" t="s">
        <v>1140</v>
      </c>
      <c r="AT126" s="907" t="s">
        <v>1140</v>
      </c>
      <c r="AU126" s="907" t="s">
        <v>1140</v>
      </c>
      <c r="AV126" s="907" t="s">
        <v>1140</v>
      </c>
      <c r="AW126" s="907" t="s">
        <v>1140</v>
      </c>
      <c r="AX126" s="907" t="s">
        <v>1140</v>
      </c>
      <c r="AY126" s="907" t="s">
        <v>534</v>
      </c>
      <c r="AZ126" s="907" t="s">
        <v>534</v>
      </c>
      <c r="BA126" s="907" t="s">
        <v>1140</v>
      </c>
      <c r="BB126" s="907" t="s">
        <v>534</v>
      </c>
      <c r="BC126" s="907" t="s">
        <v>1140</v>
      </c>
      <c r="BD126" s="907" t="s">
        <v>534</v>
      </c>
      <c r="BE126" s="907" t="s">
        <v>1140</v>
      </c>
      <c r="BF126" s="907" t="s">
        <v>1140</v>
      </c>
      <c r="BG126" s="907" t="s">
        <v>534</v>
      </c>
      <c r="BH126" s="907" t="s">
        <v>534</v>
      </c>
      <c r="BI126" s="907" t="s">
        <v>1140</v>
      </c>
      <c r="BJ126" s="907" t="s">
        <v>534</v>
      </c>
      <c r="BK126" s="907" t="s">
        <v>1140</v>
      </c>
      <c r="BL126" s="907" t="s">
        <v>534</v>
      </c>
      <c r="BM126" s="907" t="s">
        <v>1140</v>
      </c>
      <c r="BN126" s="907" t="s">
        <v>1140</v>
      </c>
      <c r="BO126" s="907" t="s">
        <v>534</v>
      </c>
      <c r="BP126" s="907" t="s">
        <v>534</v>
      </c>
      <c r="BQ126" s="907" t="s">
        <v>534</v>
      </c>
      <c r="BR126" s="907" t="s">
        <v>534</v>
      </c>
      <c r="BS126" s="907" t="s">
        <v>1140</v>
      </c>
      <c r="BT126" s="907" t="s">
        <v>534</v>
      </c>
      <c r="BU126" s="907" t="s">
        <v>1140</v>
      </c>
      <c r="BV126" s="907" t="s">
        <v>1140</v>
      </c>
      <c r="BW126" s="907" t="s">
        <v>1140</v>
      </c>
      <c r="BX126" s="907" t="s">
        <v>1140</v>
      </c>
      <c r="BY126" s="907" t="s">
        <v>1140</v>
      </c>
      <c r="BZ126" s="907" t="s">
        <v>534</v>
      </c>
      <c r="CA126" s="907" t="s">
        <v>534</v>
      </c>
      <c r="CB126" s="907" t="s">
        <v>1140</v>
      </c>
      <c r="CC126" s="907" t="s">
        <v>1140</v>
      </c>
      <c r="CD126" s="907" t="s">
        <v>1140</v>
      </c>
      <c r="CE126" s="907" t="s">
        <v>1140</v>
      </c>
      <c r="CF126" s="907" t="s">
        <v>534</v>
      </c>
      <c r="CG126" s="907" t="s">
        <v>1140</v>
      </c>
      <c r="CH126" s="907" t="s">
        <v>1140</v>
      </c>
      <c r="CI126" s="907" t="s">
        <v>1140</v>
      </c>
      <c r="CJ126" s="907" t="s">
        <v>1140</v>
      </c>
      <c r="CK126" s="907" t="s">
        <v>1140</v>
      </c>
      <c r="CL126" s="907" t="s">
        <v>1140</v>
      </c>
      <c r="CM126" s="907" t="s">
        <v>1140</v>
      </c>
      <c r="CN126" s="907" t="s">
        <v>534</v>
      </c>
      <c r="CO126" s="907" t="s">
        <v>1140</v>
      </c>
      <c r="CP126" s="907" t="s">
        <v>1140</v>
      </c>
      <c r="CQ126" s="907" t="s">
        <v>1140</v>
      </c>
      <c r="CR126" s="907" t="s">
        <v>1140</v>
      </c>
      <c r="CS126" s="907" t="s">
        <v>1140</v>
      </c>
      <c r="CT126" s="907" t="s">
        <v>1140</v>
      </c>
      <c r="CU126" s="907" t="s">
        <v>1140</v>
      </c>
      <c r="CV126" s="907" t="s">
        <v>1140</v>
      </c>
      <c r="CW126" s="907" t="s">
        <v>1140</v>
      </c>
      <c r="CX126" s="907" t="s">
        <v>1140</v>
      </c>
      <c r="CY126" s="907" t="s">
        <v>1140</v>
      </c>
      <c r="CZ126" s="907" t="s">
        <v>534</v>
      </c>
      <c r="DA126" s="907" t="s">
        <v>1140</v>
      </c>
      <c r="DB126" s="907" t="s">
        <v>1140</v>
      </c>
      <c r="DC126" s="907" t="s">
        <v>1140</v>
      </c>
      <c r="DD126" s="907" t="s">
        <v>1140</v>
      </c>
      <c r="DE126" s="907" t="s">
        <v>1140</v>
      </c>
      <c r="DF126" s="907" t="s">
        <v>1140</v>
      </c>
      <c r="DG126" s="907" t="s">
        <v>1140</v>
      </c>
      <c r="DH126" s="907" t="s">
        <v>1140</v>
      </c>
      <c r="DI126" s="907" t="s">
        <v>1140</v>
      </c>
      <c r="DJ126" s="907" t="s">
        <v>534</v>
      </c>
      <c r="DK126" s="907" t="s">
        <v>1140</v>
      </c>
      <c r="DL126" s="907" t="s">
        <v>1140</v>
      </c>
      <c r="DM126" s="907" t="s">
        <v>1140</v>
      </c>
      <c r="DN126" s="907" t="s">
        <v>534</v>
      </c>
      <c r="DO126" s="907" t="s">
        <v>1140</v>
      </c>
      <c r="DP126" s="907" t="s">
        <v>1140</v>
      </c>
      <c r="DQ126" s="907" t="s">
        <v>1140</v>
      </c>
      <c r="DR126" s="907" t="s">
        <v>1140</v>
      </c>
      <c r="DS126" s="907" t="s">
        <v>1140</v>
      </c>
      <c r="DT126" s="907" t="s">
        <v>1140</v>
      </c>
      <c r="DU126" s="907" t="s">
        <v>1140</v>
      </c>
      <c r="DV126" s="907" t="s">
        <v>1140</v>
      </c>
      <c r="DW126" s="907" t="s">
        <v>534</v>
      </c>
      <c r="DX126" s="907" t="s">
        <v>534</v>
      </c>
      <c r="DY126" s="907" t="s">
        <v>534</v>
      </c>
      <c r="DZ126" s="907" t="s">
        <v>534</v>
      </c>
      <c r="EA126" s="907" t="s">
        <v>534</v>
      </c>
      <c r="EB126" s="907" t="s">
        <v>534</v>
      </c>
      <c r="EC126" s="907" t="s">
        <v>534</v>
      </c>
      <c r="ED126" s="907" t="s">
        <v>1140</v>
      </c>
      <c r="EE126" s="907" t="s">
        <v>1140</v>
      </c>
      <c r="EF126" s="907" t="s">
        <v>1140</v>
      </c>
      <c r="EG126" s="907" t="s">
        <v>1140</v>
      </c>
      <c r="EH126" s="907" t="s">
        <v>1140</v>
      </c>
      <c r="EI126" s="907" t="s">
        <v>1140</v>
      </c>
      <c r="EJ126" s="907" t="s">
        <v>1140</v>
      </c>
      <c r="EK126" s="907" t="s">
        <v>1140</v>
      </c>
      <c r="EL126" s="907" t="s">
        <v>1140</v>
      </c>
      <c r="EM126" s="907" t="s">
        <v>1140</v>
      </c>
      <c r="EN126" s="907" t="s">
        <v>1140</v>
      </c>
      <c r="EO126" s="907" t="s">
        <v>1140</v>
      </c>
      <c r="EP126" s="907" t="s">
        <v>1140</v>
      </c>
      <c r="EQ126" s="907" t="s">
        <v>1140</v>
      </c>
      <c r="ER126" s="907" t="s">
        <v>534</v>
      </c>
      <c r="ES126" s="907" t="s">
        <v>534</v>
      </c>
      <c r="ET126" s="907" t="s">
        <v>534</v>
      </c>
      <c r="EU126" s="907" t="s">
        <v>1140</v>
      </c>
      <c r="EV126" s="907" t="s">
        <v>1140</v>
      </c>
      <c r="EW126" s="907" t="s">
        <v>1140</v>
      </c>
      <c r="EX126" s="907" t="s">
        <v>534</v>
      </c>
      <c r="EY126" s="907" t="s">
        <v>1140</v>
      </c>
      <c r="EZ126" s="907" t="s">
        <v>1140</v>
      </c>
      <c r="FA126" s="907" t="s">
        <v>1140</v>
      </c>
      <c r="FB126" s="907" t="s">
        <v>1140</v>
      </c>
      <c r="FC126" s="907" t="s">
        <v>1140</v>
      </c>
      <c r="FD126" s="907" t="s">
        <v>1140</v>
      </c>
      <c r="FE126" s="907" t="s">
        <v>1140</v>
      </c>
      <c r="FF126" s="907" t="s">
        <v>1140</v>
      </c>
      <c r="FG126" s="907" t="s">
        <v>1140</v>
      </c>
      <c r="FH126" s="907" t="s">
        <v>534</v>
      </c>
      <c r="FI126" s="907" t="s">
        <v>534</v>
      </c>
      <c r="FJ126" s="907" t="s">
        <v>1140</v>
      </c>
      <c r="FK126" s="907" t="s">
        <v>1140</v>
      </c>
      <c r="FL126" s="907" t="s">
        <v>1140</v>
      </c>
      <c r="FM126" s="907" t="s">
        <v>1140</v>
      </c>
      <c r="FN126" s="907" t="s">
        <v>1140</v>
      </c>
      <c r="FO126" s="907" t="s">
        <v>1140</v>
      </c>
      <c r="FP126" s="907" t="s">
        <v>1140</v>
      </c>
      <c r="FQ126" s="907" t="s">
        <v>1140</v>
      </c>
      <c r="FR126" s="907" t="s">
        <v>534</v>
      </c>
      <c r="FS126" s="907" t="s">
        <v>1140</v>
      </c>
      <c r="FT126" s="907" t="s">
        <v>1140</v>
      </c>
      <c r="FU126" s="907" t="s">
        <v>1140</v>
      </c>
      <c r="FV126" s="907" t="s">
        <v>534</v>
      </c>
      <c r="FW126" s="907" t="s">
        <v>1140</v>
      </c>
      <c r="FX126" s="907" t="s">
        <v>534</v>
      </c>
      <c r="FY126" s="907" t="s">
        <v>534</v>
      </c>
      <c r="FZ126" s="907" t="s">
        <v>534</v>
      </c>
      <c r="GA126" s="907" t="s">
        <v>534</v>
      </c>
      <c r="GB126" s="907" t="s">
        <v>1140</v>
      </c>
      <c r="GC126" s="907" t="s">
        <v>1140</v>
      </c>
      <c r="GD126" s="907" t="s">
        <v>534</v>
      </c>
      <c r="GE126" s="907" t="s">
        <v>534</v>
      </c>
      <c r="GF126" s="907" t="s">
        <v>1140</v>
      </c>
      <c r="GG126" s="907" t="s">
        <v>1140</v>
      </c>
      <c r="GH126" s="907" t="s">
        <v>534</v>
      </c>
      <c r="GI126" s="907" t="s">
        <v>534</v>
      </c>
      <c r="GJ126" s="907" t="s">
        <v>534</v>
      </c>
      <c r="GK126" s="907" t="s">
        <v>1140</v>
      </c>
    </row>
    <row r="127" spans="1:193" x14ac:dyDescent="0.2">
      <c r="A127" s="906">
        <v>44587</v>
      </c>
      <c r="B127" s="907" t="s">
        <v>1140</v>
      </c>
      <c r="C127" s="907" t="s">
        <v>1140</v>
      </c>
      <c r="D127" s="907" t="s">
        <v>1140</v>
      </c>
      <c r="E127" s="907" t="s">
        <v>1140</v>
      </c>
      <c r="F127" s="907" t="s">
        <v>1140</v>
      </c>
      <c r="G127" s="907" t="s">
        <v>1140</v>
      </c>
      <c r="H127" s="907" t="s">
        <v>1140</v>
      </c>
      <c r="I127" s="907" t="s">
        <v>1140</v>
      </c>
      <c r="J127" s="907" t="s">
        <v>1140</v>
      </c>
      <c r="K127" s="907" t="s">
        <v>1140</v>
      </c>
      <c r="L127" s="907" t="s">
        <v>1140</v>
      </c>
      <c r="M127" s="907" t="s">
        <v>1140</v>
      </c>
      <c r="N127" s="907" t="s">
        <v>1140</v>
      </c>
      <c r="O127" s="907" t="s">
        <v>1140</v>
      </c>
      <c r="P127" s="907" t="s">
        <v>1140</v>
      </c>
      <c r="Q127" s="907" t="s">
        <v>1140</v>
      </c>
      <c r="R127" s="907" t="s">
        <v>1140</v>
      </c>
      <c r="S127" s="907" t="s">
        <v>1140</v>
      </c>
      <c r="T127" s="907" t="s">
        <v>1140</v>
      </c>
      <c r="U127" s="907" t="s">
        <v>1140</v>
      </c>
      <c r="V127" s="907" t="s">
        <v>1140</v>
      </c>
      <c r="W127" s="907" t="s">
        <v>1140</v>
      </c>
      <c r="X127" s="907" t="s">
        <v>1140</v>
      </c>
      <c r="Y127" s="907" t="s">
        <v>1140</v>
      </c>
      <c r="Z127" s="907" t="s">
        <v>1140</v>
      </c>
      <c r="AA127" s="907" t="s">
        <v>1140</v>
      </c>
      <c r="AB127" s="907" t="s">
        <v>1140</v>
      </c>
      <c r="AC127" s="907" t="s">
        <v>1140</v>
      </c>
      <c r="AD127" s="907" t="s">
        <v>1140</v>
      </c>
      <c r="AE127" s="907" t="s">
        <v>1140</v>
      </c>
      <c r="AF127" s="907" t="s">
        <v>534</v>
      </c>
      <c r="AG127" s="907" t="s">
        <v>534</v>
      </c>
      <c r="AH127" s="907" t="s">
        <v>1140</v>
      </c>
      <c r="AI127" s="907" t="s">
        <v>1140</v>
      </c>
      <c r="AJ127" s="907" t="s">
        <v>1140</v>
      </c>
      <c r="AK127" s="907" t="s">
        <v>1140</v>
      </c>
      <c r="AL127" s="907" t="s">
        <v>1140</v>
      </c>
      <c r="AM127" s="907" t="s">
        <v>1140</v>
      </c>
      <c r="AN127" s="907" t="s">
        <v>1140</v>
      </c>
      <c r="AO127" s="907" t="s">
        <v>1140</v>
      </c>
      <c r="AP127" s="907" t="s">
        <v>1140</v>
      </c>
      <c r="AQ127" s="907" t="s">
        <v>1140</v>
      </c>
      <c r="AR127" s="907" t="s">
        <v>1140</v>
      </c>
      <c r="AS127" s="907" t="s">
        <v>1140</v>
      </c>
      <c r="AT127" s="907" t="s">
        <v>534</v>
      </c>
      <c r="AU127" s="907" t="s">
        <v>1140</v>
      </c>
      <c r="AV127" s="907" t="s">
        <v>1140</v>
      </c>
      <c r="AW127" s="907" t="s">
        <v>1140</v>
      </c>
      <c r="AX127" s="907" t="s">
        <v>1140</v>
      </c>
      <c r="AY127" s="907" t="s">
        <v>534</v>
      </c>
      <c r="AZ127" s="907" t="s">
        <v>534</v>
      </c>
      <c r="BA127" s="907" t="s">
        <v>1140</v>
      </c>
      <c r="BB127" s="907" t="s">
        <v>534</v>
      </c>
      <c r="BC127" s="907" t="s">
        <v>1140</v>
      </c>
      <c r="BD127" s="907" t="s">
        <v>534</v>
      </c>
      <c r="BE127" s="907" t="s">
        <v>1140</v>
      </c>
      <c r="BF127" s="907" t="s">
        <v>1140</v>
      </c>
      <c r="BG127" s="907" t="s">
        <v>534</v>
      </c>
      <c r="BH127" s="907" t="s">
        <v>534</v>
      </c>
      <c r="BI127" s="907" t="s">
        <v>1140</v>
      </c>
      <c r="BJ127" s="907" t="s">
        <v>534</v>
      </c>
      <c r="BK127" s="907" t="s">
        <v>1140</v>
      </c>
      <c r="BL127" s="907" t="s">
        <v>534</v>
      </c>
      <c r="BM127" s="907" t="s">
        <v>1140</v>
      </c>
      <c r="BN127" s="907" t="s">
        <v>1140</v>
      </c>
      <c r="BO127" s="907" t="s">
        <v>534</v>
      </c>
      <c r="BP127" s="907" t="s">
        <v>534</v>
      </c>
      <c r="BQ127" s="907" t="s">
        <v>534</v>
      </c>
      <c r="BR127" s="907" t="s">
        <v>534</v>
      </c>
      <c r="BS127" s="907" t="s">
        <v>1140</v>
      </c>
      <c r="BT127" s="907" t="s">
        <v>534</v>
      </c>
      <c r="BU127" s="907" t="s">
        <v>1140</v>
      </c>
      <c r="BV127" s="907" t="s">
        <v>1140</v>
      </c>
      <c r="BW127" s="907" t="s">
        <v>1140</v>
      </c>
      <c r="BX127" s="907" t="s">
        <v>1140</v>
      </c>
      <c r="BY127" s="907" t="s">
        <v>1140</v>
      </c>
      <c r="BZ127" s="907" t="s">
        <v>534</v>
      </c>
      <c r="CA127" s="907" t="s">
        <v>534</v>
      </c>
      <c r="CB127" s="907" t="s">
        <v>1140</v>
      </c>
      <c r="CC127" s="907" t="s">
        <v>1140</v>
      </c>
      <c r="CD127" s="907" t="s">
        <v>1140</v>
      </c>
      <c r="CE127" s="907" t="s">
        <v>1140</v>
      </c>
      <c r="CF127" s="907" t="s">
        <v>534</v>
      </c>
      <c r="CG127" s="907" t="s">
        <v>1140</v>
      </c>
      <c r="CH127" s="907" t="s">
        <v>1140</v>
      </c>
      <c r="CI127" s="907" t="s">
        <v>1140</v>
      </c>
      <c r="CJ127" s="907" t="s">
        <v>1140</v>
      </c>
      <c r="CK127" s="907" t="s">
        <v>1140</v>
      </c>
      <c r="CL127" s="907" t="s">
        <v>1140</v>
      </c>
      <c r="CM127" s="907" t="s">
        <v>1140</v>
      </c>
      <c r="CN127" s="907" t="s">
        <v>534</v>
      </c>
      <c r="CO127" s="907" t="s">
        <v>1140</v>
      </c>
      <c r="CP127" s="907" t="s">
        <v>1140</v>
      </c>
      <c r="CQ127" s="907" t="s">
        <v>1140</v>
      </c>
      <c r="CR127" s="907" t="s">
        <v>1140</v>
      </c>
      <c r="CS127" s="907" t="s">
        <v>1140</v>
      </c>
      <c r="CT127" s="907" t="s">
        <v>1140</v>
      </c>
      <c r="CU127" s="907" t="s">
        <v>1140</v>
      </c>
      <c r="CV127" s="907" t="s">
        <v>1140</v>
      </c>
      <c r="CW127" s="907" t="s">
        <v>1140</v>
      </c>
      <c r="CX127" s="907" t="s">
        <v>1140</v>
      </c>
      <c r="CY127" s="907" t="s">
        <v>1140</v>
      </c>
      <c r="CZ127" s="907" t="s">
        <v>534</v>
      </c>
      <c r="DA127" s="907" t="s">
        <v>1140</v>
      </c>
      <c r="DB127" s="907" t="s">
        <v>1140</v>
      </c>
      <c r="DC127" s="907" t="s">
        <v>1140</v>
      </c>
      <c r="DD127" s="907" t="s">
        <v>1140</v>
      </c>
      <c r="DE127" s="907" t="s">
        <v>1140</v>
      </c>
      <c r="DF127" s="907" t="s">
        <v>1140</v>
      </c>
      <c r="DG127" s="907" t="s">
        <v>1140</v>
      </c>
      <c r="DH127" s="907" t="s">
        <v>1140</v>
      </c>
      <c r="DI127" s="907" t="s">
        <v>1140</v>
      </c>
      <c r="DJ127" s="907" t="s">
        <v>534</v>
      </c>
      <c r="DK127" s="907" t="s">
        <v>1140</v>
      </c>
      <c r="DL127" s="907" t="s">
        <v>1140</v>
      </c>
      <c r="DM127" s="907" t="s">
        <v>1140</v>
      </c>
      <c r="DN127" s="907" t="s">
        <v>534</v>
      </c>
      <c r="DO127" s="907" t="s">
        <v>1140</v>
      </c>
      <c r="DP127" s="907" t="s">
        <v>1140</v>
      </c>
      <c r="DQ127" s="907" t="s">
        <v>1140</v>
      </c>
      <c r="DR127" s="907" t="s">
        <v>1140</v>
      </c>
      <c r="DS127" s="907" t="s">
        <v>1140</v>
      </c>
      <c r="DT127" s="907" t="s">
        <v>1140</v>
      </c>
      <c r="DU127" s="907" t="s">
        <v>1140</v>
      </c>
      <c r="DV127" s="907" t="s">
        <v>1140</v>
      </c>
      <c r="DW127" s="907" t="s">
        <v>534</v>
      </c>
      <c r="DX127" s="907" t="s">
        <v>534</v>
      </c>
      <c r="DY127" s="907" t="s">
        <v>534</v>
      </c>
      <c r="DZ127" s="907" t="s">
        <v>534</v>
      </c>
      <c r="EA127" s="907" t="s">
        <v>534</v>
      </c>
      <c r="EB127" s="907" t="s">
        <v>1140</v>
      </c>
      <c r="EC127" s="907" t="s">
        <v>534</v>
      </c>
      <c r="ED127" s="907" t="s">
        <v>1140</v>
      </c>
      <c r="EE127" s="907" t="s">
        <v>1140</v>
      </c>
      <c r="EF127" s="907" t="s">
        <v>1140</v>
      </c>
      <c r="EG127" s="907" t="s">
        <v>1140</v>
      </c>
      <c r="EH127" s="907" t="s">
        <v>1140</v>
      </c>
      <c r="EI127" s="907" t="s">
        <v>1140</v>
      </c>
      <c r="EJ127" s="907" t="s">
        <v>1140</v>
      </c>
      <c r="EK127" s="907" t="s">
        <v>1140</v>
      </c>
      <c r="EL127" s="907" t="s">
        <v>1140</v>
      </c>
      <c r="EM127" s="907" t="s">
        <v>1140</v>
      </c>
      <c r="EN127" s="907" t="s">
        <v>1140</v>
      </c>
      <c r="EO127" s="907" t="s">
        <v>1140</v>
      </c>
      <c r="EP127" s="907" t="s">
        <v>1140</v>
      </c>
      <c r="EQ127" s="907" t="s">
        <v>1140</v>
      </c>
      <c r="ER127" s="907" t="s">
        <v>534</v>
      </c>
      <c r="ES127" s="907" t="s">
        <v>1140</v>
      </c>
      <c r="ET127" s="907" t="s">
        <v>534</v>
      </c>
      <c r="EU127" s="907" t="s">
        <v>1140</v>
      </c>
      <c r="EV127" s="907" t="s">
        <v>1140</v>
      </c>
      <c r="EW127" s="907" t="s">
        <v>534</v>
      </c>
      <c r="EX127" s="907" t="s">
        <v>534</v>
      </c>
      <c r="EY127" s="907" t="s">
        <v>1140</v>
      </c>
      <c r="EZ127" s="907" t="s">
        <v>1140</v>
      </c>
      <c r="FA127" s="907" t="s">
        <v>1140</v>
      </c>
      <c r="FB127" s="907" t="s">
        <v>1140</v>
      </c>
      <c r="FC127" s="907" t="s">
        <v>1140</v>
      </c>
      <c r="FD127" s="907" t="s">
        <v>1140</v>
      </c>
      <c r="FE127" s="907" t="s">
        <v>1140</v>
      </c>
      <c r="FF127" s="907" t="s">
        <v>1140</v>
      </c>
      <c r="FG127" s="907" t="s">
        <v>1140</v>
      </c>
      <c r="FH127" s="907" t="s">
        <v>534</v>
      </c>
      <c r="FI127" s="907" t="s">
        <v>534</v>
      </c>
      <c r="FJ127" s="907" t="s">
        <v>1140</v>
      </c>
      <c r="FK127" s="907" t="s">
        <v>1140</v>
      </c>
      <c r="FL127" s="907" t="s">
        <v>1140</v>
      </c>
      <c r="FM127" s="907" t="s">
        <v>1140</v>
      </c>
      <c r="FN127" s="907" t="s">
        <v>1140</v>
      </c>
      <c r="FO127" s="907" t="s">
        <v>1140</v>
      </c>
      <c r="FP127" s="907" t="s">
        <v>1140</v>
      </c>
      <c r="FQ127" s="907" t="s">
        <v>1140</v>
      </c>
      <c r="FR127" s="907" t="s">
        <v>534</v>
      </c>
      <c r="FS127" s="907" t="s">
        <v>1140</v>
      </c>
      <c r="FT127" s="907" t="s">
        <v>1140</v>
      </c>
      <c r="FU127" s="907" t="s">
        <v>1140</v>
      </c>
      <c r="FV127" s="907" t="s">
        <v>534</v>
      </c>
      <c r="FW127" s="907" t="s">
        <v>1140</v>
      </c>
      <c r="FX127" s="907" t="s">
        <v>534</v>
      </c>
      <c r="FY127" s="907" t="s">
        <v>534</v>
      </c>
      <c r="FZ127" s="907" t="s">
        <v>534</v>
      </c>
      <c r="GA127" s="907" t="s">
        <v>534</v>
      </c>
      <c r="GB127" s="907" t="s">
        <v>534</v>
      </c>
      <c r="GC127" s="907" t="s">
        <v>1140</v>
      </c>
      <c r="GD127" s="907" t="s">
        <v>534</v>
      </c>
      <c r="GE127" s="907" t="s">
        <v>534</v>
      </c>
      <c r="GF127" s="907" t="s">
        <v>1140</v>
      </c>
      <c r="GG127" s="907" t="s">
        <v>1140</v>
      </c>
      <c r="GH127" s="907" t="s">
        <v>534</v>
      </c>
      <c r="GI127" s="907" t="s">
        <v>534</v>
      </c>
      <c r="GJ127" s="907" t="s">
        <v>534</v>
      </c>
      <c r="GK127" s="907" t="s">
        <v>534</v>
      </c>
    </row>
    <row r="128" spans="1:193" x14ac:dyDescent="0.2">
      <c r="A128" s="906">
        <v>44588</v>
      </c>
      <c r="B128" s="907" t="s">
        <v>1140</v>
      </c>
      <c r="C128" s="907" t="s">
        <v>1140</v>
      </c>
      <c r="D128" s="907" t="s">
        <v>1140</v>
      </c>
      <c r="E128" s="907" t="s">
        <v>534</v>
      </c>
      <c r="F128" s="907" t="s">
        <v>1140</v>
      </c>
      <c r="G128" s="907" t="s">
        <v>1140</v>
      </c>
      <c r="H128" s="907" t="s">
        <v>1140</v>
      </c>
      <c r="I128" s="907" t="s">
        <v>1140</v>
      </c>
      <c r="J128" s="907" t="s">
        <v>1140</v>
      </c>
      <c r="K128" s="907" t="s">
        <v>1140</v>
      </c>
      <c r="L128" s="907" t="s">
        <v>1140</v>
      </c>
      <c r="M128" s="907" t="s">
        <v>1140</v>
      </c>
      <c r="N128" s="907" t="s">
        <v>1140</v>
      </c>
      <c r="O128" s="907" t="s">
        <v>1140</v>
      </c>
      <c r="P128" s="907" t="s">
        <v>1140</v>
      </c>
      <c r="Q128" s="907" t="s">
        <v>1140</v>
      </c>
      <c r="R128" s="907" t="s">
        <v>1140</v>
      </c>
      <c r="S128" s="907" t="s">
        <v>1140</v>
      </c>
      <c r="T128" s="907" t="s">
        <v>1140</v>
      </c>
      <c r="U128" s="907" t="s">
        <v>1140</v>
      </c>
      <c r="V128" s="907" t="s">
        <v>1140</v>
      </c>
      <c r="W128" s="907" t="s">
        <v>1140</v>
      </c>
      <c r="X128" s="907" t="s">
        <v>1140</v>
      </c>
      <c r="Y128" s="907" t="s">
        <v>1140</v>
      </c>
      <c r="Z128" s="907" t="s">
        <v>1140</v>
      </c>
      <c r="AA128" s="907" t="s">
        <v>1140</v>
      </c>
      <c r="AB128" s="907" t="s">
        <v>1140</v>
      </c>
      <c r="AC128" s="907" t="s">
        <v>1140</v>
      </c>
      <c r="AD128" s="907" t="s">
        <v>1140</v>
      </c>
      <c r="AE128" s="907" t="s">
        <v>1140</v>
      </c>
      <c r="AF128" s="907" t="s">
        <v>534</v>
      </c>
      <c r="AG128" s="907" t="s">
        <v>534</v>
      </c>
      <c r="AH128" s="907" t="s">
        <v>1140</v>
      </c>
      <c r="AI128" s="907" t="s">
        <v>1140</v>
      </c>
      <c r="AJ128" s="907" t="s">
        <v>1140</v>
      </c>
      <c r="AK128" s="907" t="s">
        <v>1140</v>
      </c>
      <c r="AL128" s="907" t="s">
        <v>1140</v>
      </c>
      <c r="AM128" s="907" t="s">
        <v>1140</v>
      </c>
      <c r="AN128" s="907" t="s">
        <v>1140</v>
      </c>
      <c r="AO128" s="907" t="s">
        <v>1140</v>
      </c>
      <c r="AP128" s="907" t="s">
        <v>1140</v>
      </c>
      <c r="AQ128" s="907" t="s">
        <v>1140</v>
      </c>
      <c r="AR128" s="907" t="s">
        <v>1140</v>
      </c>
      <c r="AS128" s="907" t="s">
        <v>1140</v>
      </c>
      <c r="AT128" s="907" t="s">
        <v>1140</v>
      </c>
      <c r="AU128" s="907" t="s">
        <v>1140</v>
      </c>
      <c r="AV128" s="907" t="s">
        <v>1140</v>
      </c>
      <c r="AW128" s="907" t="s">
        <v>1140</v>
      </c>
      <c r="AX128" s="907" t="s">
        <v>1140</v>
      </c>
      <c r="AY128" s="907" t="s">
        <v>534</v>
      </c>
      <c r="AZ128" s="907" t="s">
        <v>534</v>
      </c>
      <c r="BA128" s="907" t="s">
        <v>1140</v>
      </c>
      <c r="BB128" s="907" t="s">
        <v>534</v>
      </c>
      <c r="BC128" s="907" t="s">
        <v>1140</v>
      </c>
      <c r="BD128" s="907" t="s">
        <v>534</v>
      </c>
      <c r="BE128" s="907" t="s">
        <v>1140</v>
      </c>
      <c r="BF128" s="907" t="s">
        <v>1140</v>
      </c>
      <c r="BG128" s="907" t="s">
        <v>534</v>
      </c>
      <c r="BH128" s="907" t="s">
        <v>534</v>
      </c>
      <c r="BI128" s="907" t="s">
        <v>1140</v>
      </c>
      <c r="BJ128" s="907" t="s">
        <v>534</v>
      </c>
      <c r="BK128" s="907" t="s">
        <v>1140</v>
      </c>
      <c r="BL128" s="907" t="s">
        <v>534</v>
      </c>
      <c r="BM128" s="907" t="s">
        <v>1140</v>
      </c>
      <c r="BN128" s="907" t="s">
        <v>1140</v>
      </c>
      <c r="BO128" s="907" t="s">
        <v>534</v>
      </c>
      <c r="BP128" s="907" t="s">
        <v>534</v>
      </c>
      <c r="BQ128" s="907" t="s">
        <v>534</v>
      </c>
      <c r="BR128" s="907" t="s">
        <v>534</v>
      </c>
      <c r="BS128" s="907" t="s">
        <v>1140</v>
      </c>
      <c r="BT128" s="907" t="s">
        <v>534</v>
      </c>
      <c r="BU128" s="907" t="s">
        <v>1140</v>
      </c>
      <c r="BV128" s="907" t="s">
        <v>1140</v>
      </c>
      <c r="BW128" s="907" t="s">
        <v>1140</v>
      </c>
      <c r="BX128" s="907" t="s">
        <v>1140</v>
      </c>
      <c r="BY128" s="907" t="s">
        <v>1140</v>
      </c>
      <c r="BZ128" s="907" t="s">
        <v>534</v>
      </c>
      <c r="CA128" s="907" t="s">
        <v>534</v>
      </c>
      <c r="CB128" s="907" t="s">
        <v>1140</v>
      </c>
      <c r="CC128" s="907" t="s">
        <v>1140</v>
      </c>
      <c r="CD128" s="907" t="s">
        <v>1140</v>
      </c>
      <c r="CE128" s="907" t="s">
        <v>1140</v>
      </c>
      <c r="CF128" s="907" t="s">
        <v>534</v>
      </c>
      <c r="CG128" s="907" t="s">
        <v>1140</v>
      </c>
      <c r="CH128" s="907" t="s">
        <v>1140</v>
      </c>
      <c r="CI128" s="907" t="s">
        <v>1140</v>
      </c>
      <c r="CJ128" s="907" t="s">
        <v>1140</v>
      </c>
      <c r="CK128" s="907" t="s">
        <v>1140</v>
      </c>
      <c r="CL128" s="907" t="s">
        <v>1140</v>
      </c>
      <c r="CM128" s="907" t="s">
        <v>1140</v>
      </c>
      <c r="CN128" s="907" t="s">
        <v>534</v>
      </c>
      <c r="CO128" s="907" t="s">
        <v>1140</v>
      </c>
      <c r="CP128" s="907" t="s">
        <v>1140</v>
      </c>
      <c r="CQ128" s="907" t="s">
        <v>1140</v>
      </c>
      <c r="CR128" s="907" t="s">
        <v>1140</v>
      </c>
      <c r="CS128" s="907" t="s">
        <v>1140</v>
      </c>
      <c r="CT128" s="907" t="s">
        <v>1140</v>
      </c>
      <c r="CU128" s="907" t="s">
        <v>534</v>
      </c>
      <c r="CV128" s="907" t="s">
        <v>1140</v>
      </c>
      <c r="CW128" s="907" t="s">
        <v>1140</v>
      </c>
      <c r="CX128" s="907" t="s">
        <v>1140</v>
      </c>
      <c r="CY128" s="907" t="s">
        <v>1140</v>
      </c>
      <c r="CZ128" s="907" t="s">
        <v>534</v>
      </c>
      <c r="DA128" s="907" t="s">
        <v>1140</v>
      </c>
      <c r="DB128" s="907" t="s">
        <v>1140</v>
      </c>
      <c r="DC128" s="907" t="s">
        <v>1140</v>
      </c>
      <c r="DD128" s="907" t="s">
        <v>1140</v>
      </c>
      <c r="DE128" s="907" t="s">
        <v>1140</v>
      </c>
      <c r="DF128" s="907" t="s">
        <v>1140</v>
      </c>
      <c r="DG128" s="907" t="s">
        <v>1140</v>
      </c>
      <c r="DH128" s="907" t="s">
        <v>1140</v>
      </c>
      <c r="DI128" s="907" t="s">
        <v>1140</v>
      </c>
      <c r="DJ128" s="907" t="s">
        <v>534</v>
      </c>
      <c r="DK128" s="907" t="s">
        <v>1140</v>
      </c>
      <c r="DL128" s="907" t="s">
        <v>1140</v>
      </c>
      <c r="DM128" s="907" t="s">
        <v>1140</v>
      </c>
      <c r="DN128" s="907" t="s">
        <v>534</v>
      </c>
      <c r="DO128" s="907" t="s">
        <v>1140</v>
      </c>
      <c r="DP128" s="907" t="s">
        <v>1140</v>
      </c>
      <c r="DQ128" s="907" t="s">
        <v>1140</v>
      </c>
      <c r="DR128" s="907" t="s">
        <v>1140</v>
      </c>
      <c r="DS128" s="907" t="s">
        <v>1140</v>
      </c>
      <c r="DT128" s="907" t="s">
        <v>1140</v>
      </c>
      <c r="DU128" s="907" t="s">
        <v>1140</v>
      </c>
      <c r="DV128" s="907" t="s">
        <v>1140</v>
      </c>
      <c r="DW128" s="907" t="s">
        <v>534</v>
      </c>
      <c r="DX128" s="907" t="s">
        <v>534</v>
      </c>
      <c r="DY128" s="907" t="s">
        <v>534</v>
      </c>
      <c r="DZ128" s="907" t="s">
        <v>534</v>
      </c>
      <c r="EA128" s="907" t="s">
        <v>534</v>
      </c>
      <c r="EB128" s="907" t="s">
        <v>534</v>
      </c>
      <c r="EC128" s="907" t="s">
        <v>534</v>
      </c>
      <c r="ED128" s="907" t="s">
        <v>1140</v>
      </c>
      <c r="EE128" s="907" t="s">
        <v>1140</v>
      </c>
      <c r="EF128" s="907" t="s">
        <v>1140</v>
      </c>
      <c r="EG128" s="907" t="s">
        <v>1140</v>
      </c>
      <c r="EH128" s="907" t="s">
        <v>1140</v>
      </c>
      <c r="EI128" s="907" t="s">
        <v>1140</v>
      </c>
      <c r="EJ128" s="907" t="s">
        <v>1140</v>
      </c>
      <c r="EK128" s="907" t="s">
        <v>1140</v>
      </c>
      <c r="EL128" s="907" t="s">
        <v>1140</v>
      </c>
      <c r="EM128" s="907" t="s">
        <v>1140</v>
      </c>
      <c r="EN128" s="907" t="s">
        <v>1140</v>
      </c>
      <c r="EO128" s="907" t="s">
        <v>1140</v>
      </c>
      <c r="EP128" s="907" t="s">
        <v>1140</v>
      </c>
      <c r="EQ128" s="907" t="s">
        <v>1140</v>
      </c>
      <c r="ER128" s="907" t="s">
        <v>534</v>
      </c>
      <c r="ES128" s="907" t="s">
        <v>534</v>
      </c>
      <c r="ET128" s="907" t="s">
        <v>534</v>
      </c>
      <c r="EU128" s="907" t="s">
        <v>1140</v>
      </c>
      <c r="EV128" s="907" t="s">
        <v>1140</v>
      </c>
      <c r="EW128" s="907" t="s">
        <v>1140</v>
      </c>
      <c r="EX128" s="907" t="s">
        <v>534</v>
      </c>
      <c r="EY128" s="907" t="s">
        <v>1140</v>
      </c>
      <c r="EZ128" s="907" t="s">
        <v>1140</v>
      </c>
      <c r="FA128" s="907" t="s">
        <v>1140</v>
      </c>
      <c r="FB128" s="907" t="s">
        <v>1140</v>
      </c>
      <c r="FC128" s="907" t="s">
        <v>1140</v>
      </c>
      <c r="FD128" s="907" t="s">
        <v>1140</v>
      </c>
      <c r="FE128" s="907" t="s">
        <v>1140</v>
      </c>
      <c r="FF128" s="907" t="s">
        <v>1140</v>
      </c>
      <c r="FG128" s="907" t="s">
        <v>1140</v>
      </c>
      <c r="FH128" s="907" t="s">
        <v>534</v>
      </c>
      <c r="FI128" s="907" t="s">
        <v>534</v>
      </c>
      <c r="FJ128" s="907" t="s">
        <v>1140</v>
      </c>
      <c r="FK128" s="907" t="s">
        <v>1140</v>
      </c>
      <c r="FL128" s="907" t="s">
        <v>1140</v>
      </c>
      <c r="FM128" s="907" t="s">
        <v>1140</v>
      </c>
      <c r="FN128" s="907" t="s">
        <v>1140</v>
      </c>
      <c r="FO128" s="907" t="s">
        <v>1140</v>
      </c>
      <c r="FP128" s="907" t="s">
        <v>1140</v>
      </c>
      <c r="FQ128" s="907" t="s">
        <v>1140</v>
      </c>
      <c r="FR128" s="907" t="s">
        <v>534</v>
      </c>
      <c r="FS128" s="907" t="s">
        <v>1140</v>
      </c>
      <c r="FT128" s="907" t="s">
        <v>1140</v>
      </c>
      <c r="FU128" s="907" t="s">
        <v>1140</v>
      </c>
      <c r="FV128" s="907" t="s">
        <v>534</v>
      </c>
      <c r="FW128" s="907" t="s">
        <v>1140</v>
      </c>
      <c r="FX128" s="907" t="s">
        <v>534</v>
      </c>
      <c r="FY128" s="907" t="s">
        <v>534</v>
      </c>
      <c r="FZ128" s="907" t="s">
        <v>534</v>
      </c>
      <c r="GA128" s="907" t="s">
        <v>534</v>
      </c>
      <c r="GB128" s="907" t="s">
        <v>534</v>
      </c>
      <c r="GC128" s="907" t="s">
        <v>1140</v>
      </c>
      <c r="GD128" s="907" t="s">
        <v>534</v>
      </c>
      <c r="GE128" s="907" t="s">
        <v>534</v>
      </c>
      <c r="GF128" s="907" t="s">
        <v>1140</v>
      </c>
      <c r="GG128" s="907" t="s">
        <v>534</v>
      </c>
      <c r="GH128" s="907" t="s">
        <v>534</v>
      </c>
      <c r="GI128" s="907" t="s">
        <v>534</v>
      </c>
      <c r="GJ128" s="907" t="s">
        <v>534</v>
      </c>
      <c r="GK128" s="907" t="s">
        <v>1140</v>
      </c>
    </row>
    <row r="129" spans="1:193" x14ac:dyDescent="0.2">
      <c r="A129" s="906">
        <v>44589</v>
      </c>
      <c r="B129" s="907" t="s">
        <v>1140</v>
      </c>
      <c r="C129" s="907" t="s">
        <v>1140</v>
      </c>
      <c r="D129" s="907" t="s">
        <v>1140</v>
      </c>
      <c r="E129" s="907" t="s">
        <v>534</v>
      </c>
      <c r="F129" s="907" t="s">
        <v>1140</v>
      </c>
      <c r="G129" s="907" t="s">
        <v>1140</v>
      </c>
      <c r="H129" s="907" t="s">
        <v>1140</v>
      </c>
      <c r="I129" s="907" t="s">
        <v>534</v>
      </c>
      <c r="J129" s="907" t="s">
        <v>1140</v>
      </c>
      <c r="K129" s="907" t="s">
        <v>1140</v>
      </c>
      <c r="L129" s="907" t="s">
        <v>1140</v>
      </c>
      <c r="M129" s="907" t="s">
        <v>1140</v>
      </c>
      <c r="N129" s="907" t="s">
        <v>1140</v>
      </c>
      <c r="O129" s="907" t="s">
        <v>1140</v>
      </c>
      <c r="P129" s="907" t="s">
        <v>1140</v>
      </c>
      <c r="Q129" s="907" t="s">
        <v>1140</v>
      </c>
      <c r="R129" s="907" t="s">
        <v>1140</v>
      </c>
      <c r="S129" s="907" t="s">
        <v>1140</v>
      </c>
      <c r="T129" s="907" t="s">
        <v>1140</v>
      </c>
      <c r="U129" s="907" t="s">
        <v>1140</v>
      </c>
      <c r="V129" s="907" t="s">
        <v>1140</v>
      </c>
      <c r="W129" s="907" t="s">
        <v>1140</v>
      </c>
      <c r="X129" s="907" t="s">
        <v>1140</v>
      </c>
      <c r="Y129" s="907" t="s">
        <v>1140</v>
      </c>
      <c r="Z129" s="907" t="s">
        <v>1140</v>
      </c>
      <c r="AA129" s="907" t="s">
        <v>1140</v>
      </c>
      <c r="AB129" s="907" t="s">
        <v>1140</v>
      </c>
      <c r="AC129" s="907" t="s">
        <v>1140</v>
      </c>
      <c r="AD129" s="907" t="s">
        <v>1140</v>
      </c>
      <c r="AE129" s="907" t="s">
        <v>1140</v>
      </c>
      <c r="AF129" s="907" t="s">
        <v>534</v>
      </c>
      <c r="AG129" s="907" t="s">
        <v>534</v>
      </c>
      <c r="AH129" s="907" t="s">
        <v>1140</v>
      </c>
      <c r="AI129" s="907" t="s">
        <v>1140</v>
      </c>
      <c r="AJ129" s="907" t="s">
        <v>1140</v>
      </c>
      <c r="AK129" s="907" t="s">
        <v>1140</v>
      </c>
      <c r="AL129" s="907" t="s">
        <v>1140</v>
      </c>
      <c r="AM129" s="907" t="s">
        <v>1140</v>
      </c>
      <c r="AN129" s="907" t="s">
        <v>1140</v>
      </c>
      <c r="AO129" s="907" t="s">
        <v>1140</v>
      </c>
      <c r="AP129" s="907" t="s">
        <v>1140</v>
      </c>
      <c r="AQ129" s="907" t="s">
        <v>1140</v>
      </c>
      <c r="AR129" s="907" t="s">
        <v>1140</v>
      </c>
      <c r="AS129" s="907" t="s">
        <v>1140</v>
      </c>
      <c r="AT129" s="907" t="s">
        <v>1140</v>
      </c>
      <c r="AU129" s="907" t="s">
        <v>1140</v>
      </c>
      <c r="AV129" s="907" t="s">
        <v>1140</v>
      </c>
      <c r="AW129" s="907" t="s">
        <v>1140</v>
      </c>
      <c r="AX129" s="907" t="s">
        <v>1140</v>
      </c>
      <c r="AY129" s="907" t="s">
        <v>534</v>
      </c>
      <c r="AZ129" s="907" t="s">
        <v>534</v>
      </c>
      <c r="BA129" s="907" t="s">
        <v>1140</v>
      </c>
      <c r="BB129" s="907" t="s">
        <v>534</v>
      </c>
      <c r="BC129" s="907" t="s">
        <v>1140</v>
      </c>
      <c r="BD129" s="907" t="s">
        <v>534</v>
      </c>
      <c r="BE129" s="907" t="s">
        <v>1140</v>
      </c>
      <c r="BF129" s="907" t="s">
        <v>1140</v>
      </c>
      <c r="BG129" s="907" t="s">
        <v>534</v>
      </c>
      <c r="BH129" s="907" t="s">
        <v>534</v>
      </c>
      <c r="BI129" s="907" t="s">
        <v>1140</v>
      </c>
      <c r="BJ129" s="907" t="s">
        <v>534</v>
      </c>
      <c r="BK129" s="907" t="s">
        <v>1140</v>
      </c>
      <c r="BL129" s="907" t="s">
        <v>534</v>
      </c>
      <c r="BM129" s="907" t="s">
        <v>1140</v>
      </c>
      <c r="BN129" s="907" t="s">
        <v>1140</v>
      </c>
      <c r="BO129" s="907" t="s">
        <v>534</v>
      </c>
      <c r="BP129" s="907" t="s">
        <v>534</v>
      </c>
      <c r="BQ129" s="907" t="s">
        <v>534</v>
      </c>
      <c r="BR129" s="907" t="s">
        <v>534</v>
      </c>
      <c r="BS129" s="907" t="s">
        <v>1140</v>
      </c>
      <c r="BT129" s="907" t="s">
        <v>534</v>
      </c>
      <c r="BU129" s="907" t="s">
        <v>1140</v>
      </c>
      <c r="BV129" s="907" t="s">
        <v>1140</v>
      </c>
      <c r="BW129" s="907" t="s">
        <v>1140</v>
      </c>
      <c r="BX129" s="907" t="s">
        <v>1140</v>
      </c>
      <c r="BY129" s="907" t="s">
        <v>534</v>
      </c>
      <c r="BZ129" s="907" t="s">
        <v>534</v>
      </c>
      <c r="CA129" s="907" t="s">
        <v>534</v>
      </c>
      <c r="CB129" s="907" t="s">
        <v>1140</v>
      </c>
      <c r="CC129" s="907" t="s">
        <v>1140</v>
      </c>
      <c r="CD129" s="907" t="s">
        <v>1140</v>
      </c>
      <c r="CE129" s="907" t="s">
        <v>1140</v>
      </c>
      <c r="CF129" s="907" t="s">
        <v>534</v>
      </c>
      <c r="CG129" s="907" t="s">
        <v>1140</v>
      </c>
      <c r="CH129" s="907" t="s">
        <v>1140</v>
      </c>
      <c r="CI129" s="907" t="s">
        <v>1140</v>
      </c>
      <c r="CJ129" s="907" t="s">
        <v>1140</v>
      </c>
      <c r="CK129" s="907" t="s">
        <v>1140</v>
      </c>
      <c r="CL129" s="907" t="s">
        <v>1140</v>
      </c>
      <c r="CM129" s="907" t="s">
        <v>1140</v>
      </c>
      <c r="CN129" s="907" t="s">
        <v>534</v>
      </c>
      <c r="CO129" s="907" t="s">
        <v>1140</v>
      </c>
      <c r="CP129" s="907" t="s">
        <v>1140</v>
      </c>
      <c r="CQ129" s="907" t="s">
        <v>1140</v>
      </c>
      <c r="CR129" s="907" t="s">
        <v>1140</v>
      </c>
      <c r="CS129" s="907" t="s">
        <v>1140</v>
      </c>
      <c r="CT129" s="907" t="s">
        <v>1140</v>
      </c>
      <c r="CU129" s="907" t="s">
        <v>1140</v>
      </c>
      <c r="CV129" s="907" t="s">
        <v>1140</v>
      </c>
      <c r="CW129" s="907" t="s">
        <v>1140</v>
      </c>
      <c r="CX129" s="907" t="s">
        <v>1140</v>
      </c>
      <c r="CY129" s="907" t="s">
        <v>1140</v>
      </c>
      <c r="CZ129" s="907" t="s">
        <v>534</v>
      </c>
      <c r="DA129" s="907" t="s">
        <v>1140</v>
      </c>
      <c r="DB129" s="907" t="s">
        <v>1140</v>
      </c>
      <c r="DC129" s="907" t="s">
        <v>1140</v>
      </c>
      <c r="DD129" s="907" t="s">
        <v>1140</v>
      </c>
      <c r="DE129" s="907" t="s">
        <v>1140</v>
      </c>
      <c r="DF129" s="907" t="s">
        <v>1140</v>
      </c>
      <c r="DG129" s="907" t="s">
        <v>1140</v>
      </c>
      <c r="DH129" s="907" t="s">
        <v>1140</v>
      </c>
      <c r="DI129" s="907" t="s">
        <v>1140</v>
      </c>
      <c r="DJ129" s="907" t="s">
        <v>534</v>
      </c>
      <c r="DK129" s="907" t="s">
        <v>1140</v>
      </c>
      <c r="DL129" s="907" t="s">
        <v>1140</v>
      </c>
      <c r="DM129" s="907" t="s">
        <v>1140</v>
      </c>
      <c r="DN129" s="907" t="s">
        <v>534</v>
      </c>
      <c r="DO129" s="907" t="s">
        <v>1140</v>
      </c>
      <c r="DP129" s="907" t="s">
        <v>1140</v>
      </c>
      <c r="DQ129" s="907" t="s">
        <v>1140</v>
      </c>
      <c r="DR129" s="907" t="s">
        <v>1140</v>
      </c>
      <c r="DS129" s="907" t="s">
        <v>1140</v>
      </c>
      <c r="DT129" s="907" t="s">
        <v>534</v>
      </c>
      <c r="DU129" s="907" t="s">
        <v>1140</v>
      </c>
      <c r="DV129" s="907" t="s">
        <v>1140</v>
      </c>
      <c r="DW129" s="907" t="s">
        <v>534</v>
      </c>
      <c r="DX129" s="907" t="s">
        <v>534</v>
      </c>
      <c r="DY129" s="907" t="s">
        <v>534</v>
      </c>
      <c r="DZ129" s="907" t="s">
        <v>534</v>
      </c>
      <c r="EA129" s="907" t="s">
        <v>534</v>
      </c>
      <c r="EB129" s="907" t="s">
        <v>534</v>
      </c>
      <c r="EC129" s="907" t="s">
        <v>534</v>
      </c>
      <c r="ED129" s="907" t="s">
        <v>1140</v>
      </c>
      <c r="EE129" s="907" t="s">
        <v>1140</v>
      </c>
      <c r="EF129" s="907" t="s">
        <v>1140</v>
      </c>
      <c r="EG129" s="907" t="s">
        <v>1140</v>
      </c>
      <c r="EH129" s="907" t="s">
        <v>1140</v>
      </c>
      <c r="EI129" s="907" t="s">
        <v>1140</v>
      </c>
      <c r="EJ129" s="907" t="s">
        <v>1140</v>
      </c>
      <c r="EK129" s="907" t="s">
        <v>1140</v>
      </c>
      <c r="EL129" s="907" t="s">
        <v>1140</v>
      </c>
      <c r="EM129" s="907" t="s">
        <v>1140</v>
      </c>
      <c r="EN129" s="907" t="s">
        <v>1140</v>
      </c>
      <c r="EO129" s="907" t="s">
        <v>1140</v>
      </c>
      <c r="EP129" s="907" t="s">
        <v>1140</v>
      </c>
      <c r="EQ129" s="907" t="s">
        <v>1140</v>
      </c>
      <c r="ER129" s="907" t="s">
        <v>534</v>
      </c>
      <c r="ES129" s="907" t="s">
        <v>534</v>
      </c>
      <c r="ET129" s="907" t="s">
        <v>534</v>
      </c>
      <c r="EU129" s="907" t="s">
        <v>1140</v>
      </c>
      <c r="EV129" s="907" t="s">
        <v>1140</v>
      </c>
      <c r="EW129" s="907" t="s">
        <v>534</v>
      </c>
      <c r="EX129" s="907" t="s">
        <v>534</v>
      </c>
      <c r="EY129" s="907" t="s">
        <v>1140</v>
      </c>
      <c r="EZ129" s="907" t="s">
        <v>1140</v>
      </c>
      <c r="FA129" s="907" t="s">
        <v>1140</v>
      </c>
      <c r="FB129" s="907" t="s">
        <v>1140</v>
      </c>
      <c r="FC129" s="907" t="s">
        <v>1140</v>
      </c>
      <c r="FD129" s="907" t="s">
        <v>1140</v>
      </c>
      <c r="FE129" s="907" t="s">
        <v>1140</v>
      </c>
      <c r="FF129" s="907" t="s">
        <v>1140</v>
      </c>
      <c r="FG129" s="907" t="s">
        <v>1140</v>
      </c>
      <c r="FH129" s="907" t="s">
        <v>534</v>
      </c>
      <c r="FI129" s="907" t="s">
        <v>534</v>
      </c>
      <c r="FJ129" s="907" t="s">
        <v>1140</v>
      </c>
      <c r="FK129" s="907" t="s">
        <v>1140</v>
      </c>
      <c r="FL129" s="907" t="s">
        <v>1140</v>
      </c>
      <c r="FM129" s="907" t="s">
        <v>1140</v>
      </c>
      <c r="FN129" s="907" t="s">
        <v>1140</v>
      </c>
      <c r="FO129" s="907" t="s">
        <v>1140</v>
      </c>
      <c r="FP129" s="907" t="s">
        <v>1140</v>
      </c>
      <c r="FQ129" s="907" t="s">
        <v>1140</v>
      </c>
      <c r="FR129" s="907" t="s">
        <v>534</v>
      </c>
      <c r="FS129" s="907" t="s">
        <v>1140</v>
      </c>
      <c r="FT129" s="907" t="s">
        <v>1140</v>
      </c>
      <c r="FU129" s="907" t="s">
        <v>1140</v>
      </c>
      <c r="FV129" s="907" t="s">
        <v>534</v>
      </c>
      <c r="FW129" s="907" t="s">
        <v>1140</v>
      </c>
      <c r="FX129" s="907" t="s">
        <v>534</v>
      </c>
      <c r="FY129" s="907" t="s">
        <v>534</v>
      </c>
      <c r="FZ129" s="907" t="s">
        <v>534</v>
      </c>
      <c r="GA129" s="907" t="s">
        <v>534</v>
      </c>
      <c r="GB129" s="907" t="s">
        <v>1140</v>
      </c>
      <c r="GC129" s="907" t="s">
        <v>1140</v>
      </c>
      <c r="GD129" s="907" t="s">
        <v>534</v>
      </c>
      <c r="GE129" s="907" t="s">
        <v>534</v>
      </c>
      <c r="GF129" s="907" t="s">
        <v>1140</v>
      </c>
      <c r="GG129" s="907" t="s">
        <v>1140</v>
      </c>
      <c r="GH129" s="907" t="s">
        <v>534</v>
      </c>
      <c r="GI129" s="907" t="s">
        <v>534</v>
      </c>
      <c r="GJ129" s="907" t="s">
        <v>534</v>
      </c>
      <c r="GK129" s="907" t="s">
        <v>1140</v>
      </c>
    </row>
    <row r="130" spans="1:193" x14ac:dyDescent="0.2">
      <c r="A130" s="906">
        <v>44590</v>
      </c>
      <c r="B130" s="907" t="s">
        <v>1140</v>
      </c>
      <c r="C130" s="907" t="s">
        <v>1140</v>
      </c>
      <c r="D130" s="907" t="s">
        <v>1140</v>
      </c>
      <c r="E130" s="907" t="s">
        <v>534</v>
      </c>
      <c r="F130" s="907" t="s">
        <v>1140</v>
      </c>
      <c r="G130" s="907" t="s">
        <v>1140</v>
      </c>
      <c r="H130" s="907" t="s">
        <v>1140</v>
      </c>
      <c r="I130" s="907" t="s">
        <v>1140</v>
      </c>
      <c r="J130" s="907" t="s">
        <v>1140</v>
      </c>
      <c r="K130" s="907" t="s">
        <v>1140</v>
      </c>
      <c r="L130" s="907" t="s">
        <v>1140</v>
      </c>
      <c r="M130" s="907" t="s">
        <v>1140</v>
      </c>
      <c r="N130" s="907" t="s">
        <v>1140</v>
      </c>
      <c r="O130" s="907" t="s">
        <v>1140</v>
      </c>
      <c r="P130" s="907" t="s">
        <v>1140</v>
      </c>
      <c r="Q130" s="907" t="s">
        <v>1140</v>
      </c>
      <c r="R130" s="907" t="s">
        <v>1140</v>
      </c>
      <c r="S130" s="907" t="s">
        <v>1140</v>
      </c>
      <c r="T130" s="907" t="s">
        <v>1140</v>
      </c>
      <c r="U130" s="907" t="s">
        <v>1140</v>
      </c>
      <c r="V130" s="907" t="s">
        <v>1140</v>
      </c>
      <c r="W130" s="907" t="s">
        <v>1140</v>
      </c>
      <c r="X130" s="907" t="s">
        <v>1140</v>
      </c>
      <c r="Y130" s="907" t="s">
        <v>1140</v>
      </c>
      <c r="Z130" s="907" t="s">
        <v>1140</v>
      </c>
      <c r="AA130" s="907" t="s">
        <v>1140</v>
      </c>
      <c r="AB130" s="907" t="s">
        <v>1140</v>
      </c>
      <c r="AC130" s="907" t="s">
        <v>1140</v>
      </c>
      <c r="AD130" s="907" t="s">
        <v>1140</v>
      </c>
      <c r="AE130" s="907" t="s">
        <v>1140</v>
      </c>
      <c r="AF130" s="907" t="s">
        <v>534</v>
      </c>
      <c r="AG130" s="907" t="s">
        <v>534</v>
      </c>
      <c r="AH130" s="907" t="s">
        <v>1140</v>
      </c>
      <c r="AI130" s="907" t="s">
        <v>1140</v>
      </c>
      <c r="AJ130" s="907" t="s">
        <v>1140</v>
      </c>
      <c r="AK130" s="907" t="s">
        <v>1140</v>
      </c>
      <c r="AL130" s="907" t="s">
        <v>1140</v>
      </c>
      <c r="AM130" s="907" t="s">
        <v>1140</v>
      </c>
      <c r="AN130" s="907" t="s">
        <v>1140</v>
      </c>
      <c r="AO130" s="907" t="s">
        <v>1140</v>
      </c>
      <c r="AP130" s="907" t="s">
        <v>1140</v>
      </c>
      <c r="AQ130" s="907" t="s">
        <v>1140</v>
      </c>
      <c r="AR130" s="907" t="s">
        <v>1140</v>
      </c>
      <c r="AS130" s="907" t="s">
        <v>1140</v>
      </c>
      <c r="AT130" s="907" t="s">
        <v>1140</v>
      </c>
      <c r="AU130" s="907" t="s">
        <v>1140</v>
      </c>
      <c r="AV130" s="907" t="s">
        <v>1140</v>
      </c>
      <c r="AW130" s="907" t="s">
        <v>1140</v>
      </c>
      <c r="AX130" s="907" t="s">
        <v>1140</v>
      </c>
      <c r="AY130" s="907" t="s">
        <v>534</v>
      </c>
      <c r="AZ130" s="907" t="s">
        <v>534</v>
      </c>
      <c r="BA130" s="907" t="s">
        <v>1140</v>
      </c>
      <c r="BB130" s="907" t="s">
        <v>534</v>
      </c>
      <c r="BC130" s="907" t="s">
        <v>1140</v>
      </c>
      <c r="BD130" s="907" t="s">
        <v>534</v>
      </c>
      <c r="BE130" s="907" t="s">
        <v>1140</v>
      </c>
      <c r="BF130" s="907" t="s">
        <v>1140</v>
      </c>
      <c r="BG130" s="907" t="s">
        <v>534</v>
      </c>
      <c r="BH130" s="907" t="s">
        <v>534</v>
      </c>
      <c r="BI130" s="907" t="s">
        <v>1140</v>
      </c>
      <c r="BJ130" s="907" t="s">
        <v>534</v>
      </c>
      <c r="BK130" s="907" t="s">
        <v>1140</v>
      </c>
      <c r="BL130" s="907" t="s">
        <v>534</v>
      </c>
      <c r="BM130" s="907" t="s">
        <v>1140</v>
      </c>
      <c r="BN130" s="907" t="s">
        <v>1140</v>
      </c>
      <c r="BO130" s="907" t="s">
        <v>534</v>
      </c>
      <c r="BP130" s="907" t="s">
        <v>534</v>
      </c>
      <c r="BQ130" s="907" t="s">
        <v>534</v>
      </c>
      <c r="BR130" s="907" t="s">
        <v>534</v>
      </c>
      <c r="BS130" s="907" t="s">
        <v>1140</v>
      </c>
      <c r="BT130" s="907" t="s">
        <v>534</v>
      </c>
      <c r="BU130" s="907" t="s">
        <v>1140</v>
      </c>
      <c r="BV130" s="907" t="s">
        <v>1140</v>
      </c>
      <c r="BW130" s="907" t="s">
        <v>1140</v>
      </c>
      <c r="BX130" s="907" t="s">
        <v>1140</v>
      </c>
      <c r="BY130" s="907" t="s">
        <v>534</v>
      </c>
      <c r="BZ130" s="907" t="s">
        <v>534</v>
      </c>
      <c r="CA130" s="907" t="s">
        <v>534</v>
      </c>
      <c r="CB130" s="907" t="s">
        <v>1140</v>
      </c>
      <c r="CC130" s="907" t="s">
        <v>1140</v>
      </c>
      <c r="CD130" s="907" t="s">
        <v>1140</v>
      </c>
      <c r="CE130" s="907" t="s">
        <v>1140</v>
      </c>
      <c r="CF130" s="907" t="s">
        <v>534</v>
      </c>
      <c r="CG130" s="907" t="s">
        <v>1140</v>
      </c>
      <c r="CH130" s="907" t="s">
        <v>1140</v>
      </c>
      <c r="CI130" s="907" t="s">
        <v>1140</v>
      </c>
      <c r="CJ130" s="907" t="s">
        <v>1140</v>
      </c>
      <c r="CK130" s="907" t="s">
        <v>1140</v>
      </c>
      <c r="CL130" s="907" t="s">
        <v>1140</v>
      </c>
      <c r="CM130" s="907" t="s">
        <v>1140</v>
      </c>
      <c r="CN130" s="907" t="s">
        <v>534</v>
      </c>
      <c r="CO130" s="907" t="s">
        <v>1140</v>
      </c>
      <c r="CP130" s="907" t="s">
        <v>1140</v>
      </c>
      <c r="CQ130" s="907" t="s">
        <v>1140</v>
      </c>
      <c r="CR130" s="907" t="s">
        <v>1140</v>
      </c>
      <c r="CS130" s="907" t="s">
        <v>1140</v>
      </c>
      <c r="CT130" s="907" t="s">
        <v>1140</v>
      </c>
      <c r="CU130" s="907" t="s">
        <v>1140</v>
      </c>
      <c r="CV130" s="907" t="s">
        <v>1140</v>
      </c>
      <c r="CW130" s="907" t="s">
        <v>1140</v>
      </c>
      <c r="CX130" s="907" t="s">
        <v>1140</v>
      </c>
      <c r="CY130" s="907" t="s">
        <v>1140</v>
      </c>
      <c r="CZ130" s="907" t="s">
        <v>534</v>
      </c>
      <c r="DA130" s="907" t="s">
        <v>1140</v>
      </c>
      <c r="DB130" s="907" t="s">
        <v>1140</v>
      </c>
      <c r="DC130" s="907" t="s">
        <v>1140</v>
      </c>
      <c r="DD130" s="907" t="s">
        <v>1140</v>
      </c>
      <c r="DE130" s="907" t="s">
        <v>1140</v>
      </c>
      <c r="DF130" s="907" t="s">
        <v>1140</v>
      </c>
      <c r="DG130" s="907" t="s">
        <v>1140</v>
      </c>
      <c r="DH130" s="907" t="s">
        <v>1140</v>
      </c>
      <c r="DI130" s="907" t="s">
        <v>1140</v>
      </c>
      <c r="DJ130" s="907" t="s">
        <v>534</v>
      </c>
      <c r="DK130" s="907" t="s">
        <v>1140</v>
      </c>
      <c r="DL130" s="907" t="s">
        <v>1140</v>
      </c>
      <c r="DM130" s="907" t="s">
        <v>1140</v>
      </c>
      <c r="DN130" s="907" t="s">
        <v>534</v>
      </c>
      <c r="DO130" s="907" t="s">
        <v>1140</v>
      </c>
      <c r="DP130" s="907" t="s">
        <v>1140</v>
      </c>
      <c r="DQ130" s="907" t="s">
        <v>1140</v>
      </c>
      <c r="DR130" s="907" t="s">
        <v>1140</v>
      </c>
      <c r="DS130" s="907" t="s">
        <v>1140</v>
      </c>
      <c r="DT130" s="907" t="s">
        <v>1140</v>
      </c>
      <c r="DU130" s="907" t="s">
        <v>1140</v>
      </c>
      <c r="DV130" s="907" t="s">
        <v>1140</v>
      </c>
      <c r="DW130" s="907" t="s">
        <v>534</v>
      </c>
      <c r="DX130" s="907" t="s">
        <v>534</v>
      </c>
      <c r="DY130" s="907" t="s">
        <v>534</v>
      </c>
      <c r="DZ130" s="907" t="s">
        <v>534</v>
      </c>
      <c r="EA130" s="907" t="s">
        <v>534</v>
      </c>
      <c r="EB130" s="907" t="s">
        <v>534</v>
      </c>
      <c r="EC130" s="907" t="s">
        <v>534</v>
      </c>
      <c r="ED130" s="907" t="s">
        <v>1140</v>
      </c>
      <c r="EE130" s="907" t="s">
        <v>1140</v>
      </c>
      <c r="EF130" s="907" t="s">
        <v>1140</v>
      </c>
      <c r="EG130" s="907" t="s">
        <v>1140</v>
      </c>
      <c r="EH130" s="907" t="s">
        <v>1140</v>
      </c>
      <c r="EI130" s="907" t="s">
        <v>1140</v>
      </c>
      <c r="EJ130" s="907" t="s">
        <v>1140</v>
      </c>
      <c r="EK130" s="907" t="s">
        <v>1140</v>
      </c>
      <c r="EL130" s="907" t="s">
        <v>1140</v>
      </c>
      <c r="EM130" s="907" t="s">
        <v>1140</v>
      </c>
      <c r="EN130" s="907" t="s">
        <v>1140</v>
      </c>
      <c r="EO130" s="907" t="s">
        <v>1140</v>
      </c>
      <c r="EP130" s="907" t="s">
        <v>1140</v>
      </c>
      <c r="EQ130" s="907" t="s">
        <v>1140</v>
      </c>
      <c r="ER130" s="907" t="s">
        <v>534</v>
      </c>
      <c r="ES130" s="907" t="s">
        <v>534</v>
      </c>
      <c r="ET130" s="907" t="s">
        <v>534</v>
      </c>
      <c r="EU130" s="907" t="s">
        <v>1140</v>
      </c>
      <c r="EV130" s="907" t="s">
        <v>1140</v>
      </c>
      <c r="EW130" s="907" t="s">
        <v>1140</v>
      </c>
      <c r="EX130" s="907" t="s">
        <v>534</v>
      </c>
      <c r="EY130" s="907" t="s">
        <v>1140</v>
      </c>
      <c r="EZ130" s="907" t="s">
        <v>1140</v>
      </c>
      <c r="FA130" s="907" t="s">
        <v>1140</v>
      </c>
      <c r="FB130" s="907" t="s">
        <v>1140</v>
      </c>
      <c r="FC130" s="907" t="s">
        <v>1140</v>
      </c>
      <c r="FD130" s="907" t="s">
        <v>1140</v>
      </c>
      <c r="FE130" s="907" t="s">
        <v>1140</v>
      </c>
      <c r="FF130" s="907" t="s">
        <v>1140</v>
      </c>
      <c r="FG130" s="907" t="s">
        <v>1140</v>
      </c>
      <c r="FH130" s="907" t="s">
        <v>534</v>
      </c>
      <c r="FI130" s="907" t="s">
        <v>534</v>
      </c>
      <c r="FJ130" s="907" t="s">
        <v>1140</v>
      </c>
      <c r="FK130" s="907" t="s">
        <v>1140</v>
      </c>
      <c r="FL130" s="907" t="s">
        <v>1140</v>
      </c>
      <c r="FM130" s="907" t="s">
        <v>1140</v>
      </c>
      <c r="FN130" s="907" t="s">
        <v>1140</v>
      </c>
      <c r="FO130" s="907" t="s">
        <v>1140</v>
      </c>
      <c r="FP130" s="907" t="s">
        <v>1140</v>
      </c>
      <c r="FQ130" s="907" t="s">
        <v>1140</v>
      </c>
      <c r="FR130" s="907" t="s">
        <v>534</v>
      </c>
      <c r="FS130" s="907" t="s">
        <v>1140</v>
      </c>
      <c r="FT130" s="907" t="s">
        <v>1140</v>
      </c>
      <c r="FU130" s="907" t="s">
        <v>1140</v>
      </c>
      <c r="FV130" s="907" t="s">
        <v>534</v>
      </c>
      <c r="FW130" s="907" t="s">
        <v>1140</v>
      </c>
      <c r="FX130" s="907" t="s">
        <v>534</v>
      </c>
      <c r="FY130" s="907" t="s">
        <v>534</v>
      </c>
      <c r="FZ130" s="907" t="s">
        <v>534</v>
      </c>
      <c r="GA130" s="907" t="s">
        <v>534</v>
      </c>
      <c r="GB130" s="907" t="s">
        <v>534</v>
      </c>
      <c r="GC130" s="907" t="s">
        <v>1140</v>
      </c>
      <c r="GD130" s="907" t="s">
        <v>534</v>
      </c>
      <c r="GE130" s="907" t="s">
        <v>534</v>
      </c>
      <c r="GF130" s="907" t="s">
        <v>1140</v>
      </c>
      <c r="GG130" s="907" t="s">
        <v>1140</v>
      </c>
      <c r="GH130" s="907" t="s">
        <v>534</v>
      </c>
      <c r="GI130" s="907" t="s">
        <v>534</v>
      </c>
      <c r="GJ130" s="907" t="s">
        <v>534</v>
      </c>
      <c r="GK130" s="907" t="s">
        <v>534</v>
      </c>
    </row>
    <row r="131" spans="1:193" x14ac:dyDescent="0.2">
      <c r="A131" s="906">
        <v>44591</v>
      </c>
      <c r="B131" s="907" t="s">
        <v>1140</v>
      </c>
      <c r="C131" s="907" t="s">
        <v>1140</v>
      </c>
      <c r="D131" s="907" t="s">
        <v>1140</v>
      </c>
      <c r="E131" s="907" t="s">
        <v>534</v>
      </c>
      <c r="F131" s="907" t="s">
        <v>1140</v>
      </c>
      <c r="G131" s="907" t="s">
        <v>1140</v>
      </c>
      <c r="H131" s="907" t="s">
        <v>1140</v>
      </c>
      <c r="I131" s="907" t="s">
        <v>1140</v>
      </c>
      <c r="J131" s="907" t="s">
        <v>1140</v>
      </c>
      <c r="K131" s="907" t="s">
        <v>1140</v>
      </c>
      <c r="L131" s="907" t="s">
        <v>1140</v>
      </c>
      <c r="M131" s="907" t="s">
        <v>1140</v>
      </c>
      <c r="N131" s="907" t="s">
        <v>1140</v>
      </c>
      <c r="O131" s="907" t="s">
        <v>1140</v>
      </c>
      <c r="P131" s="907" t="s">
        <v>1140</v>
      </c>
      <c r="Q131" s="907" t="s">
        <v>1140</v>
      </c>
      <c r="R131" s="907" t="s">
        <v>1140</v>
      </c>
      <c r="S131" s="907" t="s">
        <v>1140</v>
      </c>
      <c r="T131" s="907" t="s">
        <v>1140</v>
      </c>
      <c r="U131" s="907" t="s">
        <v>1140</v>
      </c>
      <c r="V131" s="907" t="s">
        <v>1140</v>
      </c>
      <c r="W131" s="907" t="s">
        <v>1140</v>
      </c>
      <c r="X131" s="907" t="s">
        <v>1140</v>
      </c>
      <c r="Y131" s="907" t="s">
        <v>1140</v>
      </c>
      <c r="Z131" s="907" t="s">
        <v>1140</v>
      </c>
      <c r="AA131" s="907" t="s">
        <v>1140</v>
      </c>
      <c r="AB131" s="907" t="s">
        <v>1140</v>
      </c>
      <c r="AC131" s="907" t="s">
        <v>1140</v>
      </c>
      <c r="AD131" s="907" t="s">
        <v>1140</v>
      </c>
      <c r="AE131" s="907" t="s">
        <v>1140</v>
      </c>
      <c r="AF131" s="907" t="s">
        <v>534</v>
      </c>
      <c r="AG131" s="907" t="s">
        <v>534</v>
      </c>
      <c r="AH131" s="907" t="s">
        <v>1140</v>
      </c>
      <c r="AI131" s="907" t="s">
        <v>1140</v>
      </c>
      <c r="AJ131" s="907" t="s">
        <v>1140</v>
      </c>
      <c r="AK131" s="907" t="s">
        <v>1140</v>
      </c>
      <c r="AL131" s="907" t="s">
        <v>1140</v>
      </c>
      <c r="AM131" s="907" t="s">
        <v>1140</v>
      </c>
      <c r="AN131" s="907" t="s">
        <v>1140</v>
      </c>
      <c r="AO131" s="907" t="s">
        <v>1140</v>
      </c>
      <c r="AP131" s="907" t="s">
        <v>1140</v>
      </c>
      <c r="AQ131" s="907" t="s">
        <v>1140</v>
      </c>
      <c r="AR131" s="907" t="s">
        <v>1140</v>
      </c>
      <c r="AS131" s="907" t="s">
        <v>1140</v>
      </c>
      <c r="AT131" s="907" t="s">
        <v>534</v>
      </c>
      <c r="AU131" s="907" t="s">
        <v>1140</v>
      </c>
      <c r="AV131" s="907" t="s">
        <v>1140</v>
      </c>
      <c r="AW131" s="907" t="s">
        <v>1140</v>
      </c>
      <c r="AX131" s="907" t="s">
        <v>1140</v>
      </c>
      <c r="AY131" s="907" t="s">
        <v>534</v>
      </c>
      <c r="AZ131" s="907" t="s">
        <v>534</v>
      </c>
      <c r="BA131" s="907" t="s">
        <v>1140</v>
      </c>
      <c r="BB131" s="907" t="s">
        <v>534</v>
      </c>
      <c r="BC131" s="907" t="s">
        <v>1140</v>
      </c>
      <c r="BD131" s="907" t="s">
        <v>534</v>
      </c>
      <c r="BE131" s="907" t="s">
        <v>534</v>
      </c>
      <c r="BF131" s="907" t="s">
        <v>534</v>
      </c>
      <c r="BG131" s="907" t="s">
        <v>534</v>
      </c>
      <c r="BH131" s="907" t="s">
        <v>534</v>
      </c>
      <c r="BI131" s="907" t="s">
        <v>1140</v>
      </c>
      <c r="BJ131" s="907" t="s">
        <v>534</v>
      </c>
      <c r="BK131" s="907" t="s">
        <v>534</v>
      </c>
      <c r="BL131" s="907" t="s">
        <v>534</v>
      </c>
      <c r="BM131" s="907" t="s">
        <v>1140</v>
      </c>
      <c r="BN131" s="907" t="s">
        <v>1140</v>
      </c>
      <c r="BO131" s="907" t="s">
        <v>534</v>
      </c>
      <c r="BP131" s="907" t="s">
        <v>534</v>
      </c>
      <c r="BQ131" s="907" t="s">
        <v>534</v>
      </c>
      <c r="BR131" s="907" t="s">
        <v>534</v>
      </c>
      <c r="BS131" s="907" t="s">
        <v>1140</v>
      </c>
      <c r="BT131" s="907" t="s">
        <v>534</v>
      </c>
      <c r="BU131" s="907" t="s">
        <v>1140</v>
      </c>
      <c r="BV131" s="907" t="s">
        <v>1140</v>
      </c>
      <c r="BW131" s="907" t="s">
        <v>1140</v>
      </c>
      <c r="BX131" s="907" t="s">
        <v>1140</v>
      </c>
      <c r="BY131" s="907" t="s">
        <v>534</v>
      </c>
      <c r="BZ131" s="907" t="s">
        <v>534</v>
      </c>
      <c r="CA131" s="907" t="s">
        <v>534</v>
      </c>
      <c r="CB131" s="907" t="s">
        <v>1140</v>
      </c>
      <c r="CC131" s="907" t="s">
        <v>1140</v>
      </c>
      <c r="CD131" s="907" t="s">
        <v>1140</v>
      </c>
      <c r="CE131" s="907" t="s">
        <v>534</v>
      </c>
      <c r="CF131" s="907" t="s">
        <v>534</v>
      </c>
      <c r="CG131" s="907" t="s">
        <v>1140</v>
      </c>
      <c r="CH131" s="907" t="s">
        <v>1140</v>
      </c>
      <c r="CI131" s="907" t="s">
        <v>1140</v>
      </c>
      <c r="CJ131" s="907" t="s">
        <v>1140</v>
      </c>
      <c r="CK131" s="907" t="s">
        <v>1140</v>
      </c>
      <c r="CL131" s="907" t="s">
        <v>1140</v>
      </c>
      <c r="CM131" s="907" t="s">
        <v>1140</v>
      </c>
      <c r="CN131" s="907" t="s">
        <v>534</v>
      </c>
      <c r="CO131" s="907" t="s">
        <v>1140</v>
      </c>
      <c r="CP131" s="907" t="s">
        <v>1140</v>
      </c>
      <c r="CQ131" s="907" t="s">
        <v>1140</v>
      </c>
      <c r="CR131" s="907" t="s">
        <v>1140</v>
      </c>
      <c r="CS131" s="907" t="s">
        <v>1140</v>
      </c>
      <c r="CT131" s="907" t="s">
        <v>1140</v>
      </c>
      <c r="CU131" s="907" t="s">
        <v>1140</v>
      </c>
      <c r="CV131" s="907" t="s">
        <v>1140</v>
      </c>
      <c r="CW131" s="907" t="s">
        <v>1140</v>
      </c>
      <c r="CX131" s="907" t="s">
        <v>1140</v>
      </c>
      <c r="CY131" s="907" t="s">
        <v>1140</v>
      </c>
      <c r="CZ131" s="907" t="s">
        <v>534</v>
      </c>
      <c r="DA131" s="907" t="s">
        <v>1140</v>
      </c>
      <c r="DB131" s="907" t="s">
        <v>1140</v>
      </c>
      <c r="DC131" s="907" t="s">
        <v>1140</v>
      </c>
      <c r="DD131" s="907" t="s">
        <v>1140</v>
      </c>
      <c r="DE131" s="907" t="s">
        <v>1140</v>
      </c>
      <c r="DF131" s="907" t="s">
        <v>1140</v>
      </c>
      <c r="DG131" s="907" t="s">
        <v>1140</v>
      </c>
      <c r="DH131" s="907" t="s">
        <v>1140</v>
      </c>
      <c r="DI131" s="907" t="s">
        <v>1140</v>
      </c>
      <c r="DJ131" s="907" t="s">
        <v>534</v>
      </c>
      <c r="DK131" s="907" t="s">
        <v>1140</v>
      </c>
      <c r="DL131" s="907" t="s">
        <v>1140</v>
      </c>
      <c r="DM131" s="907" t="s">
        <v>1140</v>
      </c>
      <c r="DN131" s="907" t="s">
        <v>534</v>
      </c>
      <c r="DO131" s="907" t="s">
        <v>1140</v>
      </c>
      <c r="DP131" s="907" t="s">
        <v>1140</v>
      </c>
      <c r="DQ131" s="907" t="s">
        <v>1140</v>
      </c>
      <c r="DR131" s="907" t="s">
        <v>1140</v>
      </c>
      <c r="DS131" s="907" t="s">
        <v>1140</v>
      </c>
      <c r="DT131" s="907" t="s">
        <v>534</v>
      </c>
      <c r="DU131" s="907" t="s">
        <v>1140</v>
      </c>
      <c r="DV131" s="907" t="s">
        <v>1140</v>
      </c>
      <c r="DW131" s="907" t="s">
        <v>534</v>
      </c>
      <c r="DX131" s="907" t="s">
        <v>534</v>
      </c>
      <c r="DY131" s="907" t="s">
        <v>534</v>
      </c>
      <c r="DZ131" s="907" t="s">
        <v>534</v>
      </c>
      <c r="EA131" s="907" t="s">
        <v>534</v>
      </c>
      <c r="EB131" s="907" t="s">
        <v>534</v>
      </c>
      <c r="EC131" s="907" t="s">
        <v>534</v>
      </c>
      <c r="ED131" s="907" t="s">
        <v>1140</v>
      </c>
      <c r="EE131" s="907" t="s">
        <v>1140</v>
      </c>
      <c r="EF131" s="907" t="s">
        <v>1140</v>
      </c>
      <c r="EG131" s="907" t="s">
        <v>1140</v>
      </c>
      <c r="EH131" s="907" t="s">
        <v>1140</v>
      </c>
      <c r="EI131" s="907" t="s">
        <v>1140</v>
      </c>
      <c r="EJ131" s="907" t="s">
        <v>1140</v>
      </c>
      <c r="EK131" s="907" t="s">
        <v>1140</v>
      </c>
      <c r="EL131" s="907" t="s">
        <v>1140</v>
      </c>
      <c r="EM131" s="907" t="s">
        <v>1140</v>
      </c>
      <c r="EN131" s="907" t="s">
        <v>1140</v>
      </c>
      <c r="EO131" s="907" t="s">
        <v>1140</v>
      </c>
      <c r="EP131" s="907" t="s">
        <v>1140</v>
      </c>
      <c r="EQ131" s="907" t="s">
        <v>1140</v>
      </c>
      <c r="ER131" s="907" t="s">
        <v>534</v>
      </c>
      <c r="ES131" s="907" t="s">
        <v>534</v>
      </c>
      <c r="ET131" s="907" t="s">
        <v>534</v>
      </c>
      <c r="EU131" s="907" t="s">
        <v>1140</v>
      </c>
      <c r="EV131" s="907" t="s">
        <v>534</v>
      </c>
      <c r="EW131" s="907" t="s">
        <v>1140</v>
      </c>
      <c r="EX131" s="907" t="s">
        <v>534</v>
      </c>
      <c r="EY131" s="907" t="s">
        <v>1140</v>
      </c>
      <c r="EZ131" s="907" t="s">
        <v>1140</v>
      </c>
      <c r="FA131" s="907" t="s">
        <v>1140</v>
      </c>
      <c r="FB131" s="907" t="s">
        <v>1140</v>
      </c>
      <c r="FC131" s="907" t="s">
        <v>1140</v>
      </c>
      <c r="FD131" s="907" t="s">
        <v>1140</v>
      </c>
      <c r="FE131" s="907" t="s">
        <v>1140</v>
      </c>
      <c r="FF131" s="907" t="s">
        <v>534</v>
      </c>
      <c r="FG131" s="907" t="s">
        <v>1140</v>
      </c>
      <c r="FH131" s="907" t="s">
        <v>534</v>
      </c>
      <c r="FI131" s="907" t="s">
        <v>534</v>
      </c>
      <c r="FJ131" s="907" t="s">
        <v>1140</v>
      </c>
      <c r="FK131" s="907" t="s">
        <v>1140</v>
      </c>
      <c r="FL131" s="907" t="s">
        <v>1140</v>
      </c>
      <c r="FM131" s="907" t="s">
        <v>1140</v>
      </c>
      <c r="FN131" s="907" t="s">
        <v>1140</v>
      </c>
      <c r="FO131" s="907" t="s">
        <v>1140</v>
      </c>
      <c r="FP131" s="907" t="s">
        <v>1140</v>
      </c>
      <c r="FQ131" s="907" t="s">
        <v>1140</v>
      </c>
      <c r="FR131" s="907" t="s">
        <v>534</v>
      </c>
      <c r="FS131" s="907" t="s">
        <v>1140</v>
      </c>
      <c r="FT131" s="907" t="s">
        <v>1140</v>
      </c>
      <c r="FU131" s="907" t="s">
        <v>1140</v>
      </c>
      <c r="FV131" s="907" t="s">
        <v>534</v>
      </c>
      <c r="FW131" s="907" t="s">
        <v>1140</v>
      </c>
      <c r="FX131" s="907" t="s">
        <v>534</v>
      </c>
      <c r="FY131" s="907" t="s">
        <v>534</v>
      </c>
      <c r="FZ131" s="907" t="s">
        <v>534</v>
      </c>
      <c r="GA131" s="907" t="s">
        <v>534</v>
      </c>
      <c r="GB131" s="907" t="s">
        <v>534</v>
      </c>
      <c r="GC131" s="907" t="s">
        <v>1140</v>
      </c>
      <c r="GD131" s="907" t="s">
        <v>534</v>
      </c>
      <c r="GE131" s="907" t="s">
        <v>534</v>
      </c>
      <c r="GF131" s="907" t="s">
        <v>1140</v>
      </c>
      <c r="GG131" s="907" t="s">
        <v>1140</v>
      </c>
      <c r="GH131" s="907" t="s">
        <v>534</v>
      </c>
      <c r="GI131" s="907" t="s">
        <v>534</v>
      </c>
      <c r="GJ131" s="907" t="s">
        <v>534</v>
      </c>
      <c r="GK131" s="907" t="s">
        <v>534</v>
      </c>
    </row>
    <row r="132" spans="1:193" x14ac:dyDescent="0.2">
      <c r="A132" s="906">
        <v>44592</v>
      </c>
      <c r="B132" s="907" t="s">
        <v>1140</v>
      </c>
      <c r="C132" s="907" t="s">
        <v>1140</v>
      </c>
      <c r="D132" s="907" t="s">
        <v>1140</v>
      </c>
      <c r="E132" s="907" t="s">
        <v>534</v>
      </c>
      <c r="F132" s="907" t="s">
        <v>1140</v>
      </c>
      <c r="G132" s="907" t="s">
        <v>1140</v>
      </c>
      <c r="H132" s="907" t="s">
        <v>1140</v>
      </c>
      <c r="I132" s="907" t="s">
        <v>1140</v>
      </c>
      <c r="J132" s="907" t="s">
        <v>1140</v>
      </c>
      <c r="K132" s="907" t="s">
        <v>1140</v>
      </c>
      <c r="L132" s="907" t="s">
        <v>1140</v>
      </c>
      <c r="M132" s="907" t="s">
        <v>1140</v>
      </c>
      <c r="N132" s="907" t="s">
        <v>1140</v>
      </c>
      <c r="O132" s="907" t="s">
        <v>1140</v>
      </c>
      <c r="P132" s="907" t="s">
        <v>1140</v>
      </c>
      <c r="Q132" s="907" t="s">
        <v>1140</v>
      </c>
      <c r="R132" s="907" t="s">
        <v>1140</v>
      </c>
      <c r="S132" s="907" t="s">
        <v>1140</v>
      </c>
      <c r="T132" s="907" t="s">
        <v>1140</v>
      </c>
      <c r="U132" s="907" t="s">
        <v>1140</v>
      </c>
      <c r="V132" s="907" t="s">
        <v>1140</v>
      </c>
      <c r="W132" s="907" t="s">
        <v>1140</v>
      </c>
      <c r="X132" s="907" t="s">
        <v>1140</v>
      </c>
      <c r="Y132" s="907" t="s">
        <v>1140</v>
      </c>
      <c r="Z132" s="907" t="s">
        <v>1140</v>
      </c>
      <c r="AA132" s="907" t="s">
        <v>1140</v>
      </c>
      <c r="AB132" s="907" t="s">
        <v>1140</v>
      </c>
      <c r="AC132" s="907" t="s">
        <v>1140</v>
      </c>
      <c r="AD132" s="907" t="s">
        <v>1140</v>
      </c>
      <c r="AE132" s="907" t="s">
        <v>1140</v>
      </c>
      <c r="AF132" s="907" t="s">
        <v>534</v>
      </c>
      <c r="AG132" s="907" t="s">
        <v>534</v>
      </c>
      <c r="AH132" s="907" t="s">
        <v>1140</v>
      </c>
      <c r="AI132" s="907" t="s">
        <v>1140</v>
      </c>
      <c r="AJ132" s="907" t="s">
        <v>1140</v>
      </c>
      <c r="AK132" s="907" t="s">
        <v>1140</v>
      </c>
      <c r="AL132" s="907" t="s">
        <v>1140</v>
      </c>
      <c r="AM132" s="907" t="s">
        <v>1140</v>
      </c>
      <c r="AN132" s="907" t="s">
        <v>1140</v>
      </c>
      <c r="AO132" s="907" t="s">
        <v>1140</v>
      </c>
      <c r="AP132" s="907" t="s">
        <v>1140</v>
      </c>
      <c r="AQ132" s="907" t="s">
        <v>1140</v>
      </c>
      <c r="AR132" s="907" t="s">
        <v>1140</v>
      </c>
      <c r="AS132" s="907" t="s">
        <v>1140</v>
      </c>
      <c r="AT132" s="907" t="s">
        <v>1140</v>
      </c>
      <c r="AU132" s="907" t="s">
        <v>1140</v>
      </c>
      <c r="AV132" s="907" t="s">
        <v>1140</v>
      </c>
      <c r="AW132" s="907" t="s">
        <v>1140</v>
      </c>
      <c r="AX132" s="907" t="s">
        <v>1140</v>
      </c>
      <c r="AY132" s="907" t="s">
        <v>534</v>
      </c>
      <c r="AZ132" s="907" t="s">
        <v>534</v>
      </c>
      <c r="BA132" s="907" t="s">
        <v>1140</v>
      </c>
      <c r="BB132" s="907" t="s">
        <v>534</v>
      </c>
      <c r="BC132" s="907" t="s">
        <v>1140</v>
      </c>
      <c r="BD132" s="907" t="s">
        <v>534</v>
      </c>
      <c r="BE132" s="907" t="s">
        <v>1140</v>
      </c>
      <c r="BF132" s="907" t="s">
        <v>1140</v>
      </c>
      <c r="BG132" s="907" t="s">
        <v>534</v>
      </c>
      <c r="BH132" s="907" t="s">
        <v>534</v>
      </c>
      <c r="BI132" s="907" t="s">
        <v>1140</v>
      </c>
      <c r="BJ132" s="907" t="s">
        <v>534</v>
      </c>
      <c r="BK132" s="907" t="s">
        <v>1140</v>
      </c>
      <c r="BL132" s="907" t="s">
        <v>534</v>
      </c>
      <c r="BM132" s="907" t="s">
        <v>1140</v>
      </c>
      <c r="BN132" s="907" t="s">
        <v>1140</v>
      </c>
      <c r="BO132" s="907" t="s">
        <v>534</v>
      </c>
      <c r="BP132" s="907" t="s">
        <v>534</v>
      </c>
      <c r="BQ132" s="907" t="s">
        <v>534</v>
      </c>
      <c r="BR132" s="907" t="s">
        <v>534</v>
      </c>
      <c r="BS132" s="907" t="s">
        <v>1140</v>
      </c>
      <c r="BT132" s="907" t="s">
        <v>534</v>
      </c>
      <c r="BU132" s="907" t="s">
        <v>1140</v>
      </c>
      <c r="BV132" s="907" t="s">
        <v>1140</v>
      </c>
      <c r="BW132" s="907" t="s">
        <v>1140</v>
      </c>
      <c r="BX132" s="907" t="s">
        <v>1140</v>
      </c>
      <c r="BY132" s="907" t="s">
        <v>1140</v>
      </c>
      <c r="BZ132" s="907" t="s">
        <v>534</v>
      </c>
      <c r="CA132" s="907" t="s">
        <v>534</v>
      </c>
      <c r="CB132" s="907" t="s">
        <v>1140</v>
      </c>
      <c r="CC132" s="907" t="s">
        <v>1140</v>
      </c>
      <c r="CD132" s="907" t="s">
        <v>1140</v>
      </c>
      <c r="CE132" s="907" t="s">
        <v>1140</v>
      </c>
      <c r="CF132" s="907" t="s">
        <v>534</v>
      </c>
      <c r="CG132" s="907" t="s">
        <v>1140</v>
      </c>
      <c r="CH132" s="907" t="s">
        <v>1140</v>
      </c>
      <c r="CI132" s="907" t="s">
        <v>1140</v>
      </c>
      <c r="CJ132" s="907" t="s">
        <v>1140</v>
      </c>
      <c r="CK132" s="907" t="s">
        <v>1140</v>
      </c>
      <c r="CL132" s="907" t="s">
        <v>1140</v>
      </c>
      <c r="CM132" s="907" t="s">
        <v>1140</v>
      </c>
      <c r="CN132" s="907" t="s">
        <v>534</v>
      </c>
      <c r="CO132" s="907" t="s">
        <v>1140</v>
      </c>
      <c r="CP132" s="907" t="s">
        <v>1140</v>
      </c>
      <c r="CQ132" s="907" t="s">
        <v>1140</v>
      </c>
      <c r="CR132" s="907" t="s">
        <v>1140</v>
      </c>
      <c r="CS132" s="907" t="s">
        <v>1140</v>
      </c>
      <c r="CT132" s="907" t="s">
        <v>1140</v>
      </c>
      <c r="CU132" s="907" t="s">
        <v>1140</v>
      </c>
      <c r="CV132" s="907" t="s">
        <v>1140</v>
      </c>
      <c r="CW132" s="907" t="s">
        <v>1140</v>
      </c>
      <c r="CX132" s="907" t="s">
        <v>1140</v>
      </c>
      <c r="CY132" s="907" t="s">
        <v>1140</v>
      </c>
      <c r="CZ132" s="907" t="s">
        <v>534</v>
      </c>
      <c r="DA132" s="907" t="s">
        <v>1140</v>
      </c>
      <c r="DB132" s="907" t="s">
        <v>1140</v>
      </c>
      <c r="DC132" s="907" t="s">
        <v>1140</v>
      </c>
      <c r="DD132" s="907" t="s">
        <v>1140</v>
      </c>
      <c r="DE132" s="907" t="s">
        <v>1140</v>
      </c>
      <c r="DF132" s="907" t="s">
        <v>1140</v>
      </c>
      <c r="DG132" s="907" t="s">
        <v>1140</v>
      </c>
      <c r="DH132" s="907" t="s">
        <v>1140</v>
      </c>
      <c r="DI132" s="907" t="s">
        <v>1140</v>
      </c>
      <c r="DJ132" s="907" t="s">
        <v>534</v>
      </c>
      <c r="DK132" s="907" t="s">
        <v>1140</v>
      </c>
      <c r="DL132" s="907" t="s">
        <v>1140</v>
      </c>
      <c r="DM132" s="907" t="s">
        <v>1140</v>
      </c>
      <c r="DN132" s="907" t="s">
        <v>534</v>
      </c>
      <c r="DO132" s="907" t="s">
        <v>1140</v>
      </c>
      <c r="DP132" s="907" t="s">
        <v>1140</v>
      </c>
      <c r="DQ132" s="907" t="s">
        <v>1140</v>
      </c>
      <c r="DR132" s="907" t="s">
        <v>1140</v>
      </c>
      <c r="DS132" s="907" t="s">
        <v>1140</v>
      </c>
      <c r="DT132" s="907" t="s">
        <v>1140</v>
      </c>
      <c r="DU132" s="907" t="s">
        <v>1140</v>
      </c>
      <c r="DV132" s="907" t="s">
        <v>1140</v>
      </c>
      <c r="DW132" s="907" t="s">
        <v>534</v>
      </c>
      <c r="DX132" s="907" t="s">
        <v>534</v>
      </c>
      <c r="DY132" s="907" t="s">
        <v>534</v>
      </c>
      <c r="DZ132" s="907" t="s">
        <v>534</v>
      </c>
      <c r="EA132" s="907" t="s">
        <v>534</v>
      </c>
      <c r="EB132" s="907" t="s">
        <v>534</v>
      </c>
      <c r="EC132" s="907" t="s">
        <v>534</v>
      </c>
      <c r="ED132" s="907" t="s">
        <v>1140</v>
      </c>
      <c r="EE132" s="907" t="s">
        <v>1140</v>
      </c>
      <c r="EF132" s="907" t="s">
        <v>1140</v>
      </c>
      <c r="EG132" s="907" t="s">
        <v>1140</v>
      </c>
      <c r="EH132" s="907" t="s">
        <v>1140</v>
      </c>
      <c r="EI132" s="907" t="s">
        <v>1140</v>
      </c>
      <c r="EJ132" s="907" t="s">
        <v>1140</v>
      </c>
      <c r="EK132" s="907" t="s">
        <v>1140</v>
      </c>
      <c r="EL132" s="907" t="s">
        <v>1140</v>
      </c>
      <c r="EM132" s="907" t="s">
        <v>1140</v>
      </c>
      <c r="EN132" s="907" t="s">
        <v>1140</v>
      </c>
      <c r="EO132" s="907" t="s">
        <v>1140</v>
      </c>
      <c r="EP132" s="907" t="s">
        <v>1140</v>
      </c>
      <c r="EQ132" s="907" t="s">
        <v>1140</v>
      </c>
      <c r="ER132" s="907" t="s">
        <v>534</v>
      </c>
      <c r="ES132" s="907" t="s">
        <v>1140</v>
      </c>
      <c r="ET132" s="907" t="s">
        <v>534</v>
      </c>
      <c r="EU132" s="907" t="s">
        <v>1140</v>
      </c>
      <c r="EV132" s="907" t="s">
        <v>534</v>
      </c>
      <c r="EW132" s="907" t="s">
        <v>534</v>
      </c>
      <c r="EX132" s="907" t="s">
        <v>534</v>
      </c>
      <c r="EY132" s="907" t="s">
        <v>1140</v>
      </c>
      <c r="EZ132" s="907" t="s">
        <v>1140</v>
      </c>
      <c r="FA132" s="907" t="s">
        <v>1140</v>
      </c>
      <c r="FB132" s="907" t="s">
        <v>1140</v>
      </c>
      <c r="FC132" s="907" t="s">
        <v>1140</v>
      </c>
      <c r="FD132" s="907" t="s">
        <v>1140</v>
      </c>
      <c r="FE132" s="907" t="s">
        <v>1140</v>
      </c>
      <c r="FF132" s="907" t="s">
        <v>1140</v>
      </c>
      <c r="FG132" s="907" t="s">
        <v>1140</v>
      </c>
      <c r="FH132" s="907" t="s">
        <v>534</v>
      </c>
      <c r="FI132" s="907" t="s">
        <v>534</v>
      </c>
      <c r="FJ132" s="907" t="s">
        <v>1140</v>
      </c>
      <c r="FK132" s="907" t="s">
        <v>1140</v>
      </c>
      <c r="FL132" s="907" t="s">
        <v>1140</v>
      </c>
      <c r="FM132" s="907" t="s">
        <v>1140</v>
      </c>
      <c r="FN132" s="907" t="s">
        <v>1140</v>
      </c>
      <c r="FO132" s="907" t="s">
        <v>1140</v>
      </c>
      <c r="FP132" s="907" t="s">
        <v>1140</v>
      </c>
      <c r="FQ132" s="907" t="s">
        <v>1140</v>
      </c>
      <c r="FR132" s="907" t="s">
        <v>534</v>
      </c>
      <c r="FS132" s="907" t="s">
        <v>1140</v>
      </c>
      <c r="FT132" s="907" t="s">
        <v>1140</v>
      </c>
      <c r="FU132" s="907" t="s">
        <v>1140</v>
      </c>
      <c r="FV132" s="907" t="s">
        <v>534</v>
      </c>
      <c r="FW132" s="907" t="s">
        <v>1140</v>
      </c>
      <c r="FX132" s="907" t="s">
        <v>534</v>
      </c>
      <c r="FY132" s="907" t="s">
        <v>534</v>
      </c>
      <c r="FZ132" s="907" t="s">
        <v>534</v>
      </c>
      <c r="GA132" s="907" t="s">
        <v>534</v>
      </c>
      <c r="GB132" s="907" t="s">
        <v>1140</v>
      </c>
      <c r="GC132" s="907" t="s">
        <v>1140</v>
      </c>
      <c r="GD132" s="907" t="s">
        <v>534</v>
      </c>
      <c r="GE132" s="907" t="s">
        <v>534</v>
      </c>
      <c r="GF132" s="907" t="s">
        <v>1140</v>
      </c>
      <c r="GG132" s="907" t="s">
        <v>1140</v>
      </c>
      <c r="GH132" s="907" t="s">
        <v>534</v>
      </c>
      <c r="GI132" s="907" t="s">
        <v>534</v>
      </c>
      <c r="GJ132" s="907" t="s">
        <v>534</v>
      </c>
      <c r="GK132" s="907" t="s">
        <v>534</v>
      </c>
    </row>
    <row r="133" spans="1:193" x14ac:dyDescent="0.2">
      <c r="A133" s="906">
        <v>44593</v>
      </c>
      <c r="B133" s="907" t="s">
        <v>1140</v>
      </c>
      <c r="C133" s="907" t="s">
        <v>1140</v>
      </c>
      <c r="D133" s="907" t="s">
        <v>1140</v>
      </c>
      <c r="E133" s="907" t="s">
        <v>534</v>
      </c>
      <c r="F133" s="907" t="s">
        <v>1140</v>
      </c>
      <c r="G133" s="907" t="s">
        <v>1140</v>
      </c>
      <c r="H133" s="907" t="s">
        <v>1140</v>
      </c>
      <c r="I133" s="907" t="s">
        <v>1140</v>
      </c>
      <c r="J133" s="907" t="s">
        <v>1140</v>
      </c>
      <c r="K133" s="907" t="s">
        <v>1140</v>
      </c>
      <c r="L133" s="907" t="s">
        <v>1140</v>
      </c>
      <c r="M133" s="907" t="s">
        <v>1140</v>
      </c>
      <c r="N133" s="907" t="s">
        <v>1140</v>
      </c>
      <c r="O133" s="907" t="s">
        <v>1140</v>
      </c>
      <c r="P133" s="907" t="s">
        <v>1140</v>
      </c>
      <c r="Q133" s="907" t="s">
        <v>1140</v>
      </c>
      <c r="R133" s="907" t="s">
        <v>1140</v>
      </c>
      <c r="S133" s="907" t="s">
        <v>1140</v>
      </c>
      <c r="T133" s="907" t="s">
        <v>1140</v>
      </c>
      <c r="U133" s="907" t="s">
        <v>1140</v>
      </c>
      <c r="V133" s="907" t="s">
        <v>1140</v>
      </c>
      <c r="W133" s="907" t="s">
        <v>1140</v>
      </c>
      <c r="X133" s="907" t="s">
        <v>1140</v>
      </c>
      <c r="Y133" s="907" t="s">
        <v>1140</v>
      </c>
      <c r="Z133" s="907" t="s">
        <v>1140</v>
      </c>
      <c r="AA133" s="907" t="s">
        <v>1140</v>
      </c>
      <c r="AB133" s="907" t="s">
        <v>1140</v>
      </c>
      <c r="AC133" s="907" t="s">
        <v>1140</v>
      </c>
      <c r="AD133" s="907" t="s">
        <v>1140</v>
      </c>
      <c r="AE133" s="907" t="s">
        <v>1140</v>
      </c>
      <c r="AF133" s="907" t="s">
        <v>534</v>
      </c>
      <c r="AG133" s="907" t="s">
        <v>534</v>
      </c>
      <c r="AH133" s="907" t="s">
        <v>1140</v>
      </c>
      <c r="AI133" s="907" t="s">
        <v>1140</v>
      </c>
      <c r="AJ133" s="907" t="s">
        <v>1140</v>
      </c>
      <c r="AK133" s="907" t="s">
        <v>1140</v>
      </c>
      <c r="AL133" s="907" t="s">
        <v>1140</v>
      </c>
      <c r="AM133" s="907" t="s">
        <v>1140</v>
      </c>
      <c r="AN133" s="907" t="s">
        <v>1140</v>
      </c>
      <c r="AO133" s="907" t="s">
        <v>1140</v>
      </c>
      <c r="AP133" s="907" t="s">
        <v>1140</v>
      </c>
      <c r="AQ133" s="907" t="s">
        <v>1140</v>
      </c>
      <c r="AR133" s="907" t="s">
        <v>1140</v>
      </c>
      <c r="AS133" s="907" t="s">
        <v>1140</v>
      </c>
      <c r="AT133" s="907" t="s">
        <v>1140</v>
      </c>
      <c r="AU133" s="907" t="s">
        <v>1140</v>
      </c>
      <c r="AV133" s="907" t="s">
        <v>1140</v>
      </c>
      <c r="AW133" s="907" t="s">
        <v>1140</v>
      </c>
      <c r="AX133" s="907" t="s">
        <v>1140</v>
      </c>
      <c r="AY133" s="907" t="s">
        <v>534</v>
      </c>
      <c r="AZ133" s="907" t="s">
        <v>534</v>
      </c>
      <c r="BA133" s="907" t="s">
        <v>1140</v>
      </c>
      <c r="BB133" s="907" t="s">
        <v>534</v>
      </c>
      <c r="BC133" s="907" t="s">
        <v>1140</v>
      </c>
      <c r="BD133" s="907" t="s">
        <v>534</v>
      </c>
      <c r="BE133" s="907" t="s">
        <v>1140</v>
      </c>
      <c r="BF133" s="907" t="s">
        <v>1140</v>
      </c>
      <c r="BG133" s="907" t="s">
        <v>534</v>
      </c>
      <c r="BH133" s="907" t="s">
        <v>534</v>
      </c>
      <c r="BI133" s="907" t="s">
        <v>1140</v>
      </c>
      <c r="BJ133" s="907" t="s">
        <v>534</v>
      </c>
      <c r="BK133" s="907" t="s">
        <v>1140</v>
      </c>
      <c r="BL133" s="907" t="s">
        <v>534</v>
      </c>
      <c r="BM133" s="907" t="s">
        <v>1140</v>
      </c>
      <c r="BN133" s="907" t="s">
        <v>1140</v>
      </c>
      <c r="BO133" s="907" t="s">
        <v>534</v>
      </c>
      <c r="BP133" s="907" t="s">
        <v>534</v>
      </c>
      <c r="BQ133" s="907" t="s">
        <v>534</v>
      </c>
      <c r="BR133" s="907" t="s">
        <v>534</v>
      </c>
      <c r="BS133" s="907" t="s">
        <v>1140</v>
      </c>
      <c r="BT133" s="907" t="s">
        <v>534</v>
      </c>
      <c r="BU133" s="907" t="s">
        <v>1140</v>
      </c>
      <c r="BV133" s="907" t="s">
        <v>1140</v>
      </c>
      <c r="BW133" s="907" t="s">
        <v>1140</v>
      </c>
      <c r="BX133" s="907" t="s">
        <v>1140</v>
      </c>
      <c r="BY133" s="907" t="s">
        <v>1140</v>
      </c>
      <c r="BZ133" s="907" t="s">
        <v>534</v>
      </c>
      <c r="CA133" s="907" t="s">
        <v>534</v>
      </c>
      <c r="CB133" s="907" t="s">
        <v>1140</v>
      </c>
      <c r="CC133" s="907" t="s">
        <v>1140</v>
      </c>
      <c r="CD133" s="907" t="s">
        <v>1140</v>
      </c>
      <c r="CE133" s="907" t="s">
        <v>1140</v>
      </c>
      <c r="CF133" s="907" t="s">
        <v>534</v>
      </c>
      <c r="CG133" s="907" t="s">
        <v>1140</v>
      </c>
      <c r="CH133" s="907" t="s">
        <v>1140</v>
      </c>
      <c r="CI133" s="907" t="s">
        <v>1140</v>
      </c>
      <c r="CJ133" s="907" t="s">
        <v>1140</v>
      </c>
      <c r="CK133" s="907" t="s">
        <v>1140</v>
      </c>
      <c r="CL133" s="907" t="s">
        <v>1140</v>
      </c>
      <c r="CM133" s="907" t="s">
        <v>1140</v>
      </c>
      <c r="CN133" s="907" t="s">
        <v>534</v>
      </c>
      <c r="CO133" s="907" t="s">
        <v>1140</v>
      </c>
      <c r="CP133" s="907" t="s">
        <v>1140</v>
      </c>
      <c r="CQ133" s="907" t="s">
        <v>1140</v>
      </c>
      <c r="CR133" s="907" t="s">
        <v>1140</v>
      </c>
      <c r="CS133" s="907" t="s">
        <v>1140</v>
      </c>
      <c r="CT133" s="907" t="s">
        <v>1140</v>
      </c>
      <c r="CU133" s="907" t="s">
        <v>1140</v>
      </c>
      <c r="CV133" s="907" t="s">
        <v>1140</v>
      </c>
      <c r="CW133" s="907" t="s">
        <v>1140</v>
      </c>
      <c r="CX133" s="907" t="s">
        <v>1140</v>
      </c>
      <c r="CY133" s="907" t="s">
        <v>1140</v>
      </c>
      <c r="CZ133" s="907" t="s">
        <v>534</v>
      </c>
      <c r="DA133" s="907" t="s">
        <v>1140</v>
      </c>
      <c r="DB133" s="907" t="s">
        <v>1140</v>
      </c>
      <c r="DC133" s="907" t="s">
        <v>1140</v>
      </c>
      <c r="DD133" s="907" t="s">
        <v>1140</v>
      </c>
      <c r="DE133" s="907" t="s">
        <v>1140</v>
      </c>
      <c r="DF133" s="907" t="s">
        <v>1140</v>
      </c>
      <c r="DG133" s="907" t="s">
        <v>1140</v>
      </c>
      <c r="DH133" s="907" t="s">
        <v>1140</v>
      </c>
      <c r="DI133" s="907" t="s">
        <v>1140</v>
      </c>
      <c r="DJ133" s="907" t="s">
        <v>534</v>
      </c>
      <c r="DK133" s="907" t="s">
        <v>1140</v>
      </c>
      <c r="DL133" s="907" t="s">
        <v>1140</v>
      </c>
      <c r="DM133" s="907" t="s">
        <v>1140</v>
      </c>
      <c r="DN133" s="907" t="s">
        <v>1140</v>
      </c>
      <c r="DO133" s="907" t="s">
        <v>1140</v>
      </c>
      <c r="DP133" s="907" t="s">
        <v>1140</v>
      </c>
      <c r="DQ133" s="907" t="s">
        <v>1140</v>
      </c>
      <c r="DR133" s="907" t="s">
        <v>1140</v>
      </c>
      <c r="DS133" s="907" t="s">
        <v>1140</v>
      </c>
      <c r="DT133" s="907" t="s">
        <v>1140</v>
      </c>
      <c r="DU133" s="907" t="s">
        <v>1140</v>
      </c>
      <c r="DV133" s="907" t="s">
        <v>1140</v>
      </c>
      <c r="DW133" s="907" t="s">
        <v>534</v>
      </c>
      <c r="DX133" s="907" t="s">
        <v>534</v>
      </c>
      <c r="DY133" s="907" t="s">
        <v>534</v>
      </c>
      <c r="DZ133" s="907" t="s">
        <v>534</v>
      </c>
      <c r="EA133" s="907" t="s">
        <v>534</v>
      </c>
      <c r="EB133" s="907" t="s">
        <v>534</v>
      </c>
      <c r="EC133" s="907" t="s">
        <v>534</v>
      </c>
      <c r="ED133" s="907" t="s">
        <v>1140</v>
      </c>
      <c r="EE133" s="907" t="s">
        <v>1140</v>
      </c>
      <c r="EF133" s="907" t="s">
        <v>1140</v>
      </c>
      <c r="EG133" s="907" t="s">
        <v>1140</v>
      </c>
      <c r="EH133" s="907" t="s">
        <v>1140</v>
      </c>
      <c r="EI133" s="907" t="s">
        <v>1140</v>
      </c>
      <c r="EJ133" s="907" t="s">
        <v>1140</v>
      </c>
      <c r="EK133" s="907" t="s">
        <v>1140</v>
      </c>
      <c r="EL133" s="907" t="s">
        <v>1140</v>
      </c>
      <c r="EM133" s="907" t="s">
        <v>1140</v>
      </c>
      <c r="EN133" s="907" t="s">
        <v>1140</v>
      </c>
      <c r="EO133" s="907" t="s">
        <v>1140</v>
      </c>
      <c r="EP133" s="907" t="s">
        <v>1140</v>
      </c>
      <c r="EQ133" s="907" t="s">
        <v>1140</v>
      </c>
      <c r="ER133" s="907" t="s">
        <v>534</v>
      </c>
      <c r="ES133" s="907" t="s">
        <v>534</v>
      </c>
      <c r="ET133" s="907" t="s">
        <v>534</v>
      </c>
      <c r="EU133" s="907" t="s">
        <v>1140</v>
      </c>
      <c r="EV133" s="907" t="s">
        <v>534</v>
      </c>
      <c r="EW133" s="907" t="s">
        <v>1140</v>
      </c>
      <c r="EX133" s="907" t="s">
        <v>534</v>
      </c>
      <c r="EY133" s="907" t="s">
        <v>1140</v>
      </c>
      <c r="EZ133" s="907" t="s">
        <v>1140</v>
      </c>
      <c r="FA133" s="907" t="s">
        <v>1140</v>
      </c>
      <c r="FB133" s="907" t="s">
        <v>1140</v>
      </c>
      <c r="FC133" s="907" t="s">
        <v>1140</v>
      </c>
      <c r="FD133" s="907" t="s">
        <v>1140</v>
      </c>
      <c r="FE133" s="907" t="s">
        <v>1140</v>
      </c>
      <c r="FF133" s="907" t="s">
        <v>1140</v>
      </c>
      <c r="FG133" s="907" t="s">
        <v>1140</v>
      </c>
      <c r="FH133" s="907" t="s">
        <v>534</v>
      </c>
      <c r="FI133" s="907" t="s">
        <v>534</v>
      </c>
      <c r="FJ133" s="907" t="s">
        <v>1140</v>
      </c>
      <c r="FK133" s="907" t="s">
        <v>1140</v>
      </c>
      <c r="FL133" s="907" t="s">
        <v>1140</v>
      </c>
      <c r="FM133" s="907" t="s">
        <v>1140</v>
      </c>
      <c r="FN133" s="907" t="s">
        <v>1140</v>
      </c>
      <c r="FO133" s="907" t="s">
        <v>1140</v>
      </c>
      <c r="FP133" s="907" t="s">
        <v>1140</v>
      </c>
      <c r="FQ133" s="907" t="s">
        <v>1140</v>
      </c>
      <c r="FR133" s="907" t="s">
        <v>534</v>
      </c>
      <c r="FS133" s="907" t="s">
        <v>1140</v>
      </c>
      <c r="FT133" s="907" t="s">
        <v>1140</v>
      </c>
      <c r="FU133" s="907" t="s">
        <v>1140</v>
      </c>
      <c r="FV133" s="907" t="s">
        <v>534</v>
      </c>
      <c r="FW133" s="907" t="s">
        <v>1140</v>
      </c>
      <c r="FX133" s="907" t="s">
        <v>534</v>
      </c>
      <c r="FY133" s="907" t="s">
        <v>534</v>
      </c>
      <c r="FZ133" s="907" t="s">
        <v>534</v>
      </c>
      <c r="GA133" s="907" t="s">
        <v>534</v>
      </c>
      <c r="GB133" s="907" t="s">
        <v>534</v>
      </c>
      <c r="GC133" s="907" t="s">
        <v>1140</v>
      </c>
      <c r="GD133" s="907" t="s">
        <v>534</v>
      </c>
      <c r="GE133" s="907" t="s">
        <v>534</v>
      </c>
      <c r="GF133" s="907" t="s">
        <v>1140</v>
      </c>
      <c r="GG133" s="907" t="s">
        <v>1140</v>
      </c>
      <c r="GH133" s="907" t="s">
        <v>534</v>
      </c>
      <c r="GI133" s="907" t="s">
        <v>534</v>
      </c>
      <c r="GJ133" s="907" t="s">
        <v>534</v>
      </c>
      <c r="GK133" s="907" t="s">
        <v>534</v>
      </c>
    </row>
    <row r="134" spans="1:193" x14ac:dyDescent="0.2">
      <c r="A134" s="906">
        <v>44594</v>
      </c>
      <c r="B134" s="907" t="s">
        <v>1140</v>
      </c>
      <c r="C134" s="907" t="s">
        <v>1140</v>
      </c>
      <c r="D134" s="907" t="s">
        <v>1140</v>
      </c>
      <c r="E134" s="907" t="s">
        <v>534</v>
      </c>
      <c r="F134" s="907" t="s">
        <v>1140</v>
      </c>
      <c r="G134" s="907" t="s">
        <v>1140</v>
      </c>
      <c r="H134" s="907" t="s">
        <v>1140</v>
      </c>
      <c r="I134" s="907" t="s">
        <v>1140</v>
      </c>
      <c r="J134" s="907" t="s">
        <v>1140</v>
      </c>
      <c r="K134" s="907" t="s">
        <v>1140</v>
      </c>
      <c r="L134" s="907" t="s">
        <v>1140</v>
      </c>
      <c r="M134" s="907" t="s">
        <v>1140</v>
      </c>
      <c r="N134" s="907" t="s">
        <v>1140</v>
      </c>
      <c r="O134" s="907" t="s">
        <v>1140</v>
      </c>
      <c r="P134" s="907" t="s">
        <v>1140</v>
      </c>
      <c r="Q134" s="907" t="s">
        <v>1140</v>
      </c>
      <c r="R134" s="907" t="s">
        <v>1140</v>
      </c>
      <c r="S134" s="907" t="s">
        <v>1140</v>
      </c>
      <c r="T134" s="907" t="s">
        <v>1140</v>
      </c>
      <c r="U134" s="907" t="s">
        <v>1140</v>
      </c>
      <c r="V134" s="907" t="s">
        <v>1140</v>
      </c>
      <c r="W134" s="907" t="s">
        <v>1140</v>
      </c>
      <c r="X134" s="907" t="s">
        <v>1140</v>
      </c>
      <c r="Y134" s="907" t="s">
        <v>1140</v>
      </c>
      <c r="Z134" s="907" t="s">
        <v>1140</v>
      </c>
      <c r="AA134" s="907" t="s">
        <v>1140</v>
      </c>
      <c r="AB134" s="907" t="s">
        <v>1140</v>
      </c>
      <c r="AC134" s="907" t="s">
        <v>1140</v>
      </c>
      <c r="AD134" s="907" t="s">
        <v>1140</v>
      </c>
      <c r="AE134" s="907" t="s">
        <v>1140</v>
      </c>
      <c r="AF134" s="907" t="s">
        <v>534</v>
      </c>
      <c r="AG134" s="907" t="s">
        <v>534</v>
      </c>
      <c r="AH134" s="907" t="s">
        <v>1140</v>
      </c>
      <c r="AI134" s="907" t="s">
        <v>1140</v>
      </c>
      <c r="AJ134" s="907" t="s">
        <v>1140</v>
      </c>
      <c r="AK134" s="907" t="s">
        <v>1140</v>
      </c>
      <c r="AL134" s="907" t="s">
        <v>1140</v>
      </c>
      <c r="AM134" s="907" t="s">
        <v>1140</v>
      </c>
      <c r="AN134" s="907" t="s">
        <v>1140</v>
      </c>
      <c r="AO134" s="907" t="s">
        <v>1140</v>
      </c>
      <c r="AP134" s="907" t="s">
        <v>1140</v>
      </c>
      <c r="AQ134" s="907" t="s">
        <v>1140</v>
      </c>
      <c r="AR134" s="907" t="s">
        <v>1140</v>
      </c>
      <c r="AS134" s="907" t="s">
        <v>1140</v>
      </c>
      <c r="AT134" s="907" t="s">
        <v>1140</v>
      </c>
      <c r="AU134" s="907" t="s">
        <v>1140</v>
      </c>
      <c r="AV134" s="907" t="s">
        <v>1140</v>
      </c>
      <c r="AW134" s="907" t="s">
        <v>1140</v>
      </c>
      <c r="AX134" s="907" t="s">
        <v>1140</v>
      </c>
      <c r="AY134" s="907" t="s">
        <v>534</v>
      </c>
      <c r="AZ134" s="907" t="s">
        <v>534</v>
      </c>
      <c r="BA134" s="907" t="s">
        <v>1140</v>
      </c>
      <c r="BB134" s="907" t="s">
        <v>534</v>
      </c>
      <c r="BC134" s="907" t="s">
        <v>1140</v>
      </c>
      <c r="BD134" s="907" t="s">
        <v>534</v>
      </c>
      <c r="BE134" s="907" t="s">
        <v>1140</v>
      </c>
      <c r="BF134" s="907" t="s">
        <v>1140</v>
      </c>
      <c r="BG134" s="907" t="s">
        <v>534</v>
      </c>
      <c r="BH134" s="907" t="s">
        <v>534</v>
      </c>
      <c r="BI134" s="907" t="s">
        <v>1140</v>
      </c>
      <c r="BJ134" s="907" t="s">
        <v>534</v>
      </c>
      <c r="BK134" s="907" t="s">
        <v>1140</v>
      </c>
      <c r="BL134" s="907" t="s">
        <v>534</v>
      </c>
      <c r="BM134" s="907" t="s">
        <v>1140</v>
      </c>
      <c r="BN134" s="907" t="s">
        <v>1140</v>
      </c>
      <c r="BO134" s="907" t="s">
        <v>534</v>
      </c>
      <c r="BP134" s="907" t="s">
        <v>534</v>
      </c>
      <c r="BQ134" s="907" t="s">
        <v>534</v>
      </c>
      <c r="BR134" s="907" t="s">
        <v>534</v>
      </c>
      <c r="BS134" s="907" t="s">
        <v>1140</v>
      </c>
      <c r="BT134" s="907" t="s">
        <v>534</v>
      </c>
      <c r="BU134" s="907" t="s">
        <v>1140</v>
      </c>
      <c r="BV134" s="907" t="s">
        <v>1140</v>
      </c>
      <c r="BW134" s="907" t="s">
        <v>1140</v>
      </c>
      <c r="BX134" s="907" t="s">
        <v>1140</v>
      </c>
      <c r="BY134" s="907" t="s">
        <v>1140</v>
      </c>
      <c r="BZ134" s="907" t="s">
        <v>534</v>
      </c>
      <c r="CA134" s="907" t="s">
        <v>534</v>
      </c>
      <c r="CB134" s="907" t="s">
        <v>1140</v>
      </c>
      <c r="CC134" s="907" t="s">
        <v>1140</v>
      </c>
      <c r="CD134" s="907" t="s">
        <v>1140</v>
      </c>
      <c r="CE134" s="907" t="s">
        <v>1140</v>
      </c>
      <c r="CF134" s="907" t="s">
        <v>534</v>
      </c>
      <c r="CG134" s="907" t="s">
        <v>1140</v>
      </c>
      <c r="CH134" s="907" t="s">
        <v>1140</v>
      </c>
      <c r="CI134" s="907" t="s">
        <v>1140</v>
      </c>
      <c r="CJ134" s="907" t="s">
        <v>1140</v>
      </c>
      <c r="CK134" s="907" t="s">
        <v>1140</v>
      </c>
      <c r="CL134" s="907" t="s">
        <v>1140</v>
      </c>
      <c r="CM134" s="907" t="s">
        <v>1140</v>
      </c>
      <c r="CN134" s="907" t="s">
        <v>534</v>
      </c>
      <c r="CO134" s="907" t="s">
        <v>1140</v>
      </c>
      <c r="CP134" s="907" t="s">
        <v>1140</v>
      </c>
      <c r="CQ134" s="907" t="s">
        <v>1140</v>
      </c>
      <c r="CR134" s="907" t="s">
        <v>1140</v>
      </c>
      <c r="CS134" s="907" t="s">
        <v>1140</v>
      </c>
      <c r="CT134" s="907" t="s">
        <v>1140</v>
      </c>
      <c r="CU134" s="907" t="s">
        <v>1140</v>
      </c>
      <c r="CV134" s="907" t="s">
        <v>1140</v>
      </c>
      <c r="CW134" s="907" t="s">
        <v>1140</v>
      </c>
      <c r="CX134" s="907" t="s">
        <v>1140</v>
      </c>
      <c r="CY134" s="907" t="s">
        <v>1140</v>
      </c>
      <c r="CZ134" s="907" t="s">
        <v>534</v>
      </c>
      <c r="DA134" s="907" t="s">
        <v>1140</v>
      </c>
      <c r="DB134" s="907" t="s">
        <v>1140</v>
      </c>
      <c r="DC134" s="907" t="s">
        <v>1140</v>
      </c>
      <c r="DD134" s="907" t="s">
        <v>1140</v>
      </c>
      <c r="DE134" s="907" t="s">
        <v>1140</v>
      </c>
      <c r="DF134" s="907" t="s">
        <v>1140</v>
      </c>
      <c r="DG134" s="907" t="s">
        <v>1140</v>
      </c>
      <c r="DH134" s="907" t="s">
        <v>1140</v>
      </c>
      <c r="DI134" s="907" t="s">
        <v>1140</v>
      </c>
      <c r="DJ134" s="907" t="s">
        <v>534</v>
      </c>
      <c r="DK134" s="907" t="s">
        <v>1140</v>
      </c>
      <c r="DL134" s="907" t="s">
        <v>1140</v>
      </c>
      <c r="DM134" s="907" t="s">
        <v>1140</v>
      </c>
      <c r="DN134" s="907" t="s">
        <v>1140</v>
      </c>
      <c r="DO134" s="907" t="s">
        <v>1140</v>
      </c>
      <c r="DP134" s="907" t="s">
        <v>1140</v>
      </c>
      <c r="DQ134" s="907" t="s">
        <v>1140</v>
      </c>
      <c r="DR134" s="907" t="s">
        <v>1140</v>
      </c>
      <c r="DS134" s="907" t="s">
        <v>1140</v>
      </c>
      <c r="DT134" s="907" t="s">
        <v>1140</v>
      </c>
      <c r="DU134" s="907" t="s">
        <v>1140</v>
      </c>
      <c r="DV134" s="907" t="s">
        <v>1140</v>
      </c>
      <c r="DW134" s="907" t="s">
        <v>534</v>
      </c>
      <c r="DX134" s="907" t="s">
        <v>534</v>
      </c>
      <c r="DY134" s="907" t="s">
        <v>534</v>
      </c>
      <c r="DZ134" s="907" t="s">
        <v>534</v>
      </c>
      <c r="EA134" s="907" t="s">
        <v>534</v>
      </c>
      <c r="EB134" s="907" t="s">
        <v>534</v>
      </c>
      <c r="EC134" s="907" t="s">
        <v>534</v>
      </c>
      <c r="ED134" s="907" t="s">
        <v>1140</v>
      </c>
      <c r="EE134" s="907" t="s">
        <v>1140</v>
      </c>
      <c r="EF134" s="907" t="s">
        <v>1140</v>
      </c>
      <c r="EG134" s="907" t="s">
        <v>1140</v>
      </c>
      <c r="EH134" s="907" t="s">
        <v>1140</v>
      </c>
      <c r="EI134" s="907" t="s">
        <v>1140</v>
      </c>
      <c r="EJ134" s="907" t="s">
        <v>1140</v>
      </c>
      <c r="EK134" s="907" t="s">
        <v>1140</v>
      </c>
      <c r="EL134" s="907" t="s">
        <v>1140</v>
      </c>
      <c r="EM134" s="907" t="s">
        <v>1140</v>
      </c>
      <c r="EN134" s="907" t="s">
        <v>1140</v>
      </c>
      <c r="EO134" s="907" t="s">
        <v>1140</v>
      </c>
      <c r="EP134" s="907" t="s">
        <v>1140</v>
      </c>
      <c r="EQ134" s="907" t="s">
        <v>1140</v>
      </c>
      <c r="ER134" s="907" t="s">
        <v>534</v>
      </c>
      <c r="ES134" s="907" t="s">
        <v>534</v>
      </c>
      <c r="ET134" s="907" t="s">
        <v>534</v>
      </c>
      <c r="EU134" s="907" t="s">
        <v>1140</v>
      </c>
      <c r="EV134" s="907" t="s">
        <v>534</v>
      </c>
      <c r="EW134" s="907" t="s">
        <v>1140</v>
      </c>
      <c r="EX134" s="907" t="s">
        <v>534</v>
      </c>
      <c r="EY134" s="907" t="s">
        <v>1140</v>
      </c>
      <c r="EZ134" s="907" t="s">
        <v>1140</v>
      </c>
      <c r="FA134" s="907" t="s">
        <v>1140</v>
      </c>
      <c r="FB134" s="907" t="s">
        <v>1140</v>
      </c>
      <c r="FC134" s="907" t="s">
        <v>1140</v>
      </c>
      <c r="FD134" s="907" t="s">
        <v>1140</v>
      </c>
      <c r="FE134" s="907" t="s">
        <v>1140</v>
      </c>
      <c r="FF134" s="907" t="s">
        <v>1140</v>
      </c>
      <c r="FG134" s="907" t="s">
        <v>1140</v>
      </c>
      <c r="FH134" s="907" t="s">
        <v>534</v>
      </c>
      <c r="FI134" s="907" t="s">
        <v>534</v>
      </c>
      <c r="FJ134" s="907" t="s">
        <v>1140</v>
      </c>
      <c r="FK134" s="907" t="s">
        <v>1140</v>
      </c>
      <c r="FL134" s="907" t="s">
        <v>1140</v>
      </c>
      <c r="FM134" s="907" t="s">
        <v>1140</v>
      </c>
      <c r="FN134" s="907" t="s">
        <v>1140</v>
      </c>
      <c r="FO134" s="907" t="s">
        <v>1140</v>
      </c>
      <c r="FP134" s="907" t="s">
        <v>1140</v>
      </c>
      <c r="FQ134" s="907" t="s">
        <v>1140</v>
      </c>
      <c r="FR134" s="907" t="s">
        <v>534</v>
      </c>
      <c r="FS134" s="907" t="s">
        <v>1140</v>
      </c>
      <c r="FT134" s="907" t="s">
        <v>1140</v>
      </c>
      <c r="FU134" s="907" t="s">
        <v>1140</v>
      </c>
      <c r="FV134" s="907" t="s">
        <v>534</v>
      </c>
      <c r="FW134" s="907" t="s">
        <v>1140</v>
      </c>
      <c r="FX134" s="907" t="s">
        <v>534</v>
      </c>
      <c r="FY134" s="907" t="s">
        <v>534</v>
      </c>
      <c r="FZ134" s="907" t="s">
        <v>534</v>
      </c>
      <c r="GA134" s="907" t="s">
        <v>534</v>
      </c>
      <c r="GB134" s="907" t="s">
        <v>534</v>
      </c>
      <c r="GC134" s="907" t="s">
        <v>1140</v>
      </c>
      <c r="GD134" s="907" t="s">
        <v>534</v>
      </c>
      <c r="GE134" s="907" t="s">
        <v>534</v>
      </c>
      <c r="GF134" s="907" t="s">
        <v>1140</v>
      </c>
      <c r="GG134" s="907" t="s">
        <v>1140</v>
      </c>
      <c r="GH134" s="907" t="s">
        <v>534</v>
      </c>
      <c r="GI134" s="907" t="s">
        <v>534</v>
      </c>
      <c r="GJ134" s="907" t="s">
        <v>534</v>
      </c>
      <c r="GK134" s="907" t="s">
        <v>534</v>
      </c>
    </row>
    <row r="135" spans="1:193" x14ac:dyDescent="0.2">
      <c r="A135" s="906">
        <v>44595</v>
      </c>
      <c r="B135" s="907" t="s">
        <v>1140</v>
      </c>
      <c r="C135" s="907" t="s">
        <v>1140</v>
      </c>
      <c r="D135" s="907" t="s">
        <v>1140</v>
      </c>
      <c r="E135" s="907" t="s">
        <v>534</v>
      </c>
      <c r="F135" s="907" t="s">
        <v>1140</v>
      </c>
      <c r="G135" s="907" t="s">
        <v>1140</v>
      </c>
      <c r="H135" s="907" t="s">
        <v>1140</v>
      </c>
      <c r="I135" s="907" t="s">
        <v>1140</v>
      </c>
      <c r="J135" s="907" t="s">
        <v>1140</v>
      </c>
      <c r="K135" s="907" t="s">
        <v>1140</v>
      </c>
      <c r="L135" s="907" t="s">
        <v>1140</v>
      </c>
      <c r="M135" s="907" t="s">
        <v>1140</v>
      </c>
      <c r="N135" s="907" t="s">
        <v>1140</v>
      </c>
      <c r="O135" s="907" t="s">
        <v>1140</v>
      </c>
      <c r="P135" s="907" t="s">
        <v>1140</v>
      </c>
      <c r="Q135" s="907" t="s">
        <v>1140</v>
      </c>
      <c r="R135" s="907" t="s">
        <v>1140</v>
      </c>
      <c r="S135" s="907" t="s">
        <v>1140</v>
      </c>
      <c r="T135" s="907" t="s">
        <v>1140</v>
      </c>
      <c r="U135" s="907" t="s">
        <v>1140</v>
      </c>
      <c r="V135" s="907" t="s">
        <v>1140</v>
      </c>
      <c r="W135" s="907" t="s">
        <v>1140</v>
      </c>
      <c r="X135" s="907" t="s">
        <v>1140</v>
      </c>
      <c r="Y135" s="907" t="s">
        <v>1140</v>
      </c>
      <c r="Z135" s="907" t="s">
        <v>1140</v>
      </c>
      <c r="AA135" s="907" t="s">
        <v>1140</v>
      </c>
      <c r="AB135" s="907" t="s">
        <v>1140</v>
      </c>
      <c r="AC135" s="907" t="s">
        <v>1140</v>
      </c>
      <c r="AD135" s="907" t="s">
        <v>1140</v>
      </c>
      <c r="AE135" s="907" t="s">
        <v>1140</v>
      </c>
      <c r="AF135" s="907" t="s">
        <v>534</v>
      </c>
      <c r="AG135" s="907" t="s">
        <v>534</v>
      </c>
      <c r="AH135" s="907" t="s">
        <v>1140</v>
      </c>
      <c r="AI135" s="907" t="s">
        <v>1140</v>
      </c>
      <c r="AJ135" s="907" t="s">
        <v>1140</v>
      </c>
      <c r="AK135" s="907" t="s">
        <v>1140</v>
      </c>
      <c r="AL135" s="907" t="s">
        <v>1140</v>
      </c>
      <c r="AM135" s="907" t="s">
        <v>1140</v>
      </c>
      <c r="AN135" s="907" t="s">
        <v>1140</v>
      </c>
      <c r="AO135" s="907" t="s">
        <v>1140</v>
      </c>
      <c r="AP135" s="907" t="s">
        <v>1140</v>
      </c>
      <c r="AQ135" s="907" t="s">
        <v>1140</v>
      </c>
      <c r="AR135" s="907" t="s">
        <v>1140</v>
      </c>
      <c r="AS135" s="907" t="s">
        <v>1140</v>
      </c>
      <c r="AT135" s="907" t="s">
        <v>1140</v>
      </c>
      <c r="AU135" s="907" t="s">
        <v>1140</v>
      </c>
      <c r="AV135" s="907" t="s">
        <v>1140</v>
      </c>
      <c r="AW135" s="907" t="s">
        <v>1140</v>
      </c>
      <c r="AX135" s="907" t="s">
        <v>1140</v>
      </c>
      <c r="AY135" s="907" t="s">
        <v>534</v>
      </c>
      <c r="AZ135" s="907" t="s">
        <v>534</v>
      </c>
      <c r="BA135" s="907" t="s">
        <v>1140</v>
      </c>
      <c r="BB135" s="907" t="s">
        <v>534</v>
      </c>
      <c r="BC135" s="907" t="s">
        <v>1140</v>
      </c>
      <c r="BD135" s="907" t="s">
        <v>534</v>
      </c>
      <c r="BE135" s="907" t="s">
        <v>1140</v>
      </c>
      <c r="BF135" s="907" t="s">
        <v>1140</v>
      </c>
      <c r="BG135" s="907" t="s">
        <v>534</v>
      </c>
      <c r="BH135" s="907" t="s">
        <v>534</v>
      </c>
      <c r="BI135" s="907" t="s">
        <v>1140</v>
      </c>
      <c r="BJ135" s="907" t="s">
        <v>534</v>
      </c>
      <c r="BK135" s="907" t="s">
        <v>1140</v>
      </c>
      <c r="BL135" s="907" t="s">
        <v>534</v>
      </c>
      <c r="BM135" s="907" t="s">
        <v>1140</v>
      </c>
      <c r="BN135" s="907" t="s">
        <v>1140</v>
      </c>
      <c r="BO135" s="907" t="s">
        <v>534</v>
      </c>
      <c r="BP135" s="907" t="s">
        <v>534</v>
      </c>
      <c r="BQ135" s="907" t="s">
        <v>534</v>
      </c>
      <c r="BR135" s="907" t="s">
        <v>534</v>
      </c>
      <c r="BS135" s="907" t="s">
        <v>1140</v>
      </c>
      <c r="BT135" s="907" t="s">
        <v>534</v>
      </c>
      <c r="BU135" s="907" t="s">
        <v>1140</v>
      </c>
      <c r="BV135" s="907" t="s">
        <v>1140</v>
      </c>
      <c r="BW135" s="907" t="s">
        <v>1140</v>
      </c>
      <c r="BX135" s="907" t="s">
        <v>1140</v>
      </c>
      <c r="BY135" s="907" t="s">
        <v>1140</v>
      </c>
      <c r="BZ135" s="907" t="s">
        <v>534</v>
      </c>
      <c r="CA135" s="907" t="s">
        <v>534</v>
      </c>
      <c r="CB135" s="907" t="s">
        <v>1140</v>
      </c>
      <c r="CC135" s="907" t="s">
        <v>1140</v>
      </c>
      <c r="CD135" s="907" t="s">
        <v>1140</v>
      </c>
      <c r="CE135" s="907" t="s">
        <v>1140</v>
      </c>
      <c r="CF135" s="907" t="s">
        <v>534</v>
      </c>
      <c r="CG135" s="907" t="s">
        <v>1140</v>
      </c>
      <c r="CH135" s="907" t="s">
        <v>1140</v>
      </c>
      <c r="CI135" s="907" t="s">
        <v>1140</v>
      </c>
      <c r="CJ135" s="907" t="s">
        <v>1140</v>
      </c>
      <c r="CK135" s="907" t="s">
        <v>1140</v>
      </c>
      <c r="CL135" s="907" t="s">
        <v>1140</v>
      </c>
      <c r="CM135" s="907" t="s">
        <v>1140</v>
      </c>
      <c r="CN135" s="907" t="s">
        <v>534</v>
      </c>
      <c r="CO135" s="907" t="s">
        <v>1140</v>
      </c>
      <c r="CP135" s="907" t="s">
        <v>1140</v>
      </c>
      <c r="CQ135" s="907" t="s">
        <v>1140</v>
      </c>
      <c r="CR135" s="907" t="s">
        <v>1140</v>
      </c>
      <c r="CS135" s="907" t="s">
        <v>1140</v>
      </c>
      <c r="CT135" s="907" t="s">
        <v>1140</v>
      </c>
      <c r="CU135" s="907" t="s">
        <v>1140</v>
      </c>
      <c r="CV135" s="907" t="s">
        <v>1140</v>
      </c>
      <c r="CW135" s="907" t="s">
        <v>1140</v>
      </c>
      <c r="CX135" s="907" t="s">
        <v>1140</v>
      </c>
      <c r="CY135" s="907" t="s">
        <v>1140</v>
      </c>
      <c r="CZ135" s="907" t="s">
        <v>534</v>
      </c>
      <c r="DA135" s="907" t="s">
        <v>1140</v>
      </c>
      <c r="DB135" s="907" t="s">
        <v>1140</v>
      </c>
      <c r="DC135" s="907" t="s">
        <v>1140</v>
      </c>
      <c r="DD135" s="907" t="s">
        <v>1140</v>
      </c>
      <c r="DE135" s="907" t="s">
        <v>1140</v>
      </c>
      <c r="DF135" s="907" t="s">
        <v>1140</v>
      </c>
      <c r="DG135" s="907" t="s">
        <v>1140</v>
      </c>
      <c r="DH135" s="907" t="s">
        <v>1140</v>
      </c>
      <c r="DI135" s="907" t="s">
        <v>1140</v>
      </c>
      <c r="DJ135" s="907" t="s">
        <v>534</v>
      </c>
      <c r="DK135" s="907" t="s">
        <v>1140</v>
      </c>
      <c r="DL135" s="907" t="s">
        <v>1140</v>
      </c>
      <c r="DM135" s="907" t="s">
        <v>1140</v>
      </c>
      <c r="DN135" s="907" t="s">
        <v>534</v>
      </c>
      <c r="DO135" s="907" t="s">
        <v>1140</v>
      </c>
      <c r="DP135" s="907" t="s">
        <v>1140</v>
      </c>
      <c r="DQ135" s="907" t="s">
        <v>1140</v>
      </c>
      <c r="DR135" s="907" t="s">
        <v>1140</v>
      </c>
      <c r="DS135" s="907" t="s">
        <v>1140</v>
      </c>
      <c r="DT135" s="907" t="s">
        <v>1140</v>
      </c>
      <c r="DU135" s="907" t="s">
        <v>1140</v>
      </c>
      <c r="DV135" s="907" t="s">
        <v>1140</v>
      </c>
      <c r="DW135" s="907" t="s">
        <v>534</v>
      </c>
      <c r="DX135" s="907" t="s">
        <v>534</v>
      </c>
      <c r="DY135" s="907" t="s">
        <v>534</v>
      </c>
      <c r="DZ135" s="907" t="s">
        <v>534</v>
      </c>
      <c r="EA135" s="907" t="s">
        <v>534</v>
      </c>
      <c r="EB135" s="907" t="s">
        <v>534</v>
      </c>
      <c r="EC135" s="907" t="s">
        <v>534</v>
      </c>
      <c r="ED135" s="907" t="s">
        <v>1140</v>
      </c>
      <c r="EE135" s="907" t="s">
        <v>1140</v>
      </c>
      <c r="EF135" s="907" t="s">
        <v>1140</v>
      </c>
      <c r="EG135" s="907" t="s">
        <v>1140</v>
      </c>
      <c r="EH135" s="907" t="s">
        <v>1140</v>
      </c>
      <c r="EI135" s="907" t="s">
        <v>1140</v>
      </c>
      <c r="EJ135" s="907" t="s">
        <v>1140</v>
      </c>
      <c r="EK135" s="907" t="s">
        <v>1140</v>
      </c>
      <c r="EL135" s="907" t="s">
        <v>1140</v>
      </c>
      <c r="EM135" s="907" t="s">
        <v>1140</v>
      </c>
      <c r="EN135" s="907" t="s">
        <v>1140</v>
      </c>
      <c r="EO135" s="907" t="s">
        <v>1140</v>
      </c>
      <c r="EP135" s="907" t="s">
        <v>1140</v>
      </c>
      <c r="EQ135" s="907" t="s">
        <v>1140</v>
      </c>
      <c r="ER135" s="907" t="s">
        <v>534</v>
      </c>
      <c r="ES135" s="907" t="s">
        <v>534</v>
      </c>
      <c r="ET135" s="907" t="s">
        <v>534</v>
      </c>
      <c r="EU135" s="907" t="s">
        <v>1140</v>
      </c>
      <c r="EV135" s="907" t="s">
        <v>534</v>
      </c>
      <c r="EW135" s="907" t="s">
        <v>534</v>
      </c>
      <c r="EX135" s="907" t="s">
        <v>534</v>
      </c>
      <c r="EY135" s="907" t="s">
        <v>1140</v>
      </c>
      <c r="EZ135" s="907" t="s">
        <v>1140</v>
      </c>
      <c r="FA135" s="907" t="s">
        <v>1140</v>
      </c>
      <c r="FB135" s="907" t="s">
        <v>1140</v>
      </c>
      <c r="FC135" s="907" t="s">
        <v>1140</v>
      </c>
      <c r="FD135" s="907" t="s">
        <v>1140</v>
      </c>
      <c r="FE135" s="907" t="s">
        <v>1140</v>
      </c>
      <c r="FF135" s="907" t="s">
        <v>1140</v>
      </c>
      <c r="FG135" s="907" t="s">
        <v>1140</v>
      </c>
      <c r="FH135" s="907" t="s">
        <v>534</v>
      </c>
      <c r="FI135" s="907" t="s">
        <v>534</v>
      </c>
      <c r="FJ135" s="907" t="s">
        <v>1140</v>
      </c>
      <c r="FK135" s="907" t="s">
        <v>1140</v>
      </c>
      <c r="FL135" s="907" t="s">
        <v>1140</v>
      </c>
      <c r="FM135" s="907" t="s">
        <v>1140</v>
      </c>
      <c r="FN135" s="907" t="s">
        <v>1140</v>
      </c>
      <c r="FO135" s="907" t="s">
        <v>1140</v>
      </c>
      <c r="FP135" s="907" t="s">
        <v>1140</v>
      </c>
      <c r="FQ135" s="907" t="s">
        <v>1140</v>
      </c>
      <c r="FR135" s="907" t="s">
        <v>534</v>
      </c>
      <c r="FS135" s="907" t="s">
        <v>1140</v>
      </c>
      <c r="FT135" s="907" t="s">
        <v>1140</v>
      </c>
      <c r="FU135" s="907" t="s">
        <v>1140</v>
      </c>
      <c r="FV135" s="907" t="s">
        <v>534</v>
      </c>
      <c r="FW135" s="907" t="s">
        <v>1140</v>
      </c>
      <c r="FX135" s="907" t="s">
        <v>534</v>
      </c>
      <c r="FY135" s="907" t="s">
        <v>534</v>
      </c>
      <c r="FZ135" s="907" t="s">
        <v>534</v>
      </c>
      <c r="GA135" s="907" t="s">
        <v>534</v>
      </c>
      <c r="GB135" s="907" t="s">
        <v>534</v>
      </c>
      <c r="GC135" s="907" t="s">
        <v>1140</v>
      </c>
      <c r="GD135" s="907" t="s">
        <v>534</v>
      </c>
      <c r="GE135" s="907" t="s">
        <v>534</v>
      </c>
      <c r="GF135" s="907" t="s">
        <v>1140</v>
      </c>
      <c r="GG135" s="907" t="s">
        <v>1140</v>
      </c>
      <c r="GH135" s="907" t="s">
        <v>534</v>
      </c>
      <c r="GI135" s="907" t="s">
        <v>534</v>
      </c>
      <c r="GJ135" s="907" t="s">
        <v>534</v>
      </c>
      <c r="GK135" s="907" t="s">
        <v>1140</v>
      </c>
    </row>
    <row r="136" spans="1:193" x14ac:dyDescent="0.2">
      <c r="A136" s="906">
        <v>44596</v>
      </c>
      <c r="B136" s="907" t="s">
        <v>1140</v>
      </c>
      <c r="C136" s="907" t="s">
        <v>1140</v>
      </c>
      <c r="D136" s="907" t="s">
        <v>1140</v>
      </c>
      <c r="E136" s="907" t="s">
        <v>534</v>
      </c>
      <c r="F136" s="907" t="s">
        <v>1140</v>
      </c>
      <c r="G136" s="907" t="s">
        <v>1140</v>
      </c>
      <c r="H136" s="907" t="s">
        <v>1140</v>
      </c>
      <c r="I136" s="907" t="s">
        <v>1140</v>
      </c>
      <c r="J136" s="907" t="s">
        <v>1140</v>
      </c>
      <c r="K136" s="907" t="s">
        <v>1140</v>
      </c>
      <c r="L136" s="907" t="s">
        <v>1140</v>
      </c>
      <c r="M136" s="907" t="s">
        <v>1140</v>
      </c>
      <c r="N136" s="907" t="s">
        <v>1140</v>
      </c>
      <c r="O136" s="907" t="s">
        <v>1140</v>
      </c>
      <c r="P136" s="907" t="s">
        <v>1140</v>
      </c>
      <c r="Q136" s="907" t="s">
        <v>1140</v>
      </c>
      <c r="R136" s="907" t="s">
        <v>1140</v>
      </c>
      <c r="S136" s="907" t="s">
        <v>1140</v>
      </c>
      <c r="T136" s="907" t="s">
        <v>1140</v>
      </c>
      <c r="U136" s="907" t="s">
        <v>1140</v>
      </c>
      <c r="V136" s="907" t="s">
        <v>1140</v>
      </c>
      <c r="W136" s="907" t="s">
        <v>1140</v>
      </c>
      <c r="X136" s="907" t="s">
        <v>1140</v>
      </c>
      <c r="Y136" s="907" t="s">
        <v>1140</v>
      </c>
      <c r="Z136" s="907" t="s">
        <v>1140</v>
      </c>
      <c r="AA136" s="907" t="s">
        <v>1140</v>
      </c>
      <c r="AB136" s="907" t="s">
        <v>1140</v>
      </c>
      <c r="AC136" s="907" t="s">
        <v>1140</v>
      </c>
      <c r="AD136" s="907" t="s">
        <v>1140</v>
      </c>
      <c r="AE136" s="907" t="s">
        <v>1140</v>
      </c>
      <c r="AF136" s="907" t="s">
        <v>534</v>
      </c>
      <c r="AG136" s="907" t="s">
        <v>534</v>
      </c>
      <c r="AH136" s="907" t="s">
        <v>1140</v>
      </c>
      <c r="AI136" s="907" t="s">
        <v>1140</v>
      </c>
      <c r="AJ136" s="907" t="s">
        <v>1140</v>
      </c>
      <c r="AK136" s="907" t="s">
        <v>1140</v>
      </c>
      <c r="AL136" s="907" t="s">
        <v>1140</v>
      </c>
      <c r="AM136" s="907" t="s">
        <v>1140</v>
      </c>
      <c r="AN136" s="907" t="s">
        <v>1140</v>
      </c>
      <c r="AO136" s="907" t="s">
        <v>1140</v>
      </c>
      <c r="AP136" s="907" t="s">
        <v>1140</v>
      </c>
      <c r="AQ136" s="907" t="s">
        <v>1140</v>
      </c>
      <c r="AR136" s="907" t="s">
        <v>1140</v>
      </c>
      <c r="AS136" s="907" t="s">
        <v>1140</v>
      </c>
      <c r="AT136" s="907" t="s">
        <v>1140</v>
      </c>
      <c r="AU136" s="907" t="s">
        <v>1140</v>
      </c>
      <c r="AV136" s="907" t="s">
        <v>1140</v>
      </c>
      <c r="AW136" s="907" t="s">
        <v>1140</v>
      </c>
      <c r="AX136" s="907" t="s">
        <v>1140</v>
      </c>
      <c r="AY136" s="907" t="s">
        <v>534</v>
      </c>
      <c r="AZ136" s="907" t="s">
        <v>534</v>
      </c>
      <c r="BA136" s="907" t="s">
        <v>1140</v>
      </c>
      <c r="BB136" s="907" t="s">
        <v>534</v>
      </c>
      <c r="BC136" s="907" t="s">
        <v>1140</v>
      </c>
      <c r="BD136" s="907" t="s">
        <v>534</v>
      </c>
      <c r="BE136" s="907" t="s">
        <v>1140</v>
      </c>
      <c r="BF136" s="907" t="s">
        <v>1140</v>
      </c>
      <c r="BG136" s="907" t="s">
        <v>534</v>
      </c>
      <c r="BH136" s="907" t="s">
        <v>534</v>
      </c>
      <c r="BI136" s="907" t="s">
        <v>1140</v>
      </c>
      <c r="BJ136" s="907" t="s">
        <v>534</v>
      </c>
      <c r="BK136" s="907" t="s">
        <v>1140</v>
      </c>
      <c r="BL136" s="907" t="s">
        <v>534</v>
      </c>
      <c r="BM136" s="907" t="s">
        <v>1140</v>
      </c>
      <c r="BN136" s="907" t="s">
        <v>1140</v>
      </c>
      <c r="BO136" s="907" t="s">
        <v>534</v>
      </c>
      <c r="BP136" s="907" t="s">
        <v>534</v>
      </c>
      <c r="BQ136" s="907" t="s">
        <v>534</v>
      </c>
      <c r="BR136" s="907" t="s">
        <v>534</v>
      </c>
      <c r="BS136" s="907" t="s">
        <v>1140</v>
      </c>
      <c r="BT136" s="907" t="s">
        <v>534</v>
      </c>
      <c r="BU136" s="907" t="s">
        <v>1140</v>
      </c>
      <c r="BV136" s="907" t="s">
        <v>1140</v>
      </c>
      <c r="BW136" s="907" t="s">
        <v>1140</v>
      </c>
      <c r="BX136" s="907" t="s">
        <v>1140</v>
      </c>
      <c r="BY136" s="907" t="s">
        <v>1140</v>
      </c>
      <c r="BZ136" s="907" t="s">
        <v>534</v>
      </c>
      <c r="CA136" s="907" t="s">
        <v>534</v>
      </c>
      <c r="CB136" s="907" t="s">
        <v>1140</v>
      </c>
      <c r="CC136" s="907" t="s">
        <v>1140</v>
      </c>
      <c r="CD136" s="907" t="s">
        <v>1140</v>
      </c>
      <c r="CE136" s="907" t="s">
        <v>1140</v>
      </c>
      <c r="CF136" s="907" t="s">
        <v>534</v>
      </c>
      <c r="CG136" s="907" t="s">
        <v>1140</v>
      </c>
      <c r="CH136" s="907" t="s">
        <v>1140</v>
      </c>
      <c r="CI136" s="907" t="s">
        <v>1140</v>
      </c>
      <c r="CJ136" s="907" t="s">
        <v>1140</v>
      </c>
      <c r="CK136" s="907" t="s">
        <v>1140</v>
      </c>
      <c r="CL136" s="907" t="s">
        <v>1140</v>
      </c>
      <c r="CM136" s="907" t="s">
        <v>1140</v>
      </c>
      <c r="CN136" s="907" t="s">
        <v>534</v>
      </c>
      <c r="CO136" s="907" t="s">
        <v>1140</v>
      </c>
      <c r="CP136" s="907" t="s">
        <v>1140</v>
      </c>
      <c r="CQ136" s="907" t="s">
        <v>1140</v>
      </c>
      <c r="CR136" s="907" t="s">
        <v>1140</v>
      </c>
      <c r="CS136" s="907" t="s">
        <v>1140</v>
      </c>
      <c r="CT136" s="907" t="s">
        <v>1140</v>
      </c>
      <c r="CU136" s="907" t="s">
        <v>1140</v>
      </c>
      <c r="CV136" s="907" t="s">
        <v>1140</v>
      </c>
      <c r="CW136" s="907" t="s">
        <v>1140</v>
      </c>
      <c r="CX136" s="907" t="s">
        <v>1140</v>
      </c>
      <c r="CY136" s="907" t="s">
        <v>1140</v>
      </c>
      <c r="CZ136" s="907" t="s">
        <v>534</v>
      </c>
      <c r="DA136" s="907" t="s">
        <v>1140</v>
      </c>
      <c r="DB136" s="907" t="s">
        <v>1140</v>
      </c>
      <c r="DC136" s="907" t="s">
        <v>1140</v>
      </c>
      <c r="DD136" s="907" t="s">
        <v>1140</v>
      </c>
      <c r="DE136" s="907" t="s">
        <v>1140</v>
      </c>
      <c r="DF136" s="907" t="s">
        <v>1140</v>
      </c>
      <c r="DG136" s="907" t="s">
        <v>1140</v>
      </c>
      <c r="DH136" s="907" t="s">
        <v>1140</v>
      </c>
      <c r="DI136" s="907" t="s">
        <v>1140</v>
      </c>
      <c r="DJ136" s="907" t="s">
        <v>534</v>
      </c>
      <c r="DK136" s="907" t="s">
        <v>1140</v>
      </c>
      <c r="DL136" s="907" t="s">
        <v>1140</v>
      </c>
      <c r="DM136" s="907" t="s">
        <v>1140</v>
      </c>
      <c r="DN136" s="907" t="s">
        <v>1140</v>
      </c>
      <c r="DO136" s="907" t="s">
        <v>1140</v>
      </c>
      <c r="DP136" s="907" t="s">
        <v>1140</v>
      </c>
      <c r="DQ136" s="907" t="s">
        <v>1140</v>
      </c>
      <c r="DR136" s="907" t="s">
        <v>1140</v>
      </c>
      <c r="DS136" s="907" t="s">
        <v>1140</v>
      </c>
      <c r="DT136" s="907" t="s">
        <v>1140</v>
      </c>
      <c r="DU136" s="907" t="s">
        <v>1140</v>
      </c>
      <c r="DV136" s="907" t="s">
        <v>1140</v>
      </c>
      <c r="DW136" s="907" t="s">
        <v>534</v>
      </c>
      <c r="DX136" s="907" t="s">
        <v>534</v>
      </c>
      <c r="DY136" s="907" t="s">
        <v>534</v>
      </c>
      <c r="DZ136" s="907" t="s">
        <v>534</v>
      </c>
      <c r="EA136" s="907" t="s">
        <v>534</v>
      </c>
      <c r="EB136" s="907" t="s">
        <v>534</v>
      </c>
      <c r="EC136" s="907" t="s">
        <v>534</v>
      </c>
      <c r="ED136" s="907" t="s">
        <v>1140</v>
      </c>
      <c r="EE136" s="907" t="s">
        <v>1140</v>
      </c>
      <c r="EF136" s="907" t="s">
        <v>1140</v>
      </c>
      <c r="EG136" s="907" t="s">
        <v>1140</v>
      </c>
      <c r="EH136" s="907" t="s">
        <v>1140</v>
      </c>
      <c r="EI136" s="907" t="s">
        <v>1140</v>
      </c>
      <c r="EJ136" s="907" t="s">
        <v>1140</v>
      </c>
      <c r="EK136" s="907" t="s">
        <v>1140</v>
      </c>
      <c r="EL136" s="907" t="s">
        <v>1140</v>
      </c>
      <c r="EM136" s="907" t="s">
        <v>1140</v>
      </c>
      <c r="EN136" s="907" t="s">
        <v>1140</v>
      </c>
      <c r="EO136" s="907" t="s">
        <v>1140</v>
      </c>
      <c r="EP136" s="907" t="s">
        <v>1140</v>
      </c>
      <c r="EQ136" s="907" t="s">
        <v>1140</v>
      </c>
      <c r="ER136" s="907" t="s">
        <v>534</v>
      </c>
      <c r="ES136" s="907" t="s">
        <v>534</v>
      </c>
      <c r="ET136" s="907" t="s">
        <v>534</v>
      </c>
      <c r="EU136" s="907" t="s">
        <v>1140</v>
      </c>
      <c r="EV136" s="907" t="s">
        <v>1140</v>
      </c>
      <c r="EW136" s="907" t="s">
        <v>534</v>
      </c>
      <c r="EX136" s="907" t="s">
        <v>534</v>
      </c>
      <c r="EY136" s="907" t="s">
        <v>1140</v>
      </c>
      <c r="EZ136" s="907" t="s">
        <v>1140</v>
      </c>
      <c r="FA136" s="907" t="s">
        <v>1140</v>
      </c>
      <c r="FB136" s="907" t="s">
        <v>1140</v>
      </c>
      <c r="FC136" s="907" t="s">
        <v>1140</v>
      </c>
      <c r="FD136" s="907" t="s">
        <v>1140</v>
      </c>
      <c r="FE136" s="907" t="s">
        <v>1140</v>
      </c>
      <c r="FF136" s="907" t="s">
        <v>1140</v>
      </c>
      <c r="FG136" s="907" t="s">
        <v>1140</v>
      </c>
      <c r="FH136" s="907" t="s">
        <v>534</v>
      </c>
      <c r="FI136" s="907" t="s">
        <v>534</v>
      </c>
      <c r="FJ136" s="907" t="s">
        <v>1140</v>
      </c>
      <c r="FK136" s="907" t="s">
        <v>1140</v>
      </c>
      <c r="FL136" s="907" t="s">
        <v>1140</v>
      </c>
      <c r="FM136" s="907" t="s">
        <v>1140</v>
      </c>
      <c r="FN136" s="907" t="s">
        <v>1140</v>
      </c>
      <c r="FO136" s="907" t="s">
        <v>1140</v>
      </c>
      <c r="FP136" s="907" t="s">
        <v>1140</v>
      </c>
      <c r="FQ136" s="907" t="s">
        <v>1140</v>
      </c>
      <c r="FR136" s="907" t="s">
        <v>534</v>
      </c>
      <c r="FS136" s="907" t="s">
        <v>1140</v>
      </c>
      <c r="FT136" s="907" t="s">
        <v>1140</v>
      </c>
      <c r="FU136" s="907" t="s">
        <v>1140</v>
      </c>
      <c r="FV136" s="907" t="s">
        <v>534</v>
      </c>
      <c r="FW136" s="907" t="s">
        <v>1140</v>
      </c>
      <c r="FX136" s="907" t="s">
        <v>534</v>
      </c>
      <c r="FY136" s="907" t="s">
        <v>534</v>
      </c>
      <c r="FZ136" s="907" t="s">
        <v>534</v>
      </c>
      <c r="GA136" s="907" t="s">
        <v>534</v>
      </c>
      <c r="GB136" s="907" t="s">
        <v>1140</v>
      </c>
      <c r="GC136" s="907" t="s">
        <v>1140</v>
      </c>
      <c r="GD136" s="907" t="s">
        <v>534</v>
      </c>
      <c r="GE136" s="907" t="s">
        <v>534</v>
      </c>
      <c r="GF136" s="907" t="s">
        <v>1140</v>
      </c>
      <c r="GG136" s="907" t="s">
        <v>1140</v>
      </c>
      <c r="GH136" s="907" t="s">
        <v>534</v>
      </c>
      <c r="GI136" s="907" t="s">
        <v>534</v>
      </c>
      <c r="GJ136" s="907" t="s">
        <v>534</v>
      </c>
      <c r="GK136" s="907" t="s">
        <v>1140</v>
      </c>
    </row>
    <row r="137" spans="1:193" x14ac:dyDescent="0.2">
      <c r="A137" s="906">
        <v>44597</v>
      </c>
      <c r="B137" s="907" t="s">
        <v>1140</v>
      </c>
      <c r="C137" s="907" t="s">
        <v>1140</v>
      </c>
      <c r="D137" s="907" t="s">
        <v>1140</v>
      </c>
      <c r="E137" s="907" t="s">
        <v>534</v>
      </c>
      <c r="F137" s="907" t="s">
        <v>1140</v>
      </c>
      <c r="G137" s="907" t="s">
        <v>1140</v>
      </c>
      <c r="H137" s="907" t="s">
        <v>1140</v>
      </c>
      <c r="I137" s="907" t="s">
        <v>1140</v>
      </c>
      <c r="J137" s="907" t="s">
        <v>1140</v>
      </c>
      <c r="K137" s="907" t="s">
        <v>1140</v>
      </c>
      <c r="L137" s="907" t="s">
        <v>1140</v>
      </c>
      <c r="M137" s="907" t="s">
        <v>1140</v>
      </c>
      <c r="N137" s="907" t="s">
        <v>1140</v>
      </c>
      <c r="O137" s="907" t="s">
        <v>1140</v>
      </c>
      <c r="P137" s="907" t="s">
        <v>1140</v>
      </c>
      <c r="Q137" s="907" t="s">
        <v>1140</v>
      </c>
      <c r="R137" s="907" t="s">
        <v>1140</v>
      </c>
      <c r="S137" s="907" t="s">
        <v>1140</v>
      </c>
      <c r="T137" s="907" t="s">
        <v>1140</v>
      </c>
      <c r="U137" s="907" t="s">
        <v>1140</v>
      </c>
      <c r="V137" s="907" t="s">
        <v>1140</v>
      </c>
      <c r="W137" s="907" t="s">
        <v>1140</v>
      </c>
      <c r="X137" s="907" t="s">
        <v>1140</v>
      </c>
      <c r="Y137" s="907" t="s">
        <v>1140</v>
      </c>
      <c r="Z137" s="907" t="s">
        <v>1140</v>
      </c>
      <c r="AA137" s="907" t="s">
        <v>1140</v>
      </c>
      <c r="AB137" s="907" t="s">
        <v>1140</v>
      </c>
      <c r="AC137" s="907" t="s">
        <v>1140</v>
      </c>
      <c r="AD137" s="907" t="s">
        <v>1140</v>
      </c>
      <c r="AE137" s="907" t="s">
        <v>1140</v>
      </c>
      <c r="AF137" s="907" t="s">
        <v>534</v>
      </c>
      <c r="AG137" s="907" t="s">
        <v>534</v>
      </c>
      <c r="AH137" s="907" t="s">
        <v>1140</v>
      </c>
      <c r="AI137" s="907" t="s">
        <v>1140</v>
      </c>
      <c r="AJ137" s="907" t="s">
        <v>1140</v>
      </c>
      <c r="AK137" s="907" t="s">
        <v>1140</v>
      </c>
      <c r="AL137" s="907" t="s">
        <v>1140</v>
      </c>
      <c r="AM137" s="907" t="s">
        <v>1140</v>
      </c>
      <c r="AN137" s="907" t="s">
        <v>1140</v>
      </c>
      <c r="AO137" s="907" t="s">
        <v>1140</v>
      </c>
      <c r="AP137" s="907" t="s">
        <v>1140</v>
      </c>
      <c r="AQ137" s="907" t="s">
        <v>1140</v>
      </c>
      <c r="AR137" s="907" t="s">
        <v>1140</v>
      </c>
      <c r="AS137" s="907" t="s">
        <v>1140</v>
      </c>
      <c r="AT137" s="907" t="s">
        <v>534</v>
      </c>
      <c r="AU137" s="907" t="s">
        <v>1140</v>
      </c>
      <c r="AV137" s="907" t="s">
        <v>1140</v>
      </c>
      <c r="AW137" s="907" t="s">
        <v>1140</v>
      </c>
      <c r="AX137" s="907" t="s">
        <v>1140</v>
      </c>
      <c r="AY137" s="907" t="s">
        <v>534</v>
      </c>
      <c r="AZ137" s="907" t="s">
        <v>534</v>
      </c>
      <c r="BA137" s="907" t="s">
        <v>1140</v>
      </c>
      <c r="BB137" s="907" t="s">
        <v>534</v>
      </c>
      <c r="BC137" s="907" t="s">
        <v>1140</v>
      </c>
      <c r="BD137" s="907" t="s">
        <v>534</v>
      </c>
      <c r="BE137" s="907" t="s">
        <v>1140</v>
      </c>
      <c r="BF137" s="907" t="s">
        <v>1140</v>
      </c>
      <c r="BG137" s="907" t="s">
        <v>534</v>
      </c>
      <c r="BH137" s="907" t="s">
        <v>534</v>
      </c>
      <c r="BI137" s="907" t="s">
        <v>1140</v>
      </c>
      <c r="BJ137" s="907" t="s">
        <v>534</v>
      </c>
      <c r="BK137" s="907" t="s">
        <v>1140</v>
      </c>
      <c r="BL137" s="907" t="s">
        <v>534</v>
      </c>
      <c r="BM137" s="907" t="s">
        <v>1140</v>
      </c>
      <c r="BN137" s="907" t="s">
        <v>1140</v>
      </c>
      <c r="BO137" s="907" t="s">
        <v>534</v>
      </c>
      <c r="BP137" s="907" t="s">
        <v>534</v>
      </c>
      <c r="BQ137" s="907" t="s">
        <v>534</v>
      </c>
      <c r="BR137" s="907" t="s">
        <v>534</v>
      </c>
      <c r="BS137" s="907" t="s">
        <v>1140</v>
      </c>
      <c r="BT137" s="907" t="s">
        <v>534</v>
      </c>
      <c r="BU137" s="907" t="s">
        <v>1140</v>
      </c>
      <c r="BV137" s="907" t="s">
        <v>1140</v>
      </c>
      <c r="BW137" s="907" t="s">
        <v>1140</v>
      </c>
      <c r="BX137" s="907" t="s">
        <v>1140</v>
      </c>
      <c r="BY137" s="907" t="s">
        <v>1140</v>
      </c>
      <c r="BZ137" s="907" t="s">
        <v>534</v>
      </c>
      <c r="CA137" s="907" t="s">
        <v>534</v>
      </c>
      <c r="CB137" s="907" t="s">
        <v>1140</v>
      </c>
      <c r="CC137" s="907" t="s">
        <v>1140</v>
      </c>
      <c r="CD137" s="907" t="s">
        <v>1140</v>
      </c>
      <c r="CE137" s="907" t="s">
        <v>1140</v>
      </c>
      <c r="CF137" s="907" t="s">
        <v>534</v>
      </c>
      <c r="CG137" s="907" t="s">
        <v>1140</v>
      </c>
      <c r="CH137" s="907" t="s">
        <v>1140</v>
      </c>
      <c r="CI137" s="907" t="s">
        <v>1140</v>
      </c>
      <c r="CJ137" s="907" t="s">
        <v>1140</v>
      </c>
      <c r="CK137" s="907" t="s">
        <v>1140</v>
      </c>
      <c r="CL137" s="907" t="s">
        <v>1140</v>
      </c>
      <c r="CM137" s="907" t="s">
        <v>1140</v>
      </c>
      <c r="CN137" s="907" t="s">
        <v>534</v>
      </c>
      <c r="CO137" s="907" t="s">
        <v>1140</v>
      </c>
      <c r="CP137" s="907" t="s">
        <v>1140</v>
      </c>
      <c r="CQ137" s="907" t="s">
        <v>1140</v>
      </c>
      <c r="CR137" s="907" t="s">
        <v>1140</v>
      </c>
      <c r="CS137" s="907" t="s">
        <v>1140</v>
      </c>
      <c r="CT137" s="907" t="s">
        <v>1140</v>
      </c>
      <c r="CU137" s="907" t="s">
        <v>1140</v>
      </c>
      <c r="CV137" s="907" t="s">
        <v>1140</v>
      </c>
      <c r="CW137" s="907" t="s">
        <v>1140</v>
      </c>
      <c r="CX137" s="907" t="s">
        <v>1140</v>
      </c>
      <c r="CY137" s="907" t="s">
        <v>1140</v>
      </c>
      <c r="CZ137" s="907" t="s">
        <v>534</v>
      </c>
      <c r="DA137" s="907" t="s">
        <v>1140</v>
      </c>
      <c r="DB137" s="907" t="s">
        <v>1140</v>
      </c>
      <c r="DC137" s="907" t="s">
        <v>1140</v>
      </c>
      <c r="DD137" s="907" t="s">
        <v>1140</v>
      </c>
      <c r="DE137" s="907" t="s">
        <v>1140</v>
      </c>
      <c r="DF137" s="907" t="s">
        <v>1140</v>
      </c>
      <c r="DG137" s="907" t="s">
        <v>1140</v>
      </c>
      <c r="DH137" s="907" t="s">
        <v>1140</v>
      </c>
      <c r="DI137" s="907" t="s">
        <v>1140</v>
      </c>
      <c r="DJ137" s="907" t="s">
        <v>534</v>
      </c>
      <c r="DK137" s="907" t="s">
        <v>1140</v>
      </c>
      <c r="DL137" s="907" t="s">
        <v>1140</v>
      </c>
      <c r="DM137" s="907" t="s">
        <v>1140</v>
      </c>
      <c r="DN137" s="907" t="s">
        <v>1140</v>
      </c>
      <c r="DO137" s="907" t="s">
        <v>1140</v>
      </c>
      <c r="DP137" s="907" t="s">
        <v>1140</v>
      </c>
      <c r="DQ137" s="907" t="s">
        <v>1140</v>
      </c>
      <c r="DR137" s="907" t="s">
        <v>1140</v>
      </c>
      <c r="DS137" s="907" t="s">
        <v>1140</v>
      </c>
      <c r="DT137" s="907" t="s">
        <v>534</v>
      </c>
      <c r="DU137" s="907" t="s">
        <v>1140</v>
      </c>
      <c r="DV137" s="907" t="s">
        <v>1140</v>
      </c>
      <c r="DW137" s="907" t="s">
        <v>534</v>
      </c>
      <c r="DX137" s="907" t="s">
        <v>534</v>
      </c>
      <c r="DY137" s="907" t="s">
        <v>534</v>
      </c>
      <c r="DZ137" s="907" t="s">
        <v>534</v>
      </c>
      <c r="EA137" s="907" t="s">
        <v>534</v>
      </c>
      <c r="EB137" s="907" t="s">
        <v>534</v>
      </c>
      <c r="EC137" s="907" t="s">
        <v>534</v>
      </c>
      <c r="ED137" s="907" t="s">
        <v>1140</v>
      </c>
      <c r="EE137" s="907" t="s">
        <v>1140</v>
      </c>
      <c r="EF137" s="907" t="s">
        <v>1140</v>
      </c>
      <c r="EG137" s="907" t="s">
        <v>1140</v>
      </c>
      <c r="EH137" s="907" t="s">
        <v>1140</v>
      </c>
      <c r="EI137" s="907" t="s">
        <v>1140</v>
      </c>
      <c r="EJ137" s="907" t="s">
        <v>1140</v>
      </c>
      <c r="EK137" s="907" t="s">
        <v>1140</v>
      </c>
      <c r="EL137" s="907" t="s">
        <v>1140</v>
      </c>
      <c r="EM137" s="907" t="s">
        <v>1140</v>
      </c>
      <c r="EN137" s="907" t="s">
        <v>1140</v>
      </c>
      <c r="EO137" s="907" t="s">
        <v>1140</v>
      </c>
      <c r="EP137" s="907" t="s">
        <v>1140</v>
      </c>
      <c r="EQ137" s="907" t="s">
        <v>1140</v>
      </c>
      <c r="ER137" s="907" t="s">
        <v>534</v>
      </c>
      <c r="ES137" s="907" t="s">
        <v>534</v>
      </c>
      <c r="ET137" s="907" t="s">
        <v>534</v>
      </c>
      <c r="EU137" s="907" t="s">
        <v>1140</v>
      </c>
      <c r="EV137" s="907" t="s">
        <v>534</v>
      </c>
      <c r="EW137" s="907" t="s">
        <v>534</v>
      </c>
      <c r="EX137" s="907" t="s">
        <v>534</v>
      </c>
      <c r="EY137" s="907" t="s">
        <v>1140</v>
      </c>
      <c r="EZ137" s="907" t="s">
        <v>1140</v>
      </c>
      <c r="FA137" s="907" t="s">
        <v>534</v>
      </c>
      <c r="FB137" s="907" t="s">
        <v>1140</v>
      </c>
      <c r="FC137" s="907" t="s">
        <v>1140</v>
      </c>
      <c r="FD137" s="907" t="s">
        <v>1140</v>
      </c>
      <c r="FE137" s="907" t="s">
        <v>1140</v>
      </c>
      <c r="FF137" s="907" t="s">
        <v>1140</v>
      </c>
      <c r="FG137" s="907" t="s">
        <v>1140</v>
      </c>
      <c r="FH137" s="907" t="s">
        <v>534</v>
      </c>
      <c r="FI137" s="907" t="s">
        <v>534</v>
      </c>
      <c r="FJ137" s="907" t="s">
        <v>1140</v>
      </c>
      <c r="FK137" s="907" t="s">
        <v>1140</v>
      </c>
      <c r="FL137" s="907" t="s">
        <v>1140</v>
      </c>
      <c r="FM137" s="907" t="s">
        <v>1140</v>
      </c>
      <c r="FN137" s="907" t="s">
        <v>1140</v>
      </c>
      <c r="FO137" s="907" t="s">
        <v>1140</v>
      </c>
      <c r="FP137" s="907" t="s">
        <v>1140</v>
      </c>
      <c r="FQ137" s="907" t="s">
        <v>1140</v>
      </c>
      <c r="FR137" s="907" t="s">
        <v>534</v>
      </c>
      <c r="FS137" s="907" t="s">
        <v>1140</v>
      </c>
      <c r="FT137" s="907" t="s">
        <v>1140</v>
      </c>
      <c r="FU137" s="907" t="s">
        <v>1140</v>
      </c>
      <c r="FV137" s="907" t="s">
        <v>534</v>
      </c>
      <c r="FW137" s="907" t="s">
        <v>1140</v>
      </c>
      <c r="FX137" s="907" t="s">
        <v>534</v>
      </c>
      <c r="FY137" s="907" t="s">
        <v>534</v>
      </c>
      <c r="FZ137" s="907" t="s">
        <v>534</v>
      </c>
      <c r="GA137" s="907" t="s">
        <v>534</v>
      </c>
      <c r="GB137" s="907" t="s">
        <v>534</v>
      </c>
      <c r="GC137" s="907" t="s">
        <v>1140</v>
      </c>
      <c r="GD137" s="907" t="s">
        <v>534</v>
      </c>
      <c r="GE137" s="907" t="s">
        <v>534</v>
      </c>
      <c r="GF137" s="907" t="s">
        <v>1140</v>
      </c>
      <c r="GG137" s="907" t="s">
        <v>1140</v>
      </c>
      <c r="GH137" s="907" t="s">
        <v>534</v>
      </c>
      <c r="GI137" s="907" t="s">
        <v>534</v>
      </c>
      <c r="GJ137" s="907" t="s">
        <v>534</v>
      </c>
      <c r="GK137" s="907" t="s">
        <v>534</v>
      </c>
    </row>
    <row r="138" spans="1:193" x14ac:dyDescent="0.2">
      <c r="A138" s="906">
        <v>44598</v>
      </c>
      <c r="B138" s="907" t="s">
        <v>1140</v>
      </c>
      <c r="C138" s="907" t="s">
        <v>1140</v>
      </c>
      <c r="D138" s="907" t="s">
        <v>1140</v>
      </c>
      <c r="E138" s="907" t="s">
        <v>534</v>
      </c>
      <c r="F138" s="907" t="s">
        <v>1140</v>
      </c>
      <c r="G138" s="907" t="s">
        <v>1140</v>
      </c>
      <c r="H138" s="907" t="s">
        <v>1140</v>
      </c>
      <c r="I138" s="907" t="s">
        <v>1140</v>
      </c>
      <c r="J138" s="907" t="s">
        <v>1140</v>
      </c>
      <c r="K138" s="907" t="s">
        <v>1140</v>
      </c>
      <c r="L138" s="907" t="s">
        <v>1140</v>
      </c>
      <c r="M138" s="907" t="s">
        <v>1140</v>
      </c>
      <c r="N138" s="907" t="s">
        <v>1140</v>
      </c>
      <c r="O138" s="907" t="s">
        <v>1140</v>
      </c>
      <c r="P138" s="907" t="s">
        <v>1140</v>
      </c>
      <c r="Q138" s="907" t="s">
        <v>1140</v>
      </c>
      <c r="R138" s="907" t="s">
        <v>1140</v>
      </c>
      <c r="S138" s="907" t="s">
        <v>1140</v>
      </c>
      <c r="T138" s="907" t="s">
        <v>1140</v>
      </c>
      <c r="U138" s="907" t="s">
        <v>1140</v>
      </c>
      <c r="V138" s="907" t="s">
        <v>1140</v>
      </c>
      <c r="W138" s="907" t="s">
        <v>1140</v>
      </c>
      <c r="X138" s="907" t="s">
        <v>1140</v>
      </c>
      <c r="Y138" s="907" t="s">
        <v>1140</v>
      </c>
      <c r="Z138" s="907" t="s">
        <v>1140</v>
      </c>
      <c r="AA138" s="907" t="s">
        <v>1140</v>
      </c>
      <c r="AB138" s="907" t="s">
        <v>1140</v>
      </c>
      <c r="AC138" s="907" t="s">
        <v>1140</v>
      </c>
      <c r="AD138" s="907" t="s">
        <v>1140</v>
      </c>
      <c r="AE138" s="907" t="s">
        <v>1140</v>
      </c>
      <c r="AF138" s="907" t="s">
        <v>534</v>
      </c>
      <c r="AG138" s="907" t="s">
        <v>534</v>
      </c>
      <c r="AH138" s="907" t="s">
        <v>1140</v>
      </c>
      <c r="AI138" s="907" t="s">
        <v>1140</v>
      </c>
      <c r="AJ138" s="907" t="s">
        <v>1140</v>
      </c>
      <c r="AK138" s="907" t="s">
        <v>1140</v>
      </c>
      <c r="AL138" s="907" t="s">
        <v>1140</v>
      </c>
      <c r="AM138" s="907" t="s">
        <v>1140</v>
      </c>
      <c r="AN138" s="907" t="s">
        <v>1140</v>
      </c>
      <c r="AO138" s="907" t="s">
        <v>1140</v>
      </c>
      <c r="AP138" s="907" t="s">
        <v>1140</v>
      </c>
      <c r="AQ138" s="907" t="s">
        <v>1140</v>
      </c>
      <c r="AR138" s="907" t="s">
        <v>1140</v>
      </c>
      <c r="AS138" s="907" t="s">
        <v>1140</v>
      </c>
      <c r="AT138" s="907" t="s">
        <v>1140</v>
      </c>
      <c r="AU138" s="907" t="s">
        <v>1140</v>
      </c>
      <c r="AV138" s="907" t="s">
        <v>1140</v>
      </c>
      <c r="AW138" s="907" t="s">
        <v>1140</v>
      </c>
      <c r="AX138" s="907" t="s">
        <v>1140</v>
      </c>
      <c r="AY138" s="907" t="s">
        <v>534</v>
      </c>
      <c r="AZ138" s="907" t="s">
        <v>534</v>
      </c>
      <c r="BA138" s="907" t="s">
        <v>1140</v>
      </c>
      <c r="BB138" s="907" t="s">
        <v>534</v>
      </c>
      <c r="BC138" s="907" t="s">
        <v>1140</v>
      </c>
      <c r="BD138" s="907" t="s">
        <v>534</v>
      </c>
      <c r="BE138" s="907" t="s">
        <v>1140</v>
      </c>
      <c r="BF138" s="907" t="s">
        <v>1140</v>
      </c>
      <c r="BG138" s="907" t="s">
        <v>534</v>
      </c>
      <c r="BH138" s="907" t="s">
        <v>534</v>
      </c>
      <c r="BI138" s="907" t="s">
        <v>1140</v>
      </c>
      <c r="BJ138" s="907" t="s">
        <v>534</v>
      </c>
      <c r="BK138" s="907" t="s">
        <v>1140</v>
      </c>
      <c r="BL138" s="907" t="s">
        <v>534</v>
      </c>
      <c r="BM138" s="907" t="s">
        <v>1140</v>
      </c>
      <c r="BN138" s="907" t="s">
        <v>1140</v>
      </c>
      <c r="BO138" s="907" t="s">
        <v>534</v>
      </c>
      <c r="BP138" s="907" t="s">
        <v>534</v>
      </c>
      <c r="BQ138" s="907" t="s">
        <v>534</v>
      </c>
      <c r="BR138" s="907" t="s">
        <v>534</v>
      </c>
      <c r="BS138" s="907" t="s">
        <v>1140</v>
      </c>
      <c r="BT138" s="907" t="s">
        <v>534</v>
      </c>
      <c r="BU138" s="907" t="s">
        <v>1140</v>
      </c>
      <c r="BV138" s="907" t="s">
        <v>1140</v>
      </c>
      <c r="BW138" s="907" t="s">
        <v>1140</v>
      </c>
      <c r="BX138" s="907" t="s">
        <v>1140</v>
      </c>
      <c r="BY138" s="907" t="s">
        <v>1140</v>
      </c>
      <c r="BZ138" s="907" t="s">
        <v>534</v>
      </c>
      <c r="CA138" s="907" t="s">
        <v>534</v>
      </c>
      <c r="CB138" s="907" t="s">
        <v>1140</v>
      </c>
      <c r="CC138" s="907" t="s">
        <v>1140</v>
      </c>
      <c r="CD138" s="907" t="s">
        <v>1140</v>
      </c>
      <c r="CE138" s="907" t="s">
        <v>1140</v>
      </c>
      <c r="CF138" s="907" t="s">
        <v>534</v>
      </c>
      <c r="CG138" s="907" t="s">
        <v>1140</v>
      </c>
      <c r="CH138" s="907" t="s">
        <v>1140</v>
      </c>
      <c r="CI138" s="907" t="s">
        <v>1140</v>
      </c>
      <c r="CJ138" s="907" t="s">
        <v>1140</v>
      </c>
      <c r="CK138" s="907" t="s">
        <v>1140</v>
      </c>
      <c r="CL138" s="907" t="s">
        <v>1140</v>
      </c>
      <c r="CM138" s="907" t="s">
        <v>1140</v>
      </c>
      <c r="CN138" s="907" t="s">
        <v>534</v>
      </c>
      <c r="CO138" s="907" t="s">
        <v>1140</v>
      </c>
      <c r="CP138" s="907" t="s">
        <v>1140</v>
      </c>
      <c r="CQ138" s="907" t="s">
        <v>1140</v>
      </c>
      <c r="CR138" s="907" t="s">
        <v>1140</v>
      </c>
      <c r="CS138" s="907" t="s">
        <v>1140</v>
      </c>
      <c r="CT138" s="907" t="s">
        <v>1140</v>
      </c>
      <c r="CU138" s="907" t="s">
        <v>1140</v>
      </c>
      <c r="CV138" s="907" t="s">
        <v>1140</v>
      </c>
      <c r="CW138" s="907" t="s">
        <v>1140</v>
      </c>
      <c r="CX138" s="907" t="s">
        <v>1140</v>
      </c>
      <c r="CY138" s="907" t="s">
        <v>1140</v>
      </c>
      <c r="CZ138" s="907" t="s">
        <v>534</v>
      </c>
      <c r="DA138" s="907" t="s">
        <v>1140</v>
      </c>
      <c r="DB138" s="907" t="s">
        <v>1140</v>
      </c>
      <c r="DC138" s="907" t="s">
        <v>1140</v>
      </c>
      <c r="DD138" s="907" t="s">
        <v>1140</v>
      </c>
      <c r="DE138" s="907" t="s">
        <v>1140</v>
      </c>
      <c r="DF138" s="907" t="s">
        <v>1140</v>
      </c>
      <c r="DG138" s="907" t="s">
        <v>1140</v>
      </c>
      <c r="DH138" s="907" t="s">
        <v>1140</v>
      </c>
      <c r="DI138" s="907" t="s">
        <v>1140</v>
      </c>
      <c r="DJ138" s="907" t="s">
        <v>534</v>
      </c>
      <c r="DK138" s="907" t="s">
        <v>1140</v>
      </c>
      <c r="DL138" s="907" t="s">
        <v>1140</v>
      </c>
      <c r="DM138" s="907" t="s">
        <v>1140</v>
      </c>
      <c r="DN138" s="907" t="s">
        <v>1140</v>
      </c>
      <c r="DO138" s="907" t="s">
        <v>1140</v>
      </c>
      <c r="DP138" s="907" t="s">
        <v>1140</v>
      </c>
      <c r="DQ138" s="907" t="s">
        <v>1140</v>
      </c>
      <c r="DR138" s="907" t="s">
        <v>1140</v>
      </c>
      <c r="DS138" s="907" t="s">
        <v>1140</v>
      </c>
      <c r="DT138" s="907" t="s">
        <v>534</v>
      </c>
      <c r="DU138" s="907" t="s">
        <v>1140</v>
      </c>
      <c r="DV138" s="907" t="s">
        <v>1140</v>
      </c>
      <c r="DW138" s="907" t="s">
        <v>534</v>
      </c>
      <c r="DX138" s="907" t="s">
        <v>534</v>
      </c>
      <c r="DY138" s="907" t="s">
        <v>534</v>
      </c>
      <c r="DZ138" s="907" t="s">
        <v>534</v>
      </c>
      <c r="EA138" s="907" t="s">
        <v>534</v>
      </c>
      <c r="EB138" s="907" t="s">
        <v>534</v>
      </c>
      <c r="EC138" s="907" t="s">
        <v>534</v>
      </c>
      <c r="ED138" s="907" t="s">
        <v>1140</v>
      </c>
      <c r="EE138" s="907" t="s">
        <v>1140</v>
      </c>
      <c r="EF138" s="907" t="s">
        <v>1140</v>
      </c>
      <c r="EG138" s="907" t="s">
        <v>1140</v>
      </c>
      <c r="EH138" s="907" t="s">
        <v>1140</v>
      </c>
      <c r="EI138" s="907" t="s">
        <v>1140</v>
      </c>
      <c r="EJ138" s="907" t="s">
        <v>1140</v>
      </c>
      <c r="EK138" s="907" t="s">
        <v>1140</v>
      </c>
      <c r="EL138" s="907" t="s">
        <v>1140</v>
      </c>
      <c r="EM138" s="907" t="s">
        <v>1140</v>
      </c>
      <c r="EN138" s="907" t="s">
        <v>1140</v>
      </c>
      <c r="EO138" s="907" t="s">
        <v>1140</v>
      </c>
      <c r="EP138" s="907" t="s">
        <v>1140</v>
      </c>
      <c r="EQ138" s="907" t="s">
        <v>1140</v>
      </c>
      <c r="ER138" s="907" t="s">
        <v>1140</v>
      </c>
      <c r="ES138" s="907" t="s">
        <v>1140</v>
      </c>
      <c r="ET138" s="907" t="s">
        <v>534</v>
      </c>
      <c r="EU138" s="907" t="s">
        <v>1140</v>
      </c>
      <c r="EV138" s="907" t="s">
        <v>1140</v>
      </c>
      <c r="EW138" s="907" t="s">
        <v>534</v>
      </c>
      <c r="EX138" s="907" t="s">
        <v>534</v>
      </c>
      <c r="EY138" s="907" t="s">
        <v>1140</v>
      </c>
      <c r="EZ138" s="907" t="s">
        <v>1140</v>
      </c>
      <c r="FA138" s="907" t="s">
        <v>1140</v>
      </c>
      <c r="FB138" s="907" t="s">
        <v>1140</v>
      </c>
      <c r="FC138" s="907" t="s">
        <v>1140</v>
      </c>
      <c r="FD138" s="907" t="s">
        <v>1140</v>
      </c>
      <c r="FE138" s="907" t="s">
        <v>1140</v>
      </c>
      <c r="FF138" s="907" t="s">
        <v>1140</v>
      </c>
      <c r="FG138" s="907" t="s">
        <v>1140</v>
      </c>
      <c r="FH138" s="907" t="s">
        <v>534</v>
      </c>
      <c r="FI138" s="907" t="s">
        <v>534</v>
      </c>
      <c r="FJ138" s="907" t="s">
        <v>1140</v>
      </c>
      <c r="FK138" s="907" t="s">
        <v>1140</v>
      </c>
      <c r="FL138" s="907" t="s">
        <v>1140</v>
      </c>
      <c r="FM138" s="907" t="s">
        <v>1140</v>
      </c>
      <c r="FN138" s="907" t="s">
        <v>1140</v>
      </c>
      <c r="FO138" s="907" t="s">
        <v>1140</v>
      </c>
      <c r="FP138" s="907" t="s">
        <v>1140</v>
      </c>
      <c r="FQ138" s="907" t="s">
        <v>1140</v>
      </c>
      <c r="FR138" s="907" t="s">
        <v>534</v>
      </c>
      <c r="FS138" s="907" t="s">
        <v>1140</v>
      </c>
      <c r="FT138" s="907" t="s">
        <v>1140</v>
      </c>
      <c r="FU138" s="907" t="s">
        <v>1140</v>
      </c>
      <c r="FV138" s="907" t="s">
        <v>534</v>
      </c>
      <c r="FW138" s="907" t="s">
        <v>1140</v>
      </c>
      <c r="FX138" s="907" t="s">
        <v>534</v>
      </c>
      <c r="FY138" s="907" t="s">
        <v>534</v>
      </c>
      <c r="FZ138" s="907" t="s">
        <v>534</v>
      </c>
      <c r="GA138" s="907" t="s">
        <v>534</v>
      </c>
      <c r="GB138" s="907" t="s">
        <v>534</v>
      </c>
      <c r="GC138" s="907" t="s">
        <v>1140</v>
      </c>
      <c r="GD138" s="907" t="s">
        <v>534</v>
      </c>
      <c r="GE138" s="907" t="s">
        <v>534</v>
      </c>
      <c r="GF138" s="907" t="s">
        <v>1140</v>
      </c>
      <c r="GG138" s="907" t="s">
        <v>1140</v>
      </c>
      <c r="GH138" s="907" t="s">
        <v>534</v>
      </c>
      <c r="GI138" s="907" t="s">
        <v>534</v>
      </c>
      <c r="GJ138" s="907" t="s">
        <v>534</v>
      </c>
      <c r="GK138" s="907" t="s">
        <v>534</v>
      </c>
    </row>
    <row r="139" spans="1:193" x14ac:dyDescent="0.2">
      <c r="A139" s="906">
        <v>44599</v>
      </c>
      <c r="B139" s="907" t="s">
        <v>1140</v>
      </c>
      <c r="C139" s="907" t="s">
        <v>1140</v>
      </c>
      <c r="D139" s="907" t="s">
        <v>1140</v>
      </c>
      <c r="E139" s="907" t="s">
        <v>534</v>
      </c>
      <c r="F139" s="907" t="s">
        <v>1140</v>
      </c>
      <c r="G139" s="907" t="s">
        <v>1140</v>
      </c>
      <c r="H139" s="907" t="s">
        <v>1140</v>
      </c>
      <c r="I139" s="907" t="s">
        <v>1140</v>
      </c>
      <c r="J139" s="907" t="s">
        <v>1140</v>
      </c>
      <c r="K139" s="907" t="s">
        <v>1140</v>
      </c>
      <c r="L139" s="907" t="s">
        <v>1140</v>
      </c>
      <c r="M139" s="907" t="s">
        <v>1140</v>
      </c>
      <c r="N139" s="907" t="s">
        <v>1140</v>
      </c>
      <c r="O139" s="907" t="s">
        <v>1140</v>
      </c>
      <c r="P139" s="907" t="s">
        <v>1140</v>
      </c>
      <c r="Q139" s="907" t="s">
        <v>1140</v>
      </c>
      <c r="R139" s="907" t="s">
        <v>1140</v>
      </c>
      <c r="S139" s="907" t="s">
        <v>1140</v>
      </c>
      <c r="T139" s="907" t="s">
        <v>1140</v>
      </c>
      <c r="U139" s="907" t="s">
        <v>1140</v>
      </c>
      <c r="V139" s="907" t="s">
        <v>1140</v>
      </c>
      <c r="W139" s="907" t="s">
        <v>1140</v>
      </c>
      <c r="X139" s="907" t="s">
        <v>1140</v>
      </c>
      <c r="Y139" s="907" t="s">
        <v>1140</v>
      </c>
      <c r="Z139" s="907" t="s">
        <v>1140</v>
      </c>
      <c r="AA139" s="907" t="s">
        <v>1140</v>
      </c>
      <c r="AB139" s="907" t="s">
        <v>1140</v>
      </c>
      <c r="AC139" s="907" t="s">
        <v>1140</v>
      </c>
      <c r="AD139" s="907" t="s">
        <v>1140</v>
      </c>
      <c r="AE139" s="907" t="s">
        <v>1140</v>
      </c>
      <c r="AF139" s="907" t="s">
        <v>534</v>
      </c>
      <c r="AG139" s="907" t="s">
        <v>534</v>
      </c>
      <c r="AH139" s="907" t="s">
        <v>1140</v>
      </c>
      <c r="AI139" s="907" t="s">
        <v>1140</v>
      </c>
      <c r="AJ139" s="907" t="s">
        <v>1140</v>
      </c>
      <c r="AK139" s="907" t="s">
        <v>1140</v>
      </c>
      <c r="AL139" s="907" t="s">
        <v>1140</v>
      </c>
      <c r="AM139" s="907" t="s">
        <v>1140</v>
      </c>
      <c r="AN139" s="907" t="s">
        <v>1140</v>
      </c>
      <c r="AO139" s="907" t="s">
        <v>1140</v>
      </c>
      <c r="AP139" s="907" t="s">
        <v>1140</v>
      </c>
      <c r="AQ139" s="907" t="s">
        <v>1140</v>
      </c>
      <c r="AR139" s="907" t="s">
        <v>1140</v>
      </c>
      <c r="AS139" s="907" t="s">
        <v>1140</v>
      </c>
      <c r="AT139" s="907" t="s">
        <v>1140</v>
      </c>
      <c r="AU139" s="907" t="s">
        <v>1140</v>
      </c>
      <c r="AV139" s="907" t="s">
        <v>1140</v>
      </c>
      <c r="AW139" s="907" t="s">
        <v>1140</v>
      </c>
      <c r="AX139" s="907" t="s">
        <v>1140</v>
      </c>
      <c r="AY139" s="907" t="s">
        <v>534</v>
      </c>
      <c r="AZ139" s="907" t="s">
        <v>534</v>
      </c>
      <c r="BA139" s="907" t="s">
        <v>1140</v>
      </c>
      <c r="BB139" s="907" t="s">
        <v>534</v>
      </c>
      <c r="BC139" s="907" t="s">
        <v>1140</v>
      </c>
      <c r="BD139" s="907" t="s">
        <v>534</v>
      </c>
      <c r="BE139" s="907" t="s">
        <v>1140</v>
      </c>
      <c r="BF139" s="907" t="s">
        <v>1140</v>
      </c>
      <c r="BG139" s="907" t="s">
        <v>534</v>
      </c>
      <c r="BH139" s="907" t="s">
        <v>534</v>
      </c>
      <c r="BI139" s="907" t="s">
        <v>1140</v>
      </c>
      <c r="BJ139" s="907" t="s">
        <v>534</v>
      </c>
      <c r="BK139" s="907" t="s">
        <v>1140</v>
      </c>
      <c r="BL139" s="907" t="s">
        <v>534</v>
      </c>
      <c r="BM139" s="907" t="s">
        <v>1140</v>
      </c>
      <c r="BN139" s="907" t="s">
        <v>1140</v>
      </c>
      <c r="BO139" s="907" t="s">
        <v>534</v>
      </c>
      <c r="BP139" s="907" t="s">
        <v>534</v>
      </c>
      <c r="BQ139" s="907" t="s">
        <v>534</v>
      </c>
      <c r="BR139" s="907" t="s">
        <v>534</v>
      </c>
      <c r="BS139" s="907" t="s">
        <v>1140</v>
      </c>
      <c r="BT139" s="907" t="s">
        <v>534</v>
      </c>
      <c r="BU139" s="907" t="s">
        <v>1140</v>
      </c>
      <c r="BV139" s="907" t="s">
        <v>1140</v>
      </c>
      <c r="BW139" s="907" t="s">
        <v>1140</v>
      </c>
      <c r="BX139" s="907" t="s">
        <v>1140</v>
      </c>
      <c r="BY139" s="907" t="s">
        <v>1140</v>
      </c>
      <c r="BZ139" s="907" t="s">
        <v>534</v>
      </c>
      <c r="CA139" s="907" t="s">
        <v>534</v>
      </c>
      <c r="CB139" s="907" t="s">
        <v>1140</v>
      </c>
      <c r="CC139" s="907" t="s">
        <v>1140</v>
      </c>
      <c r="CD139" s="907" t="s">
        <v>1140</v>
      </c>
      <c r="CE139" s="907" t="s">
        <v>1140</v>
      </c>
      <c r="CF139" s="907" t="s">
        <v>534</v>
      </c>
      <c r="CG139" s="907" t="s">
        <v>1140</v>
      </c>
      <c r="CH139" s="907" t="s">
        <v>1140</v>
      </c>
      <c r="CI139" s="907" t="s">
        <v>1140</v>
      </c>
      <c r="CJ139" s="907" t="s">
        <v>1140</v>
      </c>
      <c r="CK139" s="907" t="s">
        <v>1140</v>
      </c>
      <c r="CL139" s="907" t="s">
        <v>1140</v>
      </c>
      <c r="CM139" s="907" t="s">
        <v>1140</v>
      </c>
      <c r="CN139" s="907" t="s">
        <v>534</v>
      </c>
      <c r="CO139" s="907" t="s">
        <v>1140</v>
      </c>
      <c r="CP139" s="907" t="s">
        <v>1140</v>
      </c>
      <c r="CQ139" s="907" t="s">
        <v>1140</v>
      </c>
      <c r="CR139" s="907" t="s">
        <v>1140</v>
      </c>
      <c r="CS139" s="907" t="s">
        <v>1140</v>
      </c>
      <c r="CT139" s="907" t="s">
        <v>1140</v>
      </c>
      <c r="CU139" s="907" t="s">
        <v>1140</v>
      </c>
      <c r="CV139" s="907" t="s">
        <v>1140</v>
      </c>
      <c r="CW139" s="907" t="s">
        <v>1140</v>
      </c>
      <c r="CX139" s="907" t="s">
        <v>1140</v>
      </c>
      <c r="CY139" s="907" t="s">
        <v>1140</v>
      </c>
      <c r="CZ139" s="907" t="s">
        <v>534</v>
      </c>
      <c r="DA139" s="907" t="s">
        <v>1140</v>
      </c>
      <c r="DB139" s="907" t="s">
        <v>1140</v>
      </c>
      <c r="DC139" s="907" t="s">
        <v>1140</v>
      </c>
      <c r="DD139" s="907" t="s">
        <v>1140</v>
      </c>
      <c r="DE139" s="907" t="s">
        <v>1140</v>
      </c>
      <c r="DF139" s="907" t="s">
        <v>1140</v>
      </c>
      <c r="DG139" s="907" t="s">
        <v>1140</v>
      </c>
      <c r="DH139" s="907" t="s">
        <v>1140</v>
      </c>
      <c r="DI139" s="907" t="s">
        <v>1140</v>
      </c>
      <c r="DJ139" s="907" t="s">
        <v>534</v>
      </c>
      <c r="DK139" s="907" t="s">
        <v>1140</v>
      </c>
      <c r="DL139" s="907" t="s">
        <v>1140</v>
      </c>
      <c r="DM139" s="907" t="s">
        <v>1140</v>
      </c>
      <c r="DN139" s="907" t="s">
        <v>534</v>
      </c>
      <c r="DO139" s="907" t="s">
        <v>1140</v>
      </c>
      <c r="DP139" s="907" t="s">
        <v>1140</v>
      </c>
      <c r="DQ139" s="907" t="s">
        <v>1140</v>
      </c>
      <c r="DR139" s="907" t="s">
        <v>1140</v>
      </c>
      <c r="DS139" s="907" t="s">
        <v>1140</v>
      </c>
      <c r="DT139" s="907" t="s">
        <v>1140</v>
      </c>
      <c r="DU139" s="907" t="s">
        <v>1140</v>
      </c>
      <c r="DV139" s="907" t="s">
        <v>1140</v>
      </c>
      <c r="DW139" s="907" t="s">
        <v>534</v>
      </c>
      <c r="DX139" s="907" t="s">
        <v>534</v>
      </c>
      <c r="DY139" s="907" t="s">
        <v>534</v>
      </c>
      <c r="DZ139" s="907" t="s">
        <v>534</v>
      </c>
      <c r="EA139" s="907" t="s">
        <v>534</v>
      </c>
      <c r="EB139" s="907" t="s">
        <v>534</v>
      </c>
      <c r="EC139" s="907" t="s">
        <v>534</v>
      </c>
      <c r="ED139" s="907" t="s">
        <v>1140</v>
      </c>
      <c r="EE139" s="907" t="s">
        <v>1140</v>
      </c>
      <c r="EF139" s="907" t="s">
        <v>1140</v>
      </c>
      <c r="EG139" s="907" t="s">
        <v>1140</v>
      </c>
      <c r="EH139" s="907" t="s">
        <v>1140</v>
      </c>
      <c r="EI139" s="907" t="s">
        <v>1140</v>
      </c>
      <c r="EJ139" s="907" t="s">
        <v>1140</v>
      </c>
      <c r="EK139" s="907" t="s">
        <v>1140</v>
      </c>
      <c r="EL139" s="907" t="s">
        <v>1140</v>
      </c>
      <c r="EM139" s="907" t="s">
        <v>1140</v>
      </c>
      <c r="EN139" s="907" t="s">
        <v>1140</v>
      </c>
      <c r="EO139" s="907" t="s">
        <v>1140</v>
      </c>
      <c r="EP139" s="907" t="s">
        <v>1140</v>
      </c>
      <c r="EQ139" s="907" t="s">
        <v>1140</v>
      </c>
      <c r="ER139" s="907" t="s">
        <v>534</v>
      </c>
      <c r="ES139" s="907" t="s">
        <v>1140</v>
      </c>
      <c r="ET139" s="907" t="s">
        <v>534</v>
      </c>
      <c r="EU139" s="907" t="s">
        <v>1140</v>
      </c>
      <c r="EV139" s="907" t="s">
        <v>1140</v>
      </c>
      <c r="EW139" s="907" t="s">
        <v>534</v>
      </c>
      <c r="EX139" s="907" t="s">
        <v>534</v>
      </c>
      <c r="EY139" s="907" t="s">
        <v>1140</v>
      </c>
      <c r="EZ139" s="907" t="s">
        <v>1140</v>
      </c>
      <c r="FA139" s="907" t="s">
        <v>1140</v>
      </c>
      <c r="FB139" s="907" t="s">
        <v>534</v>
      </c>
      <c r="FC139" s="907" t="s">
        <v>1140</v>
      </c>
      <c r="FD139" s="907" t="s">
        <v>1140</v>
      </c>
      <c r="FE139" s="907" t="s">
        <v>1140</v>
      </c>
      <c r="FF139" s="907" t="s">
        <v>1140</v>
      </c>
      <c r="FG139" s="907" t="s">
        <v>1140</v>
      </c>
      <c r="FH139" s="907" t="s">
        <v>1140</v>
      </c>
      <c r="FI139" s="907" t="s">
        <v>1140</v>
      </c>
      <c r="FJ139" s="907" t="s">
        <v>1140</v>
      </c>
      <c r="FK139" s="907" t="s">
        <v>1140</v>
      </c>
      <c r="FL139" s="907" t="s">
        <v>1140</v>
      </c>
      <c r="FM139" s="907" t="s">
        <v>1140</v>
      </c>
      <c r="FN139" s="907" t="s">
        <v>1140</v>
      </c>
      <c r="FO139" s="907" t="s">
        <v>1140</v>
      </c>
      <c r="FP139" s="907" t="s">
        <v>1140</v>
      </c>
      <c r="FQ139" s="907" t="s">
        <v>1140</v>
      </c>
      <c r="FR139" s="907" t="s">
        <v>534</v>
      </c>
      <c r="FS139" s="907" t="s">
        <v>1140</v>
      </c>
      <c r="FT139" s="907" t="s">
        <v>1140</v>
      </c>
      <c r="FU139" s="907" t="s">
        <v>1140</v>
      </c>
      <c r="FV139" s="907" t="s">
        <v>534</v>
      </c>
      <c r="FW139" s="907" t="s">
        <v>1140</v>
      </c>
      <c r="FX139" s="907" t="s">
        <v>534</v>
      </c>
      <c r="FY139" s="907" t="s">
        <v>534</v>
      </c>
      <c r="FZ139" s="907" t="s">
        <v>534</v>
      </c>
      <c r="GA139" s="907" t="s">
        <v>534</v>
      </c>
      <c r="GB139" s="907" t="s">
        <v>1140</v>
      </c>
      <c r="GC139" s="907" t="s">
        <v>1140</v>
      </c>
      <c r="GD139" s="907" t="s">
        <v>534</v>
      </c>
      <c r="GE139" s="907" t="s">
        <v>534</v>
      </c>
      <c r="GF139" s="907" t="s">
        <v>1140</v>
      </c>
      <c r="GG139" s="907" t="s">
        <v>1140</v>
      </c>
      <c r="GH139" s="907" t="s">
        <v>534</v>
      </c>
      <c r="GI139" s="907" t="s">
        <v>534</v>
      </c>
      <c r="GJ139" s="907" t="s">
        <v>534</v>
      </c>
      <c r="GK139" s="907" t="s">
        <v>1140</v>
      </c>
    </row>
    <row r="140" spans="1:193" x14ac:dyDescent="0.2">
      <c r="A140" s="906">
        <v>44600</v>
      </c>
      <c r="B140" s="907" t="s">
        <v>1140</v>
      </c>
      <c r="C140" s="907" t="s">
        <v>1140</v>
      </c>
      <c r="D140" s="907" t="s">
        <v>1140</v>
      </c>
      <c r="E140" s="907" t="s">
        <v>534</v>
      </c>
      <c r="F140" s="907" t="s">
        <v>1140</v>
      </c>
      <c r="G140" s="907" t="s">
        <v>1140</v>
      </c>
      <c r="H140" s="907" t="s">
        <v>1140</v>
      </c>
      <c r="I140" s="907" t="s">
        <v>1140</v>
      </c>
      <c r="J140" s="907" t="s">
        <v>1140</v>
      </c>
      <c r="K140" s="907" t="s">
        <v>1140</v>
      </c>
      <c r="L140" s="907" t="s">
        <v>1140</v>
      </c>
      <c r="M140" s="907" t="s">
        <v>1140</v>
      </c>
      <c r="N140" s="907" t="s">
        <v>534</v>
      </c>
      <c r="O140" s="907" t="s">
        <v>534</v>
      </c>
      <c r="P140" s="907" t="s">
        <v>1140</v>
      </c>
      <c r="Q140" s="907" t="s">
        <v>1140</v>
      </c>
      <c r="R140" s="907" t="s">
        <v>1140</v>
      </c>
      <c r="S140" s="907" t="s">
        <v>1140</v>
      </c>
      <c r="T140" s="907" t="s">
        <v>1140</v>
      </c>
      <c r="U140" s="907" t="s">
        <v>1140</v>
      </c>
      <c r="V140" s="907" t="s">
        <v>1140</v>
      </c>
      <c r="W140" s="907" t="s">
        <v>1140</v>
      </c>
      <c r="X140" s="907" t="s">
        <v>1140</v>
      </c>
      <c r="Y140" s="907" t="s">
        <v>1140</v>
      </c>
      <c r="Z140" s="907" t="s">
        <v>1140</v>
      </c>
      <c r="AA140" s="907" t="s">
        <v>1140</v>
      </c>
      <c r="AB140" s="907" t="s">
        <v>1140</v>
      </c>
      <c r="AC140" s="907" t="s">
        <v>1140</v>
      </c>
      <c r="AD140" s="907" t="s">
        <v>1140</v>
      </c>
      <c r="AE140" s="907" t="s">
        <v>1140</v>
      </c>
      <c r="AF140" s="907" t="s">
        <v>534</v>
      </c>
      <c r="AG140" s="907" t="s">
        <v>534</v>
      </c>
      <c r="AH140" s="907" t="s">
        <v>1140</v>
      </c>
      <c r="AI140" s="907" t="s">
        <v>1140</v>
      </c>
      <c r="AJ140" s="907" t="s">
        <v>1140</v>
      </c>
      <c r="AK140" s="907" t="s">
        <v>1140</v>
      </c>
      <c r="AL140" s="907" t="s">
        <v>1140</v>
      </c>
      <c r="AM140" s="907" t="s">
        <v>1140</v>
      </c>
      <c r="AN140" s="907" t="s">
        <v>1140</v>
      </c>
      <c r="AO140" s="907" t="s">
        <v>1140</v>
      </c>
      <c r="AP140" s="907" t="s">
        <v>1140</v>
      </c>
      <c r="AQ140" s="907" t="s">
        <v>1140</v>
      </c>
      <c r="AR140" s="907" t="s">
        <v>1140</v>
      </c>
      <c r="AS140" s="907" t="s">
        <v>1140</v>
      </c>
      <c r="AT140" s="907" t="s">
        <v>1140</v>
      </c>
      <c r="AU140" s="907" t="s">
        <v>1140</v>
      </c>
      <c r="AV140" s="907" t="s">
        <v>1140</v>
      </c>
      <c r="AW140" s="907" t="s">
        <v>1140</v>
      </c>
      <c r="AX140" s="907" t="s">
        <v>1140</v>
      </c>
      <c r="AY140" s="907" t="s">
        <v>534</v>
      </c>
      <c r="AZ140" s="907" t="s">
        <v>534</v>
      </c>
      <c r="BA140" s="907" t="s">
        <v>1140</v>
      </c>
      <c r="BB140" s="907" t="s">
        <v>534</v>
      </c>
      <c r="BC140" s="907" t="s">
        <v>1140</v>
      </c>
      <c r="BD140" s="907" t="s">
        <v>534</v>
      </c>
      <c r="BE140" s="907" t="s">
        <v>1140</v>
      </c>
      <c r="BF140" s="907" t="s">
        <v>1140</v>
      </c>
      <c r="BG140" s="907" t="s">
        <v>534</v>
      </c>
      <c r="BH140" s="907" t="s">
        <v>534</v>
      </c>
      <c r="BI140" s="907" t="s">
        <v>1140</v>
      </c>
      <c r="BJ140" s="907" t="s">
        <v>534</v>
      </c>
      <c r="BK140" s="907" t="s">
        <v>1140</v>
      </c>
      <c r="BL140" s="907" t="s">
        <v>534</v>
      </c>
      <c r="BM140" s="907" t="s">
        <v>1140</v>
      </c>
      <c r="BN140" s="907" t="s">
        <v>1140</v>
      </c>
      <c r="BO140" s="907" t="s">
        <v>534</v>
      </c>
      <c r="BP140" s="907" t="s">
        <v>534</v>
      </c>
      <c r="BQ140" s="907" t="s">
        <v>534</v>
      </c>
      <c r="BR140" s="907" t="s">
        <v>534</v>
      </c>
      <c r="BS140" s="907" t="s">
        <v>1140</v>
      </c>
      <c r="BT140" s="907" t="s">
        <v>534</v>
      </c>
      <c r="BU140" s="907" t="s">
        <v>1140</v>
      </c>
      <c r="BV140" s="907" t="s">
        <v>1140</v>
      </c>
      <c r="BW140" s="907" t="s">
        <v>1140</v>
      </c>
      <c r="BX140" s="907" t="s">
        <v>1140</v>
      </c>
      <c r="BY140" s="907" t="s">
        <v>1140</v>
      </c>
      <c r="BZ140" s="907" t="s">
        <v>534</v>
      </c>
      <c r="CA140" s="907" t="s">
        <v>534</v>
      </c>
      <c r="CB140" s="907" t="s">
        <v>1140</v>
      </c>
      <c r="CC140" s="907" t="s">
        <v>1140</v>
      </c>
      <c r="CD140" s="907" t="s">
        <v>1140</v>
      </c>
      <c r="CE140" s="907" t="s">
        <v>1140</v>
      </c>
      <c r="CF140" s="907" t="s">
        <v>534</v>
      </c>
      <c r="CG140" s="907" t="s">
        <v>1140</v>
      </c>
      <c r="CH140" s="907" t="s">
        <v>1140</v>
      </c>
      <c r="CI140" s="907" t="s">
        <v>1140</v>
      </c>
      <c r="CJ140" s="907" t="s">
        <v>1140</v>
      </c>
      <c r="CK140" s="907" t="s">
        <v>1140</v>
      </c>
      <c r="CL140" s="907" t="s">
        <v>1140</v>
      </c>
      <c r="CM140" s="907" t="s">
        <v>1140</v>
      </c>
      <c r="CN140" s="907" t="s">
        <v>534</v>
      </c>
      <c r="CO140" s="907" t="s">
        <v>1140</v>
      </c>
      <c r="CP140" s="907" t="s">
        <v>1140</v>
      </c>
      <c r="CQ140" s="907" t="s">
        <v>1140</v>
      </c>
      <c r="CR140" s="907" t="s">
        <v>1140</v>
      </c>
      <c r="CS140" s="907" t="s">
        <v>1140</v>
      </c>
      <c r="CT140" s="907" t="s">
        <v>1140</v>
      </c>
      <c r="CU140" s="907" t="s">
        <v>1140</v>
      </c>
      <c r="CV140" s="907" t="s">
        <v>1140</v>
      </c>
      <c r="CW140" s="907" t="s">
        <v>1140</v>
      </c>
      <c r="CX140" s="907" t="s">
        <v>1140</v>
      </c>
      <c r="CY140" s="907" t="s">
        <v>1140</v>
      </c>
      <c r="CZ140" s="907" t="s">
        <v>534</v>
      </c>
      <c r="DA140" s="907" t="s">
        <v>1140</v>
      </c>
      <c r="DB140" s="907" t="s">
        <v>1140</v>
      </c>
      <c r="DC140" s="907" t="s">
        <v>1140</v>
      </c>
      <c r="DD140" s="907" t="s">
        <v>1140</v>
      </c>
      <c r="DE140" s="907" t="s">
        <v>1140</v>
      </c>
      <c r="DF140" s="907" t="s">
        <v>1140</v>
      </c>
      <c r="DG140" s="907" t="s">
        <v>1140</v>
      </c>
      <c r="DH140" s="907" t="s">
        <v>1140</v>
      </c>
      <c r="DI140" s="907" t="s">
        <v>1140</v>
      </c>
      <c r="DJ140" s="907" t="s">
        <v>534</v>
      </c>
      <c r="DK140" s="907" t="s">
        <v>1140</v>
      </c>
      <c r="DL140" s="907" t="s">
        <v>1140</v>
      </c>
      <c r="DM140" s="907" t="s">
        <v>1140</v>
      </c>
      <c r="DN140" s="907" t="s">
        <v>1140</v>
      </c>
      <c r="DO140" s="907" t="s">
        <v>1140</v>
      </c>
      <c r="DP140" s="907" t="s">
        <v>1140</v>
      </c>
      <c r="DQ140" s="907" t="s">
        <v>1140</v>
      </c>
      <c r="DR140" s="907" t="s">
        <v>1140</v>
      </c>
      <c r="DS140" s="907" t="s">
        <v>1140</v>
      </c>
      <c r="DT140" s="907" t="s">
        <v>1140</v>
      </c>
      <c r="DU140" s="907" t="s">
        <v>1140</v>
      </c>
      <c r="DV140" s="907" t="s">
        <v>1140</v>
      </c>
      <c r="DW140" s="907" t="s">
        <v>534</v>
      </c>
      <c r="DX140" s="907" t="s">
        <v>534</v>
      </c>
      <c r="DY140" s="907" t="s">
        <v>534</v>
      </c>
      <c r="DZ140" s="907" t="s">
        <v>534</v>
      </c>
      <c r="EA140" s="907" t="s">
        <v>534</v>
      </c>
      <c r="EB140" s="907" t="s">
        <v>534</v>
      </c>
      <c r="EC140" s="907" t="s">
        <v>534</v>
      </c>
      <c r="ED140" s="907" t="s">
        <v>1140</v>
      </c>
      <c r="EE140" s="907" t="s">
        <v>1140</v>
      </c>
      <c r="EF140" s="907" t="s">
        <v>1140</v>
      </c>
      <c r="EG140" s="907" t="s">
        <v>1140</v>
      </c>
      <c r="EH140" s="907" t="s">
        <v>1140</v>
      </c>
      <c r="EI140" s="907" t="s">
        <v>1140</v>
      </c>
      <c r="EJ140" s="907" t="s">
        <v>1140</v>
      </c>
      <c r="EK140" s="907" t="s">
        <v>1140</v>
      </c>
      <c r="EL140" s="907" t="s">
        <v>1140</v>
      </c>
      <c r="EM140" s="907" t="s">
        <v>1140</v>
      </c>
      <c r="EN140" s="907" t="s">
        <v>1140</v>
      </c>
      <c r="EO140" s="907" t="s">
        <v>1140</v>
      </c>
      <c r="EP140" s="907" t="s">
        <v>1140</v>
      </c>
      <c r="EQ140" s="907" t="s">
        <v>1140</v>
      </c>
      <c r="ER140" s="907" t="s">
        <v>534</v>
      </c>
      <c r="ES140" s="907" t="s">
        <v>534</v>
      </c>
      <c r="ET140" s="907" t="s">
        <v>534</v>
      </c>
      <c r="EU140" s="907" t="s">
        <v>1140</v>
      </c>
      <c r="EV140" s="907" t="s">
        <v>1140</v>
      </c>
      <c r="EW140" s="907" t="s">
        <v>534</v>
      </c>
      <c r="EX140" s="907" t="s">
        <v>534</v>
      </c>
      <c r="EY140" s="907" t="s">
        <v>1140</v>
      </c>
      <c r="EZ140" s="907" t="s">
        <v>1140</v>
      </c>
      <c r="FA140" s="907" t="s">
        <v>1140</v>
      </c>
      <c r="FB140" s="907" t="s">
        <v>1140</v>
      </c>
      <c r="FC140" s="907" t="s">
        <v>1140</v>
      </c>
      <c r="FD140" s="907" t="s">
        <v>1140</v>
      </c>
      <c r="FE140" s="907" t="s">
        <v>1140</v>
      </c>
      <c r="FF140" s="907" t="s">
        <v>1140</v>
      </c>
      <c r="FG140" s="907" t="s">
        <v>1140</v>
      </c>
      <c r="FH140" s="907" t="s">
        <v>1140</v>
      </c>
      <c r="FI140" s="907" t="s">
        <v>1140</v>
      </c>
      <c r="FJ140" s="907" t="s">
        <v>1140</v>
      </c>
      <c r="FK140" s="907" t="s">
        <v>1140</v>
      </c>
      <c r="FL140" s="907" t="s">
        <v>1140</v>
      </c>
      <c r="FM140" s="907" t="s">
        <v>1140</v>
      </c>
      <c r="FN140" s="907" t="s">
        <v>1140</v>
      </c>
      <c r="FO140" s="907" t="s">
        <v>1140</v>
      </c>
      <c r="FP140" s="907" t="s">
        <v>1140</v>
      </c>
      <c r="FQ140" s="907" t="s">
        <v>1140</v>
      </c>
      <c r="FR140" s="907" t="s">
        <v>534</v>
      </c>
      <c r="FS140" s="907" t="s">
        <v>1140</v>
      </c>
      <c r="FT140" s="907" t="s">
        <v>1140</v>
      </c>
      <c r="FU140" s="907" t="s">
        <v>1140</v>
      </c>
      <c r="FV140" s="907" t="s">
        <v>534</v>
      </c>
      <c r="FW140" s="907" t="s">
        <v>1140</v>
      </c>
      <c r="FX140" s="907" t="s">
        <v>534</v>
      </c>
      <c r="FY140" s="907" t="s">
        <v>534</v>
      </c>
      <c r="FZ140" s="907" t="s">
        <v>534</v>
      </c>
      <c r="GA140" s="907" t="s">
        <v>534</v>
      </c>
      <c r="GB140" s="907" t="s">
        <v>534</v>
      </c>
      <c r="GC140" s="907" t="s">
        <v>1140</v>
      </c>
      <c r="GD140" s="907" t="s">
        <v>534</v>
      </c>
      <c r="GE140" s="907" t="s">
        <v>534</v>
      </c>
      <c r="GF140" s="907" t="s">
        <v>1140</v>
      </c>
      <c r="GG140" s="907" t="s">
        <v>1140</v>
      </c>
      <c r="GH140" s="907" t="s">
        <v>534</v>
      </c>
      <c r="GI140" s="907" t="s">
        <v>534</v>
      </c>
      <c r="GJ140" s="907" t="s">
        <v>534</v>
      </c>
      <c r="GK140" s="907" t="s">
        <v>1140</v>
      </c>
    </row>
    <row r="141" spans="1:193" x14ac:dyDescent="0.2">
      <c r="A141" s="906">
        <v>44601</v>
      </c>
      <c r="B141" s="907" t="s">
        <v>1140</v>
      </c>
      <c r="C141" s="907" t="s">
        <v>1140</v>
      </c>
      <c r="D141" s="907" t="s">
        <v>1140</v>
      </c>
      <c r="E141" s="907" t="s">
        <v>534</v>
      </c>
      <c r="F141" s="907" t="s">
        <v>1140</v>
      </c>
      <c r="G141" s="907" t="s">
        <v>1140</v>
      </c>
      <c r="H141" s="907" t="s">
        <v>1140</v>
      </c>
      <c r="I141" s="907" t="s">
        <v>1140</v>
      </c>
      <c r="J141" s="907" t="s">
        <v>1140</v>
      </c>
      <c r="K141" s="907" t="s">
        <v>1140</v>
      </c>
      <c r="L141" s="907" t="s">
        <v>1140</v>
      </c>
      <c r="M141" s="907" t="s">
        <v>1140</v>
      </c>
      <c r="N141" s="907" t="s">
        <v>534</v>
      </c>
      <c r="O141" s="907" t="s">
        <v>534</v>
      </c>
      <c r="P141" s="907" t="s">
        <v>1140</v>
      </c>
      <c r="Q141" s="907" t="s">
        <v>1140</v>
      </c>
      <c r="R141" s="907" t="s">
        <v>1140</v>
      </c>
      <c r="S141" s="907" t="s">
        <v>1140</v>
      </c>
      <c r="T141" s="907" t="s">
        <v>1140</v>
      </c>
      <c r="U141" s="907" t="s">
        <v>1140</v>
      </c>
      <c r="V141" s="907" t="s">
        <v>1140</v>
      </c>
      <c r="W141" s="907" t="s">
        <v>1140</v>
      </c>
      <c r="X141" s="907" t="s">
        <v>1140</v>
      </c>
      <c r="Y141" s="907" t="s">
        <v>1140</v>
      </c>
      <c r="Z141" s="907" t="s">
        <v>1140</v>
      </c>
      <c r="AA141" s="907" t="s">
        <v>1140</v>
      </c>
      <c r="AB141" s="907" t="s">
        <v>1140</v>
      </c>
      <c r="AC141" s="907" t="s">
        <v>1140</v>
      </c>
      <c r="AD141" s="907" t="s">
        <v>1140</v>
      </c>
      <c r="AE141" s="907" t="s">
        <v>1140</v>
      </c>
      <c r="AF141" s="907" t="s">
        <v>534</v>
      </c>
      <c r="AG141" s="907" t="s">
        <v>534</v>
      </c>
      <c r="AH141" s="907" t="s">
        <v>1140</v>
      </c>
      <c r="AI141" s="907" t="s">
        <v>1140</v>
      </c>
      <c r="AJ141" s="907" t="s">
        <v>1140</v>
      </c>
      <c r="AK141" s="907" t="s">
        <v>1140</v>
      </c>
      <c r="AL141" s="907" t="s">
        <v>1140</v>
      </c>
      <c r="AM141" s="907" t="s">
        <v>1140</v>
      </c>
      <c r="AN141" s="907" t="s">
        <v>1140</v>
      </c>
      <c r="AO141" s="907" t="s">
        <v>1140</v>
      </c>
      <c r="AP141" s="907" t="s">
        <v>1140</v>
      </c>
      <c r="AQ141" s="907" t="s">
        <v>1140</v>
      </c>
      <c r="AR141" s="907" t="s">
        <v>1140</v>
      </c>
      <c r="AS141" s="907" t="s">
        <v>1140</v>
      </c>
      <c r="AT141" s="907" t="s">
        <v>1140</v>
      </c>
      <c r="AU141" s="907" t="s">
        <v>1140</v>
      </c>
      <c r="AV141" s="907" t="s">
        <v>1140</v>
      </c>
      <c r="AW141" s="907" t="s">
        <v>1140</v>
      </c>
      <c r="AX141" s="907" t="s">
        <v>1140</v>
      </c>
      <c r="AY141" s="907" t="s">
        <v>534</v>
      </c>
      <c r="AZ141" s="907" t="s">
        <v>534</v>
      </c>
      <c r="BA141" s="907" t="s">
        <v>1140</v>
      </c>
      <c r="BB141" s="907" t="s">
        <v>534</v>
      </c>
      <c r="BC141" s="907" t="s">
        <v>1140</v>
      </c>
      <c r="BD141" s="907" t="s">
        <v>534</v>
      </c>
      <c r="BE141" s="907" t="s">
        <v>1140</v>
      </c>
      <c r="BF141" s="907" t="s">
        <v>1140</v>
      </c>
      <c r="BG141" s="907" t="s">
        <v>534</v>
      </c>
      <c r="BH141" s="907" t="s">
        <v>534</v>
      </c>
      <c r="BI141" s="907" t="s">
        <v>1140</v>
      </c>
      <c r="BJ141" s="907" t="s">
        <v>534</v>
      </c>
      <c r="BK141" s="907" t="s">
        <v>1140</v>
      </c>
      <c r="BL141" s="907" t="s">
        <v>534</v>
      </c>
      <c r="BM141" s="907" t="s">
        <v>1140</v>
      </c>
      <c r="BN141" s="907" t="s">
        <v>1140</v>
      </c>
      <c r="BO141" s="907" t="s">
        <v>534</v>
      </c>
      <c r="BP141" s="907" t="s">
        <v>534</v>
      </c>
      <c r="BQ141" s="907" t="s">
        <v>534</v>
      </c>
      <c r="BR141" s="907" t="s">
        <v>534</v>
      </c>
      <c r="BS141" s="907" t="s">
        <v>1140</v>
      </c>
      <c r="BT141" s="907" t="s">
        <v>534</v>
      </c>
      <c r="BU141" s="907" t="s">
        <v>1140</v>
      </c>
      <c r="BV141" s="907" t="s">
        <v>1140</v>
      </c>
      <c r="BW141" s="907" t="s">
        <v>1140</v>
      </c>
      <c r="BX141" s="907" t="s">
        <v>1140</v>
      </c>
      <c r="BY141" s="907" t="s">
        <v>1140</v>
      </c>
      <c r="BZ141" s="907" t="s">
        <v>534</v>
      </c>
      <c r="CA141" s="907" t="s">
        <v>534</v>
      </c>
      <c r="CB141" s="907" t="s">
        <v>1140</v>
      </c>
      <c r="CC141" s="907" t="s">
        <v>1140</v>
      </c>
      <c r="CD141" s="907" t="s">
        <v>1140</v>
      </c>
      <c r="CE141" s="907" t="s">
        <v>1140</v>
      </c>
      <c r="CF141" s="907" t="s">
        <v>534</v>
      </c>
      <c r="CG141" s="907" t="s">
        <v>1140</v>
      </c>
      <c r="CH141" s="907" t="s">
        <v>1140</v>
      </c>
      <c r="CI141" s="907" t="s">
        <v>1140</v>
      </c>
      <c r="CJ141" s="907" t="s">
        <v>1140</v>
      </c>
      <c r="CK141" s="907" t="s">
        <v>534</v>
      </c>
      <c r="CL141" s="907" t="s">
        <v>1140</v>
      </c>
      <c r="CM141" s="907" t="s">
        <v>1140</v>
      </c>
      <c r="CN141" s="907" t="s">
        <v>534</v>
      </c>
      <c r="CO141" s="907" t="s">
        <v>1140</v>
      </c>
      <c r="CP141" s="907" t="s">
        <v>1140</v>
      </c>
      <c r="CQ141" s="907" t="s">
        <v>1140</v>
      </c>
      <c r="CR141" s="907" t="s">
        <v>1140</v>
      </c>
      <c r="CS141" s="907" t="s">
        <v>1140</v>
      </c>
      <c r="CT141" s="907" t="s">
        <v>1140</v>
      </c>
      <c r="CU141" s="907" t="s">
        <v>1140</v>
      </c>
      <c r="CV141" s="907" t="s">
        <v>1140</v>
      </c>
      <c r="CW141" s="907" t="s">
        <v>1140</v>
      </c>
      <c r="CX141" s="907" t="s">
        <v>1140</v>
      </c>
      <c r="CY141" s="907" t="s">
        <v>1140</v>
      </c>
      <c r="CZ141" s="907" t="s">
        <v>534</v>
      </c>
      <c r="DA141" s="907" t="s">
        <v>1140</v>
      </c>
      <c r="DB141" s="907" t="s">
        <v>1140</v>
      </c>
      <c r="DC141" s="907" t="s">
        <v>1140</v>
      </c>
      <c r="DD141" s="907" t="s">
        <v>1140</v>
      </c>
      <c r="DE141" s="907" t="s">
        <v>1140</v>
      </c>
      <c r="DF141" s="907" t="s">
        <v>1140</v>
      </c>
      <c r="DG141" s="907" t="s">
        <v>1140</v>
      </c>
      <c r="DH141" s="907" t="s">
        <v>1140</v>
      </c>
      <c r="DI141" s="907" t="s">
        <v>1140</v>
      </c>
      <c r="DJ141" s="907" t="s">
        <v>534</v>
      </c>
      <c r="DK141" s="907" t="s">
        <v>1140</v>
      </c>
      <c r="DL141" s="907" t="s">
        <v>1140</v>
      </c>
      <c r="DM141" s="907" t="s">
        <v>1140</v>
      </c>
      <c r="DN141" s="907" t="s">
        <v>1140</v>
      </c>
      <c r="DO141" s="907" t="s">
        <v>1140</v>
      </c>
      <c r="DP141" s="907" t="s">
        <v>1140</v>
      </c>
      <c r="DQ141" s="907" t="s">
        <v>1140</v>
      </c>
      <c r="DR141" s="907" t="s">
        <v>1140</v>
      </c>
      <c r="DS141" s="907" t="s">
        <v>1140</v>
      </c>
      <c r="DT141" s="907" t="s">
        <v>1140</v>
      </c>
      <c r="DU141" s="907" t="s">
        <v>1140</v>
      </c>
      <c r="DV141" s="907" t="s">
        <v>1140</v>
      </c>
      <c r="DW141" s="907" t="s">
        <v>534</v>
      </c>
      <c r="DX141" s="907" t="s">
        <v>534</v>
      </c>
      <c r="DY141" s="907" t="s">
        <v>534</v>
      </c>
      <c r="DZ141" s="907" t="s">
        <v>534</v>
      </c>
      <c r="EA141" s="907" t="s">
        <v>1140</v>
      </c>
      <c r="EB141" s="907" t="s">
        <v>534</v>
      </c>
      <c r="EC141" s="907" t="s">
        <v>534</v>
      </c>
      <c r="ED141" s="907" t="s">
        <v>1140</v>
      </c>
      <c r="EE141" s="907" t="s">
        <v>1140</v>
      </c>
      <c r="EF141" s="907" t="s">
        <v>1140</v>
      </c>
      <c r="EG141" s="907" t="s">
        <v>1140</v>
      </c>
      <c r="EH141" s="907" t="s">
        <v>1140</v>
      </c>
      <c r="EI141" s="907" t="s">
        <v>1140</v>
      </c>
      <c r="EJ141" s="907" t="s">
        <v>1140</v>
      </c>
      <c r="EK141" s="907" t="s">
        <v>1140</v>
      </c>
      <c r="EL141" s="907" t="s">
        <v>1140</v>
      </c>
      <c r="EM141" s="907" t="s">
        <v>1140</v>
      </c>
      <c r="EN141" s="907" t="s">
        <v>1140</v>
      </c>
      <c r="EO141" s="907" t="s">
        <v>1140</v>
      </c>
      <c r="EP141" s="907" t="s">
        <v>1140</v>
      </c>
      <c r="EQ141" s="907" t="s">
        <v>1140</v>
      </c>
      <c r="ER141" s="907" t="s">
        <v>534</v>
      </c>
      <c r="ES141" s="907" t="s">
        <v>534</v>
      </c>
      <c r="ET141" s="907" t="s">
        <v>534</v>
      </c>
      <c r="EU141" s="907" t="s">
        <v>1140</v>
      </c>
      <c r="EV141" s="907" t="s">
        <v>1140</v>
      </c>
      <c r="EW141" s="907" t="s">
        <v>534</v>
      </c>
      <c r="EX141" s="907" t="s">
        <v>534</v>
      </c>
      <c r="EY141" s="907" t="s">
        <v>1140</v>
      </c>
      <c r="EZ141" s="907" t="s">
        <v>1140</v>
      </c>
      <c r="FA141" s="907" t="s">
        <v>1140</v>
      </c>
      <c r="FB141" s="907" t="s">
        <v>1140</v>
      </c>
      <c r="FC141" s="907" t="s">
        <v>1140</v>
      </c>
      <c r="FD141" s="907" t="s">
        <v>1140</v>
      </c>
      <c r="FE141" s="907" t="s">
        <v>1140</v>
      </c>
      <c r="FF141" s="907" t="s">
        <v>1140</v>
      </c>
      <c r="FG141" s="907" t="s">
        <v>1140</v>
      </c>
      <c r="FH141" s="907" t="s">
        <v>534</v>
      </c>
      <c r="FI141" s="907" t="s">
        <v>534</v>
      </c>
      <c r="FJ141" s="907" t="s">
        <v>1140</v>
      </c>
      <c r="FK141" s="907" t="s">
        <v>1140</v>
      </c>
      <c r="FL141" s="907" t="s">
        <v>1140</v>
      </c>
      <c r="FM141" s="907" t="s">
        <v>1140</v>
      </c>
      <c r="FN141" s="907" t="s">
        <v>1140</v>
      </c>
      <c r="FO141" s="907" t="s">
        <v>1140</v>
      </c>
      <c r="FP141" s="907" t="s">
        <v>1140</v>
      </c>
      <c r="FQ141" s="907" t="s">
        <v>1140</v>
      </c>
      <c r="FR141" s="907" t="s">
        <v>534</v>
      </c>
      <c r="FS141" s="907" t="s">
        <v>1140</v>
      </c>
      <c r="FT141" s="907" t="s">
        <v>1140</v>
      </c>
      <c r="FU141" s="907" t="s">
        <v>1140</v>
      </c>
      <c r="FV141" s="907" t="s">
        <v>534</v>
      </c>
      <c r="FW141" s="907" t="s">
        <v>1140</v>
      </c>
      <c r="FX141" s="907" t="s">
        <v>534</v>
      </c>
      <c r="FY141" s="907" t="s">
        <v>534</v>
      </c>
      <c r="FZ141" s="907" t="s">
        <v>534</v>
      </c>
      <c r="GA141" s="907" t="s">
        <v>534</v>
      </c>
      <c r="GB141" s="907" t="s">
        <v>534</v>
      </c>
      <c r="GC141" s="907" t="s">
        <v>1140</v>
      </c>
      <c r="GD141" s="907" t="s">
        <v>534</v>
      </c>
      <c r="GE141" s="907" t="s">
        <v>534</v>
      </c>
      <c r="GF141" s="907" t="s">
        <v>1140</v>
      </c>
      <c r="GG141" s="907" t="s">
        <v>1140</v>
      </c>
      <c r="GH141" s="907" t="s">
        <v>534</v>
      </c>
      <c r="GI141" s="907" t="s">
        <v>534</v>
      </c>
      <c r="GJ141" s="907" t="s">
        <v>534</v>
      </c>
      <c r="GK141" s="907" t="s">
        <v>1140</v>
      </c>
    </row>
    <row r="142" spans="1:193" x14ac:dyDescent="0.2">
      <c r="A142" s="906">
        <v>44602</v>
      </c>
      <c r="B142" s="907" t="s">
        <v>1140</v>
      </c>
      <c r="C142" s="907" t="s">
        <v>1140</v>
      </c>
      <c r="D142" s="907" t="s">
        <v>1140</v>
      </c>
      <c r="E142" s="907" t="s">
        <v>534</v>
      </c>
      <c r="F142" s="907" t="s">
        <v>1140</v>
      </c>
      <c r="G142" s="907" t="s">
        <v>1140</v>
      </c>
      <c r="H142" s="907" t="s">
        <v>1140</v>
      </c>
      <c r="I142" s="907" t="s">
        <v>1140</v>
      </c>
      <c r="J142" s="907" t="s">
        <v>1140</v>
      </c>
      <c r="K142" s="907" t="s">
        <v>1140</v>
      </c>
      <c r="L142" s="907" t="s">
        <v>1140</v>
      </c>
      <c r="M142" s="907" t="s">
        <v>1140</v>
      </c>
      <c r="N142" s="907" t="s">
        <v>534</v>
      </c>
      <c r="O142" s="907" t="s">
        <v>534</v>
      </c>
      <c r="P142" s="907" t="s">
        <v>1140</v>
      </c>
      <c r="Q142" s="907" t="s">
        <v>1140</v>
      </c>
      <c r="R142" s="907" t="s">
        <v>1140</v>
      </c>
      <c r="S142" s="907" t="s">
        <v>1140</v>
      </c>
      <c r="T142" s="907" t="s">
        <v>1140</v>
      </c>
      <c r="U142" s="907" t="s">
        <v>1140</v>
      </c>
      <c r="V142" s="907" t="s">
        <v>1140</v>
      </c>
      <c r="W142" s="907" t="s">
        <v>1140</v>
      </c>
      <c r="X142" s="907" t="s">
        <v>1140</v>
      </c>
      <c r="Y142" s="907" t="s">
        <v>1140</v>
      </c>
      <c r="Z142" s="907" t="s">
        <v>1140</v>
      </c>
      <c r="AA142" s="907" t="s">
        <v>1140</v>
      </c>
      <c r="AB142" s="907" t="s">
        <v>1140</v>
      </c>
      <c r="AC142" s="907" t="s">
        <v>1140</v>
      </c>
      <c r="AD142" s="907" t="s">
        <v>1140</v>
      </c>
      <c r="AE142" s="907" t="s">
        <v>1140</v>
      </c>
      <c r="AF142" s="907" t="s">
        <v>534</v>
      </c>
      <c r="AG142" s="907" t="s">
        <v>534</v>
      </c>
      <c r="AH142" s="907" t="s">
        <v>1140</v>
      </c>
      <c r="AI142" s="907" t="s">
        <v>1140</v>
      </c>
      <c r="AJ142" s="907" t="s">
        <v>1140</v>
      </c>
      <c r="AK142" s="907" t="s">
        <v>1140</v>
      </c>
      <c r="AL142" s="907" t="s">
        <v>1140</v>
      </c>
      <c r="AM142" s="907" t="s">
        <v>1140</v>
      </c>
      <c r="AN142" s="907" t="s">
        <v>1140</v>
      </c>
      <c r="AO142" s="907" t="s">
        <v>1140</v>
      </c>
      <c r="AP142" s="907" t="s">
        <v>1140</v>
      </c>
      <c r="AQ142" s="907" t="s">
        <v>1140</v>
      </c>
      <c r="AR142" s="907" t="s">
        <v>1140</v>
      </c>
      <c r="AS142" s="907" t="s">
        <v>1140</v>
      </c>
      <c r="AT142" s="907" t="s">
        <v>1140</v>
      </c>
      <c r="AU142" s="907" t="s">
        <v>1140</v>
      </c>
      <c r="AV142" s="907" t="s">
        <v>1140</v>
      </c>
      <c r="AW142" s="907" t="s">
        <v>1140</v>
      </c>
      <c r="AX142" s="907" t="s">
        <v>1140</v>
      </c>
      <c r="AY142" s="907" t="s">
        <v>534</v>
      </c>
      <c r="AZ142" s="907" t="s">
        <v>534</v>
      </c>
      <c r="BA142" s="907" t="s">
        <v>1140</v>
      </c>
      <c r="BB142" s="907" t="s">
        <v>534</v>
      </c>
      <c r="BC142" s="907" t="s">
        <v>1140</v>
      </c>
      <c r="BD142" s="907" t="s">
        <v>534</v>
      </c>
      <c r="BE142" s="907" t="s">
        <v>1140</v>
      </c>
      <c r="BF142" s="907" t="s">
        <v>1140</v>
      </c>
      <c r="BG142" s="907" t="s">
        <v>534</v>
      </c>
      <c r="BH142" s="907" t="s">
        <v>534</v>
      </c>
      <c r="BI142" s="907" t="s">
        <v>1140</v>
      </c>
      <c r="BJ142" s="907" t="s">
        <v>534</v>
      </c>
      <c r="BK142" s="907" t="s">
        <v>1140</v>
      </c>
      <c r="BL142" s="907" t="s">
        <v>534</v>
      </c>
      <c r="BM142" s="907" t="s">
        <v>1140</v>
      </c>
      <c r="BN142" s="907" t="s">
        <v>1140</v>
      </c>
      <c r="BO142" s="907" t="s">
        <v>534</v>
      </c>
      <c r="BP142" s="907" t="s">
        <v>534</v>
      </c>
      <c r="BQ142" s="907" t="s">
        <v>534</v>
      </c>
      <c r="BR142" s="907" t="s">
        <v>534</v>
      </c>
      <c r="BS142" s="907" t="s">
        <v>1140</v>
      </c>
      <c r="BT142" s="907" t="s">
        <v>534</v>
      </c>
      <c r="BU142" s="907" t="s">
        <v>1140</v>
      </c>
      <c r="BV142" s="907" t="s">
        <v>1140</v>
      </c>
      <c r="BW142" s="907" t="s">
        <v>1140</v>
      </c>
      <c r="BX142" s="907" t="s">
        <v>1140</v>
      </c>
      <c r="BY142" s="907" t="s">
        <v>1140</v>
      </c>
      <c r="BZ142" s="907" t="s">
        <v>534</v>
      </c>
      <c r="CA142" s="907" t="s">
        <v>534</v>
      </c>
      <c r="CB142" s="907" t="s">
        <v>1140</v>
      </c>
      <c r="CC142" s="907" t="s">
        <v>1140</v>
      </c>
      <c r="CD142" s="907" t="s">
        <v>1140</v>
      </c>
      <c r="CE142" s="907" t="s">
        <v>1140</v>
      </c>
      <c r="CF142" s="907" t="s">
        <v>534</v>
      </c>
      <c r="CG142" s="907" t="s">
        <v>1140</v>
      </c>
      <c r="CH142" s="907" t="s">
        <v>1140</v>
      </c>
      <c r="CI142" s="907" t="s">
        <v>1140</v>
      </c>
      <c r="CJ142" s="907" t="s">
        <v>1140</v>
      </c>
      <c r="CK142" s="907" t="s">
        <v>1140</v>
      </c>
      <c r="CL142" s="907" t="s">
        <v>1140</v>
      </c>
      <c r="CM142" s="907" t="s">
        <v>1140</v>
      </c>
      <c r="CN142" s="907" t="s">
        <v>534</v>
      </c>
      <c r="CO142" s="907" t="s">
        <v>1140</v>
      </c>
      <c r="CP142" s="907" t="s">
        <v>1140</v>
      </c>
      <c r="CQ142" s="907" t="s">
        <v>1140</v>
      </c>
      <c r="CR142" s="907" t="s">
        <v>1140</v>
      </c>
      <c r="CS142" s="907" t="s">
        <v>1140</v>
      </c>
      <c r="CT142" s="907" t="s">
        <v>1140</v>
      </c>
      <c r="CU142" s="907" t="s">
        <v>1140</v>
      </c>
      <c r="CV142" s="907" t="s">
        <v>1140</v>
      </c>
      <c r="CW142" s="907" t="s">
        <v>1140</v>
      </c>
      <c r="CX142" s="907" t="s">
        <v>1140</v>
      </c>
      <c r="CY142" s="907" t="s">
        <v>1140</v>
      </c>
      <c r="CZ142" s="907" t="s">
        <v>534</v>
      </c>
      <c r="DA142" s="907" t="s">
        <v>1140</v>
      </c>
      <c r="DB142" s="907" t="s">
        <v>1140</v>
      </c>
      <c r="DC142" s="907" t="s">
        <v>1140</v>
      </c>
      <c r="DD142" s="907" t="s">
        <v>1140</v>
      </c>
      <c r="DE142" s="907" t="s">
        <v>1140</v>
      </c>
      <c r="DF142" s="907" t="s">
        <v>1140</v>
      </c>
      <c r="DG142" s="907" t="s">
        <v>1140</v>
      </c>
      <c r="DH142" s="907" t="s">
        <v>1140</v>
      </c>
      <c r="DI142" s="907" t="s">
        <v>1140</v>
      </c>
      <c r="DJ142" s="907" t="s">
        <v>534</v>
      </c>
      <c r="DK142" s="907" t="s">
        <v>1140</v>
      </c>
      <c r="DL142" s="907" t="s">
        <v>1140</v>
      </c>
      <c r="DM142" s="907" t="s">
        <v>1140</v>
      </c>
      <c r="DN142" s="907" t="s">
        <v>1140</v>
      </c>
      <c r="DO142" s="907" t="s">
        <v>1140</v>
      </c>
      <c r="DP142" s="907" t="s">
        <v>1140</v>
      </c>
      <c r="DQ142" s="907" t="s">
        <v>1140</v>
      </c>
      <c r="DR142" s="907" t="s">
        <v>1140</v>
      </c>
      <c r="DS142" s="907" t="s">
        <v>1140</v>
      </c>
      <c r="DT142" s="907" t="s">
        <v>1140</v>
      </c>
      <c r="DU142" s="907" t="s">
        <v>1140</v>
      </c>
      <c r="DV142" s="907" t="s">
        <v>1140</v>
      </c>
      <c r="DW142" s="907" t="s">
        <v>534</v>
      </c>
      <c r="DX142" s="907" t="s">
        <v>534</v>
      </c>
      <c r="DY142" s="907" t="s">
        <v>534</v>
      </c>
      <c r="DZ142" s="907" t="s">
        <v>534</v>
      </c>
      <c r="EA142" s="907" t="s">
        <v>534</v>
      </c>
      <c r="EB142" s="907" t="s">
        <v>534</v>
      </c>
      <c r="EC142" s="907" t="s">
        <v>534</v>
      </c>
      <c r="ED142" s="907" t="s">
        <v>1140</v>
      </c>
      <c r="EE142" s="907" t="s">
        <v>1140</v>
      </c>
      <c r="EF142" s="907" t="s">
        <v>1140</v>
      </c>
      <c r="EG142" s="907" t="s">
        <v>1140</v>
      </c>
      <c r="EH142" s="907" t="s">
        <v>1140</v>
      </c>
      <c r="EI142" s="907" t="s">
        <v>1140</v>
      </c>
      <c r="EJ142" s="907" t="s">
        <v>1140</v>
      </c>
      <c r="EK142" s="907" t="s">
        <v>1140</v>
      </c>
      <c r="EL142" s="907" t="s">
        <v>1140</v>
      </c>
      <c r="EM142" s="907" t="s">
        <v>1140</v>
      </c>
      <c r="EN142" s="907" t="s">
        <v>1140</v>
      </c>
      <c r="EO142" s="907" t="s">
        <v>1140</v>
      </c>
      <c r="EP142" s="907" t="s">
        <v>1140</v>
      </c>
      <c r="EQ142" s="907" t="s">
        <v>1140</v>
      </c>
      <c r="ER142" s="907" t="s">
        <v>534</v>
      </c>
      <c r="ES142" s="907" t="s">
        <v>534</v>
      </c>
      <c r="ET142" s="907" t="s">
        <v>534</v>
      </c>
      <c r="EU142" s="907" t="s">
        <v>1140</v>
      </c>
      <c r="EV142" s="907" t="s">
        <v>1140</v>
      </c>
      <c r="EW142" s="907" t="s">
        <v>534</v>
      </c>
      <c r="EX142" s="907" t="s">
        <v>534</v>
      </c>
      <c r="EY142" s="907" t="s">
        <v>1140</v>
      </c>
      <c r="EZ142" s="907" t="s">
        <v>1140</v>
      </c>
      <c r="FA142" s="907" t="s">
        <v>1140</v>
      </c>
      <c r="FB142" s="907" t="s">
        <v>1140</v>
      </c>
      <c r="FC142" s="907" t="s">
        <v>1140</v>
      </c>
      <c r="FD142" s="907" t="s">
        <v>1140</v>
      </c>
      <c r="FE142" s="907" t="s">
        <v>1140</v>
      </c>
      <c r="FF142" s="907" t="s">
        <v>1140</v>
      </c>
      <c r="FG142" s="907" t="s">
        <v>1140</v>
      </c>
      <c r="FH142" s="907" t="s">
        <v>534</v>
      </c>
      <c r="FI142" s="907" t="s">
        <v>534</v>
      </c>
      <c r="FJ142" s="907" t="s">
        <v>1140</v>
      </c>
      <c r="FK142" s="907" t="s">
        <v>1140</v>
      </c>
      <c r="FL142" s="907" t="s">
        <v>1140</v>
      </c>
      <c r="FM142" s="907" t="s">
        <v>1140</v>
      </c>
      <c r="FN142" s="907" t="s">
        <v>1140</v>
      </c>
      <c r="FO142" s="907" t="s">
        <v>1140</v>
      </c>
      <c r="FP142" s="907" t="s">
        <v>1140</v>
      </c>
      <c r="FQ142" s="907" t="s">
        <v>1140</v>
      </c>
      <c r="FR142" s="907" t="s">
        <v>534</v>
      </c>
      <c r="FS142" s="907" t="s">
        <v>1140</v>
      </c>
      <c r="FT142" s="907" t="s">
        <v>1140</v>
      </c>
      <c r="FU142" s="907" t="s">
        <v>1140</v>
      </c>
      <c r="FV142" s="907" t="s">
        <v>534</v>
      </c>
      <c r="FW142" s="907" t="s">
        <v>1140</v>
      </c>
      <c r="FX142" s="907" t="s">
        <v>534</v>
      </c>
      <c r="FY142" s="907" t="s">
        <v>534</v>
      </c>
      <c r="FZ142" s="907" t="s">
        <v>534</v>
      </c>
      <c r="GA142" s="907" t="s">
        <v>534</v>
      </c>
      <c r="GB142" s="907" t="s">
        <v>1140</v>
      </c>
      <c r="GC142" s="907" t="s">
        <v>1140</v>
      </c>
      <c r="GD142" s="907" t="s">
        <v>534</v>
      </c>
      <c r="GE142" s="907" t="s">
        <v>534</v>
      </c>
      <c r="GF142" s="907" t="s">
        <v>1140</v>
      </c>
      <c r="GG142" s="907" t="s">
        <v>1140</v>
      </c>
      <c r="GH142" s="907" t="s">
        <v>534</v>
      </c>
      <c r="GI142" s="907" t="s">
        <v>534</v>
      </c>
      <c r="GJ142" s="907" t="s">
        <v>534</v>
      </c>
      <c r="GK142" s="907" t="s">
        <v>1140</v>
      </c>
    </row>
    <row r="143" spans="1:193" x14ac:dyDescent="0.2">
      <c r="A143" s="906">
        <v>44603</v>
      </c>
      <c r="B143" s="907" t="s">
        <v>1140</v>
      </c>
      <c r="C143" s="907" t="s">
        <v>1140</v>
      </c>
      <c r="D143" s="907" t="s">
        <v>1140</v>
      </c>
      <c r="E143" s="907" t="s">
        <v>1140</v>
      </c>
      <c r="F143" s="907" t="s">
        <v>1140</v>
      </c>
      <c r="G143" s="907" t="s">
        <v>1140</v>
      </c>
      <c r="H143" s="907" t="s">
        <v>1140</v>
      </c>
      <c r="I143" s="907" t="s">
        <v>1140</v>
      </c>
      <c r="J143" s="907" t="s">
        <v>1140</v>
      </c>
      <c r="K143" s="907" t="s">
        <v>1140</v>
      </c>
      <c r="L143" s="907" t="s">
        <v>1140</v>
      </c>
      <c r="M143" s="907" t="s">
        <v>1140</v>
      </c>
      <c r="N143" s="907" t="s">
        <v>1140</v>
      </c>
      <c r="O143" s="907" t="s">
        <v>1140</v>
      </c>
      <c r="P143" s="907" t="s">
        <v>1140</v>
      </c>
      <c r="Q143" s="907" t="s">
        <v>1140</v>
      </c>
      <c r="R143" s="907" t="s">
        <v>1140</v>
      </c>
      <c r="S143" s="907" t="s">
        <v>1140</v>
      </c>
      <c r="T143" s="907" t="s">
        <v>1140</v>
      </c>
      <c r="U143" s="907" t="s">
        <v>1140</v>
      </c>
      <c r="V143" s="907" t="s">
        <v>1140</v>
      </c>
      <c r="W143" s="907" t="s">
        <v>1140</v>
      </c>
      <c r="X143" s="907" t="s">
        <v>1140</v>
      </c>
      <c r="Y143" s="907" t="s">
        <v>1140</v>
      </c>
      <c r="Z143" s="907" t="s">
        <v>1140</v>
      </c>
      <c r="AA143" s="907" t="s">
        <v>1140</v>
      </c>
      <c r="AB143" s="907" t="s">
        <v>1140</v>
      </c>
      <c r="AC143" s="907" t="s">
        <v>1140</v>
      </c>
      <c r="AD143" s="907" t="s">
        <v>1140</v>
      </c>
      <c r="AE143" s="907" t="s">
        <v>1140</v>
      </c>
      <c r="AF143" s="907" t="s">
        <v>534</v>
      </c>
      <c r="AG143" s="907" t="s">
        <v>534</v>
      </c>
      <c r="AH143" s="907" t="s">
        <v>1140</v>
      </c>
      <c r="AI143" s="907" t="s">
        <v>1140</v>
      </c>
      <c r="AJ143" s="907" t="s">
        <v>1140</v>
      </c>
      <c r="AK143" s="907" t="s">
        <v>1140</v>
      </c>
      <c r="AL143" s="907" t="s">
        <v>1140</v>
      </c>
      <c r="AM143" s="907" t="s">
        <v>1140</v>
      </c>
      <c r="AN143" s="907" t="s">
        <v>1140</v>
      </c>
      <c r="AO143" s="907" t="s">
        <v>1140</v>
      </c>
      <c r="AP143" s="907" t="s">
        <v>1140</v>
      </c>
      <c r="AQ143" s="907" t="s">
        <v>1140</v>
      </c>
      <c r="AR143" s="907" t="s">
        <v>1140</v>
      </c>
      <c r="AS143" s="907" t="s">
        <v>1140</v>
      </c>
      <c r="AT143" s="907" t="s">
        <v>534</v>
      </c>
      <c r="AU143" s="907" t="s">
        <v>1140</v>
      </c>
      <c r="AV143" s="907" t="s">
        <v>1140</v>
      </c>
      <c r="AW143" s="907" t="s">
        <v>1140</v>
      </c>
      <c r="AX143" s="907" t="s">
        <v>1140</v>
      </c>
      <c r="AY143" s="907" t="s">
        <v>534</v>
      </c>
      <c r="AZ143" s="907" t="s">
        <v>534</v>
      </c>
      <c r="BA143" s="907" t="s">
        <v>1140</v>
      </c>
      <c r="BB143" s="907" t="s">
        <v>534</v>
      </c>
      <c r="BC143" s="907" t="s">
        <v>1140</v>
      </c>
      <c r="BD143" s="907" t="s">
        <v>534</v>
      </c>
      <c r="BE143" s="907" t="s">
        <v>1140</v>
      </c>
      <c r="BF143" s="907" t="s">
        <v>1140</v>
      </c>
      <c r="BG143" s="907" t="s">
        <v>534</v>
      </c>
      <c r="BH143" s="907" t="s">
        <v>534</v>
      </c>
      <c r="BI143" s="907" t="s">
        <v>1140</v>
      </c>
      <c r="BJ143" s="907" t="s">
        <v>534</v>
      </c>
      <c r="BK143" s="907" t="s">
        <v>1140</v>
      </c>
      <c r="BL143" s="907" t="s">
        <v>534</v>
      </c>
      <c r="BM143" s="907" t="s">
        <v>1140</v>
      </c>
      <c r="BN143" s="907" t="s">
        <v>1140</v>
      </c>
      <c r="BO143" s="907" t="s">
        <v>534</v>
      </c>
      <c r="BP143" s="907" t="s">
        <v>534</v>
      </c>
      <c r="BQ143" s="907" t="s">
        <v>534</v>
      </c>
      <c r="BR143" s="907" t="s">
        <v>534</v>
      </c>
      <c r="BS143" s="907" t="s">
        <v>1140</v>
      </c>
      <c r="BT143" s="907" t="s">
        <v>534</v>
      </c>
      <c r="BU143" s="907" t="s">
        <v>1140</v>
      </c>
      <c r="BV143" s="907" t="s">
        <v>1140</v>
      </c>
      <c r="BW143" s="907" t="s">
        <v>1140</v>
      </c>
      <c r="BX143" s="907" t="s">
        <v>1140</v>
      </c>
      <c r="BY143" s="907" t="s">
        <v>534</v>
      </c>
      <c r="BZ143" s="907" t="s">
        <v>534</v>
      </c>
      <c r="CA143" s="907" t="s">
        <v>534</v>
      </c>
      <c r="CB143" s="907" t="s">
        <v>1140</v>
      </c>
      <c r="CC143" s="907" t="s">
        <v>1140</v>
      </c>
      <c r="CD143" s="907" t="s">
        <v>1140</v>
      </c>
      <c r="CE143" s="907" t="s">
        <v>1140</v>
      </c>
      <c r="CF143" s="907" t="s">
        <v>534</v>
      </c>
      <c r="CG143" s="907" t="s">
        <v>1140</v>
      </c>
      <c r="CH143" s="907" t="s">
        <v>1140</v>
      </c>
      <c r="CI143" s="907" t="s">
        <v>1140</v>
      </c>
      <c r="CJ143" s="907" t="s">
        <v>1140</v>
      </c>
      <c r="CK143" s="907" t="s">
        <v>534</v>
      </c>
      <c r="CL143" s="907" t="s">
        <v>1140</v>
      </c>
      <c r="CM143" s="907" t="s">
        <v>1140</v>
      </c>
      <c r="CN143" s="907" t="s">
        <v>534</v>
      </c>
      <c r="CO143" s="907" t="s">
        <v>1140</v>
      </c>
      <c r="CP143" s="907" t="s">
        <v>1140</v>
      </c>
      <c r="CQ143" s="907" t="s">
        <v>1140</v>
      </c>
      <c r="CR143" s="907" t="s">
        <v>1140</v>
      </c>
      <c r="CS143" s="907" t="s">
        <v>1140</v>
      </c>
      <c r="CT143" s="907" t="s">
        <v>1140</v>
      </c>
      <c r="CU143" s="907" t="s">
        <v>1140</v>
      </c>
      <c r="CV143" s="907" t="s">
        <v>1140</v>
      </c>
      <c r="CW143" s="907" t="s">
        <v>1140</v>
      </c>
      <c r="CX143" s="907" t="s">
        <v>1140</v>
      </c>
      <c r="CY143" s="907" t="s">
        <v>1140</v>
      </c>
      <c r="CZ143" s="907" t="s">
        <v>534</v>
      </c>
      <c r="DA143" s="907" t="s">
        <v>1140</v>
      </c>
      <c r="DB143" s="907" t="s">
        <v>1140</v>
      </c>
      <c r="DC143" s="907" t="s">
        <v>1140</v>
      </c>
      <c r="DD143" s="907" t="s">
        <v>1140</v>
      </c>
      <c r="DE143" s="907" t="s">
        <v>1140</v>
      </c>
      <c r="DF143" s="907" t="s">
        <v>1140</v>
      </c>
      <c r="DG143" s="907" t="s">
        <v>1140</v>
      </c>
      <c r="DH143" s="907" t="s">
        <v>1140</v>
      </c>
      <c r="DI143" s="907" t="s">
        <v>1140</v>
      </c>
      <c r="DJ143" s="907" t="s">
        <v>534</v>
      </c>
      <c r="DK143" s="907" t="s">
        <v>1140</v>
      </c>
      <c r="DL143" s="907" t="s">
        <v>1140</v>
      </c>
      <c r="DM143" s="907" t="s">
        <v>1140</v>
      </c>
      <c r="DN143" s="907" t="s">
        <v>1140</v>
      </c>
      <c r="DO143" s="907" t="s">
        <v>1140</v>
      </c>
      <c r="DP143" s="907" t="s">
        <v>1140</v>
      </c>
      <c r="DQ143" s="907" t="s">
        <v>1140</v>
      </c>
      <c r="DR143" s="907" t="s">
        <v>1140</v>
      </c>
      <c r="DS143" s="907" t="s">
        <v>1140</v>
      </c>
      <c r="DT143" s="907" t="s">
        <v>534</v>
      </c>
      <c r="DU143" s="907" t="s">
        <v>1140</v>
      </c>
      <c r="DV143" s="907" t="s">
        <v>1140</v>
      </c>
      <c r="DW143" s="907" t="s">
        <v>534</v>
      </c>
      <c r="DX143" s="907" t="s">
        <v>534</v>
      </c>
      <c r="DY143" s="907" t="s">
        <v>534</v>
      </c>
      <c r="DZ143" s="907" t="s">
        <v>534</v>
      </c>
      <c r="EA143" s="907" t="s">
        <v>534</v>
      </c>
      <c r="EB143" s="907" t="s">
        <v>534</v>
      </c>
      <c r="EC143" s="907" t="s">
        <v>534</v>
      </c>
      <c r="ED143" s="907" t="s">
        <v>1140</v>
      </c>
      <c r="EE143" s="907" t="s">
        <v>1140</v>
      </c>
      <c r="EF143" s="907" t="s">
        <v>1140</v>
      </c>
      <c r="EG143" s="907" t="s">
        <v>1140</v>
      </c>
      <c r="EH143" s="907" t="s">
        <v>1140</v>
      </c>
      <c r="EI143" s="907" t="s">
        <v>1140</v>
      </c>
      <c r="EJ143" s="907" t="s">
        <v>1140</v>
      </c>
      <c r="EK143" s="907" t="s">
        <v>1140</v>
      </c>
      <c r="EL143" s="907" t="s">
        <v>1140</v>
      </c>
      <c r="EM143" s="907" t="s">
        <v>1140</v>
      </c>
      <c r="EN143" s="907" t="s">
        <v>1140</v>
      </c>
      <c r="EO143" s="907" t="s">
        <v>1140</v>
      </c>
      <c r="EP143" s="907" t="s">
        <v>1140</v>
      </c>
      <c r="EQ143" s="907" t="s">
        <v>1140</v>
      </c>
      <c r="ER143" s="907" t="s">
        <v>534</v>
      </c>
      <c r="ES143" s="907" t="s">
        <v>1140</v>
      </c>
      <c r="ET143" s="907" t="s">
        <v>534</v>
      </c>
      <c r="EU143" s="907" t="s">
        <v>1140</v>
      </c>
      <c r="EV143" s="907" t="s">
        <v>1140</v>
      </c>
      <c r="EW143" s="907" t="s">
        <v>534</v>
      </c>
      <c r="EX143" s="907" t="s">
        <v>534</v>
      </c>
      <c r="EY143" s="907" t="s">
        <v>1140</v>
      </c>
      <c r="EZ143" s="907" t="s">
        <v>1140</v>
      </c>
      <c r="FA143" s="907" t="s">
        <v>1140</v>
      </c>
      <c r="FB143" s="907" t="s">
        <v>1140</v>
      </c>
      <c r="FC143" s="907" t="s">
        <v>534</v>
      </c>
      <c r="FD143" s="907" t="s">
        <v>1140</v>
      </c>
      <c r="FE143" s="907" t="s">
        <v>1140</v>
      </c>
      <c r="FF143" s="907" t="s">
        <v>1140</v>
      </c>
      <c r="FG143" s="907" t="s">
        <v>1140</v>
      </c>
      <c r="FH143" s="907" t="s">
        <v>534</v>
      </c>
      <c r="FI143" s="907" t="s">
        <v>534</v>
      </c>
      <c r="FJ143" s="907" t="s">
        <v>1140</v>
      </c>
      <c r="FK143" s="907" t="s">
        <v>1140</v>
      </c>
      <c r="FL143" s="907" t="s">
        <v>1140</v>
      </c>
      <c r="FM143" s="907" t="s">
        <v>1140</v>
      </c>
      <c r="FN143" s="907" t="s">
        <v>1140</v>
      </c>
      <c r="FO143" s="907" t="s">
        <v>1140</v>
      </c>
      <c r="FP143" s="907" t="s">
        <v>1140</v>
      </c>
      <c r="FQ143" s="907" t="s">
        <v>1140</v>
      </c>
      <c r="FR143" s="907" t="s">
        <v>534</v>
      </c>
      <c r="FS143" s="907" t="s">
        <v>1140</v>
      </c>
      <c r="FT143" s="907" t="s">
        <v>1140</v>
      </c>
      <c r="FU143" s="907" t="s">
        <v>1140</v>
      </c>
      <c r="FV143" s="907" t="s">
        <v>534</v>
      </c>
      <c r="FW143" s="907" t="s">
        <v>1140</v>
      </c>
      <c r="FX143" s="907" t="s">
        <v>534</v>
      </c>
      <c r="FY143" s="907" t="s">
        <v>534</v>
      </c>
      <c r="FZ143" s="907" t="s">
        <v>534</v>
      </c>
      <c r="GA143" s="907" t="s">
        <v>534</v>
      </c>
      <c r="GB143" s="907" t="s">
        <v>534</v>
      </c>
      <c r="GC143" s="907" t="s">
        <v>1140</v>
      </c>
      <c r="GD143" s="907" t="s">
        <v>534</v>
      </c>
      <c r="GE143" s="907" t="s">
        <v>534</v>
      </c>
      <c r="GF143" s="907" t="s">
        <v>1140</v>
      </c>
      <c r="GG143" s="907" t="s">
        <v>1140</v>
      </c>
      <c r="GH143" s="907" t="s">
        <v>534</v>
      </c>
      <c r="GI143" s="907" t="s">
        <v>534</v>
      </c>
      <c r="GJ143" s="907" t="s">
        <v>534</v>
      </c>
      <c r="GK143" s="907" t="s">
        <v>1140</v>
      </c>
    </row>
    <row r="144" spans="1:193" x14ac:dyDescent="0.2">
      <c r="A144" s="906">
        <v>44604</v>
      </c>
      <c r="B144" s="907" t="s">
        <v>1140</v>
      </c>
      <c r="C144" s="907" t="s">
        <v>1140</v>
      </c>
      <c r="D144" s="907" t="s">
        <v>1140</v>
      </c>
      <c r="E144" s="907" t="s">
        <v>1140</v>
      </c>
      <c r="F144" s="907" t="s">
        <v>1140</v>
      </c>
      <c r="G144" s="907" t="s">
        <v>1140</v>
      </c>
      <c r="H144" s="907" t="s">
        <v>1140</v>
      </c>
      <c r="I144" s="907" t="s">
        <v>1140</v>
      </c>
      <c r="J144" s="907" t="s">
        <v>1140</v>
      </c>
      <c r="K144" s="907" t="s">
        <v>1140</v>
      </c>
      <c r="L144" s="907" t="s">
        <v>1140</v>
      </c>
      <c r="M144" s="907" t="s">
        <v>1140</v>
      </c>
      <c r="N144" s="907" t="s">
        <v>1140</v>
      </c>
      <c r="O144" s="907" t="s">
        <v>1140</v>
      </c>
      <c r="P144" s="907" t="s">
        <v>1140</v>
      </c>
      <c r="Q144" s="907" t="s">
        <v>1140</v>
      </c>
      <c r="R144" s="907" t="s">
        <v>1140</v>
      </c>
      <c r="S144" s="907" t="s">
        <v>1140</v>
      </c>
      <c r="T144" s="907" t="s">
        <v>1140</v>
      </c>
      <c r="U144" s="907" t="s">
        <v>1140</v>
      </c>
      <c r="V144" s="907" t="s">
        <v>1140</v>
      </c>
      <c r="W144" s="907" t="s">
        <v>1140</v>
      </c>
      <c r="X144" s="907" t="s">
        <v>1140</v>
      </c>
      <c r="Y144" s="907" t="s">
        <v>1140</v>
      </c>
      <c r="Z144" s="907" t="s">
        <v>1140</v>
      </c>
      <c r="AA144" s="907" t="s">
        <v>1140</v>
      </c>
      <c r="AB144" s="907" t="s">
        <v>1140</v>
      </c>
      <c r="AC144" s="907" t="s">
        <v>1140</v>
      </c>
      <c r="AD144" s="907" t="s">
        <v>1140</v>
      </c>
      <c r="AE144" s="907" t="s">
        <v>1140</v>
      </c>
      <c r="AF144" s="907" t="s">
        <v>534</v>
      </c>
      <c r="AG144" s="907" t="s">
        <v>534</v>
      </c>
      <c r="AH144" s="907" t="s">
        <v>1140</v>
      </c>
      <c r="AI144" s="907" t="s">
        <v>1140</v>
      </c>
      <c r="AJ144" s="907" t="s">
        <v>1140</v>
      </c>
      <c r="AK144" s="907" t="s">
        <v>1140</v>
      </c>
      <c r="AL144" s="907" t="s">
        <v>1140</v>
      </c>
      <c r="AM144" s="907" t="s">
        <v>1140</v>
      </c>
      <c r="AN144" s="907" t="s">
        <v>1140</v>
      </c>
      <c r="AO144" s="907" t="s">
        <v>1140</v>
      </c>
      <c r="AP144" s="907" t="s">
        <v>1140</v>
      </c>
      <c r="AQ144" s="907" t="s">
        <v>1140</v>
      </c>
      <c r="AR144" s="907" t="s">
        <v>1140</v>
      </c>
      <c r="AS144" s="907" t="s">
        <v>1140</v>
      </c>
      <c r="AT144" s="907" t="s">
        <v>1140</v>
      </c>
      <c r="AU144" s="907" t="s">
        <v>1140</v>
      </c>
      <c r="AV144" s="907" t="s">
        <v>1140</v>
      </c>
      <c r="AW144" s="907" t="s">
        <v>1140</v>
      </c>
      <c r="AX144" s="907" t="s">
        <v>1140</v>
      </c>
      <c r="AY144" s="907" t="s">
        <v>534</v>
      </c>
      <c r="AZ144" s="907" t="s">
        <v>534</v>
      </c>
      <c r="BA144" s="907" t="s">
        <v>1140</v>
      </c>
      <c r="BB144" s="907" t="s">
        <v>534</v>
      </c>
      <c r="BC144" s="907" t="s">
        <v>1140</v>
      </c>
      <c r="BD144" s="907" t="s">
        <v>534</v>
      </c>
      <c r="BE144" s="907" t="s">
        <v>1140</v>
      </c>
      <c r="BF144" s="907" t="s">
        <v>1140</v>
      </c>
      <c r="BG144" s="907" t="s">
        <v>534</v>
      </c>
      <c r="BH144" s="907" t="s">
        <v>534</v>
      </c>
      <c r="BI144" s="907" t="s">
        <v>1140</v>
      </c>
      <c r="BJ144" s="907" t="s">
        <v>534</v>
      </c>
      <c r="BK144" s="907" t="s">
        <v>1140</v>
      </c>
      <c r="BL144" s="907" t="s">
        <v>534</v>
      </c>
      <c r="BM144" s="907" t="s">
        <v>1140</v>
      </c>
      <c r="BN144" s="907" t="s">
        <v>1140</v>
      </c>
      <c r="BO144" s="907" t="s">
        <v>534</v>
      </c>
      <c r="BP144" s="907" t="s">
        <v>534</v>
      </c>
      <c r="BQ144" s="907" t="s">
        <v>534</v>
      </c>
      <c r="BR144" s="907" t="s">
        <v>534</v>
      </c>
      <c r="BS144" s="907" t="s">
        <v>1140</v>
      </c>
      <c r="BT144" s="907" t="s">
        <v>534</v>
      </c>
      <c r="BU144" s="907" t="s">
        <v>1140</v>
      </c>
      <c r="BV144" s="907" t="s">
        <v>1140</v>
      </c>
      <c r="BW144" s="907" t="s">
        <v>1140</v>
      </c>
      <c r="BX144" s="907" t="s">
        <v>1140</v>
      </c>
      <c r="BY144" s="907" t="s">
        <v>534</v>
      </c>
      <c r="BZ144" s="907" t="s">
        <v>534</v>
      </c>
      <c r="CA144" s="907" t="s">
        <v>534</v>
      </c>
      <c r="CB144" s="907" t="s">
        <v>1140</v>
      </c>
      <c r="CC144" s="907" t="s">
        <v>1140</v>
      </c>
      <c r="CD144" s="907" t="s">
        <v>1140</v>
      </c>
      <c r="CE144" s="907" t="s">
        <v>1140</v>
      </c>
      <c r="CF144" s="907" t="s">
        <v>534</v>
      </c>
      <c r="CG144" s="907" t="s">
        <v>1140</v>
      </c>
      <c r="CH144" s="907" t="s">
        <v>1140</v>
      </c>
      <c r="CI144" s="907" t="s">
        <v>1140</v>
      </c>
      <c r="CJ144" s="907" t="s">
        <v>1140</v>
      </c>
      <c r="CK144" s="907" t="s">
        <v>1140</v>
      </c>
      <c r="CL144" s="907" t="s">
        <v>1140</v>
      </c>
      <c r="CM144" s="907" t="s">
        <v>1140</v>
      </c>
      <c r="CN144" s="907" t="s">
        <v>534</v>
      </c>
      <c r="CO144" s="907" t="s">
        <v>1140</v>
      </c>
      <c r="CP144" s="907" t="s">
        <v>1140</v>
      </c>
      <c r="CQ144" s="907" t="s">
        <v>1140</v>
      </c>
      <c r="CR144" s="907" t="s">
        <v>1140</v>
      </c>
      <c r="CS144" s="907" t="s">
        <v>1140</v>
      </c>
      <c r="CT144" s="907" t="s">
        <v>1140</v>
      </c>
      <c r="CU144" s="907" t="s">
        <v>1140</v>
      </c>
      <c r="CV144" s="907" t="s">
        <v>1140</v>
      </c>
      <c r="CW144" s="907" t="s">
        <v>1140</v>
      </c>
      <c r="CX144" s="907" t="s">
        <v>1140</v>
      </c>
      <c r="CY144" s="907" t="s">
        <v>1140</v>
      </c>
      <c r="CZ144" s="907" t="s">
        <v>534</v>
      </c>
      <c r="DA144" s="907" t="s">
        <v>1140</v>
      </c>
      <c r="DB144" s="907" t="s">
        <v>1140</v>
      </c>
      <c r="DC144" s="907" t="s">
        <v>1140</v>
      </c>
      <c r="DD144" s="907" t="s">
        <v>1140</v>
      </c>
      <c r="DE144" s="907" t="s">
        <v>1140</v>
      </c>
      <c r="DF144" s="907" t="s">
        <v>1140</v>
      </c>
      <c r="DG144" s="907" t="s">
        <v>1140</v>
      </c>
      <c r="DH144" s="907" t="s">
        <v>1140</v>
      </c>
      <c r="DI144" s="907" t="s">
        <v>1140</v>
      </c>
      <c r="DJ144" s="907" t="s">
        <v>534</v>
      </c>
      <c r="DK144" s="907" t="s">
        <v>1140</v>
      </c>
      <c r="DL144" s="907" t="s">
        <v>1140</v>
      </c>
      <c r="DM144" s="907" t="s">
        <v>1140</v>
      </c>
      <c r="DN144" s="907" t="s">
        <v>1140</v>
      </c>
      <c r="DO144" s="907" t="s">
        <v>1140</v>
      </c>
      <c r="DP144" s="907" t="s">
        <v>1140</v>
      </c>
      <c r="DQ144" s="907" t="s">
        <v>1140</v>
      </c>
      <c r="DR144" s="907" t="s">
        <v>1140</v>
      </c>
      <c r="DS144" s="907" t="s">
        <v>1140</v>
      </c>
      <c r="DT144" s="907" t="s">
        <v>1140</v>
      </c>
      <c r="DU144" s="907" t="s">
        <v>1140</v>
      </c>
      <c r="DV144" s="907" t="s">
        <v>1140</v>
      </c>
      <c r="DW144" s="907" t="s">
        <v>534</v>
      </c>
      <c r="DX144" s="907" t="s">
        <v>534</v>
      </c>
      <c r="DY144" s="907" t="s">
        <v>534</v>
      </c>
      <c r="DZ144" s="907" t="s">
        <v>534</v>
      </c>
      <c r="EA144" s="907" t="s">
        <v>534</v>
      </c>
      <c r="EB144" s="907" t="s">
        <v>534</v>
      </c>
      <c r="EC144" s="907" t="s">
        <v>534</v>
      </c>
      <c r="ED144" s="907" t="s">
        <v>1140</v>
      </c>
      <c r="EE144" s="907" t="s">
        <v>1140</v>
      </c>
      <c r="EF144" s="907" t="s">
        <v>1140</v>
      </c>
      <c r="EG144" s="907" t="s">
        <v>1140</v>
      </c>
      <c r="EH144" s="907" t="s">
        <v>1140</v>
      </c>
      <c r="EI144" s="907" t="s">
        <v>1140</v>
      </c>
      <c r="EJ144" s="907" t="s">
        <v>1140</v>
      </c>
      <c r="EK144" s="907" t="s">
        <v>1140</v>
      </c>
      <c r="EL144" s="907" t="s">
        <v>1140</v>
      </c>
      <c r="EM144" s="907" t="s">
        <v>1140</v>
      </c>
      <c r="EN144" s="907" t="s">
        <v>1140</v>
      </c>
      <c r="EO144" s="907" t="s">
        <v>1140</v>
      </c>
      <c r="EP144" s="907" t="s">
        <v>1140</v>
      </c>
      <c r="EQ144" s="907" t="s">
        <v>1140</v>
      </c>
      <c r="ER144" s="907" t="s">
        <v>534</v>
      </c>
      <c r="ES144" s="907" t="s">
        <v>1140</v>
      </c>
      <c r="ET144" s="907" t="s">
        <v>534</v>
      </c>
      <c r="EU144" s="907" t="s">
        <v>1140</v>
      </c>
      <c r="EV144" s="907" t="s">
        <v>1140</v>
      </c>
      <c r="EW144" s="907" t="s">
        <v>534</v>
      </c>
      <c r="EX144" s="907" t="s">
        <v>534</v>
      </c>
      <c r="EY144" s="907" t="s">
        <v>1140</v>
      </c>
      <c r="EZ144" s="907" t="s">
        <v>1140</v>
      </c>
      <c r="FA144" s="907" t="s">
        <v>1140</v>
      </c>
      <c r="FB144" s="907" t="s">
        <v>1140</v>
      </c>
      <c r="FC144" s="907" t="s">
        <v>1140</v>
      </c>
      <c r="FD144" s="907" t="s">
        <v>1140</v>
      </c>
      <c r="FE144" s="907" t="s">
        <v>1140</v>
      </c>
      <c r="FF144" s="907" t="s">
        <v>1140</v>
      </c>
      <c r="FG144" s="907" t="s">
        <v>1140</v>
      </c>
      <c r="FH144" s="907" t="s">
        <v>534</v>
      </c>
      <c r="FI144" s="907" t="s">
        <v>534</v>
      </c>
      <c r="FJ144" s="907" t="s">
        <v>1140</v>
      </c>
      <c r="FK144" s="907" t="s">
        <v>1140</v>
      </c>
      <c r="FL144" s="907" t="s">
        <v>1140</v>
      </c>
      <c r="FM144" s="907" t="s">
        <v>1140</v>
      </c>
      <c r="FN144" s="907" t="s">
        <v>1140</v>
      </c>
      <c r="FO144" s="907" t="s">
        <v>1140</v>
      </c>
      <c r="FP144" s="907" t="s">
        <v>1140</v>
      </c>
      <c r="FQ144" s="907" t="s">
        <v>1140</v>
      </c>
      <c r="FR144" s="907" t="s">
        <v>534</v>
      </c>
      <c r="FS144" s="907" t="s">
        <v>1140</v>
      </c>
      <c r="FT144" s="907" t="s">
        <v>1140</v>
      </c>
      <c r="FU144" s="907" t="s">
        <v>1140</v>
      </c>
      <c r="FV144" s="907" t="s">
        <v>534</v>
      </c>
      <c r="FW144" s="907" t="s">
        <v>1140</v>
      </c>
      <c r="FX144" s="907" t="s">
        <v>534</v>
      </c>
      <c r="FY144" s="907" t="s">
        <v>534</v>
      </c>
      <c r="FZ144" s="907" t="s">
        <v>534</v>
      </c>
      <c r="GA144" s="907" t="s">
        <v>534</v>
      </c>
      <c r="GB144" s="907" t="s">
        <v>534</v>
      </c>
      <c r="GC144" s="907" t="s">
        <v>1140</v>
      </c>
      <c r="GD144" s="907" t="s">
        <v>534</v>
      </c>
      <c r="GE144" s="907" t="s">
        <v>534</v>
      </c>
      <c r="GF144" s="907" t="s">
        <v>1140</v>
      </c>
      <c r="GG144" s="907" t="s">
        <v>1140</v>
      </c>
      <c r="GH144" s="907" t="s">
        <v>534</v>
      </c>
      <c r="GI144" s="907" t="s">
        <v>534</v>
      </c>
      <c r="GJ144" s="907" t="s">
        <v>534</v>
      </c>
      <c r="GK144" s="907" t="s">
        <v>534</v>
      </c>
    </row>
    <row r="145" spans="1:193" x14ac:dyDescent="0.2">
      <c r="A145" s="906">
        <v>44605</v>
      </c>
      <c r="B145" s="907" t="s">
        <v>1140</v>
      </c>
      <c r="C145" s="907" t="s">
        <v>1140</v>
      </c>
      <c r="D145" s="907" t="s">
        <v>1140</v>
      </c>
      <c r="E145" s="907" t="s">
        <v>1140</v>
      </c>
      <c r="F145" s="907" t="s">
        <v>1140</v>
      </c>
      <c r="G145" s="907" t="s">
        <v>1140</v>
      </c>
      <c r="H145" s="907" t="s">
        <v>1140</v>
      </c>
      <c r="I145" s="907" t="s">
        <v>1140</v>
      </c>
      <c r="J145" s="907" t="s">
        <v>1140</v>
      </c>
      <c r="K145" s="907" t="s">
        <v>1140</v>
      </c>
      <c r="L145" s="907" t="s">
        <v>1140</v>
      </c>
      <c r="M145" s="907" t="s">
        <v>1140</v>
      </c>
      <c r="N145" s="907" t="s">
        <v>1140</v>
      </c>
      <c r="O145" s="907" t="s">
        <v>1140</v>
      </c>
      <c r="P145" s="907" t="s">
        <v>1140</v>
      </c>
      <c r="Q145" s="907" t="s">
        <v>1140</v>
      </c>
      <c r="R145" s="907" t="s">
        <v>1140</v>
      </c>
      <c r="S145" s="907" t="s">
        <v>1140</v>
      </c>
      <c r="T145" s="907" t="s">
        <v>1140</v>
      </c>
      <c r="U145" s="907" t="s">
        <v>1140</v>
      </c>
      <c r="V145" s="907" t="s">
        <v>1140</v>
      </c>
      <c r="W145" s="907" t="s">
        <v>1140</v>
      </c>
      <c r="X145" s="907" t="s">
        <v>1140</v>
      </c>
      <c r="Y145" s="907" t="s">
        <v>1140</v>
      </c>
      <c r="Z145" s="907" t="s">
        <v>1140</v>
      </c>
      <c r="AA145" s="907" t="s">
        <v>1140</v>
      </c>
      <c r="AB145" s="907" t="s">
        <v>1140</v>
      </c>
      <c r="AC145" s="907" t="s">
        <v>1140</v>
      </c>
      <c r="AD145" s="907" t="s">
        <v>1140</v>
      </c>
      <c r="AE145" s="907" t="s">
        <v>1140</v>
      </c>
      <c r="AF145" s="907" t="s">
        <v>534</v>
      </c>
      <c r="AG145" s="907" t="s">
        <v>534</v>
      </c>
      <c r="AH145" s="907" t="s">
        <v>1140</v>
      </c>
      <c r="AI145" s="907" t="s">
        <v>1140</v>
      </c>
      <c r="AJ145" s="907" t="s">
        <v>1140</v>
      </c>
      <c r="AK145" s="907" t="s">
        <v>1140</v>
      </c>
      <c r="AL145" s="907" t="s">
        <v>1140</v>
      </c>
      <c r="AM145" s="907" t="s">
        <v>1140</v>
      </c>
      <c r="AN145" s="907" t="s">
        <v>1140</v>
      </c>
      <c r="AO145" s="907" t="s">
        <v>1140</v>
      </c>
      <c r="AP145" s="907" t="s">
        <v>1140</v>
      </c>
      <c r="AQ145" s="907" t="s">
        <v>1140</v>
      </c>
      <c r="AR145" s="907" t="s">
        <v>1140</v>
      </c>
      <c r="AS145" s="907" t="s">
        <v>1140</v>
      </c>
      <c r="AT145" s="907" t="s">
        <v>534</v>
      </c>
      <c r="AU145" s="907" t="s">
        <v>1140</v>
      </c>
      <c r="AV145" s="907" t="s">
        <v>1140</v>
      </c>
      <c r="AW145" s="907" t="s">
        <v>1140</v>
      </c>
      <c r="AX145" s="907" t="s">
        <v>1140</v>
      </c>
      <c r="AY145" s="907" t="s">
        <v>534</v>
      </c>
      <c r="AZ145" s="907" t="s">
        <v>534</v>
      </c>
      <c r="BA145" s="907" t="s">
        <v>1140</v>
      </c>
      <c r="BB145" s="907" t="s">
        <v>534</v>
      </c>
      <c r="BC145" s="907" t="s">
        <v>1140</v>
      </c>
      <c r="BD145" s="907" t="s">
        <v>534</v>
      </c>
      <c r="BE145" s="907" t="s">
        <v>1140</v>
      </c>
      <c r="BF145" s="907" t="s">
        <v>1140</v>
      </c>
      <c r="BG145" s="907" t="s">
        <v>534</v>
      </c>
      <c r="BH145" s="907" t="s">
        <v>534</v>
      </c>
      <c r="BI145" s="907" t="s">
        <v>1140</v>
      </c>
      <c r="BJ145" s="907" t="s">
        <v>534</v>
      </c>
      <c r="BK145" s="907" t="s">
        <v>1140</v>
      </c>
      <c r="BL145" s="907" t="s">
        <v>534</v>
      </c>
      <c r="BM145" s="907" t="s">
        <v>1140</v>
      </c>
      <c r="BN145" s="907" t="s">
        <v>1140</v>
      </c>
      <c r="BO145" s="907" t="s">
        <v>534</v>
      </c>
      <c r="BP145" s="907" t="s">
        <v>534</v>
      </c>
      <c r="BQ145" s="907" t="s">
        <v>534</v>
      </c>
      <c r="BR145" s="907" t="s">
        <v>534</v>
      </c>
      <c r="BS145" s="907" t="s">
        <v>1140</v>
      </c>
      <c r="BT145" s="907" t="s">
        <v>534</v>
      </c>
      <c r="BU145" s="907" t="s">
        <v>1140</v>
      </c>
      <c r="BV145" s="907" t="s">
        <v>1140</v>
      </c>
      <c r="BW145" s="907" t="s">
        <v>1140</v>
      </c>
      <c r="BX145" s="907" t="s">
        <v>1140</v>
      </c>
      <c r="BY145" s="907" t="s">
        <v>534</v>
      </c>
      <c r="BZ145" s="907" t="s">
        <v>534</v>
      </c>
      <c r="CA145" s="907" t="s">
        <v>534</v>
      </c>
      <c r="CB145" s="907" t="s">
        <v>1140</v>
      </c>
      <c r="CC145" s="907" t="s">
        <v>1140</v>
      </c>
      <c r="CD145" s="907" t="s">
        <v>1140</v>
      </c>
      <c r="CE145" s="907" t="s">
        <v>534</v>
      </c>
      <c r="CF145" s="907" t="s">
        <v>534</v>
      </c>
      <c r="CG145" s="907" t="s">
        <v>1140</v>
      </c>
      <c r="CH145" s="907" t="s">
        <v>1140</v>
      </c>
      <c r="CI145" s="907" t="s">
        <v>1140</v>
      </c>
      <c r="CJ145" s="907" t="s">
        <v>1140</v>
      </c>
      <c r="CK145" s="907" t="s">
        <v>1140</v>
      </c>
      <c r="CL145" s="907" t="s">
        <v>1140</v>
      </c>
      <c r="CM145" s="907" t="s">
        <v>1140</v>
      </c>
      <c r="CN145" s="907" t="s">
        <v>534</v>
      </c>
      <c r="CO145" s="907" t="s">
        <v>1140</v>
      </c>
      <c r="CP145" s="907" t="s">
        <v>1140</v>
      </c>
      <c r="CQ145" s="907" t="s">
        <v>1140</v>
      </c>
      <c r="CR145" s="907" t="s">
        <v>1140</v>
      </c>
      <c r="CS145" s="907" t="s">
        <v>1140</v>
      </c>
      <c r="CT145" s="907" t="s">
        <v>1140</v>
      </c>
      <c r="CU145" s="907" t="s">
        <v>1140</v>
      </c>
      <c r="CV145" s="907" t="s">
        <v>1140</v>
      </c>
      <c r="CW145" s="907" t="s">
        <v>1140</v>
      </c>
      <c r="CX145" s="907" t="s">
        <v>1140</v>
      </c>
      <c r="CY145" s="907" t="s">
        <v>1140</v>
      </c>
      <c r="CZ145" s="907" t="s">
        <v>534</v>
      </c>
      <c r="DA145" s="907" t="s">
        <v>1140</v>
      </c>
      <c r="DB145" s="907" t="s">
        <v>1140</v>
      </c>
      <c r="DC145" s="907" t="s">
        <v>1140</v>
      </c>
      <c r="DD145" s="907" t="s">
        <v>1140</v>
      </c>
      <c r="DE145" s="907" t="s">
        <v>1140</v>
      </c>
      <c r="DF145" s="907" t="s">
        <v>1140</v>
      </c>
      <c r="DG145" s="907" t="s">
        <v>1140</v>
      </c>
      <c r="DH145" s="907" t="s">
        <v>1140</v>
      </c>
      <c r="DI145" s="907" t="s">
        <v>1140</v>
      </c>
      <c r="DJ145" s="907" t="s">
        <v>534</v>
      </c>
      <c r="DK145" s="907" t="s">
        <v>1140</v>
      </c>
      <c r="DL145" s="907" t="s">
        <v>1140</v>
      </c>
      <c r="DM145" s="907" t="s">
        <v>1140</v>
      </c>
      <c r="DN145" s="907" t="s">
        <v>1140</v>
      </c>
      <c r="DO145" s="907" t="s">
        <v>1140</v>
      </c>
      <c r="DP145" s="907" t="s">
        <v>1140</v>
      </c>
      <c r="DQ145" s="907" t="s">
        <v>1140</v>
      </c>
      <c r="DR145" s="907" t="s">
        <v>1140</v>
      </c>
      <c r="DS145" s="907" t="s">
        <v>1140</v>
      </c>
      <c r="DT145" s="907" t="s">
        <v>1140</v>
      </c>
      <c r="DU145" s="907" t="s">
        <v>1140</v>
      </c>
      <c r="DV145" s="907" t="s">
        <v>1140</v>
      </c>
      <c r="DW145" s="907" t="s">
        <v>534</v>
      </c>
      <c r="DX145" s="907" t="s">
        <v>534</v>
      </c>
      <c r="DY145" s="907" t="s">
        <v>534</v>
      </c>
      <c r="DZ145" s="907" t="s">
        <v>534</v>
      </c>
      <c r="EA145" s="907" t="s">
        <v>534</v>
      </c>
      <c r="EB145" s="907" t="s">
        <v>534</v>
      </c>
      <c r="EC145" s="907" t="s">
        <v>534</v>
      </c>
      <c r="ED145" s="907" t="s">
        <v>1140</v>
      </c>
      <c r="EE145" s="907" t="s">
        <v>1140</v>
      </c>
      <c r="EF145" s="907" t="s">
        <v>1140</v>
      </c>
      <c r="EG145" s="907" t="s">
        <v>1140</v>
      </c>
      <c r="EH145" s="907" t="s">
        <v>1140</v>
      </c>
      <c r="EI145" s="907" t="s">
        <v>1140</v>
      </c>
      <c r="EJ145" s="907" t="s">
        <v>1140</v>
      </c>
      <c r="EK145" s="907" t="s">
        <v>1140</v>
      </c>
      <c r="EL145" s="907" t="s">
        <v>1140</v>
      </c>
      <c r="EM145" s="907" t="s">
        <v>1140</v>
      </c>
      <c r="EN145" s="907" t="s">
        <v>1140</v>
      </c>
      <c r="EO145" s="907" t="s">
        <v>1140</v>
      </c>
      <c r="EP145" s="907" t="s">
        <v>1140</v>
      </c>
      <c r="EQ145" s="907" t="s">
        <v>1140</v>
      </c>
      <c r="ER145" s="907" t="s">
        <v>534</v>
      </c>
      <c r="ES145" s="907" t="s">
        <v>1140</v>
      </c>
      <c r="ET145" s="907" t="s">
        <v>534</v>
      </c>
      <c r="EU145" s="907" t="s">
        <v>1140</v>
      </c>
      <c r="EV145" s="907" t="s">
        <v>1140</v>
      </c>
      <c r="EW145" s="907" t="s">
        <v>534</v>
      </c>
      <c r="EX145" s="907" t="s">
        <v>534</v>
      </c>
      <c r="EY145" s="907" t="s">
        <v>1140</v>
      </c>
      <c r="EZ145" s="907" t="s">
        <v>1140</v>
      </c>
      <c r="FA145" s="907" t="s">
        <v>1140</v>
      </c>
      <c r="FB145" s="907" t="s">
        <v>1140</v>
      </c>
      <c r="FC145" s="907" t="s">
        <v>1140</v>
      </c>
      <c r="FD145" s="907" t="s">
        <v>1140</v>
      </c>
      <c r="FE145" s="907" t="s">
        <v>1140</v>
      </c>
      <c r="FF145" s="907" t="s">
        <v>1140</v>
      </c>
      <c r="FG145" s="907" t="s">
        <v>1140</v>
      </c>
      <c r="FH145" s="907" t="s">
        <v>534</v>
      </c>
      <c r="FI145" s="907" t="s">
        <v>534</v>
      </c>
      <c r="FJ145" s="907" t="s">
        <v>1140</v>
      </c>
      <c r="FK145" s="907" t="s">
        <v>1140</v>
      </c>
      <c r="FL145" s="907" t="s">
        <v>1140</v>
      </c>
      <c r="FM145" s="907" t="s">
        <v>1140</v>
      </c>
      <c r="FN145" s="907" t="s">
        <v>1140</v>
      </c>
      <c r="FO145" s="907" t="s">
        <v>1140</v>
      </c>
      <c r="FP145" s="907" t="s">
        <v>1140</v>
      </c>
      <c r="FQ145" s="907" t="s">
        <v>1140</v>
      </c>
      <c r="FR145" s="907" t="s">
        <v>534</v>
      </c>
      <c r="FS145" s="907" t="s">
        <v>1140</v>
      </c>
      <c r="FT145" s="907" t="s">
        <v>1140</v>
      </c>
      <c r="FU145" s="907" t="s">
        <v>1140</v>
      </c>
      <c r="FV145" s="907" t="s">
        <v>534</v>
      </c>
      <c r="FW145" s="907" t="s">
        <v>1140</v>
      </c>
      <c r="FX145" s="907" t="s">
        <v>534</v>
      </c>
      <c r="FY145" s="907" t="s">
        <v>534</v>
      </c>
      <c r="FZ145" s="907" t="s">
        <v>534</v>
      </c>
      <c r="GA145" s="907" t="s">
        <v>534</v>
      </c>
      <c r="GB145" s="907" t="s">
        <v>1140</v>
      </c>
      <c r="GC145" s="907" t="s">
        <v>1140</v>
      </c>
      <c r="GD145" s="907" t="s">
        <v>534</v>
      </c>
      <c r="GE145" s="907" t="s">
        <v>534</v>
      </c>
      <c r="GF145" s="907" t="s">
        <v>1140</v>
      </c>
      <c r="GG145" s="907" t="s">
        <v>1140</v>
      </c>
      <c r="GH145" s="907" t="s">
        <v>534</v>
      </c>
      <c r="GI145" s="907" t="s">
        <v>534</v>
      </c>
      <c r="GJ145" s="907" t="s">
        <v>534</v>
      </c>
      <c r="GK145" s="907" t="s">
        <v>1140</v>
      </c>
    </row>
    <row r="146" spans="1:193" x14ac:dyDescent="0.2">
      <c r="A146" s="906">
        <v>44606</v>
      </c>
      <c r="B146" s="907" t="s">
        <v>1140</v>
      </c>
      <c r="C146" s="907" t="s">
        <v>1140</v>
      </c>
      <c r="D146" s="907" t="s">
        <v>1140</v>
      </c>
      <c r="E146" s="907" t="s">
        <v>534</v>
      </c>
      <c r="F146" s="907" t="s">
        <v>1140</v>
      </c>
      <c r="G146" s="907" t="s">
        <v>1140</v>
      </c>
      <c r="H146" s="907" t="s">
        <v>1140</v>
      </c>
      <c r="I146" s="907" t="s">
        <v>1140</v>
      </c>
      <c r="J146" s="907" t="s">
        <v>1140</v>
      </c>
      <c r="K146" s="907" t="s">
        <v>1140</v>
      </c>
      <c r="L146" s="907" t="s">
        <v>1140</v>
      </c>
      <c r="M146" s="907" t="s">
        <v>1140</v>
      </c>
      <c r="N146" s="907" t="s">
        <v>1140</v>
      </c>
      <c r="O146" s="907" t="s">
        <v>1140</v>
      </c>
      <c r="P146" s="907" t="s">
        <v>1140</v>
      </c>
      <c r="Q146" s="907" t="s">
        <v>1140</v>
      </c>
      <c r="R146" s="907" t="s">
        <v>1140</v>
      </c>
      <c r="S146" s="907" t="s">
        <v>1140</v>
      </c>
      <c r="T146" s="907" t="s">
        <v>1140</v>
      </c>
      <c r="U146" s="907" t="s">
        <v>1140</v>
      </c>
      <c r="V146" s="907" t="s">
        <v>1140</v>
      </c>
      <c r="W146" s="907" t="s">
        <v>1140</v>
      </c>
      <c r="X146" s="907" t="s">
        <v>1140</v>
      </c>
      <c r="Y146" s="907" t="s">
        <v>1140</v>
      </c>
      <c r="Z146" s="907" t="s">
        <v>1140</v>
      </c>
      <c r="AA146" s="907" t="s">
        <v>1140</v>
      </c>
      <c r="AB146" s="907" t="s">
        <v>1140</v>
      </c>
      <c r="AC146" s="907" t="s">
        <v>1140</v>
      </c>
      <c r="AD146" s="907" t="s">
        <v>1140</v>
      </c>
      <c r="AE146" s="907" t="s">
        <v>1140</v>
      </c>
      <c r="AF146" s="907" t="s">
        <v>534</v>
      </c>
      <c r="AG146" s="907" t="s">
        <v>534</v>
      </c>
      <c r="AH146" s="907" t="s">
        <v>1140</v>
      </c>
      <c r="AI146" s="907" t="s">
        <v>1140</v>
      </c>
      <c r="AJ146" s="907" t="s">
        <v>1140</v>
      </c>
      <c r="AK146" s="907" t="s">
        <v>1140</v>
      </c>
      <c r="AL146" s="907" t="s">
        <v>1140</v>
      </c>
      <c r="AM146" s="907" t="s">
        <v>1140</v>
      </c>
      <c r="AN146" s="907" t="s">
        <v>1140</v>
      </c>
      <c r="AO146" s="907" t="s">
        <v>1140</v>
      </c>
      <c r="AP146" s="907" t="s">
        <v>1140</v>
      </c>
      <c r="AQ146" s="907" t="s">
        <v>1140</v>
      </c>
      <c r="AR146" s="907" t="s">
        <v>1140</v>
      </c>
      <c r="AS146" s="907" t="s">
        <v>1140</v>
      </c>
      <c r="AT146" s="907" t="s">
        <v>1140</v>
      </c>
      <c r="AU146" s="907" t="s">
        <v>1140</v>
      </c>
      <c r="AV146" s="907" t="s">
        <v>1140</v>
      </c>
      <c r="AW146" s="907" t="s">
        <v>1140</v>
      </c>
      <c r="AX146" s="907" t="s">
        <v>1140</v>
      </c>
      <c r="AY146" s="907" t="s">
        <v>534</v>
      </c>
      <c r="AZ146" s="907" t="s">
        <v>534</v>
      </c>
      <c r="BA146" s="907" t="s">
        <v>1140</v>
      </c>
      <c r="BB146" s="907" t="s">
        <v>534</v>
      </c>
      <c r="BC146" s="907" t="s">
        <v>1140</v>
      </c>
      <c r="BD146" s="907" t="s">
        <v>534</v>
      </c>
      <c r="BE146" s="907" t="s">
        <v>1140</v>
      </c>
      <c r="BF146" s="907" t="s">
        <v>1140</v>
      </c>
      <c r="BG146" s="907" t="s">
        <v>534</v>
      </c>
      <c r="BH146" s="907" t="s">
        <v>534</v>
      </c>
      <c r="BI146" s="907" t="s">
        <v>1140</v>
      </c>
      <c r="BJ146" s="907" t="s">
        <v>534</v>
      </c>
      <c r="BK146" s="907" t="s">
        <v>1140</v>
      </c>
      <c r="BL146" s="907" t="s">
        <v>534</v>
      </c>
      <c r="BM146" s="907" t="s">
        <v>1140</v>
      </c>
      <c r="BN146" s="907" t="s">
        <v>1140</v>
      </c>
      <c r="BO146" s="907" t="s">
        <v>534</v>
      </c>
      <c r="BP146" s="907" t="s">
        <v>534</v>
      </c>
      <c r="BQ146" s="907" t="s">
        <v>534</v>
      </c>
      <c r="BR146" s="907" t="s">
        <v>534</v>
      </c>
      <c r="BS146" s="907" t="s">
        <v>1140</v>
      </c>
      <c r="BT146" s="907" t="s">
        <v>534</v>
      </c>
      <c r="BU146" s="907" t="s">
        <v>1140</v>
      </c>
      <c r="BV146" s="907" t="s">
        <v>1140</v>
      </c>
      <c r="BW146" s="907" t="s">
        <v>1140</v>
      </c>
      <c r="BX146" s="907" t="s">
        <v>1140</v>
      </c>
      <c r="BY146" s="907" t="s">
        <v>1140</v>
      </c>
      <c r="BZ146" s="907" t="s">
        <v>534</v>
      </c>
      <c r="CA146" s="907" t="s">
        <v>534</v>
      </c>
      <c r="CB146" s="907" t="s">
        <v>1140</v>
      </c>
      <c r="CC146" s="907" t="s">
        <v>1140</v>
      </c>
      <c r="CD146" s="907" t="s">
        <v>1140</v>
      </c>
      <c r="CE146" s="907" t="s">
        <v>1140</v>
      </c>
      <c r="CF146" s="907" t="s">
        <v>534</v>
      </c>
      <c r="CG146" s="907" t="s">
        <v>1140</v>
      </c>
      <c r="CH146" s="907" t="s">
        <v>1140</v>
      </c>
      <c r="CI146" s="907" t="s">
        <v>1140</v>
      </c>
      <c r="CJ146" s="907" t="s">
        <v>1140</v>
      </c>
      <c r="CK146" s="907" t="s">
        <v>1140</v>
      </c>
      <c r="CL146" s="907" t="s">
        <v>1140</v>
      </c>
      <c r="CM146" s="907" t="s">
        <v>1140</v>
      </c>
      <c r="CN146" s="907" t="s">
        <v>534</v>
      </c>
      <c r="CO146" s="907" t="s">
        <v>1140</v>
      </c>
      <c r="CP146" s="907" t="s">
        <v>1140</v>
      </c>
      <c r="CQ146" s="907" t="s">
        <v>1140</v>
      </c>
      <c r="CR146" s="907" t="s">
        <v>1140</v>
      </c>
      <c r="CS146" s="907" t="s">
        <v>1140</v>
      </c>
      <c r="CT146" s="907" t="s">
        <v>1140</v>
      </c>
      <c r="CU146" s="907" t="s">
        <v>1140</v>
      </c>
      <c r="CV146" s="907" t="s">
        <v>1140</v>
      </c>
      <c r="CW146" s="907" t="s">
        <v>1140</v>
      </c>
      <c r="CX146" s="907" t="s">
        <v>1140</v>
      </c>
      <c r="CY146" s="907" t="s">
        <v>1140</v>
      </c>
      <c r="CZ146" s="907" t="s">
        <v>534</v>
      </c>
      <c r="DA146" s="907" t="s">
        <v>1140</v>
      </c>
      <c r="DB146" s="907" t="s">
        <v>1140</v>
      </c>
      <c r="DC146" s="907" t="s">
        <v>1140</v>
      </c>
      <c r="DD146" s="907" t="s">
        <v>1140</v>
      </c>
      <c r="DE146" s="907" t="s">
        <v>1140</v>
      </c>
      <c r="DF146" s="907" t="s">
        <v>1140</v>
      </c>
      <c r="DG146" s="907" t="s">
        <v>1140</v>
      </c>
      <c r="DH146" s="907" t="s">
        <v>1140</v>
      </c>
      <c r="DI146" s="907" t="s">
        <v>1140</v>
      </c>
      <c r="DJ146" s="907" t="s">
        <v>534</v>
      </c>
      <c r="DK146" s="907" t="s">
        <v>1140</v>
      </c>
      <c r="DL146" s="907" t="s">
        <v>1140</v>
      </c>
      <c r="DM146" s="907" t="s">
        <v>1140</v>
      </c>
      <c r="DN146" s="907" t="s">
        <v>1140</v>
      </c>
      <c r="DO146" s="907" t="s">
        <v>1140</v>
      </c>
      <c r="DP146" s="907" t="s">
        <v>1140</v>
      </c>
      <c r="DQ146" s="907" t="s">
        <v>1140</v>
      </c>
      <c r="DR146" s="907" t="s">
        <v>1140</v>
      </c>
      <c r="DS146" s="907" t="s">
        <v>1140</v>
      </c>
      <c r="DT146" s="907" t="s">
        <v>1140</v>
      </c>
      <c r="DU146" s="907" t="s">
        <v>1140</v>
      </c>
      <c r="DV146" s="907" t="s">
        <v>1140</v>
      </c>
      <c r="DW146" s="907" t="s">
        <v>534</v>
      </c>
      <c r="DX146" s="907" t="s">
        <v>534</v>
      </c>
      <c r="DY146" s="907" t="s">
        <v>534</v>
      </c>
      <c r="DZ146" s="907" t="s">
        <v>534</v>
      </c>
      <c r="EA146" s="907" t="s">
        <v>534</v>
      </c>
      <c r="EB146" s="907" t="s">
        <v>534</v>
      </c>
      <c r="EC146" s="907" t="s">
        <v>534</v>
      </c>
      <c r="ED146" s="907" t="s">
        <v>1140</v>
      </c>
      <c r="EE146" s="907" t="s">
        <v>1140</v>
      </c>
      <c r="EF146" s="907" t="s">
        <v>1140</v>
      </c>
      <c r="EG146" s="907" t="s">
        <v>1140</v>
      </c>
      <c r="EH146" s="907" t="s">
        <v>1140</v>
      </c>
      <c r="EI146" s="907" t="s">
        <v>1140</v>
      </c>
      <c r="EJ146" s="907" t="s">
        <v>1140</v>
      </c>
      <c r="EK146" s="907" t="s">
        <v>1140</v>
      </c>
      <c r="EL146" s="907" t="s">
        <v>1140</v>
      </c>
      <c r="EM146" s="907" t="s">
        <v>1140</v>
      </c>
      <c r="EN146" s="907" t="s">
        <v>1140</v>
      </c>
      <c r="EO146" s="907" t="s">
        <v>1140</v>
      </c>
      <c r="EP146" s="907" t="s">
        <v>1140</v>
      </c>
      <c r="EQ146" s="907" t="s">
        <v>1140</v>
      </c>
      <c r="ER146" s="907" t="s">
        <v>534</v>
      </c>
      <c r="ES146" s="907" t="s">
        <v>1140</v>
      </c>
      <c r="ET146" s="907" t="s">
        <v>534</v>
      </c>
      <c r="EU146" s="907" t="s">
        <v>1140</v>
      </c>
      <c r="EV146" s="907" t="s">
        <v>1140</v>
      </c>
      <c r="EW146" s="907" t="s">
        <v>534</v>
      </c>
      <c r="EX146" s="907" t="s">
        <v>534</v>
      </c>
      <c r="EY146" s="907" t="s">
        <v>1140</v>
      </c>
      <c r="EZ146" s="907" t="s">
        <v>1140</v>
      </c>
      <c r="FA146" s="907" t="s">
        <v>1140</v>
      </c>
      <c r="FB146" s="907" t="s">
        <v>534</v>
      </c>
      <c r="FC146" s="907" t="s">
        <v>1140</v>
      </c>
      <c r="FD146" s="907" t="s">
        <v>1140</v>
      </c>
      <c r="FE146" s="907" t="s">
        <v>1140</v>
      </c>
      <c r="FF146" s="907" t="s">
        <v>1140</v>
      </c>
      <c r="FG146" s="907" t="s">
        <v>1140</v>
      </c>
      <c r="FH146" s="907" t="s">
        <v>1140</v>
      </c>
      <c r="FI146" s="907" t="s">
        <v>1140</v>
      </c>
      <c r="FJ146" s="907" t="s">
        <v>1140</v>
      </c>
      <c r="FK146" s="907" t="s">
        <v>1140</v>
      </c>
      <c r="FL146" s="907" t="s">
        <v>1140</v>
      </c>
      <c r="FM146" s="907" t="s">
        <v>1140</v>
      </c>
      <c r="FN146" s="907" t="s">
        <v>1140</v>
      </c>
      <c r="FO146" s="907" t="s">
        <v>1140</v>
      </c>
      <c r="FP146" s="907" t="s">
        <v>1140</v>
      </c>
      <c r="FQ146" s="907" t="s">
        <v>1140</v>
      </c>
      <c r="FR146" s="907" t="s">
        <v>534</v>
      </c>
      <c r="FS146" s="907" t="s">
        <v>1140</v>
      </c>
      <c r="FT146" s="907" t="s">
        <v>1140</v>
      </c>
      <c r="FU146" s="907" t="s">
        <v>1140</v>
      </c>
      <c r="FV146" s="907" t="s">
        <v>534</v>
      </c>
      <c r="FW146" s="907" t="s">
        <v>1140</v>
      </c>
      <c r="FX146" s="907" t="s">
        <v>534</v>
      </c>
      <c r="FY146" s="907" t="s">
        <v>534</v>
      </c>
      <c r="FZ146" s="907" t="s">
        <v>534</v>
      </c>
      <c r="GA146" s="907" t="s">
        <v>534</v>
      </c>
      <c r="GB146" s="907" t="s">
        <v>534</v>
      </c>
      <c r="GC146" s="907" t="s">
        <v>1140</v>
      </c>
      <c r="GD146" s="907" t="s">
        <v>534</v>
      </c>
      <c r="GE146" s="907" t="s">
        <v>534</v>
      </c>
      <c r="GF146" s="907" t="s">
        <v>1140</v>
      </c>
      <c r="GG146" s="907" t="s">
        <v>1140</v>
      </c>
      <c r="GH146" s="907" t="s">
        <v>534</v>
      </c>
      <c r="GI146" s="907" t="s">
        <v>534</v>
      </c>
      <c r="GJ146" s="907" t="s">
        <v>534</v>
      </c>
      <c r="GK146" s="907" t="s">
        <v>1140</v>
      </c>
    </row>
    <row r="147" spans="1:193" x14ac:dyDescent="0.2">
      <c r="A147" s="906">
        <v>44607</v>
      </c>
      <c r="B147" s="907" t="s">
        <v>1140</v>
      </c>
      <c r="C147" s="907" t="s">
        <v>1140</v>
      </c>
      <c r="D147" s="907" t="s">
        <v>1140</v>
      </c>
      <c r="E147" s="907" t="s">
        <v>1140</v>
      </c>
      <c r="F147" s="907" t="s">
        <v>1140</v>
      </c>
      <c r="G147" s="907" t="s">
        <v>1140</v>
      </c>
      <c r="H147" s="907" t="s">
        <v>1140</v>
      </c>
      <c r="I147" s="907" t="s">
        <v>1140</v>
      </c>
      <c r="J147" s="907" t="s">
        <v>1140</v>
      </c>
      <c r="K147" s="907" t="s">
        <v>1140</v>
      </c>
      <c r="L147" s="907" t="s">
        <v>1140</v>
      </c>
      <c r="M147" s="907" t="s">
        <v>1140</v>
      </c>
      <c r="N147" s="907" t="s">
        <v>1140</v>
      </c>
      <c r="O147" s="907" t="s">
        <v>1140</v>
      </c>
      <c r="P147" s="907" t="s">
        <v>1140</v>
      </c>
      <c r="Q147" s="907" t="s">
        <v>1140</v>
      </c>
      <c r="R147" s="907" t="s">
        <v>1140</v>
      </c>
      <c r="S147" s="907" t="s">
        <v>1140</v>
      </c>
      <c r="T147" s="907" t="s">
        <v>1140</v>
      </c>
      <c r="U147" s="907" t="s">
        <v>1140</v>
      </c>
      <c r="V147" s="907" t="s">
        <v>1140</v>
      </c>
      <c r="W147" s="907" t="s">
        <v>1140</v>
      </c>
      <c r="X147" s="907" t="s">
        <v>1140</v>
      </c>
      <c r="Y147" s="907" t="s">
        <v>1140</v>
      </c>
      <c r="Z147" s="907" t="s">
        <v>1140</v>
      </c>
      <c r="AA147" s="907" t="s">
        <v>1140</v>
      </c>
      <c r="AB147" s="907" t="s">
        <v>1140</v>
      </c>
      <c r="AC147" s="907" t="s">
        <v>1140</v>
      </c>
      <c r="AD147" s="907" t="s">
        <v>1140</v>
      </c>
      <c r="AE147" s="907" t="s">
        <v>1140</v>
      </c>
      <c r="AF147" s="907" t="s">
        <v>1140</v>
      </c>
      <c r="AG147" s="907" t="s">
        <v>1140</v>
      </c>
      <c r="AH147" s="907" t="s">
        <v>1140</v>
      </c>
      <c r="AI147" s="907" t="s">
        <v>1140</v>
      </c>
      <c r="AJ147" s="907" t="s">
        <v>1140</v>
      </c>
      <c r="AK147" s="907" t="s">
        <v>1140</v>
      </c>
      <c r="AL147" s="907" t="s">
        <v>1140</v>
      </c>
      <c r="AM147" s="907" t="s">
        <v>1140</v>
      </c>
      <c r="AN147" s="907" t="s">
        <v>1140</v>
      </c>
      <c r="AO147" s="907" t="s">
        <v>1140</v>
      </c>
      <c r="AP147" s="907" t="s">
        <v>1140</v>
      </c>
      <c r="AQ147" s="907" t="s">
        <v>1140</v>
      </c>
      <c r="AR147" s="907" t="s">
        <v>1140</v>
      </c>
      <c r="AS147" s="907" t="s">
        <v>1140</v>
      </c>
      <c r="AT147" s="907" t="s">
        <v>1140</v>
      </c>
      <c r="AU147" s="907" t="s">
        <v>1140</v>
      </c>
      <c r="AV147" s="907" t="s">
        <v>1140</v>
      </c>
      <c r="AW147" s="907" t="s">
        <v>1140</v>
      </c>
      <c r="AX147" s="907" t="s">
        <v>1140</v>
      </c>
      <c r="AY147" s="907" t="s">
        <v>534</v>
      </c>
      <c r="AZ147" s="907" t="s">
        <v>534</v>
      </c>
      <c r="BA147" s="907" t="s">
        <v>1140</v>
      </c>
      <c r="BB147" s="907" t="s">
        <v>534</v>
      </c>
      <c r="BC147" s="907" t="s">
        <v>1140</v>
      </c>
      <c r="BD147" s="907" t="s">
        <v>534</v>
      </c>
      <c r="BE147" s="907" t="s">
        <v>1140</v>
      </c>
      <c r="BF147" s="907" t="s">
        <v>1140</v>
      </c>
      <c r="BG147" s="907" t="s">
        <v>534</v>
      </c>
      <c r="BH147" s="907" t="s">
        <v>534</v>
      </c>
      <c r="BI147" s="907" t="s">
        <v>1140</v>
      </c>
      <c r="BJ147" s="907" t="s">
        <v>534</v>
      </c>
      <c r="BK147" s="907" t="s">
        <v>1140</v>
      </c>
      <c r="BL147" s="907" t="s">
        <v>534</v>
      </c>
      <c r="BM147" s="907" t="s">
        <v>1140</v>
      </c>
      <c r="BN147" s="907" t="s">
        <v>1140</v>
      </c>
      <c r="BO147" s="907" t="s">
        <v>534</v>
      </c>
      <c r="BP147" s="907" t="s">
        <v>534</v>
      </c>
      <c r="BQ147" s="907" t="s">
        <v>534</v>
      </c>
      <c r="BR147" s="907" t="s">
        <v>534</v>
      </c>
      <c r="BS147" s="907" t="s">
        <v>1140</v>
      </c>
      <c r="BT147" s="907" t="s">
        <v>534</v>
      </c>
      <c r="BU147" s="907" t="s">
        <v>1140</v>
      </c>
      <c r="BV147" s="907" t="s">
        <v>1140</v>
      </c>
      <c r="BW147" s="907" t="s">
        <v>1140</v>
      </c>
      <c r="BX147" s="907" t="s">
        <v>1140</v>
      </c>
      <c r="BY147" s="907" t="s">
        <v>1140</v>
      </c>
      <c r="BZ147" s="907" t="s">
        <v>534</v>
      </c>
      <c r="CA147" s="907" t="s">
        <v>534</v>
      </c>
      <c r="CB147" s="907" t="s">
        <v>1140</v>
      </c>
      <c r="CC147" s="907" t="s">
        <v>1140</v>
      </c>
      <c r="CD147" s="907" t="s">
        <v>1140</v>
      </c>
      <c r="CE147" s="907" t="s">
        <v>1140</v>
      </c>
      <c r="CF147" s="907" t="s">
        <v>534</v>
      </c>
      <c r="CG147" s="907" t="s">
        <v>1140</v>
      </c>
      <c r="CH147" s="907" t="s">
        <v>1140</v>
      </c>
      <c r="CI147" s="907" t="s">
        <v>1140</v>
      </c>
      <c r="CJ147" s="907" t="s">
        <v>1140</v>
      </c>
      <c r="CK147" s="907" t="s">
        <v>534</v>
      </c>
      <c r="CL147" s="907" t="s">
        <v>1140</v>
      </c>
      <c r="CM147" s="907" t="s">
        <v>1140</v>
      </c>
      <c r="CN147" s="907" t="s">
        <v>534</v>
      </c>
      <c r="CO147" s="907" t="s">
        <v>1140</v>
      </c>
      <c r="CP147" s="907" t="s">
        <v>1140</v>
      </c>
      <c r="CQ147" s="907" t="s">
        <v>1140</v>
      </c>
      <c r="CR147" s="907" t="s">
        <v>1140</v>
      </c>
      <c r="CS147" s="907" t="s">
        <v>1140</v>
      </c>
      <c r="CT147" s="907" t="s">
        <v>1140</v>
      </c>
      <c r="CU147" s="907" t="s">
        <v>1140</v>
      </c>
      <c r="CV147" s="907" t="s">
        <v>1140</v>
      </c>
      <c r="CW147" s="907" t="s">
        <v>1140</v>
      </c>
      <c r="CX147" s="907" t="s">
        <v>1140</v>
      </c>
      <c r="CY147" s="907" t="s">
        <v>1140</v>
      </c>
      <c r="CZ147" s="907" t="s">
        <v>534</v>
      </c>
      <c r="DA147" s="907" t="s">
        <v>1140</v>
      </c>
      <c r="DB147" s="907" t="s">
        <v>1140</v>
      </c>
      <c r="DC147" s="907" t="s">
        <v>1140</v>
      </c>
      <c r="DD147" s="907" t="s">
        <v>1140</v>
      </c>
      <c r="DE147" s="907" t="s">
        <v>1140</v>
      </c>
      <c r="DF147" s="907" t="s">
        <v>1140</v>
      </c>
      <c r="DG147" s="907" t="s">
        <v>1140</v>
      </c>
      <c r="DH147" s="907" t="s">
        <v>1140</v>
      </c>
      <c r="DI147" s="907" t="s">
        <v>1140</v>
      </c>
      <c r="DJ147" s="907" t="s">
        <v>534</v>
      </c>
      <c r="DK147" s="907" t="s">
        <v>1140</v>
      </c>
      <c r="DL147" s="907" t="s">
        <v>1140</v>
      </c>
      <c r="DM147" s="907" t="s">
        <v>1140</v>
      </c>
      <c r="DN147" s="907" t="s">
        <v>1140</v>
      </c>
      <c r="DO147" s="907" t="s">
        <v>1140</v>
      </c>
      <c r="DP147" s="907" t="s">
        <v>1140</v>
      </c>
      <c r="DQ147" s="907" t="s">
        <v>1140</v>
      </c>
      <c r="DR147" s="907" t="s">
        <v>1140</v>
      </c>
      <c r="DS147" s="907" t="s">
        <v>1140</v>
      </c>
      <c r="DT147" s="907" t="s">
        <v>1140</v>
      </c>
      <c r="DU147" s="907" t="s">
        <v>1140</v>
      </c>
      <c r="DV147" s="907" t="s">
        <v>1140</v>
      </c>
      <c r="DW147" s="907" t="s">
        <v>534</v>
      </c>
      <c r="DX147" s="907" t="s">
        <v>534</v>
      </c>
      <c r="DY147" s="907" t="s">
        <v>534</v>
      </c>
      <c r="DZ147" s="907" t="s">
        <v>534</v>
      </c>
      <c r="EA147" s="907" t="s">
        <v>534</v>
      </c>
      <c r="EB147" s="907" t="s">
        <v>534</v>
      </c>
      <c r="EC147" s="907" t="s">
        <v>534</v>
      </c>
      <c r="ED147" s="907" t="s">
        <v>1140</v>
      </c>
      <c r="EE147" s="907" t="s">
        <v>1140</v>
      </c>
      <c r="EF147" s="907" t="s">
        <v>1140</v>
      </c>
      <c r="EG147" s="907" t="s">
        <v>1140</v>
      </c>
      <c r="EH147" s="907" t="s">
        <v>1140</v>
      </c>
      <c r="EI147" s="907" t="s">
        <v>1140</v>
      </c>
      <c r="EJ147" s="907" t="s">
        <v>1140</v>
      </c>
      <c r="EK147" s="907" t="s">
        <v>1140</v>
      </c>
      <c r="EL147" s="907" t="s">
        <v>1140</v>
      </c>
      <c r="EM147" s="907" t="s">
        <v>1140</v>
      </c>
      <c r="EN147" s="907" t="s">
        <v>1140</v>
      </c>
      <c r="EO147" s="907" t="s">
        <v>1140</v>
      </c>
      <c r="EP147" s="907" t="s">
        <v>1140</v>
      </c>
      <c r="EQ147" s="907" t="s">
        <v>1140</v>
      </c>
      <c r="ER147" s="907" t="s">
        <v>534</v>
      </c>
      <c r="ES147" s="907" t="s">
        <v>1140</v>
      </c>
      <c r="ET147" s="907" t="s">
        <v>534</v>
      </c>
      <c r="EU147" s="907" t="s">
        <v>1140</v>
      </c>
      <c r="EV147" s="907" t="s">
        <v>1140</v>
      </c>
      <c r="EW147" s="907" t="s">
        <v>1140</v>
      </c>
      <c r="EX147" s="907" t="s">
        <v>534</v>
      </c>
      <c r="EY147" s="907" t="s">
        <v>1140</v>
      </c>
      <c r="EZ147" s="907" t="s">
        <v>1140</v>
      </c>
      <c r="FA147" s="907" t="s">
        <v>1140</v>
      </c>
      <c r="FB147" s="907" t="s">
        <v>1140</v>
      </c>
      <c r="FC147" s="907" t="s">
        <v>1140</v>
      </c>
      <c r="FD147" s="907" t="s">
        <v>1140</v>
      </c>
      <c r="FE147" s="907" t="s">
        <v>1140</v>
      </c>
      <c r="FF147" s="907" t="s">
        <v>1140</v>
      </c>
      <c r="FG147" s="907" t="s">
        <v>1140</v>
      </c>
      <c r="FH147" s="907" t="s">
        <v>1140</v>
      </c>
      <c r="FI147" s="907" t="s">
        <v>1140</v>
      </c>
      <c r="FJ147" s="907" t="s">
        <v>1140</v>
      </c>
      <c r="FK147" s="907" t="s">
        <v>1140</v>
      </c>
      <c r="FL147" s="907" t="s">
        <v>1140</v>
      </c>
      <c r="FM147" s="907" t="s">
        <v>1140</v>
      </c>
      <c r="FN147" s="907" t="s">
        <v>1140</v>
      </c>
      <c r="FO147" s="907" t="s">
        <v>1140</v>
      </c>
      <c r="FP147" s="907" t="s">
        <v>1140</v>
      </c>
      <c r="FQ147" s="907" t="s">
        <v>1140</v>
      </c>
      <c r="FR147" s="907" t="s">
        <v>534</v>
      </c>
      <c r="FS147" s="907" t="s">
        <v>1140</v>
      </c>
      <c r="FT147" s="907" t="s">
        <v>1140</v>
      </c>
      <c r="FU147" s="907" t="s">
        <v>1140</v>
      </c>
      <c r="FV147" s="907" t="s">
        <v>534</v>
      </c>
      <c r="FW147" s="907" t="s">
        <v>1140</v>
      </c>
      <c r="FX147" s="907" t="s">
        <v>534</v>
      </c>
      <c r="FY147" s="907" t="s">
        <v>534</v>
      </c>
      <c r="FZ147" s="907" t="s">
        <v>534</v>
      </c>
      <c r="GA147" s="907" t="s">
        <v>534</v>
      </c>
      <c r="GB147" s="907" t="s">
        <v>534</v>
      </c>
      <c r="GC147" s="907" t="s">
        <v>1140</v>
      </c>
      <c r="GD147" s="907" t="s">
        <v>534</v>
      </c>
      <c r="GE147" s="907" t="s">
        <v>534</v>
      </c>
      <c r="GF147" s="907" t="s">
        <v>1140</v>
      </c>
      <c r="GG147" s="907" t="s">
        <v>1140</v>
      </c>
      <c r="GH147" s="907" t="s">
        <v>534</v>
      </c>
      <c r="GI147" s="907" t="s">
        <v>534</v>
      </c>
      <c r="GJ147" s="907" t="s">
        <v>534</v>
      </c>
      <c r="GK147" s="907" t="s">
        <v>1140</v>
      </c>
    </row>
    <row r="148" spans="1:193" x14ac:dyDescent="0.2">
      <c r="A148" s="906">
        <v>44608</v>
      </c>
      <c r="B148" s="907" t="s">
        <v>1140</v>
      </c>
      <c r="C148" s="907" t="s">
        <v>1140</v>
      </c>
      <c r="D148" s="907" t="s">
        <v>1140</v>
      </c>
      <c r="E148" s="907" t="s">
        <v>1140</v>
      </c>
      <c r="F148" s="907" t="s">
        <v>1140</v>
      </c>
      <c r="G148" s="907" t="s">
        <v>1140</v>
      </c>
      <c r="H148" s="907" t="s">
        <v>1140</v>
      </c>
      <c r="I148" s="907" t="s">
        <v>1140</v>
      </c>
      <c r="J148" s="907" t="s">
        <v>1140</v>
      </c>
      <c r="K148" s="907" t="s">
        <v>1140</v>
      </c>
      <c r="L148" s="907" t="s">
        <v>1140</v>
      </c>
      <c r="M148" s="907" t="s">
        <v>1140</v>
      </c>
      <c r="N148" s="907" t="s">
        <v>1140</v>
      </c>
      <c r="O148" s="907" t="s">
        <v>1140</v>
      </c>
      <c r="P148" s="907" t="s">
        <v>1140</v>
      </c>
      <c r="Q148" s="907" t="s">
        <v>1140</v>
      </c>
      <c r="R148" s="907" t="s">
        <v>1140</v>
      </c>
      <c r="S148" s="907" t="s">
        <v>1140</v>
      </c>
      <c r="T148" s="907" t="s">
        <v>1140</v>
      </c>
      <c r="U148" s="907" t="s">
        <v>1140</v>
      </c>
      <c r="V148" s="907" t="s">
        <v>1140</v>
      </c>
      <c r="W148" s="907" t="s">
        <v>1140</v>
      </c>
      <c r="X148" s="907" t="s">
        <v>1140</v>
      </c>
      <c r="Y148" s="907" t="s">
        <v>1140</v>
      </c>
      <c r="Z148" s="907" t="s">
        <v>1140</v>
      </c>
      <c r="AA148" s="907" t="s">
        <v>1140</v>
      </c>
      <c r="AB148" s="907" t="s">
        <v>1140</v>
      </c>
      <c r="AC148" s="907" t="s">
        <v>1140</v>
      </c>
      <c r="AD148" s="907" t="s">
        <v>1140</v>
      </c>
      <c r="AE148" s="907" t="s">
        <v>1140</v>
      </c>
      <c r="AF148" s="907" t="s">
        <v>1140</v>
      </c>
      <c r="AG148" s="907" t="s">
        <v>1140</v>
      </c>
      <c r="AH148" s="907" t="s">
        <v>1140</v>
      </c>
      <c r="AI148" s="907" t="s">
        <v>1140</v>
      </c>
      <c r="AJ148" s="907" t="s">
        <v>1140</v>
      </c>
      <c r="AK148" s="907" t="s">
        <v>1140</v>
      </c>
      <c r="AL148" s="907" t="s">
        <v>1140</v>
      </c>
      <c r="AM148" s="907" t="s">
        <v>1140</v>
      </c>
      <c r="AN148" s="907" t="s">
        <v>1140</v>
      </c>
      <c r="AO148" s="907" t="s">
        <v>1140</v>
      </c>
      <c r="AP148" s="907" t="s">
        <v>1140</v>
      </c>
      <c r="AQ148" s="907" t="s">
        <v>1140</v>
      </c>
      <c r="AR148" s="907" t="s">
        <v>1140</v>
      </c>
      <c r="AS148" s="907" t="s">
        <v>1140</v>
      </c>
      <c r="AT148" s="907" t="s">
        <v>1140</v>
      </c>
      <c r="AU148" s="907" t="s">
        <v>1140</v>
      </c>
      <c r="AV148" s="907" t="s">
        <v>1140</v>
      </c>
      <c r="AW148" s="907" t="s">
        <v>1140</v>
      </c>
      <c r="AX148" s="907" t="s">
        <v>1140</v>
      </c>
      <c r="AY148" s="907" t="s">
        <v>534</v>
      </c>
      <c r="AZ148" s="907" t="s">
        <v>534</v>
      </c>
      <c r="BA148" s="907" t="s">
        <v>1140</v>
      </c>
      <c r="BB148" s="907" t="s">
        <v>534</v>
      </c>
      <c r="BC148" s="907" t="s">
        <v>1140</v>
      </c>
      <c r="BD148" s="907" t="s">
        <v>534</v>
      </c>
      <c r="BE148" s="907" t="s">
        <v>1140</v>
      </c>
      <c r="BF148" s="907" t="s">
        <v>1140</v>
      </c>
      <c r="BG148" s="907" t="s">
        <v>534</v>
      </c>
      <c r="BH148" s="907" t="s">
        <v>534</v>
      </c>
      <c r="BI148" s="907" t="s">
        <v>1140</v>
      </c>
      <c r="BJ148" s="907" t="s">
        <v>534</v>
      </c>
      <c r="BK148" s="907" t="s">
        <v>1140</v>
      </c>
      <c r="BL148" s="907" t="s">
        <v>534</v>
      </c>
      <c r="BM148" s="907" t="s">
        <v>1140</v>
      </c>
      <c r="BN148" s="907" t="s">
        <v>1140</v>
      </c>
      <c r="BO148" s="907" t="s">
        <v>534</v>
      </c>
      <c r="BP148" s="907" t="s">
        <v>534</v>
      </c>
      <c r="BQ148" s="907" t="s">
        <v>534</v>
      </c>
      <c r="BR148" s="907" t="s">
        <v>534</v>
      </c>
      <c r="BS148" s="907" t="s">
        <v>1140</v>
      </c>
      <c r="BT148" s="907" t="s">
        <v>534</v>
      </c>
      <c r="BU148" s="907" t="s">
        <v>1140</v>
      </c>
      <c r="BV148" s="907" t="s">
        <v>1140</v>
      </c>
      <c r="BW148" s="907" t="s">
        <v>1140</v>
      </c>
      <c r="BX148" s="907" t="s">
        <v>1140</v>
      </c>
      <c r="BY148" s="907" t="s">
        <v>1140</v>
      </c>
      <c r="BZ148" s="907" t="s">
        <v>534</v>
      </c>
      <c r="CA148" s="907" t="s">
        <v>534</v>
      </c>
      <c r="CB148" s="907" t="s">
        <v>1140</v>
      </c>
      <c r="CC148" s="907" t="s">
        <v>1140</v>
      </c>
      <c r="CD148" s="907" t="s">
        <v>1140</v>
      </c>
      <c r="CE148" s="907" t="s">
        <v>1140</v>
      </c>
      <c r="CF148" s="907" t="s">
        <v>534</v>
      </c>
      <c r="CG148" s="907" t="s">
        <v>534</v>
      </c>
      <c r="CH148" s="907" t="s">
        <v>534</v>
      </c>
      <c r="CI148" s="907" t="s">
        <v>1140</v>
      </c>
      <c r="CJ148" s="907" t="s">
        <v>1140</v>
      </c>
      <c r="CK148" s="907" t="s">
        <v>1140</v>
      </c>
      <c r="CL148" s="907" t="s">
        <v>1140</v>
      </c>
      <c r="CM148" s="907" t="s">
        <v>1140</v>
      </c>
      <c r="CN148" s="907" t="s">
        <v>534</v>
      </c>
      <c r="CO148" s="907" t="s">
        <v>1140</v>
      </c>
      <c r="CP148" s="907" t="s">
        <v>1140</v>
      </c>
      <c r="CQ148" s="907" t="s">
        <v>1140</v>
      </c>
      <c r="CR148" s="907" t="s">
        <v>1140</v>
      </c>
      <c r="CS148" s="907" t="s">
        <v>1140</v>
      </c>
      <c r="CT148" s="907" t="s">
        <v>1140</v>
      </c>
      <c r="CU148" s="907" t="s">
        <v>1140</v>
      </c>
      <c r="CV148" s="907" t="s">
        <v>1140</v>
      </c>
      <c r="CW148" s="907" t="s">
        <v>1140</v>
      </c>
      <c r="CX148" s="907" t="s">
        <v>1140</v>
      </c>
      <c r="CY148" s="907" t="s">
        <v>1140</v>
      </c>
      <c r="CZ148" s="907" t="s">
        <v>534</v>
      </c>
      <c r="DA148" s="907" t="s">
        <v>1140</v>
      </c>
      <c r="DB148" s="907" t="s">
        <v>1140</v>
      </c>
      <c r="DC148" s="907" t="s">
        <v>1140</v>
      </c>
      <c r="DD148" s="907" t="s">
        <v>1140</v>
      </c>
      <c r="DE148" s="907" t="s">
        <v>1140</v>
      </c>
      <c r="DF148" s="907" t="s">
        <v>1140</v>
      </c>
      <c r="DG148" s="907" t="s">
        <v>1140</v>
      </c>
      <c r="DH148" s="907" t="s">
        <v>1140</v>
      </c>
      <c r="DI148" s="907" t="s">
        <v>1140</v>
      </c>
      <c r="DJ148" s="907" t="s">
        <v>534</v>
      </c>
      <c r="DK148" s="907" t="s">
        <v>1140</v>
      </c>
      <c r="DL148" s="907" t="s">
        <v>1140</v>
      </c>
      <c r="DM148" s="907" t="s">
        <v>1140</v>
      </c>
      <c r="DN148" s="907" t="s">
        <v>1140</v>
      </c>
      <c r="DO148" s="907" t="s">
        <v>1140</v>
      </c>
      <c r="DP148" s="907" t="s">
        <v>1140</v>
      </c>
      <c r="DQ148" s="907" t="s">
        <v>1140</v>
      </c>
      <c r="DR148" s="907" t="s">
        <v>1140</v>
      </c>
      <c r="DS148" s="907" t="s">
        <v>1140</v>
      </c>
      <c r="DT148" s="907" t="s">
        <v>1140</v>
      </c>
      <c r="DU148" s="907" t="s">
        <v>1140</v>
      </c>
      <c r="DV148" s="907" t="s">
        <v>1140</v>
      </c>
      <c r="DW148" s="907" t="s">
        <v>534</v>
      </c>
      <c r="DX148" s="907" t="s">
        <v>534</v>
      </c>
      <c r="DY148" s="907" t="s">
        <v>534</v>
      </c>
      <c r="DZ148" s="907" t="s">
        <v>534</v>
      </c>
      <c r="EA148" s="907" t="s">
        <v>534</v>
      </c>
      <c r="EB148" s="907" t="s">
        <v>534</v>
      </c>
      <c r="EC148" s="907" t="s">
        <v>534</v>
      </c>
      <c r="ED148" s="907" t="s">
        <v>1140</v>
      </c>
      <c r="EE148" s="907" t="s">
        <v>1140</v>
      </c>
      <c r="EF148" s="907" t="s">
        <v>1140</v>
      </c>
      <c r="EG148" s="907" t="s">
        <v>1140</v>
      </c>
      <c r="EH148" s="907" t="s">
        <v>1140</v>
      </c>
      <c r="EI148" s="907" t="s">
        <v>1140</v>
      </c>
      <c r="EJ148" s="907" t="s">
        <v>1140</v>
      </c>
      <c r="EK148" s="907" t="s">
        <v>1140</v>
      </c>
      <c r="EL148" s="907" t="s">
        <v>1140</v>
      </c>
      <c r="EM148" s="907" t="s">
        <v>1140</v>
      </c>
      <c r="EN148" s="907" t="s">
        <v>1140</v>
      </c>
      <c r="EO148" s="907" t="s">
        <v>1140</v>
      </c>
      <c r="EP148" s="907" t="s">
        <v>1140</v>
      </c>
      <c r="EQ148" s="907" t="s">
        <v>1140</v>
      </c>
      <c r="ER148" s="907" t="s">
        <v>534</v>
      </c>
      <c r="ES148" s="907" t="s">
        <v>534</v>
      </c>
      <c r="ET148" s="907" t="s">
        <v>534</v>
      </c>
      <c r="EU148" s="907" t="s">
        <v>1140</v>
      </c>
      <c r="EV148" s="907" t="s">
        <v>1140</v>
      </c>
      <c r="EW148" s="907" t="s">
        <v>534</v>
      </c>
      <c r="EX148" s="907" t="s">
        <v>534</v>
      </c>
      <c r="EY148" s="907" t="s">
        <v>1140</v>
      </c>
      <c r="EZ148" s="907" t="s">
        <v>1140</v>
      </c>
      <c r="FA148" s="907" t="s">
        <v>1140</v>
      </c>
      <c r="FB148" s="907" t="s">
        <v>1140</v>
      </c>
      <c r="FC148" s="907" t="s">
        <v>1140</v>
      </c>
      <c r="FD148" s="907" t="s">
        <v>1140</v>
      </c>
      <c r="FE148" s="907" t="s">
        <v>1140</v>
      </c>
      <c r="FF148" s="907" t="s">
        <v>1140</v>
      </c>
      <c r="FG148" s="907" t="s">
        <v>1140</v>
      </c>
      <c r="FH148" s="907" t="s">
        <v>1140</v>
      </c>
      <c r="FI148" s="907" t="s">
        <v>1140</v>
      </c>
      <c r="FJ148" s="907" t="s">
        <v>1140</v>
      </c>
      <c r="FK148" s="907" t="s">
        <v>1140</v>
      </c>
      <c r="FL148" s="907" t="s">
        <v>1140</v>
      </c>
      <c r="FM148" s="907" t="s">
        <v>1140</v>
      </c>
      <c r="FN148" s="907" t="s">
        <v>1140</v>
      </c>
      <c r="FO148" s="907" t="s">
        <v>1140</v>
      </c>
      <c r="FP148" s="907" t="s">
        <v>1140</v>
      </c>
      <c r="FQ148" s="907" t="s">
        <v>1140</v>
      </c>
      <c r="FR148" s="907" t="s">
        <v>534</v>
      </c>
      <c r="FS148" s="907" t="s">
        <v>1140</v>
      </c>
      <c r="FT148" s="907" t="s">
        <v>1140</v>
      </c>
      <c r="FU148" s="907" t="s">
        <v>1140</v>
      </c>
      <c r="FV148" s="907" t="s">
        <v>534</v>
      </c>
      <c r="FW148" s="907" t="s">
        <v>1140</v>
      </c>
      <c r="FX148" s="907" t="s">
        <v>534</v>
      </c>
      <c r="FY148" s="907" t="s">
        <v>534</v>
      </c>
      <c r="FZ148" s="907" t="s">
        <v>534</v>
      </c>
      <c r="GA148" s="907" t="s">
        <v>534</v>
      </c>
      <c r="GB148" s="907" t="s">
        <v>534</v>
      </c>
      <c r="GC148" s="907" t="s">
        <v>1140</v>
      </c>
      <c r="GD148" s="907" t="s">
        <v>534</v>
      </c>
      <c r="GE148" s="907" t="s">
        <v>534</v>
      </c>
      <c r="GF148" s="907" t="s">
        <v>1140</v>
      </c>
      <c r="GG148" s="907" t="s">
        <v>1140</v>
      </c>
      <c r="GH148" s="907" t="s">
        <v>534</v>
      </c>
      <c r="GI148" s="907" t="s">
        <v>534</v>
      </c>
      <c r="GJ148" s="907" t="s">
        <v>534</v>
      </c>
      <c r="GK148" s="907" t="s">
        <v>1140</v>
      </c>
    </row>
    <row r="149" spans="1:193" x14ac:dyDescent="0.2">
      <c r="A149" s="906">
        <v>44609</v>
      </c>
      <c r="B149" s="907" t="s">
        <v>1140</v>
      </c>
      <c r="C149" s="907" t="s">
        <v>1140</v>
      </c>
      <c r="D149" s="907" t="s">
        <v>1140</v>
      </c>
      <c r="E149" s="907" t="s">
        <v>534</v>
      </c>
      <c r="F149" s="907" t="s">
        <v>1140</v>
      </c>
      <c r="G149" s="907" t="s">
        <v>1140</v>
      </c>
      <c r="H149" s="907" t="s">
        <v>1140</v>
      </c>
      <c r="I149" s="907" t="s">
        <v>1140</v>
      </c>
      <c r="J149" s="907" t="s">
        <v>1140</v>
      </c>
      <c r="K149" s="907" t="s">
        <v>1140</v>
      </c>
      <c r="L149" s="907" t="s">
        <v>1140</v>
      </c>
      <c r="M149" s="907" t="s">
        <v>1140</v>
      </c>
      <c r="N149" s="907" t="s">
        <v>1140</v>
      </c>
      <c r="O149" s="907" t="s">
        <v>1140</v>
      </c>
      <c r="P149" s="907" t="s">
        <v>1140</v>
      </c>
      <c r="Q149" s="907" t="s">
        <v>1140</v>
      </c>
      <c r="R149" s="907" t="s">
        <v>1140</v>
      </c>
      <c r="S149" s="907" t="s">
        <v>1140</v>
      </c>
      <c r="T149" s="907" t="s">
        <v>1140</v>
      </c>
      <c r="U149" s="907" t="s">
        <v>1140</v>
      </c>
      <c r="V149" s="907" t="s">
        <v>1140</v>
      </c>
      <c r="W149" s="907" t="s">
        <v>1140</v>
      </c>
      <c r="X149" s="907" t="s">
        <v>1140</v>
      </c>
      <c r="Y149" s="907" t="s">
        <v>1140</v>
      </c>
      <c r="Z149" s="907" t="s">
        <v>1140</v>
      </c>
      <c r="AA149" s="907" t="s">
        <v>1140</v>
      </c>
      <c r="AB149" s="907" t="s">
        <v>1140</v>
      </c>
      <c r="AC149" s="907" t="s">
        <v>1140</v>
      </c>
      <c r="AD149" s="907" t="s">
        <v>1140</v>
      </c>
      <c r="AE149" s="907" t="s">
        <v>1140</v>
      </c>
      <c r="AF149" s="907" t="s">
        <v>1140</v>
      </c>
      <c r="AG149" s="907" t="s">
        <v>1140</v>
      </c>
      <c r="AH149" s="907" t="s">
        <v>1140</v>
      </c>
      <c r="AI149" s="907" t="s">
        <v>1140</v>
      </c>
      <c r="AJ149" s="907" t="s">
        <v>1140</v>
      </c>
      <c r="AK149" s="907" t="s">
        <v>1140</v>
      </c>
      <c r="AL149" s="907" t="s">
        <v>1140</v>
      </c>
      <c r="AM149" s="907" t="s">
        <v>1140</v>
      </c>
      <c r="AN149" s="907" t="s">
        <v>1140</v>
      </c>
      <c r="AO149" s="907" t="s">
        <v>1140</v>
      </c>
      <c r="AP149" s="907" t="s">
        <v>1140</v>
      </c>
      <c r="AQ149" s="907" t="s">
        <v>1140</v>
      </c>
      <c r="AR149" s="907" t="s">
        <v>1140</v>
      </c>
      <c r="AS149" s="907" t="s">
        <v>1140</v>
      </c>
      <c r="AT149" s="907" t="s">
        <v>1140</v>
      </c>
      <c r="AU149" s="907" t="s">
        <v>1140</v>
      </c>
      <c r="AV149" s="907" t="s">
        <v>1140</v>
      </c>
      <c r="AW149" s="907" t="s">
        <v>1140</v>
      </c>
      <c r="AX149" s="907" t="s">
        <v>1140</v>
      </c>
      <c r="AY149" s="907" t="s">
        <v>534</v>
      </c>
      <c r="AZ149" s="907" t="s">
        <v>534</v>
      </c>
      <c r="BA149" s="907" t="s">
        <v>1140</v>
      </c>
      <c r="BB149" s="907" t="s">
        <v>534</v>
      </c>
      <c r="BC149" s="907" t="s">
        <v>1140</v>
      </c>
      <c r="BD149" s="907" t="s">
        <v>534</v>
      </c>
      <c r="BE149" s="907" t="s">
        <v>1140</v>
      </c>
      <c r="BF149" s="907" t="s">
        <v>1140</v>
      </c>
      <c r="BG149" s="907" t="s">
        <v>534</v>
      </c>
      <c r="BH149" s="907" t="s">
        <v>534</v>
      </c>
      <c r="BI149" s="907" t="s">
        <v>1140</v>
      </c>
      <c r="BJ149" s="907" t="s">
        <v>534</v>
      </c>
      <c r="BK149" s="907" t="s">
        <v>1140</v>
      </c>
      <c r="BL149" s="907" t="s">
        <v>534</v>
      </c>
      <c r="BM149" s="907" t="s">
        <v>1140</v>
      </c>
      <c r="BN149" s="907" t="s">
        <v>1140</v>
      </c>
      <c r="BO149" s="907" t="s">
        <v>534</v>
      </c>
      <c r="BP149" s="907" t="s">
        <v>534</v>
      </c>
      <c r="BQ149" s="907" t="s">
        <v>534</v>
      </c>
      <c r="BR149" s="907" t="s">
        <v>534</v>
      </c>
      <c r="BS149" s="907" t="s">
        <v>1140</v>
      </c>
      <c r="BT149" s="907" t="s">
        <v>534</v>
      </c>
      <c r="BU149" s="907" t="s">
        <v>1140</v>
      </c>
      <c r="BV149" s="907" t="s">
        <v>1140</v>
      </c>
      <c r="BW149" s="907" t="s">
        <v>1140</v>
      </c>
      <c r="BX149" s="907" t="s">
        <v>1140</v>
      </c>
      <c r="BY149" s="907" t="s">
        <v>1140</v>
      </c>
      <c r="BZ149" s="907" t="s">
        <v>534</v>
      </c>
      <c r="CA149" s="907" t="s">
        <v>534</v>
      </c>
      <c r="CB149" s="907" t="s">
        <v>1140</v>
      </c>
      <c r="CC149" s="907" t="s">
        <v>1140</v>
      </c>
      <c r="CD149" s="907" t="s">
        <v>1140</v>
      </c>
      <c r="CE149" s="907" t="s">
        <v>1140</v>
      </c>
      <c r="CF149" s="907" t="s">
        <v>534</v>
      </c>
      <c r="CG149" s="907" t="s">
        <v>534</v>
      </c>
      <c r="CH149" s="907" t="s">
        <v>534</v>
      </c>
      <c r="CI149" s="907" t="s">
        <v>1140</v>
      </c>
      <c r="CJ149" s="907" t="s">
        <v>1140</v>
      </c>
      <c r="CK149" s="907" t="s">
        <v>1140</v>
      </c>
      <c r="CL149" s="907" t="s">
        <v>1140</v>
      </c>
      <c r="CM149" s="907" t="s">
        <v>1140</v>
      </c>
      <c r="CN149" s="907" t="s">
        <v>534</v>
      </c>
      <c r="CO149" s="907" t="s">
        <v>1140</v>
      </c>
      <c r="CP149" s="907" t="s">
        <v>1140</v>
      </c>
      <c r="CQ149" s="907" t="s">
        <v>1140</v>
      </c>
      <c r="CR149" s="907" t="s">
        <v>1140</v>
      </c>
      <c r="CS149" s="907" t="s">
        <v>1140</v>
      </c>
      <c r="CT149" s="907" t="s">
        <v>1140</v>
      </c>
      <c r="CU149" s="907" t="s">
        <v>1140</v>
      </c>
      <c r="CV149" s="907" t="s">
        <v>1140</v>
      </c>
      <c r="CW149" s="907" t="s">
        <v>1140</v>
      </c>
      <c r="CX149" s="907" t="s">
        <v>1140</v>
      </c>
      <c r="CY149" s="907" t="s">
        <v>1140</v>
      </c>
      <c r="CZ149" s="907" t="s">
        <v>534</v>
      </c>
      <c r="DA149" s="907" t="s">
        <v>1140</v>
      </c>
      <c r="DB149" s="907" t="s">
        <v>1140</v>
      </c>
      <c r="DC149" s="907" t="s">
        <v>1140</v>
      </c>
      <c r="DD149" s="907" t="s">
        <v>1140</v>
      </c>
      <c r="DE149" s="907" t="s">
        <v>1140</v>
      </c>
      <c r="DF149" s="907" t="s">
        <v>1140</v>
      </c>
      <c r="DG149" s="907" t="s">
        <v>1140</v>
      </c>
      <c r="DH149" s="907" t="s">
        <v>1140</v>
      </c>
      <c r="DI149" s="907" t="s">
        <v>1140</v>
      </c>
      <c r="DJ149" s="907" t="s">
        <v>534</v>
      </c>
      <c r="DK149" s="907" t="s">
        <v>1140</v>
      </c>
      <c r="DL149" s="907" t="s">
        <v>1140</v>
      </c>
      <c r="DM149" s="907" t="s">
        <v>1140</v>
      </c>
      <c r="DN149" s="907" t="s">
        <v>1140</v>
      </c>
      <c r="DO149" s="907" t="s">
        <v>1140</v>
      </c>
      <c r="DP149" s="907" t="s">
        <v>1140</v>
      </c>
      <c r="DQ149" s="907" t="s">
        <v>1140</v>
      </c>
      <c r="DR149" s="907" t="s">
        <v>1140</v>
      </c>
      <c r="DS149" s="907" t="s">
        <v>1140</v>
      </c>
      <c r="DT149" s="907" t="s">
        <v>1140</v>
      </c>
      <c r="DU149" s="907" t="s">
        <v>1140</v>
      </c>
      <c r="DV149" s="907" t="s">
        <v>1140</v>
      </c>
      <c r="DW149" s="907" t="s">
        <v>534</v>
      </c>
      <c r="DX149" s="907" t="s">
        <v>534</v>
      </c>
      <c r="DY149" s="907" t="s">
        <v>534</v>
      </c>
      <c r="DZ149" s="907" t="s">
        <v>534</v>
      </c>
      <c r="EA149" s="907" t="s">
        <v>534</v>
      </c>
      <c r="EB149" s="907" t="s">
        <v>534</v>
      </c>
      <c r="EC149" s="907" t="s">
        <v>534</v>
      </c>
      <c r="ED149" s="907" t="s">
        <v>1140</v>
      </c>
      <c r="EE149" s="907" t="s">
        <v>1140</v>
      </c>
      <c r="EF149" s="907" t="s">
        <v>1140</v>
      </c>
      <c r="EG149" s="907" t="s">
        <v>1140</v>
      </c>
      <c r="EH149" s="907" t="s">
        <v>1140</v>
      </c>
      <c r="EI149" s="907" t="s">
        <v>1140</v>
      </c>
      <c r="EJ149" s="907" t="s">
        <v>1140</v>
      </c>
      <c r="EK149" s="907" t="s">
        <v>1140</v>
      </c>
      <c r="EL149" s="907" t="s">
        <v>1140</v>
      </c>
      <c r="EM149" s="907" t="s">
        <v>1140</v>
      </c>
      <c r="EN149" s="907" t="s">
        <v>1140</v>
      </c>
      <c r="EO149" s="907" t="s">
        <v>1140</v>
      </c>
      <c r="EP149" s="907" t="s">
        <v>1140</v>
      </c>
      <c r="EQ149" s="907" t="s">
        <v>1140</v>
      </c>
      <c r="ER149" s="907" t="s">
        <v>1140</v>
      </c>
      <c r="ES149" s="907" t="s">
        <v>1140</v>
      </c>
      <c r="ET149" s="907" t="s">
        <v>534</v>
      </c>
      <c r="EU149" s="907" t="s">
        <v>1140</v>
      </c>
      <c r="EV149" s="907" t="s">
        <v>1140</v>
      </c>
      <c r="EW149" s="907" t="s">
        <v>534</v>
      </c>
      <c r="EX149" s="907" t="s">
        <v>534</v>
      </c>
      <c r="EY149" s="907" t="s">
        <v>1140</v>
      </c>
      <c r="EZ149" s="907" t="s">
        <v>1140</v>
      </c>
      <c r="FA149" s="907" t="s">
        <v>1140</v>
      </c>
      <c r="FB149" s="907" t="s">
        <v>1140</v>
      </c>
      <c r="FC149" s="907" t="s">
        <v>1140</v>
      </c>
      <c r="FD149" s="907" t="s">
        <v>1140</v>
      </c>
      <c r="FE149" s="907" t="s">
        <v>1140</v>
      </c>
      <c r="FF149" s="907" t="s">
        <v>1140</v>
      </c>
      <c r="FG149" s="907" t="s">
        <v>1140</v>
      </c>
      <c r="FH149" s="907" t="s">
        <v>534</v>
      </c>
      <c r="FI149" s="907" t="s">
        <v>534</v>
      </c>
      <c r="FJ149" s="907" t="s">
        <v>1140</v>
      </c>
      <c r="FK149" s="907" t="s">
        <v>1140</v>
      </c>
      <c r="FL149" s="907" t="s">
        <v>1140</v>
      </c>
      <c r="FM149" s="907" t="s">
        <v>1140</v>
      </c>
      <c r="FN149" s="907" t="s">
        <v>1140</v>
      </c>
      <c r="FO149" s="907" t="s">
        <v>1140</v>
      </c>
      <c r="FP149" s="907" t="s">
        <v>1140</v>
      </c>
      <c r="FQ149" s="907" t="s">
        <v>1140</v>
      </c>
      <c r="FR149" s="907" t="s">
        <v>534</v>
      </c>
      <c r="FS149" s="907" t="s">
        <v>1140</v>
      </c>
      <c r="FT149" s="907" t="s">
        <v>1140</v>
      </c>
      <c r="FU149" s="907" t="s">
        <v>1140</v>
      </c>
      <c r="FV149" s="907" t="s">
        <v>534</v>
      </c>
      <c r="FW149" s="907" t="s">
        <v>1140</v>
      </c>
      <c r="FX149" s="907" t="s">
        <v>534</v>
      </c>
      <c r="FY149" s="907" t="s">
        <v>534</v>
      </c>
      <c r="FZ149" s="907" t="s">
        <v>534</v>
      </c>
      <c r="GA149" s="907" t="s">
        <v>534</v>
      </c>
      <c r="GB149" s="907" t="s">
        <v>534</v>
      </c>
      <c r="GC149" s="907" t="s">
        <v>1140</v>
      </c>
      <c r="GD149" s="907" t="s">
        <v>534</v>
      </c>
      <c r="GE149" s="907" t="s">
        <v>534</v>
      </c>
      <c r="GF149" s="907" t="s">
        <v>1140</v>
      </c>
      <c r="GG149" s="907" t="s">
        <v>1140</v>
      </c>
      <c r="GH149" s="907" t="s">
        <v>534</v>
      </c>
      <c r="GI149" s="907" t="s">
        <v>534</v>
      </c>
      <c r="GJ149" s="907" t="s">
        <v>534</v>
      </c>
      <c r="GK149" s="907" t="s">
        <v>534</v>
      </c>
    </row>
    <row r="150" spans="1:193" x14ac:dyDescent="0.2">
      <c r="A150" s="906">
        <v>44610</v>
      </c>
      <c r="B150" s="907" t="s">
        <v>1140</v>
      </c>
      <c r="C150" s="907" t="s">
        <v>1140</v>
      </c>
      <c r="D150" s="907" t="s">
        <v>1140</v>
      </c>
      <c r="E150" s="907" t="s">
        <v>1140</v>
      </c>
      <c r="F150" s="907" t="s">
        <v>1140</v>
      </c>
      <c r="G150" s="907" t="s">
        <v>1140</v>
      </c>
      <c r="H150" s="907" t="s">
        <v>1140</v>
      </c>
      <c r="I150" s="907" t="s">
        <v>1140</v>
      </c>
      <c r="J150" s="907" t="s">
        <v>1140</v>
      </c>
      <c r="K150" s="907" t="s">
        <v>1140</v>
      </c>
      <c r="L150" s="907" t="s">
        <v>1140</v>
      </c>
      <c r="M150" s="907" t="s">
        <v>1140</v>
      </c>
      <c r="N150" s="907" t="s">
        <v>1140</v>
      </c>
      <c r="O150" s="907" t="s">
        <v>1140</v>
      </c>
      <c r="P150" s="907" t="s">
        <v>1140</v>
      </c>
      <c r="Q150" s="907" t="s">
        <v>1140</v>
      </c>
      <c r="R150" s="907" t="s">
        <v>1140</v>
      </c>
      <c r="S150" s="907" t="s">
        <v>1140</v>
      </c>
      <c r="T150" s="907" t="s">
        <v>1140</v>
      </c>
      <c r="U150" s="907" t="s">
        <v>1140</v>
      </c>
      <c r="V150" s="907" t="s">
        <v>1140</v>
      </c>
      <c r="W150" s="907" t="s">
        <v>1140</v>
      </c>
      <c r="X150" s="907" t="s">
        <v>1140</v>
      </c>
      <c r="Y150" s="907" t="s">
        <v>1140</v>
      </c>
      <c r="Z150" s="907" t="s">
        <v>1140</v>
      </c>
      <c r="AA150" s="907" t="s">
        <v>1140</v>
      </c>
      <c r="AB150" s="907" t="s">
        <v>1140</v>
      </c>
      <c r="AC150" s="907" t="s">
        <v>1140</v>
      </c>
      <c r="AD150" s="907" t="s">
        <v>1140</v>
      </c>
      <c r="AE150" s="907" t="s">
        <v>1140</v>
      </c>
      <c r="AF150" s="907" t="s">
        <v>1140</v>
      </c>
      <c r="AG150" s="907" t="s">
        <v>1140</v>
      </c>
      <c r="AH150" s="907" t="s">
        <v>1140</v>
      </c>
      <c r="AI150" s="907" t="s">
        <v>1140</v>
      </c>
      <c r="AJ150" s="907" t="s">
        <v>1140</v>
      </c>
      <c r="AK150" s="907" t="s">
        <v>1140</v>
      </c>
      <c r="AL150" s="907" t="s">
        <v>1140</v>
      </c>
      <c r="AM150" s="907" t="s">
        <v>1140</v>
      </c>
      <c r="AN150" s="907" t="s">
        <v>1140</v>
      </c>
      <c r="AO150" s="907" t="s">
        <v>1140</v>
      </c>
      <c r="AP150" s="907" t="s">
        <v>1140</v>
      </c>
      <c r="AQ150" s="907" t="s">
        <v>1140</v>
      </c>
      <c r="AR150" s="907" t="s">
        <v>1140</v>
      </c>
      <c r="AS150" s="907" t="s">
        <v>1140</v>
      </c>
      <c r="AT150" s="907" t="s">
        <v>1140</v>
      </c>
      <c r="AU150" s="907" t="s">
        <v>1140</v>
      </c>
      <c r="AV150" s="907" t="s">
        <v>1140</v>
      </c>
      <c r="AW150" s="907" t="s">
        <v>1140</v>
      </c>
      <c r="AX150" s="907" t="s">
        <v>1140</v>
      </c>
      <c r="AY150" s="907" t="s">
        <v>534</v>
      </c>
      <c r="AZ150" s="907" t="s">
        <v>534</v>
      </c>
      <c r="BA150" s="907" t="s">
        <v>1140</v>
      </c>
      <c r="BB150" s="907" t="s">
        <v>534</v>
      </c>
      <c r="BC150" s="907" t="s">
        <v>1140</v>
      </c>
      <c r="BD150" s="907" t="s">
        <v>534</v>
      </c>
      <c r="BE150" s="907" t="s">
        <v>1140</v>
      </c>
      <c r="BF150" s="907" t="s">
        <v>1140</v>
      </c>
      <c r="BG150" s="907" t="s">
        <v>534</v>
      </c>
      <c r="BH150" s="907" t="s">
        <v>534</v>
      </c>
      <c r="BI150" s="907" t="s">
        <v>1140</v>
      </c>
      <c r="BJ150" s="907" t="s">
        <v>534</v>
      </c>
      <c r="BK150" s="907" t="s">
        <v>1140</v>
      </c>
      <c r="BL150" s="907" t="s">
        <v>534</v>
      </c>
      <c r="BM150" s="907" t="s">
        <v>1140</v>
      </c>
      <c r="BN150" s="907" t="s">
        <v>1140</v>
      </c>
      <c r="BO150" s="907" t="s">
        <v>534</v>
      </c>
      <c r="BP150" s="907" t="s">
        <v>534</v>
      </c>
      <c r="BQ150" s="907" t="s">
        <v>534</v>
      </c>
      <c r="BR150" s="907" t="s">
        <v>534</v>
      </c>
      <c r="BS150" s="907" t="s">
        <v>1140</v>
      </c>
      <c r="BT150" s="907" t="s">
        <v>534</v>
      </c>
      <c r="BU150" s="907" t="s">
        <v>1140</v>
      </c>
      <c r="BV150" s="907" t="s">
        <v>1140</v>
      </c>
      <c r="BW150" s="907" t="s">
        <v>1140</v>
      </c>
      <c r="BX150" s="907" t="s">
        <v>1140</v>
      </c>
      <c r="BY150" s="907" t="s">
        <v>1140</v>
      </c>
      <c r="BZ150" s="907" t="s">
        <v>534</v>
      </c>
      <c r="CA150" s="907" t="s">
        <v>534</v>
      </c>
      <c r="CB150" s="907" t="s">
        <v>1140</v>
      </c>
      <c r="CC150" s="907" t="s">
        <v>1140</v>
      </c>
      <c r="CD150" s="907" t="s">
        <v>1140</v>
      </c>
      <c r="CE150" s="907" t="s">
        <v>1140</v>
      </c>
      <c r="CF150" s="907" t="s">
        <v>534</v>
      </c>
      <c r="CG150" s="907" t="s">
        <v>534</v>
      </c>
      <c r="CH150" s="907" t="s">
        <v>534</v>
      </c>
      <c r="CI150" s="907" t="s">
        <v>1140</v>
      </c>
      <c r="CJ150" s="907" t="s">
        <v>1140</v>
      </c>
      <c r="CK150" s="907" t="s">
        <v>534</v>
      </c>
      <c r="CL150" s="907" t="s">
        <v>1140</v>
      </c>
      <c r="CM150" s="907" t="s">
        <v>1140</v>
      </c>
      <c r="CN150" s="907" t="s">
        <v>534</v>
      </c>
      <c r="CO150" s="907" t="s">
        <v>1140</v>
      </c>
      <c r="CP150" s="907" t="s">
        <v>1140</v>
      </c>
      <c r="CQ150" s="907" t="s">
        <v>1140</v>
      </c>
      <c r="CR150" s="907" t="s">
        <v>1140</v>
      </c>
      <c r="CS150" s="907" t="s">
        <v>1140</v>
      </c>
      <c r="CT150" s="907" t="s">
        <v>1140</v>
      </c>
      <c r="CU150" s="907" t="s">
        <v>1140</v>
      </c>
      <c r="CV150" s="907" t="s">
        <v>1140</v>
      </c>
      <c r="CW150" s="907" t="s">
        <v>1140</v>
      </c>
      <c r="CX150" s="907" t="s">
        <v>1140</v>
      </c>
      <c r="CY150" s="907" t="s">
        <v>1140</v>
      </c>
      <c r="CZ150" s="907" t="s">
        <v>534</v>
      </c>
      <c r="DA150" s="907" t="s">
        <v>1140</v>
      </c>
      <c r="DB150" s="907" t="s">
        <v>1140</v>
      </c>
      <c r="DC150" s="907" t="s">
        <v>1140</v>
      </c>
      <c r="DD150" s="907" t="s">
        <v>1140</v>
      </c>
      <c r="DE150" s="907" t="s">
        <v>1140</v>
      </c>
      <c r="DF150" s="907" t="s">
        <v>1140</v>
      </c>
      <c r="DG150" s="907" t="s">
        <v>1140</v>
      </c>
      <c r="DH150" s="907" t="s">
        <v>1140</v>
      </c>
      <c r="DI150" s="907" t="s">
        <v>1140</v>
      </c>
      <c r="DJ150" s="907" t="s">
        <v>534</v>
      </c>
      <c r="DK150" s="907" t="s">
        <v>1140</v>
      </c>
      <c r="DL150" s="907" t="s">
        <v>1140</v>
      </c>
      <c r="DM150" s="907" t="s">
        <v>1140</v>
      </c>
      <c r="DN150" s="907" t="s">
        <v>1140</v>
      </c>
      <c r="DO150" s="907" t="s">
        <v>1140</v>
      </c>
      <c r="DP150" s="907" t="s">
        <v>1140</v>
      </c>
      <c r="DQ150" s="907" t="s">
        <v>1140</v>
      </c>
      <c r="DR150" s="907" t="s">
        <v>1140</v>
      </c>
      <c r="DS150" s="907" t="s">
        <v>1140</v>
      </c>
      <c r="DT150" s="907" t="s">
        <v>1140</v>
      </c>
      <c r="DU150" s="907" t="s">
        <v>1140</v>
      </c>
      <c r="DV150" s="907" t="s">
        <v>1140</v>
      </c>
      <c r="DW150" s="907" t="s">
        <v>534</v>
      </c>
      <c r="DX150" s="907" t="s">
        <v>534</v>
      </c>
      <c r="DY150" s="907" t="s">
        <v>534</v>
      </c>
      <c r="DZ150" s="907" t="s">
        <v>534</v>
      </c>
      <c r="EA150" s="907" t="s">
        <v>534</v>
      </c>
      <c r="EB150" s="907" t="s">
        <v>534</v>
      </c>
      <c r="EC150" s="907" t="s">
        <v>534</v>
      </c>
      <c r="ED150" s="907" t="s">
        <v>1140</v>
      </c>
      <c r="EE150" s="907" t="s">
        <v>1140</v>
      </c>
      <c r="EF150" s="907" t="s">
        <v>1140</v>
      </c>
      <c r="EG150" s="907" t="s">
        <v>1140</v>
      </c>
      <c r="EH150" s="907" t="s">
        <v>1140</v>
      </c>
      <c r="EI150" s="907" t="s">
        <v>1140</v>
      </c>
      <c r="EJ150" s="907" t="s">
        <v>1140</v>
      </c>
      <c r="EK150" s="907" t="s">
        <v>1140</v>
      </c>
      <c r="EL150" s="907" t="s">
        <v>1140</v>
      </c>
      <c r="EM150" s="907" t="s">
        <v>1140</v>
      </c>
      <c r="EN150" s="907" t="s">
        <v>1140</v>
      </c>
      <c r="EO150" s="907" t="s">
        <v>1140</v>
      </c>
      <c r="EP150" s="907" t="s">
        <v>1140</v>
      </c>
      <c r="EQ150" s="907" t="s">
        <v>1140</v>
      </c>
      <c r="ER150" s="907" t="s">
        <v>534</v>
      </c>
      <c r="ES150" s="907" t="s">
        <v>534</v>
      </c>
      <c r="ET150" s="907" t="s">
        <v>534</v>
      </c>
      <c r="EU150" s="907" t="s">
        <v>1140</v>
      </c>
      <c r="EV150" s="907" t="s">
        <v>1140</v>
      </c>
      <c r="EW150" s="907" t="s">
        <v>1140</v>
      </c>
      <c r="EX150" s="907" t="s">
        <v>534</v>
      </c>
      <c r="EY150" s="907" t="s">
        <v>1140</v>
      </c>
      <c r="EZ150" s="907" t="s">
        <v>1140</v>
      </c>
      <c r="FA150" s="907" t="s">
        <v>1140</v>
      </c>
      <c r="FB150" s="907" t="s">
        <v>1140</v>
      </c>
      <c r="FC150" s="907" t="s">
        <v>1140</v>
      </c>
      <c r="FD150" s="907" t="s">
        <v>1140</v>
      </c>
      <c r="FE150" s="907" t="s">
        <v>1140</v>
      </c>
      <c r="FF150" s="907" t="s">
        <v>1140</v>
      </c>
      <c r="FG150" s="907" t="s">
        <v>1140</v>
      </c>
      <c r="FH150" s="907" t="s">
        <v>534</v>
      </c>
      <c r="FI150" s="907" t="s">
        <v>534</v>
      </c>
      <c r="FJ150" s="907" t="s">
        <v>1140</v>
      </c>
      <c r="FK150" s="907" t="s">
        <v>1140</v>
      </c>
      <c r="FL150" s="907" t="s">
        <v>1140</v>
      </c>
      <c r="FM150" s="907" t="s">
        <v>1140</v>
      </c>
      <c r="FN150" s="907" t="s">
        <v>1140</v>
      </c>
      <c r="FO150" s="907" t="s">
        <v>1140</v>
      </c>
      <c r="FP150" s="907" t="s">
        <v>1140</v>
      </c>
      <c r="FQ150" s="907" t="s">
        <v>1140</v>
      </c>
      <c r="FR150" s="907" t="s">
        <v>534</v>
      </c>
      <c r="FS150" s="907" t="s">
        <v>1140</v>
      </c>
      <c r="FT150" s="907" t="s">
        <v>1140</v>
      </c>
      <c r="FU150" s="907" t="s">
        <v>1140</v>
      </c>
      <c r="FV150" s="907" t="s">
        <v>534</v>
      </c>
      <c r="FW150" s="907" t="s">
        <v>1140</v>
      </c>
      <c r="FX150" s="907" t="s">
        <v>534</v>
      </c>
      <c r="FY150" s="907" t="s">
        <v>534</v>
      </c>
      <c r="FZ150" s="907" t="s">
        <v>534</v>
      </c>
      <c r="GA150" s="907" t="s">
        <v>534</v>
      </c>
      <c r="GB150" s="907" t="s">
        <v>534</v>
      </c>
      <c r="GC150" s="907" t="s">
        <v>1140</v>
      </c>
      <c r="GD150" s="907" t="s">
        <v>534</v>
      </c>
      <c r="GE150" s="907" t="s">
        <v>534</v>
      </c>
      <c r="GF150" s="907" t="s">
        <v>1140</v>
      </c>
      <c r="GG150" s="907" t="s">
        <v>1140</v>
      </c>
      <c r="GH150" s="907" t="s">
        <v>534</v>
      </c>
      <c r="GI150" s="907" t="s">
        <v>534</v>
      </c>
      <c r="GJ150" s="907" t="s">
        <v>534</v>
      </c>
      <c r="GK150" s="907" t="s">
        <v>1140</v>
      </c>
    </row>
    <row r="151" spans="1:193" x14ac:dyDescent="0.2">
      <c r="A151" s="906">
        <v>44611</v>
      </c>
      <c r="B151" s="907" t="s">
        <v>1140</v>
      </c>
      <c r="C151" s="907" t="s">
        <v>1140</v>
      </c>
      <c r="D151" s="907" t="s">
        <v>1140</v>
      </c>
      <c r="E151" s="907" t="s">
        <v>1140</v>
      </c>
      <c r="F151" s="907" t="s">
        <v>1140</v>
      </c>
      <c r="G151" s="907" t="s">
        <v>1140</v>
      </c>
      <c r="H151" s="907" t="s">
        <v>1140</v>
      </c>
      <c r="I151" s="907" t="s">
        <v>1140</v>
      </c>
      <c r="J151" s="907" t="s">
        <v>1140</v>
      </c>
      <c r="K151" s="907" t="s">
        <v>1140</v>
      </c>
      <c r="L151" s="907" t="s">
        <v>1140</v>
      </c>
      <c r="M151" s="907" t="s">
        <v>1140</v>
      </c>
      <c r="N151" s="907" t="s">
        <v>1140</v>
      </c>
      <c r="O151" s="907" t="s">
        <v>1140</v>
      </c>
      <c r="P151" s="907" t="s">
        <v>1140</v>
      </c>
      <c r="Q151" s="907" t="s">
        <v>1140</v>
      </c>
      <c r="R151" s="907" t="s">
        <v>1140</v>
      </c>
      <c r="S151" s="907" t="s">
        <v>1140</v>
      </c>
      <c r="T151" s="907" t="s">
        <v>1140</v>
      </c>
      <c r="U151" s="907" t="s">
        <v>1140</v>
      </c>
      <c r="V151" s="907" t="s">
        <v>1140</v>
      </c>
      <c r="W151" s="907" t="s">
        <v>1140</v>
      </c>
      <c r="X151" s="907" t="s">
        <v>1140</v>
      </c>
      <c r="Y151" s="907" t="s">
        <v>1140</v>
      </c>
      <c r="Z151" s="907" t="s">
        <v>1140</v>
      </c>
      <c r="AA151" s="907" t="s">
        <v>1140</v>
      </c>
      <c r="AB151" s="907" t="s">
        <v>1140</v>
      </c>
      <c r="AC151" s="907" t="s">
        <v>1140</v>
      </c>
      <c r="AD151" s="907" t="s">
        <v>1140</v>
      </c>
      <c r="AE151" s="907" t="s">
        <v>1140</v>
      </c>
      <c r="AF151" s="907" t="s">
        <v>1140</v>
      </c>
      <c r="AG151" s="907" t="s">
        <v>1140</v>
      </c>
      <c r="AH151" s="907" t="s">
        <v>1140</v>
      </c>
      <c r="AI151" s="907" t="s">
        <v>1140</v>
      </c>
      <c r="AJ151" s="907" t="s">
        <v>1140</v>
      </c>
      <c r="AK151" s="907" t="s">
        <v>1140</v>
      </c>
      <c r="AL151" s="907" t="s">
        <v>1140</v>
      </c>
      <c r="AM151" s="907" t="s">
        <v>1140</v>
      </c>
      <c r="AN151" s="907" t="s">
        <v>1140</v>
      </c>
      <c r="AO151" s="907" t="s">
        <v>1140</v>
      </c>
      <c r="AP151" s="907" t="s">
        <v>1140</v>
      </c>
      <c r="AQ151" s="907" t="s">
        <v>1140</v>
      </c>
      <c r="AR151" s="907" t="s">
        <v>1140</v>
      </c>
      <c r="AS151" s="907" t="s">
        <v>1140</v>
      </c>
      <c r="AT151" s="907" t="s">
        <v>534</v>
      </c>
      <c r="AU151" s="907" t="s">
        <v>1140</v>
      </c>
      <c r="AV151" s="907" t="s">
        <v>1140</v>
      </c>
      <c r="AW151" s="907" t="s">
        <v>1140</v>
      </c>
      <c r="AX151" s="907" t="s">
        <v>1140</v>
      </c>
      <c r="AY151" s="907" t="s">
        <v>534</v>
      </c>
      <c r="AZ151" s="907" t="s">
        <v>534</v>
      </c>
      <c r="BA151" s="907" t="s">
        <v>1140</v>
      </c>
      <c r="BB151" s="907" t="s">
        <v>534</v>
      </c>
      <c r="BC151" s="907" t="s">
        <v>1140</v>
      </c>
      <c r="BD151" s="907" t="s">
        <v>534</v>
      </c>
      <c r="BE151" s="907" t="s">
        <v>1140</v>
      </c>
      <c r="BF151" s="907" t="s">
        <v>1140</v>
      </c>
      <c r="BG151" s="907" t="s">
        <v>534</v>
      </c>
      <c r="BH151" s="907" t="s">
        <v>534</v>
      </c>
      <c r="BI151" s="907" t="s">
        <v>1140</v>
      </c>
      <c r="BJ151" s="907" t="s">
        <v>534</v>
      </c>
      <c r="BK151" s="907" t="s">
        <v>1140</v>
      </c>
      <c r="BL151" s="907" t="s">
        <v>534</v>
      </c>
      <c r="BM151" s="907" t="s">
        <v>1140</v>
      </c>
      <c r="BN151" s="907" t="s">
        <v>1140</v>
      </c>
      <c r="BO151" s="907" t="s">
        <v>534</v>
      </c>
      <c r="BP151" s="907" t="s">
        <v>534</v>
      </c>
      <c r="BQ151" s="907" t="s">
        <v>534</v>
      </c>
      <c r="BR151" s="907" t="s">
        <v>534</v>
      </c>
      <c r="BS151" s="907" t="s">
        <v>1140</v>
      </c>
      <c r="BT151" s="907" t="s">
        <v>534</v>
      </c>
      <c r="BU151" s="907" t="s">
        <v>1140</v>
      </c>
      <c r="BV151" s="907" t="s">
        <v>1140</v>
      </c>
      <c r="BW151" s="907" t="s">
        <v>1140</v>
      </c>
      <c r="BX151" s="907" t="s">
        <v>1140</v>
      </c>
      <c r="BY151" s="907" t="s">
        <v>534</v>
      </c>
      <c r="BZ151" s="907" t="s">
        <v>534</v>
      </c>
      <c r="CA151" s="907" t="s">
        <v>534</v>
      </c>
      <c r="CB151" s="907" t="s">
        <v>1140</v>
      </c>
      <c r="CC151" s="907" t="s">
        <v>1140</v>
      </c>
      <c r="CD151" s="907" t="s">
        <v>1140</v>
      </c>
      <c r="CE151" s="907" t="s">
        <v>534</v>
      </c>
      <c r="CF151" s="907" t="s">
        <v>534</v>
      </c>
      <c r="CG151" s="907" t="s">
        <v>1140</v>
      </c>
      <c r="CH151" s="907" t="s">
        <v>1140</v>
      </c>
      <c r="CI151" s="907" t="s">
        <v>1140</v>
      </c>
      <c r="CJ151" s="907" t="s">
        <v>1140</v>
      </c>
      <c r="CK151" s="907" t="s">
        <v>534</v>
      </c>
      <c r="CL151" s="907" t="s">
        <v>1140</v>
      </c>
      <c r="CM151" s="907" t="s">
        <v>1140</v>
      </c>
      <c r="CN151" s="907" t="s">
        <v>534</v>
      </c>
      <c r="CO151" s="907" t="s">
        <v>1140</v>
      </c>
      <c r="CP151" s="907" t="s">
        <v>1140</v>
      </c>
      <c r="CQ151" s="907" t="s">
        <v>1140</v>
      </c>
      <c r="CR151" s="907" t="s">
        <v>1140</v>
      </c>
      <c r="CS151" s="907" t="s">
        <v>1140</v>
      </c>
      <c r="CT151" s="907" t="s">
        <v>1140</v>
      </c>
      <c r="CU151" s="907" t="s">
        <v>1140</v>
      </c>
      <c r="CV151" s="907" t="s">
        <v>1140</v>
      </c>
      <c r="CW151" s="907" t="s">
        <v>1140</v>
      </c>
      <c r="CX151" s="907" t="s">
        <v>1140</v>
      </c>
      <c r="CY151" s="907" t="s">
        <v>1140</v>
      </c>
      <c r="CZ151" s="907" t="s">
        <v>534</v>
      </c>
      <c r="DA151" s="907" t="s">
        <v>1140</v>
      </c>
      <c r="DB151" s="907" t="s">
        <v>1140</v>
      </c>
      <c r="DC151" s="907" t="s">
        <v>1140</v>
      </c>
      <c r="DD151" s="907" t="s">
        <v>1140</v>
      </c>
      <c r="DE151" s="907" t="s">
        <v>1140</v>
      </c>
      <c r="DF151" s="907" t="s">
        <v>1140</v>
      </c>
      <c r="DG151" s="907" t="s">
        <v>1140</v>
      </c>
      <c r="DH151" s="907" t="s">
        <v>1140</v>
      </c>
      <c r="DI151" s="907" t="s">
        <v>1140</v>
      </c>
      <c r="DJ151" s="907" t="s">
        <v>534</v>
      </c>
      <c r="DK151" s="907" t="s">
        <v>1140</v>
      </c>
      <c r="DL151" s="907" t="s">
        <v>1140</v>
      </c>
      <c r="DM151" s="907" t="s">
        <v>1140</v>
      </c>
      <c r="DN151" s="907" t="s">
        <v>1140</v>
      </c>
      <c r="DO151" s="907" t="s">
        <v>1140</v>
      </c>
      <c r="DP151" s="907" t="s">
        <v>1140</v>
      </c>
      <c r="DQ151" s="907" t="s">
        <v>1140</v>
      </c>
      <c r="DR151" s="907" t="s">
        <v>1140</v>
      </c>
      <c r="DS151" s="907" t="s">
        <v>1140</v>
      </c>
      <c r="DT151" s="907" t="s">
        <v>534</v>
      </c>
      <c r="DU151" s="907" t="s">
        <v>1140</v>
      </c>
      <c r="DV151" s="907" t="s">
        <v>1140</v>
      </c>
      <c r="DW151" s="907" t="s">
        <v>534</v>
      </c>
      <c r="DX151" s="907" t="s">
        <v>534</v>
      </c>
      <c r="DY151" s="907" t="s">
        <v>534</v>
      </c>
      <c r="DZ151" s="907" t="s">
        <v>534</v>
      </c>
      <c r="EA151" s="907" t="s">
        <v>534</v>
      </c>
      <c r="EB151" s="907" t="s">
        <v>534</v>
      </c>
      <c r="EC151" s="907" t="s">
        <v>534</v>
      </c>
      <c r="ED151" s="907" t="s">
        <v>1140</v>
      </c>
      <c r="EE151" s="907" t="s">
        <v>1140</v>
      </c>
      <c r="EF151" s="907" t="s">
        <v>1140</v>
      </c>
      <c r="EG151" s="907" t="s">
        <v>1140</v>
      </c>
      <c r="EH151" s="907" t="s">
        <v>1140</v>
      </c>
      <c r="EI151" s="907" t="s">
        <v>1140</v>
      </c>
      <c r="EJ151" s="907" t="s">
        <v>1140</v>
      </c>
      <c r="EK151" s="907" t="s">
        <v>1140</v>
      </c>
      <c r="EL151" s="907" t="s">
        <v>1140</v>
      </c>
      <c r="EM151" s="907" t="s">
        <v>1140</v>
      </c>
      <c r="EN151" s="907" t="s">
        <v>1140</v>
      </c>
      <c r="EO151" s="907" t="s">
        <v>1140</v>
      </c>
      <c r="EP151" s="907" t="s">
        <v>1140</v>
      </c>
      <c r="EQ151" s="907" t="s">
        <v>1140</v>
      </c>
      <c r="ER151" s="907" t="s">
        <v>534</v>
      </c>
      <c r="ES151" s="907" t="s">
        <v>534</v>
      </c>
      <c r="ET151" s="907" t="s">
        <v>534</v>
      </c>
      <c r="EU151" s="907" t="s">
        <v>1140</v>
      </c>
      <c r="EV151" s="907" t="s">
        <v>1140</v>
      </c>
      <c r="EW151" s="907" t="s">
        <v>1140</v>
      </c>
      <c r="EX151" s="907" t="s">
        <v>534</v>
      </c>
      <c r="EY151" s="907" t="s">
        <v>1140</v>
      </c>
      <c r="EZ151" s="907" t="s">
        <v>1140</v>
      </c>
      <c r="FA151" s="907" t="s">
        <v>1140</v>
      </c>
      <c r="FB151" s="907" t="s">
        <v>1140</v>
      </c>
      <c r="FC151" s="907" t="s">
        <v>534</v>
      </c>
      <c r="FD151" s="907" t="s">
        <v>1140</v>
      </c>
      <c r="FE151" s="907" t="s">
        <v>1140</v>
      </c>
      <c r="FF151" s="907" t="s">
        <v>534</v>
      </c>
      <c r="FG151" s="907" t="s">
        <v>1140</v>
      </c>
      <c r="FH151" s="907" t="s">
        <v>534</v>
      </c>
      <c r="FI151" s="907" t="s">
        <v>534</v>
      </c>
      <c r="FJ151" s="907" t="s">
        <v>1140</v>
      </c>
      <c r="FK151" s="907" t="s">
        <v>1140</v>
      </c>
      <c r="FL151" s="907" t="s">
        <v>1140</v>
      </c>
      <c r="FM151" s="907" t="s">
        <v>1140</v>
      </c>
      <c r="FN151" s="907" t="s">
        <v>1140</v>
      </c>
      <c r="FO151" s="907" t="s">
        <v>1140</v>
      </c>
      <c r="FP151" s="907" t="s">
        <v>1140</v>
      </c>
      <c r="FQ151" s="907" t="s">
        <v>1140</v>
      </c>
      <c r="FR151" s="907" t="s">
        <v>534</v>
      </c>
      <c r="FS151" s="907" t="s">
        <v>1140</v>
      </c>
      <c r="FT151" s="907" t="s">
        <v>1140</v>
      </c>
      <c r="FU151" s="907" t="s">
        <v>1140</v>
      </c>
      <c r="FV151" s="907" t="s">
        <v>534</v>
      </c>
      <c r="FW151" s="907" t="s">
        <v>1140</v>
      </c>
      <c r="FX151" s="907" t="s">
        <v>534</v>
      </c>
      <c r="FY151" s="907" t="s">
        <v>534</v>
      </c>
      <c r="FZ151" s="907" t="s">
        <v>534</v>
      </c>
      <c r="GA151" s="907" t="s">
        <v>534</v>
      </c>
      <c r="GB151" s="907" t="s">
        <v>1140</v>
      </c>
      <c r="GC151" s="907" t="s">
        <v>1140</v>
      </c>
      <c r="GD151" s="907" t="s">
        <v>534</v>
      </c>
      <c r="GE151" s="907" t="s">
        <v>534</v>
      </c>
      <c r="GF151" s="907" t="s">
        <v>1140</v>
      </c>
      <c r="GG151" s="907" t="s">
        <v>1140</v>
      </c>
      <c r="GH151" s="907" t="s">
        <v>534</v>
      </c>
      <c r="GI151" s="907" t="s">
        <v>534</v>
      </c>
      <c r="GJ151" s="907" t="s">
        <v>534</v>
      </c>
      <c r="GK151" s="907" t="s">
        <v>534</v>
      </c>
    </row>
    <row r="152" spans="1:193" x14ac:dyDescent="0.2">
      <c r="A152" s="906">
        <v>44612</v>
      </c>
      <c r="B152" s="907" t="s">
        <v>1140</v>
      </c>
      <c r="C152" s="907" t="s">
        <v>1140</v>
      </c>
      <c r="D152" s="907" t="s">
        <v>1140</v>
      </c>
      <c r="E152" s="907" t="s">
        <v>1140</v>
      </c>
      <c r="F152" s="907" t="s">
        <v>1140</v>
      </c>
      <c r="G152" s="907" t="s">
        <v>1140</v>
      </c>
      <c r="H152" s="907" t="s">
        <v>1140</v>
      </c>
      <c r="I152" s="907" t="s">
        <v>1140</v>
      </c>
      <c r="J152" s="907" t="s">
        <v>1140</v>
      </c>
      <c r="K152" s="907" t="s">
        <v>1140</v>
      </c>
      <c r="L152" s="907" t="s">
        <v>1140</v>
      </c>
      <c r="M152" s="907" t="s">
        <v>1140</v>
      </c>
      <c r="N152" s="907" t="s">
        <v>1140</v>
      </c>
      <c r="O152" s="907" t="s">
        <v>1140</v>
      </c>
      <c r="P152" s="907" t="s">
        <v>1140</v>
      </c>
      <c r="Q152" s="907" t="s">
        <v>1140</v>
      </c>
      <c r="R152" s="907" t="s">
        <v>1140</v>
      </c>
      <c r="S152" s="907" t="s">
        <v>1140</v>
      </c>
      <c r="T152" s="907" t="s">
        <v>1140</v>
      </c>
      <c r="U152" s="907" t="s">
        <v>1140</v>
      </c>
      <c r="V152" s="907" t="s">
        <v>1140</v>
      </c>
      <c r="W152" s="907" t="s">
        <v>1140</v>
      </c>
      <c r="X152" s="907" t="s">
        <v>1140</v>
      </c>
      <c r="Y152" s="907" t="s">
        <v>1140</v>
      </c>
      <c r="Z152" s="907" t="s">
        <v>1140</v>
      </c>
      <c r="AA152" s="907" t="s">
        <v>1140</v>
      </c>
      <c r="AB152" s="907" t="s">
        <v>1140</v>
      </c>
      <c r="AC152" s="907" t="s">
        <v>1140</v>
      </c>
      <c r="AD152" s="907" t="s">
        <v>1140</v>
      </c>
      <c r="AE152" s="907" t="s">
        <v>1140</v>
      </c>
      <c r="AF152" s="907" t="s">
        <v>1140</v>
      </c>
      <c r="AG152" s="907" t="s">
        <v>1140</v>
      </c>
      <c r="AH152" s="907" t="s">
        <v>1140</v>
      </c>
      <c r="AI152" s="907" t="s">
        <v>1140</v>
      </c>
      <c r="AJ152" s="907" t="s">
        <v>1140</v>
      </c>
      <c r="AK152" s="907" t="s">
        <v>1140</v>
      </c>
      <c r="AL152" s="907" t="s">
        <v>1140</v>
      </c>
      <c r="AM152" s="907" t="s">
        <v>1140</v>
      </c>
      <c r="AN152" s="907" t="s">
        <v>1140</v>
      </c>
      <c r="AO152" s="907" t="s">
        <v>1140</v>
      </c>
      <c r="AP152" s="907" t="s">
        <v>1140</v>
      </c>
      <c r="AQ152" s="907" t="s">
        <v>1140</v>
      </c>
      <c r="AR152" s="907" t="s">
        <v>1140</v>
      </c>
      <c r="AS152" s="907" t="s">
        <v>1140</v>
      </c>
      <c r="AT152" s="907" t="s">
        <v>1140</v>
      </c>
      <c r="AU152" s="907" t="s">
        <v>1140</v>
      </c>
      <c r="AV152" s="907" t="s">
        <v>1140</v>
      </c>
      <c r="AW152" s="907" t="s">
        <v>1140</v>
      </c>
      <c r="AX152" s="907" t="s">
        <v>1140</v>
      </c>
      <c r="AY152" s="907" t="s">
        <v>534</v>
      </c>
      <c r="AZ152" s="907" t="s">
        <v>534</v>
      </c>
      <c r="BA152" s="907" t="s">
        <v>1140</v>
      </c>
      <c r="BB152" s="907" t="s">
        <v>534</v>
      </c>
      <c r="BC152" s="907" t="s">
        <v>1140</v>
      </c>
      <c r="BD152" s="907" t="s">
        <v>534</v>
      </c>
      <c r="BE152" s="907" t="s">
        <v>1140</v>
      </c>
      <c r="BF152" s="907" t="s">
        <v>1140</v>
      </c>
      <c r="BG152" s="907" t="s">
        <v>534</v>
      </c>
      <c r="BH152" s="907" t="s">
        <v>534</v>
      </c>
      <c r="BI152" s="907" t="s">
        <v>1140</v>
      </c>
      <c r="BJ152" s="907" t="s">
        <v>534</v>
      </c>
      <c r="BK152" s="907" t="s">
        <v>1140</v>
      </c>
      <c r="BL152" s="907" t="s">
        <v>534</v>
      </c>
      <c r="BM152" s="907" t="s">
        <v>1140</v>
      </c>
      <c r="BN152" s="907" t="s">
        <v>1140</v>
      </c>
      <c r="BO152" s="907" t="s">
        <v>534</v>
      </c>
      <c r="BP152" s="907" t="s">
        <v>534</v>
      </c>
      <c r="BQ152" s="907" t="s">
        <v>534</v>
      </c>
      <c r="BR152" s="907" t="s">
        <v>534</v>
      </c>
      <c r="BS152" s="907" t="s">
        <v>1140</v>
      </c>
      <c r="BT152" s="907" t="s">
        <v>534</v>
      </c>
      <c r="BU152" s="907" t="s">
        <v>1140</v>
      </c>
      <c r="BV152" s="907" t="s">
        <v>1140</v>
      </c>
      <c r="BW152" s="907" t="s">
        <v>1140</v>
      </c>
      <c r="BX152" s="907" t="s">
        <v>1140</v>
      </c>
      <c r="BY152" s="907" t="s">
        <v>1140</v>
      </c>
      <c r="BZ152" s="907" t="s">
        <v>534</v>
      </c>
      <c r="CA152" s="907" t="s">
        <v>534</v>
      </c>
      <c r="CB152" s="907" t="s">
        <v>1140</v>
      </c>
      <c r="CC152" s="907" t="s">
        <v>1140</v>
      </c>
      <c r="CD152" s="907" t="s">
        <v>1140</v>
      </c>
      <c r="CE152" s="907" t="s">
        <v>1140</v>
      </c>
      <c r="CF152" s="907" t="s">
        <v>534</v>
      </c>
      <c r="CG152" s="907" t="s">
        <v>1140</v>
      </c>
      <c r="CH152" s="907" t="s">
        <v>1140</v>
      </c>
      <c r="CI152" s="907" t="s">
        <v>1140</v>
      </c>
      <c r="CJ152" s="907" t="s">
        <v>1140</v>
      </c>
      <c r="CK152" s="907" t="s">
        <v>534</v>
      </c>
      <c r="CL152" s="907" t="s">
        <v>1140</v>
      </c>
      <c r="CM152" s="907" t="s">
        <v>1140</v>
      </c>
      <c r="CN152" s="907" t="s">
        <v>534</v>
      </c>
      <c r="CO152" s="907" t="s">
        <v>1140</v>
      </c>
      <c r="CP152" s="907" t="s">
        <v>1140</v>
      </c>
      <c r="CQ152" s="907" t="s">
        <v>1140</v>
      </c>
      <c r="CR152" s="907" t="s">
        <v>1140</v>
      </c>
      <c r="CS152" s="907" t="s">
        <v>1140</v>
      </c>
      <c r="CT152" s="907" t="s">
        <v>1140</v>
      </c>
      <c r="CU152" s="907" t="s">
        <v>1140</v>
      </c>
      <c r="CV152" s="907" t="s">
        <v>1140</v>
      </c>
      <c r="CW152" s="907" t="s">
        <v>1140</v>
      </c>
      <c r="CX152" s="907" t="s">
        <v>1140</v>
      </c>
      <c r="CY152" s="907" t="s">
        <v>1140</v>
      </c>
      <c r="CZ152" s="907" t="s">
        <v>534</v>
      </c>
      <c r="DA152" s="907" t="s">
        <v>1140</v>
      </c>
      <c r="DB152" s="907" t="s">
        <v>1140</v>
      </c>
      <c r="DC152" s="907" t="s">
        <v>1140</v>
      </c>
      <c r="DD152" s="907" t="s">
        <v>1140</v>
      </c>
      <c r="DE152" s="907" t="s">
        <v>1140</v>
      </c>
      <c r="DF152" s="907" t="s">
        <v>1140</v>
      </c>
      <c r="DG152" s="907" t="s">
        <v>1140</v>
      </c>
      <c r="DH152" s="907" t="s">
        <v>1140</v>
      </c>
      <c r="DI152" s="907" t="s">
        <v>1140</v>
      </c>
      <c r="DJ152" s="907" t="s">
        <v>534</v>
      </c>
      <c r="DK152" s="907" t="s">
        <v>1140</v>
      </c>
      <c r="DL152" s="907" t="s">
        <v>1140</v>
      </c>
      <c r="DM152" s="907" t="s">
        <v>1140</v>
      </c>
      <c r="DN152" s="907" t="s">
        <v>1140</v>
      </c>
      <c r="DO152" s="907" t="s">
        <v>1140</v>
      </c>
      <c r="DP152" s="907" t="s">
        <v>1140</v>
      </c>
      <c r="DQ152" s="907" t="s">
        <v>1140</v>
      </c>
      <c r="DR152" s="907" t="s">
        <v>1140</v>
      </c>
      <c r="DS152" s="907" t="s">
        <v>1140</v>
      </c>
      <c r="DT152" s="907" t="s">
        <v>534</v>
      </c>
      <c r="DU152" s="907" t="s">
        <v>1140</v>
      </c>
      <c r="DV152" s="907" t="s">
        <v>1140</v>
      </c>
      <c r="DW152" s="907" t="s">
        <v>534</v>
      </c>
      <c r="DX152" s="907" t="s">
        <v>534</v>
      </c>
      <c r="DY152" s="907" t="s">
        <v>534</v>
      </c>
      <c r="DZ152" s="907" t="s">
        <v>534</v>
      </c>
      <c r="EA152" s="907" t="s">
        <v>534</v>
      </c>
      <c r="EB152" s="907" t="s">
        <v>1140</v>
      </c>
      <c r="EC152" s="907" t="s">
        <v>534</v>
      </c>
      <c r="ED152" s="907" t="s">
        <v>1140</v>
      </c>
      <c r="EE152" s="907" t="s">
        <v>1140</v>
      </c>
      <c r="EF152" s="907" t="s">
        <v>1140</v>
      </c>
      <c r="EG152" s="907" t="s">
        <v>1140</v>
      </c>
      <c r="EH152" s="907" t="s">
        <v>1140</v>
      </c>
      <c r="EI152" s="907" t="s">
        <v>1140</v>
      </c>
      <c r="EJ152" s="907" t="s">
        <v>1140</v>
      </c>
      <c r="EK152" s="907" t="s">
        <v>1140</v>
      </c>
      <c r="EL152" s="907" t="s">
        <v>1140</v>
      </c>
      <c r="EM152" s="907" t="s">
        <v>1140</v>
      </c>
      <c r="EN152" s="907" t="s">
        <v>1140</v>
      </c>
      <c r="EO152" s="907" t="s">
        <v>1140</v>
      </c>
      <c r="EP152" s="907" t="s">
        <v>1140</v>
      </c>
      <c r="EQ152" s="907" t="s">
        <v>1140</v>
      </c>
      <c r="ER152" s="907" t="s">
        <v>534</v>
      </c>
      <c r="ES152" s="907" t="s">
        <v>534</v>
      </c>
      <c r="ET152" s="907" t="s">
        <v>534</v>
      </c>
      <c r="EU152" s="907" t="s">
        <v>1140</v>
      </c>
      <c r="EV152" s="907" t="s">
        <v>534</v>
      </c>
      <c r="EW152" s="907" t="s">
        <v>1140</v>
      </c>
      <c r="EX152" s="907" t="s">
        <v>534</v>
      </c>
      <c r="EY152" s="907" t="s">
        <v>1140</v>
      </c>
      <c r="EZ152" s="907" t="s">
        <v>1140</v>
      </c>
      <c r="FA152" s="907" t="s">
        <v>1140</v>
      </c>
      <c r="FB152" s="907" t="s">
        <v>1140</v>
      </c>
      <c r="FC152" s="907" t="s">
        <v>534</v>
      </c>
      <c r="FD152" s="907" t="s">
        <v>1140</v>
      </c>
      <c r="FE152" s="907" t="s">
        <v>1140</v>
      </c>
      <c r="FF152" s="907" t="s">
        <v>1140</v>
      </c>
      <c r="FG152" s="907" t="s">
        <v>1140</v>
      </c>
      <c r="FH152" s="907" t="s">
        <v>534</v>
      </c>
      <c r="FI152" s="907" t="s">
        <v>534</v>
      </c>
      <c r="FJ152" s="907" t="s">
        <v>1140</v>
      </c>
      <c r="FK152" s="907" t="s">
        <v>1140</v>
      </c>
      <c r="FL152" s="907" t="s">
        <v>1140</v>
      </c>
      <c r="FM152" s="907" t="s">
        <v>1140</v>
      </c>
      <c r="FN152" s="907" t="s">
        <v>1140</v>
      </c>
      <c r="FO152" s="907" t="s">
        <v>1140</v>
      </c>
      <c r="FP152" s="907" t="s">
        <v>1140</v>
      </c>
      <c r="FQ152" s="907" t="s">
        <v>1140</v>
      </c>
      <c r="FR152" s="907" t="s">
        <v>534</v>
      </c>
      <c r="FS152" s="907" t="s">
        <v>1140</v>
      </c>
      <c r="FT152" s="907" t="s">
        <v>1140</v>
      </c>
      <c r="FU152" s="907" t="s">
        <v>1140</v>
      </c>
      <c r="FV152" s="907" t="s">
        <v>534</v>
      </c>
      <c r="FW152" s="907" t="s">
        <v>1140</v>
      </c>
      <c r="FX152" s="907" t="s">
        <v>534</v>
      </c>
      <c r="FY152" s="907" t="s">
        <v>534</v>
      </c>
      <c r="FZ152" s="907" t="s">
        <v>534</v>
      </c>
      <c r="GA152" s="907" t="s">
        <v>534</v>
      </c>
      <c r="GB152" s="907" t="s">
        <v>534</v>
      </c>
      <c r="GC152" s="907" t="s">
        <v>1140</v>
      </c>
      <c r="GD152" s="907" t="s">
        <v>534</v>
      </c>
      <c r="GE152" s="907" t="s">
        <v>534</v>
      </c>
      <c r="GF152" s="907" t="s">
        <v>1140</v>
      </c>
      <c r="GG152" s="907" t="s">
        <v>1140</v>
      </c>
      <c r="GH152" s="907" t="s">
        <v>534</v>
      </c>
      <c r="GI152" s="907" t="s">
        <v>534</v>
      </c>
      <c r="GJ152" s="907" t="s">
        <v>534</v>
      </c>
      <c r="GK152" s="907" t="s">
        <v>534</v>
      </c>
    </row>
    <row r="153" spans="1:193" x14ac:dyDescent="0.2">
      <c r="A153" s="906">
        <v>44613</v>
      </c>
      <c r="B153" s="907" t="s">
        <v>534</v>
      </c>
      <c r="C153" s="907" t="s">
        <v>1140</v>
      </c>
      <c r="D153" s="907" t="s">
        <v>1140</v>
      </c>
      <c r="E153" s="907" t="s">
        <v>1140</v>
      </c>
      <c r="F153" s="907" t="s">
        <v>1140</v>
      </c>
      <c r="G153" s="907" t="s">
        <v>1140</v>
      </c>
      <c r="H153" s="907" t="s">
        <v>1140</v>
      </c>
      <c r="I153" s="907" t="s">
        <v>1140</v>
      </c>
      <c r="J153" s="907" t="s">
        <v>1140</v>
      </c>
      <c r="K153" s="907" t="s">
        <v>1140</v>
      </c>
      <c r="L153" s="907" t="s">
        <v>1140</v>
      </c>
      <c r="M153" s="907" t="s">
        <v>1140</v>
      </c>
      <c r="N153" s="907" t="s">
        <v>1140</v>
      </c>
      <c r="O153" s="907" t="s">
        <v>1140</v>
      </c>
      <c r="P153" s="907" t="s">
        <v>1140</v>
      </c>
      <c r="Q153" s="907" t="s">
        <v>1140</v>
      </c>
      <c r="R153" s="907" t="s">
        <v>1140</v>
      </c>
      <c r="S153" s="907" t="s">
        <v>1140</v>
      </c>
      <c r="T153" s="907" t="s">
        <v>1140</v>
      </c>
      <c r="U153" s="907" t="s">
        <v>1140</v>
      </c>
      <c r="V153" s="907" t="s">
        <v>1140</v>
      </c>
      <c r="W153" s="907" t="s">
        <v>1140</v>
      </c>
      <c r="X153" s="907" t="s">
        <v>1140</v>
      </c>
      <c r="Y153" s="907" t="s">
        <v>1140</v>
      </c>
      <c r="Z153" s="907" t="s">
        <v>1140</v>
      </c>
      <c r="AA153" s="907" t="s">
        <v>1140</v>
      </c>
      <c r="AB153" s="907" t="s">
        <v>1140</v>
      </c>
      <c r="AC153" s="907" t="s">
        <v>1140</v>
      </c>
      <c r="AD153" s="907" t="s">
        <v>1140</v>
      </c>
      <c r="AE153" s="907" t="s">
        <v>1140</v>
      </c>
      <c r="AF153" s="907" t="s">
        <v>534</v>
      </c>
      <c r="AG153" s="907" t="s">
        <v>534</v>
      </c>
      <c r="AH153" s="907" t="s">
        <v>1140</v>
      </c>
      <c r="AI153" s="907" t="s">
        <v>1140</v>
      </c>
      <c r="AJ153" s="907" t="s">
        <v>1140</v>
      </c>
      <c r="AK153" s="907" t="s">
        <v>1140</v>
      </c>
      <c r="AL153" s="907" t="s">
        <v>1140</v>
      </c>
      <c r="AM153" s="907" t="s">
        <v>1140</v>
      </c>
      <c r="AN153" s="907" t="s">
        <v>1140</v>
      </c>
      <c r="AO153" s="907" t="s">
        <v>1140</v>
      </c>
      <c r="AP153" s="907" t="s">
        <v>1140</v>
      </c>
      <c r="AQ153" s="907" t="s">
        <v>1140</v>
      </c>
      <c r="AR153" s="907" t="s">
        <v>1140</v>
      </c>
      <c r="AS153" s="907" t="s">
        <v>1140</v>
      </c>
      <c r="AT153" s="907" t="s">
        <v>1140</v>
      </c>
      <c r="AU153" s="907" t="s">
        <v>1140</v>
      </c>
      <c r="AV153" s="907" t="s">
        <v>1140</v>
      </c>
      <c r="AW153" s="907" t="s">
        <v>1140</v>
      </c>
      <c r="AX153" s="907" t="s">
        <v>1140</v>
      </c>
      <c r="AY153" s="907" t="s">
        <v>534</v>
      </c>
      <c r="AZ153" s="907" t="s">
        <v>534</v>
      </c>
      <c r="BA153" s="907" t="s">
        <v>1140</v>
      </c>
      <c r="BB153" s="907" t="s">
        <v>534</v>
      </c>
      <c r="BC153" s="907" t="s">
        <v>1140</v>
      </c>
      <c r="BD153" s="907" t="s">
        <v>534</v>
      </c>
      <c r="BE153" s="907" t="s">
        <v>1140</v>
      </c>
      <c r="BF153" s="907" t="s">
        <v>1140</v>
      </c>
      <c r="BG153" s="907" t="s">
        <v>534</v>
      </c>
      <c r="BH153" s="907" t="s">
        <v>534</v>
      </c>
      <c r="BI153" s="907" t="s">
        <v>1140</v>
      </c>
      <c r="BJ153" s="907" t="s">
        <v>534</v>
      </c>
      <c r="BK153" s="907" t="s">
        <v>1140</v>
      </c>
      <c r="BL153" s="907" t="s">
        <v>534</v>
      </c>
      <c r="BM153" s="907" t="s">
        <v>1140</v>
      </c>
      <c r="BN153" s="907" t="s">
        <v>1140</v>
      </c>
      <c r="BO153" s="907" t="s">
        <v>534</v>
      </c>
      <c r="BP153" s="907" t="s">
        <v>534</v>
      </c>
      <c r="BQ153" s="907" t="s">
        <v>534</v>
      </c>
      <c r="BR153" s="907" t="s">
        <v>534</v>
      </c>
      <c r="BS153" s="907" t="s">
        <v>1140</v>
      </c>
      <c r="BT153" s="907" t="s">
        <v>534</v>
      </c>
      <c r="BU153" s="907" t="s">
        <v>1140</v>
      </c>
      <c r="BV153" s="907" t="s">
        <v>1140</v>
      </c>
      <c r="BW153" s="907" t="s">
        <v>1140</v>
      </c>
      <c r="BX153" s="907" t="s">
        <v>1140</v>
      </c>
      <c r="BY153" s="907" t="s">
        <v>1140</v>
      </c>
      <c r="BZ153" s="907" t="s">
        <v>534</v>
      </c>
      <c r="CA153" s="907" t="s">
        <v>534</v>
      </c>
      <c r="CB153" s="907" t="s">
        <v>1140</v>
      </c>
      <c r="CC153" s="907" t="s">
        <v>1140</v>
      </c>
      <c r="CD153" s="907" t="s">
        <v>1140</v>
      </c>
      <c r="CE153" s="907" t="s">
        <v>1140</v>
      </c>
      <c r="CF153" s="907" t="s">
        <v>534</v>
      </c>
      <c r="CG153" s="907" t="s">
        <v>1140</v>
      </c>
      <c r="CH153" s="907" t="s">
        <v>1140</v>
      </c>
      <c r="CI153" s="907" t="s">
        <v>1140</v>
      </c>
      <c r="CJ153" s="907" t="s">
        <v>1140</v>
      </c>
      <c r="CK153" s="907" t="s">
        <v>1140</v>
      </c>
      <c r="CL153" s="907" t="s">
        <v>1140</v>
      </c>
      <c r="CM153" s="907" t="s">
        <v>1140</v>
      </c>
      <c r="CN153" s="907" t="s">
        <v>534</v>
      </c>
      <c r="CO153" s="907" t="s">
        <v>1140</v>
      </c>
      <c r="CP153" s="907" t="s">
        <v>1140</v>
      </c>
      <c r="CQ153" s="907" t="s">
        <v>1140</v>
      </c>
      <c r="CR153" s="907" t="s">
        <v>1140</v>
      </c>
      <c r="CS153" s="907" t="s">
        <v>1140</v>
      </c>
      <c r="CT153" s="907" t="s">
        <v>1140</v>
      </c>
      <c r="CU153" s="907" t="s">
        <v>1140</v>
      </c>
      <c r="CV153" s="907" t="s">
        <v>1140</v>
      </c>
      <c r="CW153" s="907" t="s">
        <v>1140</v>
      </c>
      <c r="CX153" s="907" t="s">
        <v>1140</v>
      </c>
      <c r="CY153" s="907" t="s">
        <v>1140</v>
      </c>
      <c r="CZ153" s="907" t="s">
        <v>534</v>
      </c>
      <c r="DA153" s="907" t="s">
        <v>1140</v>
      </c>
      <c r="DB153" s="907" t="s">
        <v>1140</v>
      </c>
      <c r="DC153" s="907" t="s">
        <v>1140</v>
      </c>
      <c r="DD153" s="907" t="s">
        <v>1140</v>
      </c>
      <c r="DE153" s="907" t="s">
        <v>1140</v>
      </c>
      <c r="DF153" s="907" t="s">
        <v>1140</v>
      </c>
      <c r="DG153" s="907" t="s">
        <v>1140</v>
      </c>
      <c r="DH153" s="907" t="s">
        <v>1140</v>
      </c>
      <c r="DI153" s="907" t="s">
        <v>1140</v>
      </c>
      <c r="DJ153" s="907" t="s">
        <v>534</v>
      </c>
      <c r="DK153" s="907" t="s">
        <v>1140</v>
      </c>
      <c r="DL153" s="907" t="s">
        <v>1140</v>
      </c>
      <c r="DM153" s="907" t="s">
        <v>1140</v>
      </c>
      <c r="DN153" s="907" t="s">
        <v>1140</v>
      </c>
      <c r="DO153" s="907" t="s">
        <v>1140</v>
      </c>
      <c r="DP153" s="907" t="s">
        <v>1140</v>
      </c>
      <c r="DQ153" s="907" t="s">
        <v>1140</v>
      </c>
      <c r="DR153" s="907" t="s">
        <v>1140</v>
      </c>
      <c r="DS153" s="907" t="s">
        <v>1140</v>
      </c>
      <c r="DT153" s="907" t="s">
        <v>1140</v>
      </c>
      <c r="DU153" s="907" t="s">
        <v>1140</v>
      </c>
      <c r="DV153" s="907" t="s">
        <v>1140</v>
      </c>
      <c r="DW153" s="907" t="s">
        <v>534</v>
      </c>
      <c r="DX153" s="907" t="s">
        <v>534</v>
      </c>
      <c r="DY153" s="907" t="s">
        <v>534</v>
      </c>
      <c r="DZ153" s="907" t="s">
        <v>534</v>
      </c>
      <c r="EA153" s="907" t="s">
        <v>534</v>
      </c>
      <c r="EB153" s="907" t="s">
        <v>534</v>
      </c>
      <c r="EC153" s="907" t="s">
        <v>534</v>
      </c>
      <c r="ED153" s="907" t="s">
        <v>1140</v>
      </c>
      <c r="EE153" s="907" t="s">
        <v>1140</v>
      </c>
      <c r="EF153" s="907" t="s">
        <v>1140</v>
      </c>
      <c r="EG153" s="907" t="s">
        <v>1140</v>
      </c>
      <c r="EH153" s="907" t="s">
        <v>1140</v>
      </c>
      <c r="EI153" s="907" t="s">
        <v>1140</v>
      </c>
      <c r="EJ153" s="907" t="s">
        <v>1140</v>
      </c>
      <c r="EK153" s="907" t="s">
        <v>1140</v>
      </c>
      <c r="EL153" s="907" t="s">
        <v>1140</v>
      </c>
      <c r="EM153" s="907" t="s">
        <v>1140</v>
      </c>
      <c r="EN153" s="907" t="s">
        <v>1140</v>
      </c>
      <c r="EO153" s="907" t="s">
        <v>1140</v>
      </c>
      <c r="EP153" s="907" t="s">
        <v>1140</v>
      </c>
      <c r="EQ153" s="907" t="s">
        <v>1140</v>
      </c>
      <c r="ER153" s="907" t="s">
        <v>534</v>
      </c>
      <c r="ES153" s="907" t="s">
        <v>1140</v>
      </c>
      <c r="ET153" s="907" t="s">
        <v>534</v>
      </c>
      <c r="EU153" s="907" t="s">
        <v>1140</v>
      </c>
      <c r="EV153" s="907" t="s">
        <v>1140</v>
      </c>
      <c r="EW153" s="907" t="s">
        <v>1140</v>
      </c>
      <c r="EX153" s="907" t="s">
        <v>534</v>
      </c>
      <c r="EY153" s="907" t="s">
        <v>1140</v>
      </c>
      <c r="EZ153" s="907" t="s">
        <v>1140</v>
      </c>
      <c r="FA153" s="907" t="s">
        <v>1140</v>
      </c>
      <c r="FB153" s="907" t="s">
        <v>1140</v>
      </c>
      <c r="FC153" s="907" t="s">
        <v>1140</v>
      </c>
      <c r="FD153" s="907" t="s">
        <v>1140</v>
      </c>
      <c r="FE153" s="907" t="s">
        <v>1140</v>
      </c>
      <c r="FF153" s="907" t="s">
        <v>1140</v>
      </c>
      <c r="FG153" s="907" t="s">
        <v>1140</v>
      </c>
      <c r="FH153" s="907" t="s">
        <v>534</v>
      </c>
      <c r="FI153" s="907" t="s">
        <v>534</v>
      </c>
      <c r="FJ153" s="907" t="s">
        <v>1140</v>
      </c>
      <c r="FK153" s="907" t="s">
        <v>1140</v>
      </c>
      <c r="FL153" s="907" t="s">
        <v>1140</v>
      </c>
      <c r="FM153" s="907" t="s">
        <v>1140</v>
      </c>
      <c r="FN153" s="907" t="s">
        <v>1140</v>
      </c>
      <c r="FO153" s="907" t="s">
        <v>1140</v>
      </c>
      <c r="FP153" s="907" t="s">
        <v>1140</v>
      </c>
      <c r="FQ153" s="907" t="s">
        <v>1140</v>
      </c>
      <c r="FR153" s="907" t="s">
        <v>534</v>
      </c>
      <c r="FS153" s="907" t="s">
        <v>1140</v>
      </c>
      <c r="FT153" s="907" t="s">
        <v>1140</v>
      </c>
      <c r="FU153" s="907" t="s">
        <v>1140</v>
      </c>
      <c r="FV153" s="907" t="s">
        <v>534</v>
      </c>
      <c r="FW153" s="907" t="s">
        <v>1140</v>
      </c>
      <c r="FX153" s="907" t="s">
        <v>534</v>
      </c>
      <c r="FY153" s="907" t="s">
        <v>534</v>
      </c>
      <c r="FZ153" s="907" t="s">
        <v>534</v>
      </c>
      <c r="GA153" s="907" t="s">
        <v>534</v>
      </c>
      <c r="GB153" s="907" t="s">
        <v>534</v>
      </c>
      <c r="GC153" s="907" t="s">
        <v>1140</v>
      </c>
      <c r="GD153" s="907" t="s">
        <v>534</v>
      </c>
      <c r="GE153" s="907" t="s">
        <v>534</v>
      </c>
      <c r="GF153" s="907" t="s">
        <v>1140</v>
      </c>
      <c r="GG153" s="907" t="s">
        <v>1140</v>
      </c>
      <c r="GH153" s="907" t="s">
        <v>534</v>
      </c>
      <c r="GI153" s="907" t="s">
        <v>534</v>
      </c>
      <c r="GJ153" s="907" t="s">
        <v>534</v>
      </c>
      <c r="GK153" s="907" t="s">
        <v>534</v>
      </c>
    </row>
    <row r="154" spans="1:193" x14ac:dyDescent="0.2">
      <c r="A154" s="906">
        <v>44614</v>
      </c>
      <c r="B154" s="907" t="s">
        <v>534</v>
      </c>
      <c r="C154" s="907" t="s">
        <v>1140</v>
      </c>
      <c r="D154" s="907" t="s">
        <v>1140</v>
      </c>
      <c r="E154" s="907" t="s">
        <v>1140</v>
      </c>
      <c r="F154" s="907" t="s">
        <v>1140</v>
      </c>
      <c r="G154" s="907" t="s">
        <v>1140</v>
      </c>
      <c r="H154" s="907" t="s">
        <v>1140</v>
      </c>
      <c r="I154" s="907" t="s">
        <v>1140</v>
      </c>
      <c r="J154" s="907" t="s">
        <v>1140</v>
      </c>
      <c r="K154" s="907" t="s">
        <v>1140</v>
      </c>
      <c r="L154" s="907" t="s">
        <v>1140</v>
      </c>
      <c r="M154" s="907" t="s">
        <v>1140</v>
      </c>
      <c r="N154" s="907" t="s">
        <v>1140</v>
      </c>
      <c r="O154" s="907" t="s">
        <v>1140</v>
      </c>
      <c r="P154" s="907" t="s">
        <v>1140</v>
      </c>
      <c r="Q154" s="907" t="s">
        <v>1140</v>
      </c>
      <c r="R154" s="907" t="s">
        <v>1140</v>
      </c>
      <c r="S154" s="907" t="s">
        <v>1140</v>
      </c>
      <c r="T154" s="907" t="s">
        <v>1140</v>
      </c>
      <c r="U154" s="907" t="s">
        <v>1140</v>
      </c>
      <c r="V154" s="907" t="s">
        <v>1140</v>
      </c>
      <c r="W154" s="907" t="s">
        <v>1140</v>
      </c>
      <c r="X154" s="907" t="s">
        <v>1140</v>
      </c>
      <c r="Y154" s="907" t="s">
        <v>1140</v>
      </c>
      <c r="Z154" s="907" t="s">
        <v>1140</v>
      </c>
      <c r="AA154" s="907" t="s">
        <v>1140</v>
      </c>
      <c r="AB154" s="907" t="s">
        <v>1140</v>
      </c>
      <c r="AC154" s="907" t="s">
        <v>1140</v>
      </c>
      <c r="AD154" s="907" t="s">
        <v>1140</v>
      </c>
      <c r="AE154" s="907" t="s">
        <v>1140</v>
      </c>
      <c r="AF154" s="907" t="s">
        <v>534</v>
      </c>
      <c r="AG154" s="907" t="s">
        <v>534</v>
      </c>
      <c r="AH154" s="907" t="s">
        <v>1140</v>
      </c>
      <c r="AI154" s="907" t="s">
        <v>1140</v>
      </c>
      <c r="AJ154" s="907" t="s">
        <v>1140</v>
      </c>
      <c r="AK154" s="907" t="s">
        <v>1140</v>
      </c>
      <c r="AL154" s="907" t="s">
        <v>1140</v>
      </c>
      <c r="AM154" s="907" t="s">
        <v>1140</v>
      </c>
      <c r="AN154" s="907" t="s">
        <v>1140</v>
      </c>
      <c r="AO154" s="907" t="s">
        <v>1140</v>
      </c>
      <c r="AP154" s="907" t="s">
        <v>1140</v>
      </c>
      <c r="AQ154" s="907" t="s">
        <v>1140</v>
      </c>
      <c r="AR154" s="907" t="s">
        <v>1140</v>
      </c>
      <c r="AS154" s="907" t="s">
        <v>1140</v>
      </c>
      <c r="AT154" s="907" t="s">
        <v>1140</v>
      </c>
      <c r="AU154" s="907" t="s">
        <v>1140</v>
      </c>
      <c r="AV154" s="907" t="s">
        <v>1140</v>
      </c>
      <c r="AW154" s="907" t="s">
        <v>1140</v>
      </c>
      <c r="AX154" s="907" t="s">
        <v>1140</v>
      </c>
      <c r="AY154" s="907" t="s">
        <v>534</v>
      </c>
      <c r="AZ154" s="907" t="s">
        <v>534</v>
      </c>
      <c r="BA154" s="907" t="s">
        <v>1140</v>
      </c>
      <c r="BB154" s="907" t="s">
        <v>534</v>
      </c>
      <c r="BC154" s="907" t="s">
        <v>1140</v>
      </c>
      <c r="BD154" s="907" t="s">
        <v>534</v>
      </c>
      <c r="BE154" s="907" t="s">
        <v>1140</v>
      </c>
      <c r="BF154" s="907" t="s">
        <v>1140</v>
      </c>
      <c r="BG154" s="907" t="s">
        <v>534</v>
      </c>
      <c r="BH154" s="907" t="s">
        <v>534</v>
      </c>
      <c r="BI154" s="907" t="s">
        <v>1140</v>
      </c>
      <c r="BJ154" s="907" t="s">
        <v>534</v>
      </c>
      <c r="BK154" s="907" t="s">
        <v>1140</v>
      </c>
      <c r="BL154" s="907" t="s">
        <v>534</v>
      </c>
      <c r="BM154" s="907" t="s">
        <v>1140</v>
      </c>
      <c r="BN154" s="907" t="s">
        <v>1140</v>
      </c>
      <c r="BO154" s="907" t="s">
        <v>534</v>
      </c>
      <c r="BP154" s="907" t="s">
        <v>534</v>
      </c>
      <c r="BQ154" s="907" t="s">
        <v>534</v>
      </c>
      <c r="BR154" s="907" t="s">
        <v>534</v>
      </c>
      <c r="BS154" s="907" t="s">
        <v>1140</v>
      </c>
      <c r="BT154" s="907" t="s">
        <v>534</v>
      </c>
      <c r="BU154" s="907" t="s">
        <v>1140</v>
      </c>
      <c r="BV154" s="907" t="s">
        <v>1140</v>
      </c>
      <c r="BW154" s="907" t="s">
        <v>1140</v>
      </c>
      <c r="BX154" s="907" t="s">
        <v>1140</v>
      </c>
      <c r="BY154" s="907" t="s">
        <v>1140</v>
      </c>
      <c r="BZ154" s="907" t="s">
        <v>534</v>
      </c>
      <c r="CA154" s="907" t="s">
        <v>534</v>
      </c>
      <c r="CB154" s="907" t="s">
        <v>1140</v>
      </c>
      <c r="CC154" s="907" t="s">
        <v>1140</v>
      </c>
      <c r="CD154" s="907" t="s">
        <v>1140</v>
      </c>
      <c r="CE154" s="907" t="s">
        <v>1140</v>
      </c>
      <c r="CF154" s="907" t="s">
        <v>534</v>
      </c>
      <c r="CG154" s="907" t="s">
        <v>1140</v>
      </c>
      <c r="CH154" s="907" t="s">
        <v>1140</v>
      </c>
      <c r="CI154" s="907" t="s">
        <v>1140</v>
      </c>
      <c r="CJ154" s="907" t="s">
        <v>1140</v>
      </c>
      <c r="CK154" s="907" t="s">
        <v>1140</v>
      </c>
      <c r="CL154" s="907" t="s">
        <v>1140</v>
      </c>
      <c r="CM154" s="907" t="s">
        <v>1140</v>
      </c>
      <c r="CN154" s="907" t="s">
        <v>534</v>
      </c>
      <c r="CO154" s="907" t="s">
        <v>1140</v>
      </c>
      <c r="CP154" s="907" t="s">
        <v>1140</v>
      </c>
      <c r="CQ154" s="907" t="s">
        <v>1140</v>
      </c>
      <c r="CR154" s="907" t="s">
        <v>1140</v>
      </c>
      <c r="CS154" s="907" t="s">
        <v>1140</v>
      </c>
      <c r="CT154" s="907" t="s">
        <v>1140</v>
      </c>
      <c r="CU154" s="907" t="s">
        <v>1140</v>
      </c>
      <c r="CV154" s="907" t="s">
        <v>1140</v>
      </c>
      <c r="CW154" s="907" t="s">
        <v>1140</v>
      </c>
      <c r="CX154" s="907" t="s">
        <v>1140</v>
      </c>
      <c r="CY154" s="907" t="s">
        <v>1140</v>
      </c>
      <c r="CZ154" s="907" t="s">
        <v>534</v>
      </c>
      <c r="DA154" s="907" t="s">
        <v>1140</v>
      </c>
      <c r="DB154" s="907" t="s">
        <v>1140</v>
      </c>
      <c r="DC154" s="907" t="s">
        <v>1140</v>
      </c>
      <c r="DD154" s="907" t="s">
        <v>1140</v>
      </c>
      <c r="DE154" s="907" t="s">
        <v>1140</v>
      </c>
      <c r="DF154" s="907" t="s">
        <v>1140</v>
      </c>
      <c r="DG154" s="907" t="s">
        <v>1140</v>
      </c>
      <c r="DH154" s="907" t="s">
        <v>1140</v>
      </c>
      <c r="DI154" s="907" t="s">
        <v>1140</v>
      </c>
      <c r="DJ154" s="907" t="s">
        <v>534</v>
      </c>
      <c r="DK154" s="907" t="s">
        <v>1140</v>
      </c>
      <c r="DL154" s="907" t="s">
        <v>1140</v>
      </c>
      <c r="DM154" s="907" t="s">
        <v>1140</v>
      </c>
      <c r="DN154" s="907" t="s">
        <v>1140</v>
      </c>
      <c r="DO154" s="907" t="s">
        <v>1140</v>
      </c>
      <c r="DP154" s="907" t="s">
        <v>1140</v>
      </c>
      <c r="DQ154" s="907" t="s">
        <v>1140</v>
      </c>
      <c r="DR154" s="907" t="s">
        <v>1140</v>
      </c>
      <c r="DS154" s="907" t="s">
        <v>1140</v>
      </c>
      <c r="DT154" s="907" t="s">
        <v>1140</v>
      </c>
      <c r="DU154" s="907" t="s">
        <v>1140</v>
      </c>
      <c r="DV154" s="907" t="s">
        <v>1140</v>
      </c>
      <c r="DW154" s="907" t="s">
        <v>534</v>
      </c>
      <c r="DX154" s="907" t="s">
        <v>534</v>
      </c>
      <c r="DY154" s="907" t="s">
        <v>534</v>
      </c>
      <c r="DZ154" s="907" t="s">
        <v>534</v>
      </c>
      <c r="EA154" s="907" t="s">
        <v>534</v>
      </c>
      <c r="EB154" s="907" t="s">
        <v>534</v>
      </c>
      <c r="EC154" s="907" t="s">
        <v>534</v>
      </c>
      <c r="ED154" s="907" t="s">
        <v>1140</v>
      </c>
      <c r="EE154" s="907" t="s">
        <v>1140</v>
      </c>
      <c r="EF154" s="907" t="s">
        <v>1140</v>
      </c>
      <c r="EG154" s="907" t="s">
        <v>1140</v>
      </c>
      <c r="EH154" s="907" t="s">
        <v>1140</v>
      </c>
      <c r="EI154" s="907" t="s">
        <v>1140</v>
      </c>
      <c r="EJ154" s="907" t="s">
        <v>1140</v>
      </c>
      <c r="EK154" s="907" t="s">
        <v>1140</v>
      </c>
      <c r="EL154" s="907" t="s">
        <v>1140</v>
      </c>
      <c r="EM154" s="907" t="s">
        <v>1140</v>
      </c>
      <c r="EN154" s="907" t="s">
        <v>1140</v>
      </c>
      <c r="EO154" s="907" t="s">
        <v>1140</v>
      </c>
      <c r="EP154" s="907" t="s">
        <v>1140</v>
      </c>
      <c r="EQ154" s="907" t="s">
        <v>1140</v>
      </c>
      <c r="ER154" s="907" t="s">
        <v>534</v>
      </c>
      <c r="ES154" s="907" t="s">
        <v>1140</v>
      </c>
      <c r="ET154" s="907" t="s">
        <v>534</v>
      </c>
      <c r="EU154" s="907" t="s">
        <v>1140</v>
      </c>
      <c r="EV154" s="907" t="s">
        <v>1140</v>
      </c>
      <c r="EW154" s="907" t="s">
        <v>1140</v>
      </c>
      <c r="EX154" s="907" t="s">
        <v>534</v>
      </c>
      <c r="EY154" s="907" t="s">
        <v>1140</v>
      </c>
      <c r="EZ154" s="907" t="s">
        <v>1140</v>
      </c>
      <c r="FA154" s="907" t="s">
        <v>1140</v>
      </c>
      <c r="FB154" s="907" t="s">
        <v>1140</v>
      </c>
      <c r="FC154" s="907" t="s">
        <v>1140</v>
      </c>
      <c r="FD154" s="907" t="s">
        <v>1140</v>
      </c>
      <c r="FE154" s="907" t="s">
        <v>1140</v>
      </c>
      <c r="FF154" s="907" t="s">
        <v>1140</v>
      </c>
      <c r="FG154" s="907" t="s">
        <v>1140</v>
      </c>
      <c r="FH154" s="907" t="s">
        <v>534</v>
      </c>
      <c r="FI154" s="907" t="s">
        <v>534</v>
      </c>
      <c r="FJ154" s="907" t="s">
        <v>1140</v>
      </c>
      <c r="FK154" s="907" t="s">
        <v>1140</v>
      </c>
      <c r="FL154" s="907" t="s">
        <v>1140</v>
      </c>
      <c r="FM154" s="907" t="s">
        <v>1140</v>
      </c>
      <c r="FN154" s="907" t="s">
        <v>1140</v>
      </c>
      <c r="FO154" s="907" t="s">
        <v>1140</v>
      </c>
      <c r="FP154" s="907" t="s">
        <v>1140</v>
      </c>
      <c r="FQ154" s="907" t="s">
        <v>1140</v>
      </c>
      <c r="FR154" s="907" t="s">
        <v>534</v>
      </c>
      <c r="FS154" s="907" t="s">
        <v>1140</v>
      </c>
      <c r="FT154" s="907" t="s">
        <v>1140</v>
      </c>
      <c r="FU154" s="907" t="s">
        <v>1140</v>
      </c>
      <c r="FV154" s="907" t="s">
        <v>534</v>
      </c>
      <c r="FW154" s="907" t="s">
        <v>1140</v>
      </c>
      <c r="FX154" s="907" t="s">
        <v>534</v>
      </c>
      <c r="FY154" s="907" t="s">
        <v>534</v>
      </c>
      <c r="FZ154" s="907" t="s">
        <v>534</v>
      </c>
      <c r="GA154" s="907" t="s">
        <v>534</v>
      </c>
      <c r="GB154" s="907" t="s">
        <v>1140</v>
      </c>
      <c r="GC154" s="907" t="s">
        <v>1140</v>
      </c>
      <c r="GD154" s="907" t="s">
        <v>534</v>
      </c>
      <c r="GE154" s="907" t="s">
        <v>534</v>
      </c>
      <c r="GF154" s="907" t="s">
        <v>1140</v>
      </c>
      <c r="GG154" s="907" t="s">
        <v>1140</v>
      </c>
      <c r="GH154" s="907" t="s">
        <v>534</v>
      </c>
      <c r="GI154" s="907" t="s">
        <v>534</v>
      </c>
      <c r="GJ154" s="907" t="s">
        <v>534</v>
      </c>
      <c r="GK154" s="907" t="s">
        <v>1140</v>
      </c>
    </row>
    <row r="155" spans="1:193" x14ac:dyDescent="0.2">
      <c r="A155" s="906">
        <v>44615</v>
      </c>
      <c r="B155" s="907" t="s">
        <v>534</v>
      </c>
      <c r="C155" s="907" t="s">
        <v>1140</v>
      </c>
      <c r="D155" s="907" t="s">
        <v>1140</v>
      </c>
      <c r="E155" s="907" t="s">
        <v>534</v>
      </c>
      <c r="F155" s="907" t="s">
        <v>1140</v>
      </c>
      <c r="G155" s="907" t="s">
        <v>1140</v>
      </c>
      <c r="H155" s="907" t="s">
        <v>1140</v>
      </c>
      <c r="I155" s="907" t="s">
        <v>1140</v>
      </c>
      <c r="J155" s="907" t="s">
        <v>1140</v>
      </c>
      <c r="K155" s="907" t="s">
        <v>1140</v>
      </c>
      <c r="L155" s="907" t="s">
        <v>1140</v>
      </c>
      <c r="M155" s="907" t="s">
        <v>1140</v>
      </c>
      <c r="N155" s="907" t="s">
        <v>1140</v>
      </c>
      <c r="O155" s="907" t="s">
        <v>1140</v>
      </c>
      <c r="P155" s="907" t="s">
        <v>1140</v>
      </c>
      <c r="Q155" s="907" t="s">
        <v>1140</v>
      </c>
      <c r="R155" s="907" t="s">
        <v>1140</v>
      </c>
      <c r="S155" s="907" t="s">
        <v>1140</v>
      </c>
      <c r="T155" s="907" t="s">
        <v>1140</v>
      </c>
      <c r="U155" s="907" t="s">
        <v>1140</v>
      </c>
      <c r="V155" s="907" t="s">
        <v>1140</v>
      </c>
      <c r="W155" s="907" t="s">
        <v>1140</v>
      </c>
      <c r="X155" s="907" t="s">
        <v>1140</v>
      </c>
      <c r="Y155" s="907" t="s">
        <v>1140</v>
      </c>
      <c r="Z155" s="907" t="s">
        <v>1140</v>
      </c>
      <c r="AA155" s="907" t="s">
        <v>1140</v>
      </c>
      <c r="AB155" s="907" t="s">
        <v>1140</v>
      </c>
      <c r="AC155" s="907" t="s">
        <v>1140</v>
      </c>
      <c r="AD155" s="907" t="s">
        <v>1140</v>
      </c>
      <c r="AE155" s="907" t="s">
        <v>1140</v>
      </c>
      <c r="AF155" s="907" t="s">
        <v>534</v>
      </c>
      <c r="AG155" s="907" t="s">
        <v>534</v>
      </c>
      <c r="AH155" s="907" t="s">
        <v>1140</v>
      </c>
      <c r="AI155" s="907" t="s">
        <v>1140</v>
      </c>
      <c r="AJ155" s="907" t="s">
        <v>1140</v>
      </c>
      <c r="AK155" s="907" t="s">
        <v>1140</v>
      </c>
      <c r="AL155" s="907" t="s">
        <v>1140</v>
      </c>
      <c r="AM155" s="907" t="s">
        <v>1140</v>
      </c>
      <c r="AN155" s="907" t="s">
        <v>1140</v>
      </c>
      <c r="AO155" s="907" t="s">
        <v>1140</v>
      </c>
      <c r="AP155" s="907" t="s">
        <v>1140</v>
      </c>
      <c r="AQ155" s="907" t="s">
        <v>1140</v>
      </c>
      <c r="AR155" s="907" t="s">
        <v>1140</v>
      </c>
      <c r="AS155" s="907" t="s">
        <v>1140</v>
      </c>
      <c r="AT155" s="907" t="s">
        <v>1140</v>
      </c>
      <c r="AU155" s="907" t="s">
        <v>534</v>
      </c>
      <c r="AV155" s="907" t="s">
        <v>534</v>
      </c>
      <c r="AW155" s="907" t="s">
        <v>1140</v>
      </c>
      <c r="AX155" s="907" t="s">
        <v>1140</v>
      </c>
      <c r="AY155" s="907" t="s">
        <v>534</v>
      </c>
      <c r="AZ155" s="907" t="s">
        <v>534</v>
      </c>
      <c r="BA155" s="907" t="s">
        <v>1140</v>
      </c>
      <c r="BB155" s="907" t="s">
        <v>534</v>
      </c>
      <c r="BC155" s="907" t="s">
        <v>1140</v>
      </c>
      <c r="BD155" s="907" t="s">
        <v>534</v>
      </c>
      <c r="BE155" s="907" t="s">
        <v>1140</v>
      </c>
      <c r="BF155" s="907" t="s">
        <v>1140</v>
      </c>
      <c r="BG155" s="907" t="s">
        <v>534</v>
      </c>
      <c r="BH155" s="907" t="s">
        <v>534</v>
      </c>
      <c r="BI155" s="907" t="s">
        <v>1140</v>
      </c>
      <c r="BJ155" s="907" t="s">
        <v>534</v>
      </c>
      <c r="BK155" s="907" t="s">
        <v>1140</v>
      </c>
      <c r="BL155" s="907" t="s">
        <v>534</v>
      </c>
      <c r="BM155" s="907" t="s">
        <v>1140</v>
      </c>
      <c r="BN155" s="907" t="s">
        <v>1140</v>
      </c>
      <c r="BO155" s="907" t="s">
        <v>534</v>
      </c>
      <c r="BP155" s="907" t="s">
        <v>534</v>
      </c>
      <c r="BQ155" s="907" t="s">
        <v>534</v>
      </c>
      <c r="BR155" s="907" t="s">
        <v>534</v>
      </c>
      <c r="BS155" s="907" t="s">
        <v>1140</v>
      </c>
      <c r="BT155" s="907" t="s">
        <v>534</v>
      </c>
      <c r="BU155" s="907" t="s">
        <v>1140</v>
      </c>
      <c r="BV155" s="907" t="s">
        <v>1140</v>
      </c>
      <c r="BW155" s="907" t="s">
        <v>1140</v>
      </c>
      <c r="BX155" s="907" t="s">
        <v>1140</v>
      </c>
      <c r="BY155" s="907" t="s">
        <v>1140</v>
      </c>
      <c r="BZ155" s="907" t="s">
        <v>534</v>
      </c>
      <c r="CA155" s="907" t="s">
        <v>534</v>
      </c>
      <c r="CB155" s="907" t="s">
        <v>1140</v>
      </c>
      <c r="CC155" s="907" t="s">
        <v>1140</v>
      </c>
      <c r="CD155" s="907" t="s">
        <v>1140</v>
      </c>
      <c r="CE155" s="907" t="s">
        <v>1140</v>
      </c>
      <c r="CF155" s="907" t="s">
        <v>534</v>
      </c>
      <c r="CG155" s="907" t="s">
        <v>1140</v>
      </c>
      <c r="CH155" s="907" t="s">
        <v>1140</v>
      </c>
      <c r="CI155" s="907" t="s">
        <v>1140</v>
      </c>
      <c r="CJ155" s="907" t="s">
        <v>1140</v>
      </c>
      <c r="CK155" s="907" t="s">
        <v>1140</v>
      </c>
      <c r="CL155" s="907" t="s">
        <v>1140</v>
      </c>
      <c r="CM155" s="907" t="s">
        <v>1140</v>
      </c>
      <c r="CN155" s="907" t="s">
        <v>534</v>
      </c>
      <c r="CO155" s="907" t="s">
        <v>1140</v>
      </c>
      <c r="CP155" s="907" t="s">
        <v>1140</v>
      </c>
      <c r="CQ155" s="907" t="s">
        <v>1140</v>
      </c>
      <c r="CR155" s="907" t="s">
        <v>1140</v>
      </c>
      <c r="CS155" s="907" t="s">
        <v>1140</v>
      </c>
      <c r="CT155" s="907" t="s">
        <v>1140</v>
      </c>
      <c r="CU155" s="907" t="s">
        <v>1140</v>
      </c>
      <c r="CV155" s="907" t="s">
        <v>1140</v>
      </c>
      <c r="CW155" s="907" t="s">
        <v>1140</v>
      </c>
      <c r="CX155" s="907" t="s">
        <v>1140</v>
      </c>
      <c r="CY155" s="907" t="s">
        <v>1140</v>
      </c>
      <c r="CZ155" s="907" t="s">
        <v>534</v>
      </c>
      <c r="DA155" s="907" t="s">
        <v>1140</v>
      </c>
      <c r="DB155" s="907" t="s">
        <v>1140</v>
      </c>
      <c r="DC155" s="907" t="s">
        <v>1140</v>
      </c>
      <c r="DD155" s="907" t="s">
        <v>1140</v>
      </c>
      <c r="DE155" s="907" t="s">
        <v>1140</v>
      </c>
      <c r="DF155" s="907" t="s">
        <v>1140</v>
      </c>
      <c r="DG155" s="907" t="s">
        <v>1140</v>
      </c>
      <c r="DH155" s="907" t="s">
        <v>1140</v>
      </c>
      <c r="DI155" s="907" t="s">
        <v>1140</v>
      </c>
      <c r="DJ155" s="907" t="s">
        <v>534</v>
      </c>
      <c r="DK155" s="907" t="s">
        <v>1140</v>
      </c>
      <c r="DL155" s="907" t="s">
        <v>1140</v>
      </c>
      <c r="DM155" s="907" t="s">
        <v>1140</v>
      </c>
      <c r="DN155" s="907" t="s">
        <v>1140</v>
      </c>
      <c r="DO155" s="907" t="s">
        <v>1140</v>
      </c>
      <c r="DP155" s="907" t="s">
        <v>1140</v>
      </c>
      <c r="DQ155" s="907" t="s">
        <v>1140</v>
      </c>
      <c r="DR155" s="907" t="s">
        <v>1140</v>
      </c>
      <c r="DS155" s="907" t="s">
        <v>1140</v>
      </c>
      <c r="DT155" s="907" t="s">
        <v>1140</v>
      </c>
      <c r="DU155" s="907" t="s">
        <v>1140</v>
      </c>
      <c r="DV155" s="907" t="s">
        <v>1140</v>
      </c>
      <c r="DW155" s="907" t="s">
        <v>534</v>
      </c>
      <c r="DX155" s="907" t="s">
        <v>534</v>
      </c>
      <c r="DY155" s="907" t="s">
        <v>534</v>
      </c>
      <c r="DZ155" s="907" t="s">
        <v>1140</v>
      </c>
      <c r="EA155" s="907" t="s">
        <v>534</v>
      </c>
      <c r="EB155" s="907" t="s">
        <v>534</v>
      </c>
      <c r="EC155" s="907" t="s">
        <v>534</v>
      </c>
      <c r="ED155" s="907" t="s">
        <v>1140</v>
      </c>
      <c r="EE155" s="907" t="s">
        <v>1140</v>
      </c>
      <c r="EF155" s="907" t="s">
        <v>1140</v>
      </c>
      <c r="EG155" s="907" t="s">
        <v>1140</v>
      </c>
      <c r="EH155" s="907" t="s">
        <v>1140</v>
      </c>
      <c r="EI155" s="907" t="s">
        <v>1140</v>
      </c>
      <c r="EJ155" s="907" t="s">
        <v>1140</v>
      </c>
      <c r="EK155" s="907" t="s">
        <v>1140</v>
      </c>
      <c r="EL155" s="907" t="s">
        <v>1140</v>
      </c>
      <c r="EM155" s="907" t="s">
        <v>1140</v>
      </c>
      <c r="EN155" s="907" t="s">
        <v>1140</v>
      </c>
      <c r="EO155" s="907" t="s">
        <v>1140</v>
      </c>
      <c r="EP155" s="907" t="s">
        <v>1140</v>
      </c>
      <c r="EQ155" s="907" t="s">
        <v>1140</v>
      </c>
      <c r="ER155" s="907" t="s">
        <v>534</v>
      </c>
      <c r="ES155" s="907" t="s">
        <v>1140</v>
      </c>
      <c r="ET155" s="907" t="s">
        <v>534</v>
      </c>
      <c r="EU155" s="907" t="s">
        <v>1140</v>
      </c>
      <c r="EV155" s="907" t="s">
        <v>1140</v>
      </c>
      <c r="EW155" s="907" t="s">
        <v>1140</v>
      </c>
      <c r="EX155" s="907" t="s">
        <v>534</v>
      </c>
      <c r="EY155" s="907" t="s">
        <v>1140</v>
      </c>
      <c r="EZ155" s="907" t="s">
        <v>1140</v>
      </c>
      <c r="FA155" s="907" t="s">
        <v>1140</v>
      </c>
      <c r="FB155" s="907" t="s">
        <v>534</v>
      </c>
      <c r="FC155" s="907" t="s">
        <v>1140</v>
      </c>
      <c r="FD155" s="907" t="s">
        <v>1140</v>
      </c>
      <c r="FE155" s="907" t="s">
        <v>1140</v>
      </c>
      <c r="FF155" s="907" t="s">
        <v>1140</v>
      </c>
      <c r="FG155" s="907" t="s">
        <v>1140</v>
      </c>
      <c r="FH155" s="907" t="s">
        <v>1140</v>
      </c>
      <c r="FI155" s="907" t="s">
        <v>1140</v>
      </c>
      <c r="FJ155" s="907" t="s">
        <v>1140</v>
      </c>
      <c r="FK155" s="907" t="s">
        <v>1140</v>
      </c>
      <c r="FL155" s="907" t="s">
        <v>1140</v>
      </c>
      <c r="FM155" s="907" t="s">
        <v>1140</v>
      </c>
      <c r="FN155" s="907" t="s">
        <v>1140</v>
      </c>
      <c r="FO155" s="907" t="s">
        <v>1140</v>
      </c>
      <c r="FP155" s="907" t="s">
        <v>1140</v>
      </c>
      <c r="FQ155" s="907" t="s">
        <v>1140</v>
      </c>
      <c r="FR155" s="907" t="s">
        <v>534</v>
      </c>
      <c r="FS155" s="907" t="s">
        <v>1140</v>
      </c>
      <c r="FT155" s="907" t="s">
        <v>1140</v>
      </c>
      <c r="FU155" s="907" t="s">
        <v>1140</v>
      </c>
      <c r="FV155" s="907" t="s">
        <v>534</v>
      </c>
      <c r="FW155" s="907" t="s">
        <v>1140</v>
      </c>
      <c r="FX155" s="907" t="s">
        <v>534</v>
      </c>
      <c r="FY155" s="907" t="s">
        <v>534</v>
      </c>
      <c r="FZ155" s="907" t="s">
        <v>534</v>
      </c>
      <c r="GA155" s="907" t="s">
        <v>534</v>
      </c>
      <c r="GB155" s="907" t="s">
        <v>534</v>
      </c>
      <c r="GC155" s="907" t="s">
        <v>1140</v>
      </c>
      <c r="GD155" s="907" t="s">
        <v>534</v>
      </c>
      <c r="GE155" s="907" t="s">
        <v>534</v>
      </c>
      <c r="GF155" s="907" t="s">
        <v>1140</v>
      </c>
      <c r="GG155" s="907" t="s">
        <v>1140</v>
      </c>
      <c r="GH155" s="907" t="s">
        <v>534</v>
      </c>
      <c r="GI155" s="907" t="s">
        <v>534</v>
      </c>
      <c r="GJ155" s="907" t="s">
        <v>534</v>
      </c>
      <c r="GK155" s="907" t="s">
        <v>1140</v>
      </c>
    </row>
    <row r="156" spans="1:193" x14ac:dyDescent="0.2">
      <c r="A156" s="906">
        <v>44616</v>
      </c>
      <c r="B156" s="907" t="s">
        <v>1140</v>
      </c>
      <c r="C156" s="907" t="s">
        <v>1140</v>
      </c>
      <c r="D156" s="907" t="s">
        <v>1140</v>
      </c>
      <c r="E156" s="907" t="s">
        <v>1140</v>
      </c>
      <c r="F156" s="907" t="s">
        <v>1140</v>
      </c>
      <c r="G156" s="907" t="s">
        <v>1140</v>
      </c>
      <c r="H156" s="907" t="s">
        <v>1140</v>
      </c>
      <c r="I156" s="907" t="s">
        <v>1140</v>
      </c>
      <c r="J156" s="907" t="s">
        <v>1140</v>
      </c>
      <c r="K156" s="907" t="s">
        <v>1140</v>
      </c>
      <c r="L156" s="907" t="s">
        <v>1140</v>
      </c>
      <c r="M156" s="907" t="s">
        <v>1140</v>
      </c>
      <c r="N156" s="907" t="s">
        <v>1140</v>
      </c>
      <c r="O156" s="907" t="s">
        <v>1140</v>
      </c>
      <c r="P156" s="907" t="s">
        <v>1140</v>
      </c>
      <c r="Q156" s="907" t="s">
        <v>1140</v>
      </c>
      <c r="R156" s="907" t="s">
        <v>1140</v>
      </c>
      <c r="S156" s="907" t="s">
        <v>1140</v>
      </c>
      <c r="T156" s="907" t="s">
        <v>1140</v>
      </c>
      <c r="U156" s="907" t="s">
        <v>1140</v>
      </c>
      <c r="V156" s="907" t="s">
        <v>1140</v>
      </c>
      <c r="W156" s="907" t="s">
        <v>1140</v>
      </c>
      <c r="X156" s="907" t="s">
        <v>1140</v>
      </c>
      <c r="Y156" s="907" t="s">
        <v>1140</v>
      </c>
      <c r="Z156" s="907" t="s">
        <v>1140</v>
      </c>
      <c r="AA156" s="907" t="s">
        <v>1140</v>
      </c>
      <c r="AB156" s="907" t="s">
        <v>1140</v>
      </c>
      <c r="AC156" s="907" t="s">
        <v>1140</v>
      </c>
      <c r="AD156" s="907" t="s">
        <v>1140</v>
      </c>
      <c r="AE156" s="907" t="s">
        <v>1140</v>
      </c>
      <c r="AF156" s="907" t="s">
        <v>534</v>
      </c>
      <c r="AG156" s="907" t="s">
        <v>534</v>
      </c>
      <c r="AH156" s="907" t="s">
        <v>1140</v>
      </c>
      <c r="AI156" s="907" t="s">
        <v>1140</v>
      </c>
      <c r="AJ156" s="907" t="s">
        <v>1140</v>
      </c>
      <c r="AK156" s="907" t="s">
        <v>1140</v>
      </c>
      <c r="AL156" s="907" t="s">
        <v>1140</v>
      </c>
      <c r="AM156" s="907" t="s">
        <v>1140</v>
      </c>
      <c r="AN156" s="907" t="s">
        <v>1140</v>
      </c>
      <c r="AO156" s="907" t="s">
        <v>1140</v>
      </c>
      <c r="AP156" s="907" t="s">
        <v>1140</v>
      </c>
      <c r="AQ156" s="907" t="s">
        <v>1140</v>
      </c>
      <c r="AR156" s="907" t="s">
        <v>1140</v>
      </c>
      <c r="AS156" s="907" t="s">
        <v>1140</v>
      </c>
      <c r="AT156" s="907" t="s">
        <v>1140</v>
      </c>
      <c r="AU156" s="907" t="s">
        <v>534</v>
      </c>
      <c r="AV156" s="907" t="s">
        <v>534</v>
      </c>
      <c r="AW156" s="907" t="s">
        <v>1140</v>
      </c>
      <c r="AX156" s="907" t="s">
        <v>1140</v>
      </c>
      <c r="AY156" s="907" t="s">
        <v>534</v>
      </c>
      <c r="AZ156" s="907" t="s">
        <v>534</v>
      </c>
      <c r="BA156" s="907" t="s">
        <v>1140</v>
      </c>
      <c r="BB156" s="907" t="s">
        <v>534</v>
      </c>
      <c r="BC156" s="907" t="s">
        <v>1140</v>
      </c>
      <c r="BD156" s="907" t="s">
        <v>534</v>
      </c>
      <c r="BE156" s="907" t="s">
        <v>1140</v>
      </c>
      <c r="BF156" s="907" t="s">
        <v>1140</v>
      </c>
      <c r="BG156" s="907" t="s">
        <v>534</v>
      </c>
      <c r="BH156" s="907" t="s">
        <v>534</v>
      </c>
      <c r="BI156" s="907" t="s">
        <v>1140</v>
      </c>
      <c r="BJ156" s="907" t="s">
        <v>534</v>
      </c>
      <c r="BK156" s="907" t="s">
        <v>1140</v>
      </c>
      <c r="BL156" s="907" t="s">
        <v>534</v>
      </c>
      <c r="BM156" s="907" t="s">
        <v>1140</v>
      </c>
      <c r="BN156" s="907" t="s">
        <v>1140</v>
      </c>
      <c r="BO156" s="907" t="s">
        <v>534</v>
      </c>
      <c r="BP156" s="907" t="s">
        <v>534</v>
      </c>
      <c r="BQ156" s="907" t="s">
        <v>534</v>
      </c>
      <c r="BR156" s="907" t="s">
        <v>534</v>
      </c>
      <c r="BS156" s="907" t="s">
        <v>1140</v>
      </c>
      <c r="BT156" s="907" t="s">
        <v>534</v>
      </c>
      <c r="BU156" s="907" t="s">
        <v>1140</v>
      </c>
      <c r="BV156" s="907" t="s">
        <v>1140</v>
      </c>
      <c r="BW156" s="907" t="s">
        <v>1140</v>
      </c>
      <c r="BX156" s="907" t="s">
        <v>1140</v>
      </c>
      <c r="BY156" s="907" t="s">
        <v>1140</v>
      </c>
      <c r="BZ156" s="907" t="s">
        <v>534</v>
      </c>
      <c r="CA156" s="907" t="s">
        <v>534</v>
      </c>
      <c r="CB156" s="907" t="s">
        <v>1140</v>
      </c>
      <c r="CC156" s="907" t="s">
        <v>1140</v>
      </c>
      <c r="CD156" s="907" t="s">
        <v>1140</v>
      </c>
      <c r="CE156" s="907" t="s">
        <v>1140</v>
      </c>
      <c r="CF156" s="907" t="s">
        <v>534</v>
      </c>
      <c r="CG156" s="907" t="s">
        <v>1140</v>
      </c>
      <c r="CH156" s="907" t="s">
        <v>1140</v>
      </c>
      <c r="CI156" s="907" t="s">
        <v>1140</v>
      </c>
      <c r="CJ156" s="907" t="s">
        <v>1140</v>
      </c>
      <c r="CK156" s="907" t="s">
        <v>1140</v>
      </c>
      <c r="CL156" s="907" t="s">
        <v>1140</v>
      </c>
      <c r="CM156" s="907" t="s">
        <v>1140</v>
      </c>
      <c r="CN156" s="907" t="s">
        <v>534</v>
      </c>
      <c r="CO156" s="907" t="s">
        <v>1140</v>
      </c>
      <c r="CP156" s="907" t="s">
        <v>1140</v>
      </c>
      <c r="CQ156" s="907" t="s">
        <v>1140</v>
      </c>
      <c r="CR156" s="907" t="s">
        <v>1140</v>
      </c>
      <c r="CS156" s="907" t="s">
        <v>1140</v>
      </c>
      <c r="CT156" s="907" t="s">
        <v>1140</v>
      </c>
      <c r="CU156" s="907" t="s">
        <v>1140</v>
      </c>
      <c r="CV156" s="907" t="s">
        <v>1140</v>
      </c>
      <c r="CW156" s="907" t="s">
        <v>1140</v>
      </c>
      <c r="CX156" s="907" t="s">
        <v>1140</v>
      </c>
      <c r="CY156" s="907" t="s">
        <v>1140</v>
      </c>
      <c r="CZ156" s="907" t="s">
        <v>534</v>
      </c>
      <c r="DA156" s="907" t="s">
        <v>1140</v>
      </c>
      <c r="DB156" s="907" t="s">
        <v>1140</v>
      </c>
      <c r="DC156" s="907" t="s">
        <v>1140</v>
      </c>
      <c r="DD156" s="907" t="s">
        <v>1140</v>
      </c>
      <c r="DE156" s="907" t="s">
        <v>1140</v>
      </c>
      <c r="DF156" s="907" t="s">
        <v>1140</v>
      </c>
      <c r="DG156" s="907" t="s">
        <v>1140</v>
      </c>
      <c r="DH156" s="907" t="s">
        <v>1140</v>
      </c>
      <c r="DI156" s="907" t="s">
        <v>1140</v>
      </c>
      <c r="DJ156" s="907" t="s">
        <v>534</v>
      </c>
      <c r="DK156" s="907" t="s">
        <v>1140</v>
      </c>
      <c r="DL156" s="907" t="s">
        <v>1140</v>
      </c>
      <c r="DM156" s="907" t="s">
        <v>1140</v>
      </c>
      <c r="DN156" s="907" t="s">
        <v>1140</v>
      </c>
      <c r="DO156" s="907" t="s">
        <v>1140</v>
      </c>
      <c r="DP156" s="907" t="s">
        <v>1140</v>
      </c>
      <c r="DQ156" s="907" t="s">
        <v>1140</v>
      </c>
      <c r="DR156" s="907" t="s">
        <v>1140</v>
      </c>
      <c r="DS156" s="907" t="s">
        <v>1140</v>
      </c>
      <c r="DT156" s="907" t="s">
        <v>1140</v>
      </c>
      <c r="DU156" s="907" t="s">
        <v>1140</v>
      </c>
      <c r="DV156" s="907" t="s">
        <v>1140</v>
      </c>
      <c r="DW156" s="907" t="s">
        <v>534</v>
      </c>
      <c r="DX156" s="907" t="s">
        <v>534</v>
      </c>
      <c r="DY156" s="907" t="s">
        <v>534</v>
      </c>
      <c r="DZ156" s="907" t="s">
        <v>534</v>
      </c>
      <c r="EA156" s="907" t="s">
        <v>534</v>
      </c>
      <c r="EB156" s="907" t="s">
        <v>534</v>
      </c>
      <c r="EC156" s="907" t="s">
        <v>534</v>
      </c>
      <c r="ED156" s="907" t="s">
        <v>1140</v>
      </c>
      <c r="EE156" s="907" t="s">
        <v>1140</v>
      </c>
      <c r="EF156" s="907" t="s">
        <v>1140</v>
      </c>
      <c r="EG156" s="907" t="s">
        <v>1140</v>
      </c>
      <c r="EH156" s="907" t="s">
        <v>1140</v>
      </c>
      <c r="EI156" s="907" t="s">
        <v>1140</v>
      </c>
      <c r="EJ156" s="907" t="s">
        <v>1140</v>
      </c>
      <c r="EK156" s="907" t="s">
        <v>1140</v>
      </c>
      <c r="EL156" s="907" t="s">
        <v>1140</v>
      </c>
      <c r="EM156" s="907" t="s">
        <v>1140</v>
      </c>
      <c r="EN156" s="907" t="s">
        <v>1140</v>
      </c>
      <c r="EO156" s="907" t="s">
        <v>1140</v>
      </c>
      <c r="EP156" s="907" t="s">
        <v>1140</v>
      </c>
      <c r="EQ156" s="907" t="s">
        <v>1140</v>
      </c>
      <c r="ER156" s="907" t="s">
        <v>534</v>
      </c>
      <c r="ES156" s="907" t="s">
        <v>534</v>
      </c>
      <c r="ET156" s="907" t="s">
        <v>1140</v>
      </c>
      <c r="EU156" s="907" t="s">
        <v>1140</v>
      </c>
      <c r="EV156" s="907" t="s">
        <v>1140</v>
      </c>
      <c r="EW156" s="907" t="s">
        <v>1140</v>
      </c>
      <c r="EX156" s="907" t="s">
        <v>534</v>
      </c>
      <c r="EY156" s="907" t="s">
        <v>1140</v>
      </c>
      <c r="EZ156" s="907" t="s">
        <v>1140</v>
      </c>
      <c r="FA156" s="907" t="s">
        <v>1140</v>
      </c>
      <c r="FB156" s="907" t="s">
        <v>1140</v>
      </c>
      <c r="FC156" s="907" t="s">
        <v>1140</v>
      </c>
      <c r="FD156" s="907" t="s">
        <v>1140</v>
      </c>
      <c r="FE156" s="907" t="s">
        <v>1140</v>
      </c>
      <c r="FF156" s="907" t="s">
        <v>1140</v>
      </c>
      <c r="FG156" s="907" t="s">
        <v>1140</v>
      </c>
      <c r="FH156" s="907" t="s">
        <v>1140</v>
      </c>
      <c r="FI156" s="907" t="s">
        <v>1140</v>
      </c>
      <c r="FJ156" s="907" t="s">
        <v>1140</v>
      </c>
      <c r="FK156" s="907" t="s">
        <v>1140</v>
      </c>
      <c r="FL156" s="907" t="s">
        <v>1140</v>
      </c>
      <c r="FM156" s="907" t="s">
        <v>1140</v>
      </c>
      <c r="FN156" s="907" t="s">
        <v>1140</v>
      </c>
      <c r="FO156" s="907" t="s">
        <v>1140</v>
      </c>
      <c r="FP156" s="907" t="s">
        <v>1140</v>
      </c>
      <c r="FQ156" s="907" t="s">
        <v>1140</v>
      </c>
      <c r="FR156" s="907" t="s">
        <v>534</v>
      </c>
      <c r="FS156" s="907" t="s">
        <v>1140</v>
      </c>
      <c r="FT156" s="907" t="s">
        <v>1140</v>
      </c>
      <c r="FU156" s="907" t="s">
        <v>1140</v>
      </c>
      <c r="FV156" s="907" t="s">
        <v>534</v>
      </c>
      <c r="FW156" s="907" t="s">
        <v>1140</v>
      </c>
      <c r="FX156" s="907" t="s">
        <v>534</v>
      </c>
      <c r="FY156" s="907" t="s">
        <v>534</v>
      </c>
      <c r="FZ156" s="907" t="s">
        <v>534</v>
      </c>
      <c r="GA156" s="907" t="s">
        <v>534</v>
      </c>
      <c r="GB156" s="907" t="s">
        <v>534</v>
      </c>
      <c r="GC156" s="907" t="s">
        <v>1140</v>
      </c>
      <c r="GD156" s="907" t="s">
        <v>534</v>
      </c>
      <c r="GE156" s="907" t="s">
        <v>534</v>
      </c>
      <c r="GF156" s="907" t="s">
        <v>1140</v>
      </c>
      <c r="GG156" s="907" t="s">
        <v>1140</v>
      </c>
      <c r="GH156" s="907" t="s">
        <v>534</v>
      </c>
      <c r="GI156" s="907" t="s">
        <v>534</v>
      </c>
      <c r="GJ156" s="907" t="s">
        <v>534</v>
      </c>
      <c r="GK156" s="907" t="s">
        <v>1140</v>
      </c>
    </row>
    <row r="157" spans="1:193" x14ac:dyDescent="0.2">
      <c r="A157" s="906">
        <v>44617</v>
      </c>
      <c r="B157" s="907" t="s">
        <v>1140</v>
      </c>
      <c r="C157" s="907" t="s">
        <v>1140</v>
      </c>
      <c r="D157" s="907" t="s">
        <v>1140</v>
      </c>
      <c r="E157" s="907" t="s">
        <v>1140</v>
      </c>
      <c r="F157" s="907" t="s">
        <v>1140</v>
      </c>
      <c r="G157" s="907" t="s">
        <v>1140</v>
      </c>
      <c r="H157" s="907" t="s">
        <v>1140</v>
      </c>
      <c r="I157" s="907" t="s">
        <v>1140</v>
      </c>
      <c r="J157" s="907" t="s">
        <v>1140</v>
      </c>
      <c r="K157" s="907" t="s">
        <v>1140</v>
      </c>
      <c r="L157" s="907" t="s">
        <v>1140</v>
      </c>
      <c r="M157" s="907" t="s">
        <v>1140</v>
      </c>
      <c r="N157" s="907" t="s">
        <v>1140</v>
      </c>
      <c r="O157" s="907" t="s">
        <v>1140</v>
      </c>
      <c r="P157" s="907" t="s">
        <v>1140</v>
      </c>
      <c r="Q157" s="907" t="s">
        <v>1140</v>
      </c>
      <c r="R157" s="907" t="s">
        <v>1140</v>
      </c>
      <c r="S157" s="907" t="s">
        <v>1140</v>
      </c>
      <c r="T157" s="907" t="s">
        <v>1140</v>
      </c>
      <c r="U157" s="907" t="s">
        <v>1140</v>
      </c>
      <c r="V157" s="907" t="s">
        <v>1140</v>
      </c>
      <c r="W157" s="907" t="s">
        <v>1140</v>
      </c>
      <c r="X157" s="907" t="s">
        <v>1140</v>
      </c>
      <c r="Y157" s="907" t="s">
        <v>1140</v>
      </c>
      <c r="Z157" s="907" t="s">
        <v>1140</v>
      </c>
      <c r="AA157" s="907" t="s">
        <v>1140</v>
      </c>
      <c r="AB157" s="907" t="s">
        <v>1140</v>
      </c>
      <c r="AC157" s="907" t="s">
        <v>1140</v>
      </c>
      <c r="AD157" s="907" t="s">
        <v>1140</v>
      </c>
      <c r="AE157" s="907" t="s">
        <v>1140</v>
      </c>
      <c r="AF157" s="907" t="s">
        <v>534</v>
      </c>
      <c r="AG157" s="907" t="s">
        <v>534</v>
      </c>
      <c r="AH157" s="907" t="s">
        <v>1140</v>
      </c>
      <c r="AI157" s="907" t="s">
        <v>1140</v>
      </c>
      <c r="AJ157" s="907" t="s">
        <v>1140</v>
      </c>
      <c r="AK157" s="907" t="s">
        <v>1140</v>
      </c>
      <c r="AL157" s="907" t="s">
        <v>1140</v>
      </c>
      <c r="AM157" s="907" t="s">
        <v>1140</v>
      </c>
      <c r="AN157" s="907" t="s">
        <v>1140</v>
      </c>
      <c r="AO157" s="907" t="s">
        <v>1140</v>
      </c>
      <c r="AP157" s="907" t="s">
        <v>1140</v>
      </c>
      <c r="AQ157" s="907" t="s">
        <v>1140</v>
      </c>
      <c r="AR157" s="907" t="s">
        <v>1140</v>
      </c>
      <c r="AS157" s="907" t="s">
        <v>1140</v>
      </c>
      <c r="AT157" s="907" t="s">
        <v>1140</v>
      </c>
      <c r="AU157" s="907" t="s">
        <v>534</v>
      </c>
      <c r="AV157" s="907" t="s">
        <v>534</v>
      </c>
      <c r="AW157" s="907" t="s">
        <v>1140</v>
      </c>
      <c r="AX157" s="907" t="s">
        <v>1140</v>
      </c>
      <c r="AY157" s="907" t="s">
        <v>534</v>
      </c>
      <c r="AZ157" s="907" t="s">
        <v>534</v>
      </c>
      <c r="BA157" s="907" t="s">
        <v>1140</v>
      </c>
      <c r="BB157" s="907" t="s">
        <v>534</v>
      </c>
      <c r="BC157" s="907" t="s">
        <v>1140</v>
      </c>
      <c r="BD157" s="907" t="s">
        <v>534</v>
      </c>
      <c r="BE157" s="907" t="s">
        <v>1140</v>
      </c>
      <c r="BF157" s="907" t="s">
        <v>1140</v>
      </c>
      <c r="BG157" s="907" t="s">
        <v>534</v>
      </c>
      <c r="BH157" s="907" t="s">
        <v>534</v>
      </c>
      <c r="BI157" s="907" t="s">
        <v>1140</v>
      </c>
      <c r="BJ157" s="907" t="s">
        <v>534</v>
      </c>
      <c r="BK157" s="907" t="s">
        <v>1140</v>
      </c>
      <c r="BL157" s="907" t="s">
        <v>534</v>
      </c>
      <c r="BM157" s="907" t="s">
        <v>1140</v>
      </c>
      <c r="BN157" s="907" t="s">
        <v>1140</v>
      </c>
      <c r="BO157" s="907" t="s">
        <v>534</v>
      </c>
      <c r="BP157" s="907" t="s">
        <v>534</v>
      </c>
      <c r="BQ157" s="907" t="s">
        <v>534</v>
      </c>
      <c r="BR157" s="907" t="s">
        <v>534</v>
      </c>
      <c r="BS157" s="907" t="s">
        <v>1140</v>
      </c>
      <c r="BT157" s="907" t="s">
        <v>534</v>
      </c>
      <c r="BU157" s="907" t="s">
        <v>1140</v>
      </c>
      <c r="BV157" s="907" t="s">
        <v>1140</v>
      </c>
      <c r="BW157" s="907" t="s">
        <v>1140</v>
      </c>
      <c r="BX157" s="907" t="s">
        <v>1140</v>
      </c>
      <c r="BY157" s="907" t="s">
        <v>1140</v>
      </c>
      <c r="BZ157" s="907" t="s">
        <v>534</v>
      </c>
      <c r="CA157" s="907" t="s">
        <v>534</v>
      </c>
      <c r="CB157" s="907" t="s">
        <v>1140</v>
      </c>
      <c r="CC157" s="907" t="s">
        <v>1140</v>
      </c>
      <c r="CD157" s="907" t="s">
        <v>1140</v>
      </c>
      <c r="CE157" s="907" t="s">
        <v>1140</v>
      </c>
      <c r="CF157" s="907" t="s">
        <v>534</v>
      </c>
      <c r="CG157" s="907" t="s">
        <v>1140</v>
      </c>
      <c r="CH157" s="907" t="s">
        <v>1140</v>
      </c>
      <c r="CI157" s="907" t="s">
        <v>1140</v>
      </c>
      <c r="CJ157" s="907" t="s">
        <v>1140</v>
      </c>
      <c r="CK157" s="907" t="s">
        <v>1140</v>
      </c>
      <c r="CL157" s="907" t="s">
        <v>1140</v>
      </c>
      <c r="CM157" s="907" t="s">
        <v>1140</v>
      </c>
      <c r="CN157" s="907" t="s">
        <v>534</v>
      </c>
      <c r="CO157" s="907" t="s">
        <v>1140</v>
      </c>
      <c r="CP157" s="907" t="s">
        <v>1140</v>
      </c>
      <c r="CQ157" s="907" t="s">
        <v>1140</v>
      </c>
      <c r="CR157" s="907" t="s">
        <v>1140</v>
      </c>
      <c r="CS157" s="907" t="s">
        <v>1140</v>
      </c>
      <c r="CT157" s="907" t="s">
        <v>1140</v>
      </c>
      <c r="CU157" s="907" t="s">
        <v>1140</v>
      </c>
      <c r="CV157" s="907" t="s">
        <v>1140</v>
      </c>
      <c r="CW157" s="907" t="s">
        <v>1140</v>
      </c>
      <c r="CX157" s="907" t="s">
        <v>1140</v>
      </c>
      <c r="CY157" s="907" t="s">
        <v>1140</v>
      </c>
      <c r="CZ157" s="907" t="s">
        <v>534</v>
      </c>
      <c r="DA157" s="907" t="s">
        <v>1140</v>
      </c>
      <c r="DB157" s="907" t="s">
        <v>1140</v>
      </c>
      <c r="DC157" s="907" t="s">
        <v>1140</v>
      </c>
      <c r="DD157" s="907" t="s">
        <v>1140</v>
      </c>
      <c r="DE157" s="907" t="s">
        <v>1140</v>
      </c>
      <c r="DF157" s="907" t="s">
        <v>1140</v>
      </c>
      <c r="DG157" s="907" t="s">
        <v>1140</v>
      </c>
      <c r="DH157" s="907" t="s">
        <v>1140</v>
      </c>
      <c r="DI157" s="907" t="s">
        <v>1140</v>
      </c>
      <c r="DJ157" s="907" t="s">
        <v>534</v>
      </c>
      <c r="DK157" s="907" t="s">
        <v>1140</v>
      </c>
      <c r="DL157" s="907" t="s">
        <v>1140</v>
      </c>
      <c r="DM157" s="907" t="s">
        <v>1140</v>
      </c>
      <c r="DN157" s="907" t="s">
        <v>1140</v>
      </c>
      <c r="DO157" s="907" t="s">
        <v>1140</v>
      </c>
      <c r="DP157" s="907" t="s">
        <v>1140</v>
      </c>
      <c r="DQ157" s="907" t="s">
        <v>1140</v>
      </c>
      <c r="DR157" s="907" t="s">
        <v>1140</v>
      </c>
      <c r="DS157" s="907" t="s">
        <v>1140</v>
      </c>
      <c r="DT157" s="907" t="s">
        <v>1140</v>
      </c>
      <c r="DU157" s="907" t="s">
        <v>1140</v>
      </c>
      <c r="DV157" s="907" t="s">
        <v>1140</v>
      </c>
      <c r="DW157" s="907" t="s">
        <v>534</v>
      </c>
      <c r="DX157" s="907" t="s">
        <v>534</v>
      </c>
      <c r="DY157" s="907" t="s">
        <v>534</v>
      </c>
      <c r="DZ157" s="907" t="s">
        <v>534</v>
      </c>
      <c r="EA157" s="907" t="s">
        <v>534</v>
      </c>
      <c r="EB157" s="907" t="s">
        <v>534</v>
      </c>
      <c r="EC157" s="907" t="s">
        <v>534</v>
      </c>
      <c r="ED157" s="907" t="s">
        <v>1140</v>
      </c>
      <c r="EE157" s="907" t="s">
        <v>1140</v>
      </c>
      <c r="EF157" s="907" t="s">
        <v>1140</v>
      </c>
      <c r="EG157" s="907" t="s">
        <v>1140</v>
      </c>
      <c r="EH157" s="907" t="s">
        <v>1140</v>
      </c>
      <c r="EI157" s="907" t="s">
        <v>1140</v>
      </c>
      <c r="EJ157" s="907" t="s">
        <v>1140</v>
      </c>
      <c r="EK157" s="907" t="s">
        <v>1140</v>
      </c>
      <c r="EL157" s="907" t="s">
        <v>1140</v>
      </c>
      <c r="EM157" s="907" t="s">
        <v>1140</v>
      </c>
      <c r="EN157" s="907" t="s">
        <v>1140</v>
      </c>
      <c r="EO157" s="907" t="s">
        <v>1140</v>
      </c>
      <c r="EP157" s="907" t="s">
        <v>1140</v>
      </c>
      <c r="EQ157" s="907" t="s">
        <v>1140</v>
      </c>
      <c r="ER157" s="907" t="s">
        <v>534</v>
      </c>
      <c r="ES157" s="907" t="s">
        <v>534</v>
      </c>
      <c r="ET157" s="907" t="s">
        <v>534</v>
      </c>
      <c r="EU157" s="907" t="s">
        <v>1140</v>
      </c>
      <c r="EV157" s="907" t="s">
        <v>1140</v>
      </c>
      <c r="EW157" s="907" t="s">
        <v>534</v>
      </c>
      <c r="EX157" s="907" t="s">
        <v>534</v>
      </c>
      <c r="EY157" s="907" t="s">
        <v>1140</v>
      </c>
      <c r="EZ157" s="907" t="s">
        <v>1140</v>
      </c>
      <c r="FA157" s="907" t="s">
        <v>1140</v>
      </c>
      <c r="FB157" s="907" t="s">
        <v>1140</v>
      </c>
      <c r="FC157" s="907" t="s">
        <v>1140</v>
      </c>
      <c r="FD157" s="907" t="s">
        <v>1140</v>
      </c>
      <c r="FE157" s="907" t="s">
        <v>1140</v>
      </c>
      <c r="FF157" s="907" t="s">
        <v>1140</v>
      </c>
      <c r="FG157" s="907" t="s">
        <v>1140</v>
      </c>
      <c r="FH157" s="907" t="s">
        <v>534</v>
      </c>
      <c r="FI157" s="907" t="s">
        <v>534</v>
      </c>
      <c r="FJ157" s="907" t="s">
        <v>1140</v>
      </c>
      <c r="FK157" s="907" t="s">
        <v>1140</v>
      </c>
      <c r="FL157" s="907" t="s">
        <v>1140</v>
      </c>
      <c r="FM157" s="907" t="s">
        <v>1140</v>
      </c>
      <c r="FN157" s="907" t="s">
        <v>1140</v>
      </c>
      <c r="FO157" s="907" t="s">
        <v>1140</v>
      </c>
      <c r="FP157" s="907" t="s">
        <v>1140</v>
      </c>
      <c r="FQ157" s="907" t="s">
        <v>1140</v>
      </c>
      <c r="FR157" s="907" t="s">
        <v>534</v>
      </c>
      <c r="FS157" s="907" t="s">
        <v>1140</v>
      </c>
      <c r="FT157" s="907" t="s">
        <v>1140</v>
      </c>
      <c r="FU157" s="907" t="s">
        <v>1140</v>
      </c>
      <c r="FV157" s="907" t="s">
        <v>534</v>
      </c>
      <c r="FW157" s="907" t="s">
        <v>1140</v>
      </c>
      <c r="FX157" s="907" t="s">
        <v>1140</v>
      </c>
      <c r="FY157" s="907" t="s">
        <v>1140</v>
      </c>
      <c r="FZ157" s="907" t="s">
        <v>534</v>
      </c>
      <c r="GA157" s="907" t="s">
        <v>534</v>
      </c>
      <c r="GB157" s="907" t="s">
        <v>1140</v>
      </c>
      <c r="GC157" s="907" t="s">
        <v>1140</v>
      </c>
      <c r="GD157" s="907" t="s">
        <v>534</v>
      </c>
      <c r="GE157" s="907" t="s">
        <v>534</v>
      </c>
      <c r="GF157" s="907" t="s">
        <v>1140</v>
      </c>
      <c r="GG157" s="907" t="s">
        <v>1140</v>
      </c>
      <c r="GH157" s="907" t="s">
        <v>534</v>
      </c>
      <c r="GI157" s="907" t="s">
        <v>534</v>
      </c>
      <c r="GJ157" s="907" t="s">
        <v>534</v>
      </c>
      <c r="GK157" s="907" t="s">
        <v>1140</v>
      </c>
    </row>
    <row r="158" spans="1:193" x14ac:dyDescent="0.2">
      <c r="A158" s="906">
        <v>44618</v>
      </c>
      <c r="B158" s="907" t="s">
        <v>1140</v>
      </c>
      <c r="C158" s="907" t="s">
        <v>1140</v>
      </c>
      <c r="D158" s="907" t="s">
        <v>1140</v>
      </c>
      <c r="E158" s="907" t="s">
        <v>1140</v>
      </c>
      <c r="F158" s="907" t="s">
        <v>1140</v>
      </c>
      <c r="G158" s="907" t="s">
        <v>1140</v>
      </c>
      <c r="H158" s="907" t="s">
        <v>1140</v>
      </c>
      <c r="I158" s="907" t="s">
        <v>1140</v>
      </c>
      <c r="J158" s="907" t="s">
        <v>1140</v>
      </c>
      <c r="K158" s="907" t="s">
        <v>1140</v>
      </c>
      <c r="L158" s="907" t="s">
        <v>1140</v>
      </c>
      <c r="M158" s="907" t="s">
        <v>1140</v>
      </c>
      <c r="N158" s="907" t="s">
        <v>1140</v>
      </c>
      <c r="O158" s="907" t="s">
        <v>1140</v>
      </c>
      <c r="P158" s="907" t="s">
        <v>1140</v>
      </c>
      <c r="Q158" s="907" t="s">
        <v>1140</v>
      </c>
      <c r="R158" s="907" t="s">
        <v>1140</v>
      </c>
      <c r="S158" s="907" t="s">
        <v>1140</v>
      </c>
      <c r="T158" s="907" t="s">
        <v>1140</v>
      </c>
      <c r="U158" s="907" t="s">
        <v>1140</v>
      </c>
      <c r="V158" s="907" t="s">
        <v>1140</v>
      </c>
      <c r="W158" s="907" t="s">
        <v>1140</v>
      </c>
      <c r="X158" s="907" t="s">
        <v>1140</v>
      </c>
      <c r="Y158" s="907" t="s">
        <v>1140</v>
      </c>
      <c r="Z158" s="907" t="s">
        <v>1140</v>
      </c>
      <c r="AA158" s="907" t="s">
        <v>1140</v>
      </c>
      <c r="AB158" s="907" t="s">
        <v>1140</v>
      </c>
      <c r="AC158" s="907" t="s">
        <v>1140</v>
      </c>
      <c r="AD158" s="907" t="s">
        <v>1140</v>
      </c>
      <c r="AE158" s="907" t="s">
        <v>1140</v>
      </c>
      <c r="AF158" s="907" t="s">
        <v>1140</v>
      </c>
      <c r="AG158" s="907" t="s">
        <v>1140</v>
      </c>
      <c r="AH158" s="907" t="s">
        <v>1140</v>
      </c>
      <c r="AI158" s="907" t="s">
        <v>1140</v>
      </c>
      <c r="AJ158" s="907" t="s">
        <v>1140</v>
      </c>
      <c r="AK158" s="907" t="s">
        <v>1140</v>
      </c>
      <c r="AL158" s="907" t="s">
        <v>1140</v>
      </c>
      <c r="AM158" s="907" t="s">
        <v>1140</v>
      </c>
      <c r="AN158" s="907" t="s">
        <v>1140</v>
      </c>
      <c r="AO158" s="907" t="s">
        <v>1140</v>
      </c>
      <c r="AP158" s="907" t="s">
        <v>1140</v>
      </c>
      <c r="AQ158" s="907" t="s">
        <v>1140</v>
      </c>
      <c r="AR158" s="907" t="s">
        <v>1140</v>
      </c>
      <c r="AS158" s="907" t="s">
        <v>1140</v>
      </c>
      <c r="AT158" s="907" t="s">
        <v>1140</v>
      </c>
      <c r="AU158" s="907" t="s">
        <v>534</v>
      </c>
      <c r="AV158" s="907" t="s">
        <v>534</v>
      </c>
      <c r="AW158" s="907" t="s">
        <v>1140</v>
      </c>
      <c r="AX158" s="907" t="s">
        <v>1140</v>
      </c>
      <c r="AY158" s="907" t="s">
        <v>534</v>
      </c>
      <c r="AZ158" s="907" t="s">
        <v>534</v>
      </c>
      <c r="BA158" s="907" t="s">
        <v>1140</v>
      </c>
      <c r="BB158" s="907" t="s">
        <v>534</v>
      </c>
      <c r="BC158" s="907" t="s">
        <v>1140</v>
      </c>
      <c r="BD158" s="907" t="s">
        <v>534</v>
      </c>
      <c r="BE158" s="907" t="s">
        <v>1140</v>
      </c>
      <c r="BF158" s="907" t="s">
        <v>1140</v>
      </c>
      <c r="BG158" s="907" t="s">
        <v>534</v>
      </c>
      <c r="BH158" s="907" t="s">
        <v>534</v>
      </c>
      <c r="BI158" s="907" t="s">
        <v>1140</v>
      </c>
      <c r="BJ158" s="907" t="s">
        <v>534</v>
      </c>
      <c r="BK158" s="907" t="s">
        <v>1140</v>
      </c>
      <c r="BL158" s="907" t="s">
        <v>534</v>
      </c>
      <c r="BM158" s="907" t="s">
        <v>1140</v>
      </c>
      <c r="BN158" s="907" t="s">
        <v>1140</v>
      </c>
      <c r="BO158" s="907" t="s">
        <v>534</v>
      </c>
      <c r="BP158" s="907" t="s">
        <v>534</v>
      </c>
      <c r="BQ158" s="907" t="s">
        <v>534</v>
      </c>
      <c r="BR158" s="907" t="s">
        <v>534</v>
      </c>
      <c r="BS158" s="907" t="s">
        <v>1140</v>
      </c>
      <c r="BT158" s="907" t="s">
        <v>534</v>
      </c>
      <c r="BU158" s="907" t="s">
        <v>1140</v>
      </c>
      <c r="BV158" s="907" t="s">
        <v>1140</v>
      </c>
      <c r="BW158" s="907" t="s">
        <v>1140</v>
      </c>
      <c r="BX158" s="907" t="s">
        <v>1140</v>
      </c>
      <c r="BY158" s="907" t="s">
        <v>1140</v>
      </c>
      <c r="BZ158" s="907" t="s">
        <v>534</v>
      </c>
      <c r="CA158" s="907" t="s">
        <v>534</v>
      </c>
      <c r="CB158" s="907" t="s">
        <v>1140</v>
      </c>
      <c r="CC158" s="907" t="s">
        <v>1140</v>
      </c>
      <c r="CD158" s="907" t="s">
        <v>1140</v>
      </c>
      <c r="CE158" s="907" t="s">
        <v>1140</v>
      </c>
      <c r="CF158" s="907" t="s">
        <v>534</v>
      </c>
      <c r="CG158" s="907" t="s">
        <v>1140</v>
      </c>
      <c r="CH158" s="907" t="s">
        <v>1140</v>
      </c>
      <c r="CI158" s="907" t="s">
        <v>1140</v>
      </c>
      <c r="CJ158" s="907" t="s">
        <v>1140</v>
      </c>
      <c r="CK158" s="907" t="s">
        <v>1140</v>
      </c>
      <c r="CL158" s="907" t="s">
        <v>1140</v>
      </c>
      <c r="CM158" s="907" t="s">
        <v>1140</v>
      </c>
      <c r="CN158" s="907" t="s">
        <v>534</v>
      </c>
      <c r="CO158" s="907" t="s">
        <v>1140</v>
      </c>
      <c r="CP158" s="907" t="s">
        <v>1140</v>
      </c>
      <c r="CQ158" s="907" t="s">
        <v>1140</v>
      </c>
      <c r="CR158" s="907" t="s">
        <v>1140</v>
      </c>
      <c r="CS158" s="907" t="s">
        <v>1140</v>
      </c>
      <c r="CT158" s="907" t="s">
        <v>1140</v>
      </c>
      <c r="CU158" s="907" t="s">
        <v>1140</v>
      </c>
      <c r="CV158" s="907" t="s">
        <v>1140</v>
      </c>
      <c r="CW158" s="907" t="s">
        <v>1140</v>
      </c>
      <c r="CX158" s="907" t="s">
        <v>1140</v>
      </c>
      <c r="CY158" s="907" t="s">
        <v>1140</v>
      </c>
      <c r="CZ158" s="907" t="s">
        <v>534</v>
      </c>
      <c r="DA158" s="907" t="s">
        <v>1140</v>
      </c>
      <c r="DB158" s="907" t="s">
        <v>1140</v>
      </c>
      <c r="DC158" s="907" t="s">
        <v>1140</v>
      </c>
      <c r="DD158" s="907" t="s">
        <v>1140</v>
      </c>
      <c r="DE158" s="907" t="s">
        <v>1140</v>
      </c>
      <c r="DF158" s="907" t="s">
        <v>1140</v>
      </c>
      <c r="DG158" s="907" t="s">
        <v>1140</v>
      </c>
      <c r="DH158" s="907" t="s">
        <v>1140</v>
      </c>
      <c r="DI158" s="907" t="s">
        <v>1140</v>
      </c>
      <c r="DJ158" s="907" t="s">
        <v>534</v>
      </c>
      <c r="DK158" s="907" t="s">
        <v>1140</v>
      </c>
      <c r="DL158" s="907" t="s">
        <v>1140</v>
      </c>
      <c r="DM158" s="907" t="s">
        <v>1140</v>
      </c>
      <c r="DN158" s="907" t="s">
        <v>1140</v>
      </c>
      <c r="DO158" s="907" t="s">
        <v>1140</v>
      </c>
      <c r="DP158" s="907" t="s">
        <v>1140</v>
      </c>
      <c r="DQ158" s="907" t="s">
        <v>1140</v>
      </c>
      <c r="DR158" s="907" t="s">
        <v>1140</v>
      </c>
      <c r="DS158" s="907" t="s">
        <v>1140</v>
      </c>
      <c r="DT158" s="907" t="s">
        <v>1140</v>
      </c>
      <c r="DU158" s="907" t="s">
        <v>1140</v>
      </c>
      <c r="DV158" s="907" t="s">
        <v>1140</v>
      </c>
      <c r="DW158" s="907" t="s">
        <v>534</v>
      </c>
      <c r="DX158" s="907" t="s">
        <v>534</v>
      </c>
      <c r="DY158" s="907" t="s">
        <v>534</v>
      </c>
      <c r="DZ158" s="907" t="s">
        <v>534</v>
      </c>
      <c r="EA158" s="907" t="s">
        <v>534</v>
      </c>
      <c r="EB158" s="907" t="s">
        <v>534</v>
      </c>
      <c r="EC158" s="907" t="s">
        <v>534</v>
      </c>
      <c r="ED158" s="907" t="s">
        <v>1140</v>
      </c>
      <c r="EE158" s="907" t="s">
        <v>1140</v>
      </c>
      <c r="EF158" s="907" t="s">
        <v>1140</v>
      </c>
      <c r="EG158" s="907" t="s">
        <v>1140</v>
      </c>
      <c r="EH158" s="907" t="s">
        <v>1140</v>
      </c>
      <c r="EI158" s="907" t="s">
        <v>1140</v>
      </c>
      <c r="EJ158" s="907" t="s">
        <v>1140</v>
      </c>
      <c r="EK158" s="907" t="s">
        <v>1140</v>
      </c>
      <c r="EL158" s="907" t="s">
        <v>1140</v>
      </c>
      <c r="EM158" s="907" t="s">
        <v>1140</v>
      </c>
      <c r="EN158" s="907" t="s">
        <v>1140</v>
      </c>
      <c r="EO158" s="907" t="s">
        <v>1140</v>
      </c>
      <c r="EP158" s="907" t="s">
        <v>1140</v>
      </c>
      <c r="EQ158" s="907" t="s">
        <v>1140</v>
      </c>
      <c r="ER158" s="907" t="s">
        <v>534</v>
      </c>
      <c r="ES158" s="907" t="s">
        <v>534</v>
      </c>
      <c r="ET158" s="907" t="s">
        <v>534</v>
      </c>
      <c r="EU158" s="907" t="s">
        <v>1140</v>
      </c>
      <c r="EV158" s="907" t="s">
        <v>1140</v>
      </c>
      <c r="EW158" s="907" t="s">
        <v>534</v>
      </c>
      <c r="EX158" s="907" t="s">
        <v>534</v>
      </c>
      <c r="EY158" s="907" t="s">
        <v>1140</v>
      </c>
      <c r="EZ158" s="907" t="s">
        <v>1140</v>
      </c>
      <c r="FA158" s="907" t="s">
        <v>1140</v>
      </c>
      <c r="FB158" s="907" t="s">
        <v>1140</v>
      </c>
      <c r="FC158" s="907" t="s">
        <v>1140</v>
      </c>
      <c r="FD158" s="907" t="s">
        <v>1140</v>
      </c>
      <c r="FE158" s="907" t="s">
        <v>1140</v>
      </c>
      <c r="FF158" s="907" t="s">
        <v>534</v>
      </c>
      <c r="FG158" s="907" t="s">
        <v>1140</v>
      </c>
      <c r="FH158" s="907" t="s">
        <v>534</v>
      </c>
      <c r="FI158" s="907" t="s">
        <v>534</v>
      </c>
      <c r="FJ158" s="907" t="s">
        <v>1140</v>
      </c>
      <c r="FK158" s="907" t="s">
        <v>1140</v>
      </c>
      <c r="FL158" s="907" t="s">
        <v>1140</v>
      </c>
      <c r="FM158" s="907" t="s">
        <v>1140</v>
      </c>
      <c r="FN158" s="907" t="s">
        <v>1140</v>
      </c>
      <c r="FO158" s="907" t="s">
        <v>1140</v>
      </c>
      <c r="FP158" s="907" t="s">
        <v>1140</v>
      </c>
      <c r="FQ158" s="907" t="s">
        <v>1140</v>
      </c>
      <c r="FR158" s="907" t="s">
        <v>534</v>
      </c>
      <c r="FS158" s="907" t="s">
        <v>1140</v>
      </c>
      <c r="FT158" s="907" t="s">
        <v>1140</v>
      </c>
      <c r="FU158" s="907" t="s">
        <v>1140</v>
      </c>
      <c r="FV158" s="907" t="s">
        <v>534</v>
      </c>
      <c r="FW158" s="907" t="s">
        <v>1140</v>
      </c>
      <c r="FX158" s="907" t="s">
        <v>534</v>
      </c>
      <c r="FY158" s="907" t="s">
        <v>534</v>
      </c>
      <c r="FZ158" s="907" t="s">
        <v>534</v>
      </c>
      <c r="GA158" s="907" t="s">
        <v>534</v>
      </c>
      <c r="GB158" s="907" t="s">
        <v>534</v>
      </c>
      <c r="GC158" s="907" t="s">
        <v>1140</v>
      </c>
      <c r="GD158" s="907" t="s">
        <v>534</v>
      </c>
      <c r="GE158" s="907" t="s">
        <v>534</v>
      </c>
      <c r="GF158" s="907" t="s">
        <v>1140</v>
      </c>
      <c r="GG158" s="907" t="s">
        <v>1140</v>
      </c>
      <c r="GH158" s="907" t="s">
        <v>534</v>
      </c>
      <c r="GI158" s="907" t="s">
        <v>534</v>
      </c>
      <c r="GJ158" s="907" t="s">
        <v>534</v>
      </c>
      <c r="GK158" s="907" t="s">
        <v>534</v>
      </c>
    </row>
    <row r="159" spans="1:193" x14ac:dyDescent="0.2">
      <c r="A159" s="906">
        <v>44619</v>
      </c>
      <c r="B159" s="907" t="s">
        <v>1140</v>
      </c>
      <c r="C159" s="907" t="s">
        <v>1140</v>
      </c>
      <c r="D159" s="907" t="s">
        <v>1140</v>
      </c>
      <c r="E159" s="907" t="s">
        <v>1140</v>
      </c>
      <c r="F159" s="907" t="s">
        <v>1140</v>
      </c>
      <c r="G159" s="907" t="s">
        <v>1140</v>
      </c>
      <c r="H159" s="907" t="s">
        <v>1140</v>
      </c>
      <c r="I159" s="907" t="s">
        <v>1140</v>
      </c>
      <c r="J159" s="907" t="s">
        <v>1140</v>
      </c>
      <c r="K159" s="907" t="s">
        <v>1140</v>
      </c>
      <c r="L159" s="907" t="s">
        <v>1140</v>
      </c>
      <c r="M159" s="907" t="s">
        <v>1140</v>
      </c>
      <c r="N159" s="907" t="s">
        <v>1140</v>
      </c>
      <c r="O159" s="907" t="s">
        <v>1140</v>
      </c>
      <c r="P159" s="907" t="s">
        <v>1140</v>
      </c>
      <c r="Q159" s="907" t="s">
        <v>1140</v>
      </c>
      <c r="R159" s="907" t="s">
        <v>1140</v>
      </c>
      <c r="S159" s="907" t="s">
        <v>1140</v>
      </c>
      <c r="T159" s="907" t="s">
        <v>1140</v>
      </c>
      <c r="U159" s="907" t="s">
        <v>1140</v>
      </c>
      <c r="V159" s="907" t="s">
        <v>1140</v>
      </c>
      <c r="W159" s="907" t="s">
        <v>1140</v>
      </c>
      <c r="X159" s="907" t="s">
        <v>1140</v>
      </c>
      <c r="Y159" s="907" t="s">
        <v>1140</v>
      </c>
      <c r="Z159" s="907" t="s">
        <v>1140</v>
      </c>
      <c r="AA159" s="907" t="s">
        <v>1140</v>
      </c>
      <c r="AB159" s="907" t="s">
        <v>1140</v>
      </c>
      <c r="AC159" s="907" t="s">
        <v>1140</v>
      </c>
      <c r="AD159" s="907" t="s">
        <v>1140</v>
      </c>
      <c r="AE159" s="907" t="s">
        <v>1140</v>
      </c>
      <c r="AF159" s="907" t="s">
        <v>1140</v>
      </c>
      <c r="AG159" s="907" t="s">
        <v>1140</v>
      </c>
      <c r="AH159" s="907" t="s">
        <v>1140</v>
      </c>
      <c r="AI159" s="907" t="s">
        <v>1140</v>
      </c>
      <c r="AJ159" s="907" t="s">
        <v>1140</v>
      </c>
      <c r="AK159" s="907" t="s">
        <v>1140</v>
      </c>
      <c r="AL159" s="907" t="s">
        <v>1140</v>
      </c>
      <c r="AM159" s="907" t="s">
        <v>1140</v>
      </c>
      <c r="AN159" s="907" t="s">
        <v>1140</v>
      </c>
      <c r="AO159" s="907" t="s">
        <v>1140</v>
      </c>
      <c r="AP159" s="907" t="s">
        <v>1140</v>
      </c>
      <c r="AQ159" s="907" t="s">
        <v>1140</v>
      </c>
      <c r="AR159" s="907" t="s">
        <v>1140</v>
      </c>
      <c r="AS159" s="907" t="s">
        <v>1140</v>
      </c>
      <c r="AT159" s="907" t="s">
        <v>1140</v>
      </c>
      <c r="AU159" s="907" t="s">
        <v>534</v>
      </c>
      <c r="AV159" s="907" t="s">
        <v>534</v>
      </c>
      <c r="AW159" s="907" t="s">
        <v>1140</v>
      </c>
      <c r="AX159" s="907" t="s">
        <v>1140</v>
      </c>
      <c r="AY159" s="907" t="s">
        <v>534</v>
      </c>
      <c r="AZ159" s="907" t="s">
        <v>534</v>
      </c>
      <c r="BA159" s="907" t="s">
        <v>1140</v>
      </c>
      <c r="BB159" s="907" t="s">
        <v>534</v>
      </c>
      <c r="BC159" s="907" t="s">
        <v>1140</v>
      </c>
      <c r="BD159" s="907" t="s">
        <v>534</v>
      </c>
      <c r="BE159" s="907" t="s">
        <v>1140</v>
      </c>
      <c r="BF159" s="907" t="s">
        <v>1140</v>
      </c>
      <c r="BG159" s="907" t="s">
        <v>534</v>
      </c>
      <c r="BH159" s="907" t="s">
        <v>534</v>
      </c>
      <c r="BI159" s="907" t="s">
        <v>1140</v>
      </c>
      <c r="BJ159" s="907" t="s">
        <v>534</v>
      </c>
      <c r="BK159" s="907" t="s">
        <v>1140</v>
      </c>
      <c r="BL159" s="907" t="s">
        <v>534</v>
      </c>
      <c r="BM159" s="907" t="s">
        <v>1140</v>
      </c>
      <c r="BN159" s="907" t="s">
        <v>1140</v>
      </c>
      <c r="BO159" s="907" t="s">
        <v>534</v>
      </c>
      <c r="BP159" s="907" t="s">
        <v>534</v>
      </c>
      <c r="BQ159" s="907" t="s">
        <v>534</v>
      </c>
      <c r="BR159" s="907" t="s">
        <v>534</v>
      </c>
      <c r="BS159" s="907" t="s">
        <v>1140</v>
      </c>
      <c r="BT159" s="907" t="s">
        <v>534</v>
      </c>
      <c r="BU159" s="907" t="s">
        <v>1140</v>
      </c>
      <c r="BV159" s="907" t="s">
        <v>1140</v>
      </c>
      <c r="BW159" s="907" t="s">
        <v>1140</v>
      </c>
      <c r="BX159" s="907" t="s">
        <v>1140</v>
      </c>
      <c r="BY159" s="907" t="s">
        <v>1140</v>
      </c>
      <c r="BZ159" s="907" t="s">
        <v>534</v>
      </c>
      <c r="CA159" s="907" t="s">
        <v>534</v>
      </c>
      <c r="CB159" s="907" t="s">
        <v>1140</v>
      </c>
      <c r="CC159" s="907" t="s">
        <v>1140</v>
      </c>
      <c r="CD159" s="907" t="s">
        <v>1140</v>
      </c>
      <c r="CE159" s="907" t="s">
        <v>1140</v>
      </c>
      <c r="CF159" s="907" t="s">
        <v>534</v>
      </c>
      <c r="CG159" s="907" t="s">
        <v>1140</v>
      </c>
      <c r="CH159" s="907" t="s">
        <v>1140</v>
      </c>
      <c r="CI159" s="907" t="s">
        <v>1140</v>
      </c>
      <c r="CJ159" s="907" t="s">
        <v>1140</v>
      </c>
      <c r="CK159" s="907" t="s">
        <v>1140</v>
      </c>
      <c r="CL159" s="907" t="s">
        <v>1140</v>
      </c>
      <c r="CM159" s="907" t="s">
        <v>1140</v>
      </c>
      <c r="CN159" s="907" t="s">
        <v>534</v>
      </c>
      <c r="CO159" s="907" t="s">
        <v>1140</v>
      </c>
      <c r="CP159" s="907" t="s">
        <v>1140</v>
      </c>
      <c r="CQ159" s="907" t="s">
        <v>1140</v>
      </c>
      <c r="CR159" s="907" t="s">
        <v>1140</v>
      </c>
      <c r="CS159" s="907" t="s">
        <v>1140</v>
      </c>
      <c r="CT159" s="907" t="s">
        <v>1140</v>
      </c>
      <c r="CU159" s="907" t="s">
        <v>1140</v>
      </c>
      <c r="CV159" s="907" t="s">
        <v>1140</v>
      </c>
      <c r="CW159" s="907" t="s">
        <v>1140</v>
      </c>
      <c r="CX159" s="907" t="s">
        <v>1140</v>
      </c>
      <c r="CY159" s="907" t="s">
        <v>1140</v>
      </c>
      <c r="CZ159" s="907" t="s">
        <v>534</v>
      </c>
      <c r="DA159" s="907" t="s">
        <v>1140</v>
      </c>
      <c r="DB159" s="907" t="s">
        <v>1140</v>
      </c>
      <c r="DC159" s="907" t="s">
        <v>1140</v>
      </c>
      <c r="DD159" s="907" t="s">
        <v>1140</v>
      </c>
      <c r="DE159" s="907" t="s">
        <v>1140</v>
      </c>
      <c r="DF159" s="907" t="s">
        <v>1140</v>
      </c>
      <c r="DG159" s="907" t="s">
        <v>1140</v>
      </c>
      <c r="DH159" s="907" t="s">
        <v>1140</v>
      </c>
      <c r="DI159" s="907" t="s">
        <v>1140</v>
      </c>
      <c r="DJ159" s="907" t="s">
        <v>534</v>
      </c>
      <c r="DK159" s="907" t="s">
        <v>1140</v>
      </c>
      <c r="DL159" s="907" t="s">
        <v>1140</v>
      </c>
      <c r="DM159" s="907" t="s">
        <v>1140</v>
      </c>
      <c r="DN159" s="907" t="s">
        <v>1140</v>
      </c>
      <c r="DO159" s="907" t="s">
        <v>1140</v>
      </c>
      <c r="DP159" s="907" t="s">
        <v>1140</v>
      </c>
      <c r="DQ159" s="907" t="s">
        <v>1140</v>
      </c>
      <c r="DR159" s="907" t="s">
        <v>1140</v>
      </c>
      <c r="DS159" s="907" t="s">
        <v>1140</v>
      </c>
      <c r="DT159" s="907" t="s">
        <v>534</v>
      </c>
      <c r="DU159" s="907" t="s">
        <v>1140</v>
      </c>
      <c r="DV159" s="907" t="s">
        <v>1140</v>
      </c>
      <c r="DW159" s="907" t="s">
        <v>534</v>
      </c>
      <c r="DX159" s="907" t="s">
        <v>534</v>
      </c>
      <c r="DY159" s="907" t="s">
        <v>534</v>
      </c>
      <c r="DZ159" s="907" t="s">
        <v>534</v>
      </c>
      <c r="EA159" s="907" t="s">
        <v>534</v>
      </c>
      <c r="EB159" s="907" t="s">
        <v>534</v>
      </c>
      <c r="EC159" s="907" t="s">
        <v>534</v>
      </c>
      <c r="ED159" s="907" t="s">
        <v>1140</v>
      </c>
      <c r="EE159" s="907" t="s">
        <v>1140</v>
      </c>
      <c r="EF159" s="907" t="s">
        <v>1140</v>
      </c>
      <c r="EG159" s="907" t="s">
        <v>1140</v>
      </c>
      <c r="EH159" s="907" t="s">
        <v>1140</v>
      </c>
      <c r="EI159" s="907" t="s">
        <v>1140</v>
      </c>
      <c r="EJ159" s="907" t="s">
        <v>1140</v>
      </c>
      <c r="EK159" s="907" t="s">
        <v>1140</v>
      </c>
      <c r="EL159" s="907" t="s">
        <v>1140</v>
      </c>
      <c r="EM159" s="907" t="s">
        <v>1140</v>
      </c>
      <c r="EN159" s="907" t="s">
        <v>1140</v>
      </c>
      <c r="EO159" s="907" t="s">
        <v>1140</v>
      </c>
      <c r="EP159" s="907" t="s">
        <v>1140</v>
      </c>
      <c r="EQ159" s="907" t="s">
        <v>1140</v>
      </c>
      <c r="ER159" s="907" t="s">
        <v>534</v>
      </c>
      <c r="ES159" s="907" t="s">
        <v>534</v>
      </c>
      <c r="ET159" s="907" t="s">
        <v>534</v>
      </c>
      <c r="EU159" s="907" t="s">
        <v>1140</v>
      </c>
      <c r="EV159" s="907" t="s">
        <v>1140</v>
      </c>
      <c r="EW159" s="907" t="s">
        <v>1140</v>
      </c>
      <c r="EX159" s="907" t="s">
        <v>534</v>
      </c>
      <c r="EY159" s="907" t="s">
        <v>1140</v>
      </c>
      <c r="EZ159" s="907" t="s">
        <v>1140</v>
      </c>
      <c r="FA159" s="907" t="s">
        <v>1140</v>
      </c>
      <c r="FB159" s="907" t="s">
        <v>1140</v>
      </c>
      <c r="FC159" s="907" t="s">
        <v>1140</v>
      </c>
      <c r="FD159" s="907" t="s">
        <v>1140</v>
      </c>
      <c r="FE159" s="907" t="s">
        <v>1140</v>
      </c>
      <c r="FF159" s="907" t="s">
        <v>1140</v>
      </c>
      <c r="FG159" s="907" t="s">
        <v>1140</v>
      </c>
      <c r="FH159" s="907" t="s">
        <v>534</v>
      </c>
      <c r="FI159" s="907" t="s">
        <v>534</v>
      </c>
      <c r="FJ159" s="907" t="s">
        <v>1140</v>
      </c>
      <c r="FK159" s="907" t="s">
        <v>1140</v>
      </c>
      <c r="FL159" s="907" t="s">
        <v>1140</v>
      </c>
      <c r="FM159" s="907" t="s">
        <v>1140</v>
      </c>
      <c r="FN159" s="907" t="s">
        <v>1140</v>
      </c>
      <c r="FO159" s="907" t="s">
        <v>1140</v>
      </c>
      <c r="FP159" s="907" t="s">
        <v>1140</v>
      </c>
      <c r="FQ159" s="907" t="s">
        <v>1140</v>
      </c>
      <c r="FR159" s="907" t="s">
        <v>534</v>
      </c>
      <c r="FS159" s="907" t="s">
        <v>1140</v>
      </c>
      <c r="FT159" s="907" t="s">
        <v>1140</v>
      </c>
      <c r="FU159" s="907" t="s">
        <v>1140</v>
      </c>
      <c r="FV159" s="907" t="s">
        <v>534</v>
      </c>
      <c r="FW159" s="907" t="s">
        <v>1140</v>
      </c>
      <c r="FX159" s="907" t="s">
        <v>534</v>
      </c>
      <c r="FY159" s="907" t="s">
        <v>534</v>
      </c>
      <c r="FZ159" s="907" t="s">
        <v>534</v>
      </c>
      <c r="GA159" s="907" t="s">
        <v>534</v>
      </c>
      <c r="GB159" s="907" t="s">
        <v>534</v>
      </c>
      <c r="GC159" s="907" t="s">
        <v>1140</v>
      </c>
      <c r="GD159" s="907" t="s">
        <v>534</v>
      </c>
      <c r="GE159" s="907" t="s">
        <v>534</v>
      </c>
      <c r="GF159" s="907" t="s">
        <v>1140</v>
      </c>
      <c r="GG159" s="907" t="s">
        <v>1140</v>
      </c>
      <c r="GH159" s="907" t="s">
        <v>534</v>
      </c>
      <c r="GI159" s="907" t="s">
        <v>534</v>
      </c>
      <c r="GJ159" s="907" t="s">
        <v>534</v>
      </c>
      <c r="GK159" s="907" t="s">
        <v>534</v>
      </c>
    </row>
    <row r="160" spans="1:193" x14ac:dyDescent="0.2">
      <c r="A160" s="906">
        <v>44620</v>
      </c>
      <c r="B160" s="907" t="s">
        <v>1140</v>
      </c>
      <c r="C160" s="907" t="s">
        <v>1140</v>
      </c>
      <c r="D160" s="907" t="s">
        <v>1140</v>
      </c>
      <c r="E160" s="907" t="s">
        <v>1140</v>
      </c>
      <c r="F160" s="907" t="s">
        <v>1140</v>
      </c>
      <c r="G160" s="907" t="s">
        <v>1140</v>
      </c>
      <c r="H160" s="907" t="s">
        <v>1140</v>
      </c>
      <c r="I160" s="907" t="s">
        <v>1140</v>
      </c>
      <c r="J160" s="907" t="s">
        <v>1140</v>
      </c>
      <c r="K160" s="907" t="s">
        <v>1140</v>
      </c>
      <c r="L160" s="907" t="s">
        <v>1140</v>
      </c>
      <c r="M160" s="907" t="s">
        <v>1140</v>
      </c>
      <c r="N160" s="907" t="s">
        <v>1140</v>
      </c>
      <c r="O160" s="907" t="s">
        <v>1140</v>
      </c>
      <c r="P160" s="907" t="s">
        <v>1140</v>
      </c>
      <c r="Q160" s="907" t="s">
        <v>1140</v>
      </c>
      <c r="R160" s="907" t="s">
        <v>1140</v>
      </c>
      <c r="S160" s="907" t="s">
        <v>1140</v>
      </c>
      <c r="T160" s="907" t="s">
        <v>1140</v>
      </c>
      <c r="U160" s="907" t="s">
        <v>1140</v>
      </c>
      <c r="V160" s="907" t="s">
        <v>1140</v>
      </c>
      <c r="W160" s="907" t="s">
        <v>1140</v>
      </c>
      <c r="X160" s="907" t="s">
        <v>1140</v>
      </c>
      <c r="Y160" s="907" t="s">
        <v>1140</v>
      </c>
      <c r="Z160" s="907" t="s">
        <v>1140</v>
      </c>
      <c r="AA160" s="907" t="s">
        <v>1140</v>
      </c>
      <c r="AB160" s="907" t="s">
        <v>1140</v>
      </c>
      <c r="AC160" s="907" t="s">
        <v>1140</v>
      </c>
      <c r="AD160" s="907" t="s">
        <v>1140</v>
      </c>
      <c r="AE160" s="907" t="s">
        <v>1140</v>
      </c>
      <c r="AF160" s="907" t="s">
        <v>534</v>
      </c>
      <c r="AG160" s="907" t="s">
        <v>534</v>
      </c>
      <c r="AH160" s="907" t="s">
        <v>1140</v>
      </c>
      <c r="AI160" s="907" t="s">
        <v>1140</v>
      </c>
      <c r="AJ160" s="907" t="s">
        <v>1140</v>
      </c>
      <c r="AK160" s="907" t="s">
        <v>1140</v>
      </c>
      <c r="AL160" s="907" t="s">
        <v>1140</v>
      </c>
      <c r="AM160" s="907" t="s">
        <v>1140</v>
      </c>
      <c r="AN160" s="907" t="s">
        <v>1140</v>
      </c>
      <c r="AO160" s="907" t="s">
        <v>1140</v>
      </c>
      <c r="AP160" s="907" t="s">
        <v>1140</v>
      </c>
      <c r="AQ160" s="907" t="s">
        <v>1140</v>
      </c>
      <c r="AR160" s="907" t="s">
        <v>1140</v>
      </c>
      <c r="AS160" s="907" t="s">
        <v>1140</v>
      </c>
      <c r="AT160" s="907" t="s">
        <v>1140</v>
      </c>
      <c r="AU160" s="907" t="s">
        <v>534</v>
      </c>
      <c r="AV160" s="907" t="s">
        <v>534</v>
      </c>
      <c r="AW160" s="907" t="s">
        <v>1140</v>
      </c>
      <c r="AX160" s="907" t="s">
        <v>1140</v>
      </c>
      <c r="AY160" s="907" t="s">
        <v>534</v>
      </c>
      <c r="AZ160" s="907" t="s">
        <v>534</v>
      </c>
      <c r="BA160" s="907" t="s">
        <v>1140</v>
      </c>
      <c r="BB160" s="907" t="s">
        <v>534</v>
      </c>
      <c r="BC160" s="907" t="s">
        <v>1140</v>
      </c>
      <c r="BD160" s="907" t="s">
        <v>534</v>
      </c>
      <c r="BE160" s="907" t="s">
        <v>1140</v>
      </c>
      <c r="BF160" s="907" t="s">
        <v>1140</v>
      </c>
      <c r="BG160" s="907" t="s">
        <v>534</v>
      </c>
      <c r="BH160" s="907" t="s">
        <v>534</v>
      </c>
      <c r="BI160" s="907" t="s">
        <v>1140</v>
      </c>
      <c r="BJ160" s="907" t="s">
        <v>534</v>
      </c>
      <c r="BK160" s="907" t="s">
        <v>1140</v>
      </c>
      <c r="BL160" s="907" t="s">
        <v>534</v>
      </c>
      <c r="BM160" s="907" t="s">
        <v>1140</v>
      </c>
      <c r="BN160" s="907" t="s">
        <v>1140</v>
      </c>
      <c r="BO160" s="907" t="s">
        <v>534</v>
      </c>
      <c r="BP160" s="907" t="s">
        <v>534</v>
      </c>
      <c r="BQ160" s="907" t="s">
        <v>534</v>
      </c>
      <c r="BR160" s="907" t="s">
        <v>534</v>
      </c>
      <c r="BS160" s="907" t="s">
        <v>1140</v>
      </c>
      <c r="BT160" s="907" t="s">
        <v>534</v>
      </c>
      <c r="BU160" s="907" t="s">
        <v>1140</v>
      </c>
      <c r="BV160" s="907" t="s">
        <v>1140</v>
      </c>
      <c r="BW160" s="907" t="s">
        <v>1140</v>
      </c>
      <c r="BX160" s="907" t="s">
        <v>1140</v>
      </c>
      <c r="BY160" s="907" t="s">
        <v>1140</v>
      </c>
      <c r="BZ160" s="907" t="s">
        <v>534</v>
      </c>
      <c r="CA160" s="907" t="s">
        <v>534</v>
      </c>
      <c r="CB160" s="907" t="s">
        <v>1140</v>
      </c>
      <c r="CC160" s="907" t="s">
        <v>1140</v>
      </c>
      <c r="CD160" s="907" t="s">
        <v>1140</v>
      </c>
      <c r="CE160" s="907" t="s">
        <v>1140</v>
      </c>
      <c r="CF160" s="907" t="s">
        <v>534</v>
      </c>
      <c r="CG160" s="907" t="s">
        <v>1140</v>
      </c>
      <c r="CH160" s="907" t="s">
        <v>1140</v>
      </c>
      <c r="CI160" s="907" t="s">
        <v>1140</v>
      </c>
      <c r="CJ160" s="907" t="s">
        <v>1140</v>
      </c>
      <c r="CK160" s="907" t="s">
        <v>1140</v>
      </c>
      <c r="CL160" s="907" t="s">
        <v>1140</v>
      </c>
      <c r="CM160" s="907" t="s">
        <v>1140</v>
      </c>
      <c r="CN160" s="907" t="s">
        <v>534</v>
      </c>
      <c r="CO160" s="907" t="s">
        <v>1140</v>
      </c>
      <c r="CP160" s="907" t="s">
        <v>1140</v>
      </c>
      <c r="CQ160" s="907" t="s">
        <v>1140</v>
      </c>
      <c r="CR160" s="907" t="s">
        <v>1140</v>
      </c>
      <c r="CS160" s="907" t="s">
        <v>1140</v>
      </c>
      <c r="CT160" s="907" t="s">
        <v>1140</v>
      </c>
      <c r="CU160" s="907" t="s">
        <v>1140</v>
      </c>
      <c r="CV160" s="907" t="s">
        <v>1140</v>
      </c>
      <c r="CW160" s="907" t="s">
        <v>1140</v>
      </c>
      <c r="CX160" s="907" t="s">
        <v>1140</v>
      </c>
      <c r="CY160" s="907" t="s">
        <v>1140</v>
      </c>
      <c r="CZ160" s="907" t="s">
        <v>534</v>
      </c>
      <c r="DA160" s="907" t="s">
        <v>1140</v>
      </c>
      <c r="DB160" s="907" t="s">
        <v>1140</v>
      </c>
      <c r="DC160" s="907" t="s">
        <v>1140</v>
      </c>
      <c r="DD160" s="907" t="s">
        <v>1140</v>
      </c>
      <c r="DE160" s="907" t="s">
        <v>1140</v>
      </c>
      <c r="DF160" s="907" t="s">
        <v>1140</v>
      </c>
      <c r="DG160" s="907" t="s">
        <v>1140</v>
      </c>
      <c r="DH160" s="907" t="s">
        <v>1140</v>
      </c>
      <c r="DI160" s="907" t="s">
        <v>1140</v>
      </c>
      <c r="DJ160" s="907" t="s">
        <v>534</v>
      </c>
      <c r="DK160" s="907" t="s">
        <v>1140</v>
      </c>
      <c r="DL160" s="907" t="s">
        <v>1140</v>
      </c>
      <c r="DM160" s="907" t="s">
        <v>1140</v>
      </c>
      <c r="DN160" s="907" t="s">
        <v>1140</v>
      </c>
      <c r="DO160" s="907" t="s">
        <v>1140</v>
      </c>
      <c r="DP160" s="907" t="s">
        <v>1140</v>
      </c>
      <c r="DQ160" s="907" t="s">
        <v>1140</v>
      </c>
      <c r="DR160" s="907" t="s">
        <v>1140</v>
      </c>
      <c r="DS160" s="907" t="s">
        <v>1140</v>
      </c>
      <c r="DT160" s="907" t="s">
        <v>1140</v>
      </c>
      <c r="DU160" s="907" t="s">
        <v>1140</v>
      </c>
      <c r="DV160" s="907" t="s">
        <v>1140</v>
      </c>
      <c r="DW160" s="907" t="s">
        <v>534</v>
      </c>
      <c r="DX160" s="907" t="s">
        <v>534</v>
      </c>
      <c r="DY160" s="907" t="s">
        <v>534</v>
      </c>
      <c r="DZ160" s="907" t="s">
        <v>534</v>
      </c>
      <c r="EA160" s="907" t="s">
        <v>534</v>
      </c>
      <c r="EB160" s="907" t="s">
        <v>534</v>
      </c>
      <c r="EC160" s="907" t="s">
        <v>534</v>
      </c>
      <c r="ED160" s="907" t="s">
        <v>1140</v>
      </c>
      <c r="EE160" s="907" t="s">
        <v>1140</v>
      </c>
      <c r="EF160" s="907" t="s">
        <v>1140</v>
      </c>
      <c r="EG160" s="907" t="s">
        <v>1140</v>
      </c>
      <c r="EH160" s="907" t="s">
        <v>1140</v>
      </c>
      <c r="EI160" s="907" t="s">
        <v>1140</v>
      </c>
      <c r="EJ160" s="907" t="s">
        <v>1140</v>
      </c>
      <c r="EK160" s="907" t="s">
        <v>1140</v>
      </c>
      <c r="EL160" s="907" t="s">
        <v>1140</v>
      </c>
      <c r="EM160" s="907" t="s">
        <v>1140</v>
      </c>
      <c r="EN160" s="907" t="s">
        <v>1140</v>
      </c>
      <c r="EO160" s="907" t="s">
        <v>1140</v>
      </c>
      <c r="EP160" s="907" t="s">
        <v>1140</v>
      </c>
      <c r="EQ160" s="907" t="s">
        <v>1140</v>
      </c>
      <c r="ER160" s="907" t="s">
        <v>534</v>
      </c>
      <c r="ES160" s="907" t="s">
        <v>1140</v>
      </c>
      <c r="ET160" s="907" t="s">
        <v>534</v>
      </c>
      <c r="EU160" s="907" t="s">
        <v>1140</v>
      </c>
      <c r="EV160" s="907" t="s">
        <v>1140</v>
      </c>
      <c r="EW160" s="907" t="s">
        <v>534</v>
      </c>
      <c r="EX160" s="907" t="s">
        <v>534</v>
      </c>
      <c r="EY160" s="907" t="s">
        <v>1140</v>
      </c>
      <c r="EZ160" s="907" t="s">
        <v>1140</v>
      </c>
      <c r="FA160" s="907" t="s">
        <v>1140</v>
      </c>
      <c r="FB160" s="907" t="s">
        <v>1140</v>
      </c>
      <c r="FC160" s="907" t="s">
        <v>1140</v>
      </c>
      <c r="FD160" s="907" t="s">
        <v>1140</v>
      </c>
      <c r="FE160" s="907" t="s">
        <v>1140</v>
      </c>
      <c r="FF160" s="907" t="s">
        <v>1140</v>
      </c>
      <c r="FG160" s="907" t="s">
        <v>1140</v>
      </c>
      <c r="FH160" s="907" t="s">
        <v>534</v>
      </c>
      <c r="FI160" s="907" t="s">
        <v>534</v>
      </c>
      <c r="FJ160" s="907" t="s">
        <v>1140</v>
      </c>
      <c r="FK160" s="907" t="s">
        <v>1140</v>
      </c>
      <c r="FL160" s="907" t="s">
        <v>1140</v>
      </c>
      <c r="FM160" s="907" t="s">
        <v>1140</v>
      </c>
      <c r="FN160" s="907" t="s">
        <v>1140</v>
      </c>
      <c r="FO160" s="907" t="s">
        <v>1140</v>
      </c>
      <c r="FP160" s="907" t="s">
        <v>1140</v>
      </c>
      <c r="FQ160" s="907" t="s">
        <v>1140</v>
      </c>
      <c r="FR160" s="907" t="s">
        <v>534</v>
      </c>
      <c r="FS160" s="907" t="s">
        <v>1140</v>
      </c>
      <c r="FT160" s="907" t="s">
        <v>1140</v>
      </c>
      <c r="FU160" s="907" t="s">
        <v>1140</v>
      </c>
      <c r="FV160" s="907" t="s">
        <v>534</v>
      </c>
      <c r="FW160" s="907" t="s">
        <v>1140</v>
      </c>
      <c r="FX160" s="907" t="s">
        <v>534</v>
      </c>
      <c r="FY160" s="907" t="s">
        <v>534</v>
      </c>
      <c r="FZ160" s="907" t="s">
        <v>534</v>
      </c>
      <c r="GA160" s="907" t="s">
        <v>534</v>
      </c>
      <c r="GB160" s="907" t="s">
        <v>1140</v>
      </c>
      <c r="GC160" s="907" t="s">
        <v>1140</v>
      </c>
      <c r="GD160" s="907" t="s">
        <v>534</v>
      </c>
      <c r="GE160" s="907" t="s">
        <v>534</v>
      </c>
      <c r="GF160" s="907" t="s">
        <v>1140</v>
      </c>
      <c r="GG160" s="907" t="s">
        <v>1140</v>
      </c>
      <c r="GH160" s="907" t="s">
        <v>534</v>
      </c>
      <c r="GI160" s="907" t="s">
        <v>534</v>
      </c>
      <c r="GJ160" s="907" t="s">
        <v>534</v>
      </c>
      <c r="GK160" s="907" t="s">
        <v>1140</v>
      </c>
    </row>
    <row r="161" spans="1:193" x14ac:dyDescent="0.2">
      <c r="A161" s="906">
        <v>44621</v>
      </c>
      <c r="B161" s="907" t="s">
        <v>1140</v>
      </c>
      <c r="C161" s="907" t="s">
        <v>1140</v>
      </c>
      <c r="D161" s="907" t="s">
        <v>1140</v>
      </c>
      <c r="E161" s="907" t="s">
        <v>1140</v>
      </c>
      <c r="F161" s="907" t="s">
        <v>1140</v>
      </c>
      <c r="G161" s="907" t="s">
        <v>1140</v>
      </c>
      <c r="H161" s="907" t="s">
        <v>1140</v>
      </c>
      <c r="I161" s="907" t="s">
        <v>1140</v>
      </c>
      <c r="J161" s="907" t="s">
        <v>1140</v>
      </c>
      <c r="K161" s="907" t="s">
        <v>1140</v>
      </c>
      <c r="L161" s="907" t="s">
        <v>1140</v>
      </c>
      <c r="M161" s="907" t="s">
        <v>1140</v>
      </c>
      <c r="N161" s="907" t="s">
        <v>1140</v>
      </c>
      <c r="O161" s="907" t="s">
        <v>1140</v>
      </c>
      <c r="P161" s="907" t="s">
        <v>1140</v>
      </c>
      <c r="Q161" s="907" t="s">
        <v>1140</v>
      </c>
      <c r="R161" s="907" t="s">
        <v>1140</v>
      </c>
      <c r="S161" s="907" t="s">
        <v>1140</v>
      </c>
      <c r="T161" s="907" t="s">
        <v>1140</v>
      </c>
      <c r="U161" s="907" t="s">
        <v>1140</v>
      </c>
      <c r="V161" s="907" t="s">
        <v>1140</v>
      </c>
      <c r="W161" s="907" t="s">
        <v>1140</v>
      </c>
      <c r="X161" s="907" t="s">
        <v>1140</v>
      </c>
      <c r="Y161" s="907" t="s">
        <v>1140</v>
      </c>
      <c r="Z161" s="907" t="s">
        <v>1140</v>
      </c>
      <c r="AA161" s="907" t="s">
        <v>1140</v>
      </c>
      <c r="AB161" s="907" t="s">
        <v>1140</v>
      </c>
      <c r="AC161" s="907" t="s">
        <v>1140</v>
      </c>
      <c r="AD161" s="907" t="s">
        <v>1140</v>
      </c>
      <c r="AE161" s="907" t="s">
        <v>1140</v>
      </c>
      <c r="AF161" s="907" t="s">
        <v>1140</v>
      </c>
      <c r="AG161" s="907" t="s">
        <v>1140</v>
      </c>
      <c r="AH161" s="907" t="s">
        <v>1140</v>
      </c>
      <c r="AI161" s="907" t="s">
        <v>1140</v>
      </c>
      <c r="AJ161" s="907" t="s">
        <v>1140</v>
      </c>
      <c r="AK161" s="907" t="s">
        <v>1140</v>
      </c>
      <c r="AL161" s="907" t="s">
        <v>1140</v>
      </c>
      <c r="AM161" s="907" t="s">
        <v>1140</v>
      </c>
      <c r="AN161" s="907" t="s">
        <v>1140</v>
      </c>
      <c r="AO161" s="907" t="s">
        <v>1140</v>
      </c>
      <c r="AP161" s="907" t="s">
        <v>1140</v>
      </c>
      <c r="AQ161" s="907" t="s">
        <v>1140</v>
      </c>
      <c r="AR161" s="907" t="s">
        <v>1140</v>
      </c>
      <c r="AS161" s="907" t="s">
        <v>1140</v>
      </c>
      <c r="AT161" s="907" t="s">
        <v>1140</v>
      </c>
      <c r="AU161" s="907" t="s">
        <v>1140</v>
      </c>
      <c r="AV161" s="907" t="s">
        <v>1140</v>
      </c>
      <c r="AW161" s="907" t="s">
        <v>1140</v>
      </c>
      <c r="AX161" s="907" t="s">
        <v>1140</v>
      </c>
      <c r="AY161" s="907" t="s">
        <v>534</v>
      </c>
      <c r="AZ161" s="907" t="s">
        <v>534</v>
      </c>
      <c r="BA161" s="907" t="s">
        <v>1140</v>
      </c>
      <c r="BB161" s="907" t="s">
        <v>534</v>
      </c>
      <c r="BC161" s="907" t="s">
        <v>1140</v>
      </c>
      <c r="BD161" s="907" t="s">
        <v>534</v>
      </c>
      <c r="BE161" s="907" t="s">
        <v>1140</v>
      </c>
      <c r="BF161" s="907" t="s">
        <v>1140</v>
      </c>
      <c r="BG161" s="907" t="s">
        <v>534</v>
      </c>
      <c r="BH161" s="907" t="s">
        <v>534</v>
      </c>
      <c r="BI161" s="907" t="s">
        <v>1140</v>
      </c>
      <c r="BJ161" s="907" t="s">
        <v>534</v>
      </c>
      <c r="BK161" s="907" t="s">
        <v>1140</v>
      </c>
      <c r="BL161" s="907" t="s">
        <v>534</v>
      </c>
      <c r="BM161" s="907" t="s">
        <v>1140</v>
      </c>
      <c r="BN161" s="907" t="s">
        <v>1140</v>
      </c>
      <c r="BO161" s="907" t="s">
        <v>534</v>
      </c>
      <c r="BP161" s="907" t="s">
        <v>534</v>
      </c>
      <c r="BQ161" s="907" t="s">
        <v>534</v>
      </c>
      <c r="BR161" s="907" t="s">
        <v>534</v>
      </c>
      <c r="BS161" s="907" t="s">
        <v>1140</v>
      </c>
      <c r="BT161" s="907" t="s">
        <v>534</v>
      </c>
      <c r="BU161" s="907" t="s">
        <v>1140</v>
      </c>
      <c r="BV161" s="907" t="s">
        <v>1140</v>
      </c>
      <c r="BW161" s="907" t="s">
        <v>1140</v>
      </c>
      <c r="BX161" s="907" t="s">
        <v>1140</v>
      </c>
      <c r="BY161" s="907" t="s">
        <v>534</v>
      </c>
      <c r="BZ161" s="907" t="s">
        <v>534</v>
      </c>
      <c r="CA161" s="907" t="s">
        <v>534</v>
      </c>
      <c r="CB161" s="907" t="s">
        <v>1140</v>
      </c>
      <c r="CC161" s="907" t="s">
        <v>1140</v>
      </c>
      <c r="CD161" s="907" t="s">
        <v>1140</v>
      </c>
      <c r="CE161" s="907" t="s">
        <v>1140</v>
      </c>
      <c r="CF161" s="907" t="s">
        <v>534</v>
      </c>
      <c r="CG161" s="907" t="s">
        <v>1140</v>
      </c>
      <c r="CH161" s="907" t="s">
        <v>1140</v>
      </c>
      <c r="CI161" s="907" t="s">
        <v>1140</v>
      </c>
      <c r="CJ161" s="907" t="s">
        <v>1140</v>
      </c>
      <c r="CK161" s="907" t="s">
        <v>1140</v>
      </c>
      <c r="CL161" s="907" t="s">
        <v>1140</v>
      </c>
      <c r="CM161" s="907" t="s">
        <v>1140</v>
      </c>
      <c r="CN161" s="907" t="s">
        <v>534</v>
      </c>
      <c r="CO161" s="907" t="s">
        <v>1140</v>
      </c>
      <c r="CP161" s="907" t="s">
        <v>1140</v>
      </c>
      <c r="CQ161" s="907" t="s">
        <v>1140</v>
      </c>
      <c r="CR161" s="907" t="s">
        <v>1140</v>
      </c>
      <c r="CS161" s="907" t="s">
        <v>1140</v>
      </c>
      <c r="CT161" s="907" t="s">
        <v>1140</v>
      </c>
      <c r="CU161" s="907" t="s">
        <v>1140</v>
      </c>
      <c r="CV161" s="907" t="s">
        <v>1140</v>
      </c>
      <c r="CW161" s="907" t="s">
        <v>1140</v>
      </c>
      <c r="CX161" s="907" t="s">
        <v>1140</v>
      </c>
      <c r="CY161" s="907" t="s">
        <v>1140</v>
      </c>
      <c r="CZ161" s="907" t="s">
        <v>534</v>
      </c>
      <c r="DA161" s="907" t="s">
        <v>1140</v>
      </c>
      <c r="DB161" s="907" t="s">
        <v>1140</v>
      </c>
      <c r="DC161" s="907" t="s">
        <v>1140</v>
      </c>
      <c r="DD161" s="907" t="s">
        <v>1140</v>
      </c>
      <c r="DE161" s="907" t="s">
        <v>1140</v>
      </c>
      <c r="DF161" s="907" t="s">
        <v>1140</v>
      </c>
      <c r="DG161" s="907" t="s">
        <v>1140</v>
      </c>
      <c r="DH161" s="907" t="s">
        <v>1140</v>
      </c>
      <c r="DI161" s="907" t="s">
        <v>1140</v>
      </c>
      <c r="DJ161" s="907" t="s">
        <v>534</v>
      </c>
      <c r="DK161" s="907" t="s">
        <v>1140</v>
      </c>
      <c r="DL161" s="907" t="s">
        <v>1140</v>
      </c>
      <c r="DM161" s="907" t="s">
        <v>1140</v>
      </c>
      <c r="DN161" s="907" t="s">
        <v>1140</v>
      </c>
      <c r="DO161" s="907" t="s">
        <v>1140</v>
      </c>
      <c r="DP161" s="907" t="s">
        <v>1140</v>
      </c>
      <c r="DQ161" s="907" t="s">
        <v>1140</v>
      </c>
      <c r="DR161" s="907" t="s">
        <v>1140</v>
      </c>
      <c r="DS161" s="907" t="s">
        <v>1140</v>
      </c>
      <c r="DT161" s="907" t="s">
        <v>1140</v>
      </c>
      <c r="DU161" s="907" t="s">
        <v>1140</v>
      </c>
      <c r="DV161" s="907" t="s">
        <v>1140</v>
      </c>
      <c r="DW161" s="907" t="s">
        <v>534</v>
      </c>
      <c r="DX161" s="907" t="s">
        <v>534</v>
      </c>
      <c r="DY161" s="907" t="s">
        <v>534</v>
      </c>
      <c r="DZ161" s="907" t="s">
        <v>1140</v>
      </c>
      <c r="EA161" s="907" t="s">
        <v>534</v>
      </c>
      <c r="EB161" s="907" t="s">
        <v>534</v>
      </c>
      <c r="EC161" s="907" t="s">
        <v>534</v>
      </c>
      <c r="ED161" s="907" t="s">
        <v>1140</v>
      </c>
      <c r="EE161" s="907" t="s">
        <v>1140</v>
      </c>
      <c r="EF161" s="907" t="s">
        <v>1140</v>
      </c>
      <c r="EG161" s="907" t="s">
        <v>1140</v>
      </c>
      <c r="EH161" s="907" t="s">
        <v>1140</v>
      </c>
      <c r="EI161" s="907" t="s">
        <v>1140</v>
      </c>
      <c r="EJ161" s="907" t="s">
        <v>1140</v>
      </c>
      <c r="EK161" s="907" t="s">
        <v>1140</v>
      </c>
      <c r="EL161" s="907" t="s">
        <v>1140</v>
      </c>
      <c r="EM161" s="907" t="s">
        <v>1140</v>
      </c>
      <c r="EN161" s="907" t="s">
        <v>1140</v>
      </c>
      <c r="EO161" s="907" t="s">
        <v>1140</v>
      </c>
      <c r="EP161" s="907" t="s">
        <v>1140</v>
      </c>
      <c r="EQ161" s="907" t="s">
        <v>1140</v>
      </c>
      <c r="ER161" s="907" t="s">
        <v>534</v>
      </c>
      <c r="ES161" s="907" t="s">
        <v>534</v>
      </c>
      <c r="ET161" s="907" t="s">
        <v>534</v>
      </c>
      <c r="EU161" s="907" t="s">
        <v>1140</v>
      </c>
      <c r="EV161" s="907" t="s">
        <v>1140</v>
      </c>
      <c r="EW161" s="907" t="s">
        <v>1140</v>
      </c>
      <c r="EX161" s="907" t="s">
        <v>534</v>
      </c>
      <c r="EY161" s="907" t="s">
        <v>1140</v>
      </c>
      <c r="EZ161" s="907" t="s">
        <v>1140</v>
      </c>
      <c r="FA161" s="907" t="s">
        <v>1140</v>
      </c>
      <c r="FB161" s="907" t="s">
        <v>1140</v>
      </c>
      <c r="FC161" s="907" t="s">
        <v>1140</v>
      </c>
      <c r="FD161" s="907" t="s">
        <v>1140</v>
      </c>
      <c r="FE161" s="907" t="s">
        <v>1140</v>
      </c>
      <c r="FF161" s="907" t="s">
        <v>1140</v>
      </c>
      <c r="FG161" s="907" t="s">
        <v>1140</v>
      </c>
      <c r="FH161" s="907" t="s">
        <v>1140</v>
      </c>
      <c r="FI161" s="907" t="s">
        <v>1140</v>
      </c>
      <c r="FJ161" s="907" t="s">
        <v>1140</v>
      </c>
      <c r="FK161" s="907" t="s">
        <v>1140</v>
      </c>
      <c r="FL161" s="907" t="s">
        <v>1140</v>
      </c>
      <c r="FM161" s="907" t="s">
        <v>1140</v>
      </c>
      <c r="FN161" s="907" t="s">
        <v>1140</v>
      </c>
      <c r="FO161" s="907" t="s">
        <v>1140</v>
      </c>
      <c r="FP161" s="907" t="s">
        <v>1140</v>
      </c>
      <c r="FQ161" s="907" t="s">
        <v>1140</v>
      </c>
      <c r="FR161" s="907" t="s">
        <v>534</v>
      </c>
      <c r="FS161" s="907" t="s">
        <v>1140</v>
      </c>
      <c r="FT161" s="907" t="s">
        <v>1140</v>
      </c>
      <c r="FU161" s="907" t="s">
        <v>1140</v>
      </c>
      <c r="FV161" s="907" t="s">
        <v>534</v>
      </c>
      <c r="FW161" s="907" t="s">
        <v>1140</v>
      </c>
      <c r="FX161" s="907" t="s">
        <v>534</v>
      </c>
      <c r="FY161" s="907" t="s">
        <v>534</v>
      </c>
      <c r="FZ161" s="907" t="s">
        <v>534</v>
      </c>
      <c r="GA161" s="907" t="s">
        <v>534</v>
      </c>
      <c r="GB161" s="907" t="s">
        <v>534</v>
      </c>
      <c r="GC161" s="907" t="s">
        <v>1140</v>
      </c>
      <c r="GD161" s="907" t="s">
        <v>534</v>
      </c>
      <c r="GE161" s="907" t="s">
        <v>534</v>
      </c>
      <c r="GF161" s="907" t="s">
        <v>1140</v>
      </c>
      <c r="GG161" s="907" t="s">
        <v>1140</v>
      </c>
      <c r="GH161" s="907" t="s">
        <v>534</v>
      </c>
      <c r="GI161" s="907" t="s">
        <v>534</v>
      </c>
      <c r="GJ161" s="907" t="s">
        <v>534</v>
      </c>
      <c r="GK161" s="907" t="s">
        <v>1140</v>
      </c>
    </row>
    <row r="162" spans="1:193" x14ac:dyDescent="0.2">
      <c r="A162" s="906">
        <v>44622</v>
      </c>
      <c r="B162" s="907" t="s">
        <v>1140</v>
      </c>
      <c r="C162" s="907" t="s">
        <v>1140</v>
      </c>
      <c r="D162" s="907" t="s">
        <v>1140</v>
      </c>
      <c r="E162" s="907" t="s">
        <v>1140</v>
      </c>
      <c r="F162" s="907" t="s">
        <v>1140</v>
      </c>
      <c r="G162" s="907" t="s">
        <v>1140</v>
      </c>
      <c r="H162" s="907" t="s">
        <v>1140</v>
      </c>
      <c r="I162" s="907" t="s">
        <v>1140</v>
      </c>
      <c r="J162" s="907" t="s">
        <v>1140</v>
      </c>
      <c r="K162" s="907" t="s">
        <v>1140</v>
      </c>
      <c r="L162" s="907" t="s">
        <v>1140</v>
      </c>
      <c r="M162" s="907" t="s">
        <v>1140</v>
      </c>
      <c r="N162" s="907" t="s">
        <v>1140</v>
      </c>
      <c r="O162" s="907" t="s">
        <v>1140</v>
      </c>
      <c r="P162" s="907" t="s">
        <v>1140</v>
      </c>
      <c r="Q162" s="907" t="s">
        <v>1140</v>
      </c>
      <c r="R162" s="907" t="s">
        <v>1140</v>
      </c>
      <c r="S162" s="907" t="s">
        <v>1140</v>
      </c>
      <c r="T162" s="907" t="s">
        <v>1140</v>
      </c>
      <c r="U162" s="907" t="s">
        <v>1140</v>
      </c>
      <c r="V162" s="907" t="s">
        <v>1140</v>
      </c>
      <c r="W162" s="907" t="s">
        <v>1140</v>
      </c>
      <c r="X162" s="907" t="s">
        <v>1140</v>
      </c>
      <c r="Y162" s="907" t="s">
        <v>1140</v>
      </c>
      <c r="Z162" s="907" t="s">
        <v>1140</v>
      </c>
      <c r="AA162" s="907" t="s">
        <v>1140</v>
      </c>
      <c r="AB162" s="907" t="s">
        <v>1140</v>
      </c>
      <c r="AC162" s="907" t="s">
        <v>1140</v>
      </c>
      <c r="AD162" s="907" t="s">
        <v>1140</v>
      </c>
      <c r="AE162" s="907" t="s">
        <v>1140</v>
      </c>
      <c r="AF162" s="907" t="s">
        <v>1140</v>
      </c>
      <c r="AG162" s="907" t="s">
        <v>1140</v>
      </c>
      <c r="AH162" s="907" t="s">
        <v>1140</v>
      </c>
      <c r="AI162" s="907" t="s">
        <v>1140</v>
      </c>
      <c r="AJ162" s="907" t="s">
        <v>1140</v>
      </c>
      <c r="AK162" s="907" t="s">
        <v>1140</v>
      </c>
      <c r="AL162" s="907" t="s">
        <v>1140</v>
      </c>
      <c r="AM162" s="907" t="s">
        <v>1140</v>
      </c>
      <c r="AN162" s="907" t="s">
        <v>1140</v>
      </c>
      <c r="AO162" s="907" t="s">
        <v>1140</v>
      </c>
      <c r="AP162" s="907" t="s">
        <v>1140</v>
      </c>
      <c r="AQ162" s="907" t="s">
        <v>1140</v>
      </c>
      <c r="AR162" s="907" t="s">
        <v>1140</v>
      </c>
      <c r="AS162" s="907" t="s">
        <v>1140</v>
      </c>
      <c r="AT162" s="907" t="s">
        <v>1140</v>
      </c>
      <c r="AU162" s="907" t="s">
        <v>534</v>
      </c>
      <c r="AV162" s="907" t="s">
        <v>534</v>
      </c>
      <c r="AW162" s="907" t="s">
        <v>1140</v>
      </c>
      <c r="AX162" s="907" t="s">
        <v>1140</v>
      </c>
      <c r="AY162" s="907" t="s">
        <v>534</v>
      </c>
      <c r="AZ162" s="907" t="s">
        <v>534</v>
      </c>
      <c r="BA162" s="907" t="s">
        <v>1140</v>
      </c>
      <c r="BB162" s="907" t="s">
        <v>534</v>
      </c>
      <c r="BC162" s="907" t="s">
        <v>1140</v>
      </c>
      <c r="BD162" s="907" t="s">
        <v>534</v>
      </c>
      <c r="BE162" s="907" t="s">
        <v>1140</v>
      </c>
      <c r="BF162" s="907" t="s">
        <v>1140</v>
      </c>
      <c r="BG162" s="907" t="s">
        <v>534</v>
      </c>
      <c r="BH162" s="907" t="s">
        <v>534</v>
      </c>
      <c r="BI162" s="907" t="s">
        <v>1140</v>
      </c>
      <c r="BJ162" s="907" t="s">
        <v>534</v>
      </c>
      <c r="BK162" s="907" t="s">
        <v>1140</v>
      </c>
      <c r="BL162" s="907" t="s">
        <v>534</v>
      </c>
      <c r="BM162" s="907" t="s">
        <v>1140</v>
      </c>
      <c r="BN162" s="907" t="s">
        <v>1140</v>
      </c>
      <c r="BO162" s="907" t="s">
        <v>534</v>
      </c>
      <c r="BP162" s="907" t="s">
        <v>534</v>
      </c>
      <c r="BQ162" s="907" t="s">
        <v>534</v>
      </c>
      <c r="BR162" s="907" t="s">
        <v>534</v>
      </c>
      <c r="BS162" s="907" t="s">
        <v>1140</v>
      </c>
      <c r="BT162" s="907" t="s">
        <v>534</v>
      </c>
      <c r="BU162" s="907" t="s">
        <v>1140</v>
      </c>
      <c r="BV162" s="907" t="s">
        <v>1140</v>
      </c>
      <c r="BW162" s="907" t="s">
        <v>1140</v>
      </c>
      <c r="BX162" s="907" t="s">
        <v>1140</v>
      </c>
      <c r="BY162" s="907" t="s">
        <v>1140</v>
      </c>
      <c r="BZ162" s="907" t="s">
        <v>534</v>
      </c>
      <c r="CA162" s="907" t="s">
        <v>534</v>
      </c>
      <c r="CB162" s="907" t="s">
        <v>1140</v>
      </c>
      <c r="CC162" s="907" t="s">
        <v>1140</v>
      </c>
      <c r="CD162" s="907" t="s">
        <v>1140</v>
      </c>
      <c r="CE162" s="907" t="s">
        <v>1140</v>
      </c>
      <c r="CF162" s="907" t="s">
        <v>534</v>
      </c>
      <c r="CG162" s="907" t="s">
        <v>1140</v>
      </c>
      <c r="CH162" s="907" t="s">
        <v>1140</v>
      </c>
      <c r="CI162" s="907" t="s">
        <v>1140</v>
      </c>
      <c r="CJ162" s="907" t="s">
        <v>1140</v>
      </c>
      <c r="CK162" s="907" t="s">
        <v>534</v>
      </c>
      <c r="CL162" s="907" t="s">
        <v>1140</v>
      </c>
      <c r="CM162" s="907" t="s">
        <v>1140</v>
      </c>
      <c r="CN162" s="907" t="s">
        <v>534</v>
      </c>
      <c r="CO162" s="907" t="s">
        <v>1140</v>
      </c>
      <c r="CP162" s="907" t="s">
        <v>1140</v>
      </c>
      <c r="CQ162" s="907" t="s">
        <v>1140</v>
      </c>
      <c r="CR162" s="907" t="s">
        <v>1140</v>
      </c>
      <c r="CS162" s="907" t="s">
        <v>1140</v>
      </c>
      <c r="CT162" s="907" t="s">
        <v>1140</v>
      </c>
      <c r="CU162" s="907" t="s">
        <v>1140</v>
      </c>
      <c r="CV162" s="907" t="s">
        <v>1140</v>
      </c>
      <c r="CW162" s="907" t="s">
        <v>1140</v>
      </c>
      <c r="CX162" s="907" t="s">
        <v>1140</v>
      </c>
      <c r="CY162" s="907" t="s">
        <v>1140</v>
      </c>
      <c r="CZ162" s="907" t="s">
        <v>534</v>
      </c>
      <c r="DA162" s="907" t="s">
        <v>1140</v>
      </c>
      <c r="DB162" s="907" t="s">
        <v>1140</v>
      </c>
      <c r="DC162" s="907" t="s">
        <v>1140</v>
      </c>
      <c r="DD162" s="907" t="s">
        <v>1140</v>
      </c>
      <c r="DE162" s="907" t="s">
        <v>1140</v>
      </c>
      <c r="DF162" s="907" t="s">
        <v>1140</v>
      </c>
      <c r="DG162" s="907" t="s">
        <v>1140</v>
      </c>
      <c r="DH162" s="907" t="s">
        <v>1140</v>
      </c>
      <c r="DI162" s="907" t="s">
        <v>1140</v>
      </c>
      <c r="DJ162" s="907" t="s">
        <v>534</v>
      </c>
      <c r="DK162" s="907" t="s">
        <v>1140</v>
      </c>
      <c r="DL162" s="907" t="s">
        <v>1140</v>
      </c>
      <c r="DM162" s="907" t="s">
        <v>1140</v>
      </c>
      <c r="DN162" s="907" t="s">
        <v>1140</v>
      </c>
      <c r="DO162" s="907" t="s">
        <v>1140</v>
      </c>
      <c r="DP162" s="907" t="s">
        <v>1140</v>
      </c>
      <c r="DQ162" s="907" t="s">
        <v>1140</v>
      </c>
      <c r="DR162" s="907" t="s">
        <v>1140</v>
      </c>
      <c r="DS162" s="907" t="s">
        <v>1140</v>
      </c>
      <c r="DT162" s="907" t="s">
        <v>1140</v>
      </c>
      <c r="DU162" s="907" t="s">
        <v>1140</v>
      </c>
      <c r="DV162" s="907" t="s">
        <v>1140</v>
      </c>
      <c r="DW162" s="907" t="s">
        <v>534</v>
      </c>
      <c r="DX162" s="907" t="s">
        <v>534</v>
      </c>
      <c r="DY162" s="907" t="s">
        <v>534</v>
      </c>
      <c r="DZ162" s="907" t="s">
        <v>1140</v>
      </c>
      <c r="EA162" s="907" t="s">
        <v>534</v>
      </c>
      <c r="EB162" s="907" t="s">
        <v>534</v>
      </c>
      <c r="EC162" s="907" t="s">
        <v>534</v>
      </c>
      <c r="ED162" s="907" t="s">
        <v>1140</v>
      </c>
      <c r="EE162" s="907" t="s">
        <v>1140</v>
      </c>
      <c r="EF162" s="907" t="s">
        <v>1140</v>
      </c>
      <c r="EG162" s="907" t="s">
        <v>1140</v>
      </c>
      <c r="EH162" s="907" t="s">
        <v>1140</v>
      </c>
      <c r="EI162" s="907" t="s">
        <v>1140</v>
      </c>
      <c r="EJ162" s="907" t="s">
        <v>1140</v>
      </c>
      <c r="EK162" s="907" t="s">
        <v>1140</v>
      </c>
      <c r="EL162" s="907" t="s">
        <v>1140</v>
      </c>
      <c r="EM162" s="907" t="s">
        <v>1140</v>
      </c>
      <c r="EN162" s="907" t="s">
        <v>1140</v>
      </c>
      <c r="EO162" s="907" t="s">
        <v>1140</v>
      </c>
      <c r="EP162" s="907" t="s">
        <v>1140</v>
      </c>
      <c r="EQ162" s="907" t="s">
        <v>1140</v>
      </c>
      <c r="ER162" s="907" t="s">
        <v>534</v>
      </c>
      <c r="ES162" s="907" t="s">
        <v>534</v>
      </c>
      <c r="ET162" s="907" t="s">
        <v>534</v>
      </c>
      <c r="EU162" s="907" t="s">
        <v>534</v>
      </c>
      <c r="EV162" s="907" t="s">
        <v>1140</v>
      </c>
      <c r="EW162" s="907" t="s">
        <v>534</v>
      </c>
      <c r="EX162" s="907" t="s">
        <v>534</v>
      </c>
      <c r="EY162" s="907" t="s">
        <v>1140</v>
      </c>
      <c r="EZ162" s="907" t="s">
        <v>1140</v>
      </c>
      <c r="FA162" s="907" t="s">
        <v>1140</v>
      </c>
      <c r="FB162" s="907" t="s">
        <v>1140</v>
      </c>
      <c r="FC162" s="907" t="s">
        <v>1140</v>
      </c>
      <c r="FD162" s="907" t="s">
        <v>1140</v>
      </c>
      <c r="FE162" s="907" t="s">
        <v>1140</v>
      </c>
      <c r="FF162" s="907" t="s">
        <v>1140</v>
      </c>
      <c r="FG162" s="907" t="s">
        <v>1140</v>
      </c>
      <c r="FH162" s="907" t="s">
        <v>1140</v>
      </c>
      <c r="FI162" s="907" t="s">
        <v>1140</v>
      </c>
      <c r="FJ162" s="907" t="s">
        <v>1140</v>
      </c>
      <c r="FK162" s="907" t="s">
        <v>1140</v>
      </c>
      <c r="FL162" s="907" t="s">
        <v>1140</v>
      </c>
      <c r="FM162" s="907" t="s">
        <v>1140</v>
      </c>
      <c r="FN162" s="907" t="s">
        <v>1140</v>
      </c>
      <c r="FO162" s="907" t="s">
        <v>1140</v>
      </c>
      <c r="FP162" s="907" t="s">
        <v>1140</v>
      </c>
      <c r="FQ162" s="907" t="s">
        <v>1140</v>
      </c>
      <c r="FR162" s="907" t="s">
        <v>534</v>
      </c>
      <c r="FS162" s="907" t="s">
        <v>1140</v>
      </c>
      <c r="FT162" s="907" t="s">
        <v>1140</v>
      </c>
      <c r="FU162" s="907" t="s">
        <v>1140</v>
      </c>
      <c r="FV162" s="907" t="s">
        <v>534</v>
      </c>
      <c r="FW162" s="907" t="s">
        <v>1140</v>
      </c>
      <c r="FX162" s="907" t="s">
        <v>534</v>
      </c>
      <c r="FY162" s="907" t="s">
        <v>534</v>
      </c>
      <c r="FZ162" s="907" t="s">
        <v>534</v>
      </c>
      <c r="GA162" s="907" t="s">
        <v>534</v>
      </c>
      <c r="GB162" s="907" t="s">
        <v>534</v>
      </c>
      <c r="GC162" s="907" t="s">
        <v>1140</v>
      </c>
      <c r="GD162" s="907" t="s">
        <v>534</v>
      </c>
      <c r="GE162" s="907" t="s">
        <v>534</v>
      </c>
      <c r="GF162" s="907" t="s">
        <v>1140</v>
      </c>
      <c r="GG162" s="907" t="s">
        <v>1140</v>
      </c>
      <c r="GH162" s="907" t="s">
        <v>534</v>
      </c>
      <c r="GI162" s="907" t="s">
        <v>534</v>
      </c>
      <c r="GJ162" s="907" t="s">
        <v>534</v>
      </c>
      <c r="GK162" s="907" t="s">
        <v>534</v>
      </c>
    </row>
    <row r="163" spans="1:193" x14ac:dyDescent="0.2">
      <c r="A163" s="906">
        <v>44623</v>
      </c>
      <c r="B163" s="907" t="s">
        <v>1140</v>
      </c>
      <c r="C163" s="907" t="s">
        <v>1140</v>
      </c>
      <c r="D163" s="907" t="s">
        <v>1140</v>
      </c>
      <c r="E163" s="907" t="s">
        <v>534</v>
      </c>
      <c r="F163" s="907" t="s">
        <v>1140</v>
      </c>
      <c r="G163" s="907" t="s">
        <v>1140</v>
      </c>
      <c r="H163" s="907" t="s">
        <v>1140</v>
      </c>
      <c r="I163" s="907" t="s">
        <v>1140</v>
      </c>
      <c r="J163" s="907" t="s">
        <v>1140</v>
      </c>
      <c r="K163" s="907" t="s">
        <v>1140</v>
      </c>
      <c r="L163" s="907" t="s">
        <v>1140</v>
      </c>
      <c r="M163" s="907" t="s">
        <v>1140</v>
      </c>
      <c r="N163" s="907" t="s">
        <v>1140</v>
      </c>
      <c r="O163" s="907" t="s">
        <v>1140</v>
      </c>
      <c r="P163" s="907" t="s">
        <v>1140</v>
      </c>
      <c r="Q163" s="907" t="s">
        <v>1140</v>
      </c>
      <c r="R163" s="907" t="s">
        <v>1140</v>
      </c>
      <c r="S163" s="907" t="s">
        <v>1140</v>
      </c>
      <c r="T163" s="907" t="s">
        <v>1140</v>
      </c>
      <c r="U163" s="907" t="s">
        <v>1140</v>
      </c>
      <c r="V163" s="907" t="s">
        <v>1140</v>
      </c>
      <c r="W163" s="907" t="s">
        <v>1140</v>
      </c>
      <c r="X163" s="907" t="s">
        <v>1140</v>
      </c>
      <c r="Y163" s="907" t="s">
        <v>1140</v>
      </c>
      <c r="Z163" s="907" t="s">
        <v>1140</v>
      </c>
      <c r="AA163" s="907" t="s">
        <v>1140</v>
      </c>
      <c r="AB163" s="907" t="s">
        <v>1140</v>
      </c>
      <c r="AC163" s="907" t="s">
        <v>1140</v>
      </c>
      <c r="AD163" s="907" t="s">
        <v>1140</v>
      </c>
      <c r="AE163" s="907" t="s">
        <v>1140</v>
      </c>
      <c r="AF163" s="907" t="s">
        <v>534</v>
      </c>
      <c r="AG163" s="907" t="s">
        <v>534</v>
      </c>
      <c r="AH163" s="907" t="s">
        <v>1140</v>
      </c>
      <c r="AI163" s="907" t="s">
        <v>1140</v>
      </c>
      <c r="AJ163" s="907" t="s">
        <v>1140</v>
      </c>
      <c r="AK163" s="907" t="s">
        <v>1140</v>
      </c>
      <c r="AL163" s="907" t="s">
        <v>1140</v>
      </c>
      <c r="AM163" s="907" t="s">
        <v>1140</v>
      </c>
      <c r="AN163" s="907" t="s">
        <v>1140</v>
      </c>
      <c r="AO163" s="907" t="s">
        <v>1140</v>
      </c>
      <c r="AP163" s="907" t="s">
        <v>1140</v>
      </c>
      <c r="AQ163" s="907" t="s">
        <v>1140</v>
      </c>
      <c r="AR163" s="907" t="s">
        <v>1140</v>
      </c>
      <c r="AS163" s="907" t="s">
        <v>1140</v>
      </c>
      <c r="AT163" s="907" t="s">
        <v>1140</v>
      </c>
      <c r="AU163" s="907" t="s">
        <v>1140</v>
      </c>
      <c r="AV163" s="907" t="s">
        <v>1140</v>
      </c>
      <c r="AW163" s="907" t="s">
        <v>1140</v>
      </c>
      <c r="AX163" s="907" t="s">
        <v>1140</v>
      </c>
      <c r="AY163" s="907" t="s">
        <v>534</v>
      </c>
      <c r="AZ163" s="907" t="s">
        <v>534</v>
      </c>
      <c r="BA163" s="907" t="s">
        <v>1140</v>
      </c>
      <c r="BB163" s="907" t="s">
        <v>534</v>
      </c>
      <c r="BC163" s="907" t="s">
        <v>1140</v>
      </c>
      <c r="BD163" s="907" t="s">
        <v>534</v>
      </c>
      <c r="BE163" s="907" t="s">
        <v>1140</v>
      </c>
      <c r="BF163" s="907" t="s">
        <v>1140</v>
      </c>
      <c r="BG163" s="907" t="s">
        <v>534</v>
      </c>
      <c r="BH163" s="907" t="s">
        <v>534</v>
      </c>
      <c r="BI163" s="907" t="s">
        <v>1140</v>
      </c>
      <c r="BJ163" s="907" t="s">
        <v>534</v>
      </c>
      <c r="BK163" s="907" t="s">
        <v>1140</v>
      </c>
      <c r="BL163" s="907" t="s">
        <v>534</v>
      </c>
      <c r="BM163" s="907" t="s">
        <v>1140</v>
      </c>
      <c r="BN163" s="907" t="s">
        <v>1140</v>
      </c>
      <c r="BO163" s="907" t="s">
        <v>534</v>
      </c>
      <c r="BP163" s="907" t="s">
        <v>534</v>
      </c>
      <c r="BQ163" s="907" t="s">
        <v>534</v>
      </c>
      <c r="BR163" s="907" t="s">
        <v>534</v>
      </c>
      <c r="BS163" s="907" t="s">
        <v>1140</v>
      </c>
      <c r="BT163" s="907" t="s">
        <v>534</v>
      </c>
      <c r="BU163" s="907" t="s">
        <v>1140</v>
      </c>
      <c r="BV163" s="907" t="s">
        <v>1140</v>
      </c>
      <c r="BW163" s="907" t="s">
        <v>1140</v>
      </c>
      <c r="BX163" s="907" t="s">
        <v>1140</v>
      </c>
      <c r="BY163" s="907" t="s">
        <v>1140</v>
      </c>
      <c r="BZ163" s="907" t="s">
        <v>534</v>
      </c>
      <c r="CA163" s="907" t="s">
        <v>534</v>
      </c>
      <c r="CB163" s="907" t="s">
        <v>1140</v>
      </c>
      <c r="CC163" s="907" t="s">
        <v>1140</v>
      </c>
      <c r="CD163" s="907" t="s">
        <v>1140</v>
      </c>
      <c r="CE163" s="907" t="s">
        <v>1140</v>
      </c>
      <c r="CF163" s="907" t="s">
        <v>534</v>
      </c>
      <c r="CG163" s="907" t="s">
        <v>1140</v>
      </c>
      <c r="CH163" s="907" t="s">
        <v>1140</v>
      </c>
      <c r="CI163" s="907" t="s">
        <v>1140</v>
      </c>
      <c r="CJ163" s="907" t="s">
        <v>1140</v>
      </c>
      <c r="CK163" s="907" t="s">
        <v>534</v>
      </c>
      <c r="CL163" s="907" t="s">
        <v>1140</v>
      </c>
      <c r="CM163" s="907" t="s">
        <v>1140</v>
      </c>
      <c r="CN163" s="907" t="s">
        <v>534</v>
      </c>
      <c r="CO163" s="907" t="s">
        <v>1140</v>
      </c>
      <c r="CP163" s="907" t="s">
        <v>1140</v>
      </c>
      <c r="CQ163" s="907" t="s">
        <v>1140</v>
      </c>
      <c r="CR163" s="907" t="s">
        <v>1140</v>
      </c>
      <c r="CS163" s="907" t="s">
        <v>1140</v>
      </c>
      <c r="CT163" s="907" t="s">
        <v>1140</v>
      </c>
      <c r="CU163" s="907" t="s">
        <v>1140</v>
      </c>
      <c r="CV163" s="907" t="s">
        <v>1140</v>
      </c>
      <c r="CW163" s="907" t="s">
        <v>1140</v>
      </c>
      <c r="CX163" s="907" t="s">
        <v>1140</v>
      </c>
      <c r="CY163" s="907" t="s">
        <v>1140</v>
      </c>
      <c r="CZ163" s="907" t="s">
        <v>534</v>
      </c>
      <c r="DA163" s="907" t="s">
        <v>1140</v>
      </c>
      <c r="DB163" s="907" t="s">
        <v>1140</v>
      </c>
      <c r="DC163" s="907" t="s">
        <v>1140</v>
      </c>
      <c r="DD163" s="907" t="s">
        <v>1140</v>
      </c>
      <c r="DE163" s="907" t="s">
        <v>1140</v>
      </c>
      <c r="DF163" s="907" t="s">
        <v>1140</v>
      </c>
      <c r="DG163" s="907" t="s">
        <v>1140</v>
      </c>
      <c r="DH163" s="907" t="s">
        <v>1140</v>
      </c>
      <c r="DI163" s="907" t="s">
        <v>1140</v>
      </c>
      <c r="DJ163" s="907" t="s">
        <v>534</v>
      </c>
      <c r="DK163" s="907" t="s">
        <v>1140</v>
      </c>
      <c r="DL163" s="907" t="s">
        <v>1140</v>
      </c>
      <c r="DM163" s="907" t="s">
        <v>1140</v>
      </c>
      <c r="DN163" s="907" t="s">
        <v>1140</v>
      </c>
      <c r="DO163" s="907" t="s">
        <v>1140</v>
      </c>
      <c r="DP163" s="907" t="s">
        <v>1140</v>
      </c>
      <c r="DQ163" s="907" t="s">
        <v>1140</v>
      </c>
      <c r="DR163" s="907" t="s">
        <v>1140</v>
      </c>
      <c r="DS163" s="907" t="s">
        <v>1140</v>
      </c>
      <c r="DT163" s="907" t="s">
        <v>534</v>
      </c>
      <c r="DU163" s="907" t="s">
        <v>1140</v>
      </c>
      <c r="DV163" s="907" t="s">
        <v>1140</v>
      </c>
      <c r="DW163" s="907" t="s">
        <v>534</v>
      </c>
      <c r="DX163" s="907" t="s">
        <v>534</v>
      </c>
      <c r="DY163" s="907" t="s">
        <v>534</v>
      </c>
      <c r="DZ163" s="907" t="s">
        <v>1140</v>
      </c>
      <c r="EA163" s="907" t="s">
        <v>534</v>
      </c>
      <c r="EB163" s="907" t="s">
        <v>534</v>
      </c>
      <c r="EC163" s="907" t="s">
        <v>534</v>
      </c>
      <c r="ED163" s="907" t="s">
        <v>1140</v>
      </c>
      <c r="EE163" s="907" t="s">
        <v>1140</v>
      </c>
      <c r="EF163" s="907" t="s">
        <v>1140</v>
      </c>
      <c r="EG163" s="907" t="s">
        <v>1140</v>
      </c>
      <c r="EH163" s="907" t="s">
        <v>1140</v>
      </c>
      <c r="EI163" s="907" t="s">
        <v>1140</v>
      </c>
      <c r="EJ163" s="907" t="s">
        <v>1140</v>
      </c>
      <c r="EK163" s="907" t="s">
        <v>1140</v>
      </c>
      <c r="EL163" s="907" t="s">
        <v>1140</v>
      </c>
      <c r="EM163" s="907" t="s">
        <v>1140</v>
      </c>
      <c r="EN163" s="907" t="s">
        <v>1140</v>
      </c>
      <c r="EO163" s="907" t="s">
        <v>1140</v>
      </c>
      <c r="EP163" s="907" t="s">
        <v>1140</v>
      </c>
      <c r="EQ163" s="907" t="s">
        <v>1140</v>
      </c>
      <c r="ER163" s="907" t="s">
        <v>534</v>
      </c>
      <c r="ES163" s="907" t="s">
        <v>534</v>
      </c>
      <c r="ET163" s="907" t="s">
        <v>534</v>
      </c>
      <c r="EU163" s="907" t="s">
        <v>1140</v>
      </c>
      <c r="EV163" s="907" t="s">
        <v>1140</v>
      </c>
      <c r="EW163" s="907" t="s">
        <v>534</v>
      </c>
      <c r="EX163" s="907" t="s">
        <v>534</v>
      </c>
      <c r="EY163" s="907" t="s">
        <v>1140</v>
      </c>
      <c r="EZ163" s="907" t="s">
        <v>1140</v>
      </c>
      <c r="FA163" s="907" t="s">
        <v>1140</v>
      </c>
      <c r="FB163" s="907" t="s">
        <v>1140</v>
      </c>
      <c r="FC163" s="907" t="s">
        <v>1140</v>
      </c>
      <c r="FD163" s="907" t="s">
        <v>1140</v>
      </c>
      <c r="FE163" s="907" t="s">
        <v>1140</v>
      </c>
      <c r="FF163" s="907" t="s">
        <v>1140</v>
      </c>
      <c r="FG163" s="907" t="s">
        <v>1140</v>
      </c>
      <c r="FH163" s="907" t="s">
        <v>534</v>
      </c>
      <c r="FI163" s="907" t="s">
        <v>534</v>
      </c>
      <c r="FJ163" s="907" t="s">
        <v>1140</v>
      </c>
      <c r="FK163" s="907" t="s">
        <v>1140</v>
      </c>
      <c r="FL163" s="907" t="s">
        <v>1140</v>
      </c>
      <c r="FM163" s="907" t="s">
        <v>1140</v>
      </c>
      <c r="FN163" s="907" t="s">
        <v>1140</v>
      </c>
      <c r="FO163" s="907" t="s">
        <v>1140</v>
      </c>
      <c r="FP163" s="907" t="s">
        <v>1140</v>
      </c>
      <c r="FQ163" s="907" t="s">
        <v>1140</v>
      </c>
      <c r="FR163" s="907" t="s">
        <v>534</v>
      </c>
      <c r="FS163" s="907" t="s">
        <v>1140</v>
      </c>
      <c r="FT163" s="907" t="s">
        <v>1140</v>
      </c>
      <c r="FU163" s="907" t="s">
        <v>1140</v>
      </c>
      <c r="FV163" s="907" t="s">
        <v>534</v>
      </c>
      <c r="FW163" s="907" t="s">
        <v>1140</v>
      </c>
      <c r="FX163" s="907" t="s">
        <v>534</v>
      </c>
      <c r="FY163" s="907" t="s">
        <v>534</v>
      </c>
      <c r="FZ163" s="907" t="s">
        <v>534</v>
      </c>
      <c r="GA163" s="907" t="s">
        <v>534</v>
      </c>
      <c r="GB163" s="907" t="s">
        <v>534</v>
      </c>
      <c r="GC163" s="907" t="s">
        <v>1140</v>
      </c>
      <c r="GD163" s="907" t="s">
        <v>534</v>
      </c>
      <c r="GE163" s="907" t="s">
        <v>534</v>
      </c>
      <c r="GF163" s="907" t="s">
        <v>1140</v>
      </c>
      <c r="GG163" s="907" t="s">
        <v>1140</v>
      </c>
      <c r="GH163" s="907" t="s">
        <v>534</v>
      </c>
      <c r="GI163" s="907" t="s">
        <v>534</v>
      </c>
      <c r="GJ163" s="907" t="s">
        <v>534</v>
      </c>
      <c r="GK163" s="907" t="s">
        <v>534</v>
      </c>
    </row>
    <row r="164" spans="1:193" x14ac:dyDescent="0.2">
      <c r="A164" s="906">
        <v>44624</v>
      </c>
      <c r="B164" s="907" t="s">
        <v>1140</v>
      </c>
      <c r="C164" s="907" t="s">
        <v>1140</v>
      </c>
      <c r="D164" s="907" t="s">
        <v>1140</v>
      </c>
      <c r="E164" s="907" t="s">
        <v>534</v>
      </c>
      <c r="F164" s="907" t="s">
        <v>1140</v>
      </c>
      <c r="G164" s="907" t="s">
        <v>1140</v>
      </c>
      <c r="H164" s="907" t="s">
        <v>1140</v>
      </c>
      <c r="I164" s="907" t="s">
        <v>1140</v>
      </c>
      <c r="J164" s="907" t="s">
        <v>1140</v>
      </c>
      <c r="K164" s="907" t="s">
        <v>1140</v>
      </c>
      <c r="L164" s="907" t="s">
        <v>1140</v>
      </c>
      <c r="M164" s="907" t="s">
        <v>1140</v>
      </c>
      <c r="N164" s="907" t="s">
        <v>1140</v>
      </c>
      <c r="O164" s="907" t="s">
        <v>1140</v>
      </c>
      <c r="P164" s="907" t="s">
        <v>1140</v>
      </c>
      <c r="Q164" s="907" t="s">
        <v>1140</v>
      </c>
      <c r="R164" s="907" t="s">
        <v>1140</v>
      </c>
      <c r="S164" s="907" t="s">
        <v>1140</v>
      </c>
      <c r="T164" s="907" t="s">
        <v>1140</v>
      </c>
      <c r="U164" s="907" t="s">
        <v>1140</v>
      </c>
      <c r="V164" s="907" t="s">
        <v>1140</v>
      </c>
      <c r="W164" s="907" t="s">
        <v>1140</v>
      </c>
      <c r="X164" s="907" t="s">
        <v>1140</v>
      </c>
      <c r="Y164" s="907" t="s">
        <v>1140</v>
      </c>
      <c r="Z164" s="907" t="s">
        <v>1140</v>
      </c>
      <c r="AA164" s="907" t="s">
        <v>1140</v>
      </c>
      <c r="AB164" s="907" t="s">
        <v>1140</v>
      </c>
      <c r="AC164" s="907" t="s">
        <v>1140</v>
      </c>
      <c r="AD164" s="907" t="s">
        <v>1140</v>
      </c>
      <c r="AE164" s="907" t="s">
        <v>1140</v>
      </c>
      <c r="AF164" s="907" t="s">
        <v>534</v>
      </c>
      <c r="AG164" s="907" t="s">
        <v>534</v>
      </c>
      <c r="AH164" s="907" t="s">
        <v>1140</v>
      </c>
      <c r="AI164" s="907" t="s">
        <v>1140</v>
      </c>
      <c r="AJ164" s="907" t="s">
        <v>1140</v>
      </c>
      <c r="AK164" s="907" t="s">
        <v>1140</v>
      </c>
      <c r="AL164" s="907" t="s">
        <v>1140</v>
      </c>
      <c r="AM164" s="907" t="s">
        <v>1140</v>
      </c>
      <c r="AN164" s="907" t="s">
        <v>1140</v>
      </c>
      <c r="AO164" s="907" t="s">
        <v>1140</v>
      </c>
      <c r="AP164" s="907" t="s">
        <v>1140</v>
      </c>
      <c r="AQ164" s="907" t="s">
        <v>1140</v>
      </c>
      <c r="AR164" s="907" t="s">
        <v>1140</v>
      </c>
      <c r="AS164" s="907" t="s">
        <v>1140</v>
      </c>
      <c r="AT164" s="907" t="s">
        <v>1140</v>
      </c>
      <c r="AU164" s="907" t="s">
        <v>1140</v>
      </c>
      <c r="AV164" s="907" t="s">
        <v>1140</v>
      </c>
      <c r="AW164" s="907" t="s">
        <v>1140</v>
      </c>
      <c r="AX164" s="907" t="s">
        <v>1140</v>
      </c>
      <c r="AY164" s="907" t="s">
        <v>534</v>
      </c>
      <c r="AZ164" s="907" t="s">
        <v>534</v>
      </c>
      <c r="BA164" s="907" t="s">
        <v>1140</v>
      </c>
      <c r="BB164" s="907" t="s">
        <v>534</v>
      </c>
      <c r="BC164" s="907" t="s">
        <v>1140</v>
      </c>
      <c r="BD164" s="907" t="s">
        <v>534</v>
      </c>
      <c r="BE164" s="907" t="s">
        <v>1140</v>
      </c>
      <c r="BF164" s="907" t="s">
        <v>1140</v>
      </c>
      <c r="BG164" s="907" t="s">
        <v>534</v>
      </c>
      <c r="BH164" s="907" t="s">
        <v>534</v>
      </c>
      <c r="BI164" s="907" t="s">
        <v>1140</v>
      </c>
      <c r="BJ164" s="907" t="s">
        <v>534</v>
      </c>
      <c r="BK164" s="907" t="s">
        <v>1140</v>
      </c>
      <c r="BL164" s="907" t="s">
        <v>534</v>
      </c>
      <c r="BM164" s="907" t="s">
        <v>1140</v>
      </c>
      <c r="BN164" s="907" t="s">
        <v>1140</v>
      </c>
      <c r="BO164" s="907" t="s">
        <v>534</v>
      </c>
      <c r="BP164" s="907" t="s">
        <v>534</v>
      </c>
      <c r="BQ164" s="907" t="s">
        <v>534</v>
      </c>
      <c r="BR164" s="907" t="s">
        <v>534</v>
      </c>
      <c r="BS164" s="907" t="s">
        <v>1140</v>
      </c>
      <c r="BT164" s="907" t="s">
        <v>534</v>
      </c>
      <c r="BU164" s="907" t="s">
        <v>1140</v>
      </c>
      <c r="BV164" s="907" t="s">
        <v>1140</v>
      </c>
      <c r="BW164" s="907" t="s">
        <v>1140</v>
      </c>
      <c r="BX164" s="907" t="s">
        <v>1140</v>
      </c>
      <c r="BY164" s="907" t="s">
        <v>1140</v>
      </c>
      <c r="BZ164" s="907" t="s">
        <v>534</v>
      </c>
      <c r="CA164" s="907" t="s">
        <v>534</v>
      </c>
      <c r="CB164" s="907" t="s">
        <v>1140</v>
      </c>
      <c r="CC164" s="907" t="s">
        <v>1140</v>
      </c>
      <c r="CD164" s="907" t="s">
        <v>1140</v>
      </c>
      <c r="CE164" s="907" t="s">
        <v>1140</v>
      </c>
      <c r="CF164" s="907" t="s">
        <v>534</v>
      </c>
      <c r="CG164" s="907" t="s">
        <v>1140</v>
      </c>
      <c r="CH164" s="907" t="s">
        <v>1140</v>
      </c>
      <c r="CI164" s="907" t="s">
        <v>1140</v>
      </c>
      <c r="CJ164" s="907" t="s">
        <v>1140</v>
      </c>
      <c r="CK164" s="907" t="s">
        <v>1140</v>
      </c>
      <c r="CL164" s="907" t="s">
        <v>1140</v>
      </c>
      <c r="CM164" s="907" t="s">
        <v>1140</v>
      </c>
      <c r="CN164" s="907" t="s">
        <v>534</v>
      </c>
      <c r="CO164" s="907" t="s">
        <v>1140</v>
      </c>
      <c r="CP164" s="907" t="s">
        <v>1140</v>
      </c>
      <c r="CQ164" s="907" t="s">
        <v>1140</v>
      </c>
      <c r="CR164" s="907" t="s">
        <v>1140</v>
      </c>
      <c r="CS164" s="907" t="s">
        <v>1140</v>
      </c>
      <c r="CT164" s="907" t="s">
        <v>1140</v>
      </c>
      <c r="CU164" s="907" t="s">
        <v>1140</v>
      </c>
      <c r="CV164" s="907" t="s">
        <v>1140</v>
      </c>
      <c r="CW164" s="907" t="s">
        <v>1140</v>
      </c>
      <c r="CX164" s="907" t="s">
        <v>1140</v>
      </c>
      <c r="CY164" s="907" t="s">
        <v>1140</v>
      </c>
      <c r="CZ164" s="907" t="s">
        <v>534</v>
      </c>
      <c r="DA164" s="907" t="s">
        <v>1140</v>
      </c>
      <c r="DB164" s="907" t="s">
        <v>1140</v>
      </c>
      <c r="DC164" s="907" t="s">
        <v>1140</v>
      </c>
      <c r="DD164" s="907" t="s">
        <v>1140</v>
      </c>
      <c r="DE164" s="907" t="s">
        <v>1140</v>
      </c>
      <c r="DF164" s="907" t="s">
        <v>1140</v>
      </c>
      <c r="DG164" s="907" t="s">
        <v>1140</v>
      </c>
      <c r="DH164" s="907" t="s">
        <v>1140</v>
      </c>
      <c r="DI164" s="907" t="s">
        <v>1140</v>
      </c>
      <c r="DJ164" s="907" t="s">
        <v>534</v>
      </c>
      <c r="DK164" s="907" t="s">
        <v>1140</v>
      </c>
      <c r="DL164" s="907" t="s">
        <v>1140</v>
      </c>
      <c r="DM164" s="907" t="s">
        <v>1140</v>
      </c>
      <c r="DN164" s="907" t="s">
        <v>1140</v>
      </c>
      <c r="DO164" s="907" t="s">
        <v>1140</v>
      </c>
      <c r="DP164" s="907" t="s">
        <v>1140</v>
      </c>
      <c r="DQ164" s="907" t="s">
        <v>1140</v>
      </c>
      <c r="DR164" s="907" t="s">
        <v>1140</v>
      </c>
      <c r="DS164" s="907" t="s">
        <v>1140</v>
      </c>
      <c r="DT164" s="907" t="s">
        <v>1140</v>
      </c>
      <c r="DU164" s="907" t="s">
        <v>1140</v>
      </c>
      <c r="DV164" s="907" t="s">
        <v>1140</v>
      </c>
      <c r="DW164" s="907" t="s">
        <v>534</v>
      </c>
      <c r="DX164" s="907" t="s">
        <v>534</v>
      </c>
      <c r="DY164" s="907" t="s">
        <v>534</v>
      </c>
      <c r="DZ164" s="907" t="s">
        <v>534</v>
      </c>
      <c r="EA164" s="907" t="s">
        <v>534</v>
      </c>
      <c r="EB164" s="907" t="s">
        <v>534</v>
      </c>
      <c r="EC164" s="907" t="s">
        <v>534</v>
      </c>
      <c r="ED164" s="907" t="s">
        <v>1140</v>
      </c>
      <c r="EE164" s="907" t="s">
        <v>1140</v>
      </c>
      <c r="EF164" s="907" t="s">
        <v>1140</v>
      </c>
      <c r="EG164" s="907" t="s">
        <v>1140</v>
      </c>
      <c r="EH164" s="907" t="s">
        <v>1140</v>
      </c>
      <c r="EI164" s="907" t="s">
        <v>1140</v>
      </c>
      <c r="EJ164" s="907" t="s">
        <v>1140</v>
      </c>
      <c r="EK164" s="907" t="s">
        <v>1140</v>
      </c>
      <c r="EL164" s="907" t="s">
        <v>1140</v>
      </c>
      <c r="EM164" s="907" t="s">
        <v>1140</v>
      </c>
      <c r="EN164" s="907" t="s">
        <v>1140</v>
      </c>
      <c r="EO164" s="907" t="s">
        <v>1140</v>
      </c>
      <c r="EP164" s="907" t="s">
        <v>1140</v>
      </c>
      <c r="EQ164" s="907" t="s">
        <v>1140</v>
      </c>
      <c r="ER164" s="907" t="s">
        <v>534</v>
      </c>
      <c r="ES164" s="907" t="s">
        <v>1140</v>
      </c>
      <c r="ET164" s="907" t="s">
        <v>534</v>
      </c>
      <c r="EU164" s="907" t="s">
        <v>1140</v>
      </c>
      <c r="EV164" s="907" t="s">
        <v>1140</v>
      </c>
      <c r="EW164" s="907" t="s">
        <v>534</v>
      </c>
      <c r="EX164" s="907" t="s">
        <v>534</v>
      </c>
      <c r="EY164" s="907" t="s">
        <v>1140</v>
      </c>
      <c r="EZ164" s="907" t="s">
        <v>1140</v>
      </c>
      <c r="FA164" s="907" t="s">
        <v>1140</v>
      </c>
      <c r="FB164" s="907" t="s">
        <v>1140</v>
      </c>
      <c r="FC164" s="907" t="s">
        <v>1140</v>
      </c>
      <c r="FD164" s="907" t="s">
        <v>1140</v>
      </c>
      <c r="FE164" s="907" t="s">
        <v>534</v>
      </c>
      <c r="FF164" s="907" t="s">
        <v>1140</v>
      </c>
      <c r="FG164" s="907" t="s">
        <v>1140</v>
      </c>
      <c r="FH164" s="907" t="s">
        <v>534</v>
      </c>
      <c r="FI164" s="907" t="s">
        <v>534</v>
      </c>
      <c r="FJ164" s="907" t="s">
        <v>1140</v>
      </c>
      <c r="FK164" s="907" t="s">
        <v>1140</v>
      </c>
      <c r="FL164" s="907" t="s">
        <v>1140</v>
      </c>
      <c r="FM164" s="907" t="s">
        <v>1140</v>
      </c>
      <c r="FN164" s="907" t="s">
        <v>1140</v>
      </c>
      <c r="FO164" s="907" t="s">
        <v>1140</v>
      </c>
      <c r="FP164" s="907" t="s">
        <v>1140</v>
      </c>
      <c r="FQ164" s="907" t="s">
        <v>1140</v>
      </c>
      <c r="FR164" s="907" t="s">
        <v>534</v>
      </c>
      <c r="FS164" s="907" t="s">
        <v>1140</v>
      </c>
      <c r="FT164" s="907" t="s">
        <v>1140</v>
      </c>
      <c r="FU164" s="907" t="s">
        <v>1140</v>
      </c>
      <c r="FV164" s="907" t="s">
        <v>534</v>
      </c>
      <c r="FW164" s="907" t="s">
        <v>1140</v>
      </c>
      <c r="FX164" s="907" t="s">
        <v>534</v>
      </c>
      <c r="FY164" s="907" t="s">
        <v>534</v>
      </c>
      <c r="FZ164" s="907" t="s">
        <v>534</v>
      </c>
      <c r="GA164" s="907" t="s">
        <v>534</v>
      </c>
      <c r="GB164" s="907" t="s">
        <v>1140</v>
      </c>
      <c r="GC164" s="907" t="s">
        <v>1140</v>
      </c>
      <c r="GD164" s="907" t="s">
        <v>534</v>
      </c>
      <c r="GE164" s="907" t="s">
        <v>534</v>
      </c>
      <c r="GF164" s="907" t="s">
        <v>1140</v>
      </c>
      <c r="GG164" s="907" t="s">
        <v>1140</v>
      </c>
      <c r="GH164" s="907" t="s">
        <v>534</v>
      </c>
      <c r="GI164" s="907" t="s">
        <v>534</v>
      </c>
      <c r="GJ164" s="907" t="s">
        <v>534</v>
      </c>
      <c r="GK164" s="907" t="s">
        <v>534</v>
      </c>
    </row>
    <row r="165" spans="1:193" x14ac:dyDescent="0.2">
      <c r="A165" s="906">
        <v>44625</v>
      </c>
      <c r="B165" s="907" t="s">
        <v>1140</v>
      </c>
      <c r="C165" s="907" t="s">
        <v>1140</v>
      </c>
      <c r="D165" s="907" t="s">
        <v>1140</v>
      </c>
      <c r="E165" s="907" t="s">
        <v>534</v>
      </c>
      <c r="F165" s="907" t="s">
        <v>1140</v>
      </c>
      <c r="G165" s="907" t="s">
        <v>1140</v>
      </c>
      <c r="H165" s="907" t="s">
        <v>1140</v>
      </c>
      <c r="I165" s="907" t="s">
        <v>1140</v>
      </c>
      <c r="J165" s="907" t="s">
        <v>1140</v>
      </c>
      <c r="K165" s="907" t="s">
        <v>1140</v>
      </c>
      <c r="L165" s="907" t="s">
        <v>1140</v>
      </c>
      <c r="M165" s="907" t="s">
        <v>1140</v>
      </c>
      <c r="N165" s="907" t="s">
        <v>1140</v>
      </c>
      <c r="O165" s="907" t="s">
        <v>1140</v>
      </c>
      <c r="P165" s="907" t="s">
        <v>1140</v>
      </c>
      <c r="Q165" s="907" t="s">
        <v>1140</v>
      </c>
      <c r="R165" s="907" t="s">
        <v>1140</v>
      </c>
      <c r="S165" s="907" t="s">
        <v>1140</v>
      </c>
      <c r="T165" s="907" t="s">
        <v>1140</v>
      </c>
      <c r="U165" s="907" t="s">
        <v>1140</v>
      </c>
      <c r="V165" s="907" t="s">
        <v>1140</v>
      </c>
      <c r="W165" s="907" t="s">
        <v>1140</v>
      </c>
      <c r="X165" s="907" t="s">
        <v>1140</v>
      </c>
      <c r="Y165" s="907" t="s">
        <v>1140</v>
      </c>
      <c r="Z165" s="907" t="s">
        <v>1140</v>
      </c>
      <c r="AA165" s="907" t="s">
        <v>1140</v>
      </c>
      <c r="AB165" s="907" t="s">
        <v>1140</v>
      </c>
      <c r="AC165" s="907" t="s">
        <v>1140</v>
      </c>
      <c r="AD165" s="907" t="s">
        <v>1140</v>
      </c>
      <c r="AE165" s="907" t="s">
        <v>1140</v>
      </c>
      <c r="AF165" s="907" t="s">
        <v>534</v>
      </c>
      <c r="AG165" s="907" t="s">
        <v>534</v>
      </c>
      <c r="AH165" s="907" t="s">
        <v>1140</v>
      </c>
      <c r="AI165" s="907" t="s">
        <v>1140</v>
      </c>
      <c r="AJ165" s="907" t="s">
        <v>1140</v>
      </c>
      <c r="AK165" s="907" t="s">
        <v>1140</v>
      </c>
      <c r="AL165" s="907" t="s">
        <v>1140</v>
      </c>
      <c r="AM165" s="907" t="s">
        <v>1140</v>
      </c>
      <c r="AN165" s="907" t="s">
        <v>1140</v>
      </c>
      <c r="AO165" s="907" t="s">
        <v>1140</v>
      </c>
      <c r="AP165" s="907" t="s">
        <v>1140</v>
      </c>
      <c r="AQ165" s="907" t="s">
        <v>1140</v>
      </c>
      <c r="AR165" s="907" t="s">
        <v>1140</v>
      </c>
      <c r="AS165" s="907" t="s">
        <v>1140</v>
      </c>
      <c r="AT165" s="907" t="s">
        <v>1140</v>
      </c>
      <c r="AU165" s="907" t="s">
        <v>1140</v>
      </c>
      <c r="AV165" s="907" t="s">
        <v>1140</v>
      </c>
      <c r="AW165" s="907" t="s">
        <v>1140</v>
      </c>
      <c r="AX165" s="907" t="s">
        <v>1140</v>
      </c>
      <c r="AY165" s="907" t="s">
        <v>534</v>
      </c>
      <c r="AZ165" s="907" t="s">
        <v>534</v>
      </c>
      <c r="BA165" s="907" t="s">
        <v>1140</v>
      </c>
      <c r="BB165" s="907" t="s">
        <v>534</v>
      </c>
      <c r="BC165" s="907" t="s">
        <v>1140</v>
      </c>
      <c r="BD165" s="907" t="s">
        <v>534</v>
      </c>
      <c r="BE165" s="907" t="s">
        <v>1140</v>
      </c>
      <c r="BF165" s="907" t="s">
        <v>1140</v>
      </c>
      <c r="BG165" s="907" t="s">
        <v>534</v>
      </c>
      <c r="BH165" s="907" t="s">
        <v>534</v>
      </c>
      <c r="BI165" s="907" t="s">
        <v>1140</v>
      </c>
      <c r="BJ165" s="907" t="s">
        <v>534</v>
      </c>
      <c r="BK165" s="907" t="s">
        <v>1140</v>
      </c>
      <c r="BL165" s="907" t="s">
        <v>534</v>
      </c>
      <c r="BM165" s="907" t="s">
        <v>1140</v>
      </c>
      <c r="BN165" s="907" t="s">
        <v>1140</v>
      </c>
      <c r="BO165" s="907" t="s">
        <v>534</v>
      </c>
      <c r="BP165" s="907" t="s">
        <v>534</v>
      </c>
      <c r="BQ165" s="907" t="s">
        <v>534</v>
      </c>
      <c r="BR165" s="907" t="s">
        <v>534</v>
      </c>
      <c r="BS165" s="907" t="s">
        <v>1140</v>
      </c>
      <c r="BT165" s="907" t="s">
        <v>534</v>
      </c>
      <c r="BU165" s="907" t="s">
        <v>1140</v>
      </c>
      <c r="BV165" s="907" t="s">
        <v>1140</v>
      </c>
      <c r="BW165" s="907" t="s">
        <v>1140</v>
      </c>
      <c r="BX165" s="907" t="s">
        <v>1140</v>
      </c>
      <c r="BY165" s="907" t="s">
        <v>1140</v>
      </c>
      <c r="BZ165" s="907" t="s">
        <v>534</v>
      </c>
      <c r="CA165" s="907" t="s">
        <v>534</v>
      </c>
      <c r="CB165" s="907" t="s">
        <v>1140</v>
      </c>
      <c r="CC165" s="907" t="s">
        <v>1140</v>
      </c>
      <c r="CD165" s="907" t="s">
        <v>1140</v>
      </c>
      <c r="CE165" s="907" t="s">
        <v>1140</v>
      </c>
      <c r="CF165" s="907" t="s">
        <v>534</v>
      </c>
      <c r="CG165" s="907" t="s">
        <v>1140</v>
      </c>
      <c r="CH165" s="907" t="s">
        <v>1140</v>
      </c>
      <c r="CI165" s="907" t="s">
        <v>1140</v>
      </c>
      <c r="CJ165" s="907" t="s">
        <v>1140</v>
      </c>
      <c r="CK165" s="907" t="s">
        <v>1140</v>
      </c>
      <c r="CL165" s="907" t="s">
        <v>1140</v>
      </c>
      <c r="CM165" s="907" t="s">
        <v>1140</v>
      </c>
      <c r="CN165" s="907" t="s">
        <v>534</v>
      </c>
      <c r="CO165" s="907" t="s">
        <v>1140</v>
      </c>
      <c r="CP165" s="907" t="s">
        <v>1140</v>
      </c>
      <c r="CQ165" s="907" t="s">
        <v>1140</v>
      </c>
      <c r="CR165" s="907" t="s">
        <v>1140</v>
      </c>
      <c r="CS165" s="907" t="s">
        <v>1140</v>
      </c>
      <c r="CT165" s="907" t="s">
        <v>1140</v>
      </c>
      <c r="CU165" s="907" t="s">
        <v>1140</v>
      </c>
      <c r="CV165" s="907" t="s">
        <v>1140</v>
      </c>
      <c r="CW165" s="907" t="s">
        <v>1140</v>
      </c>
      <c r="CX165" s="907" t="s">
        <v>1140</v>
      </c>
      <c r="CY165" s="907" t="s">
        <v>1140</v>
      </c>
      <c r="CZ165" s="907" t="s">
        <v>534</v>
      </c>
      <c r="DA165" s="907" t="s">
        <v>1140</v>
      </c>
      <c r="DB165" s="907" t="s">
        <v>1140</v>
      </c>
      <c r="DC165" s="907" t="s">
        <v>1140</v>
      </c>
      <c r="DD165" s="907" t="s">
        <v>1140</v>
      </c>
      <c r="DE165" s="907" t="s">
        <v>1140</v>
      </c>
      <c r="DF165" s="907" t="s">
        <v>1140</v>
      </c>
      <c r="DG165" s="907" t="s">
        <v>1140</v>
      </c>
      <c r="DH165" s="907" t="s">
        <v>1140</v>
      </c>
      <c r="DI165" s="907" t="s">
        <v>1140</v>
      </c>
      <c r="DJ165" s="907" t="s">
        <v>534</v>
      </c>
      <c r="DK165" s="907" t="s">
        <v>1140</v>
      </c>
      <c r="DL165" s="907" t="s">
        <v>1140</v>
      </c>
      <c r="DM165" s="907" t="s">
        <v>1140</v>
      </c>
      <c r="DN165" s="907" t="s">
        <v>1140</v>
      </c>
      <c r="DO165" s="907" t="s">
        <v>1140</v>
      </c>
      <c r="DP165" s="907" t="s">
        <v>1140</v>
      </c>
      <c r="DQ165" s="907" t="s">
        <v>1140</v>
      </c>
      <c r="DR165" s="907" t="s">
        <v>1140</v>
      </c>
      <c r="DS165" s="907" t="s">
        <v>1140</v>
      </c>
      <c r="DT165" s="907" t="s">
        <v>1140</v>
      </c>
      <c r="DU165" s="907" t="s">
        <v>1140</v>
      </c>
      <c r="DV165" s="907" t="s">
        <v>1140</v>
      </c>
      <c r="DW165" s="907" t="s">
        <v>534</v>
      </c>
      <c r="DX165" s="907" t="s">
        <v>534</v>
      </c>
      <c r="DY165" s="907" t="s">
        <v>534</v>
      </c>
      <c r="DZ165" s="907" t="s">
        <v>534</v>
      </c>
      <c r="EA165" s="907" t="s">
        <v>534</v>
      </c>
      <c r="EB165" s="907" t="s">
        <v>534</v>
      </c>
      <c r="EC165" s="907" t="s">
        <v>534</v>
      </c>
      <c r="ED165" s="907" t="s">
        <v>1140</v>
      </c>
      <c r="EE165" s="907" t="s">
        <v>1140</v>
      </c>
      <c r="EF165" s="907" t="s">
        <v>1140</v>
      </c>
      <c r="EG165" s="907" t="s">
        <v>1140</v>
      </c>
      <c r="EH165" s="907" t="s">
        <v>1140</v>
      </c>
      <c r="EI165" s="907" t="s">
        <v>1140</v>
      </c>
      <c r="EJ165" s="907" t="s">
        <v>1140</v>
      </c>
      <c r="EK165" s="907" t="s">
        <v>1140</v>
      </c>
      <c r="EL165" s="907" t="s">
        <v>1140</v>
      </c>
      <c r="EM165" s="907" t="s">
        <v>1140</v>
      </c>
      <c r="EN165" s="907" t="s">
        <v>1140</v>
      </c>
      <c r="EO165" s="907" t="s">
        <v>1140</v>
      </c>
      <c r="EP165" s="907" t="s">
        <v>1140</v>
      </c>
      <c r="EQ165" s="907" t="s">
        <v>1140</v>
      </c>
      <c r="ER165" s="907" t="s">
        <v>534</v>
      </c>
      <c r="ES165" s="907" t="s">
        <v>534</v>
      </c>
      <c r="ET165" s="907" t="s">
        <v>534</v>
      </c>
      <c r="EU165" s="907" t="s">
        <v>1140</v>
      </c>
      <c r="EV165" s="907" t="s">
        <v>1140</v>
      </c>
      <c r="EW165" s="907" t="s">
        <v>534</v>
      </c>
      <c r="EX165" s="907" t="s">
        <v>534</v>
      </c>
      <c r="EY165" s="907" t="s">
        <v>1140</v>
      </c>
      <c r="EZ165" s="907" t="s">
        <v>1140</v>
      </c>
      <c r="FA165" s="907" t="s">
        <v>1140</v>
      </c>
      <c r="FB165" s="907" t="s">
        <v>1140</v>
      </c>
      <c r="FC165" s="907" t="s">
        <v>1140</v>
      </c>
      <c r="FD165" s="907" t="s">
        <v>1140</v>
      </c>
      <c r="FE165" s="907" t="s">
        <v>1140</v>
      </c>
      <c r="FF165" s="907" t="s">
        <v>534</v>
      </c>
      <c r="FG165" s="907" t="s">
        <v>1140</v>
      </c>
      <c r="FH165" s="907" t="s">
        <v>534</v>
      </c>
      <c r="FI165" s="907" t="s">
        <v>534</v>
      </c>
      <c r="FJ165" s="907" t="s">
        <v>1140</v>
      </c>
      <c r="FK165" s="907" t="s">
        <v>1140</v>
      </c>
      <c r="FL165" s="907" t="s">
        <v>1140</v>
      </c>
      <c r="FM165" s="907" t="s">
        <v>1140</v>
      </c>
      <c r="FN165" s="907" t="s">
        <v>1140</v>
      </c>
      <c r="FO165" s="907" t="s">
        <v>1140</v>
      </c>
      <c r="FP165" s="907" t="s">
        <v>1140</v>
      </c>
      <c r="FQ165" s="907" t="s">
        <v>1140</v>
      </c>
      <c r="FR165" s="907" t="s">
        <v>534</v>
      </c>
      <c r="FS165" s="907" t="s">
        <v>1140</v>
      </c>
      <c r="FT165" s="907" t="s">
        <v>1140</v>
      </c>
      <c r="FU165" s="907" t="s">
        <v>1140</v>
      </c>
      <c r="FV165" s="907" t="s">
        <v>534</v>
      </c>
      <c r="FW165" s="907" t="s">
        <v>1140</v>
      </c>
      <c r="FX165" s="907" t="s">
        <v>534</v>
      </c>
      <c r="FY165" s="907" t="s">
        <v>534</v>
      </c>
      <c r="FZ165" s="907" t="s">
        <v>534</v>
      </c>
      <c r="GA165" s="907" t="s">
        <v>534</v>
      </c>
      <c r="GB165" s="907" t="s">
        <v>534</v>
      </c>
      <c r="GC165" s="907" t="s">
        <v>1140</v>
      </c>
      <c r="GD165" s="907" t="s">
        <v>534</v>
      </c>
      <c r="GE165" s="907" t="s">
        <v>534</v>
      </c>
      <c r="GF165" s="907" t="s">
        <v>1140</v>
      </c>
      <c r="GG165" s="907" t="s">
        <v>1140</v>
      </c>
      <c r="GH165" s="907" t="s">
        <v>534</v>
      </c>
      <c r="GI165" s="907" t="s">
        <v>534</v>
      </c>
      <c r="GJ165" s="907" t="s">
        <v>534</v>
      </c>
      <c r="GK165" s="907" t="s">
        <v>534</v>
      </c>
    </row>
    <row r="166" spans="1:193" x14ac:dyDescent="0.2">
      <c r="A166" s="906">
        <v>44626</v>
      </c>
      <c r="B166" s="907" t="s">
        <v>1140</v>
      </c>
      <c r="C166" s="907" t="s">
        <v>1140</v>
      </c>
      <c r="D166" s="907" t="s">
        <v>1140</v>
      </c>
      <c r="E166" s="907" t="s">
        <v>534</v>
      </c>
      <c r="F166" s="907" t="s">
        <v>1140</v>
      </c>
      <c r="G166" s="907" t="s">
        <v>1140</v>
      </c>
      <c r="H166" s="907" t="s">
        <v>1140</v>
      </c>
      <c r="I166" s="907" t="s">
        <v>1140</v>
      </c>
      <c r="J166" s="907" t="s">
        <v>1140</v>
      </c>
      <c r="K166" s="907" t="s">
        <v>1140</v>
      </c>
      <c r="L166" s="907" t="s">
        <v>1140</v>
      </c>
      <c r="M166" s="907" t="s">
        <v>1140</v>
      </c>
      <c r="N166" s="907" t="s">
        <v>1140</v>
      </c>
      <c r="O166" s="907" t="s">
        <v>1140</v>
      </c>
      <c r="P166" s="907" t="s">
        <v>1140</v>
      </c>
      <c r="Q166" s="907" t="s">
        <v>1140</v>
      </c>
      <c r="R166" s="907" t="s">
        <v>1140</v>
      </c>
      <c r="S166" s="907" t="s">
        <v>1140</v>
      </c>
      <c r="T166" s="907" t="s">
        <v>1140</v>
      </c>
      <c r="U166" s="907" t="s">
        <v>1140</v>
      </c>
      <c r="V166" s="907" t="s">
        <v>1140</v>
      </c>
      <c r="W166" s="907" t="s">
        <v>1140</v>
      </c>
      <c r="X166" s="907" t="s">
        <v>1140</v>
      </c>
      <c r="Y166" s="907" t="s">
        <v>1140</v>
      </c>
      <c r="Z166" s="907" t="s">
        <v>1140</v>
      </c>
      <c r="AA166" s="907" t="s">
        <v>1140</v>
      </c>
      <c r="AB166" s="907" t="s">
        <v>1140</v>
      </c>
      <c r="AC166" s="907" t="s">
        <v>1140</v>
      </c>
      <c r="AD166" s="907" t="s">
        <v>1140</v>
      </c>
      <c r="AE166" s="907" t="s">
        <v>1140</v>
      </c>
      <c r="AF166" s="907" t="s">
        <v>1140</v>
      </c>
      <c r="AG166" s="907" t="s">
        <v>1140</v>
      </c>
      <c r="AH166" s="907" t="s">
        <v>1140</v>
      </c>
      <c r="AI166" s="907" t="s">
        <v>1140</v>
      </c>
      <c r="AJ166" s="907" t="s">
        <v>1140</v>
      </c>
      <c r="AK166" s="907" t="s">
        <v>1140</v>
      </c>
      <c r="AL166" s="907" t="s">
        <v>1140</v>
      </c>
      <c r="AM166" s="907" t="s">
        <v>1140</v>
      </c>
      <c r="AN166" s="907" t="s">
        <v>1140</v>
      </c>
      <c r="AO166" s="907" t="s">
        <v>1140</v>
      </c>
      <c r="AP166" s="907" t="s">
        <v>1140</v>
      </c>
      <c r="AQ166" s="907" t="s">
        <v>1140</v>
      </c>
      <c r="AR166" s="907" t="s">
        <v>1140</v>
      </c>
      <c r="AS166" s="907" t="s">
        <v>1140</v>
      </c>
      <c r="AT166" s="907" t="s">
        <v>534</v>
      </c>
      <c r="AU166" s="907" t="s">
        <v>1140</v>
      </c>
      <c r="AV166" s="907" t="s">
        <v>1140</v>
      </c>
      <c r="AW166" s="907" t="s">
        <v>1140</v>
      </c>
      <c r="AX166" s="907" t="s">
        <v>1140</v>
      </c>
      <c r="AY166" s="907" t="s">
        <v>534</v>
      </c>
      <c r="AZ166" s="907" t="s">
        <v>534</v>
      </c>
      <c r="BA166" s="907" t="s">
        <v>1140</v>
      </c>
      <c r="BB166" s="907" t="s">
        <v>534</v>
      </c>
      <c r="BC166" s="907" t="s">
        <v>1140</v>
      </c>
      <c r="BD166" s="907" t="s">
        <v>534</v>
      </c>
      <c r="BE166" s="907" t="s">
        <v>1140</v>
      </c>
      <c r="BF166" s="907" t="s">
        <v>1140</v>
      </c>
      <c r="BG166" s="907" t="s">
        <v>534</v>
      </c>
      <c r="BH166" s="907" t="s">
        <v>534</v>
      </c>
      <c r="BI166" s="907" t="s">
        <v>1140</v>
      </c>
      <c r="BJ166" s="907" t="s">
        <v>534</v>
      </c>
      <c r="BK166" s="907" t="s">
        <v>1140</v>
      </c>
      <c r="BL166" s="907" t="s">
        <v>534</v>
      </c>
      <c r="BM166" s="907" t="s">
        <v>1140</v>
      </c>
      <c r="BN166" s="907" t="s">
        <v>1140</v>
      </c>
      <c r="BO166" s="907" t="s">
        <v>534</v>
      </c>
      <c r="BP166" s="907" t="s">
        <v>534</v>
      </c>
      <c r="BQ166" s="907" t="s">
        <v>534</v>
      </c>
      <c r="BR166" s="907" t="s">
        <v>534</v>
      </c>
      <c r="BS166" s="907" t="s">
        <v>1140</v>
      </c>
      <c r="BT166" s="907" t="s">
        <v>534</v>
      </c>
      <c r="BU166" s="907" t="s">
        <v>1140</v>
      </c>
      <c r="BV166" s="907" t="s">
        <v>1140</v>
      </c>
      <c r="BW166" s="907" t="s">
        <v>1140</v>
      </c>
      <c r="BX166" s="907" t="s">
        <v>1140</v>
      </c>
      <c r="BY166" s="907" t="s">
        <v>1140</v>
      </c>
      <c r="BZ166" s="907" t="s">
        <v>534</v>
      </c>
      <c r="CA166" s="907" t="s">
        <v>534</v>
      </c>
      <c r="CB166" s="907" t="s">
        <v>1140</v>
      </c>
      <c r="CC166" s="907" t="s">
        <v>1140</v>
      </c>
      <c r="CD166" s="907" t="s">
        <v>1140</v>
      </c>
      <c r="CE166" s="907" t="s">
        <v>1140</v>
      </c>
      <c r="CF166" s="907" t="s">
        <v>534</v>
      </c>
      <c r="CG166" s="907" t="s">
        <v>1140</v>
      </c>
      <c r="CH166" s="907" t="s">
        <v>1140</v>
      </c>
      <c r="CI166" s="907" t="s">
        <v>1140</v>
      </c>
      <c r="CJ166" s="907" t="s">
        <v>1140</v>
      </c>
      <c r="CK166" s="907" t="s">
        <v>1140</v>
      </c>
      <c r="CL166" s="907" t="s">
        <v>1140</v>
      </c>
      <c r="CM166" s="907" t="s">
        <v>1140</v>
      </c>
      <c r="CN166" s="907" t="s">
        <v>534</v>
      </c>
      <c r="CO166" s="907" t="s">
        <v>1140</v>
      </c>
      <c r="CP166" s="907" t="s">
        <v>1140</v>
      </c>
      <c r="CQ166" s="907" t="s">
        <v>1140</v>
      </c>
      <c r="CR166" s="907" t="s">
        <v>1140</v>
      </c>
      <c r="CS166" s="907" t="s">
        <v>1140</v>
      </c>
      <c r="CT166" s="907" t="s">
        <v>1140</v>
      </c>
      <c r="CU166" s="907" t="s">
        <v>1140</v>
      </c>
      <c r="CV166" s="907" t="s">
        <v>1140</v>
      </c>
      <c r="CW166" s="907" t="s">
        <v>1140</v>
      </c>
      <c r="CX166" s="907" t="s">
        <v>1140</v>
      </c>
      <c r="CY166" s="907" t="s">
        <v>1140</v>
      </c>
      <c r="CZ166" s="907" t="s">
        <v>534</v>
      </c>
      <c r="DA166" s="907" t="s">
        <v>1140</v>
      </c>
      <c r="DB166" s="907" t="s">
        <v>1140</v>
      </c>
      <c r="DC166" s="907" t="s">
        <v>1140</v>
      </c>
      <c r="DD166" s="907" t="s">
        <v>1140</v>
      </c>
      <c r="DE166" s="907" t="s">
        <v>1140</v>
      </c>
      <c r="DF166" s="907" t="s">
        <v>1140</v>
      </c>
      <c r="DG166" s="907" t="s">
        <v>1140</v>
      </c>
      <c r="DH166" s="907" t="s">
        <v>1140</v>
      </c>
      <c r="DI166" s="907" t="s">
        <v>1140</v>
      </c>
      <c r="DJ166" s="907" t="s">
        <v>534</v>
      </c>
      <c r="DK166" s="907" t="s">
        <v>1140</v>
      </c>
      <c r="DL166" s="907" t="s">
        <v>1140</v>
      </c>
      <c r="DM166" s="907" t="s">
        <v>1140</v>
      </c>
      <c r="DN166" s="907" t="s">
        <v>1140</v>
      </c>
      <c r="DO166" s="907" t="s">
        <v>1140</v>
      </c>
      <c r="DP166" s="907" t="s">
        <v>1140</v>
      </c>
      <c r="DQ166" s="907" t="s">
        <v>1140</v>
      </c>
      <c r="DR166" s="907" t="s">
        <v>1140</v>
      </c>
      <c r="DS166" s="907" t="s">
        <v>1140</v>
      </c>
      <c r="DT166" s="907" t="s">
        <v>534</v>
      </c>
      <c r="DU166" s="907" t="s">
        <v>1140</v>
      </c>
      <c r="DV166" s="907" t="s">
        <v>1140</v>
      </c>
      <c r="DW166" s="907" t="s">
        <v>534</v>
      </c>
      <c r="DX166" s="907" t="s">
        <v>534</v>
      </c>
      <c r="DY166" s="907" t="s">
        <v>534</v>
      </c>
      <c r="DZ166" s="907" t="s">
        <v>534</v>
      </c>
      <c r="EA166" s="907" t="s">
        <v>534</v>
      </c>
      <c r="EB166" s="907" t="s">
        <v>534</v>
      </c>
      <c r="EC166" s="907" t="s">
        <v>534</v>
      </c>
      <c r="ED166" s="907" t="s">
        <v>1140</v>
      </c>
      <c r="EE166" s="907" t="s">
        <v>1140</v>
      </c>
      <c r="EF166" s="907" t="s">
        <v>1140</v>
      </c>
      <c r="EG166" s="907" t="s">
        <v>1140</v>
      </c>
      <c r="EH166" s="907" t="s">
        <v>1140</v>
      </c>
      <c r="EI166" s="907" t="s">
        <v>1140</v>
      </c>
      <c r="EJ166" s="907" t="s">
        <v>1140</v>
      </c>
      <c r="EK166" s="907" t="s">
        <v>1140</v>
      </c>
      <c r="EL166" s="907" t="s">
        <v>1140</v>
      </c>
      <c r="EM166" s="907" t="s">
        <v>1140</v>
      </c>
      <c r="EN166" s="907" t="s">
        <v>1140</v>
      </c>
      <c r="EO166" s="907" t="s">
        <v>1140</v>
      </c>
      <c r="EP166" s="907" t="s">
        <v>1140</v>
      </c>
      <c r="EQ166" s="907" t="s">
        <v>1140</v>
      </c>
      <c r="ER166" s="907" t="s">
        <v>534</v>
      </c>
      <c r="ES166" s="907" t="s">
        <v>534</v>
      </c>
      <c r="ET166" s="907" t="s">
        <v>534</v>
      </c>
      <c r="EU166" s="907" t="s">
        <v>1140</v>
      </c>
      <c r="EV166" s="907" t="s">
        <v>1140</v>
      </c>
      <c r="EW166" s="907" t="s">
        <v>1140</v>
      </c>
      <c r="EX166" s="907" t="s">
        <v>534</v>
      </c>
      <c r="EY166" s="907" t="s">
        <v>1140</v>
      </c>
      <c r="EZ166" s="907" t="s">
        <v>1140</v>
      </c>
      <c r="FA166" s="907" t="s">
        <v>1140</v>
      </c>
      <c r="FB166" s="907" t="s">
        <v>1140</v>
      </c>
      <c r="FC166" s="907" t="s">
        <v>1140</v>
      </c>
      <c r="FD166" s="907" t="s">
        <v>1140</v>
      </c>
      <c r="FE166" s="907" t="s">
        <v>1140</v>
      </c>
      <c r="FF166" s="907" t="s">
        <v>1140</v>
      </c>
      <c r="FG166" s="907" t="s">
        <v>1140</v>
      </c>
      <c r="FH166" s="907" t="s">
        <v>1140</v>
      </c>
      <c r="FI166" s="907" t="s">
        <v>1140</v>
      </c>
      <c r="FJ166" s="907" t="s">
        <v>1140</v>
      </c>
      <c r="FK166" s="907" t="s">
        <v>1140</v>
      </c>
      <c r="FL166" s="907" t="s">
        <v>1140</v>
      </c>
      <c r="FM166" s="907" t="s">
        <v>1140</v>
      </c>
      <c r="FN166" s="907" t="s">
        <v>1140</v>
      </c>
      <c r="FO166" s="907" t="s">
        <v>1140</v>
      </c>
      <c r="FP166" s="907" t="s">
        <v>1140</v>
      </c>
      <c r="FQ166" s="907" t="s">
        <v>1140</v>
      </c>
      <c r="FR166" s="907" t="s">
        <v>534</v>
      </c>
      <c r="FS166" s="907" t="s">
        <v>534</v>
      </c>
      <c r="FT166" s="907" t="s">
        <v>1140</v>
      </c>
      <c r="FU166" s="907" t="s">
        <v>1140</v>
      </c>
      <c r="FV166" s="907" t="s">
        <v>534</v>
      </c>
      <c r="FW166" s="907" t="s">
        <v>1140</v>
      </c>
      <c r="FX166" s="907" t="s">
        <v>534</v>
      </c>
      <c r="FY166" s="907" t="s">
        <v>534</v>
      </c>
      <c r="FZ166" s="907" t="s">
        <v>534</v>
      </c>
      <c r="GA166" s="907" t="s">
        <v>534</v>
      </c>
      <c r="GB166" s="907" t="s">
        <v>534</v>
      </c>
      <c r="GC166" s="907" t="s">
        <v>1140</v>
      </c>
      <c r="GD166" s="907" t="s">
        <v>534</v>
      </c>
      <c r="GE166" s="907" t="s">
        <v>534</v>
      </c>
      <c r="GF166" s="907" t="s">
        <v>1140</v>
      </c>
      <c r="GG166" s="907" t="s">
        <v>1140</v>
      </c>
      <c r="GH166" s="907" t="s">
        <v>534</v>
      </c>
      <c r="GI166" s="907" t="s">
        <v>534</v>
      </c>
      <c r="GJ166" s="907" t="s">
        <v>534</v>
      </c>
      <c r="GK166" s="907" t="s">
        <v>1140</v>
      </c>
    </row>
    <row r="167" spans="1:193" x14ac:dyDescent="0.2">
      <c r="A167" s="906">
        <v>44627</v>
      </c>
      <c r="B167" s="907" t="s">
        <v>1140</v>
      </c>
      <c r="C167" s="907" t="s">
        <v>1140</v>
      </c>
      <c r="D167" s="907" t="s">
        <v>1140</v>
      </c>
      <c r="E167" s="907" t="s">
        <v>1140</v>
      </c>
      <c r="F167" s="907" t="s">
        <v>1140</v>
      </c>
      <c r="G167" s="907" t="s">
        <v>1140</v>
      </c>
      <c r="H167" s="907" t="s">
        <v>1140</v>
      </c>
      <c r="I167" s="907" t="s">
        <v>1140</v>
      </c>
      <c r="J167" s="907" t="s">
        <v>1140</v>
      </c>
      <c r="K167" s="907" t="s">
        <v>1140</v>
      </c>
      <c r="L167" s="907" t="s">
        <v>1140</v>
      </c>
      <c r="M167" s="907" t="s">
        <v>1140</v>
      </c>
      <c r="N167" s="907" t="s">
        <v>1140</v>
      </c>
      <c r="O167" s="907" t="s">
        <v>1140</v>
      </c>
      <c r="P167" s="907" t="s">
        <v>1140</v>
      </c>
      <c r="Q167" s="907" t="s">
        <v>1140</v>
      </c>
      <c r="R167" s="907" t="s">
        <v>1140</v>
      </c>
      <c r="S167" s="907" t="s">
        <v>1140</v>
      </c>
      <c r="T167" s="907" t="s">
        <v>1140</v>
      </c>
      <c r="U167" s="907" t="s">
        <v>1140</v>
      </c>
      <c r="V167" s="907" t="s">
        <v>1140</v>
      </c>
      <c r="W167" s="907" t="s">
        <v>1140</v>
      </c>
      <c r="X167" s="907" t="s">
        <v>1140</v>
      </c>
      <c r="Y167" s="907" t="s">
        <v>1140</v>
      </c>
      <c r="Z167" s="907" t="s">
        <v>1140</v>
      </c>
      <c r="AA167" s="907" t="s">
        <v>1140</v>
      </c>
      <c r="AB167" s="907" t="s">
        <v>1140</v>
      </c>
      <c r="AC167" s="907" t="s">
        <v>1140</v>
      </c>
      <c r="AD167" s="907" t="s">
        <v>1140</v>
      </c>
      <c r="AE167" s="907" t="s">
        <v>1140</v>
      </c>
      <c r="AF167" s="907" t="s">
        <v>1140</v>
      </c>
      <c r="AG167" s="907" t="s">
        <v>1140</v>
      </c>
      <c r="AH167" s="907" t="s">
        <v>1140</v>
      </c>
      <c r="AI167" s="907" t="s">
        <v>1140</v>
      </c>
      <c r="AJ167" s="907" t="s">
        <v>1140</v>
      </c>
      <c r="AK167" s="907" t="s">
        <v>1140</v>
      </c>
      <c r="AL167" s="907" t="s">
        <v>1140</v>
      </c>
      <c r="AM167" s="907" t="s">
        <v>1140</v>
      </c>
      <c r="AN167" s="907" t="s">
        <v>1140</v>
      </c>
      <c r="AO167" s="907" t="s">
        <v>1140</v>
      </c>
      <c r="AP167" s="907" t="s">
        <v>1140</v>
      </c>
      <c r="AQ167" s="907" t="s">
        <v>1140</v>
      </c>
      <c r="AR167" s="907" t="s">
        <v>1140</v>
      </c>
      <c r="AS167" s="907" t="s">
        <v>1140</v>
      </c>
      <c r="AT167" s="907" t="s">
        <v>1140</v>
      </c>
      <c r="AU167" s="907" t="s">
        <v>1140</v>
      </c>
      <c r="AV167" s="907" t="s">
        <v>1140</v>
      </c>
      <c r="AW167" s="907" t="s">
        <v>1140</v>
      </c>
      <c r="AX167" s="907" t="s">
        <v>1140</v>
      </c>
      <c r="AY167" s="907" t="s">
        <v>534</v>
      </c>
      <c r="AZ167" s="907" t="s">
        <v>534</v>
      </c>
      <c r="BA167" s="907" t="s">
        <v>1140</v>
      </c>
      <c r="BB167" s="907" t="s">
        <v>534</v>
      </c>
      <c r="BC167" s="907" t="s">
        <v>1140</v>
      </c>
      <c r="BD167" s="907" t="s">
        <v>534</v>
      </c>
      <c r="BE167" s="907" t="s">
        <v>1140</v>
      </c>
      <c r="BF167" s="907" t="s">
        <v>1140</v>
      </c>
      <c r="BG167" s="907" t="s">
        <v>534</v>
      </c>
      <c r="BH167" s="907" t="s">
        <v>534</v>
      </c>
      <c r="BI167" s="907" t="s">
        <v>1140</v>
      </c>
      <c r="BJ167" s="907" t="s">
        <v>534</v>
      </c>
      <c r="BK167" s="907" t="s">
        <v>1140</v>
      </c>
      <c r="BL167" s="907" t="s">
        <v>534</v>
      </c>
      <c r="BM167" s="907" t="s">
        <v>1140</v>
      </c>
      <c r="BN167" s="907" t="s">
        <v>1140</v>
      </c>
      <c r="BO167" s="907" t="s">
        <v>534</v>
      </c>
      <c r="BP167" s="907" t="s">
        <v>534</v>
      </c>
      <c r="BQ167" s="907" t="s">
        <v>534</v>
      </c>
      <c r="BR167" s="907" t="s">
        <v>534</v>
      </c>
      <c r="BS167" s="907" t="s">
        <v>1140</v>
      </c>
      <c r="BT167" s="907" t="s">
        <v>534</v>
      </c>
      <c r="BU167" s="907" t="s">
        <v>1140</v>
      </c>
      <c r="BV167" s="907" t="s">
        <v>1140</v>
      </c>
      <c r="BW167" s="907" t="s">
        <v>1140</v>
      </c>
      <c r="BX167" s="907" t="s">
        <v>1140</v>
      </c>
      <c r="BY167" s="907" t="s">
        <v>1140</v>
      </c>
      <c r="BZ167" s="907" t="s">
        <v>534</v>
      </c>
      <c r="CA167" s="907" t="s">
        <v>534</v>
      </c>
      <c r="CB167" s="907" t="s">
        <v>1140</v>
      </c>
      <c r="CC167" s="907" t="s">
        <v>1140</v>
      </c>
      <c r="CD167" s="907" t="s">
        <v>1140</v>
      </c>
      <c r="CE167" s="907" t="s">
        <v>1140</v>
      </c>
      <c r="CF167" s="907" t="s">
        <v>534</v>
      </c>
      <c r="CG167" s="907" t="s">
        <v>1140</v>
      </c>
      <c r="CH167" s="907" t="s">
        <v>1140</v>
      </c>
      <c r="CI167" s="907" t="s">
        <v>1140</v>
      </c>
      <c r="CJ167" s="907" t="s">
        <v>1140</v>
      </c>
      <c r="CK167" s="907" t="s">
        <v>1140</v>
      </c>
      <c r="CL167" s="907" t="s">
        <v>1140</v>
      </c>
      <c r="CM167" s="907" t="s">
        <v>1140</v>
      </c>
      <c r="CN167" s="907" t="s">
        <v>534</v>
      </c>
      <c r="CO167" s="907" t="s">
        <v>1140</v>
      </c>
      <c r="CP167" s="907" t="s">
        <v>1140</v>
      </c>
      <c r="CQ167" s="907" t="s">
        <v>1140</v>
      </c>
      <c r="CR167" s="907" t="s">
        <v>1140</v>
      </c>
      <c r="CS167" s="907" t="s">
        <v>1140</v>
      </c>
      <c r="CT167" s="907" t="s">
        <v>1140</v>
      </c>
      <c r="CU167" s="907" t="s">
        <v>1140</v>
      </c>
      <c r="CV167" s="907" t="s">
        <v>1140</v>
      </c>
      <c r="CW167" s="907" t="s">
        <v>1140</v>
      </c>
      <c r="CX167" s="907" t="s">
        <v>1140</v>
      </c>
      <c r="CY167" s="907" t="s">
        <v>1140</v>
      </c>
      <c r="CZ167" s="907" t="s">
        <v>534</v>
      </c>
      <c r="DA167" s="907" t="s">
        <v>1140</v>
      </c>
      <c r="DB167" s="907" t="s">
        <v>1140</v>
      </c>
      <c r="DC167" s="907" t="s">
        <v>1140</v>
      </c>
      <c r="DD167" s="907" t="s">
        <v>1140</v>
      </c>
      <c r="DE167" s="907" t="s">
        <v>1140</v>
      </c>
      <c r="DF167" s="907" t="s">
        <v>1140</v>
      </c>
      <c r="DG167" s="907" t="s">
        <v>1140</v>
      </c>
      <c r="DH167" s="907" t="s">
        <v>1140</v>
      </c>
      <c r="DI167" s="907" t="s">
        <v>1140</v>
      </c>
      <c r="DJ167" s="907" t="s">
        <v>534</v>
      </c>
      <c r="DK167" s="907" t="s">
        <v>1140</v>
      </c>
      <c r="DL167" s="907" t="s">
        <v>1140</v>
      </c>
      <c r="DM167" s="907" t="s">
        <v>1140</v>
      </c>
      <c r="DN167" s="907" t="s">
        <v>1140</v>
      </c>
      <c r="DO167" s="907" t="s">
        <v>1140</v>
      </c>
      <c r="DP167" s="907" t="s">
        <v>1140</v>
      </c>
      <c r="DQ167" s="907" t="s">
        <v>1140</v>
      </c>
      <c r="DR167" s="907" t="s">
        <v>1140</v>
      </c>
      <c r="DS167" s="907" t="s">
        <v>1140</v>
      </c>
      <c r="DT167" s="907" t="s">
        <v>1140</v>
      </c>
      <c r="DU167" s="907" t="s">
        <v>1140</v>
      </c>
      <c r="DV167" s="907" t="s">
        <v>1140</v>
      </c>
      <c r="DW167" s="907" t="s">
        <v>534</v>
      </c>
      <c r="DX167" s="907" t="s">
        <v>534</v>
      </c>
      <c r="DY167" s="907" t="s">
        <v>534</v>
      </c>
      <c r="DZ167" s="907" t="s">
        <v>534</v>
      </c>
      <c r="EA167" s="907" t="s">
        <v>534</v>
      </c>
      <c r="EB167" s="907" t="s">
        <v>534</v>
      </c>
      <c r="EC167" s="907" t="s">
        <v>534</v>
      </c>
      <c r="ED167" s="907" t="s">
        <v>1140</v>
      </c>
      <c r="EE167" s="907" t="s">
        <v>1140</v>
      </c>
      <c r="EF167" s="907" t="s">
        <v>1140</v>
      </c>
      <c r="EG167" s="907" t="s">
        <v>1140</v>
      </c>
      <c r="EH167" s="907" t="s">
        <v>1140</v>
      </c>
      <c r="EI167" s="907" t="s">
        <v>1140</v>
      </c>
      <c r="EJ167" s="907" t="s">
        <v>1140</v>
      </c>
      <c r="EK167" s="907" t="s">
        <v>1140</v>
      </c>
      <c r="EL167" s="907" t="s">
        <v>1140</v>
      </c>
      <c r="EM167" s="907" t="s">
        <v>1140</v>
      </c>
      <c r="EN167" s="907" t="s">
        <v>1140</v>
      </c>
      <c r="EO167" s="907" t="s">
        <v>1140</v>
      </c>
      <c r="EP167" s="907" t="s">
        <v>1140</v>
      </c>
      <c r="EQ167" s="907" t="s">
        <v>1140</v>
      </c>
      <c r="ER167" s="907" t="s">
        <v>534</v>
      </c>
      <c r="ES167" s="907" t="s">
        <v>534</v>
      </c>
      <c r="ET167" s="907" t="s">
        <v>534</v>
      </c>
      <c r="EU167" s="907" t="s">
        <v>1140</v>
      </c>
      <c r="EV167" s="907" t="s">
        <v>1140</v>
      </c>
      <c r="EW167" s="907" t="s">
        <v>534</v>
      </c>
      <c r="EX167" s="907" t="s">
        <v>534</v>
      </c>
      <c r="EY167" s="907" t="s">
        <v>1140</v>
      </c>
      <c r="EZ167" s="907" t="s">
        <v>1140</v>
      </c>
      <c r="FA167" s="907" t="s">
        <v>1140</v>
      </c>
      <c r="FB167" s="907" t="s">
        <v>1140</v>
      </c>
      <c r="FC167" s="907" t="s">
        <v>1140</v>
      </c>
      <c r="FD167" s="907" t="s">
        <v>1140</v>
      </c>
      <c r="FE167" s="907" t="s">
        <v>1140</v>
      </c>
      <c r="FF167" s="907" t="s">
        <v>1140</v>
      </c>
      <c r="FG167" s="907" t="s">
        <v>1140</v>
      </c>
      <c r="FH167" s="907" t="s">
        <v>534</v>
      </c>
      <c r="FI167" s="907" t="s">
        <v>534</v>
      </c>
      <c r="FJ167" s="907" t="s">
        <v>1140</v>
      </c>
      <c r="FK167" s="907" t="s">
        <v>1140</v>
      </c>
      <c r="FL167" s="907" t="s">
        <v>1140</v>
      </c>
      <c r="FM167" s="907" t="s">
        <v>1140</v>
      </c>
      <c r="FN167" s="907" t="s">
        <v>1140</v>
      </c>
      <c r="FO167" s="907" t="s">
        <v>1140</v>
      </c>
      <c r="FP167" s="907" t="s">
        <v>1140</v>
      </c>
      <c r="FQ167" s="907" t="s">
        <v>1140</v>
      </c>
      <c r="FR167" s="907" t="s">
        <v>534</v>
      </c>
      <c r="FS167" s="907" t="s">
        <v>1140</v>
      </c>
      <c r="FT167" s="907" t="s">
        <v>1140</v>
      </c>
      <c r="FU167" s="907" t="s">
        <v>1140</v>
      </c>
      <c r="FV167" s="907" t="s">
        <v>534</v>
      </c>
      <c r="FW167" s="907" t="s">
        <v>1140</v>
      </c>
      <c r="FX167" s="907" t="s">
        <v>534</v>
      </c>
      <c r="FY167" s="907" t="s">
        <v>534</v>
      </c>
      <c r="FZ167" s="907" t="s">
        <v>534</v>
      </c>
      <c r="GA167" s="907" t="s">
        <v>534</v>
      </c>
      <c r="GB167" s="907" t="s">
        <v>1140</v>
      </c>
      <c r="GC167" s="907" t="s">
        <v>1140</v>
      </c>
      <c r="GD167" s="907" t="s">
        <v>534</v>
      </c>
      <c r="GE167" s="907" t="s">
        <v>534</v>
      </c>
      <c r="GF167" s="907" t="s">
        <v>1140</v>
      </c>
      <c r="GG167" s="907" t="s">
        <v>1140</v>
      </c>
      <c r="GH167" s="907" t="s">
        <v>534</v>
      </c>
      <c r="GI167" s="907" t="s">
        <v>534</v>
      </c>
      <c r="GJ167" s="907" t="s">
        <v>534</v>
      </c>
      <c r="GK167" s="907" t="s">
        <v>534</v>
      </c>
    </row>
    <row r="168" spans="1:193" x14ac:dyDescent="0.2">
      <c r="A168" s="906">
        <v>44628</v>
      </c>
      <c r="B168" s="907" t="s">
        <v>1140</v>
      </c>
      <c r="C168" s="907" t="s">
        <v>1140</v>
      </c>
      <c r="D168" s="907" t="s">
        <v>1140</v>
      </c>
      <c r="E168" s="907" t="s">
        <v>1140</v>
      </c>
      <c r="F168" s="907" t="s">
        <v>1140</v>
      </c>
      <c r="G168" s="907" t="s">
        <v>1140</v>
      </c>
      <c r="H168" s="907" t="s">
        <v>1140</v>
      </c>
      <c r="I168" s="907" t="s">
        <v>1140</v>
      </c>
      <c r="J168" s="907" t="s">
        <v>1140</v>
      </c>
      <c r="K168" s="907" t="s">
        <v>1140</v>
      </c>
      <c r="L168" s="907" t="s">
        <v>1140</v>
      </c>
      <c r="M168" s="907" t="s">
        <v>1140</v>
      </c>
      <c r="N168" s="907" t="s">
        <v>1140</v>
      </c>
      <c r="O168" s="907" t="s">
        <v>1140</v>
      </c>
      <c r="P168" s="907" t="s">
        <v>1140</v>
      </c>
      <c r="Q168" s="907" t="s">
        <v>1140</v>
      </c>
      <c r="R168" s="907" t="s">
        <v>1140</v>
      </c>
      <c r="S168" s="907" t="s">
        <v>1140</v>
      </c>
      <c r="T168" s="907" t="s">
        <v>1140</v>
      </c>
      <c r="U168" s="907" t="s">
        <v>1140</v>
      </c>
      <c r="V168" s="907" t="s">
        <v>1140</v>
      </c>
      <c r="W168" s="907" t="s">
        <v>1140</v>
      </c>
      <c r="X168" s="907" t="s">
        <v>1140</v>
      </c>
      <c r="Y168" s="907" t="s">
        <v>1140</v>
      </c>
      <c r="Z168" s="907" t="s">
        <v>1140</v>
      </c>
      <c r="AA168" s="907" t="s">
        <v>1140</v>
      </c>
      <c r="AB168" s="907" t="s">
        <v>1140</v>
      </c>
      <c r="AC168" s="907" t="s">
        <v>1140</v>
      </c>
      <c r="AD168" s="907" t="s">
        <v>1140</v>
      </c>
      <c r="AE168" s="907" t="s">
        <v>1140</v>
      </c>
      <c r="AF168" s="907" t="s">
        <v>1140</v>
      </c>
      <c r="AG168" s="907" t="s">
        <v>1140</v>
      </c>
      <c r="AH168" s="907" t="s">
        <v>1140</v>
      </c>
      <c r="AI168" s="907" t="s">
        <v>1140</v>
      </c>
      <c r="AJ168" s="907" t="s">
        <v>1140</v>
      </c>
      <c r="AK168" s="907" t="s">
        <v>1140</v>
      </c>
      <c r="AL168" s="907" t="s">
        <v>1140</v>
      </c>
      <c r="AM168" s="907" t="s">
        <v>1140</v>
      </c>
      <c r="AN168" s="907" t="s">
        <v>1140</v>
      </c>
      <c r="AO168" s="907" t="s">
        <v>1140</v>
      </c>
      <c r="AP168" s="907" t="s">
        <v>1140</v>
      </c>
      <c r="AQ168" s="907" t="s">
        <v>1140</v>
      </c>
      <c r="AR168" s="907" t="s">
        <v>1140</v>
      </c>
      <c r="AS168" s="907" t="s">
        <v>1140</v>
      </c>
      <c r="AT168" s="907" t="s">
        <v>1140</v>
      </c>
      <c r="AU168" s="907" t="s">
        <v>1140</v>
      </c>
      <c r="AV168" s="907" t="s">
        <v>1140</v>
      </c>
      <c r="AW168" s="907" t="s">
        <v>1140</v>
      </c>
      <c r="AX168" s="907" t="s">
        <v>1140</v>
      </c>
      <c r="AY168" s="907" t="s">
        <v>534</v>
      </c>
      <c r="AZ168" s="907" t="s">
        <v>534</v>
      </c>
      <c r="BA168" s="907" t="s">
        <v>1140</v>
      </c>
      <c r="BB168" s="907" t="s">
        <v>534</v>
      </c>
      <c r="BC168" s="907" t="s">
        <v>1140</v>
      </c>
      <c r="BD168" s="907" t="s">
        <v>534</v>
      </c>
      <c r="BE168" s="907" t="s">
        <v>1140</v>
      </c>
      <c r="BF168" s="907" t="s">
        <v>1140</v>
      </c>
      <c r="BG168" s="907" t="s">
        <v>534</v>
      </c>
      <c r="BH168" s="907" t="s">
        <v>534</v>
      </c>
      <c r="BI168" s="907" t="s">
        <v>1140</v>
      </c>
      <c r="BJ168" s="907" t="s">
        <v>534</v>
      </c>
      <c r="BK168" s="907" t="s">
        <v>1140</v>
      </c>
      <c r="BL168" s="907" t="s">
        <v>534</v>
      </c>
      <c r="BM168" s="907" t="s">
        <v>1140</v>
      </c>
      <c r="BN168" s="907" t="s">
        <v>1140</v>
      </c>
      <c r="BO168" s="907" t="s">
        <v>534</v>
      </c>
      <c r="BP168" s="907" t="s">
        <v>534</v>
      </c>
      <c r="BQ168" s="907" t="s">
        <v>534</v>
      </c>
      <c r="BR168" s="907" t="s">
        <v>534</v>
      </c>
      <c r="BS168" s="907" t="s">
        <v>1140</v>
      </c>
      <c r="BT168" s="907" t="s">
        <v>534</v>
      </c>
      <c r="BU168" s="907" t="s">
        <v>1140</v>
      </c>
      <c r="BV168" s="907" t="s">
        <v>1140</v>
      </c>
      <c r="BW168" s="907" t="s">
        <v>1140</v>
      </c>
      <c r="BX168" s="907" t="s">
        <v>1140</v>
      </c>
      <c r="BY168" s="907" t="s">
        <v>1140</v>
      </c>
      <c r="BZ168" s="907" t="s">
        <v>534</v>
      </c>
      <c r="CA168" s="907" t="s">
        <v>534</v>
      </c>
      <c r="CB168" s="907" t="s">
        <v>1140</v>
      </c>
      <c r="CC168" s="907" t="s">
        <v>1140</v>
      </c>
      <c r="CD168" s="907" t="s">
        <v>1140</v>
      </c>
      <c r="CE168" s="907" t="s">
        <v>1140</v>
      </c>
      <c r="CF168" s="907" t="s">
        <v>534</v>
      </c>
      <c r="CG168" s="907" t="s">
        <v>1140</v>
      </c>
      <c r="CH168" s="907" t="s">
        <v>1140</v>
      </c>
      <c r="CI168" s="907" t="s">
        <v>1140</v>
      </c>
      <c r="CJ168" s="907" t="s">
        <v>1140</v>
      </c>
      <c r="CK168" s="907" t="s">
        <v>1140</v>
      </c>
      <c r="CL168" s="907" t="s">
        <v>1140</v>
      </c>
      <c r="CM168" s="907" t="s">
        <v>1140</v>
      </c>
      <c r="CN168" s="907" t="s">
        <v>534</v>
      </c>
      <c r="CO168" s="907" t="s">
        <v>1140</v>
      </c>
      <c r="CP168" s="907" t="s">
        <v>1140</v>
      </c>
      <c r="CQ168" s="907" t="s">
        <v>1140</v>
      </c>
      <c r="CR168" s="907" t="s">
        <v>1140</v>
      </c>
      <c r="CS168" s="907" t="s">
        <v>1140</v>
      </c>
      <c r="CT168" s="907" t="s">
        <v>1140</v>
      </c>
      <c r="CU168" s="907" t="s">
        <v>1140</v>
      </c>
      <c r="CV168" s="907" t="s">
        <v>1140</v>
      </c>
      <c r="CW168" s="907" t="s">
        <v>1140</v>
      </c>
      <c r="CX168" s="907" t="s">
        <v>1140</v>
      </c>
      <c r="CY168" s="907" t="s">
        <v>1140</v>
      </c>
      <c r="CZ168" s="907" t="s">
        <v>534</v>
      </c>
      <c r="DA168" s="907" t="s">
        <v>1140</v>
      </c>
      <c r="DB168" s="907" t="s">
        <v>1140</v>
      </c>
      <c r="DC168" s="907" t="s">
        <v>1140</v>
      </c>
      <c r="DD168" s="907" t="s">
        <v>1140</v>
      </c>
      <c r="DE168" s="907" t="s">
        <v>1140</v>
      </c>
      <c r="DF168" s="907" t="s">
        <v>1140</v>
      </c>
      <c r="DG168" s="907" t="s">
        <v>1140</v>
      </c>
      <c r="DH168" s="907" t="s">
        <v>1140</v>
      </c>
      <c r="DI168" s="907" t="s">
        <v>1140</v>
      </c>
      <c r="DJ168" s="907" t="s">
        <v>534</v>
      </c>
      <c r="DK168" s="907" t="s">
        <v>1140</v>
      </c>
      <c r="DL168" s="907" t="s">
        <v>1140</v>
      </c>
      <c r="DM168" s="907" t="s">
        <v>1140</v>
      </c>
      <c r="DN168" s="907" t="s">
        <v>1140</v>
      </c>
      <c r="DO168" s="907" t="s">
        <v>1140</v>
      </c>
      <c r="DP168" s="907" t="s">
        <v>1140</v>
      </c>
      <c r="DQ168" s="907" t="s">
        <v>1140</v>
      </c>
      <c r="DR168" s="907" t="s">
        <v>1140</v>
      </c>
      <c r="DS168" s="907" t="s">
        <v>1140</v>
      </c>
      <c r="DT168" s="907" t="s">
        <v>1140</v>
      </c>
      <c r="DU168" s="907" t="s">
        <v>1140</v>
      </c>
      <c r="DV168" s="907" t="s">
        <v>1140</v>
      </c>
      <c r="DW168" s="907" t="s">
        <v>534</v>
      </c>
      <c r="DX168" s="907" t="s">
        <v>534</v>
      </c>
      <c r="DY168" s="907" t="s">
        <v>534</v>
      </c>
      <c r="DZ168" s="907" t="s">
        <v>534</v>
      </c>
      <c r="EA168" s="907" t="s">
        <v>534</v>
      </c>
      <c r="EB168" s="907" t="s">
        <v>534</v>
      </c>
      <c r="EC168" s="907" t="s">
        <v>534</v>
      </c>
      <c r="ED168" s="907" t="s">
        <v>1140</v>
      </c>
      <c r="EE168" s="907" t="s">
        <v>1140</v>
      </c>
      <c r="EF168" s="907" t="s">
        <v>1140</v>
      </c>
      <c r="EG168" s="907" t="s">
        <v>1140</v>
      </c>
      <c r="EH168" s="907" t="s">
        <v>1140</v>
      </c>
      <c r="EI168" s="907" t="s">
        <v>1140</v>
      </c>
      <c r="EJ168" s="907" t="s">
        <v>1140</v>
      </c>
      <c r="EK168" s="907" t="s">
        <v>1140</v>
      </c>
      <c r="EL168" s="907" t="s">
        <v>1140</v>
      </c>
      <c r="EM168" s="907" t="s">
        <v>1140</v>
      </c>
      <c r="EN168" s="907" t="s">
        <v>1140</v>
      </c>
      <c r="EO168" s="907" t="s">
        <v>1140</v>
      </c>
      <c r="EP168" s="907" t="s">
        <v>1140</v>
      </c>
      <c r="EQ168" s="907" t="s">
        <v>1140</v>
      </c>
      <c r="ER168" s="907" t="s">
        <v>534</v>
      </c>
      <c r="ES168" s="907" t="s">
        <v>534</v>
      </c>
      <c r="ET168" s="907" t="s">
        <v>534</v>
      </c>
      <c r="EU168" s="907" t="s">
        <v>1140</v>
      </c>
      <c r="EV168" s="907" t="s">
        <v>1140</v>
      </c>
      <c r="EW168" s="907" t="s">
        <v>1140</v>
      </c>
      <c r="EX168" s="907" t="s">
        <v>534</v>
      </c>
      <c r="EY168" s="907" t="s">
        <v>1140</v>
      </c>
      <c r="EZ168" s="907" t="s">
        <v>1140</v>
      </c>
      <c r="FA168" s="907" t="s">
        <v>1140</v>
      </c>
      <c r="FB168" s="907" t="s">
        <v>1140</v>
      </c>
      <c r="FC168" s="907" t="s">
        <v>1140</v>
      </c>
      <c r="FD168" s="907" t="s">
        <v>1140</v>
      </c>
      <c r="FE168" s="907" t="s">
        <v>1140</v>
      </c>
      <c r="FF168" s="907" t="s">
        <v>1140</v>
      </c>
      <c r="FG168" s="907" t="s">
        <v>1140</v>
      </c>
      <c r="FH168" s="907" t="s">
        <v>534</v>
      </c>
      <c r="FI168" s="907" t="s">
        <v>534</v>
      </c>
      <c r="FJ168" s="907" t="s">
        <v>1140</v>
      </c>
      <c r="FK168" s="907" t="s">
        <v>1140</v>
      </c>
      <c r="FL168" s="907" t="s">
        <v>1140</v>
      </c>
      <c r="FM168" s="907" t="s">
        <v>1140</v>
      </c>
      <c r="FN168" s="907" t="s">
        <v>1140</v>
      </c>
      <c r="FO168" s="907" t="s">
        <v>1140</v>
      </c>
      <c r="FP168" s="907" t="s">
        <v>1140</v>
      </c>
      <c r="FQ168" s="907" t="s">
        <v>1140</v>
      </c>
      <c r="FR168" s="907" t="s">
        <v>534</v>
      </c>
      <c r="FS168" s="907" t="s">
        <v>1140</v>
      </c>
      <c r="FT168" s="907" t="s">
        <v>1140</v>
      </c>
      <c r="FU168" s="907" t="s">
        <v>1140</v>
      </c>
      <c r="FV168" s="907" t="s">
        <v>534</v>
      </c>
      <c r="FW168" s="907" t="s">
        <v>1140</v>
      </c>
      <c r="FX168" s="907" t="s">
        <v>534</v>
      </c>
      <c r="FY168" s="907" t="s">
        <v>534</v>
      </c>
      <c r="FZ168" s="907" t="s">
        <v>534</v>
      </c>
      <c r="GA168" s="907" t="s">
        <v>534</v>
      </c>
      <c r="GB168" s="907" t="s">
        <v>534</v>
      </c>
      <c r="GC168" s="907" t="s">
        <v>1140</v>
      </c>
      <c r="GD168" s="907" t="s">
        <v>534</v>
      </c>
      <c r="GE168" s="907" t="s">
        <v>534</v>
      </c>
      <c r="GF168" s="907" t="s">
        <v>1140</v>
      </c>
      <c r="GG168" s="907" t="s">
        <v>1140</v>
      </c>
      <c r="GH168" s="907" t="s">
        <v>534</v>
      </c>
      <c r="GI168" s="907" t="s">
        <v>534</v>
      </c>
      <c r="GJ168" s="907" t="s">
        <v>534</v>
      </c>
      <c r="GK168" s="907" t="s">
        <v>1140</v>
      </c>
    </row>
    <row r="169" spans="1:193" x14ac:dyDescent="0.2">
      <c r="A169" s="906">
        <v>44629</v>
      </c>
      <c r="B169" s="907" t="s">
        <v>1140</v>
      </c>
      <c r="C169" s="907" t="s">
        <v>1140</v>
      </c>
      <c r="D169" s="907" t="s">
        <v>1140</v>
      </c>
      <c r="E169" s="907" t="s">
        <v>534</v>
      </c>
      <c r="F169" s="907" t="s">
        <v>1140</v>
      </c>
      <c r="G169" s="907" t="s">
        <v>1140</v>
      </c>
      <c r="H169" s="907" t="s">
        <v>1140</v>
      </c>
      <c r="I169" s="907" t="s">
        <v>1140</v>
      </c>
      <c r="J169" s="907" t="s">
        <v>1140</v>
      </c>
      <c r="K169" s="907" t="s">
        <v>1140</v>
      </c>
      <c r="L169" s="907" t="s">
        <v>1140</v>
      </c>
      <c r="M169" s="907" t="s">
        <v>1140</v>
      </c>
      <c r="N169" s="907" t="s">
        <v>1140</v>
      </c>
      <c r="O169" s="907" t="s">
        <v>1140</v>
      </c>
      <c r="P169" s="907" t="s">
        <v>1140</v>
      </c>
      <c r="Q169" s="907" t="s">
        <v>1140</v>
      </c>
      <c r="R169" s="907" t="s">
        <v>1140</v>
      </c>
      <c r="S169" s="907" t="s">
        <v>1140</v>
      </c>
      <c r="T169" s="907" t="s">
        <v>1140</v>
      </c>
      <c r="U169" s="907" t="s">
        <v>1140</v>
      </c>
      <c r="V169" s="907" t="s">
        <v>1140</v>
      </c>
      <c r="W169" s="907" t="s">
        <v>1140</v>
      </c>
      <c r="X169" s="907" t="s">
        <v>1140</v>
      </c>
      <c r="Y169" s="907" t="s">
        <v>1140</v>
      </c>
      <c r="Z169" s="907" t="s">
        <v>1140</v>
      </c>
      <c r="AA169" s="907" t="s">
        <v>1140</v>
      </c>
      <c r="AB169" s="907" t="s">
        <v>1140</v>
      </c>
      <c r="AC169" s="907" t="s">
        <v>1140</v>
      </c>
      <c r="AD169" s="907" t="s">
        <v>1140</v>
      </c>
      <c r="AE169" s="907" t="s">
        <v>1140</v>
      </c>
      <c r="AF169" s="907" t="s">
        <v>1140</v>
      </c>
      <c r="AG169" s="907" t="s">
        <v>1140</v>
      </c>
      <c r="AH169" s="907" t="s">
        <v>1140</v>
      </c>
      <c r="AI169" s="907" t="s">
        <v>1140</v>
      </c>
      <c r="AJ169" s="907" t="s">
        <v>1140</v>
      </c>
      <c r="AK169" s="907" t="s">
        <v>1140</v>
      </c>
      <c r="AL169" s="907" t="s">
        <v>1140</v>
      </c>
      <c r="AM169" s="907" t="s">
        <v>1140</v>
      </c>
      <c r="AN169" s="907" t="s">
        <v>1140</v>
      </c>
      <c r="AO169" s="907" t="s">
        <v>1140</v>
      </c>
      <c r="AP169" s="907" t="s">
        <v>1140</v>
      </c>
      <c r="AQ169" s="907" t="s">
        <v>1140</v>
      </c>
      <c r="AR169" s="907" t="s">
        <v>1140</v>
      </c>
      <c r="AS169" s="907" t="s">
        <v>1140</v>
      </c>
      <c r="AT169" s="907" t="s">
        <v>1140</v>
      </c>
      <c r="AU169" s="907" t="s">
        <v>1140</v>
      </c>
      <c r="AV169" s="907" t="s">
        <v>1140</v>
      </c>
      <c r="AW169" s="907" t="s">
        <v>1140</v>
      </c>
      <c r="AX169" s="907" t="s">
        <v>1140</v>
      </c>
      <c r="AY169" s="907" t="s">
        <v>534</v>
      </c>
      <c r="AZ169" s="907" t="s">
        <v>534</v>
      </c>
      <c r="BA169" s="907" t="s">
        <v>1140</v>
      </c>
      <c r="BB169" s="907" t="s">
        <v>534</v>
      </c>
      <c r="BC169" s="907" t="s">
        <v>1140</v>
      </c>
      <c r="BD169" s="907" t="s">
        <v>534</v>
      </c>
      <c r="BE169" s="907" t="s">
        <v>1140</v>
      </c>
      <c r="BF169" s="907" t="s">
        <v>1140</v>
      </c>
      <c r="BG169" s="907" t="s">
        <v>534</v>
      </c>
      <c r="BH169" s="907" t="s">
        <v>534</v>
      </c>
      <c r="BI169" s="907" t="s">
        <v>1140</v>
      </c>
      <c r="BJ169" s="907" t="s">
        <v>534</v>
      </c>
      <c r="BK169" s="907" t="s">
        <v>1140</v>
      </c>
      <c r="BL169" s="907" t="s">
        <v>534</v>
      </c>
      <c r="BM169" s="907" t="s">
        <v>1140</v>
      </c>
      <c r="BN169" s="907" t="s">
        <v>1140</v>
      </c>
      <c r="BO169" s="907" t="s">
        <v>534</v>
      </c>
      <c r="BP169" s="907" t="s">
        <v>534</v>
      </c>
      <c r="BQ169" s="907" t="s">
        <v>534</v>
      </c>
      <c r="BR169" s="907" t="s">
        <v>534</v>
      </c>
      <c r="BS169" s="907" t="s">
        <v>1140</v>
      </c>
      <c r="BT169" s="907" t="s">
        <v>534</v>
      </c>
      <c r="BU169" s="907" t="s">
        <v>1140</v>
      </c>
      <c r="BV169" s="907" t="s">
        <v>1140</v>
      </c>
      <c r="BW169" s="907" t="s">
        <v>1140</v>
      </c>
      <c r="BX169" s="907" t="s">
        <v>1140</v>
      </c>
      <c r="BY169" s="907" t="s">
        <v>1140</v>
      </c>
      <c r="BZ169" s="907" t="s">
        <v>534</v>
      </c>
      <c r="CA169" s="907" t="s">
        <v>534</v>
      </c>
      <c r="CB169" s="907" t="s">
        <v>1140</v>
      </c>
      <c r="CC169" s="907" t="s">
        <v>1140</v>
      </c>
      <c r="CD169" s="907" t="s">
        <v>1140</v>
      </c>
      <c r="CE169" s="907" t="s">
        <v>1140</v>
      </c>
      <c r="CF169" s="907" t="s">
        <v>534</v>
      </c>
      <c r="CG169" s="907" t="s">
        <v>1140</v>
      </c>
      <c r="CH169" s="907" t="s">
        <v>1140</v>
      </c>
      <c r="CI169" s="907" t="s">
        <v>1140</v>
      </c>
      <c r="CJ169" s="907" t="s">
        <v>1140</v>
      </c>
      <c r="CK169" s="907" t="s">
        <v>1140</v>
      </c>
      <c r="CL169" s="907" t="s">
        <v>1140</v>
      </c>
      <c r="CM169" s="907" t="s">
        <v>1140</v>
      </c>
      <c r="CN169" s="907" t="s">
        <v>534</v>
      </c>
      <c r="CO169" s="907" t="s">
        <v>1140</v>
      </c>
      <c r="CP169" s="907" t="s">
        <v>1140</v>
      </c>
      <c r="CQ169" s="907" t="s">
        <v>1140</v>
      </c>
      <c r="CR169" s="907" t="s">
        <v>1140</v>
      </c>
      <c r="CS169" s="907" t="s">
        <v>1140</v>
      </c>
      <c r="CT169" s="907" t="s">
        <v>1140</v>
      </c>
      <c r="CU169" s="907" t="s">
        <v>1140</v>
      </c>
      <c r="CV169" s="907" t="s">
        <v>1140</v>
      </c>
      <c r="CW169" s="907" t="s">
        <v>1140</v>
      </c>
      <c r="CX169" s="907" t="s">
        <v>1140</v>
      </c>
      <c r="CY169" s="907" t="s">
        <v>1140</v>
      </c>
      <c r="CZ169" s="907" t="s">
        <v>534</v>
      </c>
      <c r="DA169" s="907" t="s">
        <v>1140</v>
      </c>
      <c r="DB169" s="907" t="s">
        <v>1140</v>
      </c>
      <c r="DC169" s="907" t="s">
        <v>1140</v>
      </c>
      <c r="DD169" s="907" t="s">
        <v>1140</v>
      </c>
      <c r="DE169" s="907" t="s">
        <v>1140</v>
      </c>
      <c r="DF169" s="907" t="s">
        <v>1140</v>
      </c>
      <c r="DG169" s="907" t="s">
        <v>1140</v>
      </c>
      <c r="DH169" s="907" t="s">
        <v>1140</v>
      </c>
      <c r="DI169" s="907" t="s">
        <v>1140</v>
      </c>
      <c r="DJ169" s="907" t="s">
        <v>534</v>
      </c>
      <c r="DK169" s="907" t="s">
        <v>1140</v>
      </c>
      <c r="DL169" s="907" t="s">
        <v>1140</v>
      </c>
      <c r="DM169" s="907" t="s">
        <v>1140</v>
      </c>
      <c r="DN169" s="907" t="s">
        <v>1140</v>
      </c>
      <c r="DO169" s="907" t="s">
        <v>1140</v>
      </c>
      <c r="DP169" s="907" t="s">
        <v>1140</v>
      </c>
      <c r="DQ169" s="907" t="s">
        <v>1140</v>
      </c>
      <c r="DR169" s="907" t="s">
        <v>1140</v>
      </c>
      <c r="DS169" s="907" t="s">
        <v>1140</v>
      </c>
      <c r="DT169" s="907" t="s">
        <v>534</v>
      </c>
      <c r="DU169" s="907" t="s">
        <v>1140</v>
      </c>
      <c r="DV169" s="907" t="s">
        <v>1140</v>
      </c>
      <c r="DW169" s="907" t="s">
        <v>534</v>
      </c>
      <c r="DX169" s="907" t="s">
        <v>534</v>
      </c>
      <c r="DY169" s="907" t="s">
        <v>534</v>
      </c>
      <c r="DZ169" s="907" t="s">
        <v>534</v>
      </c>
      <c r="EA169" s="907" t="s">
        <v>534</v>
      </c>
      <c r="EB169" s="907" t="s">
        <v>534</v>
      </c>
      <c r="EC169" s="907" t="s">
        <v>534</v>
      </c>
      <c r="ED169" s="907" t="s">
        <v>1140</v>
      </c>
      <c r="EE169" s="907" t="s">
        <v>1140</v>
      </c>
      <c r="EF169" s="907" t="s">
        <v>1140</v>
      </c>
      <c r="EG169" s="907" t="s">
        <v>1140</v>
      </c>
      <c r="EH169" s="907" t="s">
        <v>1140</v>
      </c>
      <c r="EI169" s="907" t="s">
        <v>1140</v>
      </c>
      <c r="EJ169" s="907" t="s">
        <v>1140</v>
      </c>
      <c r="EK169" s="907" t="s">
        <v>1140</v>
      </c>
      <c r="EL169" s="907" t="s">
        <v>1140</v>
      </c>
      <c r="EM169" s="907" t="s">
        <v>1140</v>
      </c>
      <c r="EN169" s="907" t="s">
        <v>1140</v>
      </c>
      <c r="EO169" s="907" t="s">
        <v>1140</v>
      </c>
      <c r="EP169" s="907" t="s">
        <v>1140</v>
      </c>
      <c r="EQ169" s="907" t="s">
        <v>1140</v>
      </c>
      <c r="ER169" s="907" t="s">
        <v>534</v>
      </c>
      <c r="ES169" s="907" t="s">
        <v>534</v>
      </c>
      <c r="ET169" s="907" t="s">
        <v>534</v>
      </c>
      <c r="EU169" s="907" t="s">
        <v>1140</v>
      </c>
      <c r="EV169" s="907" t="s">
        <v>534</v>
      </c>
      <c r="EW169" s="907" t="s">
        <v>1140</v>
      </c>
      <c r="EX169" s="907" t="s">
        <v>534</v>
      </c>
      <c r="EY169" s="907" t="s">
        <v>1140</v>
      </c>
      <c r="EZ169" s="907" t="s">
        <v>1140</v>
      </c>
      <c r="FA169" s="907" t="s">
        <v>1140</v>
      </c>
      <c r="FB169" s="907" t="s">
        <v>1140</v>
      </c>
      <c r="FC169" s="907" t="s">
        <v>1140</v>
      </c>
      <c r="FD169" s="907" t="s">
        <v>1140</v>
      </c>
      <c r="FE169" s="907" t="s">
        <v>1140</v>
      </c>
      <c r="FF169" s="907" t="s">
        <v>1140</v>
      </c>
      <c r="FG169" s="907" t="s">
        <v>1140</v>
      </c>
      <c r="FH169" s="907" t="s">
        <v>534</v>
      </c>
      <c r="FI169" s="907" t="s">
        <v>534</v>
      </c>
      <c r="FJ169" s="907" t="s">
        <v>1140</v>
      </c>
      <c r="FK169" s="907" t="s">
        <v>1140</v>
      </c>
      <c r="FL169" s="907" t="s">
        <v>1140</v>
      </c>
      <c r="FM169" s="907" t="s">
        <v>1140</v>
      </c>
      <c r="FN169" s="907" t="s">
        <v>1140</v>
      </c>
      <c r="FO169" s="907" t="s">
        <v>1140</v>
      </c>
      <c r="FP169" s="907" t="s">
        <v>1140</v>
      </c>
      <c r="FQ169" s="907" t="s">
        <v>1140</v>
      </c>
      <c r="FR169" s="907" t="s">
        <v>534</v>
      </c>
      <c r="FS169" s="907" t="s">
        <v>1140</v>
      </c>
      <c r="FT169" s="907" t="s">
        <v>1140</v>
      </c>
      <c r="FU169" s="907" t="s">
        <v>1140</v>
      </c>
      <c r="FV169" s="907" t="s">
        <v>534</v>
      </c>
      <c r="FW169" s="907" t="s">
        <v>1140</v>
      </c>
      <c r="FX169" s="907" t="s">
        <v>534</v>
      </c>
      <c r="FY169" s="907" t="s">
        <v>534</v>
      </c>
      <c r="FZ169" s="907" t="s">
        <v>534</v>
      </c>
      <c r="GA169" s="907" t="s">
        <v>534</v>
      </c>
      <c r="GB169" s="907" t="s">
        <v>534</v>
      </c>
      <c r="GC169" s="907" t="s">
        <v>1140</v>
      </c>
      <c r="GD169" s="907" t="s">
        <v>534</v>
      </c>
      <c r="GE169" s="907" t="s">
        <v>534</v>
      </c>
      <c r="GF169" s="907" t="s">
        <v>1140</v>
      </c>
      <c r="GG169" s="907" t="s">
        <v>1140</v>
      </c>
      <c r="GH169" s="907" t="s">
        <v>534</v>
      </c>
      <c r="GI169" s="907" t="s">
        <v>534</v>
      </c>
      <c r="GJ169" s="907" t="s">
        <v>534</v>
      </c>
      <c r="GK169" s="907" t="s">
        <v>1140</v>
      </c>
    </row>
    <row r="170" spans="1:193" x14ac:dyDescent="0.2">
      <c r="A170" s="906">
        <v>44630</v>
      </c>
      <c r="B170" s="907" t="s">
        <v>1140</v>
      </c>
      <c r="C170" s="907" t="s">
        <v>1140</v>
      </c>
      <c r="D170" s="907" t="s">
        <v>1140</v>
      </c>
      <c r="E170" s="907" t="s">
        <v>534</v>
      </c>
      <c r="F170" s="907" t="s">
        <v>1140</v>
      </c>
      <c r="G170" s="907" t="s">
        <v>1140</v>
      </c>
      <c r="H170" s="907" t="s">
        <v>1140</v>
      </c>
      <c r="I170" s="907" t="s">
        <v>1140</v>
      </c>
      <c r="J170" s="907" t="s">
        <v>1140</v>
      </c>
      <c r="K170" s="907" t="s">
        <v>1140</v>
      </c>
      <c r="L170" s="907" t="s">
        <v>1140</v>
      </c>
      <c r="M170" s="907" t="s">
        <v>1140</v>
      </c>
      <c r="N170" s="907" t="s">
        <v>1140</v>
      </c>
      <c r="O170" s="907" t="s">
        <v>1140</v>
      </c>
      <c r="P170" s="907" t="s">
        <v>1140</v>
      </c>
      <c r="Q170" s="907" t="s">
        <v>1140</v>
      </c>
      <c r="R170" s="907" t="s">
        <v>1140</v>
      </c>
      <c r="S170" s="907" t="s">
        <v>1140</v>
      </c>
      <c r="T170" s="907" t="s">
        <v>1140</v>
      </c>
      <c r="U170" s="907" t="s">
        <v>1140</v>
      </c>
      <c r="V170" s="907" t="s">
        <v>1140</v>
      </c>
      <c r="W170" s="907" t="s">
        <v>1140</v>
      </c>
      <c r="X170" s="907" t="s">
        <v>1140</v>
      </c>
      <c r="Y170" s="907" t="s">
        <v>1140</v>
      </c>
      <c r="Z170" s="907" t="s">
        <v>1140</v>
      </c>
      <c r="AA170" s="907" t="s">
        <v>1140</v>
      </c>
      <c r="AB170" s="907" t="s">
        <v>1140</v>
      </c>
      <c r="AC170" s="907" t="s">
        <v>1140</v>
      </c>
      <c r="AD170" s="907" t="s">
        <v>1140</v>
      </c>
      <c r="AE170" s="907" t="s">
        <v>1140</v>
      </c>
      <c r="AF170" s="907" t="s">
        <v>1140</v>
      </c>
      <c r="AG170" s="907" t="s">
        <v>1140</v>
      </c>
      <c r="AH170" s="907" t="s">
        <v>1140</v>
      </c>
      <c r="AI170" s="907" t="s">
        <v>1140</v>
      </c>
      <c r="AJ170" s="907" t="s">
        <v>1140</v>
      </c>
      <c r="AK170" s="907" t="s">
        <v>1140</v>
      </c>
      <c r="AL170" s="907" t="s">
        <v>1140</v>
      </c>
      <c r="AM170" s="907" t="s">
        <v>1140</v>
      </c>
      <c r="AN170" s="907" t="s">
        <v>1140</v>
      </c>
      <c r="AO170" s="907" t="s">
        <v>1140</v>
      </c>
      <c r="AP170" s="907" t="s">
        <v>1140</v>
      </c>
      <c r="AQ170" s="907" t="s">
        <v>1140</v>
      </c>
      <c r="AR170" s="907" t="s">
        <v>1140</v>
      </c>
      <c r="AS170" s="907" t="s">
        <v>1140</v>
      </c>
      <c r="AT170" s="907" t="s">
        <v>1140</v>
      </c>
      <c r="AU170" s="907" t="s">
        <v>1140</v>
      </c>
      <c r="AV170" s="907" t="s">
        <v>1140</v>
      </c>
      <c r="AW170" s="907" t="s">
        <v>1140</v>
      </c>
      <c r="AX170" s="907" t="s">
        <v>1140</v>
      </c>
      <c r="AY170" s="907" t="s">
        <v>534</v>
      </c>
      <c r="AZ170" s="907" t="s">
        <v>534</v>
      </c>
      <c r="BA170" s="907" t="s">
        <v>1140</v>
      </c>
      <c r="BB170" s="907" t="s">
        <v>534</v>
      </c>
      <c r="BC170" s="907" t="s">
        <v>1140</v>
      </c>
      <c r="BD170" s="907" t="s">
        <v>534</v>
      </c>
      <c r="BE170" s="907" t="s">
        <v>1140</v>
      </c>
      <c r="BF170" s="907" t="s">
        <v>1140</v>
      </c>
      <c r="BG170" s="907" t="s">
        <v>534</v>
      </c>
      <c r="BH170" s="907" t="s">
        <v>534</v>
      </c>
      <c r="BI170" s="907" t="s">
        <v>1140</v>
      </c>
      <c r="BJ170" s="907" t="s">
        <v>534</v>
      </c>
      <c r="BK170" s="907" t="s">
        <v>1140</v>
      </c>
      <c r="BL170" s="907" t="s">
        <v>534</v>
      </c>
      <c r="BM170" s="907" t="s">
        <v>1140</v>
      </c>
      <c r="BN170" s="907" t="s">
        <v>1140</v>
      </c>
      <c r="BO170" s="907" t="s">
        <v>534</v>
      </c>
      <c r="BP170" s="907" t="s">
        <v>534</v>
      </c>
      <c r="BQ170" s="907" t="s">
        <v>534</v>
      </c>
      <c r="BR170" s="907" t="s">
        <v>534</v>
      </c>
      <c r="BS170" s="907" t="s">
        <v>1140</v>
      </c>
      <c r="BT170" s="907" t="s">
        <v>534</v>
      </c>
      <c r="BU170" s="907" t="s">
        <v>1140</v>
      </c>
      <c r="BV170" s="907" t="s">
        <v>1140</v>
      </c>
      <c r="BW170" s="907" t="s">
        <v>1140</v>
      </c>
      <c r="BX170" s="907" t="s">
        <v>1140</v>
      </c>
      <c r="BY170" s="907" t="s">
        <v>1140</v>
      </c>
      <c r="BZ170" s="907" t="s">
        <v>534</v>
      </c>
      <c r="CA170" s="907" t="s">
        <v>534</v>
      </c>
      <c r="CB170" s="907" t="s">
        <v>1140</v>
      </c>
      <c r="CC170" s="907" t="s">
        <v>1140</v>
      </c>
      <c r="CD170" s="907" t="s">
        <v>1140</v>
      </c>
      <c r="CE170" s="907" t="s">
        <v>1140</v>
      </c>
      <c r="CF170" s="907" t="s">
        <v>534</v>
      </c>
      <c r="CG170" s="907" t="s">
        <v>1140</v>
      </c>
      <c r="CH170" s="907" t="s">
        <v>1140</v>
      </c>
      <c r="CI170" s="907" t="s">
        <v>1140</v>
      </c>
      <c r="CJ170" s="907" t="s">
        <v>1140</v>
      </c>
      <c r="CK170" s="907" t="s">
        <v>1140</v>
      </c>
      <c r="CL170" s="907" t="s">
        <v>1140</v>
      </c>
      <c r="CM170" s="907" t="s">
        <v>1140</v>
      </c>
      <c r="CN170" s="907" t="s">
        <v>534</v>
      </c>
      <c r="CO170" s="907" t="s">
        <v>1140</v>
      </c>
      <c r="CP170" s="907" t="s">
        <v>1140</v>
      </c>
      <c r="CQ170" s="907" t="s">
        <v>1140</v>
      </c>
      <c r="CR170" s="907" t="s">
        <v>1140</v>
      </c>
      <c r="CS170" s="907" t="s">
        <v>1140</v>
      </c>
      <c r="CT170" s="907" t="s">
        <v>1140</v>
      </c>
      <c r="CU170" s="907" t="s">
        <v>1140</v>
      </c>
      <c r="CV170" s="907" t="s">
        <v>1140</v>
      </c>
      <c r="CW170" s="907" t="s">
        <v>1140</v>
      </c>
      <c r="CX170" s="907" t="s">
        <v>1140</v>
      </c>
      <c r="CY170" s="907" t="s">
        <v>1140</v>
      </c>
      <c r="CZ170" s="907" t="s">
        <v>534</v>
      </c>
      <c r="DA170" s="907" t="s">
        <v>1140</v>
      </c>
      <c r="DB170" s="907" t="s">
        <v>1140</v>
      </c>
      <c r="DC170" s="907" t="s">
        <v>1140</v>
      </c>
      <c r="DD170" s="907" t="s">
        <v>1140</v>
      </c>
      <c r="DE170" s="907" t="s">
        <v>1140</v>
      </c>
      <c r="DF170" s="907" t="s">
        <v>1140</v>
      </c>
      <c r="DG170" s="907" t="s">
        <v>1140</v>
      </c>
      <c r="DH170" s="907" t="s">
        <v>1140</v>
      </c>
      <c r="DI170" s="907" t="s">
        <v>1140</v>
      </c>
      <c r="DJ170" s="907" t="s">
        <v>534</v>
      </c>
      <c r="DK170" s="907" t="s">
        <v>1140</v>
      </c>
      <c r="DL170" s="907" t="s">
        <v>1140</v>
      </c>
      <c r="DM170" s="907" t="s">
        <v>1140</v>
      </c>
      <c r="DN170" s="907" t="s">
        <v>1140</v>
      </c>
      <c r="DO170" s="907" t="s">
        <v>1140</v>
      </c>
      <c r="DP170" s="907" t="s">
        <v>1140</v>
      </c>
      <c r="DQ170" s="907" t="s">
        <v>1140</v>
      </c>
      <c r="DR170" s="907" t="s">
        <v>1140</v>
      </c>
      <c r="DS170" s="907" t="s">
        <v>1140</v>
      </c>
      <c r="DT170" s="907" t="s">
        <v>1140</v>
      </c>
      <c r="DU170" s="907" t="s">
        <v>1140</v>
      </c>
      <c r="DV170" s="907" t="s">
        <v>1140</v>
      </c>
      <c r="DW170" s="907" t="s">
        <v>534</v>
      </c>
      <c r="DX170" s="907" t="s">
        <v>534</v>
      </c>
      <c r="DY170" s="907" t="s">
        <v>534</v>
      </c>
      <c r="DZ170" s="907" t="s">
        <v>1140</v>
      </c>
      <c r="EA170" s="907" t="s">
        <v>534</v>
      </c>
      <c r="EB170" s="907" t="s">
        <v>534</v>
      </c>
      <c r="EC170" s="907" t="s">
        <v>534</v>
      </c>
      <c r="ED170" s="907" t="s">
        <v>1140</v>
      </c>
      <c r="EE170" s="907" t="s">
        <v>1140</v>
      </c>
      <c r="EF170" s="907" t="s">
        <v>1140</v>
      </c>
      <c r="EG170" s="907" t="s">
        <v>1140</v>
      </c>
      <c r="EH170" s="907" t="s">
        <v>1140</v>
      </c>
      <c r="EI170" s="907" t="s">
        <v>1140</v>
      </c>
      <c r="EJ170" s="907" t="s">
        <v>1140</v>
      </c>
      <c r="EK170" s="907" t="s">
        <v>1140</v>
      </c>
      <c r="EL170" s="907" t="s">
        <v>1140</v>
      </c>
      <c r="EM170" s="907" t="s">
        <v>1140</v>
      </c>
      <c r="EN170" s="907" t="s">
        <v>1140</v>
      </c>
      <c r="EO170" s="907" t="s">
        <v>1140</v>
      </c>
      <c r="EP170" s="907" t="s">
        <v>1140</v>
      </c>
      <c r="EQ170" s="907" t="s">
        <v>1140</v>
      </c>
      <c r="ER170" s="907" t="s">
        <v>534</v>
      </c>
      <c r="ES170" s="907" t="s">
        <v>1140</v>
      </c>
      <c r="ET170" s="907" t="s">
        <v>534</v>
      </c>
      <c r="EU170" s="907" t="s">
        <v>1140</v>
      </c>
      <c r="EV170" s="907" t="s">
        <v>534</v>
      </c>
      <c r="EW170" s="907" t="s">
        <v>534</v>
      </c>
      <c r="EX170" s="907" t="s">
        <v>534</v>
      </c>
      <c r="EY170" s="907" t="s">
        <v>1140</v>
      </c>
      <c r="EZ170" s="907" t="s">
        <v>1140</v>
      </c>
      <c r="FA170" s="907" t="s">
        <v>1140</v>
      </c>
      <c r="FB170" s="907" t="s">
        <v>534</v>
      </c>
      <c r="FC170" s="907" t="s">
        <v>1140</v>
      </c>
      <c r="FD170" s="907" t="s">
        <v>1140</v>
      </c>
      <c r="FE170" s="907" t="s">
        <v>1140</v>
      </c>
      <c r="FF170" s="907" t="s">
        <v>1140</v>
      </c>
      <c r="FG170" s="907" t="s">
        <v>1140</v>
      </c>
      <c r="FH170" s="907" t="s">
        <v>1140</v>
      </c>
      <c r="FI170" s="907" t="s">
        <v>1140</v>
      </c>
      <c r="FJ170" s="907" t="s">
        <v>1140</v>
      </c>
      <c r="FK170" s="907" t="s">
        <v>1140</v>
      </c>
      <c r="FL170" s="907" t="s">
        <v>1140</v>
      </c>
      <c r="FM170" s="907" t="s">
        <v>1140</v>
      </c>
      <c r="FN170" s="907" t="s">
        <v>1140</v>
      </c>
      <c r="FO170" s="907" t="s">
        <v>1140</v>
      </c>
      <c r="FP170" s="907" t="s">
        <v>1140</v>
      </c>
      <c r="FQ170" s="907" t="s">
        <v>1140</v>
      </c>
      <c r="FR170" s="907" t="s">
        <v>534</v>
      </c>
      <c r="FS170" s="907" t="s">
        <v>1140</v>
      </c>
      <c r="FT170" s="907" t="s">
        <v>1140</v>
      </c>
      <c r="FU170" s="907" t="s">
        <v>1140</v>
      </c>
      <c r="FV170" s="907" t="s">
        <v>534</v>
      </c>
      <c r="FW170" s="907" t="s">
        <v>1140</v>
      </c>
      <c r="FX170" s="907" t="s">
        <v>534</v>
      </c>
      <c r="FY170" s="907" t="s">
        <v>534</v>
      </c>
      <c r="FZ170" s="907" t="s">
        <v>534</v>
      </c>
      <c r="GA170" s="907" t="s">
        <v>534</v>
      </c>
      <c r="GB170" s="907" t="s">
        <v>1140</v>
      </c>
      <c r="GC170" s="907" t="s">
        <v>1140</v>
      </c>
      <c r="GD170" s="907" t="s">
        <v>534</v>
      </c>
      <c r="GE170" s="907" t="s">
        <v>534</v>
      </c>
      <c r="GF170" s="907" t="s">
        <v>1140</v>
      </c>
      <c r="GG170" s="907" t="s">
        <v>1140</v>
      </c>
      <c r="GH170" s="907" t="s">
        <v>534</v>
      </c>
      <c r="GI170" s="907" t="s">
        <v>534</v>
      </c>
      <c r="GJ170" s="907" t="s">
        <v>534</v>
      </c>
      <c r="GK170" s="907" t="s">
        <v>534</v>
      </c>
    </row>
    <row r="171" spans="1:193" x14ac:dyDescent="0.2">
      <c r="A171" s="906">
        <v>44631</v>
      </c>
      <c r="B171" s="907" t="s">
        <v>1140</v>
      </c>
      <c r="C171" s="907" t="s">
        <v>1140</v>
      </c>
      <c r="D171" s="907" t="s">
        <v>1140</v>
      </c>
      <c r="E171" s="907" t="s">
        <v>534</v>
      </c>
      <c r="F171" s="907" t="s">
        <v>1140</v>
      </c>
      <c r="G171" s="907" t="s">
        <v>1140</v>
      </c>
      <c r="H171" s="907" t="s">
        <v>1140</v>
      </c>
      <c r="I171" s="907" t="s">
        <v>1140</v>
      </c>
      <c r="J171" s="907" t="s">
        <v>1140</v>
      </c>
      <c r="K171" s="907" t="s">
        <v>1140</v>
      </c>
      <c r="L171" s="907" t="s">
        <v>1140</v>
      </c>
      <c r="M171" s="907" t="s">
        <v>1140</v>
      </c>
      <c r="N171" s="907" t="s">
        <v>1140</v>
      </c>
      <c r="O171" s="907" t="s">
        <v>1140</v>
      </c>
      <c r="P171" s="907" t="s">
        <v>1140</v>
      </c>
      <c r="Q171" s="907" t="s">
        <v>1140</v>
      </c>
      <c r="R171" s="907" t="s">
        <v>1140</v>
      </c>
      <c r="S171" s="907" t="s">
        <v>1140</v>
      </c>
      <c r="T171" s="907" t="s">
        <v>1140</v>
      </c>
      <c r="U171" s="907" t="s">
        <v>1140</v>
      </c>
      <c r="V171" s="907" t="s">
        <v>1140</v>
      </c>
      <c r="W171" s="907" t="s">
        <v>1140</v>
      </c>
      <c r="X171" s="907" t="s">
        <v>1140</v>
      </c>
      <c r="Y171" s="907" t="s">
        <v>1140</v>
      </c>
      <c r="Z171" s="907" t="s">
        <v>1140</v>
      </c>
      <c r="AA171" s="907" t="s">
        <v>1140</v>
      </c>
      <c r="AB171" s="907" t="s">
        <v>1140</v>
      </c>
      <c r="AC171" s="907" t="s">
        <v>1140</v>
      </c>
      <c r="AD171" s="907" t="s">
        <v>1140</v>
      </c>
      <c r="AE171" s="907" t="s">
        <v>1140</v>
      </c>
      <c r="AF171" s="907" t="s">
        <v>1140</v>
      </c>
      <c r="AG171" s="907" t="s">
        <v>1140</v>
      </c>
      <c r="AH171" s="907" t="s">
        <v>1140</v>
      </c>
      <c r="AI171" s="907" t="s">
        <v>1140</v>
      </c>
      <c r="AJ171" s="907" t="s">
        <v>1140</v>
      </c>
      <c r="AK171" s="907" t="s">
        <v>1140</v>
      </c>
      <c r="AL171" s="907" t="s">
        <v>1140</v>
      </c>
      <c r="AM171" s="907" t="s">
        <v>1140</v>
      </c>
      <c r="AN171" s="907" t="s">
        <v>1140</v>
      </c>
      <c r="AO171" s="907" t="s">
        <v>1140</v>
      </c>
      <c r="AP171" s="907" t="s">
        <v>1140</v>
      </c>
      <c r="AQ171" s="907" t="s">
        <v>1140</v>
      </c>
      <c r="AR171" s="907" t="s">
        <v>1140</v>
      </c>
      <c r="AS171" s="907" t="s">
        <v>1140</v>
      </c>
      <c r="AT171" s="907" t="s">
        <v>1140</v>
      </c>
      <c r="AU171" s="907" t="s">
        <v>1140</v>
      </c>
      <c r="AV171" s="907" t="s">
        <v>1140</v>
      </c>
      <c r="AW171" s="907" t="s">
        <v>1140</v>
      </c>
      <c r="AX171" s="907" t="s">
        <v>1140</v>
      </c>
      <c r="AY171" s="907" t="s">
        <v>534</v>
      </c>
      <c r="AZ171" s="907" t="s">
        <v>534</v>
      </c>
      <c r="BA171" s="907" t="s">
        <v>1140</v>
      </c>
      <c r="BB171" s="907" t="s">
        <v>534</v>
      </c>
      <c r="BC171" s="907" t="s">
        <v>1140</v>
      </c>
      <c r="BD171" s="907" t="s">
        <v>534</v>
      </c>
      <c r="BE171" s="907" t="s">
        <v>1140</v>
      </c>
      <c r="BF171" s="907" t="s">
        <v>1140</v>
      </c>
      <c r="BG171" s="907" t="s">
        <v>534</v>
      </c>
      <c r="BH171" s="907" t="s">
        <v>534</v>
      </c>
      <c r="BI171" s="907" t="s">
        <v>1140</v>
      </c>
      <c r="BJ171" s="907" t="s">
        <v>534</v>
      </c>
      <c r="BK171" s="907" t="s">
        <v>1140</v>
      </c>
      <c r="BL171" s="907" t="s">
        <v>534</v>
      </c>
      <c r="BM171" s="907" t="s">
        <v>1140</v>
      </c>
      <c r="BN171" s="907" t="s">
        <v>1140</v>
      </c>
      <c r="BO171" s="907" t="s">
        <v>534</v>
      </c>
      <c r="BP171" s="907" t="s">
        <v>534</v>
      </c>
      <c r="BQ171" s="907" t="s">
        <v>534</v>
      </c>
      <c r="BR171" s="907" t="s">
        <v>534</v>
      </c>
      <c r="BS171" s="907" t="s">
        <v>1140</v>
      </c>
      <c r="BT171" s="907" t="s">
        <v>534</v>
      </c>
      <c r="BU171" s="907" t="s">
        <v>1140</v>
      </c>
      <c r="BV171" s="907" t="s">
        <v>1140</v>
      </c>
      <c r="BW171" s="907" t="s">
        <v>1140</v>
      </c>
      <c r="BX171" s="907" t="s">
        <v>1140</v>
      </c>
      <c r="BY171" s="907" t="s">
        <v>1140</v>
      </c>
      <c r="BZ171" s="907" t="s">
        <v>534</v>
      </c>
      <c r="CA171" s="907" t="s">
        <v>534</v>
      </c>
      <c r="CB171" s="907" t="s">
        <v>1140</v>
      </c>
      <c r="CC171" s="907" t="s">
        <v>1140</v>
      </c>
      <c r="CD171" s="907" t="s">
        <v>1140</v>
      </c>
      <c r="CE171" s="907" t="s">
        <v>1140</v>
      </c>
      <c r="CF171" s="907" t="s">
        <v>534</v>
      </c>
      <c r="CG171" s="907" t="s">
        <v>1140</v>
      </c>
      <c r="CH171" s="907" t="s">
        <v>1140</v>
      </c>
      <c r="CI171" s="907" t="s">
        <v>1140</v>
      </c>
      <c r="CJ171" s="907" t="s">
        <v>1140</v>
      </c>
      <c r="CK171" s="907" t="s">
        <v>1140</v>
      </c>
      <c r="CL171" s="907" t="s">
        <v>1140</v>
      </c>
      <c r="CM171" s="907" t="s">
        <v>1140</v>
      </c>
      <c r="CN171" s="907" t="s">
        <v>534</v>
      </c>
      <c r="CO171" s="907" t="s">
        <v>1140</v>
      </c>
      <c r="CP171" s="907" t="s">
        <v>1140</v>
      </c>
      <c r="CQ171" s="907" t="s">
        <v>1140</v>
      </c>
      <c r="CR171" s="907" t="s">
        <v>1140</v>
      </c>
      <c r="CS171" s="907" t="s">
        <v>1140</v>
      </c>
      <c r="CT171" s="907" t="s">
        <v>1140</v>
      </c>
      <c r="CU171" s="907" t="s">
        <v>1140</v>
      </c>
      <c r="CV171" s="907" t="s">
        <v>1140</v>
      </c>
      <c r="CW171" s="907" t="s">
        <v>1140</v>
      </c>
      <c r="CX171" s="907" t="s">
        <v>1140</v>
      </c>
      <c r="CY171" s="907" t="s">
        <v>1140</v>
      </c>
      <c r="CZ171" s="907" t="s">
        <v>534</v>
      </c>
      <c r="DA171" s="907" t="s">
        <v>1140</v>
      </c>
      <c r="DB171" s="907" t="s">
        <v>1140</v>
      </c>
      <c r="DC171" s="907" t="s">
        <v>1140</v>
      </c>
      <c r="DD171" s="907" t="s">
        <v>1140</v>
      </c>
      <c r="DE171" s="907" t="s">
        <v>1140</v>
      </c>
      <c r="DF171" s="907" t="s">
        <v>1140</v>
      </c>
      <c r="DG171" s="907" t="s">
        <v>1140</v>
      </c>
      <c r="DH171" s="907" t="s">
        <v>1140</v>
      </c>
      <c r="DI171" s="907" t="s">
        <v>1140</v>
      </c>
      <c r="DJ171" s="907" t="s">
        <v>534</v>
      </c>
      <c r="DK171" s="907" t="s">
        <v>1140</v>
      </c>
      <c r="DL171" s="907" t="s">
        <v>1140</v>
      </c>
      <c r="DM171" s="907" t="s">
        <v>1140</v>
      </c>
      <c r="DN171" s="907" t="s">
        <v>1140</v>
      </c>
      <c r="DO171" s="907" t="s">
        <v>1140</v>
      </c>
      <c r="DP171" s="907" t="s">
        <v>1140</v>
      </c>
      <c r="DQ171" s="907" t="s">
        <v>1140</v>
      </c>
      <c r="DR171" s="907" t="s">
        <v>1140</v>
      </c>
      <c r="DS171" s="907" t="s">
        <v>1140</v>
      </c>
      <c r="DT171" s="907" t="s">
        <v>534</v>
      </c>
      <c r="DU171" s="907" t="s">
        <v>1140</v>
      </c>
      <c r="DV171" s="907" t="s">
        <v>1140</v>
      </c>
      <c r="DW171" s="907" t="s">
        <v>534</v>
      </c>
      <c r="DX171" s="907" t="s">
        <v>534</v>
      </c>
      <c r="DY171" s="907" t="s">
        <v>534</v>
      </c>
      <c r="DZ171" s="907" t="s">
        <v>534</v>
      </c>
      <c r="EA171" s="907" t="s">
        <v>534</v>
      </c>
      <c r="EB171" s="907" t="s">
        <v>1140</v>
      </c>
      <c r="EC171" s="907" t="s">
        <v>534</v>
      </c>
      <c r="ED171" s="907" t="s">
        <v>1140</v>
      </c>
      <c r="EE171" s="907" t="s">
        <v>1140</v>
      </c>
      <c r="EF171" s="907" t="s">
        <v>1140</v>
      </c>
      <c r="EG171" s="907" t="s">
        <v>1140</v>
      </c>
      <c r="EH171" s="907" t="s">
        <v>1140</v>
      </c>
      <c r="EI171" s="907" t="s">
        <v>1140</v>
      </c>
      <c r="EJ171" s="907" t="s">
        <v>1140</v>
      </c>
      <c r="EK171" s="907" t="s">
        <v>1140</v>
      </c>
      <c r="EL171" s="907" t="s">
        <v>1140</v>
      </c>
      <c r="EM171" s="907" t="s">
        <v>1140</v>
      </c>
      <c r="EN171" s="907" t="s">
        <v>1140</v>
      </c>
      <c r="EO171" s="907" t="s">
        <v>1140</v>
      </c>
      <c r="EP171" s="907" t="s">
        <v>1140</v>
      </c>
      <c r="EQ171" s="907" t="s">
        <v>1140</v>
      </c>
      <c r="ER171" s="907" t="s">
        <v>534</v>
      </c>
      <c r="ES171" s="907" t="s">
        <v>534</v>
      </c>
      <c r="ET171" s="907" t="s">
        <v>534</v>
      </c>
      <c r="EU171" s="907" t="s">
        <v>1140</v>
      </c>
      <c r="EV171" s="907" t="s">
        <v>534</v>
      </c>
      <c r="EW171" s="907" t="s">
        <v>1140</v>
      </c>
      <c r="EX171" s="907" t="s">
        <v>534</v>
      </c>
      <c r="EY171" s="907" t="s">
        <v>1140</v>
      </c>
      <c r="EZ171" s="907" t="s">
        <v>1140</v>
      </c>
      <c r="FA171" s="907" t="s">
        <v>1140</v>
      </c>
      <c r="FB171" s="907" t="s">
        <v>1140</v>
      </c>
      <c r="FC171" s="907" t="s">
        <v>1140</v>
      </c>
      <c r="FD171" s="907" t="s">
        <v>1140</v>
      </c>
      <c r="FE171" s="907" t="s">
        <v>1140</v>
      </c>
      <c r="FF171" s="907" t="s">
        <v>1140</v>
      </c>
      <c r="FG171" s="907" t="s">
        <v>1140</v>
      </c>
      <c r="FH171" s="907" t="s">
        <v>1140</v>
      </c>
      <c r="FI171" s="907" t="s">
        <v>1140</v>
      </c>
      <c r="FJ171" s="907" t="s">
        <v>1140</v>
      </c>
      <c r="FK171" s="907" t="s">
        <v>1140</v>
      </c>
      <c r="FL171" s="907" t="s">
        <v>1140</v>
      </c>
      <c r="FM171" s="907" t="s">
        <v>1140</v>
      </c>
      <c r="FN171" s="907" t="s">
        <v>1140</v>
      </c>
      <c r="FO171" s="907" t="s">
        <v>1140</v>
      </c>
      <c r="FP171" s="907" t="s">
        <v>1140</v>
      </c>
      <c r="FQ171" s="907" t="s">
        <v>1140</v>
      </c>
      <c r="FR171" s="907" t="s">
        <v>534</v>
      </c>
      <c r="FS171" s="907" t="s">
        <v>1140</v>
      </c>
      <c r="FT171" s="907" t="s">
        <v>1140</v>
      </c>
      <c r="FU171" s="907" t="s">
        <v>1140</v>
      </c>
      <c r="FV171" s="907" t="s">
        <v>534</v>
      </c>
      <c r="FW171" s="907" t="s">
        <v>1140</v>
      </c>
      <c r="FX171" s="907" t="s">
        <v>534</v>
      </c>
      <c r="FY171" s="907" t="s">
        <v>534</v>
      </c>
      <c r="FZ171" s="907" t="s">
        <v>534</v>
      </c>
      <c r="GA171" s="907" t="s">
        <v>534</v>
      </c>
      <c r="GB171" s="907" t="s">
        <v>534</v>
      </c>
      <c r="GC171" s="907" t="s">
        <v>1140</v>
      </c>
      <c r="GD171" s="907" t="s">
        <v>534</v>
      </c>
      <c r="GE171" s="907" t="s">
        <v>534</v>
      </c>
      <c r="GF171" s="907" t="s">
        <v>1140</v>
      </c>
      <c r="GG171" s="907" t="s">
        <v>1140</v>
      </c>
      <c r="GH171" s="907" t="s">
        <v>534</v>
      </c>
      <c r="GI171" s="907" t="s">
        <v>534</v>
      </c>
      <c r="GJ171" s="907" t="s">
        <v>534</v>
      </c>
      <c r="GK171" s="907" t="s">
        <v>1140</v>
      </c>
    </row>
    <row r="172" spans="1:193" x14ac:dyDescent="0.2">
      <c r="A172" s="906">
        <v>44632</v>
      </c>
      <c r="B172" s="907" t="s">
        <v>1140</v>
      </c>
      <c r="C172" s="907" t="s">
        <v>1140</v>
      </c>
      <c r="D172" s="907" t="s">
        <v>1140</v>
      </c>
      <c r="E172" s="907" t="s">
        <v>534</v>
      </c>
      <c r="F172" s="907" t="s">
        <v>1140</v>
      </c>
      <c r="G172" s="907" t="s">
        <v>1140</v>
      </c>
      <c r="H172" s="907" t="s">
        <v>1140</v>
      </c>
      <c r="I172" s="907" t="s">
        <v>1140</v>
      </c>
      <c r="J172" s="907" t="s">
        <v>1140</v>
      </c>
      <c r="K172" s="907" t="s">
        <v>1140</v>
      </c>
      <c r="L172" s="907" t="s">
        <v>1140</v>
      </c>
      <c r="M172" s="907" t="s">
        <v>1140</v>
      </c>
      <c r="N172" s="907" t="s">
        <v>1140</v>
      </c>
      <c r="O172" s="907" t="s">
        <v>1140</v>
      </c>
      <c r="P172" s="907" t="s">
        <v>1140</v>
      </c>
      <c r="Q172" s="907" t="s">
        <v>1140</v>
      </c>
      <c r="R172" s="907" t="s">
        <v>1140</v>
      </c>
      <c r="S172" s="907" t="s">
        <v>1140</v>
      </c>
      <c r="T172" s="907" t="s">
        <v>1140</v>
      </c>
      <c r="U172" s="907" t="s">
        <v>1140</v>
      </c>
      <c r="V172" s="907" t="s">
        <v>1140</v>
      </c>
      <c r="W172" s="907" t="s">
        <v>1140</v>
      </c>
      <c r="X172" s="907" t="s">
        <v>1140</v>
      </c>
      <c r="Y172" s="907" t="s">
        <v>1140</v>
      </c>
      <c r="Z172" s="907" t="s">
        <v>1140</v>
      </c>
      <c r="AA172" s="907" t="s">
        <v>1140</v>
      </c>
      <c r="AB172" s="907" t="s">
        <v>1140</v>
      </c>
      <c r="AC172" s="907" t="s">
        <v>1140</v>
      </c>
      <c r="AD172" s="907" t="s">
        <v>1140</v>
      </c>
      <c r="AE172" s="907" t="s">
        <v>1140</v>
      </c>
      <c r="AF172" s="907" t="s">
        <v>1140</v>
      </c>
      <c r="AG172" s="907" t="s">
        <v>1140</v>
      </c>
      <c r="AH172" s="907" t="s">
        <v>1140</v>
      </c>
      <c r="AI172" s="907" t="s">
        <v>1140</v>
      </c>
      <c r="AJ172" s="907" t="s">
        <v>1140</v>
      </c>
      <c r="AK172" s="907" t="s">
        <v>1140</v>
      </c>
      <c r="AL172" s="907" t="s">
        <v>1140</v>
      </c>
      <c r="AM172" s="907" t="s">
        <v>1140</v>
      </c>
      <c r="AN172" s="907" t="s">
        <v>1140</v>
      </c>
      <c r="AO172" s="907" t="s">
        <v>1140</v>
      </c>
      <c r="AP172" s="907" t="s">
        <v>1140</v>
      </c>
      <c r="AQ172" s="907" t="s">
        <v>1140</v>
      </c>
      <c r="AR172" s="907" t="s">
        <v>1140</v>
      </c>
      <c r="AS172" s="907" t="s">
        <v>1140</v>
      </c>
      <c r="AT172" s="907" t="s">
        <v>1140</v>
      </c>
      <c r="AU172" s="907" t="s">
        <v>1140</v>
      </c>
      <c r="AV172" s="907" t="s">
        <v>1140</v>
      </c>
      <c r="AW172" s="907" t="s">
        <v>1140</v>
      </c>
      <c r="AX172" s="907" t="s">
        <v>1140</v>
      </c>
      <c r="AY172" s="907" t="s">
        <v>534</v>
      </c>
      <c r="AZ172" s="907" t="s">
        <v>534</v>
      </c>
      <c r="BA172" s="907" t="s">
        <v>1140</v>
      </c>
      <c r="BB172" s="907" t="s">
        <v>534</v>
      </c>
      <c r="BC172" s="907" t="s">
        <v>1140</v>
      </c>
      <c r="BD172" s="907" t="s">
        <v>534</v>
      </c>
      <c r="BE172" s="907" t="s">
        <v>1140</v>
      </c>
      <c r="BF172" s="907" t="s">
        <v>1140</v>
      </c>
      <c r="BG172" s="907" t="s">
        <v>534</v>
      </c>
      <c r="BH172" s="907" t="s">
        <v>534</v>
      </c>
      <c r="BI172" s="907" t="s">
        <v>1140</v>
      </c>
      <c r="BJ172" s="907" t="s">
        <v>534</v>
      </c>
      <c r="BK172" s="907" t="s">
        <v>1140</v>
      </c>
      <c r="BL172" s="907" t="s">
        <v>534</v>
      </c>
      <c r="BM172" s="907" t="s">
        <v>1140</v>
      </c>
      <c r="BN172" s="907" t="s">
        <v>1140</v>
      </c>
      <c r="BO172" s="907" t="s">
        <v>534</v>
      </c>
      <c r="BP172" s="907" t="s">
        <v>534</v>
      </c>
      <c r="BQ172" s="907" t="s">
        <v>534</v>
      </c>
      <c r="BR172" s="907" t="s">
        <v>534</v>
      </c>
      <c r="BS172" s="907" t="s">
        <v>1140</v>
      </c>
      <c r="BT172" s="907" t="s">
        <v>534</v>
      </c>
      <c r="BU172" s="907" t="s">
        <v>1140</v>
      </c>
      <c r="BV172" s="907" t="s">
        <v>1140</v>
      </c>
      <c r="BW172" s="907" t="s">
        <v>1140</v>
      </c>
      <c r="BX172" s="907" t="s">
        <v>1140</v>
      </c>
      <c r="BY172" s="907" t="s">
        <v>1140</v>
      </c>
      <c r="BZ172" s="907" t="s">
        <v>534</v>
      </c>
      <c r="CA172" s="907" t="s">
        <v>534</v>
      </c>
      <c r="CB172" s="907" t="s">
        <v>1140</v>
      </c>
      <c r="CC172" s="907" t="s">
        <v>1140</v>
      </c>
      <c r="CD172" s="907" t="s">
        <v>1140</v>
      </c>
      <c r="CE172" s="907" t="s">
        <v>1140</v>
      </c>
      <c r="CF172" s="907" t="s">
        <v>534</v>
      </c>
      <c r="CG172" s="907" t="s">
        <v>1140</v>
      </c>
      <c r="CH172" s="907" t="s">
        <v>1140</v>
      </c>
      <c r="CI172" s="907" t="s">
        <v>1140</v>
      </c>
      <c r="CJ172" s="907" t="s">
        <v>1140</v>
      </c>
      <c r="CK172" s="907" t="s">
        <v>1140</v>
      </c>
      <c r="CL172" s="907" t="s">
        <v>1140</v>
      </c>
      <c r="CM172" s="907" t="s">
        <v>1140</v>
      </c>
      <c r="CN172" s="907" t="s">
        <v>534</v>
      </c>
      <c r="CO172" s="907" t="s">
        <v>1140</v>
      </c>
      <c r="CP172" s="907" t="s">
        <v>1140</v>
      </c>
      <c r="CQ172" s="907" t="s">
        <v>1140</v>
      </c>
      <c r="CR172" s="907" t="s">
        <v>1140</v>
      </c>
      <c r="CS172" s="907" t="s">
        <v>1140</v>
      </c>
      <c r="CT172" s="907" t="s">
        <v>1140</v>
      </c>
      <c r="CU172" s="907" t="s">
        <v>1140</v>
      </c>
      <c r="CV172" s="907" t="s">
        <v>1140</v>
      </c>
      <c r="CW172" s="907" t="s">
        <v>1140</v>
      </c>
      <c r="CX172" s="907" t="s">
        <v>1140</v>
      </c>
      <c r="CY172" s="907" t="s">
        <v>1140</v>
      </c>
      <c r="CZ172" s="907" t="s">
        <v>534</v>
      </c>
      <c r="DA172" s="907" t="s">
        <v>1140</v>
      </c>
      <c r="DB172" s="907" t="s">
        <v>1140</v>
      </c>
      <c r="DC172" s="907" t="s">
        <v>1140</v>
      </c>
      <c r="DD172" s="907" t="s">
        <v>1140</v>
      </c>
      <c r="DE172" s="907" t="s">
        <v>1140</v>
      </c>
      <c r="DF172" s="907" t="s">
        <v>1140</v>
      </c>
      <c r="DG172" s="907" t="s">
        <v>1140</v>
      </c>
      <c r="DH172" s="907" t="s">
        <v>1140</v>
      </c>
      <c r="DI172" s="907" t="s">
        <v>1140</v>
      </c>
      <c r="DJ172" s="907" t="s">
        <v>534</v>
      </c>
      <c r="DK172" s="907" t="s">
        <v>1140</v>
      </c>
      <c r="DL172" s="907" t="s">
        <v>1140</v>
      </c>
      <c r="DM172" s="907" t="s">
        <v>1140</v>
      </c>
      <c r="DN172" s="907" t="s">
        <v>1140</v>
      </c>
      <c r="DO172" s="907" t="s">
        <v>1140</v>
      </c>
      <c r="DP172" s="907" t="s">
        <v>1140</v>
      </c>
      <c r="DQ172" s="907" t="s">
        <v>1140</v>
      </c>
      <c r="DR172" s="907" t="s">
        <v>1140</v>
      </c>
      <c r="DS172" s="907" t="s">
        <v>1140</v>
      </c>
      <c r="DT172" s="907" t="s">
        <v>1140</v>
      </c>
      <c r="DU172" s="907" t="s">
        <v>1140</v>
      </c>
      <c r="DV172" s="907" t="s">
        <v>1140</v>
      </c>
      <c r="DW172" s="907" t="s">
        <v>534</v>
      </c>
      <c r="DX172" s="907" t="s">
        <v>534</v>
      </c>
      <c r="DY172" s="907" t="s">
        <v>534</v>
      </c>
      <c r="DZ172" s="907" t="s">
        <v>534</v>
      </c>
      <c r="EA172" s="907" t="s">
        <v>534</v>
      </c>
      <c r="EB172" s="907" t="s">
        <v>534</v>
      </c>
      <c r="EC172" s="907" t="s">
        <v>534</v>
      </c>
      <c r="ED172" s="907" t="s">
        <v>1140</v>
      </c>
      <c r="EE172" s="907" t="s">
        <v>1140</v>
      </c>
      <c r="EF172" s="907" t="s">
        <v>1140</v>
      </c>
      <c r="EG172" s="907" t="s">
        <v>1140</v>
      </c>
      <c r="EH172" s="907" t="s">
        <v>1140</v>
      </c>
      <c r="EI172" s="907" t="s">
        <v>1140</v>
      </c>
      <c r="EJ172" s="907" t="s">
        <v>1140</v>
      </c>
      <c r="EK172" s="907" t="s">
        <v>1140</v>
      </c>
      <c r="EL172" s="907" t="s">
        <v>1140</v>
      </c>
      <c r="EM172" s="907" t="s">
        <v>1140</v>
      </c>
      <c r="EN172" s="907" t="s">
        <v>1140</v>
      </c>
      <c r="EO172" s="907" t="s">
        <v>1140</v>
      </c>
      <c r="EP172" s="907" t="s">
        <v>1140</v>
      </c>
      <c r="EQ172" s="907" t="s">
        <v>1140</v>
      </c>
      <c r="ER172" s="907" t="s">
        <v>534</v>
      </c>
      <c r="ES172" s="907" t="s">
        <v>534</v>
      </c>
      <c r="ET172" s="907" t="s">
        <v>534</v>
      </c>
      <c r="EU172" s="907" t="s">
        <v>1140</v>
      </c>
      <c r="EV172" s="907" t="s">
        <v>534</v>
      </c>
      <c r="EW172" s="907" t="s">
        <v>1140</v>
      </c>
      <c r="EX172" s="907" t="s">
        <v>534</v>
      </c>
      <c r="EY172" s="907" t="s">
        <v>1140</v>
      </c>
      <c r="EZ172" s="907" t="s">
        <v>1140</v>
      </c>
      <c r="FA172" s="907" t="s">
        <v>1140</v>
      </c>
      <c r="FB172" s="907" t="s">
        <v>1140</v>
      </c>
      <c r="FC172" s="907" t="s">
        <v>534</v>
      </c>
      <c r="FD172" s="907" t="s">
        <v>1140</v>
      </c>
      <c r="FE172" s="907" t="s">
        <v>1140</v>
      </c>
      <c r="FF172" s="907" t="s">
        <v>1140</v>
      </c>
      <c r="FG172" s="907" t="s">
        <v>1140</v>
      </c>
      <c r="FH172" s="907" t="s">
        <v>534</v>
      </c>
      <c r="FI172" s="907" t="s">
        <v>1140</v>
      </c>
      <c r="FJ172" s="907" t="s">
        <v>1140</v>
      </c>
      <c r="FK172" s="907" t="s">
        <v>1140</v>
      </c>
      <c r="FL172" s="907" t="s">
        <v>1140</v>
      </c>
      <c r="FM172" s="907" t="s">
        <v>1140</v>
      </c>
      <c r="FN172" s="907" t="s">
        <v>1140</v>
      </c>
      <c r="FO172" s="907" t="s">
        <v>1140</v>
      </c>
      <c r="FP172" s="907" t="s">
        <v>1140</v>
      </c>
      <c r="FQ172" s="907" t="s">
        <v>1140</v>
      </c>
      <c r="FR172" s="907" t="s">
        <v>534</v>
      </c>
      <c r="FS172" s="907" t="s">
        <v>1140</v>
      </c>
      <c r="FT172" s="907" t="s">
        <v>1140</v>
      </c>
      <c r="FU172" s="907" t="s">
        <v>1140</v>
      </c>
      <c r="FV172" s="907" t="s">
        <v>534</v>
      </c>
      <c r="FW172" s="907" t="s">
        <v>1140</v>
      </c>
      <c r="FX172" s="907" t="s">
        <v>534</v>
      </c>
      <c r="FY172" s="907" t="s">
        <v>534</v>
      </c>
      <c r="FZ172" s="907" t="s">
        <v>534</v>
      </c>
      <c r="GA172" s="907" t="s">
        <v>534</v>
      </c>
      <c r="GB172" s="907" t="s">
        <v>534</v>
      </c>
      <c r="GC172" s="907" t="s">
        <v>1140</v>
      </c>
      <c r="GD172" s="907" t="s">
        <v>534</v>
      </c>
      <c r="GE172" s="907" t="s">
        <v>534</v>
      </c>
      <c r="GF172" s="907" t="s">
        <v>1140</v>
      </c>
      <c r="GG172" s="907" t="s">
        <v>1140</v>
      </c>
      <c r="GH172" s="907" t="s">
        <v>534</v>
      </c>
      <c r="GI172" s="907" t="s">
        <v>534</v>
      </c>
      <c r="GJ172" s="907" t="s">
        <v>534</v>
      </c>
      <c r="GK172" s="907" t="s">
        <v>534</v>
      </c>
    </row>
    <row r="173" spans="1:193" x14ac:dyDescent="0.2">
      <c r="A173" s="906">
        <v>44633</v>
      </c>
      <c r="B173" s="907" t="s">
        <v>1140</v>
      </c>
      <c r="C173" s="907" t="s">
        <v>1140</v>
      </c>
      <c r="D173" s="907" t="s">
        <v>1140</v>
      </c>
      <c r="E173" s="907" t="s">
        <v>534</v>
      </c>
      <c r="F173" s="907" t="s">
        <v>1140</v>
      </c>
      <c r="G173" s="907" t="s">
        <v>1140</v>
      </c>
      <c r="H173" s="907" t="s">
        <v>1140</v>
      </c>
      <c r="I173" s="907" t="s">
        <v>534</v>
      </c>
      <c r="J173" s="907" t="s">
        <v>1140</v>
      </c>
      <c r="K173" s="907" t="s">
        <v>1140</v>
      </c>
      <c r="L173" s="907" t="s">
        <v>1140</v>
      </c>
      <c r="M173" s="907" t="s">
        <v>1140</v>
      </c>
      <c r="N173" s="907" t="s">
        <v>1140</v>
      </c>
      <c r="O173" s="907" t="s">
        <v>1140</v>
      </c>
      <c r="P173" s="907" t="s">
        <v>1140</v>
      </c>
      <c r="Q173" s="907" t="s">
        <v>1140</v>
      </c>
      <c r="R173" s="907" t="s">
        <v>1140</v>
      </c>
      <c r="S173" s="907" t="s">
        <v>1140</v>
      </c>
      <c r="T173" s="907" t="s">
        <v>1140</v>
      </c>
      <c r="U173" s="907" t="s">
        <v>1140</v>
      </c>
      <c r="V173" s="907" t="s">
        <v>1140</v>
      </c>
      <c r="W173" s="907" t="s">
        <v>1140</v>
      </c>
      <c r="X173" s="907" t="s">
        <v>1140</v>
      </c>
      <c r="Y173" s="907" t="s">
        <v>1140</v>
      </c>
      <c r="Z173" s="907" t="s">
        <v>1140</v>
      </c>
      <c r="AA173" s="907" t="s">
        <v>1140</v>
      </c>
      <c r="AB173" s="907" t="s">
        <v>1140</v>
      </c>
      <c r="AC173" s="907" t="s">
        <v>1140</v>
      </c>
      <c r="AD173" s="907" t="s">
        <v>1140</v>
      </c>
      <c r="AE173" s="907" t="s">
        <v>1140</v>
      </c>
      <c r="AF173" s="907" t="s">
        <v>1140</v>
      </c>
      <c r="AG173" s="907" t="s">
        <v>1140</v>
      </c>
      <c r="AH173" s="907" t="s">
        <v>1140</v>
      </c>
      <c r="AI173" s="907" t="s">
        <v>1140</v>
      </c>
      <c r="AJ173" s="907" t="s">
        <v>1140</v>
      </c>
      <c r="AK173" s="907" t="s">
        <v>1140</v>
      </c>
      <c r="AL173" s="907" t="s">
        <v>1140</v>
      </c>
      <c r="AM173" s="907" t="s">
        <v>1140</v>
      </c>
      <c r="AN173" s="907" t="s">
        <v>1140</v>
      </c>
      <c r="AO173" s="907" t="s">
        <v>1140</v>
      </c>
      <c r="AP173" s="907" t="s">
        <v>1140</v>
      </c>
      <c r="AQ173" s="907" t="s">
        <v>1140</v>
      </c>
      <c r="AR173" s="907" t="s">
        <v>1140</v>
      </c>
      <c r="AS173" s="907" t="s">
        <v>1140</v>
      </c>
      <c r="AT173" s="907" t="s">
        <v>1140</v>
      </c>
      <c r="AU173" s="907" t="s">
        <v>1140</v>
      </c>
      <c r="AV173" s="907" t="s">
        <v>1140</v>
      </c>
      <c r="AW173" s="907" t="s">
        <v>1140</v>
      </c>
      <c r="AX173" s="907" t="s">
        <v>1140</v>
      </c>
      <c r="AY173" s="907" t="s">
        <v>534</v>
      </c>
      <c r="AZ173" s="907" t="s">
        <v>534</v>
      </c>
      <c r="BA173" s="907" t="s">
        <v>1140</v>
      </c>
      <c r="BB173" s="907" t="s">
        <v>534</v>
      </c>
      <c r="BC173" s="907" t="s">
        <v>1140</v>
      </c>
      <c r="BD173" s="907" t="s">
        <v>534</v>
      </c>
      <c r="BE173" s="907" t="s">
        <v>1140</v>
      </c>
      <c r="BF173" s="907" t="s">
        <v>1140</v>
      </c>
      <c r="BG173" s="907" t="s">
        <v>534</v>
      </c>
      <c r="BH173" s="907" t="s">
        <v>534</v>
      </c>
      <c r="BI173" s="907" t="s">
        <v>1140</v>
      </c>
      <c r="BJ173" s="907" t="s">
        <v>534</v>
      </c>
      <c r="BK173" s="907" t="s">
        <v>1140</v>
      </c>
      <c r="BL173" s="907" t="s">
        <v>534</v>
      </c>
      <c r="BM173" s="907" t="s">
        <v>1140</v>
      </c>
      <c r="BN173" s="907" t="s">
        <v>1140</v>
      </c>
      <c r="BO173" s="907" t="s">
        <v>534</v>
      </c>
      <c r="BP173" s="907" t="s">
        <v>534</v>
      </c>
      <c r="BQ173" s="907" t="s">
        <v>534</v>
      </c>
      <c r="BR173" s="907" t="s">
        <v>534</v>
      </c>
      <c r="BS173" s="907" t="s">
        <v>1140</v>
      </c>
      <c r="BT173" s="907" t="s">
        <v>534</v>
      </c>
      <c r="BU173" s="907" t="s">
        <v>1140</v>
      </c>
      <c r="BV173" s="907" t="s">
        <v>1140</v>
      </c>
      <c r="BW173" s="907" t="s">
        <v>1140</v>
      </c>
      <c r="BX173" s="907" t="s">
        <v>1140</v>
      </c>
      <c r="BY173" s="907" t="s">
        <v>534</v>
      </c>
      <c r="BZ173" s="907" t="s">
        <v>534</v>
      </c>
      <c r="CA173" s="907" t="s">
        <v>534</v>
      </c>
      <c r="CB173" s="907" t="s">
        <v>1140</v>
      </c>
      <c r="CC173" s="907" t="s">
        <v>1140</v>
      </c>
      <c r="CD173" s="907" t="s">
        <v>1140</v>
      </c>
      <c r="CE173" s="907" t="s">
        <v>1140</v>
      </c>
      <c r="CF173" s="907" t="s">
        <v>534</v>
      </c>
      <c r="CG173" s="907" t="s">
        <v>1140</v>
      </c>
      <c r="CH173" s="907" t="s">
        <v>1140</v>
      </c>
      <c r="CI173" s="907" t="s">
        <v>1140</v>
      </c>
      <c r="CJ173" s="907" t="s">
        <v>1140</v>
      </c>
      <c r="CK173" s="907" t="s">
        <v>1140</v>
      </c>
      <c r="CL173" s="907" t="s">
        <v>1140</v>
      </c>
      <c r="CM173" s="907" t="s">
        <v>1140</v>
      </c>
      <c r="CN173" s="907" t="s">
        <v>534</v>
      </c>
      <c r="CO173" s="907" t="s">
        <v>1140</v>
      </c>
      <c r="CP173" s="907" t="s">
        <v>1140</v>
      </c>
      <c r="CQ173" s="907" t="s">
        <v>1140</v>
      </c>
      <c r="CR173" s="907" t="s">
        <v>1140</v>
      </c>
      <c r="CS173" s="907" t="s">
        <v>1140</v>
      </c>
      <c r="CT173" s="907" t="s">
        <v>1140</v>
      </c>
      <c r="CU173" s="907" t="s">
        <v>1140</v>
      </c>
      <c r="CV173" s="907" t="s">
        <v>1140</v>
      </c>
      <c r="CW173" s="907" t="s">
        <v>1140</v>
      </c>
      <c r="CX173" s="907" t="s">
        <v>1140</v>
      </c>
      <c r="CY173" s="907" t="s">
        <v>1140</v>
      </c>
      <c r="CZ173" s="907" t="s">
        <v>534</v>
      </c>
      <c r="DA173" s="907" t="s">
        <v>1140</v>
      </c>
      <c r="DB173" s="907" t="s">
        <v>1140</v>
      </c>
      <c r="DC173" s="907" t="s">
        <v>1140</v>
      </c>
      <c r="DD173" s="907" t="s">
        <v>1140</v>
      </c>
      <c r="DE173" s="907" t="s">
        <v>1140</v>
      </c>
      <c r="DF173" s="907" t="s">
        <v>1140</v>
      </c>
      <c r="DG173" s="907" t="s">
        <v>1140</v>
      </c>
      <c r="DH173" s="907" t="s">
        <v>1140</v>
      </c>
      <c r="DI173" s="907" t="s">
        <v>1140</v>
      </c>
      <c r="DJ173" s="907" t="s">
        <v>534</v>
      </c>
      <c r="DK173" s="907" t="s">
        <v>1140</v>
      </c>
      <c r="DL173" s="907" t="s">
        <v>1140</v>
      </c>
      <c r="DM173" s="907" t="s">
        <v>1140</v>
      </c>
      <c r="DN173" s="907" t="s">
        <v>1140</v>
      </c>
      <c r="DO173" s="907" t="s">
        <v>1140</v>
      </c>
      <c r="DP173" s="907" t="s">
        <v>1140</v>
      </c>
      <c r="DQ173" s="907" t="s">
        <v>1140</v>
      </c>
      <c r="DR173" s="907" t="s">
        <v>1140</v>
      </c>
      <c r="DS173" s="907" t="s">
        <v>1140</v>
      </c>
      <c r="DT173" s="907" t="s">
        <v>1140</v>
      </c>
      <c r="DU173" s="907" t="s">
        <v>1140</v>
      </c>
      <c r="DV173" s="907" t="s">
        <v>1140</v>
      </c>
      <c r="DW173" s="907" t="s">
        <v>534</v>
      </c>
      <c r="DX173" s="907" t="s">
        <v>534</v>
      </c>
      <c r="DY173" s="907" t="s">
        <v>534</v>
      </c>
      <c r="DZ173" s="907" t="s">
        <v>534</v>
      </c>
      <c r="EA173" s="907" t="s">
        <v>534</v>
      </c>
      <c r="EB173" s="907" t="s">
        <v>534</v>
      </c>
      <c r="EC173" s="907" t="s">
        <v>534</v>
      </c>
      <c r="ED173" s="907" t="s">
        <v>1140</v>
      </c>
      <c r="EE173" s="907" t="s">
        <v>1140</v>
      </c>
      <c r="EF173" s="907" t="s">
        <v>1140</v>
      </c>
      <c r="EG173" s="907" t="s">
        <v>1140</v>
      </c>
      <c r="EH173" s="907" t="s">
        <v>1140</v>
      </c>
      <c r="EI173" s="907" t="s">
        <v>1140</v>
      </c>
      <c r="EJ173" s="907" t="s">
        <v>1140</v>
      </c>
      <c r="EK173" s="907" t="s">
        <v>1140</v>
      </c>
      <c r="EL173" s="907" t="s">
        <v>534</v>
      </c>
      <c r="EM173" s="907" t="s">
        <v>1140</v>
      </c>
      <c r="EN173" s="907" t="s">
        <v>1140</v>
      </c>
      <c r="EO173" s="907" t="s">
        <v>1140</v>
      </c>
      <c r="EP173" s="907" t="s">
        <v>1140</v>
      </c>
      <c r="EQ173" s="907" t="s">
        <v>1140</v>
      </c>
      <c r="ER173" s="907" t="s">
        <v>534</v>
      </c>
      <c r="ES173" s="907" t="s">
        <v>534</v>
      </c>
      <c r="ET173" s="907" t="s">
        <v>534</v>
      </c>
      <c r="EU173" s="907" t="s">
        <v>1140</v>
      </c>
      <c r="EV173" s="907" t="s">
        <v>534</v>
      </c>
      <c r="EW173" s="907" t="s">
        <v>534</v>
      </c>
      <c r="EX173" s="907" t="s">
        <v>534</v>
      </c>
      <c r="EY173" s="907" t="s">
        <v>1140</v>
      </c>
      <c r="EZ173" s="907" t="s">
        <v>1140</v>
      </c>
      <c r="FA173" s="907" t="s">
        <v>1140</v>
      </c>
      <c r="FB173" s="907" t="s">
        <v>1140</v>
      </c>
      <c r="FC173" s="907" t="s">
        <v>534</v>
      </c>
      <c r="FD173" s="907" t="s">
        <v>1140</v>
      </c>
      <c r="FE173" s="907" t="s">
        <v>1140</v>
      </c>
      <c r="FF173" s="907" t="s">
        <v>1140</v>
      </c>
      <c r="FG173" s="907" t="s">
        <v>1140</v>
      </c>
      <c r="FH173" s="907" t="s">
        <v>534</v>
      </c>
      <c r="FI173" s="907" t="s">
        <v>534</v>
      </c>
      <c r="FJ173" s="907" t="s">
        <v>1140</v>
      </c>
      <c r="FK173" s="907" t="s">
        <v>1140</v>
      </c>
      <c r="FL173" s="907" t="s">
        <v>1140</v>
      </c>
      <c r="FM173" s="907" t="s">
        <v>1140</v>
      </c>
      <c r="FN173" s="907" t="s">
        <v>1140</v>
      </c>
      <c r="FO173" s="907" t="s">
        <v>1140</v>
      </c>
      <c r="FP173" s="907" t="s">
        <v>1140</v>
      </c>
      <c r="FQ173" s="907" t="s">
        <v>1140</v>
      </c>
      <c r="FR173" s="907" t="s">
        <v>534</v>
      </c>
      <c r="FS173" s="907" t="s">
        <v>1140</v>
      </c>
      <c r="FT173" s="907" t="s">
        <v>1140</v>
      </c>
      <c r="FU173" s="907" t="s">
        <v>1140</v>
      </c>
      <c r="FV173" s="907" t="s">
        <v>534</v>
      </c>
      <c r="FW173" s="907" t="s">
        <v>1140</v>
      </c>
      <c r="FX173" s="907" t="s">
        <v>534</v>
      </c>
      <c r="FY173" s="907" t="s">
        <v>534</v>
      </c>
      <c r="FZ173" s="907" t="s">
        <v>534</v>
      </c>
      <c r="GA173" s="907" t="s">
        <v>534</v>
      </c>
      <c r="GB173" s="907" t="s">
        <v>1140</v>
      </c>
      <c r="GC173" s="907" t="s">
        <v>1140</v>
      </c>
      <c r="GD173" s="907" t="s">
        <v>534</v>
      </c>
      <c r="GE173" s="907" t="s">
        <v>534</v>
      </c>
      <c r="GF173" s="907" t="s">
        <v>1140</v>
      </c>
      <c r="GG173" s="907" t="s">
        <v>1140</v>
      </c>
      <c r="GH173" s="907" t="s">
        <v>534</v>
      </c>
      <c r="GI173" s="907" t="s">
        <v>534</v>
      </c>
      <c r="GJ173" s="907" t="s">
        <v>534</v>
      </c>
      <c r="GK173" s="907" t="s">
        <v>534</v>
      </c>
    </row>
    <row r="174" spans="1:193" x14ac:dyDescent="0.2">
      <c r="A174" s="906">
        <v>44634</v>
      </c>
      <c r="B174" s="907" t="s">
        <v>1140</v>
      </c>
      <c r="C174" s="907" t="s">
        <v>1140</v>
      </c>
      <c r="D174" s="907" t="s">
        <v>1140</v>
      </c>
      <c r="E174" s="907" t="s">
        <v>534</v>
      </c>
      <c r="F174" s="907" t="s">
        <v>1140</v>
      </c>
      <c r="G174" s="907" t="s">
        <v>1140</v>
      </c>
      <c r="H174" s="907" t="s">
        <v>1140</v>
      </c>
      <c r="I174" s="907" t="s">
        <v>534</v>
      </c>
      <c r="J174" s="907" t="s">
        <v>1140</v>
      </c>
      <c r="K174" s="907" t="s">
        <v>1140</v>
      </c>
      <c r="L174" s="907" t="s">
        <v>1140</v>
      </c>
      <c r="M174" s="907" t="s">
        <v>1140</v>
      </c>
      <c r="N174" s="907" t="s">
        <v>1140</v>
      </c>
      <c r="O174" s="907" t="s">
        <v>1140</v>
      </c>
      <c r="P174" s="907" t="s">
        <v>1140</v>
      </c>
      <c r="Q174" s="907" t="s">
        <v>1140</v>
      </c>
      <c r="R174" s="907" t="s">
        <v>1140</v>
      </c>
      <c r="S174" s="907" t="s">
        <v>1140</v>
      </c>
      <c r="T174" s="907" t="s">
        <v>1140</v>
      </c>
      <c r="U174" s="907" t="s">
        <v>1140</v>
      </c>
      <c r="V174" s="907" t="s">
        <v>1140</v>
      </c>
      <c r="W174" s="907" t="s">
        <v>1140</v>
      </c>
      <c r="X174" s="907" t="s">
        <v>1140</v>
      </c>
      <c r="Y174" s="907" t="s">
        <v>1140</v>
      </c>
      <c r="Z174" s="907" t="s">
        <v>1140</v>
      </c>
      <c r="AA174" s="907" t="s">
        <v>1140</v>
      </c>
      <c r="AB174" s="907" t="s">
        <v>1140</v>
      </c>
      <c r="AC174" s="907" t="s">
        <v>1140</v>
      </c>
      <c r="AD174" s="907" t="s">
        <v>1140</v>
      </c>
      <c r="AE174" s="907" t="s">
        <v>1140</v>
      </c>
      <c r="AF174" s="907" t="s">
        <v>1140</v>
      </c>
      <c r="AG174" s="907" t="s">
        <v>1140</v>
      </c>
      <c r="AH174" s="907" t="s">
        <v>1140</v>
      </c>
      <c r="AI174" s="907" t="s">
        <v>1140</v>
      </c>
      <c r="AJ174" s="907" t="s">
        <v>1140</v>
      </c>
      <c r="AK174" s="907" t="s">
        <v>1140</v>
      </c>
      <c r="AL174" s="907" t="s">
        <v>1140</v>
      </c>
      <c r="AM174" s="907" t="s">
        <v>1140</v>
      </c>
      <c r="AN174" s="907" t="s">
        <v>1140</v>
      </c>
      <c r="AO174" s="907" t="s">
        <v>1140</v>
      </c>
      <c r="AP174" s="907" t="s">
        <v>1140</v>
      </c>
      <c r="AQ174" s="907" t="s">
        <v>1140</v>
      </c>
      <c r="AR174" s="907" t="s">
        <v>1140</v>
      </c>
      <c r="AS174" s="907" t="s">
        <v>1140</v>
      </c>
      <c r="AT174" s="907" t="s">
        <v>1140</v>
      </c>
      <c r="AU174" s="907" t="s">
        <v>534</v>
      </c>
      <c r="AV174" s="907" t="s">
        <v>1140</v>
      </c>
      <c r="AW174" s="907" t="s">
        <v>1140</v>
      </c>
      <c r="AX174" s="907" t="s">
        <v>1140</v>
      </c>
      <c r="AY174" s="907" t="s">
        <v>534</v>
      </c>
      <c r="AZ174" s="907" t="s">
        <v>534</v>
      </c>
      <c r="BA174" s="907" t="s">
        <v>1140</v>
      </c>
      <c r="BB174" s="907" t="s">
        <v>534</v>
      </c>
      <c r="BC174" s="907" t="s">
        <v>1140</v>
      </c>
      <c r="BD174" s="907" t="s">
        <v>534</v>
      </c>
      <c r="BE174" s="907" t="s">
        <v>1140</v>
      </c>
      <c r="BF174" s="907" t="s">
        <v>1140</v>
      </c>
      <c r="BG174" s="907" t="s">
        <v>534</v>
      </c>
      <c r="BH174" s="907" t="s">
        <v>534</v>
      </c>
      <c r="BI174" s="907" t="s">
        <v>1140</v>
      </c>
      <c r="BJ174" s="907" t="s">
        <v>534</v>
      </c>
      <c r="BK174" s="907" t="s">
        <v>1140</v>
      </c>
      <c r="BL174" s="907" t="s">
        <v>534</v>
      </c>
      <c r="BM174" s="907" t="s">
        <v>1140</v>
      </c>
      <c r="BN174" s="907" t="s">
        <v>1140</v>
      </c>
      <c r="BO174" s="907" t="s">
        <v>534</v>
      </c>
      <c r="BP174" s="907" t="s">
        <v>534</v>
      </c>
      <c r="BQ174" s="907" t="s">
        <v>534</v>
      </c>
      <c r="BR174" s="907" t="s">
        <v>534</v>
      </c>
      <c r="BS174" s="907" t="s">
        <v>1140</v>
      </c>
      <c r="BT174" s="907" t="s">
        <v>534</v>
      </c>
      <c r="BU174" s="907" t="s">
        <v>1140</v>
      </c>
      <c r="BV174" s="907" t="s">
        <v>1140</v>
      </c>
      <c r="BW174" s="907" t="s">
        <v>1140</v>
      </c>
      <c r="BX174" s="907" t="s">
        <v>1140</v>
      </c>
      <c r="BY174" s="907" t="s">
        <v>1140</v>
      </c>
      <c r="BZ174" s="907" t="s">
        <v>534</v>
      </c>
      <c r="CA174" s="907" t="s">
        <v>534</v>
      </c>
      <c r="CB174" s="907" t="s">
        <v>1140</v>
      </c>
      <c r="CC174" s="907" t="s">
        <v>1140</v>
      </c>
      <c r="CD174" s="907" t="s">
        <v>1140</v>
      </c>
      <c r="CE174" s="907" t="s">
        <v>1140</v>
      </c>
      <c r="CF174" s="907" t="s">
        <v>534</v>
      </c>
      <c r="CG174" s="907" t="s">
        <v>1140</v>
      </c>
      <c r="CH174" s="907" t="s">
        <v>1140</v>
      </c>
      <c r="CI174" s="907" t="s">
        <v>1140</v>
      </c>
      <c r="CJ174" s="907" t="s">
        <v>1140</v>
      </c>
      <c r="CK174" s="907" t="s">
        <v>1140</v>
      </c>
      <c r="CL174" s="907" t="s">
        <v>1140</v>
      </c>
      <c r="CM174" s="907" t="s">
        <v>1140</v>
      </c>
      <c r="CN174" s="907" t="s">
        <v>534</v>
      </c>
      <c r="CO174" s="907" t="s">
        <v>1140</v>
      </c>
      <c r="CP174" s="907" t="s">
        <v>1140</v>
      </c>
      <c r="CQ174" s="907" t="s">
        <v>1140</v>
      </c>
      <c r="CR174" s="907" t="s">
        <v>1140</v>
      </c>
      <c r="CS174" s="907" t="s">
        <v>1140</v>
      </c>
      <c r="CT174" s="907" t="s">
        <v>1140</v>
      </c>
      <c r="CU174" s="907" t="s">
        <v>1140</v>
      </c>
      <c r="CV174" s="907" t="s">
        <v>1140</v>
      </c>
      <c r="CW174" s="907" t="s">
        <v>1140</v>
      </c>
      <c r="CX174" s="907" t="s">
        <v>1140</v>
      </c>
      <c r="CY174" s="907" t="s">
        <v>1140</v>
      </c>
      <c r="CZ174" s="907" t="s">
        <v>534</v>
      </c>
      <c r="DA174" s="907" t="s">
        <v>1140</v>
      </c>
      <c r="DB174" s="907" t="s">
        <v>1140</v>
      </c>
      <c r="DC174" s="907" t="s">
        <v>1140</v>
      </c>
      <c r="DD174" s="907" t="s">
        <v>1140</v>
      </c>
      <c r="DE174" s="907" t="s">
        <v>1140</v>
      </c>
      <c r="DF174" s="907" t="s">
        <v>1140</v>
      </c>
      <c r="DG174" s="907" t="s">
        <v>1140</v>
      </c>
      <c r="DH174" s="907" t="s">
        <v>1140</v>
      </c>
      <c r="DI174" s="907" t="s">
        <v>1140</v>
      </c>
      <c r="DJ174" s="907" t="s">
        <v>534</v>
      </c>
      <c r="DK174" s="907" t="s">
        <v>1140</v>
      </c>
      <c r="DL174" s="907" t="s">
        <v>1140</v>
      </c>
      <c r="DM174" s="907" t="s">
        <v>1140</v>
      </c>
      <c r="DN174" s="907" t="s">
        <v>1140</v>
      </c>
      <c r="DO174" s="907" t="s">
        <v>1140</v>
      </c>
      <c r="DP174" s="907" t="s">
        <v>1140</v>
      </c>
      <c r="DQ174" s="907" t="s">
        <v>1140</v>
      </c>
      <c r="DR174" s="907" t="s">
        <v>1140</v>
      </c>
      <c r="DS174" s="907" t="s">
        <v>1140</v>
      </c>
      <c r="DT174" s="907" t="s">
        <v>1140</v>
      </c>
      <c r="DU174" s="907" t="s">
        <v>1140</v>
      </c>
      <c r="DV174" s="907" t="s">
        <v>1140</v>
      </c>
      <c r="DW174" s="907" t="s">
        <v>534</v>
      </c>
      <c r="DX174" s="907" t="s">
        <v>534</v>
      </c>
      <c r="DY174" s="907" t="s">
        <v>534</v>
      </c>
      <c r="DZ174" s="907" t="s">
        <v>1140</v>
      </c>
      <c r="EA174" s="907" t="s">
        <v>534</v>
      </c>
      <c r="EB174" s="907" t="s">
        <v>534</v>
      </c>
      <c r="EC174" s="907" t="s">
        <v>534</v>
      </c>
      <c r="ED174" s="907" t="s">
        <v>1140</v>
      </c>
      <c r="EE174" s="907" t="s">
        <v>1140</v>
      </c>
      <c r="EF174" s="907" t="s">
        <v>1140</v>
      </c>
      <c r="EG174" s="907" t="s">
        <v>1140</v>
      </c>
      <c r="EH174" s="907" t="s">
        <v>1140</v>
      </c>
      <c r="EI174" s="907" t="s">
        <v>1140</v>
      </c>
      <c r="EJ174" s="907" t="s">
        <v>1140</v>
      </c>
      <c r="EK174" s="907" t="s">
        <v>1140</v>
      </c>
      <c r="EL174" s="907" t="s">
        <v>1140</v>
      </c>
      <c r="EM174" s="907" t="s">
        <v>1140</v>
      </c>
      <c r="EN174" s="907" t="s">
        <v>1140</v>
      </c>
      <c r="EO174" s="907" t="s">
        <v>1140</v>
      </c>
      <c r="EP174" s="907" t="s">
        <v>1140</v>
      </c>
      <c r="EQ174" s="907" t="s">
        <v>1140</v>
      </c>
      <c r="ER174" s="907" t="s">
        <v>534</v>
      </c>
      <c r="ES174" s="907" t="s">
        <v>1140</v>
      </c>
      <c r="ET174" s="907" t="s">
        <v>534</v>
      </c>
      <c r="EU174" s="907" t="s">
        <v>1140</v>
      </c>
      <c r="EV174" s="907" t="s">
        <v>534</v>
      </c>
      <c r="EW174" s="907" t="s">
        <v>534</v>
      </c>
      <c r="EX174" s="907" t="s">
        <v>534</v>
      </c>
      <c r="EY174" s="907" t="s">
        <v>1140</v>
      </c>
      <c r="EZ174" s="907" t="s">
        <v>1140</v>
      </c>
      <c r="FA174" s="907" t="s">
        <v>1140</v>
      </c>
      <c r="FB174" s="907" t="s">
        <v>1140</v>
      </c>
      <c r="FC174" s="907" t="s">
        <v>534</v>
      </c>
      <c r="FD174" s="907" t="s">
        <v>1140</v>
      </c>
      <c r="FE174" s="907" t="s">
        <v>1140</v>
      </c>
      <c r="FF174" s="907" t="s">
        <v>534</v>
      </c>
      <c r="FG174" s="907" t="s">
        <v>1140</v>
      </c>
      <c r="FH174" s="907" t="s">
        <v>534</v>
      </c>
      <c r="FI174" s="907" t="s">
        <v>534</v>
      </c>
      <c r="FJ174" s="907" t="s">
        <v>1140</v>
      </c>
      <c r="FK174" s="907" t="s">
        <v>1140</v>
      </c>
      <c r="FL174" s="907" t="s">
        <v>1140</v>
      </c>
      <c r="FM174" s="907" t="s">
        <v>1140</v>
      </c>
      <c r="FN174" s="907" t="s">
        <v>1140</v>
      </c>
      <c r="FO174" s="907" t="s">
        <v>1140</v>
      </c>
      <c r="FP174" s="907" t="s">
        <v>1140</v>
      </c>
      <c r="FQ174" s="907" t="s">
        <v>1140</v>
      </c>
      <c r="FR174" s="907" t="s">
        <v>534</v>
      </c>
      <c r="FS174" s="907" t="s">
        <v>1140</v>
      </c>
      <c r="FT174" s="907" t="s">
        <v>1140</v>
      </c>
      <c r="FU174" s="907" t="s">
        <v>1140</v>
      </c>
      <c r="FV174" s="907" t="s">
        <v>534</v>
      </c>
      <c r="FW174" s="907" t="s">
        <v>1140</v>
      </c>
      <c r="FX174" s="907" t="s">
        <v>534</v>
      </c>
      <c r="FY174" s="907" t="s">
        <v>534</v>
      </c>
      <c r="FZ174" s="907" t="s">
        <v>534</v>
      </c>
      <c r="GA174" s="907" t="s">
        <v>534</v>
      </c>
      <c r="GB174" s="907" t="s">
        <v>534</v>
      </c>
      <c r="GC174" s="907" t="s">
        <v>1140</v>
      </c>
      <c r="GD174" s="907" t="s">
        <v>534</v>
      </c>
      <c r="GE174" s="907" t="s">
        <v>534</v>
      </c>
      <c r="GF174" s="907" t="s">
        <v>1140</v>
      </c>
      <c r="GG174" s="907" t="s">
        <v>1140</v>
      </c>
      <c r="GH174" s="907" t="s">
        <v>534</v>
      </c>
      <c r="GI174" s="907" t="s">
        <v>534</v>
      </c>
      <c r="GJ174" s="907" t="s">
        <v>534</v>
      </c>
      <c r="GK174" s="907" t="s">
        <v>534</v>
      </c>
    </row>
    <row r="175" spans="1:193" x14ac:dyDescent="0.2">
      <c r="A175" s="906">
        <v>44635</v>
      </c>
      <c r="B175" s="907" t="s">
        <v>1140</v>
      </c>
      <c r="C175" s="907" t="s">
        <v>1140</v>
      </c>
      <c r="D175" s="907" t="s">
        <v>1140</v>
      </c>
      <c r="E175" s="907" t="s">
        <v>534</v>
      </c>
      <c r="F175" s="907" t="s">
        <v>1140</v>
      </c>
      <c r="G175" s="907" t="s">
        <v>1140</v>
      </c>
      <c r="H175" s="907" t="s">
        <v>1140</v>
      </c>
      <c r="I175" s="907" t="s">
        <v>534</v>
      </c>
      <c r="J175" s="907" t="s">
        <v>1140</v>
      </c>
      <c r="K175" s="907" t="s">
        <v>1140</v>
      </c>
      <c r="L175" s="907" t="s">
        <v>1140</v>
      </c>
      <c r="M175" s="907" t="s">
        <v>1140</v>
      </c>
      <c r="N175" s="907" t="s">
        <v>1140</v>
      </c>
      <c r="O175" s="907" t="s">
        <v>1140</v>
      </c>
      <c r="P175" s="907" t="s">
        <v>1140</v>
      </c>
      <c r="Q175" s="907" t="s">
        <v>1140</v>
      </c>
      <c r="R175" s="907" t="s">
        <v>1140</v>
      </c>
      <c r="S175" s="907" t="s">
        <v>1140</v>
      </c>
      <c r="T175" s="907" t="s">
        <v>1140</v>
      </c>
      <c r="U175" s="907" t="s">
        <v>1140</v>
      </c>
      <c r="V175" s="907" t="s">
        <v>1140</v>
      </c>
      <c r="W175" s="907" t="s">
        <v>1140</v>
      </c>
      <c r="X175" s="907" t="s">
        <v>1140</v>
      </c>
      <c r="Y175" s="907" t="s">
        <v>1140</v>
      </c>
      <c r="Z175" s="907" t="s">
        <v>1140</v>
      </c>
      <c r="AA175" s="907" t="s">
        <v>1140</v>
      </c>
      <c r="AB175" s="907" t="s">
        <v>1140</v>
      </c>
      <c r="AC175" s="907" t="s">
        <v>1140</v>
      </c>
      <c r="AD175" s="907" t="s">
        <v>1140</v>
      </c>
      <c r="AE175" s="907" t="s">
        <v>1140</v>
      </c>
      <c r="AF175" s="907" t="s">
        <v>1140</v>
      </c>
      <c r="AG175" s="907" t="s">
        <v>1140</v>
      </c>
      <c r="AH175" s="907" t="s">
        <v>1140</v>
      </c>
      <c r="AI175" s="907" t="s">
        <v>1140</v>
      </c>
      <c r="AJ175" s="907" t="s">
        <v>1140</v>
      </c>
      <c r="AK175" s="907" t="s">
        <v>1140</v>
      </c>
      <c r="AL175" s="907" t="s">
        <v>1140</v>
      </c>
      <c r="AM175" s="907" t="s">
        <v>1140</v>
      </c>
      <c r="AN175" s="907" t="s">
        <v>1140</v>
      </c>
      <c r="AO175" s="907" t="s">
        <v>1140</v>
      </c>
      <c r="AP175" s="907" t="s">
        <v>1140</v>
      </c>
      <c r="AQ175" s="907" t="s">
        <v>1140</v>
      </c>
      <c r="AR175" s="907" t="s">
        <v>1140</v>
      </c>
      <c r="AS175" s="907" t="s">
        <v>1140</v>
      </c>
      <c r="AT175" s="907" t="s">
        <v>1140</v>
      </c>
      <c r="AU175" s="907" t="s">
        <v>1140</v>
      </c>
      <c r="AV175" s="907" t="s">
        <v>1140</v>
      </c>
      <c r="AW175" s="907" t="s">
        <v>1140</v>
      </c>
      <c r="AX175" s="907" t="s">
        <v>1140</v>
      </c>
      <c r="AY175" s="907" t="s">
        <v>534</v>
      </c>
      <c r="AZ175" s="907" t="s">
        <v>534</v>
      </c>
      <c r="BA175" s="907" t="s">
        <v>1140</v>
      </c>
      <c r="BB175" s="907" t="s">
        <v>534</v>
      </c>
      <c r="BC175" s="907" t="s">
        <v>1140</v>
      </c>
      <c r="BD175" s="907" t="s">
        <v>534</v>
      </c>
      <c r="BE175" s="907" t="s">
        <v>1140</v>
      </c>
      <c r="BF175" s="907" t="s">
        <v>1140</v>
      </c>
      <c r="BG175" s="907" t="s">
        <v>534</v>
      </c>
      <c r="BH175" s="907" t="s">
        <v>534</v>
      </c>
      <c r="BI175" s="907" t="s">
        <v>1140</v>
      </c>
      <c r="BJ175" s="907" t="s">
        <v>534</v>
      </c>
      <c r="BK175" s="907" t="s">
        <v>1140</v>
      </c>
      <c r="BL175" s="907" t="s">
        <v>534</v>
      </c>
      <c r="BM175" s="907" t="s">
        <v>1140</v>
      </c>
      <c r="BN175" s="907" t="s">
        <v>1140</v>
      </c>
      <c r="BO175" s="907" t="s">
        <v>534</v>
      </c>
      <c r="BP175" s="907" t="s">
        <v>534</v>
      </c>
      <c r="BQ175" s="907" t="s">
        <v>534</v>
      </c>
      <c r="BR175" s="907" t="s">
        <v>534</v>
      </c>
      <c r="BS175" s="907" t="s">
        <v>1140</v>
      </c>
      <c r="BT175" s="907" t="s">
        <v>534</v>
      </c>
      <c r="BU175" s="907" t="s">
        <v>1140</v>
      </c>
      <c r="BV175" s="907" t="s">
        <v>1140</v>
      </c>
      <c r="BW175" s="907" t="s">
        <v>1140</v>
      </c>
      <c r="BX175" s="907" t="s">
        <v>1140</v>
      </c>
      <c r="BY175" s="907" t="s">
        <v>1140</v>
      </c>
      <c r="BZ175" s="907" t="s">
        <v>534</v>
      </c>
      <c r="CA175" s="907" t="s">
        <v>534</v>
      </c>
      <c r="CB175" s="907" t="s">
        <v>1140</v>
      </c>
      <c r="CC175" s="907" t="s">
        <v>1140</v>
      </c>
      <c r="CD175" s="907" t="s">
        <v>1140</v>
      </c>
      <c r="CE175" s="907" t="s">
        <v>1140</v>
      </c>
      <c r="CF175" s="907" t="s">
        <v>534</v>
      </c>
      <c r="CG175" s="907" t="s">
        <v>1140</v>
      </c>
      <c r="CH175" s="907" t="s">
        <v>1140</v>
      </c>
      <c r="CI175" s="907" t="s">
        <v>1140</v>
      </c>
      <c r="CJ175" s="907" t="s">
        <v>1140</v>
      </c>
      <c r="CK175" s="907" t="s">
        <v>1140</v>
      </c>
      <c r="CL175" s="907" t="s">
        <v>1140</v>
      </c>
      <c r="CM175" s="907" t="s">
        <v>1140</v>
      </c>
      <c r="CN175" s="907" t="s">
        <v>534</v>
      </c>
      <c r="CO175" s="907" t="s">
        <v>1140</v>
      </c>
      <c r="CP175" s="907" t="s">
        <v>1140</v>
      </c>
      <c r="CQ175" s="907" t="s">
        <v>1140</v>
      </c>
      <c r="CR175" s="907" t="s">
        <v>1140</v>
      </c>
      <c r="CS175" s="907" t="s">
        <v>1140</v>
      </c>
      <c r="CT175" s="907" t="s">
        <v>1140</v>
      </c>
      <c r="CU175" s="907" t="s">
        <v>1140</v>
      </c>
      <c r="CV175" s="907" t="s">
        <v>1140</v>
      </c>
      <c r="CW175" s="907" t="s">
        <v>1140</v>
      </c>
      <c r="CX175" s="907" t="s">
        <v>1140</v>
      </c>
      <c r="CY175" s="907" t="s">
        <v>1140</v>
      </c>
      <c r="CZ175" s="907" t="s">
        <v>1140</v>
      </c>
      <c r="DA175" s="907" t="s">
        <v>1140</v>
      </c>
      <c r="DB175" s="907" t="s">
        <v>1140</v>
      </c>
      <c r="DC175" s="907" t="s">
        <v>1140</v>
      </c>
      <c r="DD175" s="907" t="s">
        <v>1140</v>
      </c>
      <c r="DE175" s="907" t="s">
        <v>1140</v>
      </c>
      <c r="DF175" s="907" t="s">
        <v>1140</v>
      </c>
      <c r="DG175" s="907" t="s">
        <v>1140</v>
      </c>
      <c r="DH175" s="907" t="s">
        <v>1140</v>
      </c>
      <c r="DI175" s="907" t="s">
        <v>1140</v>
      </c>
      <c r="DJ175" s="907" t="s">
        <v>534</v>
      </c>
      <c r="DK175" s="907" t="s">
        <v>1140</v>
      </c>
      <c r="DL175" s="907" t="s">
        <v>1140</v>
      </c>
      <c r="DM175" s="907" t="s">
        <v>1140</v>
      </c>
      <c r="DN175" s="907" t="s">
        <v>1140</v>
      </c>
      <c r="DO175" s="907" t="s">
        <v>1140</v>
      </c>
      <c r="DP175" s="907" t="s">
        <v>1140</v>
      </c>
      <c r="DQ175" s="907" t="s">
        <v>1140</v>
      </c>
      <c r="DR175" s="907" t="s">
        <v>1140</v>
      </c>
      <c r="DS175" s="907" t="s">
        <v>1140</v>
      </c>
      <c r="DT175" s="907" t="s">
        <v>1140</v>
      </c>
      <c r="DU175" s="907" t="s">
        <v>1140</v>
      </c>
      <c r="DV175" s="907" t="s">
        <v>1140</v>
      </c>
      <c r="DW175" s="907" t="s">
        <v>534</v>
      </c>
      <c r="DX175" s="907" t="s">
        <v>534</v>
      </c>
      <c r="DY175" s="907" t="s">
        <v>534</v>
      </c>
      <c r="DZ175" s="907" t="s">
        <v>1140</v>
      </c>
      <c r="EA175" s="907" t="s">
        <v>1140</v>
      </c>
      <c r="EB175" s="907" t="s">
        <v>534</v>
      </c>
      <c r="EC175" s="907" t="s">
        <v>534</v>
      </c>
      <c r="ED175" s="907" t="s">
        <v>1140</v>
      </c>
      <c r="EE175" s="907" t="s">
        <v>1140</v>
      </c>
      <c r="EF175" s="907" t="s">
        <v>1140</v>
      </c>
      <c r="EG175" s="907" t="s">
        <v>1140</v>
      </c>
      <c r="EH175" s="907" t="s">
        <v>1140</v>
      </c>
      <c r="EI175" s="907" t="s">
        <v>1140</v>
      </c>
      <c r="EJ175" s="907" t="s">
        <v>1140</v>
      </c>
      <c r="EK175" s="907" t="s">
        <v>1140</v>
      </c>
      <c r="EL175" s="907" t="s">
        <v>1140</v>
      </c>
      <c r="EM175" s="907" t="s">
        <v>1140</v>
      </c>
      <c r="EN175" s="907" t="s">
        <v>1140</v>
      </c>
      <c r="EO175" s="907" t="s">
        <v>1140</v>
      </c>
      <c r="EP175" s="907" t="s">
        <v>1140</v>
      </c>
      <c r="EQ175" s="907" t="s">
        <v>1140</v>
      </c>
      <c r="ER175" s="907" t="s">
        <v>534</v>
      </c>
      <c r="ES175" s="907" t="s">
        <v>1140</v>
      </c>
      <c r="ET175" s="907" t="s">
        <v>534</v>
      </c>
      <c r="EU175" s="907" t="s">
        <v>1140</v>
      </c>
      <c r="EV175" s="907" t="s">
        <v>534</v>
      </c>
      <c r="EW175" s="907" t="s">
        <v>1140</v>
      </c>
      <c r="EX175" s="907" t="s">
        <v>534</v>
      </c>
      <c r="EY175" s="907" t="s">
        <v>1140</v>
      </c>
      <c r="EZ175" s="907" t="s">
        <v>1140</v>
      </c>
      <c r="FA175" s="907" t="s">
        <v>1140</v>
      </c>
      <c r="FB175" s="907" t="s">
        <v>1140</v>
      </c>
      <c r="FC175" s="907" t="s">
        <v>1140</v>
      </c>
      <c r="FD175" s="907" t="s">
        <v>1140</v>
      </c>
      <c r="FE175" s="907" t="s">
        <v>1140</v>
      </c>
      <c r="FF175" s="907" t="s">
        <v>1140</v>
      </c>
      <c r="FG175" s="907" t="s">
        <v>1140</v>
      </c>
      <c r="FH175" s="907" t="s">
        <v>534</v>
      </c>
      <c r="FI175" s="907" t="s">
        <v>534</v>
      </c>
      <c r="FJ175" s="907" t="s">
        <v>1140</v>
      </c>
      <c r="FK175" s="907" t="s">
        <v>1140</v>
      </c>
      <c r="FL175" s="907" t="s">
        <v>1140</v>
      </c>
      <c r="FM175" s="907" t="s">
        <v>1140</v>
      </c>
      <c r="FN175" s="907" t="s">
        <v>1140</v>
      </c>
      <c r="FO175" s="907" t="s">
        <v>1140</v>
      </c>
      <c r="FP175" s="907" t="s">
        <v>1140</v>
      </c>
      <c r="FQ175" s="907" t="s">
        <v>1140</v>
      </c>
      <c r="FR175" s="907" t="s">
        <v>534</v>
      </c>
      <c r="FS175" s="907" t="s">
        <v>1140</v>
      </c>
      <c r="FT175" s="907" t="s">
        <v>1140</v>
      </c>
      <c r="FU175" s="907" t="s">
        <v>1140</v>
      </c>
      <c r="FV175" s="907" t="s">
        <v>534</v>
      </c>
      <c r="FW175" s="907" t="s">
        <v>1140</v>
      </c>
      <c r="FX175" s="907" t="s">
        <v>534</v>
      </c>
      <c r="FY175" s="907" t="s">
        <v>534</v>
      </c>
      <c r="FZ175" s="907" t="s">
        <v>534</v>
      </c>
      <c r="GA175" s="907" t="s">
        <v>534</v>
      </c>
      <c r="GB175" s="907" t="s">
        <v>534</v>
      </c>
      <c r="GC175" s="907" t="s">
        <v>1140</v>
      </c>
      <c r="GD175" s="907" t="s">
        <v>534</v>
      </c>
      <c r="GE175" s="907" t="s">
        <v>534</v>
      </c>
      <c r="GF175" s="907" t="s">
        <v>1140</v>
      </c>
      <c r="GG175" s="907" t="s">
        <v>1140</v>
      </c>
      <c r="GH175" s="907" t="s">
        <v>534</v>
      </c>
      <c r="GI175" s="907" t="s">
        <v>534</v>
      </c>
      <c r="GJ175" s="907" t="s">
        <v>534</v>
      </c>
      <c r="GK175" s="907" t="s">
        <v>534</v>
      </c>
    </row>
    <row r="176" spans="1:193" x14ac:dyDescent="0.2">
      <c r="A176" s="906">
        <v>44636</v>
      </c>
      <c r="B176" s="907" t="s">
        <v>1140</v>
      </c>
      <c r="C176" s="907" t="s">
        <v>1140</v>
      </c>
      <c r="D176" s="907" t="s">
        <v>1140</v>
      </c>
      <c r="E176" s="907" t="s">
        <v>534</v>
      </c>
      <c r="F176" s="907" t="s">
        <v>534</v>
      </c>
      <c r="G176" s="907" t="s">
        <v>1140</v>
      </c>
      <c r="H176" s="907" t="s">
        <v>1140</v>
      </c>
      <c r="I176" s="907" t="s">
        <v>534</v>
      </c>
      <c r="J176" s="907" t="s">
        <v>1140</v>
      </c>
      <c r="K176" s="907" t="s">
        <v>1140</v>
      </c>
      <c r="L176" s="907" t="s">
        <v>1140</v>
      </c>
      <c r="M176" s="907" t="s">
        <v>1140</v>
      </c>
      <c r="N176" s="907" t="s">
        <v>1140</v>
      </c>
      <c r="O176" s="907" t="s">
        <v>1140</v>
      </c>
      <c r="P176" s="907" t="s">
        <v>1140</v>
      </c>
      <c r="Q176" s="907" t="s">
        <v>1140</v>
      </c>
      <c r="R176" s="907" t="s">
        <v>1140</v>
      </c>
      <c r="S176" s="907" t="s">
        <v>1140</v>
      </c>
      <c r="T176" s="907" t="s">
        <v>1140</v>
      </c>
      <c r="U176" s="907" t="s">
        <v>1140</v>
      </c>
      <c r="V176" s="907" t="s">
        <v>1140</v>
      </c>
      <c r="W176" s="907" t="s">
        <v>1140</v>
      </c>
      <c r="X176" s="907" t="s">
        <v>1140</v>
      </c>
      <c r="Y176" s="907" t="s">
        <v>1140</v>
      </c>
      <c r="Z176" s="907" t="s">
        <v>1140</v>
      </c>
      <c r="AA176" s="907" t="s">
        <v>1140</v>
      </c>
      <c r="AB176" s="907" t="s">
        <v>1140</v>
      </c>
      <c r="AC176" s="907" t="s">
        <v>1140</v>
      </c>
      <c r="AD176" s="907" t="s">
        <v>1140</v>
      </c>
      <c r="AE176" s="907" t="s">
        <v>1140</v>
      </c>
      <c r="AF176" s="907" t="s">
        <v>1140</v>
      </c>
      <c r="AG176" s="907" t="s">
        <v>1140</v>
      </c>
      <c r="AH176" s="907" t="s">
        <v>1140</v>
      </c>
      <c r="AI176" s="907" t="s">
        <v>1140</v>
      </c>
      <c r="AJ176" s="907" t="s">
        <v>1140</v>
      </c>
      <c r="AK176" s="907" t="s">
        <v>1140</v>
      </c>
      <c r="AL176" s="907" t="s">
        <v>1140</v>
      </c>
      <c r="AM176" s="907" t="s">
        <v>1140</v>
      </c>
      <c r="AN176" s="907" t="s">
        <v>1140</v>
      </c>
      <c r="AO176" s="907" t="s">
        <v>1140</v>
      </c>
      <c r="AP176" s="907" t="s">
        <v>1140</v>
      </c>
      <c r="AQ176" s="907" t="s">
        <v>1140</v>
      </c>
      <c r="AR176" s="907" t="s">
        <v>1140</v>
      </c>
      <c r="AS176" s="907" t="s">
        <v>1140</v>
      </c>
      <c r="AT176" s="907" t="s">
        <v>1140</v>
      </c>
      <c r="AU176" s="907" t="s">
        <v>1140</v>
      </c>
      <c r="AV176" s="907" t="s">
        <v>1140</v>
      </c>
      <c r="AW176" s="907" t="s">
        <v>1140</v>
      </c>
      <c r="AX176" s="907" t="s">
        <v>1140</v>
      </c>
      <c r="AY176" s="907" t="s">
        <v>534</v>
      </c>
      <c r="AZ176" s="907" t="s">
        <v>534</v>
      </c>
      <c r="BA176" s="907" t="s">
        <v>1140</v>
      </c>
      <c r="BB176" s="907" t="s">
        <v>534</v>
      </c>
      <c r="BC176" s="907" t="s">
        <v>1140</v>
      </c>
      <c r="BD176" s="907" t="s">
        <v>534</v>
      </c>
      <c r="BE176" s="907" t="s">
        <v>1140</v>
      </c>
      <c r="BF176" s="907" t="s">
        <v>1140</v>
      </c>
      <c r="BG176" s="907" t="s">
        <v>534</v>
      </c>
      <c r="BH176" s="907" t="s">
        <v>534</v>
      </c>
      <c r="BI176" s="907" t="s">
        <v>1140</v>
      </c>
      <c r="BJ176" s="907" t="s">
        <v>534</v>
      </c>
      <c r="BK176" s="907" t="s">
        <v>1140</v>
      </c>
      <c r="BL176" s="907" t="s">
        <v>534</v>
      </c>
      <c r="BM176" s="907" t="s">
        <v>1140</v>
      </c>
      <c r="BN176" s="907" t="s">
        <v>1140</v>
      </c>
      <c r="BO176" s="907" t="s">
        <v>534</v>
      </c>
      <c r="BP176" s="907" t="s">
        <v>534</v>
      </c>
      <c r="BQ176" s="907" t="s">
        <v>534</v>
      </c>
      <c r="BR176" s="907" t="s">
        <v>534</v>
      </c>
      <c r="BS176" s="907" t="s">
        <v>1140</v>
      </c>
      <c r="BT176" s="907" t="s">
        <v>534</v>
      </c>
      <c r="BU176" s="907" t="s">
        <v>1140</v>
      </c>
      <c r="BV176" s="907" t="s">
        <v>1140</v>
      </c>
      <c r="BW176" s="907" t="s">
        <v>1140</v>
      </c>
      <c r="BX176" s="907" t="s">
        <v>1140</v>
      </c>
      <c r="BY176" s="907" t="s">
        <v>1140</v>
      </c>
      <c r="BZ176" s="907" t="s">
        <v>534</v>
      </c>
      <c r="CA176" s="907" t="s">
        <v>534</v>
      </c>
      <c r="CB176" s="907" t="s">
        <v>1140</v>
      </c>
      <c r="CC176" s="907" t="s">
        <v>1140</v>
      </c>
      <c r="CD176" s="907" t="s">
        <v>1140</v>
      </c>
      <c r="CE176" s="907" t="s">
        <v>1140</v>
      </c>
      <c r="CF176" s="907" t="s">
        <v>534</v>
      </c>
      <c r="CG176" s="907" t="s">
        <v>1140</v>
      </c>
      <c r="CH176" s="907" t="s">
        <v>1140</v>
      </c>
      <c r="CI176" s="907" t="s">
        <v>1140</v>
      </c>
      <c r="CJ176" s="907" t="s">
        <v>1140</v>
      </c>
      <c r="CK176" s="907" t="s">
        <v>1140</v>
      </c>
      <c r="CL176" s="907" t="s">
        <v>1140</v>
      </c>
      <c r="CM176" s="907" t="s">
        <v>1140</v>
      </c>
      <c r="CN176" s="907" t="s">
        <v>534</v>
      </c>
      <c r="CO176" s="907" t="s">
        <v>1140</v>
      </c>
      <c r="CP176" s="907" t="s">
        <v>1140</v>
      </c>
      <c r="CQ176" s="907" t="s">
        <v>1140</v>
      </c>
      <c r="CR176" s="907" t="s">
        <v>1140</v>
      </c>
      <c r="CS176" s="907" t="s">
        <v>1140</v>
      </c>
      <c r="CT176" s="907" t="s">
        <v>1140</v>
      </c>
      <c r="CU176" s="907" t="s">
        <v>1140</v>
      </c>
      <c r="CV176" s="907" t="s">
        <v>1140</v>
      </c>
      <c r="CW176" s="907" t="s">
        <v>1140</v>
      </c>
      <c r="CX176" s="907" t="s">
        <v>1140</v>
      </c>
      <c r="CY176" s="907" t="s">
        <v>1140</v>
      </c>
      <c r="CZ176" s="907" t="s">
        <v>534</v>
      </c>
      <c r="DA176" s="907" t="s">
        <v>1140</v>
      </c>
      <c r="DB176" s="907" t="s">
        <v>1140</v>
      </c>
      <c r="DC176" s="907" t="s">
        <v>1140</v>
      </c>
      <c r="DD176" s="907" t="s">
        <v>1140</v>
      </c>
      <c r="DE176" s="907" t="s">
        <v>1140</v>
      </c>
      <c r="DF176" s="907" t="s">
        <v>1140</v>
      </c>
      <c r="DG176" s="907" t="s">
        <v>1140</v>
      </c>
      <c r="DH176" s="907" t="s">
        <v>1140</v>
      </c>
      <c r="DI176" s="907" t="s">
        <v>1140</v>
      </c>
      <c r="DJ176" s="907" t="s">
        <v>534</v>
      </c>
      <c r="DK176" s="907" t="s">
        <v>1140</v>
      </c>
      <c r="DL176" s="907" t="s">
        <v>1140</v>
      </c>
      <c r="DM176" s="907" t="s">
        <v>1140</v>
      </c>
      <c r="DN176" s="907" t="s">
        <v>1140</v>
      </c>
      <c r="DO176" s="907" t="s">
        <v>1140</v>
      </c>
      <c r="DP176" s="907" t="s">
        <v>1140</v>
      </c>
      <c r="DQ176" s="907" t="s">
        <v>1140</v>
      </c>
      <c r="DR176" s="907" t="s">
        <v>1140</v>
      </c>
      <c r="DS176" s="907" t="s">
        <v>1140</v>
      </c>
      <c r="DT176" s="907" t="s">
        <v>1140</v>
      </c>
      <c r="DU176" s="907" t="s">
        <v>1140</v>
      </c>
      <c r="DV176" s="907" t="s">
        <v>1140</v>
      </c>
      <c r="DW176" s="907" t="s">
        <v>534</v>
      </c>
      <c r="DX176" s="907" t="s">
        <v>534</v>
      </c>
      <c r="DY176" s="907" t="s">
        <v>534</v>
      </c>
      <c r="DZ176" s="907" t="s">
        <v>1140</v>
      </c>
      <c r="EA176" s="907" t="s">
        <v>534</v>
      </c>
      <c r="EB176" s="907" t="s">
        <v>534</v>
      </c>
      <c r="EC176" s="907" t="s">
        <v>534</v>
      </c>
      <c r="ED176" s="907" t="s">
        <v>1140</v>
      </c>
      <c r="EE176" s="907" t="s">
        <v>1140</v>
      </c>
      <c r="EF176" s="907" t="s">
        <v>1140</v>
      </c>
      <c r="EG176" s="907" t="s">
        <v>1140</v>
      </c>
      <c r="EH176" s="907" t="s">
        <v>1140</v>
      </c>
      <c r="EI176" s="907" t="s">
        <v>1140</v>
      </c>
      <c r="EJ176" s="907" t="s">
        <v>1140</v>
      </c>
      <c r="EK176" s="907" t="s">
        <v>1140</v>
      </c>
      <c r="EL176" s="907" t="s">
        <v>1140</v>
      </c>
      <c r="EM176" s="907" t="s">
        <v>1140</v>
      </c>
      <c r="EN176" s="907" t="s">
        <v>1140</v>
      </c>
      <c r="EO176" s="907" t="s">
        <v>1140</v>
      </c>
      <c r="EP176" s="907" t="s">
        <v>1140</v>
      </c>
      <c r="EQ176" s="907" t="s">
        <v>1140</v>
      </c>
      <c r="ER176" s="907" t="s">
        <v>534</v>
      </c>
      <c r="ES176" s="907" t="s">
        <v>1140</v>
      </c>
      <c r="ET176" s="907" t="s">
        <v>534</v>
      </c>
      <c r="EU176" s="907" t="s">
        <v>1140</v>
      </c>
      <c r="EV176" s="907" t="s">
        <v>534</v>
      </c>
      <c r="EW176" s="907" t="s">
        <v>1140</v>
      </c>
      <c r="EX176" s="907" t="s">
        <v>534</v>
      </c>
      <c r="EY176" s="907" t="s">
        <v>1140</v>
      </c>
      <c r="EZ176" s="907" t="s">
        <v>1140</v>
      </c>
      <c r="FA176" s="907" t="s">
        <v>1140</v>
      </c>
      <c r="FB176" s="907" t="s">
        <v>1140</v>
      </c>
      <c r="FC176" s="907" t="s">
        <v>1140</v>
      </c>
      <c r="FD176" s="907" t="s">
        <v>1140</v>
      </c>
      <c r="FE176" s="907" t="s">
        <v>1140</v>
      </c>
      <c r="FF176" s="907" t="s">
        <v>1140</v>
      </c>
      <c r="FG176" s="907" t="s">
        <v>1140</v>
      </c>
      <c r="FH176" s="907" t="s">
        <v>1140</v>
      </c>
      <c r="FI176" s="907" t="s">
        <v>1140</v>
      </c>
      <c r="FJ176" s="907" t="s">
        <v>1140</v>
      </c>
      <c r="FK176" s="907" t="s">
        <v>1140</v>
      </c>
      <c r="FL176" s="907" t="s">
        <v>1140</v>
      </c>
      <c r="FM176" s="907" t="s">
        <v>1140</v>
      </c>
      <c r="FN176" s="907" t="s">
        <v>1140</v>
      </c>
      <c r="FO176" s="907" t="s">
        <v>1140</v>
      </c>
      <c r="FP176" s="907" t="s">
        <v>1140</v>
      </c>
      <c r="FQ176" s="907" t="s">
        <v>1140</v>
      </c>
      <c r="FR176" s="907" t="s">
        <v>534</v>
      </c>
      <c r="FS176" s="907" t="s">
        <v>1140</v>
      </c>
      <c r="FT176" s="907" t="s">
        <v>1140</v>
      </c>
      <c r="FU176" s="907" t="s">
        <v>1140</v>
      </c>
      <c r="FV176" s="907" t="s">
        <v>534</v>
      </c>
      <c r="FW176" s="907" t="s">
        <v>1140</v>
      </c>
      <c r="FX176" s="907" t="s">
        <v>534</v>
      </c>
      <c r="FY176" s="907" t="s">
        <v>534</v>
      </c>
      <c r="FZ176" s="907" t="s">
        <v>534</v>
      </c>
      <c r="GA176" s="907" t="s">
        <v>534</v>
      </c>
      <c r="GB176" s="907" t="s">
        <v>1140</v>
      </c>
      <c r="GC176" s="907" t="s">
        <v>1140</v>
      </c>
      <c r="GD176" s="907" t="s">
        <v>534</v>
      </c>
      <c r="GE176" s="907" t="s">
        <v>534</v>
      </c>
      <c r="GF176" s="907" t="s">
        <v>1140</v>
      </c>
      <c r="GG176" s="907" t="s">
        <v>1140</v>
      </c>
      <c r="GH176" s="907" t="s">
        <v>534</v>
      </c>
      <c r="GI176" s="907" t="s">
        <v>534</v>
      </c>
      <c r="GJ176" s="907" t="s">
        <v>534</v>
      </c>
      <c r="GK176" s="907" t="s">
        <v>534</v>
      </c>
    </row>
    <row r="177" spans="1:193" x14ac:dyDescent="0.2">
      <c r="A177" s="906">
        <v>44637</v>
      </c>
      <c r="B177" s="907" t="s">
        <v>1140</v>
      </c>
      <c r="C177" s="907" t="s">
        <v>1140</v>
      </c>
      <c r="D177" s="907" t="s">
        <v>1140</v>
      </c>
      <c r="E177" s="907" t="s">
        <v>534</v>
      </c>
      <c r="F177" s="907" t="s">
        <v>1140</v>
      </c>
      <c r="G177" s="907" t="s">
        <v>1140</v>
      </c>
      <c r="H177" s="907" t="s">
        <v>1140</v>
      </c>
      <c r="I177" s="907" t="s">
        <v>534</v>
      </c>
      <c r="J177" s="907" t="s">
        <v>1140</v>
      </c>
      <c r="K177" s="907" t="s">
        <v>1140</v>
      </c>
      <c r="L177" s="907" t="s">
        <v>1140</v>
      </c>
      <c r="M177" s="907" t="s">
        <v>1140</v>
      </c>
      <c r="N177" s="907" t="s">
        <v>1140</v>
      </c>
      <c r="O177" s="907" t="s">
        <v>1140</v>
      </c>
      <c r="P177" s="907" t="s">
        <v>1140</v>
      </c>
      <c r="Q177" s="907" t="s">
        <v>1140</v>
      </c>
      <c r="R177" s="907" t="s">
        <v>1140</v>
      </c>
      <c r="S177" s="907" t="s">
        <v>1140</v>
      </c>
      <c r="T177" s="907" t="s">
        <v>1140</v>
      </c>
      <c r="U177" s="907" t="s">
        <v>1140</v>
      </c>
      <c r="V177" s="907" t="s">
        <v>1140</v>
      </c>
      <c r="W177" s="907" t="s">
        <v>1140</v>
      </c>
      <c r="X177" s="907" t="s">
        <v>1140</v>
      </c>
      <c r="Y177" s="907" t="s">
        <v>1140</v>
      </c>
      <c r="Z177" s="907" t="s">
        <v>1140</v>
      </c>
      <c r="AA177" s="907" t="s">
        <v>1140</v>
      </c>
      <c r="AB177" s="907" t="s">
        <v>1140</v>
      </c>
      <c r="AC177" s="907" t="s">
        <v>1140</v>
      </c>
      <c r="AD177" s="907" t="s">
        <v>1140</v>
      </c>
      <c r="AE177" s="907" t="s">
        <v>1140</v>
      </c>
      <c r="AF177" s="907" t="s">
        <v>1140</v>
      </c>
      <c r="AG177" s="907" t="s">
        <v>1140</v>
      </c>
      <c r="AH177" s="907" t="s">
        <v>1140</v>
      </c>
      <c r="AI177" s="907" t="s">
        <v>1140</v>
      </c>
      <c r="AJ177" s="907" t="s">
        <v>1140</v>
      </c>
      <c r="AK177" s="907" t="s">
        <v>1140</v>
      </c>
      <c r="AL177" s="907" t="s">
        <v>1140</v>
      </c>
      <c r="AM177" s="907" t="s">
        <v>1140</v>
      </c>
      <c r="AN177" s="907" t="s">
        <v>1140</v>
      </c>
      <c r="AO177" s="907" t="s">
        <v>1140</v>
      </c>
      <c r="AP177" s="907" t="s">
        <v>1140</v>
      </c>
      <c r="AQ177" s="907" t="s">
        <v>1140</v>
      </c>
      <c r="AR177" s="907" t="s">
        <v>1140</v>
      </c>
      <c r="AS177" s="907" t="s">
        <v>1140</v>
      </c>
      <c r="AT177" s="907" t="s">
        <v>1140</v>
      </c>
      <c r="AU177" s="907" t="s">
        <v>1140</v>
      </c>
      <c r="AV177" s="907" t="s">
        <v>1140</v>
      </c>
      <c r="AW177" s="907" t="s">
        <v>1140</v>
      </c>
      <c r="AX177" s="907" t="s">
        <v>1140</v>
      </c>
      <c r="AY177" s="907" t="s">
        <v>534</v>
      </c>
      <c r="AZ177" s="907" t="s">
        <v>534</v>
      </c>
      <c r="BA177" s="907" t="s">
        <v>1140</v>
      </c>
      <c r="BB177" s="907" t="s">
        <v>534</v>
      </c>
      <c r="BC177" s="907" t="s">
        <v>1140</v>
      </c>
      <c r="BD177" s="907" t="s">
        <v>534</v>
      </c>
      <c r="BE177" s="907" t="s">
        <v>1140</v>
      </c>
      <c r="BF177" s="907" t="s">
        <v>1140</v>
      </c>
      <c r="BG177" s="907" t="s">
        <v>534</v>
      </c>
      <c r="BH177" s="907" t="s">
        <v>534</v>
      </c>
      <c r="BI177" s="907" t="s">
        <v>1140</v>
      </c>
      <c r="BJ177" s="907" t="s">
        <v>534</v>
      </c>
      <c r="BK177" s="907" t="s">
        <v>1140</v>
      </c>
      <c r="BL177" s="907" t="s">
        <v>534</v>
      </c>
      <c r="BM177" s="907" t="s">
        <v>1140</v>
      </c>
      <c r="BN177" s="907" t="s">
        <v>1140</v>
      </c>
      <c r="BO177" s="907" t="s">
        <v>534</v>
      </c>
      <c r="BP177" s="907" t="s">
        <v>534</v>
      </c>
      <c r="BQ177" s="907" t="s">
        <v>534</v>
      </c>
      <c r="BR177" s="907" t="s">
        <v>534</v>
      </c>
      <c r="BS177" s="907" t="s">
        <v>1140</v>
      </c>
      <c r="BT177" s="907" t="s">
        <v>534</v>
      </c>
      <c r="BU177" s="907" t="s">
        <v>1140</v>
      </c>
      <c r="BV177" s="907" t="s">
        <v>1140</v>
      </c>
      <c r="BW177" s="907" t="s">
        <v>1140</v>
      </c>
      <c r="BX177" s="907" t="s">
        <v>1140</v>
      </c>
      <c r="BY177" s="907" t="s">
        <v>1140</v>
      </c>
      <c r="BZ177" s="907" t="s">
        <v>534</v>
      </c>
      <c r="CA177" s="907" t="s">
        <v>534</v>
      </c>
      <c r="CB177" s="907" t="s">
        <v>1140</v>
      </c>
      <c r="CC177" s="907" t="s">
        <v>1140</v>
      </c>
      <c r="CD177" s="907" t="s">
        <v>1140</v>
      </c>
      <c r="CE177" s="907" t="s">
        <v>1140</v>
      </c>
      <c r="CF177" s="907" t="s">
        <v>534</v>
      </c>
      <c r="CG177" s="907" t="s">
        <v>1140</v>
      </c>
      <c r="CH177" s="907" t="s">
        <v>1140</v>
      </c>
      <c r="CI177" s="907" t="s">
        <v>1140</v>
      </c>
      <c r="CJ177" s="907" t="s">
        <v>1140</v>
      </c>
      <c r="CK177" s="907" t="s">
        <v>1140</v>
      </c>
      <c r="CL177" s="907" t="s">
        <v>1140</v>
      </c>
      <c r="CM177" s="907" t="s">
        <v>1140</v>
      </c>
      <c r="CN177" s="907" t="s">
        <v>534</v>
      </c>
      <c r="CO177" s="907" t="s">
        <v>1140</v>
      </c>
      <c r="CP177" s="907" t="s">
        <v>1140</v>
      </c>
      <c r="CQ177" s="907" t="s">
        <v>1140</v>
      </c>
      <c r="CR177" s="907" t="s">
        <v>1140</v>
      </c>
      <c r="CS177" s="907" t="s">
        <v>1140</v>
      </c>
      <c r="CT177" s="907" t="s">
        <v>1140</v>
      </c>
      <c r="CU177" s="907" t="s">
        <v>1140</v>
      </c>
      <c r="CV177" s="907" t="s">
        <v>1140</v>
      </c>
      <c r="CW177" s="907" t="s">
        <v>1140</v>
      </c>
      <c r="CX177" s="907" t="s">
        <v>1140</v>
      </c>
      <c r="CY177" s="907" t="s">
        <v>1140</v>
      </c>
      <c r="CZ177" s="907" t="s">
        <v>534</v>
      </c>
      <c r="DA177" s="907" t="s">
        <v>1140</v>
      </c>
      <c r="DB177" s="907" t="s">
        <v>1140</v>
      </c>
      <c r="DC177" s="907" t="s">
        <v>1140</v>
      </c>
      <c r="DD177" s="907" t="s">
        <v>1140</v>
      </c>
      <c r="DE177" s="907" t="s">
        <v>1140</v>
      </c>
      <c r="DF177" s="907" t="s">
        <v>1140</v>
      </c>
      <c r="DG177" s="907" t="s">
        <v>1140</v>
      </c>
      <c r="DH177" s="907" t="s">
        <v>1140</v>
      </c>
      <c r="DI177" s="907" t="s">
        <v>1140</v>
      </c>
      <c r="DJ177" s="907" t="s">
        <v>534</v>
      </c>
      <c r="DK177" s="907" t="s">
        <v>1140</v>
      </c>
      <c r="DL177" s="907" t="s">
        <v>1140</v>
      </c>
      <c r="DM177" s="907" t="s">
        <v>1140</v>
      </c>
      <c r="DN177" s="907" t="s">
        <v>1140</v>
      </c>
      <c r="DO177" s="907" t="s">
        <v>1140</v>
      </c>
      <c r="DP177" s="907" t="s">
        <v>1140</v>
      </c>
      <c r="DQ177" s="907" t="s">
        <v>1140</v>
      </c>
      <c r="DR177" s="907" t="s">
        <v>1140</v>
      </c>
      <c r="DS177" s="907" t="s">
        <v>1140</v>
      </c>
      <c r="DT177" s="907" t="s">
        <v>1140</v>
      </c>
      <c r="DU177" s="907" t="s">
        <v>1140</v>
      </c>
      <c r="DV177" s="907" t="s">
        <v>1140</v>
      </c>
      <c r="DW177" s="907" t="s">
        <v>534</v>
      </c>
      <c r="DX177" s="907" t="s">
        <v>534</v>
      </c>
      <c r="DY177" s="907" t="s">
        <v>534</v>
      </c>
      <c r="DZ177" s="907" t="s">
        <v>1140</v>
      </c>
      <c r="EA177" s="907" t="s">
        <v>534</v>
      </c>
      <c r="EB177" s="907" t="s">
        <v>1140</v>
      </c>
      <c r="EC177" s="907" t="s">
        <v>534</v>
      </c>
      <c r="ED177" s="907" t="s">
        <v>1140</v>
      </c>
      <c r="EE177" s="907" t="s">
        <v>1140</v>
      </c>
      <c r="EF177" s="907" t="s">
        <v>1140</v>
      </c>
      <c r="EG177" s="907" t="s">
        <v>1140</v>
      </c>
      <c r="EH177" s="907" t="s">
        <v>1140</v>
      </c>
      <c r="EI177" s="907" t="s">
        <v>1140</v>
      </c>
      <c r="EJ177" s="907" t="s">
        <v>1140</v>
      </c>
      <c r="EK177" s="907" t="s">
        <v>1140</v>
      </c>
      <c r="EL177" s="907" t="s">
        <v>1140</v>
      </c>
      <c r="EM177" s="907" t="s">
        <v>1140</v>
      </c>
      <c r="EN177" s="907" t="s">
        <v>1140</v>
      </c>
      <c r="EO177" s="907" t="s">
        <v>1140</v>
      </c>
      <c r="EP177" s="907" t="s">
        <v>1140</v>
      </c>
      <c r="EQ177" s="907" t="s">
        <v>1140</v>
      </c>
      <c r="ER177" s="907" t="s">
        <v>534</v>
      </c>
      <c r="ES177" s="907" t="s">
        <v>1140</v>
      </c>
      <c r="ET177" s="907" t="s">
        <v>534</v>
      </c>
      <c r="EU177" s="907" t="s">
        <v>1140</v>
      </c>
      <c r="EV177" s="907" t="s">
        <v>534</v>
      </c>
      <c r="EW177" s="907" t="s">
        <v>534</v>
      </c>
      <c r="EX177" s="907" t="s">
        <v>534</v>
      </c>
      <c r="EY177" s="907" t="s">
        <v>1140</v>
      </c>
      <c r="EZ177" s="907" t="s">
        <v>1140</v>
      </c>
      <c r="FA177" s="907" t="s">
        <v>1140</v>
      </c>
      <c r="FB177" s="907" t="s">
        <v>1140</v>
      </c>
      <c r="FC177" s="907" t="s">
        <v>1140</v>
      </c>
      <c r="FD177" s="907" t="s">
        <v>1140</v>
      </c>
      <c r="FE177" s="907" t="s">
        <v>1140</v>
      </c>
      <c r="FF177" s="907" t="s">
        <v>1140</v>
      </c>
      <c r="FG177" s="907" t="s">
        <v>1140</v>
      </c>
      <c r="FH177" s="907" t="s">
        <v>1140</v>
      </c>
      <c r="FI177" s="907" t="s">
        <v>1140</v>
      </c>
      <c r="FJ177" s="907" t="s">
        <v>1140</v>
      </c>
      <c r="FK177" s="907" t="s">
        <v>1140</v>
      </c>
      <c r="FL177" s="907" t="s">
        <v>1140</v>
      </c>
      <c r="FM177" s="907" t="s">
        <v>1140</v>
      </c>
      <c r="FN177" s="907" t="s">
        <v>1140</v>
      </c>
      <c r="FO177" s="907" t="s">
        <v>1140</v>
      </c>
      <c r="FP177" s="907" t="s">
        <v>1140</v>
      </c>
      <c r="FQ177" s="907" t="s">
        <v>1140</v>
      </c>
      <c r="FR177" s="907" t="s">
        <v>534</v>
      </c>
      <c r="FS177" s="907" t="s">
        <v>1140</v>
      </c>
      <c r="FT177" s="907" t="s">
        <v>1140</v>
      </c>
      <c r="FU177" s="907" t="s">
        <v>1140</v>
      </c>
      <c r="FV177" s="907" t="s">
        <v>534</v>
      </c>
      <c r="FW177" s="907" t="s">
        <v>1140</v>
      </c>
      <c r="FX177" s="907" t="s">
        <v>534</v>
      </c>
      <c r="FY177" s="907" t="s">
        <v>534</v>
      </c>
      <c r="FZ177" s="907" t="s">
        <v>534</v>
      </c>
      <c r="GA177" s="907" t="s">
        <v>534</v>
      </c>
      <c r="GB177" s="907" t="s">
        <v>534</v>
      </c>
      <c r="GC177" s="907" t="s">
        <v>1140</v>
      </c>
      <c r="GD177" s="907" t="s">
        <v>534</v>
      </c>
      <c r="GE177" s="907" t="s">
        <v>534</v>
      </c>
      <c r="GF177" s="907" t="s">
        <v>1140</v>
      </c>
      <c r="GG177" s="907" t="s">
        <v>1140</v>
      </c>
      <c r="GH177" s="907" t="s">
        <v>534</v>
      </c>
      <c r="GI177" s="907" t="s">
        <v>534</v>
      </c>
      <c r="GJ177" s="907" t="s">
        <v>534</v>
      </c>
      <c r="GK177" s="907" t="s">
        <v>534</v>
      </c>
    </row>
    <row r="178" spans="1:193" x14ac:dyDescent="0.2">
      <c r="A178" s="906">
        <v>44638</v>
      </c>
      <c r="B178" s="907" t="s">
        <v>1140</v>
      </c>
      <c r="C178" s="907" t="s">
        <v>1140</v>
      </c>
      <c r="D178" s="907" t="s">
        <v>1140</v>
      </c>
      <c r="E178" s="907" t="s">
        <v>534</v>
      </c>
      <c r="F178" s="907" t="s">
        <v>1140</v>
      </c>
      <c r="G178" s="907" t="s">
        <v>1140</v>
      </c>
      <c r="H178" s="907" t="s">
        <v>1140</v>
      </c>
      <c r="I178" s="907" t="s">
        <v>534</v>
      </c>
      <c r="J178" s="907" t="s">
        <v>1140</v>
      </c>
      <c r="K178" s="907" t="s">
        <v>1140</v>
      </c>
      <c r="L178" s="907" t="s">
        <v>1140</v>
      </c>
      <c r="M178" s="907" t="s">
        <v>1140</v>
      </c>
      <c r="N178" s="907" t="s">
        <v>1140</v>
      </c>
      <c r="O178" s="907" t="s">
        <v>1140</v>
      </c>
      <c r="P178" s="907" t="s">
        <v>1140</v>
      </c>
      <c r="Q178" s="907" t="s">
        <v>1140</v>
      </c>
      <c r="R178" s="907" t="s">
        <v>1140</v>
      </c>
      <c r="S178" s="907" t="s">
        <v>1140</v>
      </c>
      <c r="T178" s="907" t="s">
        <v>1140</v>
      </c>
      <c r="U178" s="907" t="s">
        <v>1140</v>
      </c>
      <c r="V178" s="907" t="s">
        <v>1140</v>
      </c>
      <c r="W178" s="907" t="s">
        <v>1140</v>
      </c>
      <c r="X178" s="907" t="s">
        <v>1140</v>
      </c>
      <c r="Y178" s="907" t="s">
        <v>1140</v>
      </c>
      <c r="Z178" s="907" t="s">
        <v>1140</v>
      </c>
      <c r="AA178" s="907" t="s">
        <v>1140</v>
      </c>
      <c r="AB178" s="907" t="s">
        <v>1140</v>
      </c>
      <c r="AC178" s="907" t="s">
        <v>1140</v>
      </c>
      <c r="AD178" s="907" t="s">
        <v>1140</v>
      </c>
      <c r="AE178" s="907" t="s">
        <v>1140</v>
      </c>
      <c r="AF178" s="907" t="s">
        <v>1140</v>
      </c>
      <c r="AG178" s="907" t="s">
        <v>1140</v>
      </c>
      <c r="AH178" s="907" t="s">
        <v>1140</v>
      </c>
      <c r="AI178" s="907" t="s">
        <v>1140</v>
      </c>
      <c r="AJ178" s="907" t="s">
        <v>1140</v>
      </c>
      <c r="AK178" s="907" t="s">
        <v>1140</v>
      </c>
      <c r="AL178" s="907" t="s">
        <v>1140</v>
      </c>
      <c r="AM178" s="907" t="s">
        <v>1140</v>
      </c>
      <c r="AN178" s="907" t="s">
        <v>1140</v>
      </c>
      <c r="AO178" s="907" t="s">
        <v>1140</v>
      </c>
      <c r="AP178" s="907" t="s">
        <v>1140</v>
      </c>
      <c r="AQ178" s="907" t="s">
        <v>1140</v>
      </c>
      <c r="AR178" s="907" t="s">
        <v>1140</v>
      </c>
      <c r="AS178" s="907" t="s">
        <v>1140</v>
      </c>
      <c r="AT178" s="907" t="s">
        <v>1140</v>
      </c>
      <c r="AU178" s="907" t="s">
        <v>1140</v>
      </c>
      <c r="AV178" s="907" t="s">
        <v>1140</v>
      </c>
      <c r="AW178" s="907" t="s">
        <v>1140</v>
      </c>
      <c r="AX178" s="907" t="s">
        <v>1140</v>
      </c>
      <c r="AY178" s="907" t="s">
        <v>534</v>
      </c>
      <c r="AZ178" s="907" t="s">
        <v>534</v>
      </c>
      <c r="BA178" s="907" t="s">
        <v>1140</v>
      </c>
      <c r="BB178" s="907" t="s">
        <v>534</v>
      </c>
      <c r="BC178" s="907" t="s">
        <v>1140</v>
      </c>
      <c r="BD178" s="907" t="s">
        <v>534</v>
      </c>
      <c r="BE178" s="907" t="s">
        <v>1140</v>
      </c>
      <c r="BF178" s="907" t="s">
        <v>1140</v>
      </c>
      <c r="BG178" s="907" t="s">
        <v>534</v>
      </c>
      <c r="BH178" s="907" t="s">
        <v>534</v>
      </c>
      <c r="BI178" s="907" t="s">
        <v>1140</v>
      </c>
      <c r="BJ178" s="907" t="s">
        <v>534</v>
      </c>
      <c r="BK178" s="907" t="s">
        <v>1140</v>
      </c>
      <c r="BL178" s="907" t="s">
        <v>534</v>
      </c>
      <c r="BM178" s="907" t="s">
        <v>1140</v>
      </c>
      <c r="BN178" s="907" t="s">
        <v>1140</v>
      </c>
      <c r="BO178" s="907" t="s">
        <v>534</v>
      </c>
      <c r="BP178" s="907" t="s">
        <v>534</v>
      </c>
      <c r="BQ178" s="907" t="s">
        <v>534</v>
      </c>
      <c r="BR178" s="907" t="s">
        <v>534</v>
      </c>
      <c r="BS178" s="907" t="s">
        <v>1140</v>
      </c>
      <c r="BT178" s="907" t="s">
        <v>534</v>
      </c>
      <c r="BU178" s="907" t="s">
        <v>1140</v>
      </c>
      <c r="BV178" s="907" t="s">
        <v>1140</v>
      </c>
      <c r="BW178" s="907" t="s">
        <v>1140</v>
      </c>
      <c r="BX178" s="907" t="s">
        <v>1140</v>
      </c>
      <c r="BY178" s="907" t="s">
        <v>1140</v>
      </c>
      <c r="BZ178" s="907" t="s">
        <v>534</v>
      </c>
      <c r="CA178" s="907" t="s">
        <v>534</v>
      </c>
      <c r="CB178" s="907" t="s">
        <v>1140</v>
      </c>
      <c r="CC178" s="907" t="s">
        <v>1140</v>
      </c>
      <c r="CD178" s="907" t="s">
        <v>1140</v>
      </c>
      <c r="CE178" s="907" t="s">
        <v>1140</v>
      </c>
      <c r="CF178" s="907" t="s">
        <v>534</v>
      </c>
      <c r="CG178" s="907" t="s">
        <v>1140</v>
      </c>
      <c r="CH178" s="907" t="s">
        <v>1140</v>
      </c>
      <c r="CI178" s="907" t="s">
        <v>1140</v>
      </c>
      <c r="CJ178" s="907" t="s">
        <v>1140</v>
      </c>
      <c r="CK178" s="907" t="s">
        <v>1140</v>
      </c>
      <c r="CL178" s="907" t="s">
        <v>1140</v>
      </c>
      <c r="CM178" s="907" t="s">
        <v>1140</v>
      </c>
      <c r="CN178" s="907" t="s">
        <v>534</v>
      </c>
      <c r="CO178" s="907" t="s">
        <v>1140</v>
      </c>
      <c r="CP178" s="907" t="s">
        <v>1140</v>
      </c>
      <c r="CQ178" s="907" t="s">
        <v>1140</v>
      </c>
      <c r="CR178" s="907" t="s">
        <v>1140</v>
      </c>
      <c r="CS178" s="907" t="s">
        <v>1140</v>
      </c>
      <c r="CT178" s="907" t="s">
        <v>1140</v>
      </c>
      <c r="CU178" s="907" t="s">
        <v>1140</v>
      </c>
      <c r="CV178" s="907" t="s">
        <v>1140</v>
      </c>
      <c r="CW178" s="907" t="s">
        <v>1140</v>
      </c>
      <c r="CX178" s="907" t="s">
        <v>1140</v>
      </c>
      <c r="CY178" s="907" t="s">
        <v>1140</v>
      </c>
      <c r="CZ178" s="907" t="s">
        <v>534</v>
      </c>
      <c r="DA178" s="907" t="s">
        <v>1140</v>
      </c>
      <c r="DB178" s="907" t="s">
        <v>1140</v>
      </c>
      <c r="DC178" s="907" t="s">
        <v>1140</v>
      </c>
      <c r="DD178" s="907" t="s">
        <v>1140</v>
      </c>
      <c r="DE178" s="907" t="s">
        <v>1140</v>
      </c>
      <c r="DF178" s="907" t="s">
        <v>1140</v>
      </c>
      <c r="DG178" s="907" t="s">
        <v>1140</v>
      </c>
      <c r="DH178" s="907" t="s">
        <v>1140</v>
      </c>
      <c r="DI178" s="907" t="s">
        <v>1140</v>
      </c>
      <c r="DJ178" s="907" t="s">
        <v>534</v>
      </c>
      <c r="DK178" s="907" t="s">
        <v>1140</v>
      </c>
      <c r="DL178" s="907" t="s">
        <v>1140</v>
      </c>
      <c r="DM178" s="907" t="s">
        <v>1140</v>
      </c>
      <c r="DN178" s="907" t="s">
        <v>1140</v>
      </c>
      <c r="DO178" s="907" t="s">
        <v>1140</v>
      </c>
      <c r="DP178" s="907" t="s">
        <v>1140</v>
      </c>
      <c r="DQ178" s="907" t="s">
        <v>1140</v>
      </c>
      <c r="DR178" s="907" t="s">
        <v>1140</v>
      </c>
      <c r="DS178" s="907" t="s">
        <v>1140</v>
      </c>
      <c r="DT178" s="907" t="s">
        <v>1140</v>
      </c>
      <c r="DU178" s="907" t="s">
        <v>1140</v>
      </c>
      <c r="DV178" s="907" t="s">
        <v>1140</v>
      </c>
      <c r="DW178" s="907" t="s">
        <v>534</v>
      </c>
      <c r="DX178" s="907" t="s">
        <v>534</v>
      </c>
      <c r="DY178" s="907" t="s">
        <v>534</v>
      </c>
      <c r="DZ178" s="907" t="s">
        <v>534</v>
      </c>
      <c r="EA178" s="907" t="s">
        <v>534</v>
      </c>
      <c r="EB178" s="907" t="s">
        <v>534</v>
      </c>
      <c r="EC178" s="907" t="s">
        <v>534</v>
      </c>
      <c r="ED178" s="907" t="s">
        <v>1140</v>
      </c>
      <c r="EE178" s="907" t="s">
        <v>1140</v>
      </c>
      <c r="EF178" s="907" t="s">
        <v>1140</v>
      </c>
      <c r="EG178" s="907" t="s">
        <v>1140</v>
      </c>
      <c r="EH178" s="907" t="s">
        <v>1140</v>
      </c>
      <c r="EI178" s="907" t="s">
        <v>1140</v>
      </c>
      <c r="EJ178" s="907" t="s">
        <v>1140</v>
      </c>
      <c r="EK178" s="907" t="s">
        <v>1140</v>
      </c>
      <c r="EL178" s="907" t="s">
        <v>1140</v>
      </c>
      <c r="EM178" s="907" t="s">
        <v>1140</v>
      </c>
      <c r="EN178" s="907" t="s">
        <v>1140</v>
      </c>
      <c r="EO178" s="907" t="s">
        <v>1140</v>
      </c>
      <c r="EP178" s="907" t="s">
        <v>1140</v>
      </c>
      <c r="EQ178" s="907" t="s">
        <v>1140</v>
      </c>
      <c r="ER178" s="907" t="s">
        <v>534</v>
      </c>
      <c r="ES178" s="907" t="s">
        <v>534</v>
      </c>
      <c r="ET178" s="907" t="s">
        <v>534</v>
      </c>
      <c r="EU178" s="907" t="s">
        <v>1140</v>
      </c>
      <c r="EV178" s="907" t="s">
        <v>1140</v>
      </c>
      <c r="EW178" s="907" t="s">
        <v>1140</v>
      </c>
      <c r="EX178" s="907" t="s">
        <v>534</v>
      </c>
      <c r="EY178" s="907" t="s">
        <v>1140</v>
      </c>
      <c r="EZ178" s="907" t="s">
        <v>1140</v>
      </c>
      <c r="FA178" s="907" t="s">
        <v>1140</v>
      </c>
      <c r="FB178" s="907" t="s">
        <v>1140</v>
      </c>
      <c r="FC178" s="907" t="s">
        <v>1140</v>
      </c>
      <c r="FD178" s="907" t="s">
        <v>1140</v>
      </c>
      <c r="FE178" s="907" t="s">
        <v>1140</v>
      </c>
      <c r="FF178" s="907" t="s">
        <v>534</v>
      </c>
      <c r="FG178" s="907" t="s">
        <v>1140</v>
      </c>
      <c r="FH178" s="907" t="s">
        <v>534</v>
      </c>
      <c r="FI178" s="907" t="s">
        <v>534</v>
      </c>
      <c r="FJ178" s="907" t="s">
        <v>1140</v>
      </c>
      <c r="FK178" s="907" t="s">
        <v>1140</v>
      </c>
      <c r="FL178" s="907" t="s">
        <v>1140</v>
      </c>
      <c r="FM178" s="907" t="s">
        <v>1140</v>
      </c>
      <c r="FN178" s="907" t="s">
        <v>1140</v>
      </c>
      <c r="FO178" s="907" t="s">
        <v>1140</v>
      </c>
      <c r="FP178" s="907" t="s">
        <v>1140</v>
      </c>
      <c r="FQ178" s="907" t="s">
        <v>1140</v>
      </c>
      <c r="FR178" s="907" t="s">
        <v>534</v>
      </c>
      <c r="FS178" s="907" t="s">
        <v>1140</v>
      </c>
      <c r="FT178" s="907" t="s">
        <v>1140</v>
      </c>
      <c r="FU178" s="907" t="s">
        <v>1140</v>
      </c>
      <c r="FV178" s="907" t="s">
        <v>534</v>
      </c>
      <c r="FW178" s="907" t="s">
        <v>1140</v>
      </c>
      <c r="FX178" s="907" t="s">
        <v>534</v>
      </c>
      <c r="FY178" s="907" t="s">
        <v>534</v>
      </c>
      <c r="FZ178" s="907" t="s">
        <v>534</v>
      </c>
      <c r="GA178" s="907" t="s">
        <v>534</v>
      </c>
      <c r="GB178" s="907" t="s">
        <v>534</v>
      </c>
      <c r="GC178" s="907" t="s">
        <v>1140</v>
      </c>
      <c r="GD178" s="907" t="s">
        <v>534</v>
      </c>
      <c r="GE178" s="907" t="s">
        <v>534</v>
      </c>
      <c r="GF178" s="907" t="s">
        <v>1140</v>
      </c>
      <c r="GG178" s="907" t="s">
        <v>1140</v>
      </c>
      <c r="GH178" s="907" t="s">
        <v>534</v>
      </c>
      <c r="GI178" s="907" t="s">
        <v>534</v>
      </c>
      <c r="GJ178" s="907" t="s">
        <v>534</v>
      </c>
      <c r="GK178" s="907" t="s">
        <v>1140</v>
      </c>
    </row>
    <row r="179" spans="1:193" x14ac:dyDescent="0.2">
      <c r="A179" s="906">
        <v>44639</v>
      </c>
      <c r="B179" s="907" t="s">
        <v>1140</v>
      </c>
      <c r="C179" s="907" t="s">
        <v>1140</v>
      </c>
      <c r="D179" s="907" t="s">
        <v>1140</v>
      </c>
      <c r="E179" s="907" t="s">
        <v>534</v>
      </c>
      <c r="F179" s="907" t="s">
        <v>1140</v>
      </c>
      <c r="G179" s="907" t="s">
        <v>1140</v>
      </c>
      <c r="H179" s="907" t="s">
        <v>1140</v>
      </c>
      <c r="I179" s="907" t="s">
        <v>1140</v>
      </c>
      <c r="J179" s="907" t="s">
        <v>1140</v>
      </c>
      <c r="K179" s="907" t="s">
        <v>1140</v>
      </c>
      <c r="L179" s="907" t="s">
        <v>1140</v>
      </c>
      <c r="M179" s="907" t="s">
        <v>1140</v>
      </c>
      <c r="N179" s="907" t="s">
        <v>1140</v>
      </c>
      <c r="O179" s="907" t="s">
        <v>1140</v>
      </c>
      <c r="P179" s="907" t="s">
        <v>1140</v>
      </c>
      <c r="Q179" s="907" t="s">
        <v>1140</v>
      </c>
      <c r="R179" s="907" t="s">
        <v>1140</v>
      </c>
      <c r="S179" s="907" t="s">
        <v>1140</v>
      </c>
      <c r="T179" s="907" t="s">
        <v>1140</v>
      </c>
      <c r="U179" s="907" t="s">
        <v>1140</v>
      </c>
      <c r="V179" s="907" t="s">
        <v>1140</v>
      </c>
      <c r="W179" s="907" t="s">
        <v>1140</v>
      </c>
      <c r="X179" s="907" t="s">
        <v>1140</v>
      </c>
      <c r="Y179" s="907" t="s">
        <v>1140</v>
      </c>
      <c r="Z179" s="907" t="s">
        <v>1140</v>
      </c>
      <c r="AA179" s="907" t="s">
        <v>1140</v>
      </c>
      <c r="AB179" s="907" t="s">
        <v>1140</v>
      </c>
      <c r="AC179" s="907" t="s">
        <v>1140</v>
      </c>
      <c r="AD179" s="907" t="s">
        <v>1140</v>
      </c>
      <c r="AE179" s="907" t="s">
        <v>1140</v>
      </c>
      <c r="AF179" s="907" t="s">
        <v>1140</v>
      </c>
      <c r="AG179" s="907" t="s">
        <v>1140</v>
      </c>
      <c r="AH179" s="907" t="s">
        <v>1140</v>
      </c>
      <c r="AI179" s="907" t="s">
        <v>1140</v>
      </c>
      <c r="AJ179" s="907" t="s">
        <v>1140</v>
      </c>
      <c r="AK179" s="907" t="s">
        <v>1140</v>
      </c>
      <c r="AL179" s="907" t="s">
        <v>1140</v>
      </c>
      <c r="AM179" s="907" t="s">
        <v>1140</v>
      </c>
      <c r="AN179" s="907" t="s">
        <v>1140</v>
      </c>
      <c r="AO179" s="907" t="s">
        <v>1140</v>
      </c>
      <c r="AP179" s="907" t="s">
        <v>1140</v>
      </c>
      <c r="AQ179" s="907" t="s">
        <v>1140</v>
      </c>
      <c r="AR179" s="907" t="s">
        <v>1140</v>
      </c>
      <c r="AS179" s="907" t="s">
        <v>1140</v>
      </c>
      <c r="AT179" s="907" t="s">
        <v>1140</v>
      </c>
      <c r="AU179" s="907" t="s">
        <v>1140</v>
      </c>
      <c r="AV179" s="907" t="s">
        <v>1140</v>
      </c>
      <c r="AW179" s="907" t="s">
        <v>1140</v>
      </c>
      <c r="AX179" s="907" t="s">
        <v>1140</v>
      </c>
      <c r="AY179" s="907" t="s">
        <v>534</v>
      </c>
      <c r="AZ179" s="907" t="s">
        <v>534</v>
      </c>
      <c r="BA179" s="907" t="s">
        <v>1140</v>
      </c>
      <c r="BB179" s="907" t="s">
        <v>534</v>
      </c>
      <c r="BC179" s="907" t="s">
        <v>1140</v>
      </c>
      <c r="BD179" s="907" t="s">
        <v>534</v>
      </c>
      <c r="BE179" s="907" t="s">
        <v>1140</v>
      </c>
      <c r="BF179" s="907" t="s">
        <v>1140</v>
      </c>
      <c r="BG179" s="907" t="s">
        <v>534</v>
      </c>
      <c r="BH179" s="907" t="s">
        <v>534</v>
      </c>
      <c r="BI179" s="907" t="s">
        <v>1140</v>
      </c>
      <c r="BJ179" s="907" t="s">
        <v>534</v>
      </c>
      <c r="BK179" s="907" t="s">
        <v>1140</v>
      </c>
      <c r="BL179" s="907" t="s">
        <v>534</v>
      </c>
      <c r="BM179" s="907" t="s">
        <v>1140</v>
      </c>
      <c r="BN179" s="907" t="s">
        <v>1140</v>
      </c>
      <c r="BO179" s="907" t="s">
        <v>534</v>
      </c>
      <c r="BP179" s="907" t="s">
        <v>534</v>
      </c>
      <c r="BQ179" s="907" t="s">
        <v>534</v>
      </c>
      <c r="BR179" s="907" t="s">
        <v>534</v>
      </c>
      <c r="BS179" s="907" t="s">
        <v>1140</v>
      </c>
      <c r="BT179" s="907" t="s">
        <v>534</v>
      </c>
      <c r="BU179" s="907" t="s">
        <v>1140</v>
      </c>
      <c r="BV179" s="907" t="s">
        <v>1140</v>
      </c>
      <c r="BW179" s="907" t="s">
        <v>1140</v>
      </c>
      <c r="BX179" s="907" t="s">
        <v>1140</v>
      </c>
      <c r="BY179" s="907" t="s">
        <v>534</v>
      </c>
      <c r="BZ179" s="907" t="s">
        <v>534</v>
      </c>
      <c r="CA179" s="907" t="s">
        <v>534</v>
      </c>
      <c r="CB179" s="907" t="s">
        <v>1140</v>
      </c>
      <c r="CC179" s="907" t="s">
        <v>1140</v>
      </c>
      <c r="CD179" s="907" t="s">
        <v>1140</v>
      </c>
      <c r="CE179" s="907" t="s">
        <v>1140</v>
      </c>
      <c r="CF179" s="907" t="s">
        <v>534</v>
      </c>
      <c r="CG179" s="907" t="s">
        <v>1140</v>
      </c>
      <c r="CH179" s="907" t="s">
        <v>1140</v>
      </c>
      <c r="CI179" s="907" t="s">
        <v>1140</v>
      </c>
      <c r="CJ179" s="907" t="s">
        <v>1140</v>
      </c>
      <c r="CK179" s="907" t="s">
        <v>1140</v>
      </c>
      <c r="CL179" s="907" t="s">
        <v>1140</v>
      </c>
      <c r="CM179" s="907" t="s">
        <v>1140</v>
      </c>
      <c r="CN179" s="907" t="s">
        <v>534</v>
      </c>
      <c r="CO179" s="907" t="s">
        <v>1140</v>
      </c>
      <c r="CP179" s="907" t="s">
        <v>1140</v>
      </c>
      <c r="CQ179" s="907" t="s">
        <v>1140</v>
      </c>
      <c r="CR179" s="907" t="s">
        <v>1140</v>
      </c>
      <c r="CS179" s="907" t="s">
        <v>1140</v>
      </c>
      <c r="CT179" s="907" t="s">
        <v>1140</v>
      </c>
      <c r="CU179" s="907" t="s">
        <v>1140</v>
      </c>
      <c r="CV179" s="907" t="s">
        <v>1140</v>
      </c>
      <c r="CW179" s="907" t="s">
        <v>1140</v>
      </c>
      <c r="CX179" s="907" t="s">
        <v>1140</v>
      </c>
      <c r="CY179" s="907" t="s">
        <v>1140</v>
      </c>
      <c r="CZ179" s="907" t="s">
        <v>534</v>
      </c>
      <c r="DA179" s="907" t="s">
        <v>1140</v>
      </c>
      <c r="DB179" s="907" t="s">
        <v>1140</v>
      </c>
      <c r="DC179" s="907" t="s">
        <v>1140</v>
      </c>
      <c r="DD179" s="907" t="s">
        <v>1140</v>
      </c>
      <c r="DE179" s="907" t="s">
        <v>1140</v>
      </c>
      <c r="DF179" s="907" t="s">
        <v>1140</v>
      </c>
      <c r="DG179" s="907" t="s">
        <v>1140</v>
      </c>
      <c r="DH179" s="907" t="s">
        <v>1140</v>
      </c>
      <c r="DI179" s="907" t="s">
        <v>1140</v>
      </c>
      <c r="DJ179" s="907" t="s">
        <v>534</v>
      </c>
      <c r="DK179" s="907" t="s">
        <v>1140</v>
      </c>
      <c r="DL179" s="907" t="s">
        <v>1140</v>
      </c>
      <c r="DM179" s="907" t="s">
        <v>1140</v>
      </c>
      <c r="DN179" s="907" t="s">
        <v>1140</v>
      </c>
      <c r="DO179" s="907" t="s">
        <v>1140</v>
      </c>
      <c r="DP179" s="907" t="s">
        <v>1140</v>
      </c>
      <c r="DQ179" s="907" t="s">
        <v>1140</v>
      </c>
      <c r="DR179" s="907" t="s">
        <v>1140</v>
      </c>
      <c r="DS179" s="907" t="s">
        <v>1140</v>
      </c>
      <c r="DT179" s="907" t="s">
        <v>534</v>
      </c>
      <c r="DU179" s="907" t="s">
        <v>1140</v>
      </c>
      <c r="DV179" s="907" t="s">
        <v>1140</v>
      </c>
      <c r="DW179" s="907" t="s">
        <v>534</v>
      </c>
      <c r="DX179" s="907" t="s">
        <v>534</v>
      </c>
      <c r="DY179" s="907" t="s">
        <v>534</v>
      </c>
      <c r="DZ179" s="907" t="s">
        <v>1140</v>
      </c>
      <c r="EA179" s="907" t="s">
        <v>534</v>
      </c>
      <c r="EB179" s="907" t="s">
        <v>1140</v>
      </c>
      <c r="EC179" s="907" t="s">
        <v>534</v>
      </c>
      <c r="ED179" s="907" t="s">
        <v>1140</v>
      </c>
      <c r="EE179" s="907" t="s">
        <v>1140</v>
      </c>
      <c r="EF179" s="907" t="s">
        <v>1140</v>
      </c>
      <c r="EG179" s="907" t="s">
        <v>1140</v>
      </c>
      <c r="EH179" s="907" t="s">
        <v>1140</v>
      </c>
      <c r="EI179" s="907" t="s">
        <v>1140</v>
      </c>
      <c r="EJ179" s="907" t="s">
        <v>1140</v>
      </c>
      <c r="EK179" s="907" t="s">
        <v>1140</v>
      </c>
      <c r="EL179" s="907" t="s">
        <v>1140</v>
      </c>
      <c r="EM179" s="907" t="s">
        <v>1140</v>
      </c>
      <c r="EN179" s="907" t="s">
        <v>1140</v>
      </c>
      <c r="EO179" s="907" t="s">
        <v>1140</v>
      </c>
      <c r="EP179" s="907" t="s">
        <v>1140</v>
      </c>
      <c r="EQ179" s="907" t="s">
        <v>1140</v>
      </c>
      <c r="ER179" s="907" t="s">
        <v>534</v>
      </c>
      <c r="ES179" s="907" t="s">
        <v>534</v>
      </c>
      <c r="ET179" s="907" t="s">
        <v>534</v>
      </c>
      <c r="EU179" s="907" t="s">
        <v>1140</v>
      </c>
      <c r="EV179" s="907" t="s">
        <v>1140</v>
      </c>
      <c r="EW179" s="907" t="s">
        <v>534</v>
      </c>
      <c r="EX179" s="907" t="s">
        <v>534</v>
      </c>
      <c r="EY179" s="907" t="s">
        <v>1140</v>
      </c>
      <c r="EZ179" s="907" t="s">
        <v>1140</v>
      </c>
      <c r="FA179" s="907" t="s">
        <v>1140</v>
      </c>
      <c r="FB179" s="907" t="s">
        <v>1140</v>
      </c>
      <c r="FC179" s="907" t="s">
        <v>1140</v>
      </c>
      <c r="FD179" s="907" t="s">
        <v>1140</v>
      </c>
      <c r="FE179" s="907" t="s">
        <v>1140</v>
      </c>
      <c r="FF179" s="907" t="s">
        <v>1140</v>
      </c>
      <c r="FG179" s="907" t="s">
        <v>1140</v>
      </c>
      <c r="FH179" s="907" t="s">
        <v>534</v>
      </c>
      <c r="FI179" s="907" t="s">
        <v>1140</v>
      </c>
      <c r="FJ179" s="907" t="s">
        <v>1140</v>
      </c>
      <c r="FK179" s="907" t="s">
        <v>1140</v>
      </c>
      <c r="FL179" s="907" t="s">
        <v>1140</v>
      </c>
      <c r="FM179" s="907" t="s">
        <v>1140</v>
      </c>
      <c r="FN179" s="907" t="s">
        <v>1140</v>
      </c>
      <c r="FO179" s="907" t="s">
        <v>1140</v>
      </c>
      <c r="FP179" s="907" t="s">
        <v>1140</v>
      </c>
      <c r="FQ179" s="907" t="s">
        <v>1140</v>
      </c>
      <c r="FR179" s="907" t="s">
        <v>534</v>
      </c>
      <c r="FS179" s="907" t="s">
        <v>1140</v>
      </c>
      <c r="FT179" s="907" t="s">
        <v>1140</v>
      </c>
      <c r="FU179" s="907" t="s">
        <v>1140</v>
      </c>
      <c r="FV179" s="907" t="s">
        <v>534</v>
      </c>
      <c r="FW179" s="907" t="s">
        <v>1140</v>
      </c>
      <c r="FX179" s="907" t="s">
        <v>534</v>
      </c>
      <c r="FY179" s="907" t="s">
        <v>534</v>
      </c>
      <c r="FZ179" s="907" t="s">
        <v>534</v>
      </c>
      <c r="GA179" s="907" t="s">
        <v>534</v>
      </c>
      <c r="GB179" s="907" t="s">
        <v>1140</v>
      </c>
      <c r="GC179" s="907" t="s">
        <v>1140</v>
      </c>
      <c r="GD179" s="907" t="s">
        <v>534</v>
      </c>
      <c r="GE179" s="907" t="s">
        <v>534</v>
      </c>
      <c r="GF179" s="907" t="s">
        <v>1140</v>
      </c>
      <c r="GG179" s="907" t="s">
        <v>1140</v>
      </c>
      <c r="GH179" s="907" t="s">
        <v>534</v>
      </c>
      <c r="GI179" s="907" t="s">
        <v>534</v>
      </c>
      <c r="GJ179" s="907" t="s">
        <v>534</v>
      </c>
      <c r="GK179" s="907" t="s">
        <v>534</v>
      </c>
    </row>
    <row r="180" spans="1:193" x14ac:dyDescent="0.2">
      <c r="A180" s="906">
        <v>44640</v>
      </c>
      <c r="B180" s="907" t="s">
        <v>1140</v>
      </c>
      <c r="C180" s="907" t="s">
        <v>1140</v>
      </c>
      <c r="D180" s="907" t="s">
        <v>1140</v>
      </c>
      <c r="E180" s="907" t="s">
        <v>534</v>
      </c>
      <c r="F180" s="907" t="s">
        <v>1140</v>
      </c>
      <c r="G180" s="907" t="s">
        <v>1140</v>
      </c>
      <c r="H180" s="907" t="s">
        <v>1140</v>
      </c>
      <c r="I180" s="907" t="s">
        <v>1140</v>
      </c>
      <c r="J180" s="907" t="s">
        <v>1140</v>
      </c>
      <c r="K180" s="907" t="s">
        <v>1140</v>
      </c>
      <c r="L180" s="907" t="s">
        <v>1140</v>
      </c>
      <c r="M180" s="907" t="s">
        <v>1140</v>
      </c>
      <c r="N180" s="907" t="s">
        <v>1140</v>
      </c>
      <c r="O180" s="907" t="s">
        <v>1140</v>
      </c>
      <c r="P180" s="907" t="s">
        <v>1140</v>
      </c>
      <c r="Q180" s="907" t="s">
        <v>1140</v>
      </c>
      <c r="R180" s="907" t="s">
        <v>1140</v>
      </c>
      <c r="S180" s="907" t="s">
        <v>1140</v>
      </c>
      <c r="T180" s="907" t="s">
        <v>1140</v>
      </c>
      <c r="U180" s="907" t="s">
        <v>1140</v>
      </c>
      <c r="V180" s="907" t="s">
        <v>1140</v>
      </c>
      <c r="W180" s="907" t="s">
        <v>1140</v>
      </c>
      <c r="X180" s="907" t="s">
        <v>1140</v>
      </c>
      <c r="Y180" s="907" t="s">
        <v>1140</v>
      </c>
      <c r="Z180" s="907" t="s">
        <v>1140</v>
      </c>
      <c r="AA180" s="907" t="s">
        <v>1140</v>
      </c>
      <c r="AB180" s="907" t="s">
        <v>1140</v>
      </c>
      <c r="AC180" s="907" t="s">
        <v>1140</v>
      </c>
      <c r="AD180" s="907" t="s">
        <v>1140</v>
      </c>
      <c r="AE180" s="907" t="s">
        <v>1140</v>
      </c>
      <c r="AF180" s="907" t="s">
        <v>1140</v>
      </c>
      <c r="AG180" s="907" t="s">
        <v>1140</v>
      </c>
      <c r="AH180" s="907" t="s">
        <v>1140</v>
      </c>
      <c r="AI180" s="907" t="s">
        <v>1140</v>
      </c>
      <c r="AJ180" s="907" t="s">
        <v>1140</v>
      </c>
      <c r="AK180" s="907" t="s">
        <v>1140</v>
      </c>
      <c r="AL180" s="907" t="s">
        <v>1140</v>
      </c>
      <c r="AM180" s="907" t="s">
        <v>1140</v>
      </c>
      <c r="AN180" s="907" t="s">
        <v>1140</v>
      </c>
      <c r="AO180" s="907" t="s">
        <v>1140</v>
      </c>
      <c r="AP180" s="907" t="s">
        <v>1140</v>
      </c>
      <c r="AQ180" s="907" t="s">
        <v>1140</v>
      </c>
      <c r="AR180" s="907" t="s">
        <v>1140</v>
      </c>
      <c r="AS180" s="907" t="s">
        <v>1140</v>
      </c>
      <c r="AT180" s="907" t="s">
        <v>1140</v>
      </c>
      <c r="AU180" s="907" t="s">
        <v>1140</v>
      </c>
      <c r="AV180" s="907" t="s">
        <v>1140</v>
      </c>
      <c r="AW180" s="907" t="s">
        <v>1140</v>
      </c>
      <c r="AX180" s="907" t="s">
        <v>1140</v>
      </c>
      <c r="AY180" s="907" t="s">
        <v>534</v>
      </c>
      <c r="AZ180" s="907" t="s">
        <v>534</v>
      </c>
      <c r="BA180" s="907" t="s">
        <v>1140</v>
      </c>
      <c r="BB180" s="907" t="s">
        <v>534</v>
      </c>
      <c r="BC180" s="907" t="s">
        <v>1140</v>
      </c>
      <c r="BD180" s="907" t="s">
        <v>534</v>
      </c>
      <c r="BE180" s="907" t="s">
        <v>1140</v>
      </c>
      <c r="BF180" s="907" t="s">
        <v>1140</v>
      </c>
      <c r="BG180" s="907" t="s">
        <v>534</v>
      </c>
      <c r="BH180" s="907" t="s">
        <v>534</v>
      </c>
      <c r="BI180" s="907" t="s">
        <v>1140</v>
      </c>
      <c r="BJ180" s="907" t="s">
        <v>534</v>
      </c>
      <c r="BK180" s="907" t="s">
        <v>1140</v>
      </c>
      <c r="BL180" s="907" t="s">
        <v>534</v>
      </c>
      <c r="BM180" s="907" t="s">
        <v>1140</v>
      </c>
      <c r="BN180" s="907" t="s">
        <v>1140</v>
      </c>
      <c r="BO180" s="907" t="s">
        <v>534</v>
      </c>
      <c r="BP180" s="907" t="s">
        <v>534</v>
      </c>
      <c r="BQ180" s="907" t="s">
        <v>534</v>
      </c>
      <c r="BR180" s="907" t="s">
        <v>534</v>
      </c>
      <c r="BS180" s="907" t="s">
        <v>1140</v>
      </c>
      <c r="BT180" s="907" t="s">
        <v>534</v>
      </c>
      <c r="BU180" s="907" t="s">
        <v>1140</v>
      </c>
      <c r="BV180" s="907" t="s">
        <v>1140</v>
      </c>
      <c r="BW180" s="907" t="s">
        <v>1140</v>
      </c>
      <c r="BX180" s="907" t="s">
        <v>1140</v>
      </c>
      <c r="BY180" s="907" t="s">
        <v>1140</v>
      </c>
      <c r="BZ180" s="907" t="s">
        <v>534</v>
      </c>
      <c r="CA180" s="907" t="s">
        <v>534</v>
      </c>
      <c r="CB180" s="907" t="s">
        <v>1140</v>
      </c>
      <c r="CC180" s="907" t="s">
        <v>1140</v>
      </c>
      <c r="CD180" s="907" t="s">
        <v>1140</v>
      </c>
      <c r="CE180" s="907" t="s">
        <v>534</v>
      </c>
      <c r="CF180" s="907" t="s">
        <v>534</v>
      </c>
      <c r="CG180" s="907" t="s">
        <v>1140</v>
      </c>
      <c r="CH180" s="907" t="s">
        <v>1140</v>
      </c>
      <c r="CI180" s="907" t="s">
        <v>1140</v>
      </c>
      <c r="CJ180" s="907" t="s">
        <v>1140</v>
      </c>
      <c r="CK180" s="907" t="s">
        <v>1140</v>
      </c>
      <c r="CL180" s="907" t="s">
        <v>1140</v>
      </c>
      <c r="CM180" s="907" t="s">
        <v>1140</v>
      </c>
      <c r="CN180" s="907" t="s">
        <v>534</v>
      </c>
      <c r="CO180" s="907" t="s">
        <v>1140</v>
      </c>
      <c r="CP180" s="907" t="s">
        <v>1140</v>
      </c>
      <c r="CQ180" s="907" t="s">
        <v>1140</v>
      </c>
      <c r="CR180" s="907" t="s">
        <v>1140</v>
      </c>
      <c r="CS180" s="907" t="s">
        <v>1140</v>
      </c>
      <c r="CT180" s="907" t="s">
        <v>1140</v>
      </c>
      <c r="CU180" s="907" t="s">
        <v>1140</v>
      </c>
      <c r="CV180" s="907" t="s">
        <v>1140</v>
      </c>
      <c r="CW180" s="907" t="s">
        <v>1140</v>
      </c>
      <c r="CX180" s="907" t="s">
        <v>1140</v>
      </c>
      <c r="CY180" s="907" t="s">
        <v>1140</v>
      </c>
      <c r="CZ180" s="907" t="s">
        <v>1140</v>
      </c>
      <c r="DA180" s="907" t="s">
        <v>1140</v>
      </c>
      <c r="DB180" s="907" t="s">
        <v>1140</v>
      </c>
      <c r="DC180" s="907" t="s">
        <v>1140</v>
      </c>
      <c r="DD180" s="907" t="s">
        <v>1140</v>
      </c>
      <c r="DE180" s="907" t="s">
        <v>1140</v>
      </c>
      <c r="DF180" s="907" t="s">
        <v>1140</v>
      </c>
      <c r="DG180" s="907" t="s">
        <v>1140</v>
      </c>
      <c r="DH180" s="907" t="s">
        <v>1140</v>
      </c>
      <c r="DI180" s="907" t="s">
        <v>1140</v>
      </c>
      <c r="DJ180" s="907" t="s">
        <v>534</v>
      </c>
      <c r="DK180" s="907" t="s">
        <v>1140</v>
      </c>
      <c r="DL180" s="907" t="s">
        <v>1140</v>
      </c>
      <c r="DM180" s="907" t="s">
        <v>1140</v>
      </c>
      <c r="DN180" s="907" t="s">
        <v>1140</v>
      </c>
      <c r="DO180" s="907" t="s">
        <v>1140</v>
      </c>
      <c r="DP180" s="907" t="s">
        <v>1140</v>
      </c>
      <c r="DQ180" s="907" t="s">
        <v>1140</v>
      </c>
      <c r="DR180" s="907" t="s">
        <v>1140</v>
      </c>
      <c r="DS180" s="907" t="s">
        <v>1140</v>
      </c>
      <c r="DT180" s="907" t="s">
        <v>534</v>
      </c>
      <c r="DU180" s="907" t="s">
        <v>1140</v>
      </c>
      <c r="DV180" s="907" t="s">
        <v>1140</v>
      </c>
      <c r="DW180" s="907" t="s">
        <v>534</v>
      </c>
      <c r="DX180" s="907" t="s">
        <v>534</v>
      </c>
      <c r="DY180" s="907" t="s">
        <v>534</v>
      </c>
      <c r="DZ180" s="907" t="s">
        <v>534</v>
      </c>
      <c r="EA180" s="907" t="s">
        <v>534</v>
      </c>
      <c r="EB180" s="907" t="s">
        <v>534</v>
      </c>
      <c r="EC180" s="907" t="s">
        <v>534</v>
      </c>
      <c r="ED180" s="907" t="s">
        <v>1140</v>
      </c>
      <c r="EE180" s="907" t="s">
        <v>1140</v>
      </c>
      <c r="EF180" s="907" t="s">
        <v>1140</v>
      </c>
      <c r="EG180" s="907" t="s">
        <v>1140</v>
      </c>
      <c r="EH180" s="907" t="s">
        <v>1140</v>
      </c>
      <c r="EI180" s="907" t="s">
        <v>1140</v>
      </c>
      <c r="EJ180" s="907" t="s">
        <v>1140</v>
      </c>
      <c r="EK180" s="907" t="s">
        <v>1140</v>
      </c>
      <c r="EL180" s="907" t="s">
        <v>1140</v>
      </c>
      <c r="EM180" s="907" t="s">
        <v>1140</v>
      </c>
      <c r="EN180" s="907" t="s">
        <v>1140</v>
      </c>
      <c r="EO180" s="907" t="s">
        <v>1140</v>
      </c>
      <c r="EP180" s="907" t="s">
        <v>1140</v>
      </c>
      <c r="EQ180" s="907" t="s">
        <v>1140</v>
      </c>
      <c r="ER180" s="907" t="s">
        <v>534</v>
      </c>
      <c r="ES180" s="907" t="s">
        <v>534</v>
      </c>
      <c r="ET180" s="907" t="s">
        <v>534</v>
      </c>
      <c r="EU180" s="907" t="s">
        <v>534</v>
      </c>
      <c r="EV180" s="907" t="s">
        <v>1140</v>
      </c>
      <c r="EW180" s="907" t="s">
        <v>1140</v>
      </c>
      <c r="EX180" s="907" t="s">
        <v>534</v>
      </c>
      <c r="EY180" s="907" t="s">
        <v>1140</v>
      </c>
      <c r="EZ180" s="907" t="s">
        <v>1140</v>
      </c>
      <c r="FA180" s="907" t="s">
        <v>1140</v>
      </c>
      <c r="FB180" s="907" t="s">
        <v>1140</v>
      </c>
      <c r="FC180" s="907" t="s">
        <v>1140</v>
      </c>
      <c r="FD180" s="907" t="s">
        <v>1140</v>
      </c>
      <c r="FE180" s="907" t="s">
        <v>1140</v>
      </c>
      <c r="FF180" s="907" t="s">
        <v>534</v>
      </c>
      <c r="FG180" s="907" t="s">
        <v>1140</v>
      </c>
      <c r="FH180" s="907" t="s">
        <v>1140</v>
      </c>
      <c r="FI180" s="907" t="s">
        <v>1140</v>
      </c>
      <c r="FJ180" s="907" t="s">
        <v>1140</v>
      </c>
      <c r="FK180" s="907" t="s">
        <v>1140</v>
      </c>
      <c r="FL180" s="907" t="s">
        <v>1140</v>
      </c>
      <c r="FM180" s="907" t="s">
        <v>1140</v>
      </c>
      <c r="FN180" s="907" t="s">
        <v>1140</v>
      </c>
      <c r="FO180" s="907" t="s">
        <v>1140</v>
      </c>
      <c r="FP180" s="907" t="s">
        <v>1140</v>
      </c>
      <c r="FQ180" s="907" t="s">
        <v>1140</v>
      </c>
      <c r="FR180" s="907" t="s">
        <v>534</v>
      </c>
      <c r="FS180" s="907" t="s">
        <v>1140</v>
      </c>
      <c r="FT180" s="907" t="s">
        <v>1140</v>
      </c>
      <c r="FU180" s="907" t="s">
        <v>1140</v>
      </c>
      <c r="FV180" s="907" t="s">
        <v>534</v>
      </c>
      <c r="FW180" s="907" t="s">
        <v>1140</v>
      </c>
      <c r="FX180" s="907" t="s">
        <v>534</v>
      </c>
      <c r="FY180" s="907" t="s">
        <v>534</v>
      </c>
      <c r="FZ180" s="907" t="s">
        <v>534</v>
      </c>
      <c r="GA180" s="907" t="s">
        <v>534</v>
      </c>
      <c r="GB180" s="907" t="s">
        <v>534</v>
      </c>
      <c r="GC180" s="907" t="s">
        <v>1140</v>
      </c>
      <c r="GD180" s="907" t="s">
        <v>534</v>
      </c>
      <c r="GE180" s="907" t="s">
        <v>534</v>
      </c>
      <c r="GF180" s="907" t="s">
        <v>1140</v>
      </c>
      <c r="GG180" s="907" t="s">
        <v>1140</v>
      </c>
      <c r="GH180" s="907" t="s">
        <v>534</v>
      </c>
      <c r="GI180" s="907" t="s">
        <v>534</v>
      </c>
      <c r="GJ180" s="907" t="s">
        <v>534</v>
      </c>
      <c r="GK180" s="907" t="s">
        <v>534</v>
      </c>
    </row>
    <row r="181" spans="1:193" x14ac:dyDescent="0.2">
      <c r="A181" s="906">
        <v>44641</v>
      </c>
      <c r="B181" s="907" t="s">
        <v>1140</v>
      </c>
      <c r="C181" s="907" t="s">
        <v>1140</v>
      </c>
      <c r="D181" s="907" t="s">
        <v>1140</v>
      </c>
      <c r="E181" s="907" t="s">
        <v>1140</v>
      </c>
      <c r="F181" s="907" t="s">
        <v>1140</v>
      </c>
      <c r="G181" s="907" t="s">
        <v>1140</v>
      </c>
      <c r="H181" s="907" t="s">
        <v>1140</v>
      </c>
      <c r="I181" s="907" t="s">
        <v>1140</v>
      </c>
      <c r="J181" s="907" t="s">
        <v>1140</v>
      </c>
      <c r="K181" s="907" t="s">
        <v>1140</v>
      </c>
      <c r="L181" s="907" t="s">
        <v>1140</v>
      </c>
      <c r="M181" s="907" t="s">
        <v>1140</v>
      </c>
      <c r="N181" s="907" t="s">
        <v>1140</v>
      </c>
      <c r="O181" s="907" t="s">
        <v>1140</v>
      </c>
      <c r="P181" s="907" t="s">
        <v>1140</v>
      </c>
      <c r="Q181" s="907" t="s">
        <v>1140</v>
      </c>
      <c r="R181" s="907" t="s">
        <v>1140</v>
      </c>
      <c r="S181" s="907" t="s">
        <v>1140</v>
      </c>
      <c r="T181" s="907" t="s">
        <v>1140</v>
      </c>
      <c r="U181" s="907" t="s">
        <v>1140</v>
      </c>
      <c r="V181" s="907" t="s">
        <v>1140</v>
      </c>
      <c r="W181" s="907" t="s">
        <v>1140</v>
      </c>
      <c r="X181" s="907" t="s">
        <v>1140</v>
      </c>
      <c r="Y181" s="907" t="s">
        <v>1140</v>
      </c>
      <c r="Z181" s="907" t="s">
        <v>1140</v>
      </c>
      <c r="AA181" s="907" t="s">
        <v>1140</v>
      </c>
      <c r="AB181" s="907" t="s">
        <v>1140</v>
      </c>
      <c r="AC181" s="907" t="s">
        <v>1140</v>
      </c>
      <c r="AD181" s="907" t="s">
        <v>1140</v>
      </c>
      <c r="AE181" s="907" t="s">
        <v>1140</v>
      </c>
      <c r="AF181" s="907" t="s">
        <v>534</v>
      </c>
      <c r="AG181" s="907" t="s">
        <v>534</v>
      </c>
      <c r="AH181" s="907" t="s">
        <v>1140</v>
      </c>
      <c r="AI181" s="907" t="s">
        <v>1140</v>
      </c>
      <c r="AJ181" s="907" t="s">
        <v>1140</v>
      </c>
      <c r="AK181" s="907" t="s">
        <v>1140</v>
      </c>
      <c r="AL181" s="907" t="s">
        <v>1140</v>
      </c>
      <c r="AM181" s="907" t="s">
        <v>1140</v>
      </c>
      <c r="AN181" s="907" t="s">
        <v>1140</v>
      </c>
      <c r="AO181" s="907" t="s">
        <v>1140</v>
      </c>
      <c r="AP181" s="907" t="s">
        <v>1140</v>
      </c>
      <c r="AQ181" s="907" t="s">
        <v>1140</v>
      </c>
      <c r="AR181" s="907" t="s">
        <v>1140</v>
      </c>
      <c r="AS181" s="907" t="s">
        <v>1140</v>
      </c>
      <c r="AT181" s="907" t="s">
        <v>1140</v>
      </c>
      <c r="AU181" s="907" t="s">
        <v>1140</v>
      </c>
      <c r="AV181" s="907" t="s">
        <v>1140</v>
      </c>
      <c r="AW181" s="907" t="s">
        <v>1140</v>
      </c>
      <c r="AX181" s="907" t="s">
        <v>1140</v>
      </c>
      <c r="AY181" s="907" t="s">
        <v>534</v>
      </c>
      <c r="AZ181" s="907" t="s">
        <v>534</v>
      </c>
      <c r="BA181" s="907" t="s">
        <v>1140</v>
      </c>
      <c r="BB181" s="907" t="s">
        <v>534</v>
      </c>
      <c r="BC181" s="907" t="s">
        <v>1140</v>
      </c>
      <c r="BD181" s="907" t="s">
        <v>534</v>
      </c>
      <c r="BE181" s="907" t="s">
        <v>1140</v>
      </c>
      <c r="BF181" s="907" t="s">
        <v>1140</v>
      </c>
      <c r="BG181" s="907" t="s">
        <v>534</v>
      </c>
      <c r="BH181" s="907" t="s">
        <v>534</v>
      </c>
      <c r="BI181" s="907" t="s">
        <v>1140</v>
      </c>
      <c r="BJ181" s="907" t="s">
        <v>534</v>
      </c>
      <c r="BK181" s="907" t="s">
        <v>1140</v>
      </c>
      <c r="BL181" s="907" t="s">
        <v>534</v>
      </c>
      <c r="BM181" s="907" t="s">
        <v>1140</v>
      </c>
      <c r="BN181" s="907" t="s">
        <v>1140</v>
      </c>
      <c r="BO181" s="907" t="s">
        <v>534</v>
      </c>
      <c r="BP181" s="907" t="s">
        <v>534</v>
      </c>
      <c r="BQ181" s="907" t="s">
        <v>534</v>
      </c>
      <c r="BR181" s="907" t="s">
        <v>534</v>
      </c>
      <c r="BS181" s="907" t="s">
        <v>1140</v>
      </c>
      <c r="BT181" s="907" t="s">
        <v>534</v>
      </c>
      <c r="BU181" s="907" t="s">
        <v>1140</v>
      </c>
      <c r="BV181" s="907" t="s">
        <v>1140</v>
      </c>
      <c r="BW181" s="907" t="s">
        <v>1140</v>
      </c>
      <c r="BX181" s="907" t="s">
        <v>1140</v>
      </c>
      <c r="BY181" s="907" t="s">
        <v>1140</v>
      </c>
      <c r="BZ181" s="907" t="s">
        <v>534</v>
      </c>
      <c r="CA181" s="907" t="s">
        <v>534</v>
      </c>
      <c r="CB181" s="907" t="s">
        <v>1140</v>
      </c>
      <c r="CC181" s="907" t="s">
        <v>1140</v>
      </c>
      <c r="CD181" s="907" t="s">
        <v>1140</v>
      </c>
      <c r="CE181" s="907" t="s">
        <v>1140</v>
      </c>
      <c r="CF181" s="907" t="s">
        <v>534</v>
      </c>
      <c r="CG181" s="907" t="s">
        <v>1140</v>
      </c>
      <c r="CH181" s="907" t="s">
        <v>1140</v>
      </c>
      <c r="CI181" s="907" t="s">
        <v>1140</v>
      </c>
      <c r="CJ181" s="907" t="s">
        <v>1140</v>
      </c>
      <c r="CK181" s="907" t="s">
        <v>1140</v>
      </c>
      <c r="CL181" s="907" t="s">
        <v>1140</v>
      </c>
      <c r="CM181" s="907" t="s">
        <v>1140</v>
      </c>
      <c r="CN181" s="907" t="s">
        <v>534</v>
      </c>
      <c r="CO181" s="907" t="s">
        <v>1140</v>
      </c>
      <c r="CP181" s="907" t="s">
        <v>1140</v>
      </c>
      <c r="CQ181" s="907" t="s">
        <v>1140</v>
      </c>
      <c r="CR181" s="907" t="s">
        <v>1140</v>
      </c>
      <c r="CS181" s="907" t="s">
        <v>1140</v>
      </c>
      <c r="CT181" s="907" t="s">
        <v>1140</v>
      </c>
      <c r="CU181" s="907" t="s">
        <v>1140</v>
      </c>
      <c r="CV181" s="907" t="s">
        <v>1140</v>
      </c>
      <c r="CW181" s="907" t="s">
        <v>1140</v>
      </c>
      <c r="CX181" s="907" t="s">
        <v>1140</v>
      </c>
      <c r="CY181" s="907" t="s">
        <v>1140</v>
      </c>
      <c r="CZ181" s="907" t="s">
        <v>1140</v>
      </c>
      <c r="DA181" s="907" t="s">
        <v>1140</v>
      </c>
      <c r="DB181" s="907" t="s">
        <v>1140</v>
      </c>
      <c r="DC181" s="907" t="s">
        <v>1140</v>
      </c>
      <c r="DD181" s="907" t="s">
        <v>1140</v>
      </c>
      <c r="DE181" s="907" t="s">
        <v>1140</v>
      </c>
      <c r="DF181" s="907" t="s">
        <v>1140</v>
      </c>
      <c r="DG181" s="907" t="s">
        <v>1140</v>
      </c>
      <c r="DH181" s="907" t="s">
        <v>1140</v>
      </c>
      <c r="DI181" s="907" t="s">
        <v>1140</v>
      </c>
      <c r="DJ181" s="907" t="s">
        <v>534</v>
      </c>
      <c r="DK181" s="907" t="s">
        <v>1140</v>
      </c>
      <c r="DL181" s="907" t="s">
        <v>1140</v>
      </c>
      <c r="DM181" s="907" t="s">
        <v>1140</v>
      </c>
      <c r="DN181" s="907" t="s">
        <v>1140</v>
      </c>
      <c r="DO181" s="907" t="s">
        <v>1140</v>
      </c>
      <c r="DP181" s="907" t="s">
        <v>1140</v>
      </c>
      <c r="DQ181" s="907" t="s">
        <v>1140</v>
      </c>
      <c r="DR181" s="907" t="s">
        <v>1140</v>
      </c>
      <c r="DS181" s="907" t="s">
        <v>1140</v>
      </c>
      <c r="DT181" s="907" t="s">
        <v>534</v>
      </c>
      <c r="DU181" s="907" t="s">
        <v>1140</v>
      </c>
      <c r="DV181" s="907" t="s">
        <v>1140</v>
      </c>
      <c r="DW181" s="907" t="s">
        <v>534</v>
      </c>
      <c r="DX181" s="907" t="s">
        <v>534</v>
      </c>
      <c r="DY181" s="907" t="s">
        <v>534</v>
      </c>
      <c r="DZ181" s="907" t="s">
        <v>534</v>
      </c>
      <c r="EA181" s="907" t="s">
        <v>534</v>
      </c>
      <c r="EB181" s="907" t="s">
        <v>534</v>
      </c>
      <c r="EC181" s="907" t="s">
        <v>534</v>
      </c>
      <c r="ED181" s="907" t="s">
        <v>1140</v>
      </c>
      <c r="EE181" s="907" t="s">
        <v>1140</v>
      </c>
      <c r="EF181" s="907" t="s">
        <v>1140</v>
      </c>
      <c r="EG181" s="907" t="s">
        <v>1140</v>
      </c>
      <c r="EH181" s="907" t="s">
        <v>1140</v>
      </c>
      <c r="EI181" s="907" t="s">
        <v>1140</v>
      </c>
      <c r="EJ181" s="907" t="s">
        <v>1140</v>
      </c>
      <c r="EK181" s="907" t="s">
        <v>1140</v>
      </c>
      <c r="EL181" s="907" t="s">
        <v>1140</v>
      </c>
      <c r="EM181" s="907" t="s">
        <v>1140</v>
      </c>
      <c r="EN181" s="907" t="s">
        <v>1140</v>
      </c>
      <c r="EO181" s="907" t="s">
        <v>1140</v>
      </c>
      <c r="EP181" s="907" t="s">
        <v>1140</v>
      </c>
      <c r="EQ181" s="907" t="s">
        <v>1140</v>
      </c>
      <c r="ER181" s="907" t="s">
        <v>534</v>
      </c>
      <c r="ES181" s="907" t="s">
        <v>1140</v>
      </c>
      <c r="ET181" s="907" t="s">
        <v>534</v>
      </c>
      <c r="EU181" s="907" t="s">
        <v>1140</v>
      </c>
      <c r="EV181" s="907" t="s">
        <v>1140</v>
      </c>
      <c r="EW181" s="907" t="s">
        <v>1140</v>
      </c>
      <c r="EX181" s="907" t="s">
        <v>534</v>
      </c>
      <c r="EY181" s="907" t="s">
        <v>1140</v>
      </c>
      <c r="EZ181" s="907" t="s">
        <v>1140</v>
      </c>
      <c r="FA181" s="907" t="s">
        <v>1140</v>
      </c>
      <c r="FB181" s="907" t="s">
        <v>1140</v>
      </c>
      <c r="FC181" s="907" t="s">
        <v>1140</v>
      </c>
      <c r="FD181" s="907" t="s">
        <v>1140</v>
      </c>
      <c r="FE181" s="907" t="s">
        <v>1140</v>
      </c>
      <c r="FF181" s="907" t="s">
        <v>1140</v>
      </c>
      <c r="FG181" s="907" t="s">
        <v>1140</v>
      </c>
      <c r="FH181" s="907" t="s">
        <v>534</v>
      </c>
      <c r="FI181" s="907" t="s">
        <v>534</v>
      </c>
      <c r="FJ181" s="907" t="s">
        <v>1140</v>
      </c>
      <c r="FK181" s="907" t="s">
        <v>1140</v>
      </c>
      <c r="FL181" s="907" t="s">
        <v>1140</v>
      </c>
      <c r="FM181" s="907" t="s">
        <v>1140</v>
      </c>
      <c r="FN181" s="907" t="s">
        <v>1140</v>
      </c>
      <c r="FO181" s="907" t="s">
        <v>1140</v>
      </c>
      <c r="FP181" s="907" t="s">
        <v>1140</v>
      </c>
      <c r="FQ181" s="907" t="s">
        <v>1140</v>
      </c>
      <c r="FR181" s="907" t="s">
        <v>534</v>
      </c>
      <c r="FS181" s="907" t="s">
        <v>1140</v>
      </c>
      <c r="FT181" s="907" t="s">
        <v>1140</v>
      </c>
      <c r="FU181" s="907" t="s">
        <v>1140</v>
      </c>
      <c r="FV181" s="907" t="s">
        <v>534</v>
      </c>
      <c r="FW181" s="907" t="s">
        <v>1140</v>
      </c>
      <c r="FX181" s="907" t="s">
        <v>534</v>
      </c>
      <c r="FY181" s="907" t="s">
        <v>534</v>
      </c>
      <c r="FZ181" s="907" t="s">
        <v>534</v>
      </c>
      <c r="GA181" s="907" t="s">
        <v>534</v>
      </c>
      <c r="GB181" s="907" t="s">
        <v>534</v>
      </c>
      <c r="GC181" s="907" t="s">
        <v>1140</v>
      </c>
      <c r="GD181" s="907" t="s">
        <v>534</v>
      </c>
      <c r="GE181" s="907" t="s">
        <v>534</v>
      </c>
      <c r="GF181" s="907" t="s">
        <v>1140</v>
      </c>
      <c r="GG181" s="907" t="s">
        <v>1140</v>
      </c>
      <c r="GH181" s="907" t="s">
        <v>534</v>
      </c>
      <c r="GI181" s="907" t="s">
        <v>534</v>
      </c>
      <c r="GJ181" s="907" t="s">
        <v>534</v>
      </c>
      <c r="GK181" s="907" t="s">
        <v>1140</v>
      </c>
    </row>
    <row r="182" spans="1:193" x14ac:dyDescent="0.2">
      <c r="A182" s="906">
        <v>44642</v>
      </c>
      <c r="B182" s="907" t="s">
        <v>1140</v>
      </c>
      <c r="C182" s="907" t="s">
        <v>1140</v>
      </c>
      <c r="D182" s="907" t="s">
        <v>1140</v>
      </c>
      <c r="E182" s="907" t="s">
        <v>1140</v>
      </c>
      <c r="F182" s="907" t="s">
        <v>1140</v>
      </c>
      <c r="G182" s="907" t="s">
        <v>1140</v>
      </c>
      <c r="H182" s="907" t="s">
        <v>1140</v>
      </c>
      <c r="I182" s="907" t="s">
        <v>1140</v>
      </c>
      <c r="J182" s="907" t="s">
        <v>1140</v>
      </c>
      <c r="K182" s="907" t="s">
        <v>1140</v>
      </c>
      <c r="L182" s="907" t="s">
        <v>1140</v>
      </c>
      <c r="M182" s="907" t="s">
        <v>1140</v>
      </c>
      <c r="N182" s="907" t="s">
        <v>1140</v>
      </c>
      <c r="O182" s="907" t="s">
        <v>1140</v>
      </c>
      <c r="P182" s="907" t="s">
        <v>1140</v>
      </c>
      <c r="Q182" s="907" t="s">
        <v>1140</v>
      </c>
      <c r="R182" s="907" t="s">
        <v>1140</v>
      </c>
      <c r="S182" s="907" t="s">
        <v>1140</v>
      </c>
      <c r="T182" s="907" t="s">
        <v>1140</v>
      </c>
      <c r="U182" s="907" t="s">
        <v>1140</v>
      </c>
      <c r="V182" s="907" t="s">
        <v>1140</v>
      </c>
      <c r="W182" s="907" t="s">
        <v>1140</v>
      </c>
      <c r="X182" s="907" t="s">
        <v>1140</v>
      </c>
      <c r="Y182" s="907" t="s">
        <v>1140</v>
      </c>
      <c r="Z182" s="907" t="s">
        <v>1140</v>
      </c>
      <c r="AA182" s="907" t="s">
        <v>1140</v>
      </c>
      <c r="AB182" s="907" t="s">
        <v>1140</v>
      </c>
      <c r="AC182" s="907" t="s">
        <v>1140</v>
      </c>
      <c r="AD182" s="907" t="s">
        <v>1140</v>
      </c>
      <c r="AE182" s="907" t="s">
        <v>1140</v>
      </c>
      <c r="AF182" s="907" t="s">
        <v>1140</v>
      </c>
      <c r="AG182" s="907" t="s">
        <v>1140</v>
      </c>
      <c r="AH182" s="907" t="s">
        <v>1140</v>
      </c>
      <c r="AI182" s="907" t="s">
        <v>1140</v>
      </c>
      <c r="AJ182" s="907" t="s">
        <v>1140</v>
      </c>
      <c r="AK182" s="907" t="s">
        <v>1140</v>
      </c>
      <c r="AL182" s="907" t="s">
        <v>1140</v>
      </c>
      <c r="AM182" s="907" t="s">
        <v>1140</v>
      </c>
      <c r="AN182" s="907" t="s">
        <v>1140</v>
      </c>
      <c r="AO182" s="907" t="s">
        <v>1140</v>
      </c>
      <c r="AP182" s="907" t="s">
        <v>1140</v>
      </c>
      <c r="AQ182" s="907" t="s">
        <v>1140</v>
      </c>
      <c r="AR182" s="907" t="s">
        <v>1140</v>
      </c>
      <c r="AS182" s="907" t="s">
        <v>1140</v>
      </c>
      <c r="AT182" s="907" t="s">
        <v>1140</v>
      </c>
      <c r="AU182" s="907" t="s">
        <v>1140</v>
      </c>
      <c r="AV182" s="907" t="s">
        <v>1140</v>
      </c>
      <c r="AW182" s="907" t="s">
        <v>1140</v>
      </c>
      <c r="AX182" s="907" t="s">
        <v>1140</v>
      </c>
      <c r="AY182" s="907" t="s">
        <v>534</v>
      </c>
      <c r="AZ182" s="907" t="s">
        <v>534</v>
      </c>
      <c r="BA182" s="907" t="s">
        <v>1140</v>
      </c>
      <c r="BB182" s="907" t="s">
        <v>534</v>
      </c>
      <c r="BC182" s="907" t="s">
        <v>1140</v>
      </c>
      <c r="BD182" s="907" t="s">
        <v>534</v>
      </c>
      <c r="BE182" s="907" t="s">
        <v>1140</v>
      </c>
      <c r="BF182" s="907" t="s">
        <v>1140</v>
      </c>
      <c r="BG182" s="907" t="s">
        <v>534</v>
      </c>
      <c r="BH182" s="907" t="s">
        <v>534</v>
      </c>
      <c r="BI182" s="907" t="s">
        <v>1140</v>
      </c>
      <c r="BJ182" s="907" t="s">
        <v>534</v>
      </c>
      <c r="BK182" s="907" t="s">
        <v>1140</v>
      </c>
      <c r="BL182" s="907" t="s">
        <v>534</v>
      </c>
      <c r="BM182" s="907" t="s">
        <v>1140</v>
      </c>
      <c r="BN182" s="907" t="s">
        <v>1140</v>
      </c>
      <c r="BO182" s="907" t="s">
        <v>534</v>
      </c>
      <c r="BP182" s="907" t="s">
        <v>534</v>
      </c>
      <c r="BQ182" s="907" t="s">
        <v>534</v>
      </c>
      <c r="BR182" s="907" t="s">
        <v>534</v>
      </c>
      <c r="BS182" s="907" t="s">
        <v>1140</v>
      </c>
      <c r="BT182" s="907" t="s">
        <v>534</v>
      </c>
      <c r="BU182" s="907" t="s">
        <v>1140</v>
      </c>
      <c r="BV182" s="907" t="s">
        <v>1140</v>
      </c>
      <c r="BW182" s="907" t="s">
        <v>1140</v>
      </c>
      <c r="BX182" s="907" t="s">
        <v>1140</v>
      </c>
      <c r="BY182" s="907" t="s">
        <v>1140</v>
      </c>
      <c r="BZ182" s="907" t="s">
        <v>534</v>
      </c>
      <c r="CA182" s="907" t="s">
        <v>534</v>
      </c>
      <c r="CB182" s="907" t="s">
        <v>1140</v>
      </c>
      <c r="CC182" s="907" t="s">
        <v>1140</v>
      </c>
      <c r="CD182" s="907" t="s">
        <v>1140</v>
      </c>
      <c r="CE182" s="907" t="s">
        <v>1140</v>
      </c>
      <c r="CF182" s="907" t="s">
        <v>534</v>
      </c>
      <c r="CG182" s="907" t="s">
        <v>1140</v>
      </c>
      <c r="CH182" s="907" t="s">
        <v>1140</v>
      </c>
      <c r="CI182" s="907" t="s">
        <v>1140</v>
      </c>
      <c r="CJ182" s="907" t="s">
        <v>1140</v>
      </c>
      <c r="CK182" s="907" t="s">
        <v>1140</v>
      </c>
      <c r="CL182" s="907" t="s">
        <v>1140</v>
      </c>
      <c r="CM182" s="907" t="s">
        <v>1140</v>
      </c>
      <c r="CN182" s="907" t="s">
        <v>534</v>
      </c>
      <c r="CO182" s="907" t="s">
        <v>1140</v>
      </c>
      <c r="CP182" s="907" t="s">
        <v>1140</v>
      </c>
      <c r="CQ182" s="907" t="s">
        <v>1140</v>
      </c>
      <c r="CR182" s="907" t="s">
        <v>1140</v>
      </c>
      <c r="CS182" s="907" t="s">
        <v>1140</v>
      </c>
      <c r="CT182" s="907" t="s">
        <v>1140</v>
      </c>
      <c r="CU182" s="907" t="s">
        <v>1140</v>
      </c>
      <c r="CV182" s="907" t="s">
        <v>1140</v>
      </c>
      <c r="CW182" s="907" t="s">
        <v>1140</v>
      </c>
      <c r="CX182" s="907" t="s">
        <v>1140</v>
      </c>
      <c r="CY182" s="907" t="s">
        <v>1140</v>
      </c>
      <c r="CZ182" s="907" t="s">
        <v>1140</v>
      </c>
      <c r="DA182" s="907" t="s">
        <v>1140</v>
      </c>
      <c r="DB182" s="907" t="s">
        <v>1140</v>
      </c>
      <c r="DC182" s="907" t="s">
        <v>1140</v>
      </c>
      <c r="DD182" s="907" t="s">
        <v>1140</v>
      </c>
      <c r="DE182" s="907" t="s">
        <v>1140</v>
      </c>
      <c r="DF182" s="907" t="s">
        <v>1140</v>
      </c>
      <c r="DG182" s="907" t="s">
        <v>1140</v>
      </c>
      <c r="DH182" s="907" t="s">
        <v>1140</v>
      </c>
      <c r="DI182" s="907" t="s">
        <v>1140</v>
      </c>
      <c r="DJ182" s="907" t="s">
        <v>534</v>
      </c>
      <c r="DK182" s="907" t="s">
        <v>1140</v>
      </c>
      <c r="DL182" s="907" t="s">
        <v>1140</v>
      </c>
      <c r="DM182" s="907" t="s">
        <v>1140</v>
      </c>
      <c r="DN182" s="907" t="s">
        <v>1140</v>
      </c>
      <c r="DO182" s="907" t="s">
        <v>1140</v>
      </c>
      <c r="DP182" s="907" t="s">
        <v>1140</v>
      </c>
      <c r="DQ182" s="907" t="s">
        <v>1140</v>
      </c>
      <c r="DR182" s="907" t="s">
        <v>534</v>
      </c>
      <c r="DS182" s="907" t="s">
        <v>534</v>
      </c>
      <c r="DT182" s="907" t="s">
        <v>1140</v>
      </c>
      <c r="DU182" s="907" t="s">
        <v>1140</v>
      </c>
      <c r="DV182" s="907" t="s">
        <v>1140</v>
      </c>
      <c r="DW182" s="907" t="s">
        <v>534</v>
      </c>
      <c r="DX182" s="907" t="s">
        <v>534</v>
      </c>
      <c r="DY182" s="907" t="s">
        <v>534</v>
      </c>
      <c r="DZ182" s="907" t="s">
        <v>1140</v>
      </c>
      <c r="EA182" s="907" t="s">
        <v>534</v>
      </c>
      <c r="EB182" s="907" t="s">
        <v>1140</v>
      </c>
      <c r="EC182" s="907" t="s">
        <v>534</v>
      </c>
      <c r="ED182" s="907" t="s">
        <v>1140</v>
      </c>
      <c r="EE182" s="907" t="s">
        <v>1140</v>
      </c>
      <c r="EF182" s="907" t="s">
        <v>1140</v>
      </c>
      <c r="EG182" s="907" t="s">
        <v>1140</v>
      </c>
      <c r="EH182" s="907" t="s">
        <v>1140</v>
      </c>
      <c r="EI182" s="907" t="s">
        <v>1140</v>
      </c>
      <c r="EJ182" s="907" t="s">
        <v>1140</v>
      </c>
      <c r="EK182" s="907" t="s">
        <v>1140</v>
      </c>
      <c r="EL182" s="907" t="s">
        <v>534</v>
      </c>
      <c r="EM182" s="907" t="s">
        <v>1140</v>
      </c>
      <c r="EN182" s="907" t="s">
        <v>1140</v>
      </c>
      <c r="EO182" s="907" t="s">
        <v>1140</v>
      </c>
      <c r="EP182" s="907" t="s">
        <v>534</v>
      </c>
      <c r="EQ182" s="907" t="s">
        <v>1140</v>
      </c>
      <c r="ER182" s="907" t="s">
        <v>534</v>
      </c>
      <c r="ES182" s="907" t="s">
        <v>534</v>
      </c>
      <c r="ET182" s="907" t="s">
        <v>534</v>
      </c>
      <c r="EU182" s="907" t="s">
        <v>1140</v>
      </c>
      <c r="EV182" s="907" t="s">
        <v>1140</v>
      </c>
      <c r="EW182" s="907" t="s">
        <v>1140</v>
      </c>
      <c r="EX182" s="907" t="s">
        <v>534</v>
      </c>
      <c r="EY182" s="907" t="s">
        <v>1140</v>
      </c>
      <c r="EZ182" s="907" t="s">
        <v>1140</v>
      </c>
      <c r="FA182" s="907" t="s">
        <v>1140</v>
      </c>
      <c r="FB182" s="907" t="s">
        <v>1140</v>
      </c>
      <c r="FC182" s="907" t="s">
        <v>1140</v>
      </c>
      <c r="FD182" s="907" t="s">
        <v>1140</v>
      </c>
      <c r="FE182" s="907" t="s">
        <v>1140</v>
      </c>
      <c r="FF182" s="907" t="s">
        <v>1140</v>
      </c>
      <c r="FG182" s="907" t="s">
        <v>1140</v>
      </c>
      <c r="FH182" s="907" t="s">
        <v>534</v>
      </c>
      <c r="FI182" s="907" t="s">
        <v>534</v>
      </c>
      <c r="FJ182" s="907" t="s">
        <v>1140</v>
      </c>
      <c r="FK182" s="907" t="s">
        <v>1140</v>
      </c>
      <c r="FL182" s="907" t="s">
        <v>1140</v>
      </c>
      <c r="FM182" s="907" t="s">
        <v>1140</v>
      </c>
      <c r="FN182" s="907" t="s">
        <v>1140</v>
      </c>
      <c r="FO182" s="907" t="s">
        <v>1140</v>
      </c>
      <c r="FP182" s="907" t="s">
        <v>1140</v>
      </c>
      <c r="FQ182" s="907" t="s">
        <v>1140</v>
      </c>
      <c r="FR182" s="907" t="s">
        <v>534</v>
      </c>
      <c r="FS182" s="907" t="s">
        <v>1140</v>
      </c>
      <c r="FT182" s="907" t="s">
        <v>1140</v>
      </c>
      <c r="FU182" s="907" t="s">
        <v>1140</v>
      </c>
      <c r="FV182" s="907" t="s">
        <v>534</v>
      </c>
      <c r="FW182" s="907" t="s">
        <v>1140</v>
      </c>
      <c r="FX182" s="907" t="s">
        <v>534</v>
      </c>
      <c r="FY182" s="907" t="s">
        <v>534</v>
      </c>
      <c r="FZ182" s="907" t="s">
        <v>534</v>
      </c>
      <c r="GA182" s="907" t="s">
        <v>534</v>
      </c>
      <c r="GB182" s="907" t="s">
        <v>1140</v>
      </c>
      <c r="GC182" s="907" t="s">
        <v>1140</v>
      </c>
      <c r="GD182" s="907" t="s">
        <v>534</v>
      </c>
      <c r="GE182" s="907" t="s">
        <v>534</v>
      </c>
      <c r="GF182" s="907" t="s">
        <v>1140</v>
      </c>
      <c r="GG182" s="907" t="s">
        <v>1140</v>
      </c>
      <c r="GH182" s="907" t="s">
        <v>534</v>
      </c>
      <c r="GI182" s="907" t="s">
        <v>534</v>
      </c>
      <c r="GJ182" s="907" t="s">
        <v>534</v>
      </c>
      <c r="GK182" s="907" t="s">
        <v>1140</v>
      </c>
    </row>
    <row r="183" spans="1:193" x14ac:dyDescent="0.2">
      <c r="A183" s="906">
        <v>44643</v>
      </c>
      <c r="B183" s="907" t="s">
        <v>1140</v>
      </c>
      <c r="C183" s="907" t="s">
        <v>1140</v>
      </c>
      <c r="D183" s="907" t="s">
        <v>1140</v>
      </c>
      <c r="E183" s="907" t="s">
        <v>534</v>
      </c>
      <c r="F183" s="907" t="s">
        <v>1140</v>
      </c>
      <c r="G183" s="907" t="s">
        <v>1140</v>
      </c>
      <c r="H183" s="907" t="s">
        <v>1140</v>
      </c>
      <c r="I183" s="907" t="s">
        <v>1140</v>
      </c>
      <c r="J183" s="907" t="s">
        <v>1140</v>
      </c>
      <c r="K183" s="907" t="s">
        <v>1140</v>
      </c>
      <c r="L183" s="907" t="s">
        <v>1140</v>
      </c>
      <c r="M183" s="907" t="s">
        <v>1140</v>
      </c>
      <c r="N183" s="907" t="s">
        <v>1140</v>
      </c>
      <c r="O183" s="907" t="s">
        <v>1140</v>
      </c>
      <c r="P183" s="907" t="s">
        <v>1140</v>
      </c>
      <c r="Q183" s="907" t="s">
        <v>1140</v>
      </c>
      <c r="R183" s="907" t="s">
        <v>1140</v>
      </c>
      <c r="S183" s="907" t="s">
        <v>1140</v>
      </c>
      <c r="T183" s="907" t="s">
        <v>1140</v>
      </c>
      <c r="U183" s="907" t="s">
        <v>1140</v>
      </c>
      <c r="V183" s="907" t="s">
        <v>1140</v>
      </c>
      <c r="W183" s="907" t="s">
        <v>1140</v>
      </c>
      <c r="X183" s="907" t="s">
        <v>1140</v>
      </c>
      <c r="Y183" s="907" t="s">
        <v>1140</v>
      </c>
      <c r="Z183" s="907" t="s">
        <v>1140</v>
      </c>
      <c r="AA183" s="907" t="s">
        <v>1140</v>
      </c>
      <c r="AB183" s="907" t="s">
        <v>1140</v>
      </c>
      <c r="AC183" s="907" t="s">
        <v>1140</v>
      </c>
      <c r="AD183" s="907" t="s">
        <v>1140</v>
      </c>
      <c r="AE183" s="907" t="s">
        <v>1140</v>
      </c>
      <c r="AF183" s="907" t="s">
        <v>1140</v>
      </c>
      <c r="AG183" s="907" t="s">
        <v>1140</v>
      </c>
      <c r="AH183" s="907" t="s">
        <v>1140</v>
      </c>
      <c r="AI183" s="907" t="s">
        <v>1140</v>
      </c>
      <c r="AJ183" s="907" t="s">
        <v>1140</v>
      </c>
      <c r="AK183" s="907" t="s">
        <v>1140</v>
      </c>
      <c r="AL183" s="907" t="s">
        <v>1140</v>
      </c>
      <c r="AM183" s="907" t="s">
        <v>1140</v>
      </c>
      <c r="AN183" s="907" t="s">
        <v>1140</v>
      </c>
      <c r="AO183" s="907" t="s">
        <v>1140</v>
      </c>
      <c r="AP183" s="907" t="s">
        <v>1140</v>
      </c>
      <c r="AQ183" s="907" t="s">
        <v>1140</v>
      </c>
      <c r="AR183" s="907" t="s">
        <v>1140</v>
      </c>
      <c r="AS183" s="907" t="s">
        <v>1140</v>
      </c>
      <c r="AT183" s="907" t="s">
        <v>1140</v>
      </c>
      <c r="AU183" s="907" t="s">
        <v>1140</v>
      </c>
      <c r="AV183" s="907" t="s">
        <v>1140</v>
      </c>
      <c r="AW183" s="907" t="s">
        <v>1140</v>
      </c>
      <c r="AX183" s="907" t="s">
        <v>1140</v>
      </c>
      <c r="AY183" s="907" t="s">
        <v>534</v>
      </c>
      <c r="AZ183" s="907" t="s">
        <v>534</v>
      </c>
      <c r="BA183" s="907" t="s">
        <v>1140</v>
      </c>
      <c r="BB183" s="907" t="s">
        <v>534</v>
      </c>
      <c r="BC183" s="907" t="s">
        <v>1140</v>
      </c>
      <c r="BD183" s="907" t="s">
        <v>534</v>
      </c>
      <c r="BE183" s="907" t="s">
        <v>1140</v>
      </c>
      <c r="BF183" s="907" t="s">
        <v>1140</v>
      </c>
      <c r="BG183" s="907" t="s">
        <v>534</v>
      </c>
      <c r="BH183" s="907" t="s">
        <v>534</v>
      </c>
      <c r="BI183" s="907" t="s">
        <v>1140</v>
      </c>
      <c r="BJ183" s="907" t="s">
        <v>534</v>
      </c>
      <c r="BK183" s="907" t="s">
        <v>1140</v>
      </c>
      <c r="BL183" s="907" t="s">
        <v>534</v>
      </c>
      <c r="BM183" s="907" t="s">
        <v>1140</v>
      </c>
      <c r="BN183" s="907" t="s">
        <v>1140</v>
      </c>
      <c r="BO183" s="907" t="s">
        <v>534</v>
      </c>
      <c r="BP183" s="907" t="s">
        <v>534</v>
      </c>
      <c r="BQ183" s="907" t="s">
        <v>534</v>
      </c>
      <c r="BR183" s="907" t="s">
        <v>534</v>
      </c>
      <c r="BS183" s="907" t="s">
        <v>1140</v>
      </c>
      <c r="BT183" s="907" t="s">
        <v>534</v>
      </c>
      <c r="BU183" s="907" t="s">
        <v>1140</v>
      </c>
      <c r="BV183" s="907" t="s">
        <v>1140</v>
      </c>
      <c r="BW183" s="907" t="s">
        <v>1140</v>
      </c>
      <c r="BX183" s="907" t="s">
        <v>1140</v>
      </c>
      <c r="BY183" s="907" t="s">
        <v>1140</v>
      </c>
      <c r="BZ183" s="907" t="s">
        <v>534</v>
      </c>
      <c r="CA183" s="907" t="s">
        <v>534</v>
      </c>
      <c r="CB183" s="907" t="s">
        <v>1140</v>
      </c>
      <c r="CC183" s="907" t="s">
        <v>1140</v>
      </c>
      <c r="CD183" s="907" t="s">
        <v>1140</v>
      </c>
      <c r="CE183" s="907" t="s">
        <v>1140</v>
      </c>
      <c r="CF183" s="907" t="s">
        <v>534</v>
      </c>
      <c r="CG183" s="907" t="s">
        <v>1140</v>
      </c>
      <c r="CH183" s="907" t="s">
        <v>1140</v>
      </c>
      <c r="CI183" s="907" t="s">
        <v>1140</v>
      </c>
      <c r="CJ183" s="907" t="s">
        <v>1140</v>
      </c>
      <c r="CK183" s="907" t="s">
        <v>1140</v>
      </c>
      <c r="CL183" s="907" t="s">
        <v>1140</v>
      </c>
      <c r="CM183" s="907" t="s">
        <v>1140</v>
      </c>
      <c r="CN183" s="907" t="s">
        <v>534</v>
      </c>
      <c r="CO183" s="907" t="s">
        <v>1140</v>
      </c>
      <c r="CP183" s="907" t="s">
        <v>1140</v>
      </c>
      <c r="CQ183" s="907" t="s">
        <v>1140</v>
      </c>
      <c r="CR183" s="907" t="s">
        <v>1140</v>
      </c>
      <c r="CS183" s="907" t="s">
        <v>1140</v>
      </c>
      <c r="CT183" s="907" t="s">
        <v>1140</v>
      </c>
      <c r="CU183" s="907" t="s">
        <v>1140</v>
      </c>
      <c r="CV183" s="907" t="s">
        <v>1140</v>
      </c>
      <c r="CW183" s="907" t="s">
        <v>1140</v>
      </c>
      <c r="CX183" s="907" t="s">
        <v>1140</v>
      </c>
      <c r="CY183" s="907" t="s">
        <v>1140</v>
      </c>
      <c r="CZ183" s="907" t="s">
        <v>1140</v>
      </c>
      <c r="DA183" s="907" t="s">
        <v>1140</v>
      </c>
      <c r="DB183" s="907" t="s">
        <v>1140</v>
      </c>
      <c r="DC183" s="907" t="s">
        <v>1140</v>
      </c>
      <c r="DD183" s="907" t="s">
        <v>1140</v>
      </c>
      <c r="DE183" s="907" t="s">
        <v>1140</v>
      </c>
      <c r="DF183" s="907" t="s">
        <v>1140</v>
      </c>
      <c r="DG183" s="907" t="s">
        <v>1140</v>
      </c>
      <c r="DH183" s="907" t="s">
        <v>1140</v>
      </c>
      <c r="DI183" s="907" t="s">
        <v>1140</v>
      </c>
      <c r="DJ183" s="907" t="s">
        <v>534</v>
      </c>
      <c r="DK183" s="907" t="s">
        <v>1140</v>
      </c>
      <c r="DL183" s="907" t="s">
        <v>1140</v>
      </c>
      <c r="DM183" s="907" t="s">
        <v>1140</v>
      </c>
      <c r="DN183" s="907" t="s">
        <v>1140</v>
      </c>
      <c r="DO183" s="907" t="s">
        <v>1140</v>
      </c>
      <c r="DP183" s="907" t="s">
        <v>1140</v>
      </c>
      <c r="DQ183" s="907" t="s">
        <v>1140</v>
      </c>
      <c r="DR183" s="907" t="s">
        <v>534</v>
      </c>
      <c r="DS183" s="907" t="s">
        <v>534</v>
      </c>
      <c r="DT183" s="907" t="s">
        <v>1140</v>
      </c>
      <c r="DU183" s="907" t="s">
        <v>1140</v>
      </c>
      <c r="DV183" s="907" t="s">
        <v>1140</v>
      </c>
      <c r="DW183" s="907" t="s">
        <v>534</v>
      </c>
      <c r="DX183" s="907" t="s">
        <v>534</v>
      </c>
      <c r="DY183" s="907" t="s">
        <v>534</v>
      </c>
      <c r="DZ183" s="907" t="s">
        <v>534</v>
      </c>
      <c r="EA183" s="907" t="s">
        <v>534</v>
      </c>
      <c r="EB183" s="907" t="s">
        <v>534</v>
      </c>
      <c r="EC183" s="907" t="s">
        <v>534</v>
      </c>
      <c r="ED183" s="907" t="s">
        <v>1140</v>
      </c>
      <c r="EE183" s="907" t="s">
        <v>1140</v>
      </c>
      <c r="EF183" s="907" t="s">
        <v>1140</v>
      </c>
      <c r="EG183" s="907" t="s">
        <v>1140</v>
      </c>
      <c r="EH183" s="907" t="s">
        <v>1140</v>
      </c>
      <c r="EI183" s="907" t="s">
        <v>1140</v>
      </c>
      <c r="EJ183" s="907" t="s">
        <v>1140</v>
      </c>
      <c r="EK183" s="907" t="s">
        <v>1140</v>
      </c>
      <c r="EL183" s="907" t="s">
        <v>1140</v>
      </c>
      <c r="EM183" s="907" t="s">
        <v>1140</v>
      </c>
      <c r="EN183" s="907" t="s">
        <v>1140</v>
      </c>
      <c r="EO183" s="907" t="s">
        <v>1140</v>
      </c>
      <c r="EP183" s="907" t="s">
        <v>1140</v>
      </c>
      <c r="EQ183" s="907" t="s">
        <v>1140</v>
      </c>
      <c r="ER183" s="907" t="s">
        <v>534</v>
      </c>
      <c r="ES183" s="907" t="s">
        <v>1140</v>
      </c>
      <c r="ET183" s="907" t="s">
        <v>534</v>
      </c>
      <c r="EU183" s="907" t="s">
        <v>1140</v>
      </c>
      <c r="EV183" s="907" t="s">
        <v>1140</v>
      </c>
      <c r="EW183" s="907" t="s">
        <v>1140</v>
      </c>
      <c r="EX183" s="907" t="s">
        <v>534</v>
      </c>
      <c r="EY183" s="907" t="s">
        <v>1140</v>
      </c>
      <c r="EZ183" s="907" t="s">
        <v>1140</v>
      </c>
      <c r="FA183" s="907" t="s">
        <v>1140</v>
      </c>
      <c r="FB183" s="907" t="s">
        <v>1140</v>
      </c>
      <c r="FC183" s="907" t="s">
        <v>1140</v>
      </c>
      <c r="FD183" s="907" t="s">
        <v>1140</v>
      </c>
      <c r="FE183" s="907" t="s">
        <v>1140</v>
      </c>
      <c r="FF183" s="907" t="s">
        <v>1140</v>
      </c>
      <c r="FG183" s="907" t="s">
        <v>1140</v>
      </c>
      <c r="FH183" s="907" t="s">
        <v>1140</v>
      </c>
      <c r="FI183" s="907" t="s">
        <v>1140</v>
      </c>
      <c r="FJ183" s="907" t="s">
        <v>1140</v>
      </c>
      <c r="FK183" s="907" t="s">
        <v>1140</v>
      </c>
      <c r="FL183" s="907" t="s">
        <v>1140</v>
      </c>
      <c r="FM183" s="907" t="s">
        <v>1140</v>
      </c>
      <c r="FN183" s="907" t="s">
        <v>1140</v>
      </c>
      <c r="FO183" s="907" t="s">
        <v>1140</v>
      </c>
      <c r="FP183" s="907" t="s">
        <v>1140</v>
      </c>
      <c r="FQ183" s="907" t="s">
        <v>1140</v>
      </c>
      <c r="FR183" s="907" t="s">
        <v>534</v>
      </c>
      <c r="FS183" s="907" t="s">
        <v>1140</v>
      </c>
      <c r="FT183" s="907" t="s">
        <v>1140</v>
      </c>
      <c r="FU183" s="907" t="s">
        <v>1140</v>
      </c>
      <c r="FV183" s="907" t="s">
        <v>534</v>
      </c>
      <c r="FW183" s="907" t="s">
        <v>1140</v>
      </c>
      <c r="FX183" s="907" t="s">
        <v>534</v>
      </c>
      <c r="FY183" s="907" t="s">
        <v>534</v>
      </c>
      <c r="FZ183" s="907" t="s">
        <v>534</v>
      </c>
      <c r="GA183" s="907" t="s">
        <v>534</v>
      </c>
      <c r="GB183" s="907" t="s">
        <v>534</v>
      </c>
      <c r="GC183" s="907" t="s">
        <v>1140</v>
      </c>
      <c r="GD183" s="907" t="s">
        <v>534</v>
      </c>
      <c r="GE183" s="907" t="s">
        <v>534</v>
      </c>
      <c r="GF183" s="907" t="s">
        <v>1140</v>
      </c>
      <c r="GG183" s="907" t="s">
        <v>1140</v>
      </c>
      <c r="GH183" s="907" t="s">
        <v>534</v>
      </c>
      <c r="GI183" s="907" t="s">
        <v>534</v>
      </c>
      <c r="GJ183" s="907" t="s">
        <v>534</v>
      </c>
      <c r="GK183" s="907" t="s">
        <v>1140</v>
      </c>
    </row>
    <row r="184" spans="1:193" x14ac:dyDescent="0.2">
      <c r="A184" s="906">
        <v>44644</v>
      </c>
      <c r="B184" s="907" t="s">
        <v>1140</v>
      </c>
      <c r="C184" s="907" t="s">
        <v>1140</v>
      </c>
      <c r="D184" s="907" t="s">
        <v>1140</v>
      </c>
      <c r="E184" s="907" t="s">
        <v>534</v>
      </c>
      <c r="F184" s="907" t="s">
        <v>1140</v>
      </c>
      <c r="G184" s="907" t="s">
        <v>1140</v>
      </c>
      <c r="H184" s="907" t="s">
        <v>1140</v>
      </c>
      <c r="I184" s="907" t="s">
        <v>1140</v>
      </c>
      <c r="J184" s="907" t="s">
        <v>1140</v>
      </c>
      <c r="K184" s="907" t="s">
        <v>1140</v>
      </c>
      <c r="L184" s="907" t="s">
        <v>1140</v>
      </c>
      <c r="M184" s="907" t="s">
        <v>1140</v>
      </c>
      <c r="N184" s="907" t="s">
        <v>1140</v>
      </c>
      <c r="O184" s="907" t="s">
        <v>1140</v>
      </c>
      <c r="P184" s="907" t="s">
        <v>1140</v>
      </c>
      <c r="Q184" s="907" t="s">
        <v>1140</v>
      </c>
      <c r="R184" s="907" t="s">
        <v>1140</v>
      </c>
      <c r="S184" s="907" t="s">
        <v>1140</v>
      </c>
      <c r="T184" s="907" t="s">
        <v>1140</v>
      </c>
      <c r="U184" s="907" t="s">
        <v>1140</v>
      </c>
      <c r="V184" s="907" t="s">
        <v>1140</v>
      </c>
      <c r="W184" s="907" t="s">
        <v>1140</v>
      </c>
      <c r="X184" s="907" t="s">
        <v>1140</v>
      </c>
      <c r="Y184" s="907" t="s">
        <v>1140</v>
      </c>
      <c r="Z184" s="907" t="s">
        <v>1140</v>
      </c>
      <c r="AA184" s="907" t="s">
        <v>1140</v>
      </c>
      <c r="AB184" s="907" t="s">
        <v>1140</v>
      </c>
      <c r="AC184" s="907" t="s">
        <v>1140</v>
      </c>
      <c r="AD184" s="907" t="s">
        <v>1140</v>
      </c>
      <c r="AE184" s="907" t="s">
        <v>1140</v>
      </c>
      <c r="AF184" s="907" t="s">
        <v>1140</v>
      </c>
      <c r="AG184" s="907" t="s">
        <v>1140</v>
      </c>
      <c r="AH184" s="907" t="s">
        <v>1140</v>
      </c>
      <c r="AI184" s="907" t="s">
        <v>1140</v>
      </c>
      <c r="AJ184" s="907" t="s">
        <v>1140</v>
      </c>
      <c r="AK184" s="907" t="s">
        <v>1140</v>
      </c>
      <c r="AL184" s="907" t="s">
        <v>1140</v>
      </c>
      <c r="AM184" s="907" t="s">
        <v>1140</v>
      </c>
      <c r="AN184" s="907" t="s">
        <v>1140</v>
      </c>
      <c r="AO184" s="907" t="s">
        <v>1140</v>
      </c>
      <c r="AP184" s="907" t="s">
        <v>1140</v>
      </c>
      <c r="AQ184" s="907" t="s">
        <v>1140</v>
      </c>
      <c r="AR184" s="907" t="s">
        <v>1140</v>
      </c>
      <c r="AS184" s="907" t="s">
        <v>1140</v>
      </c>
      <c r="AT184" s="907" t="s">
        <v>1140</v>
      </c>
      <c r="AU184" s="907" t="s">
        <v>1140</v>
      </c>
      <c r="AV184" s="907" t="s">
        <v>1140</v>
      </c>
      <c r="AW184" s="907" t="s">
        <v>1140</v>
      </c>
      <c r="AX184" s="907" t="s">
        <v>1140</v>
      </c>
      <c r="AY184" s="907" t="s">
        <v>534</v>
      </c>
      <c r="AZ184" s="907" t="s">
        <v>534</v>
      </c>
      <c r="BA184" s="907" t="s">
        <v>1140</v>
      </c>
      <c r="BB184" s="907" t="s">
        <v>534</v>
      </c>
      <c r="BC184" s="907" t="s">
        <v>1140</v>
      </c>
      <c r="BD184" s="907" t="s">
        <v>534</v>
      </c>
      <c r="BE184" s="907" t="s">
        <v>1140</v>
      </c>
      <c r="BF184" s="907" t="s">
        <v>1140</v>
      </c>
      <c r="BG184" s="907" t="s">
        <v>534</v>
      </c>
      <c r="BH184" s="907" t="s">
        <v>534</v>
      </c>
      <c r="BI184" s="907" t="s">
        <v>1140</v>
      </c>
      <c r="BJ184" s="907" t="s">
        <v>534</v>
      </c>
      <c r="BK184" s="907" t="s">
        <v>1140</v>
      </c>
      <c r="BL184" s="907" t="s">
        <v>534</v>
      </c>
      <c r="BM184" s="907" t="s">
        <v>1140</v>
      </c>
      <c r="BN184" s="907" t="s">
        <v>1140</v>
      </c>
      <c r="BO184" s="907" t="s">
        <v>534</v>
      </c>
      <c r="BP184" s="907" t="s">
        <v>534</v>
      </c>
      <c r="BQ184" s="907" t="s">
        <v>534</v>
      </c>
      <c r="BR184" s="907" t="s">
        <v>534</v>
      </c>
      <c r="BS184" s="907" t="s">
        <v>1140</v>
      </c>
      <c r="BT184" s="907" t="s">
        <v>534</v>
      </c>
      <c r="BU184" s="907" t="s">
        <v>1140</v>
      </c>
      <c r="BV184" s="907" t="s">
        <v>1140</v>
      </c>
      <c r="BW184" s="907" t="s">
        <v>1140</v>
      </c>
      <c r="BX184" s="907" t="s">
        <v>1140</v>
      </c>
      <c r="BY184" s="907" t="s">
        <v>1140</v>
      </c>
      <c r="BZ184" s="907" t="s">
        <v>534</v>
      </c>
      <c r="CA184" s="907" t="s">
        <v>534</v>
      </c>
      <c r="CB184" s="907" t="s">
        <v>1140</v>
      </c>
      <c r="CC184" s="907" t="s">
        <v>1140</v>
      </c>
      <c r="CD184" s="907" t="s">
        <v>1140</v>
      </c>
      <c r="CE184" s="907" t="s">
        <v>1140</v>
      </c>
      <c r="CF184" s="907" t="s">
        <v>534</v>
      </c>
      <c r="CG184" s="907" t="s">
        <v>1140</v>
      </c>
      <c r="CH184" s="907" t="s">
        <v>1140</v>
      </c>
      <c r="CI184" s="907" t="s">
        <v>1140</v>
      </c>
      <c r="CJ184" s="907" t="s">
        <v>1140</v>
      </c>
      <c r="CK184" s="907" t="s">
        <v>1140</v>
      </c>
      <c r="CL184" s="907" t="s">
        <v>1140</v>
      </c>
      <c r="CM184" s="907" t="s">
        <v>1140</v>
      </c>
      <c r="CN184" s="907" t="s">
        <v>534</v>
      </c>
      <c r="CO184" s="907" t="s">
        <v>1140</v>
      </c>
      <c r="CP184" s="907" t="s">
        <v>1140</v>
      </c>
      <c r="CQ184" s="907" t="s">
        <v>1140</v>
      </c>
      <c r="CR184" s="907" t="s">
        <v>1140</v>
      </c>
      <c r="CS184" s="907" t="s">
        <v>1140</v>
      </c>
      <c r="CT184" s="907" t="s">
        <v>1140</v>
      </c>
      <c r="CU184" s="907" t="s">
        <v>1140</v>
      </c>
      <c r="CV184" s="907" t="s">
        <v>1140</v>
      </c>
      <c r="CW184" s="907" t="s">
        <v>1140</v>
      </c>
      <c r="CX184" s="907" t="s">
        <v>1140</v>
      </c>
      <c r="CY184" s="907" t="s">
        <v>1140</v>
      </c>
      <c r="CZ184" s="907" t="s">
        <v>1140</v>
      </c>
      <c r="DA184" s="907" t="s">
        <v>1140</v>
      </c>
      <c r="DB184" s="907" t="s">
        <v>1140</v>
      </c>
      <c r="DC184" s="907" t="s">
        <v>1140</v>
      </c>
      <c r="DD184" s="907" t="s">
        <v>1140</v>
      </c>
      <c r="DE184" s="907" t="s">
        <v>1140</v>
      </c>
      <c r="DF184" s="907" t="s">
        <v>1140</v>
      </c>
      <c r="DG184" s="907" t="s">
        <v>1140</v>
      </c>
      <c r="DH184" s="907" t="s">
        <v>1140</v>
      </c>
      <c r="DI184" s="907" t="s">
        <v>1140</v>
      </c>
      <c r="DJ184" s="907" t="s">
        <v>534</v>
      </c>
      <c r="DK184" s="907" t="s">
        <v>1140</v>
      </c>
      <c r="DL184" s="907" t="s">
        <v>1140</v>
      </c>
      <c r="DM184" s="907" t="s">
        <v>1140</v>
      </c>
      <c r="DN184" s="907" t="s">
        <v>1140</v>
      </c>
      <c r="DO184" s="907" t="s">
        <v>1140</v>
      </c>
      <c r="DP184" s="907" t="s">
        <v>1140</v>
      </c>
      <c r="DQ184" s="907" t="s">
        <v>1140</v>
      </c>
      <c r="DR184" s="907" t="s">
        <v>1140</v>
      </c>
      <c r="DS184" s="907" t="s">
        <v>1140</v>
      </c>
      <c r="DT184" s="907" t="s">
        <v>1140</v>
      </c>
      <c r="DU184" s="907" t="s">
        <v>1140</v>
      </c>
      <c r="DV184" s="907" t="s">
        <v>1140</v>
      </c>
      <c r="DW184" s="907" t="s">
        <v>534</v>
      </c>
      <c r="DX184" s="907" t="s">
        <v>534</v>
      </c>
      <c r="DY184" s="907" t="s">
        <v>534</v>
      </c>
      <c r="DZ184" s="907" t="s">
        <v>534</v>
      </c>
      <c r="EA184" s="907" t="s">
        <v>534</v>
      </c>
      <c r="EB184" s="907" t="s">
        <v>534</v>
      </c>
      <c r="EC184" s="907" t="s">
        <v>534</v>
      </c>
      <c r="ED184" s="907" t="s">
        <v>1140</v>
      </c>
      <c r="EE184" s="907" t="s">
        <v>1140</v>
      </c>
      <c r="EF184" s="907" t="s">
        <v>1140</v>
      </c>
      <c r="EG184" s="907" t="s">
        <v>1140</v>
      </c>
      <c r="EH184" s="907" t="s">
        <v>1140</v>
      </c>
      <c r="EI184" s="907" t="s">
        <v>1140</v>
      </c>
      <c r="EJ184" s="907" t="s">
        <v>1140</v>
      </c>
      <c r="EK184" s="907" t="s">
        <v>1140</v>
      </c>
      <c r="EL184" s="907" t="s">
        <v>1140</v>
      </c>
      <c r="EM184" s="907" t="s">
        <v>1140</v>
      </c>
      <c r="EN184" s="907" t="s">
        <v>1140</v>
      </c>
      <c r="EO184" s="907" t="s">
        <v>1140</v>
      </c>
      <c r="EP184" s="907" t="s">
        <v>1140</v>
      </c>
      <c r="EQ184" s="907" t="s">
        <v>1140</v>
      </c>
      <c r="ER184" s="907" t="s">
        <v>1140</v>
      </c>
      <c r="ES184" s="907" t="s">
        <v>534</v>
      </c>
      <c r="ET184" s="907" t="s">
        <v>534</v>
      </c>
      <c r="EU184" s="907" t="s">
        <v>1140</v>
      </c>
      <c r="EV184" s="907" t="s">
        <v>1140</v>
      </c>
      <c r="EW184" s="907" t="s">
        <v>1140</v>
      </c>
      <c r="EX184" s="907" t="s">
        <v>534</v>
      </c>
      <c r="EY184" s="907" t="s">
        <v>1140</v>
      </c>
      <c r="EZ184" s="907" t="s">
        <v>1140</v>
      </c>
      <c r="FA184" s="907" t="s">
        <v>534</v>
      </c>
      <c r="FB184" s="907" t="s">
        <v>534</v>
      </c>
      <c r="FC184" s="907" t="s">
        <v>1140</v>
      </c>
      <c r="FD184" s="907" t="s">
        <v>1140</v>
      </c>
      <c r="FE184" s="907" t="s">
        <v>1140</v>
      </c>
      <c r="FF184" s="907" t="s">
        <v>1140</v>
      </c>
      <c r="FG184" s="907" t="s">
        <v>1140</v>
      </c>
      <c r="FH184" s="907" t="s">
        <v>534</v>
      </c>
      <c r="FI184" s="907" t="s">
        <v>534</v>
      </c>
      <c r="FJ184" s="907" t="s">
        <v>1140</v>
      </c>
      <c r="FK184" s="907" t="s">
        <v>1140</v>
      </c>
      <c r="FL184" s="907" t="s">
        <v>1140</v>
      </c>
      <c r="FM184" s="907" t="s">
        <v>1140</v>
      </c>
      <c r="FN184" s="907" t="s">
        <v>1140</v>
      </c>
      <c r="FO184" s="907" t="s">
        <v>1140</v>
      </c>
      <c r="FP184" s="907" t="s">
        <v>1140</v>
      </c>
      <c r="FQ184" s="907" t="s">
        <v>1140</v>
      </c>
      <c r="FR184" s="907" t="s">
        <v>534</v>
      </c>
      <c r="FS184" s="907" t="s">
        <v>1140</v>
      </c>
      <c r="FT184" s="907" t="s">
        <v>1140</v>
      </c>
      <c r="FU184" s="907" t="s">
        <v>1140</v>
      </c>
      <c r="FV184" s="907" t="s">
        <v>534</v>
      </c>
      <c r="FW184" s="907" t="s">
        <v>1140</v>
      </c>
      <c r="FX184" s="907" t="s">
        <v>534</v>
      </c>
      <c r="FY184" s="907" t="s">
        <v>534</v>
      </c>
      <c r="FZ184" s="907" t="s">
        <v>534</v>
      </c>
      <c r="GA184" s="907" t="s">
        <v>534</v>
      </c>
      <c r="GB184" s="907" t="s">
        <v>534</v>
      </c>
      <c r="GC184" s="907" t="s">
        <v>1140</v>
      </c>
      <c r="GD184" s="907" t="s">
        <v>534</v>
      </c>
      <c r="GE184" s="907" t="s">
        <v>534</v>
      </c>
      <c r="GF184" s="907" t="s">
        <v>1140</v>
      </c>
      <c r="GG184" s="907" t="s">
        <v>1140</v>
      </c>
      <c r="GH184" s="907" t="s">
        <v>534</v>
      </c>
      <c r="GI184" s="907" t="s">
        <v>534</v>
      </c>
      <c r="GJ184" s="907" t="s">
        <v>534</v>
      </c>
      <c r="GK184" s="907" t="s">
        <v>1140</v>
      </c>
    </row>
    <row r="185" spans="1:193" x14ac:dyDescent="0.2">
      <c r="A185" s="906">
        <v>44645</v>
      </c>
      <c r="B185" s="907" t="s">
        <v>1140</v>
      </c>
      <c r="C185" s="907" t="s">
        <v>1140</v>
      </c>
      <c r="D185" s="907" t="s">
        <v>1140</v>
      </c>
      <c r="E185" s="907" t="s">
        <v>534</v>
      </c>
      <c r="F185" s="907" t="s">
        <v>1140</v>
      </c>
      <c r="G185" s="907" t="s">
        <v>1140</v>
      </c>
      <c r="H185" s="907" t="s">
        <v>1140</v>
      </c>
      <c r="I185" s="907" t="s">
        <v>1140</v>
      </c>
      <c r="J185" s="907" t="s">
        <v>1140</v>
      </c>
      <c r="K185" s="907" t="s">
        <v>1140</v>
      </c>
      <c r="L185" s="907" t="s">
        <v>1140</v>
      </c>
      <c r="M185" s="907" t="s">
        <v>1140</v>
      </c>
      <c r="N185" s="907" t="s">
        <v>1140</v>
      </c>
      <c r="O185" s="907" t="s">
        <v>1140</v>
      </c>
      <c r="P185" s="907" t="s">
        <v>1140</v>
      </c>
      <c r="Q185" s="907" t="s">
        <v>1140</v>
      </c>
      <c r="R185" s="907" t="s">
        <v>1140</v>
      </c>
      <c r="S185" s="907" t="s">
        <v>1140</v>
      </c>
      <c r="T185" s="907" t="s">
        <v>1140</v>
      </c>
      <c r="U185" s="907" t="s">
        <v>1140</v>
      </c>
      <c r="V185" s="907" t="s">
        <v>1140</v>
      </c>
      <c r="W185" s="907" t="s">
        <v>1140</v>
      </c>
      <c r="X185" s="907" t="s">
        <v>1140</v>
      </c>
      <c r="Y185" s="907" t="s">
        <v>1140</v>
      </c>
      <c r="Z185" s="907" t="s">
        <v>1140</v>
      </c>
      <c r="AA185" s="907" t="s">
        <v>1140</v>
      </c>
      <c r="AB185" s="907" t="s">
        <v>1140</v>
      </c>
      <c r="AC185" s="907" t="s">
        <v>1140</v>
      </c>
      <c r="AD185" s="907" t="s">
        <v>1140</v>
      </c>
      <c r="AE185" s="907" t="s">
        <v>1140</v>
      </c>
      <c r="AF185" s="907" t="s">
        <v>1140</v>
      </c>
      <c r="AG185" s="907" t="s">
        <v>1140</v>
      </c>
      <c r="AH185" s="907" t="s">
        <v>1140</v>
      </c>
      <c r="AI185" s="907" t="s">
        <v>1140</v>
      </c>
      <c r="AJ185" s="907" t="s">
        <v>1140</v>
      </c>
      <c r="AK185" s="907" t="s">
        <v>1140</v>
      </c>
      <c r="AL185" s="907" t="s">
        <v>1140</v>
      </c>
      <c r="AM185" s="907" t="s">
        <v>1140</v>
      </c>
      <c r="AN185" s="907" t="s">
        <v>1140</v>
      </c>
      <c r="AO185" s="907" t="s">
        <v>1140</v>
      </c>
      <c r="AP185" s="907" t="s">
        <v>1140</v>
      </c>
      <c r="AQ185" s="907" t="s">
        <v>1140</v>
      </c>
      <c r="AR185" s="907" t="s">
        <v>1140</v>
      </c>
      <c r="AS185" s="907" t="s">
        <v>1140</v>
      </c>
      <c r="AT185" s="907" t="s">
        <v>1140</v>
      </c>
      <c r="AU185" s="907" t="s">
        <v>1140</v>
      </c>
      <c r="AV185" s="907" t="s">
        <v>1140</v>
      </c>
      <c r="AW185" s="907" t="s">
        <v>1140</v>
      </c>
      <c r="AX185" s="907" t="s">
        <v>1140</v>
      </c>
      <c r="AY185" s="907" t="s">
        <v>534</v>
      </c>
      <c r="AZ185" s="907" t="s">
        <v>534</v>
      </c>
      <c r="BA185" s="907" t="s">
        <v>1140</v>
      </c>
      <c r="BB185" s="907" t="s">
        <v>534</v>
      </c>
      <c r="BC185" s="907" t="s">
        <v>1140</v>
      </c>
      <c r="BD185" s="907" t="s">
        <v>534</v>
      </c>
      <c r="BE185" s="907" t="s">
        <v>1140</v>
      </c>
      <c r="BF185" s="907" t="s">
        <v>1140</v>
      </c>
      <c r="BG185" s="907" t="s">
        <v>534</v>
      </c>
      <c r="BH185" s="907" t="s">
        <v>534</v>
      </c>
      <c r="BI185" s="907" t="s">
        <v>1140</v>
      </c>
      <c r="BJ185" s="907" t="s">
        <v>534</v>
      </c>
      <c r="BK185" s="907" t="s">
        <v>1140</v>
      </c>
      <c r="BL185" s="907" t="s">
        <v>534</v>
      </c>
      <c r="BM185" s="907" t="s">
        <v>1140</v>
      </c>
      <c r="BN185" s="907" t="s">
        <v>1140</v>
      </c>
      <c r="BO185" s="907" t="s">
        <v>534</v>
      </c>
      <c r="BP185" s="907" t="s">
        <v>534</v>
      </c>
      <c r="BQ185" s="907" t="s">
        <v>534</v>
      </c>
      <c r="BR185" s="907" t="s">
        <v>534</v>
      </c>
      <c r="BS185" s="907" t="s">
        <v>1140</v>
      </c>
      <c r="BT185" s="907" t="s">
        <v>534</v>
      </c>
      <c r="BU185" s="907" t="s">
        <v>1140</v>
      </c>
      <c r="BV185" s="907" t="s">
        <v>1140</v>
      </c>
      <c r="BW185" s="907" t="s">
        <v>1140</v>
      </c>
      <c r="BX185" s="907" t="s">
        <v>1140</v>
      </c>
      <c r="BY185" s="907" t="s">
        <v>1140</v>
      </c>
      <c r="BZ185" s="907" t="s">
        <v>534</v>
      </c>
      <c r="CA185" s="907" t="s">
        <v>534</v>
      </c>
      <c r="CB185" s="907" t="s">
        <v>1140</v>
      </c>
      <c r="CC185" s="907" t="s">
        <v>1140</v>
      </c>
      <c r="CD185" s="907" t="s">
        <v>1140</v>
      </c>
      <c r="CE185" s="907" t="s">
        <v>1140</v>
      </c>
      <c r="CF185" s="907" t="s">
        <v>534</v>
      </c>
      <c r="CG185" s="907" t="s">
        <v>1140</v>
      </c>
      <c r="CH185" s="907" t="s">
        <v>1140</v>
      </c>
      <c r="CI185" s="907" t="s">
        <v>1140</v>
      </c>
      <c r="CJ185" s="907" t="s">
        <v>1140</v>
      </c>
      <c r="CK185" s="907" t="s">
        <v>534</v>
      </c>
      <c r="CL185" s="907" t="s">
        <v>1140</v>
      </c>
      <c r="CM185" s="907" t="s">
        <v>1140</v>
      </c>
      <c r="CN185" s="907" t="s">
        <v>534</v>
      </c>
      <c r="CO185" s="907" t="s">
        <v>1140</v>
      </c>
      <c r="CP185" s="907" t="s">
        <v>1140</v>
      </c>
      <c r="CQ185" s="907" t="s">
        <v>1140</v>
      </c>
      <c r="CR185" s="907" t="s">
        <v>1140</v>
      </c>
      <c r="CS185" s="907" t="s">
        <v>1140</v>
      </c>
      <c r="CT185" s="907" t="s">
        <v>1140</v>
      </c>
      <c r="CU185" s="907" t="s">
        <v>1140</v>
      </c>
      <c r="CV185" s="907" t="s">
        <v>1140</v>
      </c>
      <c r="CW185" s="907" t="s">
        <v>1140</v>
      </c>
      <c r="CX185" s="907" t="s">
        <v>1140</v>
      </c>
      <c r="CY185" s="907" t="s">
        <v>1140</v>
      </c>
      <c r="CZ185" s="907" t="s">
        <v>534</v>
      </c>
      <c r="DA185" s="907" t="s">
        <v>1140</v>
      </c>
      <c r="DB185" s="907" t="s">
        <v>1140</v>
      </c>
      <c r="DC185" s="907" t="s">
        <v>1140</v>
      </c>
      <c r="DD185" s="907" t="s">
        <v>1140</v>
      </c>
      <c r="DE185" s="907" t="s">
        <v>1140</v>
      </c>
      <c r="DF185" s="907" t="s">
        <v>1140</v>
      </c>
      <c r="DG185" s="907" t="s">
        <v>1140</v>
      </c>
      <c r="DH185" s="907" t="s">
        <v>1140</v>
      </c>
      <c r="DI185" s="907" t="s">
        <v>1140</v>
      </c>
      <c r="DJ185" s="907" t="s">
        <v>534</v>
      </c>
      <c r="DK185" s="907" t="s">
        <v>1140</v>
      </c>
      <c r="DL185" s="907" t="s">
        <v>1140</v>
      </c>
      <c r="DM185" s="907" t="s">
        <v>1140</v>
      </c>
      <c r="DN185" s="907" t="s">
        <v>1140</v>
      </c>
      <c r="DO185" s="907" t="s">
        <v>1140</v>
      </c>
      <c r="DP185" s="907" t="s">
        <v>1140</v>
      </c>
      <c r="DQ185" s="907" t="s">
        <v>1140</v>
      </c>
      <c r="DR185" s="907" t="s">
        <v>534</v>
      </c>
      <c r="DS185" s="907" t="s">
        <v>534</v>
      </c>
      <c r="DT185" s="907" t="s">
        <v>534</v>
      </c>
      <c r="DU185" s="907" t="s">
        <v>1140</v>
      </c>
      <c r="DV185" s="907" t="s">
        <v>1140</v>
      </c>
      <c r="DW185" s="907" t="s">
        <v>534</v>
      </c>
      <c r="DX185" s="907" t="s">
        <v>534</v>
      </c>
      <c r="DY185" s="907" t="s">
        <v>534</v>
      </c>
      <c r="DZ185" s="907" t="s">
        <v>1140</v>
      </c>
      <c r="EA185" s="907" t="s">
        <v>534</v>
      </c>
      <c r="EB185" s="907" t="s">
        <v>1140</v>
      </c>
      <c r="EC185" s="907" t="s">
        <v>534</v>
      </c>
      <c r="ED185" s="907" t="s">
        <v>1140</v>
      </c>
      <c r="EE185" s="907" t="s">
        <v>1140</v>
      </c>
      <c r="EF185" s="907" t="s">
        <v>1140</v>
      </c>
      <c r="EG185" s="907" t="s">
        <v>1140</v>
      </c>
      <c r="EH185" s="907" t="s">
        <v>1140</v>
      </c>
      <c r="EI185" s="907" t="s">
        <v>1140</v>
      </c>
      <c r="EJ185" s="907" t="s">
        <v>1140</v>
      </c>
      <c r="EK185" s="907" t="s">
        <v>1140</v>
      </c>
      <c r="EL185" s="907" t="s">
        <v>1140</v>
      </c>
      <c r="EM185" s="907" t="s">
        <v>1140</v>
      </c>
      <c r="EN185" s="907" t="s">
        <v>1140</v>
      </c>
      <c r="EO185" s="907" t="s">
        <v>1140</v>
      </c>
      <c r="EP185" s="907" t="s">
        <v>1140</v>
      </c>
      <c r="EQ185" s="907" t="s">
        <v>1140</v>
      </c>
      <c r="ER185" s="907" t="s">
        <v>534</v>
      </c>
      <c r="ES185" s="907" t="s">
        <v>1140</v>
      </c>
      <c r="ET185" s="907" t="s">
        <v>534</v>
      </c>
      <c r="EU185" s="907" t="s">
        <v>1140</v>
      </c>
      <c r="EV185" s="907" t="s">
        <v>1140</v>
      </c>
      <c r="EW185" s="907" t="s">
        <v>1140</v>
      </c>
      <c r="EX185" s="907" t="s">
        <v>534</v>
      </c>
      <c r="EY185" s="907" t="s">
        <v>1140</v>
      </c>
      <c r="EZ185" s="907" t="s">
        <v>1140</v>
      </c>
      <c r="FA185" s="907" t="s">
        <v>1140</v>
      </c>
      <c r="FB185" s="907" t="s">
        <v>1140</v>
      </c>
      <c r="FC185" s="907" t="s">
        <v>1140</v>
      </c>
      <c r="FD185" s="907" t="s">
        <v>1140</v>
      </c>
      <c r="FE185" s="907" t="s">
        <v>1140</v>
      </c>
      <c r="FF185" s="907" t="s">
        <v>534</v>
      </c>
      <c r="FG185" s="907" t="s">
        <v>1140</v>
      </c>
      <c r="FH185" s="907" t="s">
        <v>534</v>
      </c>
      <c r="FI185" s="907" t="s">
        <v>534</v>
      </c>
      <c r="FJ185" s="907" t="s">
        <v>1140</v>
      </c>
      <c r="FK185" s="907" t="s">
        <v>1140</v>
      </c>
      <c r="FL185" s="907" t="s">
        <v>1140</v>
      </c>
      <c r="FM185" s="907" t="s">
        <v>1140</v>
      </c>
      <c r="FN185" s="907" t="s">
        <v>1140</v>
      </c>
      <c r="FO185" s="907" t="s">
        <v>1140</v>
      </c>
      <c r="FP185" s="907" t="s">
        <v>1140</v>
      </c>
      <c r="FQ185" s="907" t="s">
        <v>1140</v>
      </c>
      <c r="FR185" s="907" t="s">
        <v>534</v>
      </c>
      <c r="FS185" s="907" t="s">
        <v>1140</v>
      </c>
      <c r="FT185" s="907" t="s">
        <v>1140</v>
      </c>
      <c r="FU185" s="907" t="s">
        <v>1140</v>
      </c>
      <c r="FV185" s="907" t="s">
        <v>534</v>
      </c>
      <c r="FW185" s="907" t="s">
        <v>1140</v>
      </c>
      <c r="FX185" s="907" t="s">
        <v>534</v>
      </c>
      <c r="FY185" s="907" t="s">
        <v>534</v>
      </c>
      <c r="FZ185" s="907" t="s">
        <v>534</v>
      </c>
      <c r="GA185" s="907" t="s">
        <v>534</v>
      </c>
      <c r="GB185" s="907" t="s">
        <v>534</v>
      </c>
      <c r="GC185" s="907" t="s">
        <v>1140</v>
      </c>
      <c r="GD185" s="907" t="s">
        <v>534</v>
      </c>
      <c r="GE185" s="907" t="s">
        <v>534</v>
      </c>
      <c r="GF185" s="907" t="s">
        <v>1140</v>
      </c>
      <c r="GG185" s="907" t="s">
        <v>1140</v>
      </c>
      <c r="GH185" s="907" t="s">
        <v>534</v>
      </c>
      <c r="GI185" s="907" t="s">
        <v>534</v>
      </c>
      <c r="GJ185" s="907" t="s">
        <v>534</v>
      </c>
      <c r="GK185" s="907" t="s">
        <v>1140</v>
      </c>
    </row>
    <row r="186" spans="1:193" x14ac:dyDescent="0.2">
      <c r="A186" s="906">
        <v>44646</v>
      </c>
      <c r="B186" s="907" t="s">
        <v>1140</v>
      </c>
      <c r="C186" s="907" t="s">
        <v>1140</v>
      </c>
      <c r="D186" s="907" t="s">
        <v>1140</v>
      </c>
      <c r="E186" s="907" t="s">
        <v>534</v>
      </c>
      <c r="F186" s="907" t="s">
        <v>1140</v>
      </c>
      <c r="G186" s="907" t="s">
        <v>1140</v>
      </c>
      <c r="H186" s="907" t="s">
        <v>1140</v>
      </c>
      <c r="I186" s="907" t="s">
        <v>534</v>
      </c>
      <c r="J186" s="907" t="s">
        <v>1140</v>
      </c>
      <c r="K186" s="907" t="s">
        <v>1140</v>
      </c>
      <c r="L186" s="907" t="s">
        <v>1140</v>
      </c>
      <c r="M186" s="907" t="s">
        <v>1140</v>
      </c>
      <c r="N186" s="907" t="s">
        <v>1140</v>
      </c>
      <c r="O186" s="907" t="s">
        <v>1140</v>
      </c>
      <c r="P186" s="907" t="s">
        <v>1140</v>
      </c>
      <c r="Q186" s="907" t="s">
        <v>1140</v>
      </c>
      <c r="R186" s="907" t="s">
        <v>1140</v>
      </c>
      <c r="S186" s="907" t="s">
        <v>1140</v>
      </c>
      <c r="T186" s="907" t="s">
        <v>1140</v>
      </c>
      <c r="U186" s="907" t="s">
        <v>1140</v>
      </c>
      <c r="V186" s="907" t="s">
        <v>1140</v>
      </c>
      <c r="W186" s="907" t="s">
        <v>1140</v>
      </c>
      <c r="X186" s="907" t="s">
        <v>1140</v>
      </c>
      <c r="Y186" s="907" t="s">
        <v>1140</v>
      </c>
      <c r="Z186" s="907" t="s">
        <v>1140</v>
      </c>
      <c r="AA186" s="907" t="s">
        <v>1140</v>
      </c>
      <c r="AB186" s="907" t="s">
        <v>1140</v>
      </c>
      <c r="AC186" s="907" t="s">
        <v>1140</v>
      </c>
      <c r="AD186" s="907" t="s">
        <v>1140</v>
      </c>
      <c r="AE186" s="907" t="s">
        <v>1140</v>
      </c>
      <c r="AF186" s="907" t="s">
        <v>1140</v>
      </c>
      <c r="AG186" s="907" t="s">
        <v>1140</v>
      </c>
      <c r="AH186" s="907" t="s">
        <v>1140</v>
      </c>
      <c r="AI186" s="907" t="s">
        <v>1140</v>
      </c>
      <c r="AJ186" s="907" t="s">
        <v>1140</v>
      </c>
      <c r="AK186" s="907" t="s">
        <v>1140</v>
      </c>
      <c r="AL186" s="907" t="s">
        <v>1140</v>
      </c>
      <c r="AM186" s="907" t="s">
        <v>1140</v>
      </c>
      <c r="AN186" s="907" t="s">
        <v>1140</v>
      </c>
      <c r="AO186" s="907" t="s">
        <v>1140</v>
      </c>
      <c r="AP186" s="907" t="s">
        <v>1140</v>
      </c>
      <c r="AQ186" s="907" t="s">
        <v>1140</v>
      </c>
      <c r="AR186" s="907" t="s">
        <v>1140</v>
      </c>
      <c r="AS186" s="907" t="s">
        <v>1140</v>
      </c>
      <c r="AT186" s="907" t="s">
        <v>1140</v>
      </c>
      <c r="AU186" s="907" t="s">
        <v>1140</v>
      </c>
      <c r="AV186" s="907" t="s">
        <v>1140</v>
      </c>
      <c r="AW186" s="907" t="s">
        <v>1140</v>
      </c>
      <c r="AX186" s="907" t="s">
        <v>1140</v>
      </c>
      <c r="AY186" s="907" t="s">
        <v>534</v>
      </c>
      <c r="AZ186" s="907" t="s">
        <v>534</v>
      </c>
      <c r="BA186" s="907" t="s">
        <v>1140</v>
      </c>
      <c r="BB186" s="907" t="s">
        <v>534</v>
      </c>
      <c r="BC186" s="907" t="s">
        <v>1140</v>
      </c>
      <c r="BD186" s="907" t="s">
        <v>534</v>
      </c>
      <c r="BE186" s="907" t="s">
        <v>1140</v>
      </c>
      <c r="BF186" s="907" t="s">
        <v>1140</v>
      </c>
      <c r="BG186" s="907" t="s">
        <v>534</v>
      </c>
      <c r="BH186" s="907" t="s">
        <v>534</v>
      </c>
      <c r="BI186" s="907" t="s">
        <v>1140</v>
      </c>
      <c r="BJ186" s="907" t="s">
        <v>534</v>
      </c>
      <c r="BK186" s="907" t="s">
        <v>1140</v>
      </c>
      <c r="BL186" s="907" t="s">
        <v>534</v>
      </c>
      <c r="BM186" s="907" t="s">
        <v>1140</v>
      </c>
      <c r="BN186" s="907" t="s">
        <v>1140</v>
      </c>
      <c r="BO186" s="907" t="s">
        <v>534</v>
      </c>
      <c r="BP186" s="907" t="s">
        <v>534</v>
      </c>
      <c r="BQ186" s="907" t="s">
        <v>534</v>
      </c>
      <c r="BR186" s="907" t="s">
        <v>534</v>
      </c>
      <c r="BS186" s="907" t="s">
        <v>1140</v>
      </c>
      <c r="BT186" s="907" t="s">
        <v>534</v>
      </c>
      <c r="BU186" s="907" t="s">
        <v>1140</v>
      </c>
      <c r="BV186" s="907" t="s">
        <v>1140</v>
      </c>
      <c r="BW186" s="907" t="s">
        <v>1140</v>
      </c>
      <c r="BX186" s="907" t="s">
        <v>1140</v>
      </c>
      <c r="BY186" s="907" t="s">
        <v>534</v>
      </c>
      <c r="BZ186" s="907" t="s">
        <v>534</v>
      </c>
      <c r="CA186" s="907" t="s">
        <v>534</v>
      </c>
      <c r="CB186" s="907" t="s">
        <v>1140</v>
      </c>
      <c r="CC186" s="907" t="s">
        <v>1140</v>
      </c>
      <c r="CD186" s="907" t="s">
        <v>1140</v>
      </c>
      <c r="CE186" s="907" t="s">
        <v>1140</v>
      </c>
      <c r="CF186" s="907" t="s">
        <v>534</v>
      </c>
      <c r="CG186" s="907" t="s">
        <v>1140</v>
      </c>
      <c r="CH186" s="907" t="s">
        <v>1140</v>
      </c>
      <c r="CI186" s="907" t="s">
        <v>1140</v>
      </c>
      <c r="CJ186" s="907" t="s">
        <v>1140</v>
      </c>
      <c r="CK186" s="907" t="s">
        <v>1140</v>
      </c>
      <c r="CL186" s="907" t="s">
        <v>1140</v>
      </c>
      <c r="CM186" s="907" t="s">
        <v>1140</v>
      </c>
      <c r="CN186" s="907" t="s">
        <v>534</v>
      </c>
      <c r="CO186" s="907" t="s">
        <v>1140</v>
      </c>
      <c r="CP186" s="907" t="s">
        <v>1140</v>
      </c>
      <c r="CQ186" s="907" t="s">
        <v>1140</v>
      </c>
      <c r="CR186" s="907" t="s">
        <v>1140</v>
      </c>
      <c r="CS186" s="907" t="s">
        <v>1140</v>
      </c>
      <c r="CT186" s="907" t="s">
        <v>1140</v>
      </c>
      <c r="CU186" s="907" t="s">
        <v>1140</v>
      </c>
      <c r="CV186" s="907" t="s">
        <v>1140</v>
      </c>
      <c r="CW186" s="907" t="s">
        <v>1140</v>
      </c>
      <c r="CX186" s="907" t="s">
        <v>1140</v>
      </c>
      <c r="CY186" s="907" t="s">
        <v>1140</v>
      </c>
      <c r="CZ186" s="907" t="s">
        <v>1140</v>
      </c>
      <c r="DA186" s="907" t="s">
        <v>1140</v>
      </c>
      <c r="DB186" s="907" t="s">
        <v>1140</v>
      </c>
      <c r="DC186" s="907" t="s">
        <v>1140</v>
      </c>
      <c r="DD186" s="907" t="s">
        <v>1140</v>
      </c>
      <c r="DE186" s="907" t="s">
        <v>1140</v>
      </c>
      <c r="DF186" s="907" t="s">
        <v>1140</v>
      </c>
      <c r="DG186" s="907" t="s">
        <v>1140</v>
      </c>
      <c r="DH186" s="907" t="s">
        <v>1140</v>
      </c>
      <c r="DI186" s="907" t="s">
        <v>1140</v>
      </c>
      <c r="DJ186" s="907" t="s">
        <v>534</v>
      </c>
      <c r="DK186" s="907" t="s">
        <v>1140</v>
      </c>
      <c r="DL186" s="907" t="s">
        <v>1140</v>
      </c>
      <c r="DM186" s="907" t="s">
        <v>1140</v>
      </c>
      <c r="DN186" s="907" t="s">
        <v>1140</v>
      </c>
      <c r="DO186" s="907" t="s">
        <v>1140</v>
      </c>
      <c r="DP186" s="907" t="s">
        <v>1140</v>
      </c>
      <c r="DQ186" s="907" t="s">
        <v>1140</v>
      </c>
      <c r="DR186" s="907" t="s">
        <v>534</v>
      </c>
      <c r="DS186" s="907" t="s">
        <v>534</v>
      </c>
      <c r="DT186" s="907" t="s">
        <v>1140</v>
      </c>
      <c r="DU186" s="907" t="s">
        <v>1140</v>
      </c>
      <c r="DV186" s="907" t="s">
        <v>1140</v>
      </c>
      <c r="DW186" s="907" t="s">
        <v>534</v>
      </c>
      <c r="DX186" s="907" t="s">
        <v>534</v>
      </c>
      <c r="DY186" s="907" t="s">
        <v>534</v>
      </c>
      <c r="DZ186" s="907" t="s">
        <v>534</v>
      </c>
      <c r="EA186" s="907" t="s">
        <v>534</v>
      </c>
      <c r="EB186" s="907" t="s">
        <v>534</v>
      </c>
      <c r="EC186" s="907" t="s">
        <v>534</v>
      </c>
      <c r="ED186" s="907" t="s">
        <v>1140</v>
      </c>
      <c r="EE186" s="907" t="s">
        <v>1140</v>
      </c>
      <c r="EF186" s="907" t="s">
        <v>1140</v>
      </c>
      <c r="EG186" s="907" t="s">
        <v>1140</v>
      </c>
      <c r="EH186" s="907" t="s">
        <v>1140</v>
      </c>
      <c r="EI186" s="907" t="s">
        <v>1140</v>
      </c>
      <c r="EJ186" s="907" t="s">
        <v>1140</v>
      </c>
      <c r="EK186" s="907" t="s">
        <v>1140</v>
      </c>
      <c r="EL186" s="907" t="s">
        <v>1140</v>
      </c>
      <c r="EM186" s="907" t="s">
        <v>1140</v>
      </c>
      <c r="EN186" s="907" t="s">
        <v>1140</v>
      </c>
      <c r="EO186" s="907" t="s">
        <v>1140</v>
      </c>
      <c r="EP186" s="907" t="s">
        <v>1140</v>
      </c>
      <c r="EQ186" s="907" t="s">
        <v>1140</v>
      </c>
      <c r="ER186" s="907" t="s">
        <v>534</v>
      </c>
      <c r="ES186" s="907" t="s">
        <v>534</v>
      </c>
      <c r="ET186" s="907" t="s">
        <v>534</v>
      </c>
      <c r="EU186" s="907" t="s">
        <v>1140</v>
      </c>
      <c r="EV186" s="907" t="s">
        <v>1140</v>
      </c>
      <c r="EW186" s="907" t="s">
        <v>1140</v>
      </c>
      <c r="EX186" s="907" t="s">
        <v>534</v>
      </c>
      <c r="EY186" s="907" t="s">
        <v>1140</v>
      </c>
      <c r="EZ186" s="907" t="s">
        <v>1140</v>
      </c>
      <c r="FA186" s="907" t="s">
        <v>1140</v>
      </c>
      <c r="FB186" s="907" t="s">
        <v>1140</v>
      </c>
      <c r="FC186" s="907" t="s">
        <v>1140</v>
      </c>
      <c r="FD186" s="907" t="s">
        <v>1140</v>
      </c>
      <c r="FE186" s="907" t="s">
        <v>534</v>
      </c>
      <c r="FF186" s="907" t="s">
        <v>1140</v>
      </c>
      <c r="FG186" s="907" t="s">
        <v>1140</v>
      </c>
      <c r="FH186" s="907" t="s">
        <v>534</v>
      </c>
      <c r="FI186" s="907" t="s">
        <v>534</v>
      </c>
      <c r="FJ186" s="907" t="s">
        <v>1140</v>
      </c>
      <c r="FK186" s="907" t="s">
        <v>1140</v>
      </c>
      <c r="FL186" s="907" t="s">
        <v>1140</v>
      </c>
      <c r="FM186" s="907" t="s">
        <v>1140</v>
      </c>
      <c r="FN186" s="907" t="s">
        <v>1140</v>
      </c>
      <c r="FO186" s="907" t="s">
        <v>1140</v>
      </c>
      <c r="FP186" s="907" t="s">
        <v>1140</v>
      </c>
      <c r="FQ186" s="907" t="s">
        <v>1140</v>
      </c>
      <c r="FR186" s="907" t="s">
        <v>534</v>
      </c>
      <c r="FS186" s="907" t="s">
        <v>1140</v>
      </c>
      <c r="FT186" s="907" t="s">
        <v>1140</v>
      </c>
      <c r="FU186" s="907" t="s">
        <v>1140</v>
      </c>
      <c r="FV186" s="907" t="s">
        <v>534</v>
      </c>
      <c r="FW186" s="907" t="s">
        <v>1140</v>
      </c>
      <c r="FX186" s="907" t="s">
        <v>534</v>
      </c>
      <c r="FY186" s="907" t="s">
        <v>534</v>
      </c>
      <c r="FZ186" s="907" t="s">
        <v>534</v>
      </c>
      <c r="GA186" s="907" t="s">
        <v>534</v>
      </c>
      <c r="GB186" s="907" t="s">
        <v>534</v>
      </c>
      <c r="GC186" s="907" t="s">
        <v>1140</v>
      </c>
      <c r="GD186" s="907" t="s">
        <v>534</v>
      </c>
      <c r="GE186" s="907" t="s">
        <v>534</v>
      </c>
      <c r="GF186" s="907" t="s">
        <v>1140</v>
      </c>
      <c r="GG186" s="907" t="s">
        <v>1140</v>
      </c>
      <c r="GH186" s="907" t="s">
        <v>534</v>
      </c>
      <c r="GI186" s="907" t="s">
        <v>534</v>
      </c>
      <c r="GJ186" s="907" t="s">
        <v>534</v>
      </c>
      <c r="GK186" s="907" t="s">
        <v>534</v>
      </c>
    </row>
    <row r="187" spans="1:193" x14ac:dyDescent="0.2">
      <c r="A187" s="906">
        <v>44647</v>
      </c>
      <c r="B187" s="907" t="s">
        <v>1140</v>
      </c>
      <c r="C187" s="907" t="s">
        <v>1140</v>
      </c>
      <c r="D187" s="907" t="s">
        <v>1140</v>
      </c>
      <c r="E187" s="907" t="s">
        <v>534</v>
      </c>
      <c r="F187" s="907" t="s">
        <v>1140</v>
      </c>
      <c r="G187" s="907" t="s">
        <v>1140</v>
      </c>
      <c r="H187" s="907" t="s">
        <v>1140</v>
      </c>
      <c r="I187" s="907" t="s">
        <v>1140</v>
      </c>
      <c r="J187" s="907" t="s">
        <v>1140</v>
      </c>
      <c r="K187" s="907" t="s">
        <v>1140</v>
      </c>
      <c r="L187" s="907" t="s">
        <v>1140</v>
      </c>
      <c r="M187" s="907" t="s">
        <v>1140</v>
      </c>
      <c r="N187" s="907" t="s">
        <v>1140</v>
      </c>
      <c r="O187" s="907" t="s">
        <v>1140</v>
      </c>
      <c r="P187" s="907" t="s">
        <v>1140</v>
      </c>
      <c r="Q187" s="907" t="s">
        <v>1140</v>
      </c>
      <c r="R187" s="907" t="s">
        <v>1140</v>
      </c>
      <c r="S187" s="907" t="s">
        <v>1140</v>
      </c>
      <c r="T187" s="907" t="s">
        <v>1140</v>
      </c>
      <c r="U187" s="907" t="s">
        <v>1140</v>
      </c>
      <c r="V187" s="907" t="s">
        <v>1140</v>
      </c>
      <c r="W187" s="907" t="s">
        <v>1140</v>
      </c>
      <c r="X187" s="907" t="s">
        <v>1140</v>
      </c>
      <c r="Y187" s="907" t="s">
        <v>1140</v>
      </c>
      <c r="Z187" s="907" t="s">
        <v>1140</v>
      </c>
      <c r="AA187" s="907" t="s">
        <v>1140</v>
      </c>
      <c r="AB187" s="907" t="s">
        <v>1140</v>
      </c>
      <c r="AC187" s="907" t="s">
        <v>1140</v>
      </c>
      <c r="AD187" s="907" t="s">
        <v>1140</v>
      </c>
      <c r="AE187" s="907" t="s">
        <v>1140</v>
      </c>
      <c r="AF187" s="907" t="s">
        <v>1140</v>
      </c>
      <c r="AG187" s="907" t="s">
        <v>1140</v>
      </c>
      <c r="AH187" s="907" t="s">
        <v>1140</v>
      </c>
      <c r="AI187" s="907" t="s">
        <v>1140</v>
      </c>
      <c r="AJ187" s="907" t="s">
        <v>1140</v>
      </c>
      <c r="AK187" s="907" t="s">
        <v>1140</v>
      </c>
      <c r="AL187" s="907" t="s">
        <v>1140</v>
      </c>
      <c r="AM187" s="907" t="s">
        <v>1140</v>
      </c>
      <c r="AN187" s="907" t="s">
        <v>1140</v>
      </c>
      <c r="AO187" s="907" t="s">
        <v>1140</v>
      </c>
      <c r="AP187" s="907" t="s">
        <v>1140</v>
      </c>
      <c r="AQ187" s="907" t="s">
        <v>1140</v>
      </c>
      <c r="AR187" s="907" t="s">
        <v>1140</v>
      </c>
      <c r="AS187" s="907" t="s">
        <v>1140</v>
      </c>
      <c r="AT187" s="907" t="s">
        <v>1140</v>
      </c>
      <c r="AU187" s="907" t="s">
        <v>1140</v>
      </c>
      <c r="AV187" s="907" t="s">
        <v>1140</v>
      </c>
      <c r="AW187" s="907" t="s">
        <v>1140</v>
      </c>
      <c r="AX187" s="907" t="s">
        <v>1140</v>
      </c>
      <c r="AY187" s="907" t="s">
        <v>534</v>
      </c>
      <c r="AZ187" s="907" t="s">
        <v>534</v>
      </c>
      <c r="BA187" s="907" t="s">
        <v>1140</v>
      </c>
      <c r="BB187" s="907" t="s">
        <v>534</v>
      </c>
      <c r="BC187" s="907" t="s">
        <v>1140</v>
      </c>
      <c r="BD187" s="907" t="s">
        <v>534</v>
      </c>
      <c r="BE187" s="907" t="s">
        <v>1140</v>
      </c>
      <c r="BF187" s="907" t="s">
        <v>1140</v>
      </c>
      <c r="BG187" s="907" t="s">
        <v>534</v>
      </c>
      <c r="BH187" s="907" t="s">
        <v>534</v>
      </c>
      <c r="BI187" s="907" t="s">
        <v>1140</v>
      </c>
      <c r="BJ187" s="907" t="s">
        <v>534</v>
      </c>
      <c r="BK187" s="907" t="s">
        <v>1140</v>
      </c>
      <c r="BL187" s="907" t="s">
        <v>534</v>
      </c>
      <c r="BM187" s="907" t="s">
        <v>1140</v>
      </c>
      <c r="BN187" s="907" t="s">
        <v>1140</v>
      </c>
      <c r="BO187" s="907" t="s">
        <v>534</v>
      </c>
      <c r="BP187" s="907" t="s">
        <v>534</v>
      </c>
      <c r="BQ187" s="907" t="s">
        <v>534</v>
      </c>
      <c r="BR187" s="907" t="s">
        <v>534</v>
      </c>
      <c r="BS187" s="907" t="s">
        <v>1140</v>
      </c>
      <c r="BT187" s="907" t="s">
        <v>534</v>
      </c>
      <c r="BU187" s="907" t="s">
        <v>1140</v>
      </c>
      <c r="BV187" s="907" t="s">
        <v>1140</v>
      </c>
      <c r="BW187" s="907" t="s">
        <v>1140</v>
      </c>
      <c r="BX187" s="907" t="s">
        <v>1140</v>
      </c>
      <c r="BY187" s="907" t="s">
        <v>534</v>
      </c>
      <c r="BZ187" s="907" t="s">
        <v>534</v>
      </c>
      <c r="CA187" s="907" t="s">
        <v>534</v>
      </c>
      <c r="CB187" s="907" t="s">
        <v>1140</v>
      </c>
      <c r="CC187" s="907" t="s">
        <v>1140</v>
      </c>
      <c r="CD187" s="907" t="s">
        <v>1140</v>
      </c>
      <c r="CE187" s="907" t="s">
        <v>1140</v>
      </c>
      <c r="CF187" s="907" t="s">
        <v>534</v>
      </c>
      <c r="CG187" s="907" t="s">
        <v>1140</v>
      </c>
      <c r="CH187" s="907" t="s">
        <v>1140</v>
      </c>
      <c r="CI187" s="907" t="s">
        <v>1140</v>
      </c>
      <c r="CJ187" s="907" t="s">
        <v>1140</v>
      </c>
      <c r="CK187" s="907" t="s">
        <v>1140</v>
      </c>
      <c r="CL187" s="907" t="s">
        <v>1140</v>
      </c>
      <c r="CM187" s="907" t="s">
        <v>1140</v>
      </c>
      <c r="CN187" s="907" t="s">
        <v>534</v>
      </c>
      <c r="CO187" s="907" t="s">
        <v>1140</v>
      </c>
      <c r="CP187" s="907" t="s">
        <v>534</v>
      </c>
      <c r="CQ187" s="907" t="s">
        <v>1140</v>
      </c>
      <c r="CR187" s="907" t="s">
        <v>1140</v>
      </c>
      <c r="CS187" s="907" t="s">
        <v>1140</v>
      </c>
      <c r="CT187" s="907" t="s">
        <v>1140</v>
      </c>
      <c r="CU187" s="907" t="s">
        <v>1140</v>
      </c>
      <c r="CV187" s="907" t="s">
        <v>1140</v>
      </c>
      <c r="CW187" s="907" t="s">
        <v>1140</v>
      </c>
      <c r="CX187" s="907" t="s">
        <v>1140</v>
      </c>
      <c r="CY187" s="907" t="s">
        <v>1140</v>
      </c>
      <c r="CZ187" s="907" t="s">
        <v>1140</v>
      </c>
      <c r="DA187" s="907" t="s">
        <v>1140</v>
      </c>
      <c r="DB187" s="907" t="s">
        <v>1140</v>
      </c>
      <c r="DC187" s="907" t="s">
        <v>1140</v>
      </c>
      <c r="DD187" s="907" t="s">
        <v>1140</v>
      </c>
      <c r="DE187" s="907" t="s">
        <v>1140</v>
      </c>
      <c r="DF187" s="907" t="s">
        <v>1140</v>
      </c>
      <c r="DG187" s="907" t="s">
        <v>1140</v>
      </c>
      <c r="DH187" s="907" t="s">
        <v>1140</v>
      </c>
      <c r="DI187" s="907" t="s">
        <v>1140</v>
      </c>
      <c r="DJ187" s="907" t="s">
        <v>534</v>
      </c>
      <c r="DK187" s="907" t="s">
        <v>1140</v>
      </c>
      <c r="DL187" s="907" t="s">
        <v>1140</v>
      </c>
      <c r="DM187" s="907" t="s">
        <v>1140</v>
      </c>
      <c r="DN187" s="907" t="s">
        <v>534</v>
      </c>
      <c r="DO187" s="907" t="s">
        <v>1140</v>
      </c>
      <c r="DP187" s="907" t="s">
        <v>1140</v>
      </c>
      <c r="DQ187" s="907" t="s">
        <v>1140</v>
      </c>
      <c r="DR187" s="907" t="s">
        <v>534</v>
      </c>
      <c r="DS187" s="907" t="s">
        <v>534</v>
      </c>
      <c r="DT187" s="907" t="s">
        <v>1140</v>
      </c>
      <c r="DU187" s="907" t="s">
        <v>1140</v>
      </c>
      <c r="DV187" s="907" t="s">
        <v>1140</v>
      </c>
      <c r="DW187" s="907" t="s">
        <v>534</v>
      </c>
      <c r="DX187" s="907" t="s">
        <v>534</v>
      </c>
      <c r="DY187" s="907" t="s">
        <v>534</v>
      </c>
      <c r="DZ187" s="907" t="s">
        <v>534</v>
      </c>
      <c r="EA187" s="907" t="s">
        <v>534</v>
      </c>
      <c r="EB187" s="907" t="s">
        <v>534</v>
      </c>
      <c r="EC187" s="907" t="s">
        <v>534</v>
      </c>
      <c r="ED187" s="907" t="s">
        <v>1140</v>
      </c>
      <c r="EE187" s="907" t="s">
        <v>1140</v>
      </c>
      <c r="EF187" s="907" t="s">
        <v>1140</v>
      </c>
      <c r="EG187" s="907" t="s">
        <v>1140</v>
      </c>
      <c r="EH187" s="907" t="s">
        <v>1140</v>
      </c>
      <c r="EI187" s="907" t="s">
        <v>1140</v>
      </c>
      <c r="EJ187" s="907" t="s">
        <v>1140</v>
      </c>
      <c r="EK187" s="907" t="s">
        <v>1140</v>
      </c>
      <c r="EL187" s="907" t="s">
        <v>1140</v>
      </c>
      <c r="EM187" s="907" t="s">
        <v>1140</v>
      </c>
      <c r="EN187" s="907" t="s">
        <v>1140</v>
      </c>
      <c r="EO187" s="907" t="s">
        <v>1140</v>
      </c>
      <c r="EP187" s="907" t="s">
        <v>1140</v>
      </c>
      <c r="EQ187" s="907" t="s">
        <v>1140</v>
      </c>
      <c r="ER187" s="907" t="s">
        <v>534</v>
      </c>
      <c r="ES187" s="907" t="s">
        <v>534</v>
      </c>
      <c r="ET187" s="907" t="s">
        <v>534</v>
      </c>
      <c r="EU187" s="907" t="s">
        <v>1140</v>
      </c>
      <c r="EV187" s="907" t="s">
        <v>1140</v>
      </c>
      <c r="EW187" s="907" t="s">
        <v>534</v>
      </c>
      <c r="EX187" s="907" t="s">
        <v>534</v>
      </c>
      <c r="EY187" s="907" t="s">
        <v>1140</v>
      </c>
      <c r="EZ187" s="907" t="s">
        <v>1140</v>
      </c>
      <c r="FA187" s="907" t="s">
        <v>1140</v>
      </c>
      <c r="FB187" s="907" t="s">
        <v>1140</v>
      </c>
      <c r="FC187" s="907" t="s">
        <v>1140</v>
      </c>
      <c r="FD187" s="907" t="s">
        <v>1140</v>
      </c>
      <c r="FE187" s="907" t="s">
        <v>534</v>
      </c>
      <c r="FF187" s="907" t="s">
        <v>1140</v>
      </c>
      <c r="FG187" s="907" t="s">
        <v>1140</v>
      </c>
      <c r="FH187" s="907" t="s">
        <v>534</v>
      </c>
      <c r="FI187" s="907" t="s">
        <v>534</v>
      </c>
      <c r="FJ187" s="907" t="s">
        <v>1140</v>
      </c>
      <c r="FK187" s="907" t="s">
        <v>1140</v>
      </c>
      <c r="FL187" s="907" t="s">
        <v>1140</v>
      </c>
      <c r="FM187" s="907" t="s">
        <v>1140</v>
      </c>
      <c r="FN187" s="907" t="s">
        <v>1140</v>
      </c>
      <c r="FO187" s="907" t="s">
        <v>1140</v>
      </c>
      <c r="FP187" s="907" t="s">
        <v>1140</v>
      </c>
      <c r="FQ187" s="907" t="s">
        <v>1140</v>
      </c>
      <c r="FR187" s="907" t="s">
        <v>534</v>
      </c>
      <c r="FS187" s="907" t="s">
        <v>1140</v>
      </c>
      <c r="FT187" s="907" t="s">
        <v>1140</v>
      </c>
      <c r="FU187" s="907" t="s">
        <v>1140</v>
      </c>
      <c r="FV187" s="907" t="s">
        <v>534</v>
      </c>
      <c r="FW187" s="907" t="s">
        <v>1140</v>
      </c>
      <c r="FX187" s="907" t="s">
        <v>534</v>
      </c>
      <c r="FY187" s="907" t="s">
        <v>534</v>
      </c>
      <c r="FZ187" s="907" t="s">
        <v>534</v>
      </c>
      <c r="GA187" s="907" t="s">
        <v>534</v>
      </c>
      <c r="GB187" s="907" t="s">
        <v>534</v>
      </c>
      <c r="GC187" s="907" t="s">
        <v>1140</v>
      </c>
      <c r="GD187" s="907" t="s">
        <v>534</v>
      </c>
      <c r="GE187" s="907" t="s">
        <v>534</v>
      </c>
      <c r="GF187" s="907" t="s">
        <v>1140</v>
      </c>
      <c r="GG187" s="907" t="s">
        <v>1140</v>
      </c>
      <c r="GH187" s="907" t="s">
        <v>534</v>
      </c>
      <c r="GI187" s="907" t="s">
        <v>534</v>
      </c>
      <c r="GJ187" s="907" t="s">
        <v>534</v>
      </c>
      <c r="GK187" s="907" t="s">
        <v>534</v>
      </c>
    </row>
    <row r="188" spans="1:193" x14ac:dyDescent="0.2">
      <c r="A188" s="906">
        <v>44648</v>
      </c>
      <c r="B188" s="907" t="s">
        <v>1140</v>
      </c>
      <c r="C188" s="907" t="s">
        <v>1140</v>
      </c>
      <c r="D188" s="907" t="s">
        <v>1140</v>
      </c>
      <c r="E188" s="907" t="s">
        <v>1140</v>
      </c>
      <c r="F188" s="907" t="s">
        <v>1140</v>
      </c>
      <c r="G188" s="907" t="s">
        <v>1140</v>
      </c>
      <c r="H188" s="907" t="s">
        <v>1140</v>
      </c>
      <c r="I188" s="907" t="s">
        <v>1140</v>
      </c>
      <c r="J188" s="907" t="s">
        <v>1140</v>
      </c>
      <c r="K188" s="907" t="s">
        <v>1140</v>
      </c>
      <c r="L188" s="907" t="s">
        <v>1140</v>
      </c>
      <c r="M188" s="907" t="s">
        <v>1140</v>
      </c>
      <c r="N188" s="907" t="s">
        <v>1140</v>
      </c>
      <c r="O188" s="907" t="s">
        <v>1140</v>
      </c>
      <c r="P188" s="907" t="s">
        <v>1140</v>
      </c>
      <c r="Q188" s="907" t="s">
        <v>1140</v>
      </c>
      <c r="R188" s="907" t="s">
        <v>1140</v>
      </c>
      <c r="S188" s="907" t="s">
        <v>1140</v>
      </c>
      <c r="T188" s="907" t="s">
        <v>1140</v>
      </c>
      <c r="U188" s="907" t="s">
        <v>1140</v>
      </c>
      <c r="V188" s="907" t="s">
        <v>1140</v>
      </c>
      <c r="W188" s="907" t="s">
        <v>1140</v>
      </c>
      <c r="X188" s="907" t="s">
        <v>1140</v>
      </c>
      <c r="Y188" s="907" t="s">
        <v>1140</v>
      </c>
      <c r="Z188" s="907" t="s">
        <v>1140</v>
      </c>
      <c r="AA188" s="907" t="s">
        <v>1140</v>
      </c>
      <c r="AB188" s="907" t="s">
        <v>1140</v>
      </c>
      <c r="AC188" s="907" t="s">
        <v>1140</v>
      </c>
      <c r="AD188" s="907" t="s">
        <v>1140</v>
      </c>
      <c r="AE188" s="907" t="s">
        <v>1140</v>
      </c>
      <c r="AF188" s="907" t="s">
        <v>1140</v>
      </c>
      <c r="AG188" s="907" t="s">
        <v>1140</v>
      </c>
      <c r="AH188" s="907" t="s">
        <v>1140</v>
      </c>
      <c r="AI188" s="907" t="s">
        <v>1140</v>
      </c>
      <c r="AJ188" s="907" t="s">
        <v>1140</v>
      </c>
      <c r="AK188" s="907" t="s">
        <v>1140</v>
      </c>
      <c r="AL188" s="907" t="s">
        <v>1140</v>
      </c>
      <c r="AM188" s="907" t="s">
        <v>1140</v>
      </c>
      <c r="AN188" s="907" t="s">
        <v>1140</v>
      </c>
      <c r="AO188" s="907" t="s">
        <v>1140</v>
      </c>
      <c r="AP188" s="907" t="s">
        <v>1140</v>
      </c>
      <c r="AQ188" s="907" t="s">
        <v>1140</v>
      </c>
      <c r="AR188" s="907" t="s">
        <v>1140</v>
      </c>
      <c r="AS188" s="907" t="s">
        <v>1140</v>
      </c>
      <c r="AT188" s="907" t="s">
        <v>1140</v>
      </c>
      <c r="AU188" s="907" t="s">
        <v>1140</v>
      </c>
      <c r="AV188" s="907" t="s">
        <v>1140</v>
      </c>
      <c r="AW188" s="907" t="s">
        <v>1140</v>
      </c>
      <c r="AX188" s="907" t="s">
        <v>1140</v>
      </c>
      <c r="AY188" s="907" t="s">
        <v>534</v>
      </c>
      <c r="AZ188" s="907" t="s">
        <v>534</v>
      </c>
      <c r="BA188" s="907" t="s">
        <v>1140</v>
      </c>
      <c r="BB188" s="907" t="s">
        <v>534</v>
      </c>
      <c r="BC188" s="907" t="s">
        <v>1140</v>
      </c>
      <c r="BD188" s="907" t="s">
        <v>534</v>
      </c>
      <c r="BE188" s="907" t="s">
        <v>1140</v>
      </c>
      <c r="BF188" s="907" t="s">
        <v>1140</v>
      </c>
      <c r="BG188" s="907" t="s">
        <v>534</v>
      </c>
      <c r="BH188" s="907" t="s">
        <v>534</v>
      </c>
      <c r="BI188" s="907" t="s">
        <v>1140</v>
      </c>
      <c r="BJ188" s="907" t="s">
        <v>534</v>
      </c>
      <c r="BK188" s="907" t="s">
        <v>1140</v>
      </c>
      <c r="BL188" s="907" t="s">
        <v>534</v>
      </c>
      <c r="BM188" s="907" t="s">
        <v>1140</v>
      </c>
      <c r="BN188" s="907" t="s">
        <v>1140</v>
      </c>
      <c r="BO188" s="907" t="s">
        <v>534</v>
      </c>
      <c r="BP188" s="907" t="s">
        <v>534</v>
      </c>
      <c r="BQ188" s="907" t="s">
        <v>534</v>
      </c>
      <c r="BR188" s="907" t="s">
        <v>534</v>
      </c>
      <c r="BS188" s="907" t="s">
        <v>1140</v>
      </c>
      <c r="BT188" s="907" t="s">
        <v>534</v>
      </c>
      <c r="BU188" s="907" t="s">
        <v>1140</v>
      </c>
      <c r="BV188" s="907" t="s">
        <v>1140</v>
      </c>
      <c r="BW188" s="907" t="s">
        <v>1140</v>
      </c>
      <c r="BX188" s="907" t="s">
        <v>1140</v>
      </c>
      <c r="BY188" s="907" t="s">
        <v>1140</v>
      </c>
      <c r="BZ188" s="907" t="s">
        <v>534</v>
      </c>
      <c r="CA188" s="907" t="s">
        <v>534</v>
      </c>
      <c r="CB188" s="907" t="s">
        <v>1140</v>
      </c>
      <c r="CC188" s="907" t="s">
        <v>1140</v>
      </c>
      <c r="CD188" s="907" t="s">
        <v>1140</v>
      </c>
      <c r="CE188" s="907" t="s">
        <v>1140</v>
      </c>
      <c r="CF188" s="907" t="s">
        <v>534</v>
      </c>
      <c r="CG188" s="907" t="s">
        <v>1140</v>
      </c>
      <c r="CH188" s="907" t="s">
        <v>1140</v>
      </c>
      <c r="CI188" s="907" t="s">
        <v>1140</v>
      </c>
      <c r="CJ188" s="907" t="s">
        <v>1140</v>
      </c>
      <c r="CK188" s="907" t="s">
        <v>1140</v>
      </c>
      <c r="CL188" s="907" t="s">
        <v>1140</v>
      </c>
      <c r="CM188" s="907" t="s">
        <v>1140</v>
      </c>
      <c r="CN188" s="907" t="s">
        <v>534</v>
      </c>
      <c r="CO188" s="907" t="s">
        <v>1140</v>
      </c>
      <c r="CP188" s="907" t="s">
        <v>1140</v>
      </c>
      <c r="CQ188" s="907" t="s">
        <v>1140</v>
      </c>
      <c r="CR188" s="907" t="s">
        <v>1140</v>
      </c>
      <c r="CS188" s="907" t="s">
        <v>1140</v>
      </c>
      <c r="CT188" s="907" t="s">
        <v>1140</v>
      </c>
      <c r="CU188" s="907" t="s">
        <v>1140</v>
      </c>
      <c r="CV188" s="907" t="s">
        <v>1140</v>
      </c>
      <c r="CW188" s="907" t="s">
        <v>1140</v>
      </c>
      <c r="CX188" s="907" t="s">
        <v>1140</v>
      </c>
      <c r="CY188" s="907" t="s">
        <v>1140</v>
      </c>
      <c r="CZ188" s="907" t="s">
        <v>534</v>
      </c>
      <c r="DA188" s="907" t="s">
        <v>1140</v>
      </c>
      <c r="DB188" s="907" t="s">
        <v>1140</v>
      </c>
      <c r="DC188" s="907" t="s">
        <v>1140</v>
      </c>
      <c r="DD188" s="907" t="s">
        <v>1140</v>
      </c>
      <c r="DE188" s="907" t="s">
        <v>1140</v>
      </c>
      <c r="DF188" s="907" t="s">
        <v>1140</v>
      </c>
      <c r="DG188" s="907" t="s">
        <v>1140</v>
      </c>
      <c r="DH188" s="907" t="s">
        <v>1140</v>
      </c>
      <c r="DI188" s="907" t="s">
        <v>1140</v>
      </c>
      <c r="DJ188" s="907" t="s">
        <v>534</v>
      </c>
      <c r="DK188" s="907" t="s">
        <v>1140</v>
      </c>
      <c r="DL188" s="907" t="s">
        <v>1140</v>
      </c>
      <c r="DM188" s="907" t="s">
        <v>1140</v>
      </c>
      <c r="DN188" s="907" t="s">
        <v>1140</v>
      </c>
      <c r="DO188" s="907" t="s">
        <v>1140</v>
      </c>
      <c r="DP188" s="907" t="s">
        <v>1140</v>
      </c>
      <c r="DQ188" s="907" t="s">
        <v>1140</v>
      </c>
      <c r="DR188" s="907" t="s">
        <v>534</v>
      </c>
      <c r="DS188" s="907" t="s">
        <v>534</v>
      </c>
      <c r="DT188" s="907" t="s">
        <v>1140</v>
      </c>
      <c r="DU188" s="907" t="s">
        <v>1140</v>
      </c>
      <c r="DV188" s="907" t="s">
        <v>1140</v>
      </c>
      <c r="DW188" s="907" t="s">
        <v>534</v>
      </c>
      <c r="DX188" s="907" t="s">
        <v>534</v>
      </c>
      <c r="DY188" s="907" t="s">
        <v>534</v>
      </c>
      <c r="DZ188" s="907" t="s">
        <v>534</v>
      </c>
      <c r="EA188" s="907" t="s">
        <v>534</v>
      </c>
      <c r="EB188" s="907" t="s">
        <v>534</v>
      </c>
      <c r="EC188" s="907" t="s">
        <v>534</v>
      </c>
      <c r="ED188" s="907" t="s">
        <v>1140</v>
      </c>
      <c r="EE188" s="907" t="s">
        <v>1140</v>
      </c>
      <c r="EF188" s="907" t="s">
        <v>1140</v>
      </c>
      <c r="EG188" s="907" t="s">
        <v>1140</v>
      </c>
      <c r="EH188" s="907" t="s">
        <v>1140</v>
      </c>
      <c r="EI188" s="907" t="s">
        <v>1140</v>
      </c>
      <c r="EJ188" s="907" t="s">
        <v>1140</v>
      </c>
      <c r="EK188" s="907" t="s">
        <v>1140</v>
      </c>
      <c r="EL188" s="907" t="s">
        <v>1140</v>
      </c>
      <c r="EM188" s="907" t="s">
        <v>1140</v>
      </c>
      <c r="EN188" s="907" t="s">
        <v>1140</v>
      </c>
      <c r="EO188" s="907" t="s">
        <v>1140</v>
      </c>
      <c r="EP188" s="907" t="s">
        <v>1140</v>
      </c>
      <c r="EQ188" s="907" t="s">
        <v>1140</v>
      </c>
      <c r="ER188" s="907" t="s">
        <v>534</v>
      </c>
      <c r="ES188" s="907" t="s">
        <v>1140</v>
      </c>
      <c r="ET188" s="907" t="s">
        <v>534</v>
      </c>
      <c r="EU188" s="907" t="s">
        <v>1140</v>
      </c>
      <c r="EV188" s="907" t="s">
        <v>1140</v>
      </c>
      <c r="EW188" s="907" t="s">
        <v>1140</v>
      </c>
      <c r="EX188" s="907" t="s">
        <v>534</v>
      </c>
      <c r="EY188" s="907" t="s">
        <v>1140</v>
      </c>
      <c r="EZ188" s="907" t="s">
        <v>1140</v>
      </c>
      <c r="FA188" s="907" t="s">
        <v>1140</v>
      </c>
      <c r="FB188" s="907" t="s">
        <v>1140</v>
      </c>
      <c r="FC188" s="907" t="s">
        <v>1140</v>
      </c>
      <c r="FD188" s="907" t="s">
        <v>1140</v>
      </c>
      <c r="FE188" s="907" t="s">
        <v>1140</v>
      </c>
      <c r="FF188" s="907" t="s">
        <v>1140</v>
      </c>
      <c r="FG188" s="907" t="s">
        <v>1140</v>
      </c>
      <c r="FH188" s="907" t="s">
        <v>534</v>
      </c>
      <c r="FI188" s="907" t="s">
        <v>534</v>
      </c>
      <c r="FJ188" s="907" t="s">
        <v>1140</v>
      </c>
      <c r="FK188" s="907" t="s">
        <v>1140</v>
      </c>
      <c r="FL188" s="907" t="s">
        <v>1140</v>
      </c>
      <c r="FM188" s="907" t="s">
        <v>1140</v>
      </c>
      <c r="FN188" s="907" t="s">
        <v>1140</v>
      </c>
      <c r="FO188" s="907" t="s">
        <v>1140</v>
      </c>
      <c r="FP188" s="907" t="s">
        <v>1140</v>
      </c>
      <c r="FQ188" s="907" t="s">
        <v>1140</v>
      </c>
      <c r="FR188" s="907" t="s">
        <v>534</v>
      </c>
      <c r="FS188" s="907" t="s">
        <v>1140</v>
      </c>
      <c r="FT188" s="907" t="s">
        <v>1140</v>
      </c>
      <c r="FU188" s="907" t="s">
        <v>1140</v>
      </c>
      <c r="FV188" s="907" t="s">
        <v>534</v>
      </c>
      <c r="FW188" s="907" t="s">
        <v>1140</v>
      </c>
      <c r="FX188" s="907" t="s">
        <v>1140</v>
      </c>
      <c r="FY188" s="907" t="s">
        <v>1140</v>
      </c>
      <c r="FZ188" s="907" t="s">
        <v>534</v>
      </c>
      <c r="GA188" s="907" t="s">
        <v>534</v>
      </c>
      <c r="GB188" s="907" t="s">
        <v>1140</v>
      </c>
      <c r="GC188" s="907" t="s">
        <v>1140</v>
      </c>
      <c r="GD188" s="907" t="s">
        <v>534</v>
      </c>
      <c r="GE188" s="907" t="s">
        <v>534</v>
      </c>
      <c r="GF188" s="907" t="s">
        <v>1140</v>
      </c>
      <c r="GG188" s="907" t="s">
        <v>1140</v>
      </c>
      <c r="GH188" s="907" t="s">
        <v>534</v>
      </c>
      <c r="GI188" s="907" t="s">
        <v>534</v>
      </c>
      <c r="GJ188" s="907" t="s">
        <v>534</v>
      </c>
      <c r="GK188" s="907" t="s">
        <v>534</v>
      </c>
    </row>
    <row r="189" spans="1:193" x14ac:dyDescent="0.2">
      <c r="A189" s="906">
        <v>44649</v>
      </c>
      <c r="B189" s="907" t="s">
        <v>1140</v>
      </c>
      <c r="C189" s="907" t="s">
        <v>1140</v>
      </c>
      <c r="D189" s="907" t="s">
        <v>1140</v>
      </c>
      <c r="E189" s="907" t="s">
        <v>1140</v>
      </c>
      <c r="F189" s="907" t="s">
        <v>1140</v>
      </c>
      <c r="G189" s="907" t="s">
        <v>1140</v>
      </c>
      <c r="H189" s="907" t="s">
        <v>1140</v>
      </c>
      <c r="I189" s="907" t="s">
        <v>534</v>
      </c>
      <c r="J189" s="907" t="s">
        <v>1140</v>
      </c>
      <c r="K189" s="907" t="s">
        <v>1140</v>
      </c>
      <c r="L189" s="907" t="s">
        <v>1140</v>
      </c>
      <c r="M189" s="907" t="s">
        <v>1140</v>
      </c>
      <c r="N189" s="907" t="s">
        <v>1140</v>
      </c>
      <c r="O189" s="907" t="s">
        <v>1140</v>
      </c>
      <c r="P189" s="907" t="s">
        <v>1140</v>
      </c>
      <c r="Q189" s="907" t="s">
        <v>1140</v>
      </c>
      <c r="R189" s="907" t="s">
        <v>1140</v>
      </c>
      <c r="S189" s="907" t="s">
        <v>1140</v>
      </c>
      <c r="T189" s="907" t="s">
        <v>1140</v>
      </c>
      <c r="U189" s="907" t="s">
        <v>1140</v>
      </c>
      <c r="V189" s="907" t="s">
        <v>1140</v>
      </c>
      <c r="W189" s="907" t="s">
        <v>1140</v>
      </c>
      <c r="X189" s="907" t="s">
        <v>1140</v>
      </c>
      <c r="Y189" s="907" t="s">
        <v>1140</v>
      </c>
      <c r="Z189" s="907" t="s">
        <v>1140</v>
      </c>
      <c r="AA189" s="907" t="s">
        <v>1140</v>
      </c>
      <c r="AB189" s="907" t="s">
        <v>1140</v>
      </c>
      <c r="AC189" s="907" t="s">
        <v>1140</v>
      </c>
      <c r="AD189" s="907" t="s">
        <v>1140</v>
      </c>
      <c r="AE189" s="907" t="s">
        <v>1140</v>
      </c>
      <c r="AF189" s="907" t="s">
        <v>1140</v>
      </c>
      <c r="AG189" s="907" t="s">
        <v>1140</v>
      </c>
      <c r="AH189" s="907" t="s">
        <v>1140</v>
      </c>
      <c r="AI189" s="907" t="s">
        <v>1140</v>
      </c>
      <c r="AJ189" s="907" t="s">
        <v>1140</v>
      </c>
      <c r="AK189" s="907" t="s">
        <v>1140</v>
      </c>
      <c r="AL189" s="907" t="s">
        <v>1140</v>
      </c>
      <c r="AM189" s="907" t="s">
        <v>1140</v>
      </c>
      <c r="AN189" s="907" t="s">
        <v>1140</v>
      </c>
      <c r="AO189" s="907" t="s">
        <v>1140</v>
      </c>
      <c r="AP189" s="907" t="s">
        <v>1140</v>
      </c>
      <c r="AQ189" s="907" t="s">
        <v>1140</v>
      </c>
      <c r="AR189" s="907" t="s">
        <v>1140</v>
      </c>
      <c r="AS189" s="907" t="s">
        <v>1140</v>
      </c>
      <c r="AT189" s="907" t="s">
        <v>1140</v>
      </c>
      <c r="AU189" s="907" t="s">
        <v>1140</v>
      </c>
      <c r="AV189" s="907" t="s">
        <v>1140</v>
      </c>
      <c r="AW189" s="907" t="s">
        <v>1140</v>
      </c>
      <c r="AX189" s="907" t="s">
        <v>1140</v>
      </c>
      <c r="AY189" s="907" t="s">
        <v>534</v>
      </c>
      <c r="AZ189" s="907" t="s">
        <v>534</v>
      </c>
      <c r="BA189" s="907" t="s">
        <v>1140</v>
      </c>
      <c r="BB189" s="907" t="s">
        <v>534</v>
      </c>
      <c r="BC189" s="907" t="s">
        <v>1140</v>
      </c>
      <c r="BD189" s="907" t="s">
        <v>534</v>
      </c>
      <c r="BE189" s="907" t="s">
        <v>1140</v>
      </c>
      <c r="BF189" s="907" t="s">
        <v>1140</v>
      </c>
      <c r="BG189" s="907" t="s">
        <v>534</v>
      </c>
      <c r="BH189" s="907" t="s">
        <v>534</v>
      </c>
      <c r="BI189" s="907" t="s">
        <v>1140</v>
      </c>
      <c r="BJ189" s="907" t="s">
        <v>534</v>
      </c>
      <c r="BK189" s="907" t="s">
        <v>1140</v>
      </c>
      <c r="BL189" s="907" t="s">
        <v>534</v>
      </c>
      <c r="BM189" s="907" t="s">
        <v>1140</v>
      </c>
      <c r="BN189" s="907" t="s">
        <v>1140</v>
      </c>
      <c r="BO189" s="907" t="s">
        <v>534</v>
      </c>
      <c r="BP189" s="907" t="s">
        <v>534</v>
      </c>
      <c r="BQ189" s="907" t="s">
        <v>534</v>
      </c>
      <c r="BR189" s="907" t="s">
        <v>534</v>
      </c>
      <c r="BS189" s="907" t="s">
        <v>1140</v>
      </c>
      <c r="BT189" s="907" t="s">
        <v>534</v>
      </c>
      <c r="BU189" s="907" t="s">
        <v>1140</v>
      </c>
      <c r="BV189" s="907" t="s">
        <v>1140</v>
      </c>
      <c r="BW189" s="907" t="s">
        <v>1140</v>
      </c>
      <c r="BX189" s="907" t="s">
        <v>1140</v>
      </c>
      <c r="BY189" s="907" t="s">
        <v>1140</v>
      </c>
      <c r="BZ189" s="907" t="s">
        <v>534</v>
      </c>
      <c r="CA189" s="907" t="s">
        <v>534</v>
      </c>
      <c r="CB189" s="907" t="s">
        <v>1140</v>
      </c>
      <c r="CC189" s="907" t="s">
        <v>1140</v>
      </c>
      <c r="CD189" s="907" t="s">
        <v>1140</v>
      </c>
      <c r="CE189" s="907" t="s">
        <v>1140</v>
      </c>
      <c r="CF189" s="907" t="s">
        <v>534</v>
      </c>
      <c r="CG189" s="907" t="s">
        <v>1140</v>
      </c>
      <c r="CH189" s="907" t="s">
        <v>1140</v>
      </c>
      <c r="CI189" s="907" t="s">
        <v>1140</v>
      </c>
      <c r="CJ189" s="907" t="s">
        <v>1140</v>
      </c>
      <c r="CK189" s="907" t="s">
        <v>1140</v>
      </c>
      <c r="CL189" s="907" t="s">
        <v>1140</v>
      </c>
      <c r="CM189" s="907" t="s">
        <v>1140</v>
      </c>
      <c r="CN189" s="907" t="s">
        <v>534</v>
      </c>
      <c r="CO189" s="907" t="s">
        <v>1140</v>
      </c>
      <c r="CP189" s="907" t="s">
        <v>1140</v>
      </c>
      <c r="CQ189" s="907" t="s">
        <v>1140</v>
      </c>
      <c r="CR189" s="907" t="s">
        <v>1140</v>
      </c>
      <c r="CS189" s="907" t="s">
        <v>1140</v>
      </c>
      <c r="CT189" s="907" t="s">
        <v>1140</v>
      </c>
      <c r="CU189" s="907" t="s">
        <v>1140</v>
      </c>
      <c r="CV189" s="907" t="s">
        <v>1140</v>
      </c>
      <c r="CW189" s="907" t="s">
        <v>1140</v>
      </c>
      <c r="CX189" s="907" t="s">
        <v>1140</v>
      </c>
      <c r="CY189" s="907" t="s">
        <v>1140</v>
      </c>
      <c r="CZ189" s="907" t="s">
        <v>534</v>
      </c>
      <c r="DA189" s="907" t="s">
        <v>1140</v>
      </c>
      <c r="DB189" s="907" t="s">
        <v>1140</v>
      </c>
      <c r="DC189" s="907" t="s">
        <v>1140</v>
      </c>
      <c r="DD189" s="907" t="s">
        <v>1140</v>
      </c>
      <c r="DE189" s="907" t="s">
        <v>1140</v>
      </c>
      <c r="DF189" s="907" t="s">
        <v>1140</v>
      </c>
      <c r="DG189" s="907" t="s">
        <v>1140</v>
      </c>
      <c r="DH189" s="907" t="s">
        <v>1140</v>
      </c>
      <c r="DI189" s="907" t="s">
        <v>1140</v>
      </c>
      <c r="DJ189" s="907" t="s">
        <v>534</v>
      </c>
      <c r="DK189" s="907" t="s">
        <v>1140</v>
      </c>
      <c r="DL189" s="907" t="s">
        <v>1140</v>
      </c>
      <c r="DM189" s="907" t="s">
        <v>1140</v>
      </c>
      <c r="DN189" s="907" t="s">
        <v>1140</v>
      </c>
      <c r="DO189" s="907" t="s">
        <v>1140</v>
      </c>
      <c r="DP189" s="907" t="s">
        <v>1140</v>
      </c>
      <c r="DQ189" s="907" t="s">
        <v>1140</v>
      </c>
      <c r="DR189" s="907" t="s">
        <v>534</v>
      </c>
      <c r="DS189" s="907" t="s">
        <v>534</v>
      </c>
      <c r="DT189" s="907" t="s">
        <v>1140</v>
      </c>
      <c r="DU189" s="907" t="s">
        <v>1140</v>
      </c>
      <c r="DV189" s="907" t="s">
        <v>1140</v>
      </c>
      <c r="DW189" s="907" t="s">
        <v>534</v>
      </c>
      <c r="DX189" s="907" t="s">
        <v>534</v>
      </c>
      <c r="DY189" s="907" t="s">
        <v>534</v>
      </c>
      <c r="DZ189" s="907" t="s">
        <v>534</v>
      </c>
      <c r="EA189" s="907" t="s">
        <v>534</v>
      </c>
      <c r="EB189" s="907" t="s">
        <v>534</v>
      </c>
      <c r="EC189" s="907" t="s">
        <v>534</v>
      </c>
      <c r="ED189" s="907" t="s">
        <v>1140</v>
      </c>
      <c r="EE189" s="907" t="s">
        <v>1140</v>
      </c>
      <c r="EF189" s="907" t="s">
        <v>1140</v>
      </c>
      <c r="EG189" s="907" t="s">
        <v>1140</v>
      </c>
      <c r="EH189" s="907" t="s">
        <v>1140</v>
      </c>
      <c r="EI189" s="907" t="s">
        <v>1140</v>
      </c>
      <c r="EJ189" s="907" t="s">
        <v>1140</v>
      </c>
      <c r="EK189" s="907" t="s">
        <v>1140</v>
      </c>
      <c r="EL189" s="907" t="s">
        <v>1140</v>
      </c>
      <c r="EM189" s="907" t="s">
        <v>1140</v>
      </c>
      <c r="EN189" s="907" t="s">
        <v>1140</v>
      </c>
      <c r="EO189" s="907" t="s">
        <v>1140</v>
      </c>
      <c r="EP189" s="907" t="s">
        <v>1140</v>
      </c>
      <c r="EQ189" s="907" t="s">
        <v>1140</v>
      </c>
      <c r="ER189" s="907" t="s">
        <v>534</v>
      </c>
      <c r="ES189" s="907" t="s">
        <v>1140</v>
      </c>
      <c r="ET189" s="907" t="s">
        <v>534</v>
      </c>
      <c r="EU189" s="907" t="s">
        <v>1140</v>
      </c>
      <c r="EV189" s="907" t="s">
        <v>1140</v>
      </c>
      <c r="EW189" s="907" t="s">
        <v>1140</v>
      </c>
      <c r="EX189" s="907" t="s">
        <v>534</v>
      </c>
      <c r="EY189" s="907" t="s">
        <v>1140</v>
      </c>
      <c r="EZ189" s="907" t="s">
        <v>1140</v>
      </c>
      <c r="FA189" s="907" t="s">
        <v>1140</v>
      </c>
      <c r="FB189" s="907" t="s">
        <v>1140</v>
      </c>
      <c r="FC189" s="907" t="s">
        <v>1140</v>
      </c>
      <c r="FD189" s="907" t="s">
        <v>1140</v>
      </c>
      <c r="FE189" s="907" t="s">
        <v>1140</v>
      </c>
      <c r="FF189" s="907" t="s">
        <v>1140</v>
      </c>
      <c r="FG189" s="907" t="s">
        <v>1140</v>
      </c>
      <c r="FH189" s="907" t="s">
        <v>534</v>
      </c>
      <c r="FI189" s="907" t="s">
        <v>534</v>
      </c>
      <c r="FJ189" s="907" t="s">
        <v>1140</v>
      </c>
      <c r="FK189" s="907" t="s">
        <v>1140</v>
      </c>
      <c r="FL189" s="907" t="s">
        <v>1140</v>
      </c>
      <c r="FM189" s="907" t="s">
        <v>1140</v>
      </c>
      <c r="FN189" s="907" t="s">
        <v>1140</v>
      </c>
      <c r="FO189" s="907" t="s">
        <v>1140</v>
      </c>
      <c r="FP189" s="907" t="s">
        <v>1140</v>
      </c>
      <c r="FQ189" s="907" t="s">
        <v>1140</v>
      </c>
      <c r="FR189" s="907" t="s">
        <v>534</v>
      </c>
      <c r="FS189" s="907" t="s">
        <v>1140</v>
      </c>
      <c r="FT189" s="907" t="s">
        <v>1140</v>
      </c>
      <c r="FU189" s="907" t="s">
        <v>1140</v>
      </c>
      <c r="FV189" s="907" t="s">
        <v>534</v>
      </c>
      <c r="FW189" s="907" t="s">
        <v>1140</v>
      </c>
      <c r="FX189" s="907" t="s">
        <v>534</v>
      </c>
      <c r="FY189" s="907" t="s">
        <v>534</v>
      </c>
      <c r="FZ189" s="907" t="s">
        <v>534</v>
      </c>
      <c r="GA189" s="907" t="s">
        <v>534</v>
      </c>
      <c r="GB189" s="907" t="s">
        <v>534</v>
      </c>
      <c r="GC189" s="907" t="s">
        <v>1140</v>
      </c>
      <c r="GD189" s="907" t="s">
        <v>534</v>
      </c>
      <c r="GE189" s="907" t="s">
        <v>534</v>
      </c>
      <c r="GF189" s="907" t="s">
        <v>1140</v>
      </c>
      <c r="GG189" s="907" t="s">
        <v>1140</v>
      </c>
      <c r="GH189" s="907" t="s">
        <v>534</v>
      </c>
      <c r="GI189" s="907" t="s">
        <v>534</v>
      </c>
      <c r="GJ189" s="907" t="s">
        <v>534</v>
      </c>
      <c r="GK189" s="907" t="s">
        <v>1140</v>
      </c>
    </row>
    <row r="190" spans="1:193" x14ac:dyDescent="0.2">
      <c r="A190" s="906">
        <v>44650</v>
      </c>
      <c r="B190" s="907" t="s">
        <v>1140</v>
      </c>
      <c r="C190" s="907" t="s">
        <v>1140</v>
      </c>
      <c r="D190" s="907" t="s">
        <v>1140</v>
      </c>
      <c r="E190" s="907" t="s">
        <v>534</v>
      </c>
      <c r="F190" s="907" t="s">
        <v>1140</v>
      </c>
      <c r="G190" s="907" t="s">
        <v>1140</v>
      </c>
      <c r="H190" s="907" t="s">
        <v>1140</v>
      </c>
      <c r="I190" s="907" t="s">
        <v>1140</v>
      </c>
      <c r="J190" s="907" t="s">
        <v>1140</v>
      </c>
      <c r="K190" s="907" t="s">
        <v>1140</v>
      </c>
      <c r="L190" s="907" t="s">
        <v>1140</v>
      </c>
      <c r="M190" s="907" t="s">
        <v>1140</v>
      </c>
      <c r="N190" s="907" t="s">
        <v>1140</v>
      </c>
      <c r="O190" s="907" t="s">
        <v>1140</v>
      </c>
      <c r="P190" s="907" t="s">
        <v>1140</v>
      </c>
      <c r="Q190" s="907" t="s">
        <v>1140</v>
      </c>
      <c r="R190" s="907" t="s">
        <v>1140</v>
      </c>
      <c r="S190" s="907" t="s">
        <v>1140</v>
      </c>
      <c r="T190" s="907" t="s">
        <v>1140</v>
      </c>
      <c r="U190" s="907" t="s">
        <v>1140</v>
      </c>
      <c r="V190" s="907" t="s">
        <v>1140</v>
      </c>
      <c r="W190" s="907" t="s">
        <v>1140</v>
      </c>
      <c r="X190" s="907" t="s">
        <v>1140</v>
      </c>
      <c r="Y190" s="907" t="s">
        <v>1140</v>
      </c>
      <c r="Z190" s="907" t="s">
        <v>1140</v>
      </c>
      <c r="AA190" s="907" t="s">
        <v>1140</v>
      </c>
      <c r="AB190" s="907" t="s">
        <v>1140</v>
      </c>
      <c r="AC190" s="907" t="s">
        <v>1140</v>
      </c>
      <c r="AD190" s="907" t="s">
        <v>1140</v>
      </c>
      <c r="AE190" s="907" t="s">
        <v>1140</v>
      </c>
      <c r="AF190" s="907" t="s">
        <v>1140</v>
      </c>
      <c r="AG190" s="907" t="s">
        <v>1140</v>
      </c>
      <c r="AH190" s="907" t="s">
        <v>1140</v>
      </c>
      <c r="AI190" s="907" t="s">
        <v>1140</v>
      </c>
      <c r="AJ190" s="907" t="s">
        <v>1140</v>
      </c>
      <c r="AK190" s="907" t="s">
        <v>1140</v>
      </c>
      <c r="AL190" s="907" t="s">
        <v>1140</v>
      </c>
      <c r="AM190" s="907" t="s">
        <v>1140</v>
      </c>
      <c r="AN190" s="907" t="s">
        <v>1140</v>
      </c>
      <c r="AO190" s="907" t="s">
        <v>1140</v>
      </c>
      <c r="AP190" s="907" t="s">
        <v>1140</v>
      </c>
      <c r="AQ190" s="907" t="s">
        <v>1140</v>
      </c>
      <c r="AR190" s="907" t="s">
        <v>1140</v>
      </c>
      <c r="AS190" s="907" t="s">
        <v>1140</v>
      </c>
      <c r="AT190" s="907" t="s">
        <v>1140</v>
      </c>
      <c r="AU190" s="907" t="s">
        <v>1140</v>
      </c>
      <c r="AV190" s="907" t="s">
        <v>1140</v>
      </c>
      <c r="AW190" s="907" t="s">
        <v>1140</v>
      </c>
      <c r="AX190" s="907" t="s">
        <v>1140</v>
      </c>
      <c r="AY190" s="907" t="s">
        <v>534</v>
      </c>
      <c r="AZ190" s="907" t="s">
        <v>534</v>
      </c>
      <c r="BA190" s="907" t="s">
        <v>1140</v>
      </c>
      <c r="BB190" s="907" t="s">
        <v>534</v>
      </c>
      <c r="BC190" s="907" t="s">
        <v>1140</v>
      </c>
      <c r="BD190" s="907" t="s">
        <v>534</v>
      </c>
      <c r="BE190" s="907" t="s">
        <v>1140</v>
      </c>
      <c r="BF190" s="907" t="s">
        <v>1140</v>
      </c>
      <c r="BG190" s="907" t="s">
        <v>534</v>
      </c>
      <c r="BH190" s="907" t="s">
        <v>534</v>
      </c>
      <c r="BI190" s="907" t="s">
        <v>1140</v>
      </c>
      <c r="BJ190" s="907" t="s">
        <v>534</v>
      </c>
      <c r="BK190" s="907" t="s">
        <v>1140</v>
      </c>
      <c r="BL190" s="907" t="s">
        <v>534</v>
      </c>
      <c r="BM190" s="907" t="s">
        <v>1140</v>
      </c>
      <c r="BN190" s="907" t="s">
        <v>1140</v>
      </c>
      <c r="BO190" s="907" t="s">
        <v>534</v>
      </c>
      <c r="BP190" s="907" t="s">
        <v>534</v>
      </c>
      <c r="BQ190" s="907" t="s">
        <v>534</v>
      </c>
      <c r="BR190" s="907" t="s">
        <v>534</v>
      </c>
      <c r="BS190" s="907" t="s">
        <v>1140</v>
      </c>
      <c r="BT190" s="907" t="s">
        <v>534</v>
      </c>
      <c r="BU190" s="907" t="s">
        <v>1140</v>
      </c>
      <c r="BV190" s="907" t="s">
        <v>1140</v>
      </c>
      <c r="BW190" s="907" t="s">
        <v>1140</v>
      </c>
      <c r="BX190" s="907" t="s">
        <v>1140</v>
      </c>
      <c r="BY190" s="907" t="s">
        <v>1140</v>
      </c>
      <c r="BZ190" s="907" t="s">
        <v>534</v>
      </c>
      <c r="CA190" s="907" t="s">
        <v>534</v>
      </c>
      <c r="CB190" s="907" t="s">
        <v>1140</v>
      </c>
      <c r="CC190" s="907" t="s">
        <v>1140</v>
      </c>
      <c r="CD190" s="907" t="s">
        <v>1140</v>
      </c>
      <c r="CE190" s="907" t="s">
        <v>1140</v>
      </c>
      <c r="CF190" s="907" t="s">
        <v>534</v>
      </c>
      <c r="CG190" s="907" t="s">
        <v>1140</v>
      </c>
      <c r="CH190" s="907" t="s">
        <v>1140</v>
      </c>
      <c r="CI190" s="907" t="s">
        <v>1140</v>
      </c>
      <c r="CJ190" s="907" t="s">
        <v>1140</v>
      </c>
      <c r="CK190" s="907" t="s">
        <v>1140</v>
      </c>
      <c r="CL190" s="907" t="s">
        <v>1140</v>
      </c>
      <c r="CM190" s="907" t="s">
        <v>1140</v>
      </c>
      <c r="CN190" s="907" t="s">
        <v>534</v>
      </c>
      <c r="CO190" s="907" t="s">
        <v>1140</v>
      </c>
      <c r="CP190" s="907" t="s">
        <v>1140</v>
      </c>
      <c r="CQ190" s="907" t="s">
        <v>1140</v>
      </c>
      <c r="CR190" s="907" t="s">
        <v>1140</v>
      </c>
      <c r="CS190" s="907" t="s">
        <v>1140</v>
      </c>
      <c r="CT190" s="907" t="s">
        <v>1140</v>
      </c>
      <c r="CU190" s="907" t="s">
        <v>1140</v>
      </c>
      <c r="CV190" s="907" t="s">
        <v>1140</v>
      </c>
      <c r="CW190" s="907" t="s">
        <v>1140</v>
      </c>
      <c r="CX190" s="907" t="s">
        <v>1140</v>
      </c>
      <c r="CY190" s="907" t="s">
        <v>1140</v>
      </c>
      <c r="CZ190" s="907" t="s">
        <v>534</v>
      </c>
      <c r="DA190" s="907" t="s">
        <v>1140</v>
      </c>
      <c r="DB190" s="907" t="s">
        <v>1140</v>
      </c>
      <c r="DC190" s="907" t="s">
        <v>1140</v>
      </c>
      <c r="DD190" s="907" t="s">
        <v>1140</v>
      </c>
      <c r="DE190" s="907" t="s">
        <v>1140</v>
      </c>
      <c r="DF190" s="907" t="s">
        <v>1140</v>
      </c>
      <c r="DG190" s="907" t="s">
        <v>1140</v>
      </c>
      <c r="DH190" s="907" t="s">
        <v>1140</v>
      </c>
      <c r="DI190" s="907" t="s">
        <v>1140</v>
      </c>
      <c r="DJ190" s="907" t="s">
        <v>534</v>
      </c>
      <c r="DK190" s="907" t="s">
        <v>1140</v>
      </c>
      <c r="DL190" s="907" t="s">
        <v>1140</v>
      </c>
      <c r="DM190" s="907" t="s">
        <v>1140</v>
      </c>
      <c r="DN190" s="907" t="s">
        <v>1140</v>
      </c>
      <c r="DO190" s="907" t="s">
        <v>1140</v>
      </c>
      <c r="DP190" s="907" t="s">
        <v>1140</v>
      </c>
      <c r="DQ190" s="907" t="s">
        <v>1140</v>
      </c>
      <c r="DR190" s="907" t="s">
        <v>534</v>
      </c>
      <c r="DS190" s="907" t="s">
        <v>534</v>
      </c>
      <c r="DT190" s="907" t="s">
        <v>1140</v>
      </c>
      <c r="DU190" s="907" t="s">
        <v>1140</v>
      </c>
      <c r="DV190" s="907" t="s">
        <v>1140</v>
      </c>
      <c r="DW190" s="907" t="s">
        <v>534</v>
      </c>
      <c r="DX190" s="907" t="s">
        <v>534</v>
      </c>
      <c r="DY190" s="907" t="s">
        <v>534</v>
      </c>
      <c r="DZ190" s="907" t="s">
        <v>534</v>
      </c>
      <c r="EA190" s="907" t="s">
        <v>534</v>
      </c>
      <c r="EB190" s="907" t="s">
        <v>1140</v>
      </c>
      <c r="EC190" s="907" t="s">
        <v>534</v>
      </c>
      <c r="ED190" s="907" t="s">
        <v>1140</v>
      </c>
      <c r="EE190" s="907" t="s">
        <v>1140</v>
      </c>
      <c r="EF190" s="907" t="s">
        <v>1140</v>
      </c>
      <c r="EG190" s="907" t="s">
        <v>1140</v>
      </c>
      <c r="EH190" s="907" t="s">
        <v>1140</v>
      </c>
      <c r="EI190" s="907" t="s">
        <v>1140</v>
      </c>
      <c r="EJ190" s="907" t="s">
        <v>1140</v>
      </c>
      <c r="EK190" s="907" t="s">
        <v>1140</v>
      </c>
      <c r="EL190" s="907" t="s">
        <v>1140</v>
      </c>
      <c r="EM190" s="907" t="s">
        <v>1140</v>
      </c>
      <c r="EN190" s="907" t="s">
        <v>1140</v>
      </c>
      <c r="EO190" s="907" t="s">
        <v>1140</v>
      </c>
      <c r="EP190" s="907" t="s">
        <v>1140</v>
      </c>
      <c r="EQ190" s="907" t="s">
        <v>1140</v>
      </c>
      <c r="ER190" s="907" t="s">
        <v>534</v>
      </c>
      <c r="ES190" s="907" t="s">
        <v>534</v>
      </c>
      <c r="ET190" s="907" t="s">
        <v>534</v>
      </c>
      <c r="EU190" s="907" t="s">
        <v>1140</v>
      </c>
      <c r="EV190" s="907" t="s">
        <v>1140</v>
      </c>
      <c r="EW190" s="907" t="s">
        <v>1140</v>
      </c>
      <c r="EX190" s="907" t="s">
        <v>534</v>
      </c>
      <c r="EY190" s="907" t="s">
        <v>1140</v>
      </c>
      <c r="EZ190" s="907" t="s">
        <v>1140</v>
      </c>
      <c r="FA190" s="907" t="s">
        <v>1140</v>
      </c>
      <c r="FB190" s="907" t="s">
        <v>1140</v>
      </c>
      <c r="FC190" s="907" t="s">
        <v>1140</v>
      </c>
      <c r="FD190" s="907" t="s">
        <v>1140</v>
      </c>
      <c r="FE190" s="907" t="s">
        <v>1140</v>
      </c>
      <c r="FF190" s="907" t="s">
        <v>1140</v>
      </c>
      <c r="FG190" s="907" t="s">
        <v>1140</v>
      </c>
      <c r="FH190" s="907" t="s">
        <v>1140</v>
      </c>
      <c r="FI190" s="907" t="s">
        <v>1140</v>
      </c>
      <c r="FJ190" s="907" t="s">
        <v>1140</v>
      </c>
      <c r="FK190" s="907" t="s">
        <v>1140</v>
      </c>
      <c r="FL190" s="907" t="s">
        <v>1140</v>
      </c>
      <c r="FM190" s="907" t="s">
        <v>1140</v>
      </c>
      <c r="FN190" s="907" t="s">
        <v>1140</v>
      </c>
      <c r="FO190" s="907" t="s">
        <v>1140</v>
      </c>
      <c r="FP190" s="907" t="s">
        <v>1140</v>
      </c>
      <c r="FQ190" s="907" t="s">
        <v>1140</v>
      </c>
      <c r="FR190" s="907" t="s">
        <v>534</v>
      </c>
      <c r="FS190" s="907" t="s">
        <v>1140</v>
      </c>
      <c r="FT190" s="907" t="s">
        <v>1140</v>
      </c>
      <c r="FU190" s="907" t="s">
        <v>1140</v>
      </c>
      <c r="FV190" s="907" t="s">
        <v>534</v>
      </c>
      <c r="FW190" s="907" t="s">
        <v>1140</v>
      </c>
      <c r="FX190" s="907" t="s">
        <v>534</v>
      </c>
      <c r="FY190" s="907" t="s">
        <v>534</v>
      </c>
      <c r="FZ190" s="907" t="s">
        <v>534</v>
      </c>
      <c r="GA190" s="907" t="s">
        <v>534</v>
      </c>
      <c r="GB190" s="907" t="s">
        <v>534</v>
      </c>
      <c r="GC190" s="907" t="s">
        <v>1140</v>
      </c>
      <c r="GD190" s="907" t="s">
        <v>534</v>
      </c>
      <c r="GE190" s="907" t="s">
        <v>534</v>
      </c>
      <c r="GF190" s="907" t="s">
        <v>1140</v>
      </c>
      <c r="GG190" s="907" t="s">
        <v>1140</v>
      </c>
      <c r="GH190" s="907" t="s">
        <v>534</v>
      </c>
      <c r="GI190" s="907" t="s">
        <v>534</v>
      </c>
      <c r="GJ190" s="907" t="s">
        <v>534</v>
      </c>
      <c r="GK190" s="907" t="s">
        <v>534</v>
      </c>
    </row>
    <row r="191" spans="1:193" x14ac:dyDescent="0.2">
      <c r="A191" s="906">
        <v>44651</v>
      </c>
      <c r="B191" s="907" t="s">
        <v>1140</v>
      </c>
      <c r="C191" s="907" t="s">
        <v>1140</v>
      </c>
      <c r="D191" s="907" t="s">
        <v>1140</v>
      </c>
      <c r="E191" s="907" t="s">
        <v>534</v>
      </c>
      <c r="F191" s="907" t="s">
        <v>1140</v>
      </c>
      <c r="G191" s="907" t="s">
        <v>1140</v>
      </c>
      <c r="H191" s="907" t="s">
        <v>1140</v>
      </c>
      <c r="I191" s="907" t="s">
        <v>1140</v>
      </c>
      <c r="J191" s="907" t="s">
        <v>1140</v>
      </c>
      <c r="K191" s="907" t="s">
        <v>1140</v>
      </c>
      <c r="L191" s="907" t="s">
        <v>1140</v>
      </c>
      <c r="M191" s="907" t="s">
        <v>1140</v>
      </c>
      <c r="N191" s="907" t="s">
        <v>1140</v>
      </c>
      <c r="O191" s="907" t="s">
        <v>1140</v>
      </c>
      <c r="P191" s="907" t="s">
        <v>1140</v>
      </c>
      <c r="Q191" s="907" t="s">
        <v>1140</v>
      </c>
      <c r="R191" s="907" t="s">
        <v>1140</v>
      </c>
      <c r="S191" s="907" t="s">
        <v>1140</v>
      </c>
      <c r="T191" s="907" t="s">
        <v>1140</v>
      </c>
      <c r="U191" s="907" t="s">
        <v>1140</v>
      </c>
      <c r="V191" s="907" t="s">
        <v>1140</v>
      </c>
      <c r="W191" s="907" t="s">
        <v>1140</v>
      </c>
      <c r="X191" s="907" t="s">
        <v>1140</v>
      </c>
      <c r="Y191" s="907" t="s">
        <v>1140</v>
      </c>
      <c r="Z191" s="907" t="s">
        <v>1140</v>
      </c>
      <c r="AA191" s="907" t="s">
        <v>1140</v>
      </c>
      <c r="AB191" s="907" t="s">
        <v>1140</v>
      </c>
      <c r="AC191" s="907" t="s">
        <v>1140</v>
      </c>
      <c r="AD191" s="907" t="s">
        <v>1140</v>
      </c>
      <c r="AE191" s="907" t="s">
        <v>1140</v>
      </c>
      <c r="AF191" s="907" t="s">
        <v>1140</v>
      </c>
      <c r="AG191" s="907" t="s">
        <v>1140</v>
      </c>
      <c r="AH191" s="907" t="s">
        <v>1140</v>
      </c>
      <c r="AI191" s="907" t="s">
        <v>1140</v>
      </c>
      <c r="AJ191" s="907" t="s">
        <v>1140</v>
      </c>
      <c r="AK191" s="907" t="s">
        <v>1140</v>
      </c>
      <c r="AL191" s="907" t="s">
        <v>1140</v>
      </c>
      <c r="AM191" s="907" t="s">
        <v>1140</v>
      </c>
      <c r="AN191" s="907" t="s">
        <v>1140</v>
      </c>
      <c r="AO191" s="907" t="s">
        <v>1140</v>
      </c>
      <c r="AP191" s="907" t="s">
        <v>1140</v>
      </c>
      <c r="AQ191" s="907" t="s">
        <v>1140</v>
      </c>
      <c r="AR191" s="907" t="s">
        <v>1140</v>
      </c>
      <c r="AS191" s="907" t="s">
        <v>1140</v>
      </c>
      <c r="AT191" s="907" t="s">
        <v>1140</v>
      </c>
      <c r="AU191" s="907" t="s">
        <v>1140</v>
      </c>
      <c r="AV191" s="907" t="s">
        <v>1140</v>
      </c>
      <c r="AW191" s="907" t="s">
        <v>1140</v>
      </c>
      <c r="AX191" s="907" t="s">
        <v>1140</v>
      </c>
      <c r="AY191" s="907" t="s">
        <v>534</v>
      </c>
      <c r="AZ191" s="907" t="s">
        <v>534</v>
      </c>
      <c r="BA191" s="907" t="s">
        <v>1140</v>
      </c>
      <c r="BB191" s="907" t="s">
        <v>534</v>
      </c>
      <c r="BC191" s="907" t="s">
        <v>1140</v>
      </c>
      <c r="BD191" s="907" t="s">
        <v>534</v>
      </c>
      <c r="BE191" s="907" t="s">
        <v>1140</v>
      </c>
      <c r="BF191" s="907" t="s">
        <v>1140</v>
      </c>
      <c r="BG191" s="907" t="s">
        <v>534</v>
      </c>
      <c r="BH191" s="907" t="s">
        <v>534</v>
      </c>
      <c r="BI191" s="907" t="s">
        <v>1140</v>
      </c>
      <c r="BJ191" s="907" t="s">
        <v>534</v>
      </c>
      <c r="BK191" s="907" t="s">
        <v>1140</v>
      </c>
      <c r="BL191" s="907" t="s">
        <v>534</v>
      </c>
      <c r="BM191" s="907" t="s">
        <v>1140</v>
      </c>
      <c r="BN191" s="907" t="s">
        <v>1140</v>
      </c>
      <c r="BO191" s="907" t="s">
        <v>534</v>
      </c>
      <c r="BP191" s="907" t="s">
        <v>534</v>
      </c>
      <c r="BQ191" s="907" t="s">
        <v>534</v>
      </c>
      <c r="BR191" s="907" t="s">
        <v>534</v>
      </c>
      <c r="BS191" s="907" t="s">
        <v>1140</v>
      </c>
      <c r="BT191" s="907" t="s">
        <v>534</v>
      </c>
      <c r="BU191" s="907" t="s">
        <v>1140</v>
      </c>
      <c r="BV191" s="907" t="s">
        <v>1140</v>
      </c>
      <c r="BW191" s="907" t="s">
        <v>1140</v>
      </c>
      <c r="BX191" s="907" t="s">
        <v>1140</v>
      </c>
      <c r="BY191" s="907" t="s">
        <v>1140</v>
      </c>
      <c r="BZ191" s="907" t="s">
        <v>534</v>
      </c>
      <c r="CA191" s="907" t="s">
        <v>534</v>
      </c>
      <c r="CB191" s="907" t="s">
        <v>1140</v>
      </c>
      <c r="CC191" s="907" t="s">
        <v>1140</v>
      </c>
      <c r="CD191" s="907" t="s">
        <v>1140</v>
      </c>
      <c r="CE191" s="907" t="s">
        <v>1140</v>
      </c>
      <c r="CF191" s="907" t="s">
        <v>534</v>
      </c>
      <c r="CG191" s="907" t="s">
        <v>1140</v>
      </c>
      <c r="CH191" s="907" t="s">
        <v>1140</v>
      </c>
      <c r="CI191" s="907" t="s">
        <v>1140</v>
      </c>
      <c r="CJ191" s="907" t="s">
        <v>1140</v>
      </c>
      <c r="CK191" s="907" t="s">
        <v>1140</v>
      </c>
      <c r="CL191" s="907" t="s">
        <v>1140</v>
      </c>
      <c r="CM191" s="907" t="s">
        <v>1140</v>
      </c>
      <c r="CN191" s="907" t="s">
        <v>534</v>
      </c>
      <c r="CO191" s="907" t="s">
        <v>1140</v>
      </c>
      <c r="CP191" s="907" t="s">
        <v>1140</v>
      </c>
      <c r="CQ191" s="907" t="s">
        <v>1140</v>
      </c>
      <c r="CR191" s="907" t="s">
        <v>1140</v>
      </c>
      <c r="CS191" s="907" t="s">
        <v>1140</v>
      </c>
      <c r="CT191" s="907" t="s">
        <v>1140</v>
      </c>
      <c r="CU191" s="907" t="s">
        <v>1140</v>
      </c>
      <c r="CV191" s="907" t="s">
        <v>1140</v>
      </c>
      <c r="CW191" s="907" t="s">
        <v>1140</v>
      </c>
      <c r="CX191" s="907" t="s">
        <v>1140</v>
      </c>
      <c r="CY191" s="907" t="s">
        <v>1140</v>
      </c>
      <c r="CZ191" s="907" t="s">
        <v>534</v>
      </c>
      <c r="DA191" s="907" t="s">
        <v>1140</v>
      </c>
      <c r="DB191" s="907" t="s">
        <v>1140</v>
      </c>
      <c r="DC191" s="907" t="s">
        <v>1140</v>
      </c>
      <c r="DD191" s="907" t="s">
        <v>1140</v>
      </c>
      <c r="DE191" s="907" t="s">
        <v>1140</v>
      </c>
      <c r="DF191" s="907" t="s">
        <v>1140</v>
      </c>
      <c r="DG191" s="907" t="s">
        <v>1140</v>
      </c>
      <c r="DH191" s="907" t="s">
        <v>1140</v>
      </c>
      <c r="DI191" s="907" t="s">
        <v>1140</v>
      </c>
      <c r="DJ191" s="907" t="s">
        <v>534</v>
      </c>
      <c r="DK191" s="907" t="s">
        <v>1140</v>
      </c>
      <c r="DL191" s="907" t="s">
        <v>1140</v>
      </c>
      <c r="DM191" s="907" t="s">
        <v>1140</v>
      </c>
      <c r="DN191" s="907" t="s">
        <v>1140</v>
      </c>
      <c r="DO191" s="907" t="s">
        <v>1140</v>
      </c>
      <c r="DP191" s="907" t="s">
        <v>1140</v>
      </c>
      <c r="DQ191" s="907" t="s">
        <v>1140</v>
      </c>
      <c r="DR191" s="907" t="s">
        <v>1140</v>
      </c>
      <c r="DS191" s="907" t="s">
        <v>1140</v>
      </c>
      <c r="DT191" s="907" t="s">
        <v>1140</v>
      </c>
      <c r="DU191" s="907" t="s">
        <v>1140</v>
      </c>
      <c r="DV191" s="907" t="s">
        <v>1140</v>
      </c>
      <c r="DW191" s="907" t="s">
        <v>534</v>
      </c>
      <c r="DX191" s="907" t="s">
        <v>534</v>
      </c>
      <c r="DY191" s="907" t="s">
        <v>534</v>
      </c>
      <c r="DZ191" s="907" t="s">
        <v>534</v>
      </c>
      <c r="EA191" s="907" t="s">
        <v>534</v>
      </c>
      <c r="EB191" s="907" t="s">
        <v>534</v>
      </c>
      <c r="EC191" s="907" t="s">
        <v>534</v>
      </c>
      <c r="ED191" s="907" t="s">
        <v>1140</v>
      </c>
      <c r="EE191" s="907" t="s">
        <v>1140</v>
      </c>
      <c r="EF191" s="907" t="s">
        <v>1140</v>
      </c>
      <c r="EG191" s="907" t="s">
        <v>1140</v>
      </c>
      <c r="EH191" s="907" t="s">
        <v>1140</v>
      </c>
      <c r="EI191" s="907" t="s">
        <v>1140</v>
      </c>
      <c r="EJ191" s="907" t="s">
        <v>1140</v>
      </c>
      <c r="EK191" s="907" t="s">
        <v>1140</v>
      </c>
      <c r="EL191" s="907" t="s">
        <v>1140</v>
      </c>
      <c r="EM191" s="907" t="s">
        <v>1140</v>
      </c>
      <c r="EN191" s="907" t="s">
        <v>1140</v>
      </c>
      <c r="EO191" s="907" t="s">
        <v>1140</v>
      </c>
      <c r="EP191" s="907" t="s">
        <v>1140</v>
      </c>
      <c r="EQ191" s="907" t="s">
        <v>1140</v>
      </c>
      <c r="ER191" s="907" t="s">
        <v>534</v>
      </c>
      <c r="ES191" s="907" t="s">
        <v>1140</v>
      </c>
      <c r="ET191" s="907" t="s">
        <v>534</v>
      </c>
      <c r="EU191" s="907" t="s">
        <v>1140</v>
      </c>
      <c r="EV191" s="907" t="s">
        <v>1140</v>
      </c>
      <c r="EW191" s="907" t="s">
        <v>1140</v>
      </c>
      <c r="EX191" s="907" t="s">
        <v>534</v>
      </c>
      <c r="EY191" s="907" t="s">
        <v>1140</v>
      </c>
      <c r="EZ191" s="907" t="s">
        <v>1140</v>
      </c>
      <c r="FA191" s="907" t="s">
        <v>1140</v>
      </c>
      <c r="FB191" s="907" t="s">
        <v>1140</v>
      </c>
      <c r="FC191" s="907" t="s">
        <v>1140</v>
      </c>
      <c r="FD191" s="907" t="s">
        <v>1140</v>
      </c>
      <c r="FE191" s="907" t="s">
        <v>1140</v>
      </c>
      <c r="FF191" s="907" t="s">
        <v>1140</v>
      </c>
      <c r="FG191" s="907" t="s">
        <v>1140</v>
      </c>
      <c r="FH191" s="907" t="s">
        <v>534</v>
      </c>
      <c r="FI191" s="907" t="s">
        <v>534</v>
      </c>
      <c r="FJ191" s="907" t="s">
        <v>1140</v>
      </c>
      <c r="FK191" s="907" t="s">
        <v>1140</v>
      </c>
      <c r="FL191" s="907" t="s">
        <v>1140</v>
      </c>
      <c r="FM191" s="907" t="s">
        <v>1140</v>
      </c>
      <c r="FN191" s="907" t="s">
        <v>1140</v>
      </c>
      <c r="FO191" s="907" t="s">
        <v>1140</v>
      </c>
      <c r="FP191" s="907" t="s">
        <v>1140</v>
      </c>
      <c r="FQ191" s="907" t="s">
        <v>1140</v>
      </c>
      <c r="FR191" s="907" t="s">
        <v>534</v>
      </c>
      <c r="FS191" s="907" t="s">
        <v>1140</v>
      </c>
      <c r="FT191" s="907" t="s">
        <v>1140</v>
      </c>
      <c r="FU191" s="907" t="s">
        <v>1140</v>
      </c>
      <c r="FV191" s="907" t="s">
        <v>534</v>
      </c>
      <c r="FW191" s="907" t="s">
        <v>1140</v>
      </c>
      <c r="FX191" s="907" t="s">
        <v>534</v>
      </c>
      <c r="FY191" s="907" t="s">
        <v>534</v>
      </c>
      <c r="FZ191" s="907" t="s">
        <v>534</v>
      </c>
      <c r="GA191" s="907" t="s">
        <v>534</v>
      </c>
      <c r="GB191" s="907" t="s">
        <v>1140</v>
      </c>
      <c r="GC191" s="907" t="s">
        <v>1140</v>
      </c>
      <c r="GD191" s="907" t="s">
        <v>534</v>
      </c>
      <c r="GE191" s="907" t="s">
        <v>534</v>
      </c>
      <c r="GF191" s="907" t="s">
        <v>1140</v>
      </c>
      <c r="GG191" s="907" t="s">
        <v>1140</v>
      </c>
      <c r="GH191" s="907" t="s">
        <v>534</v>
      </c>
      <c r="GI191" s="907" t="s">
        <v>534</v>
      </c>
      <c r="GJ191" s="907" t="s">
        <v>534</v>
      </c>
      <c r="GK191" s="907" t="s">
        <v>534</v>
      </c>
    </row>
    <row r="192" spans="1:193" x14ac:dyDescent="0.2">
      <c r="A192" s="906">
        <v>44652</v>
      </c>
      <c r="B192" s="907" t="s">
        <v>1140</v>
      </c>
      <c r="C192" s="907" t="s">
        <v>1140</v>
      </c>
      <c r="D192" s="907" t="s">
        <v>1140</v>
      </c>
      <c r="E192" s="907" t="s">
        <v>534</v>
      </c>
      <c r="F192" s="907" t="s">
        <v>1140</v>
      </c>
      <c r="G192" s="907" t="s">
        <v>1140</v>
      </c>
      <c r="H192" s="907" t="s">
        <v>1140</v>
      </c>
      <c r="I192" s="907" t="s">
        <v>1140</v>
      </c>
      <c r="J192" s="907" t="s">
        <v>1140</v>
      </c>
      <c r="K192" s="907" t="s">
        <v>1140</v>
      </c>
      <c r="L192" s="907" t="s">
        <v>1140</v>
      </c>
      <c r="M192" s="907" t="s">
        <v>1140</v>
      </c>
      <c r="N192" s="907" t="s">
        <v>1140</v>
      </c>
      <c r="O192" s="907" t="s">
        <v>1140</v>
      </c>
      <c r="P192" s="907" t="s">
        <v>1140</v>
      </c>
      <c r="Q192" s="907" t="s">
        <v>1140</v>
      </c>
      <c r="R192" s="907" t="s">
        <v>1140</v>
      </c>
      <c r="S192" s="907" t="s">
        <v>1140</v>
      </c>
      <c r="T192" s="907" t="s">
        <v>1140</v>
      </c>
      <c r="U192" s="907" t="s">
        <v>1140</v>
      </c>
      <c r="V192" s="907" t="s">
        <v>1140</v>
      </c>
      <c r="W192" s="907" t="s">
        <v>1140</v>
      </c>
      <c r="X192" s="907" t="s">
        <v>1140</v>
      </c>
      <c r="Y192" s="907" t="s">
        <v>1140</v>
      </c>
      <c r="Z192" s="907" t="s">
        <v>1140</v>
      </c>
      <c r="AA192" s="907" t="s">
        <v>1140</v>
      </c>
      <c r="AB192" s="907" t="s">
        <v>1140</v>
      </c>
      <c r="AC192" s="907" t="s">
        <v>1140</v>
      </c>
      <c r="AD192" s="907" t="s">
        <v>1140</v>
      </c>
      <c r="AE192" s="907" t="s">
        <v>1140</v>
      </c>
      <c r="AF192" s="907" t="s">
        <v>1140</v>
      </c>
      <c r="AG192" s="907" t="s">
        <v>1140</v>
      </c>
      <c r="AH192" s="907" t="s">
        <v>1140</v>
      </c>
      <c r="AI192" s="907" t="s">
        <v>1140</v>
      </c>
      <c r="AJ192" s="907" t="s">
        <v>1140</v>
      </c>
      <c r="AK192" s="907" t="s">
        <v>1140</v>
      </c>
      <c r="AL192" s="907" t="s">
        <v>1140</v>
      </c>
      <c r="AM192" s="907" t="s">
        <v>1140</v>
      </c>
      <c r="AN192" s="907" t="s">
        <v>1140</v>
      </c>
      <c r="AO192" s="907" t="s">
        <v>1140</v>
      </c>
      <c r="AP192" s="907" t="s">
        <v>1140</v>
      </c>
      <c r="AQ192" s="907" t="s">
        <v>1140</v>
      </c>
      <c r="AR192" s="907" t="s">
        <v>1140</v>
      </c>
      <c r="AS192" s="907" t="s">
        <v>1140</v>
      </c>
      <c r="AT192" s="907" t="s">
        <v>1140</v>
      </c>
      <c r="AU192" s="907" t="s">
        <v>1140</v>
      </c>
      <c r="AV192" s="907" t="s">
        <v>1140</v>
      </c>
      <c r="AW192" s="907" t="s">
        <v>1140</v>
      </c>
      <c r="AX192" s="907" t="s">
        <v>1140</v>
      </c>
      <c r="AY192" s="907" t="s">
        <v>534</v>
      </c>
      <c r="AZ192" s="907" t="s">
        <v>534</v>
      </c>
      <c r="BA192" s="907" t="s">
        <v>1140</v>
      </c>
      <c r="BB192" s="907" t="s">
        <v>534</v>
      </c>
      <c r="BC192" s="907" t="s">
        <v>1140</v>
      </c>
      <c r="BD192" s="907" t="s">
        <v>534</v>
      </c>
      <c r="BE192" s="907" t="s">
        <v>1140</v>
      </c>
      <c r="BF192" s="907" t="s">
        <v>1140</v>
      </c>
      <c r="BG192" s="907" t="s">
        <v>534</v>
      </c>
      <c r="BH192" s="907" t="s">
        <v>534</v>
      </c>
      <c r="BI192" s="907" t="s">
        <v>1140</v>
      </c>
      <c r="BJ192" s="907" t="s">
        <v>534</v>
      </c>
      <c r="BK192" s="907" t="s">
        <v>1140</v>
      </c>
      <c r="BL192" s="907" t="s">
        <v>534</v>
      </c>
      <c r="BM192" s="907" t="s">
        <v>1140</v>
      </c>
      <c r="BN192" s="907" t="s">
        <v>1140</v>
      </c>
      <c r="BO192" s="907" t="s">
        <v>534</v>
      </c>
      <c r="BP192" s="907" t="s">
        <v>534</v>
      </c>
      <c r="BQ192" s="907" t="s">
        <v>534</v>
      </c>
      <c r="BR192" s="907" t="s">
        <v>534</v>
      </c>
      <c r="BS192" s="907" t="s">
        <v>1140</v>
      </c>
      <c r="BT192" s="907" t="s">
        <v>534</v>
      </c>
      <c r="BU192" s="907" t="s">
        <v>1140</v>
      </c>
      <c r="BV192" s="907" t="s">
        <v>1140</v>
      </c>
      <c r="BW192" s="907" t="s">
        <v>1140</v>
      </c>
      <c r="BX192" s="907" t="s">
        <v>1140</v>
      </c>
      <c r="BY192" s="907" t="s">
        <v>1140</v>
      </c>
      <c r="BZ192" s="907" t="s">
        <v>534</v>
      </c>
      <c r="CA192" s="907" t="s">
        <v>534</v>
      </c>
      <c r="CB192" s="907" t="s">
        <v>1140</v>
      </c>
      <c r="CC192" s="907" t="s">
        <v>1140</v>
      </c>
      <c r="CD192" s="907" t="s">
        <v>1140</v>
      </c>
      <c r="CE192" s="907" t="s">
        <v>1140</v>
      </c>
      <c r="CF192" s="907" t="s">
        <v>534</v>
      </c>
      <c r="CG192" s="907" t="s">
        <v>1140</v>
      </c>
      <c r="CH192" s="907" t="s">
        <v>1140</v>
      </c>
      <c r="CI192" s="907" t="s">
        <v>1140</v>
      </c>
      <c r="CJ192" s="907" t="s">
        <v>1140</v>
      </c>
      <c r="CK192" s="907" t="s">
        <v>1140</v>
      </c>
      <c r="CL192" s="907" t="s">
        <v>1140</v>
      </c>
      <c r="CM192" s="907" t="s">
        <v>1140</v>
      </c>
      <c r="CN192" s="907" t="s">
        <v>534</v>
      </c>
      <c r="CO192" s="907" t="s">
        <v>1140</v>
      </c>
      <c r="CP192" s="907" t="s">
        <v>1140</v>
      </c>
      <c r="CQ192" s="907" t="s">
        <v>1140</v>
      </c>
      <c r="CR192" s="907" t="s">
        <v>1140</v>
      </c>
      <c r="CS192" s="907" t="s">
        <v>1140</v>
      </c>
      <c r="CT192" s="907" t="s">
        <v>1140</v>
      </c>
      <c r="CU192" s="907" t="s">
        <v>1140</v>
      </c>
      <c r="CV192" s="907" t="s">
        <v>1140</v>
      </c>
      <c r="CW192" s="907" t="s">
        <v>1140</v>
      </c>
      <c r="CX192" s="907" t="s">
        <v>1140</v>
      </c>
      <c r="CY192" s="907" t="s">
        <v>1140</v>
      </c>
      <c r="CZ192" s="907" t="s">
        <v>1140</v>
      </c>
      <c r="DA192" s="907" t="s">
        <v>1140</v>
      </c>
      <c r="DB192" s="907" t="s">
        <v>1140</v>
      </c>
      <c r="DC192" s="907" t="s">
        <v>1140</v>
      </c>
      <c r="DD192" s="907" t="s">
        <v>1140</v>
      </c>
      <c r="DE192" s="907" t="s">
        <v>1140</v>
      </c>
      <c r="DF192" s="907" t="s">
        <v>1140</v>
      </c>
      <c r="DG192" s="907" t="s">
        <v>1140</v>
      </c>
      <c r="DH192" s="907" t="s">
        <v>1140</v>
      </c>
      <c r="DI192" s="907" t="s">
        <v>1140</v>
      </c>
      <c r="DJ192" s="907" t="s">
        <v>534</v>
      </c>
      <c r="DK192" s="907" t="s">
        <v>1140</v>
      </c>
      <c r="DL192" s="907" t="s">
        <v>1140</v>
      </c>
      <c r="DM192" s="907" t="s">
        <v>1140</v>
      </c>
      <c r="DN192" s="907" t="s">
        <v>1140</v>
      </c>
      <c r="DO192" s="907" t="s">
        <v>1140</v>
      </c>
      <c r="DP192" s="907" t="s">
        <v>1140</v>
      </c>
      <c r="DQ192" s="907" t="s">
        <v>1140</v>
      </c>
      <c r="DR192" s="907" t="s">
        <v>1140</v>
      </c>
      <c r="DS192" s="907" t="s">
        <v>1140</v>
      </c>
      <c r="DT192" s="907" t="s">
        <v>1140</v>
      </c>
      <c r="DU192" s="907" t="s">
        <v>1140</v>
      </c>
      <c r="DV192" s="907" t="s">
        <v>1140</v>
      </c>
      <c r="DW192" s="907" t="s">
        <v>534</v>
      </c>
      <c r="DX192" s="907" t="s">
        <v>534</v>
      </c>
      <c r="DY192" s="907" t="s">
        <v>534</v>
      </c>
      <c r="DZ192" s="907" t="s">
        <v>534</v>
      </c>
      <c r="EA192" s="907" t="s">
        <v>534</v>
      </c>
      <c r="EB192" s="907" t="s">
        <v>1140</v>
      </c>
      <c r="EC192" s="907" t="s">
        <v>534</v>
      </c>
      <c r="ED192" s="907" t="s">
        <v>1140</v>
      </c>
      <c r="EE192" s="907" t="s">
        <v>1140</v>
      </c>
      <c r="EF192" s="907" t="s">
        <v>1140</v>
      </c>
      <c r="EG192" s="907" t="s">
        <v>1140</v>
      </c>
      <c r="EH192" s="907" t="s">
        <v>1140</v>
      </c>
      <c r="EI192" s="907" t="s">
        <v>1140</v>
      </c>
      <c r="EJ192" s="907" t="s">
        <v>1140</v>
      </c>
      <c r="EK192" s="907" t="s">
        <v>1140</v>
      </c>
      <c r="EL192" s="907" t="s">
        <v>1140</v>
      </c>
      <c r="EM192" s="907" t="s">
        <v>1140</v>
      </c>
      <c r="EN192" s="907" t="s">
        <v>1140</v>
      </c>
      <c r="EO192" s="907" t="s">
        <v>1140</v>
      </c>
      <c r="EP192" s="907" t="s">
        <v>1140</v>
      </c>
      <c r="EQ192" s="907" t="s">
        <v>1140</v>
      </c>
      <c r="ER192" s="907" t="s">
        <v>534</v>
      </c>
      <c r="ES192" s="907" t="s">
        <v>534</v>
      </c>
      <c r="ET192" s="907" t="s">
        <v>534</v>
      </c>
      <c r="EU192" s="907" t="s">
        <v>1140</v>
      </c>
      <c r="EV192" s="907" t="s">
        <v>1140</v>
      </c>
      <c r="EW192" s="907" t="s">
        <v>1140</v>
      </c>
      <c r="EX192" s="907" t="s">
        <v>534</v>
      </c>
      <c r="EY192" s="907" t="s">
        <v>1140</v>
      </c>
      <c r="EZ192" s="907" t="s">
        <v>1140</v>
      </c>
      <c r="FA192" s="907" t="s">
        <v>534</v>
      </c>
      <c r="FB192" s="907" t="s">
        <v>1140</v>
      </c>
      <c r="FC192" s="907" t="s">
        <v>1140</v>
      </c>
      <c r="FD192" s="907" t="s">
        <v>1140</v>
      </c>
      <c r="FE192" s="907" t="s">
        <v>1140</v>
      </c>
      <c r="FF192" s="907" t="s">
        <v>1140</v>
      </c>
      <c r="FG192" s="907" t="s">
        <v>1140</v>
      </c>
      <c r="FH192" s="907" t="s">
        <v>534</v>
      </c>
      <c r="FI192" s="907" t="s">
        <v>534</v>
      </c>
      <c r="FJ192" s="907" t="s">
        <v>1140</v>
      </c>
      <c r="FK192" s="907" t="s">
        <v>1140</v>
      </c>
      <c r="FL192" s="907" t="s">
        <v>1140</v>
      </c>
      <c r="FM192" s="907" t="s">
        <v>1140</v>
      </c>
      <c r="FN192" s="907" t="s">
        <v>1140</v>
      </c>
      <c r="FO192" s="907" t="s">
        <v>1140</v>
      </c>
      <c r="FP192" s="907" t="s">
        <v>1140</v>
      </c>
      <c r="FQ192" s="907" t="s">
        <v>1140</v>
      </c>
      <c r="FR192" s="907" t="s">
        <v>534</v>
      </c>
      <c r="FS192" s="907" t="s">
        <v>1140</v>
      </c>
      <c r="FT192" s="907" t="s">
        <v>1140</v>
      </c>
      <c r="FU192" s="907" t="s">
        <v>1140</v>
      </c>
      <c r="FV192" s="907" t="s">
        <v>534</v>
      </c>
      <c r="FW192" s="907" t="s">
        <v>1140</v>
      </c>
      <c r="FX192" s="907" t="s">
        <v>534</v>
      </c>
      <c r="FY192" s="907" t="s">
        <v>534</v>
      </c>
      <c r="FZ192" s="907" t="s">
        <v>534</v>
      </c>
      <c r="GA192" s="907" t="s">
        <v>534</v>
      </c>
      <c r="GB192" s="907" t="s">
        <v>534</v>
      </c>
      <c r="GC192" s="907" t="s">
        <v>1140</v>
      </c>
      <c r="GD192" s="907" t="s">
        <v>534</v>
      </c>
      <c r="GE192" s="907" t="s">
        <v>534</v>
      </c>
      <c r="GF192" s="907" t="s">
        <v>1140</v>
      </c>
      <c r="GG192" s="907" t="s">
        <v>1140</v>
      </c>
      <c r="GH192" s="907" t="s">
        <v>534</v>
      </c>
      <c r="GI192" s="907" t="s">
        <v>534</v>
      </c>
      <c r="GJ192" s="907" t="s">
        <v>534</v>
      </c>
      <c r="GK192" s="907" t="s">
        <v>534</v>
      </c>
    </row>
    <row r="193" spans="1:193" x14ac:dyDescent="0.2">
      <c r="A193" s="906">
        <v>44653</v>
      </c>
      <c r="B193" s="907" t="s">
        <v>1140</v>
      </c>
      <c r="C193" s="907" t="s">
        <v>1140</v>
      </c>
      <c r="D193" s="907" t="s">
        <v>1140</v>
      </c>
      <c r="E193" s="907" t="s">
        <v>534</v>
      </c>
      <c r="F193" s="907" t="s">
        <v>1140</v>
      </c>
      <c r="G193" s="907" t="s">
        <v>1140</v>
      </c>
      <c r="H193" s="907" t="s">
        <v>1140</v>
      </c>
      <c r="I193" s="907" t="s">
        <v>1140</v>
      </c>
      <c r="J193" s="907" t="s">
        <v>1140</v>
      </c>
      <c r="K193" s="907" t="s">
        <v>1140</v>
      </c>
      <c r="L193" s="907" t="s">
        <v>1140</v>
      </c>
      <c r="M193" s="907" t="s">
        <v>1140</v>
      </c>
      <c r="N193" s="907" t="s">
        <v>1140</v>
      </c>
      <c r="O193" s="907" t="s">
        <v>1140</v>
      </c>
      <c r="P193" s="907" t="s">
        <v>1140</v>
      </c>
      <c r="Q193" s="907" t="s">
        <v>534</v>
      </c>
      <c r="R193" s="907" t="s">
        <v>1140</v>
      </c>
      <c r="S193" s="907" t="s">
        <v>1140</v>
      </c>
      <c r="T193" s="907" t="s">
        <v>1140</v>
      </c>
      <c r="U193" s="907" t="s">
        <v>1140</v>
      </c>
      <c r="V193" s="907" t="s">
        <v>1140</v>
      </c>
      <c r="W193" s="907" t="s">
        <v>1140</v>
      </c>
      <c r="X193" s="907" t="s">
        <v>1140</v>
      </c>
      <c r="Y193" s="907" t="s">
        <v>1140</v>
      </c>
      <c r="Z193" s="907" t="s">
        <v>1140</v>
      </c>
      <c r="AA193" s="907" t="s">
        <v>1140</v>
      </c>
      <c r="AB193" s="907" t="s">
        <v>1140</v>
      </c>
      <c r="AC193" s="907" t="s">
        <v>1140</v>
      </c>
      <c r="AD193" s="907" t="s">
        <v>1140</v>
      </c>
      <c r="AE193" s="907" t="s">
        <v>1140</v>
      </c>
      <c r="AF193" s="907" t="s">
        <v>1140</v>
      </c>
      <c r="AG193" s="907" t="s">
        <v>1140</v>
      </c>
      <c r="AH193" s="907" t="s">
        <v>1140</v>
      </c>
      <c r="AI193" s="907" t="s">
        <v>1140</v>
      </c>
      <c r="AJ193" s="907" t="s">
        <v>1140</v>
      </c>
      <c r="AK193" s="907" t="s">
        <v>1140</v>
      </c>
      <c r="AL193" s="907" t="s">
        <v>1140</v>
      </c>
      <c r="AM193" s="907" t="s">
        <v>1140</v>
      </c>
      <c r="AN193" s="907" t="s">
        <v>1140</v>
      </c>
      <c r="AO193" s="907" t="s">
        <v>1140</v>
      </c>
      <c r="AP193" s="907" t="s">
        <v>1140</v>
      </c>
      <c r="AQ193" s="907" t="s">
        <v>1140</v>
      </c>
      <c r="AR193" s="907" t="s">
        <v>1140</v>
      </c>
      <c r="AS193" s="907" t="s">
        <v>1140</v>
      </c>
      <c r="AT193" s="907" t="s">
        <v>1140</v>
      </c>
      <c r="AU193" s="907" t="s">
        <v>1140</v>
      </c>
      <c r="AV193" s="907" t="s">
        <v>1140</v>
      </c>
      <c r="AW193" s="907" t="s">
        <v>1140</v>
      </c>
      <c r="AX193" s="907" t="s">
        <v>1140</v>
      </c>
      <c r="AY193" s="907" t="s">
        <v>534</v>
      </c>
      <c r="AZ193" s="907" t="s">
        <v>534</v>
      </c>
      <c r="BA193" s="907" t="s">
        <v>1140</v>
      </c>
      <c r="BB193" s="907" t="s">
        <v>534</v>
      </c>
      <c r="BC193" s="907" t="s">
        <v>1140</v>
      </c>
      <c r="BD193" s="907" t="s">
        <v>534</v>
      </c>
      <c r="BE193" s="907" t="s">
        <v>1140</v>
      </c>
      <c r="BF193" s="907" t="s">
        <v>1140</v>
      </c>
      <c r="BG193" s="907" t="s">
        <v>534</v>
      </c>
      <c r="BH193" s="907" t="s">
        <v>534</v>
      </c>
      <c r="BI193" s="907" t="s">
        <v>1140</v>
      </c>
      <c r="BJ193" s="907" t="s">
        <v>534</v>
      </c>
      <c r="BK193" s="907" t="s">
        <v>1140</v>
      </c>
      <c r="BL193" s="907" t="s">
        <v>534</v>
      </c>
      <c r="BM193" s="907" t="s">
        <v>1140</v>
      </c>
      <c r="BN193" s="907" t="s">
        <v>1140</v>
      </c>
      <c r="BO193" s="907" t="s">
        <v>534</v>
      </c>
      <c r="BP193" s="907" t="s">
        <v>534</v>
      </c>
      <c r="BQ193" s="907" t="s">
        <v>534</v>
      </c>
      <c r="BR193" s="907" t="s">
        <v>534</v>
      </c>
      <c r="BS193" s="907" t="s">
        <v>1140</v>
      </c>
      <c r="BT193" s="907" t="s">
        <v>534</v>
      </c>
      <c r="BU193" s="907" t="s">
        <v>1140</v>
      </c>
      <c r="BV193" s="907" t="s">
        <v>1140</v>
      </c>
      <c r="BW193" s="907" t="s">
        <v>1140</v>
      </c>
      <c r="BX193" s="907" t="s">
        <v>1140</v>
      </c>
      <c r="BY193" s="907" t="s">
        <v>534</v>
      </c>
      <c r="BZ193" s="907" t="s">
        <v>534</v>
      </c>
      <c r="CA193" s="907" t="s">
        <v>534</v>
      </c>
      <c r="CB193" s="907" t="s">
        <v>1140</v>
      </c>
      <c r="CC193" s="907" t="s">
        <v>534</v>
      </c>
      <c r="CD193" s="907" t="s">
        <v>1140</v>
      </c>
      <c r="CE193" s="907" t="s">
        <v>1140</v>
      </c>
      <c r="CF193" s="907" t="s">
        <v>534</v>
      </c>
      <c r="CG193" s="907" t="s">
        <v>1140</v>
      </c>
      <c r="CH193" s="907" t="s">
        <v>1140</v>
      </c>
      <c r="CI193" s="907" t="s">
        <v>1140</v>
      </c>
      <c r="CJ193" s="907" t="s">
        <v>1140</v>
      </c>
      <c r="CK193" s="907" t="s">
        <v>1140</v>
      </c>
      <c r="CL193" s="907" t="s">
        <v>1140</v>
      </c>
      <c r="CM193" s="907" t="s">
        <v>1140</v>
      </c>
      <c r="CN193" s="907" t="s">
        <v>534</v>
      </c>
      <c r="CO193" s="907" t="s">
        <v>1140</v>
      </c>
      <c r="CP193" s="907" t="s">
        <v>1140</v>
      </c>
      <c r="CQ193" s="907" t="s">
        <v>1140</v>
      </c>
      <c r="CR193" s="907" t="s">
        <v>1140</v>
      </c>
      <c r="CS193" s="907" t="s">
        <v>1140</v>
      </c>
      <c r="CT193" s="907" t="s">
        <v>1140</v>
      </c>
      <c r="CU193" s="907" t="s">
        <v>1140</v>
      </c>
      <c r="CV193" s="907" t="s">
        <v>1140</v>
      </c>
      <c r="CW193" s="907" t="s">
        <v>1140</v>
      </c>
      <c r="CX193" s="907" t="s">
        <v>1140</v>
      </c>
      <c r="CY193" s="907" t="s">
        <v>1140</v>
      </c>
      <c r="CZ193" s="907" t="s">
        <v>534</v>
      </c>
      <c r="DA193" s="907" t="s">
        <v>1140</v>
      </c>
      <c r="DB193" s="907" t="s">
        <v>1140</v>
      </c>
      <c r="DC193" s="907" t="s">
        <v>1140</v>
      </c>
      <c r="DD193" s="907" t="s">
        <v>1140</v>
      </c>
      <c r="DE193" s="907" t="s">
        <v>1140</v>
      </c>
      <c r="DF193" s="907" t="s">
        <v>1140</v>
      </c>
      <c r="DG193" s="907" t="s">
        <v>1140</v>
      </c>
      <c r="DH193" s="907" t="s">
        <v>1140</v>
      </c>
      <c r="DI193" s="907" t="s">
        <v>1140</v>
      </c>
      <c r="DJ193" s="907" t="s">
        <v>534</v>
      </c>
      <c r="DK193" s="907" t="s">
        <v>1140</v>
      </c>
      <c r="DL193" s="907" t="s">
        <v>1140</v>
      </c>
      <c r="DM193" s="907" t="s">
        <v>1140</v>
      </c>
      <c r="DN193" s="907" t="s">
        <v>1140</v>
      </c>
      <c r="DO193" s="907" t="s">
        <v>1140</v>
      </c>
      <c r="DP193" s="907" t="s">
        <v>1140</v>
      </c>
      <c r="DQ193" s="907" t="s">
        <v>1140</v>
      </c>
      <c r="DR193" s="907" t="s">
        <v>1140</v>
      </c>
      <c r="DS193" s="907" t="s">
        <v>1140</v>
      </c>
      <c r="DT193" s="907" t="s">
        <v>534</v>
      </c>
      <c r="DU193" s="907" t="s">
        <v>1140</v>
      </c>
      <c r="DV193" s="907" t="s">
        <v>1140</v>
      </c>
      <c r="DW193" s="907" t="s">
        <v>534</v>
      </c>
      <c r="DX193" s="907" t="s">
        <v>534</v>
      </c>
      <c r="DY193" s="907" t="s">
        <v>534</v>
      </c>
      <c r="DZ193" s="907" t="s">
        <v>1140</v>
      </c>
      <c r="EA193" s="907" t="s">
        <v>534</v>
      </c>
      <c r="EB193" s="907" t="s">
        <v>534</v>
      </c>
      <c r="EC193" s="907" t="s">
        <v>534</v>
      </c>
      <c r="ED193" s="907" t="s">
        <v>1140</v>
      </c>
      <c r="EE193" s="907" t="s">
        <v>1140</v>
      </c>
      <c r="EF193" s="907" t="s">
        <v>1140</v>
      </c>
      <c r="EG193" s="907" t="s">
        <v>1140</v>
      </c>
      <c r="EH193" s="907" t="s">
        <v>1140</v>
      </c>
      <c r="EI193" s="907" t="s">
        <v>1140</v>
      </c>
      <c r="EJ193" s="907" t="s">
        <v>1140</v>
      </c>
      <c r="EK193" s="907" t="s">
        <v>1140</v>
      </c>
      <c r="EL193" s="907" t="s">
        <v>1140</v>
      </c>
      <c r="EM193" s="907" t="s">
        <v>1140</v>
      </c>
      <c r="EN193" s="907" t="s">
        <v>1140</v>
      </c>
      <c r="EO193" s="907" t="s">
        <v>1140</v>
      </c>
      <c r="EP193" s="907" t="s">
        <v>1140</v>
      </c>
      <c r="EQ193" s="907" t="s">
        <v>1140</v>
      </c>
      <c r="ER193" s="907" t="s">
        <v>534</v>
      </c>
      <c r="ES193" s="907" t="s">
        <v>534</v>
      </c>
      <c r="ET193" s="907" t="s">
        <v>534</v>
      </c>
      <c r="EU193" s="907" t="s">
        <v>1140</v>
      </c>
      <c r="EV193" s="907" t="s">
        <v>1140</v>
      </c>
      <c r="EW193" s="907" t="s">
        <v>1140</v>
      </c>
      <c r="EX193" s="907" t="s">
        <v>534</v>
      </c>
      <c r="EY193" s="907" t="s">
        <v>1140</v>
      </c>
      <c r="EZ193" s="907" t="s">
        <v>1140</v>
      </c>
      <c r="FA193" s="907" t="s">
        <v>1140</v>
      </c>
      <c r="FB193" s="907" t="s">
        <v>1140</v>
      </c>
      <c r="FC193" s="907" t="s">
        <v>1140</v>
      </c>
      <c r="FD193" s="907" t="s">
        <v>1140</v>
      </c>
      <c r="FE193" s="907" t="s">
        <v>1140</v>
      </c>
      <c r="FF193" s="907" t="s">
        <v>1140</v>
      </c>
      <c r="FG193" s="907" t="s">
        <v>1140</v>
      </c>
      <c r="FH193" s="907" t="s">
        <v>534</v>
      </c>
      <c r="FI193" s="907" t="s">
        <v>534</v>
      </c>
      <c r="FJ193" s="907" t="s">
        <v>1140</v>
      </c>
      <c r="FK193" s="907" t="s">
        <v>1140</v>
      </c>
      <c r="FL193" s="907" t="s">
        <v>1140</v>
      </c>
      <c r="FM193" s="907" t="s">
        <v>1140</v>
      </c>
      <c r="FN193" s="907" t="s">
        <v>1140</v>
      </c>
      <c r="FO193" s="907" t="s">
        <v>1140</v>
      </c>
      <c r="FP193" s="907" t="s">
        <v>1140</v>
      </c>
      <c r="FQ193" s="907" t="s">
        <v>1140</v>
      </c>
      <c r="FR193" s="907" t="s">
        <v>534</v>
      </c>
      <c r="FS193" s="907" t="s">
        <v>1140</v>
      </c>
      <c r="FT193" s="907" t="s">
        <v>1140</v>
      </c>
      <c r="FU193" s="907" t="s">
        <v>1140</v>
      </c>
      <c r="FV193" s="907" t="s">
        <v>534</v>
      </c>
      <c r="FW193" s="907" t="s">
        <v>1140</v>
      </c>
      <c r="FX193" s="907" t="s">
        <v>534</v>
      </c>
      <c r="FY193" s="907" t="s">
        <v>534</v>
      </c>
      <c r="FZ193" s="907" t="s">
        <v>534</v>
      </c>
      <c r="GA193" s="907" t="s">
        <v>534</v>
      </c>
      <c r="GB193" s="907" t="s">
        <v>1140</v>
      </c>
      <c r="GC193" s="907" t="s">
        <v>1140</v>
      </c>
      <c r="GD193" s="907" t="s">
        <v>534</v>
      </c>
      <c r="GE193" s="907" t="s">
        <v>534</v>
      </c>
      <c r="GF193" s="907" t="s">
        <v>1140</v>
      </c>
      <c r="GG193" s="907" t="s">
        <v>1140</v>
      </c>
      <c r="GH193" s="907" t="s">
        <v>534</v>
      </c>
      <c r="GI193" s="907" t="s">
        <v>534</v>
      </c>
      <c r="GJ193" s="907" t="s">
        <v>534</v>
      </c>
      <c r="GK193" s="907" t="s">
        <v>534</v>
      </c>
    </row>
    <row r="194" spans="1:193" x14ac:dyDescent="0.2">
      <c r="A194" s="906">
        <v>44654</v>
      </c>
      <c r="B194" s="907" t="s">
        <v>1140</v>
      </c>
      <c r="C194" s="907" t="s">
        <v>1140</v>
      </c>
      <c r="D194" s="907" t="s">
        <v>1140</v>
      </c>
      <c r="E194" s="907" t="s">
        <v>534</v>
      </c>
      <c r="F194" s="907" t="s">
        <v>1140</v>
      </c>
      <c r="G194" s="907" t="s">
        <v>1140</v>
      </c>
      <c r="H194" s="907" t="s">
        <v>1140</v>
      </c>
      <c r="I194" s="907" t="s">
        <v>1140</v>
      </c>
      <c r="J194" s="907" t="s">
        <v>1140</v>
      </c>
      <c r="K194" s="907" t="s">
        <v>1140</v>
      </c>
      <c r="L194" s="907" t="s">
        <v>1140</v>
      </c>
      <c r="M194" s="907" t="s">
        <v>1140</v>
      </c>
      <c r="N194" s="907" t="s">
        <v>1140</v>
      </c>
      <c r="O194" s="907" t="s">
        <v>1140</v>
      </c>
      <c r="P194" s="907" t="s">
        <v>1140</v>
      </c>
      <c r="Q194" s="907" t="s">
        <v>1140</v>
      </c>
      <c r="R194" s="907" t="s">
        <v>1140</v>
      </c>
      <c r="S194" s="907" t="s">
        <v>1140</v>
      </c>
      <c r="T194" s="907" t="s">
        <v>1140</v>
      </c>
      <c r="U194" s="907" t="s">
        <v>1140</v>
      </c>
      <c r="V194" s="907" t="s">
        <v>1140</v>
      </c>
      <c r="W194" s="907" t="s">
        <v>1140</v>
      </c>
      <c r="X194" s="907" t="s">
        <v>1140</v>
      </c>
      <c r="Y194" s="907" t="s">
        <v>1140</v>
      </c>
      <c r="Z194" s="907" t="s">
        <v>1140</v>
      </c>
      <c r="AA194" s="907" t="s">
        <v>1140</v>
      </c>
      <c r="AB194" s="907" t="s">
        <v>1140</v>
      </c>
      <c r="AC194" s="907" t="s">
        <v>1140</v>
      </c>
      <c r="AD194" s="907" t="s">
        <v>1140</v>
      </c>
      <c r="AE194" s="907" t="s">
        <v>1140</v>
      </c>
      <c r="AF194" s="907" t="s">
        <v>1140</v>
      </c>
      <c r="AG194" s="907" t="s">
        <v>1140</v>
      </c>
      <c r="AH194" s="907" t="s">
        <v>1140</v>
      </c>
      <c r="AI194" s="907" t="s">
        <v>1140</v>
      </c>
      <c r="AJ194" s="907" t="s">
        <v>1140</v>
      </c>
      <c r="AK194" s="907" t="s">
        <v>1140</v>
      </c>
      <c r="AL194" s="907" t="s">
        <v>1140</v>
      </c>
      <c r="AM194" s="907" t="s">
        <v>1140</v>
      </c>
      <c r="AN194" s="907" t="s">
        <v>1140</v>
      </c>
      <c r="AO194" s="907" t="s">
        <v>1140</v>
      </c>
      <c r="AP194" s="907" t="s">
        <v>1140</v>
      </c>
      <c r="AQ194" s="907" t="s">
        <v>1140</v>
      </c>
      <c r="AR194" s="907" t="s">
        <v>1140</v>
      </c>
      <c r="AS194" s="907" t="s">
        <v>1140</v>
      </c>
      <c r="AT194" s="907" t="s">
        <v>1140</v>
      </c>
      <c r="AU194" s="907" t="s">
        <v>1140</v>
      </c>
      <c r="AV194" s="907" t="s">
        <v>1140</v>
      </c>
      <c r="AW194" s="907" t="s">
        <v>1140</v>
      </c>
      <c r="AX194" s="907" t="s">
        <v>1140</v>
      </c>
      <c r="AY194" s="907" t="s">
        <v>534</v>
      </c>
      <c r="AZ194" s="907" t="s">
        <v>534</v>
      </c>
      <c r="BA194" s="907" t="s">
        <v>1140</v>
      </c>
      <c r="BB194" s="907" t="s">
        <v>534</v>
      </c>
      <c r="BC194" s="907" t="s">
        <v>1140</v>
      </c>
      <c r="BD194" s="907" t="s">
        <v>534</v>
      </c>
      <c r="BE194" s="907" t="s">
        <v>1140</v>
      </c>
      <c r="BF194" s="907" t="s">
        <v>1140</v>
      </c>
      <c r="BG194" s="907" t="s">
        <v>534</v>
      </c>
      <c r="BH194" s="907" t="s">
        <v>534</v>
      </c>
      <c r="BI194" s="907" t="s">
        <v>1140</v>
      </c>
      <c r="BJ194" s="907" t="s">
        <v>534</v>
      </c>
      <c r="BK194" s="907" t="s">
        <v>1140</v>
      </c>
      <c r="BL194" s="907" t="s">
        <v>534</v>
      </c>
      <c r="BM194" s="907" t="s">
        <v>1140</v>
      </c>
      <c r="BN194" s="907" t="s">
        <v>1140</v>
      </c>
      <c r="BO194" s="907" t="s">
        <v>534</v>
      </c>
      <c r="BP194" s="907" t="s">
        <v>534</v>
      </c>
      <c r="BQ194" s="907" t="s">
        <v>534</v>
      </c>
      <c r="BR194" s="907" t="s">
        <v>534</v>
      </c>
      <c r="BS194" s="907" t="s">
        <v>1140</v>
      </c>
      <c r="BT194" s="907" t="s">
        <v>534</v>
      </c>
      <c r="BU194" s="907" t="s">
        <v>1140</v>
      </c>
      <c r="BV194" s="907" t="s">
        <v>1140</v>
      </c>
      <c r="BW194" s="907" t="s">
        <v>534</v>
      </c>
      <c r="BX194" s="907" t="s">
        <v>534</v>
      </c>
      <c r="BY194" s="907" t="s">
        <v>534</v>
      </c>
      <c r="BZ194" s="907" t="s">
        <v>534</v>
      </c>
      <c r="CA194" s="907" t="s">
        <v>534</v>
      </c>
      <c r="CB194" s="907" t="s">
        <v>534</v>
      </c>
      <c r="CC194" s="907" t="s">
        <v>534</v>
      </c>
      <c r="CD194" s="907" t="s">
        <v>534</v>
      </c>
      <c r="CE194" s="907" t="s">
        <v>534</v>
      </c>
      <c r="CF194" s="907" t="s">
        <v>534</v>
      </c>
      <c r="CG194" s="907" t="s">
        <v>1140</v>
      </c>
      <c r="CH194" s="907" t="s">
        <v>1140</v>
      </c>
      <c r="CI194" s="907" t="s">
        <v>1140</v>
      </c>
      <c r="CJ194" s="907" t="s">
        <v>1140</v>
      </c>
      <c r="CK194" s="907" t="s">
        <v>1140</v>
      </c>
      <c r="CL194" s="907" t="s">
        <v>1140</v>
      </c>
      <c r="CM194" s="907" t="s">
        <v>1140</v>
      </c>
      <c r="CN194" s="907" t="s">
        <v>534</v>
      </c>
      <c r="CO194" s="907" t="s">
        <v>1140</v>
      </c>
      <c r="CP194" s="907" t="s">
        <v>1140</v>
      </c>
      <c r="CQ194" s="907" t="s">
        <v>1140</v>
      </c>
      <c r="CR194" s="907" t="s">
        <v>1140</v>
      </c>
      <c r="CS194" s="907" t="s">
        <v>1140</v>
      </c>
      <c r="CT194" s="907" t="s">
        <v>1140</v>
      </c>
      <c r="CU194" s="907" t="s">
        <v>1140</v>
      </c>
      <c r="CV194" s="907" t="s">
        <v>1140</v>
      </c>
      <c r="CW194" s="907" t="s">
        <v>1140</v>
      </c>
      <c r="CX194" s="907" t="s">
        <v>1140</v>
      </c>
      <c r="CY194" s="907" t="s">
        <v>1140</v>
      </c>
      <c r="CZ194" s="907" t="s">
        <v>1140</v>
      </c>
      <c r="DA194" s="907" t="s">
        <v>1140</v>
      </c>
      <c r="DB194" s="907" t="s">
        <v>1140</v>
      </c>
      <c r="DC194" s="907" t="s">
        <v>1140</v>
      </c>
      <c r="DD194" s="907" t="s">
        <v>1140</v>
      </c>
      <c r="DE194" s="907" t="s">
        <v>1140</v>
      </c>
      <c r="DF194" s="907" t="s">
        <v>1140</v>
      </c>
      <c r="DG194" s="907" t="s">
        <v>1140</v>
      </c>
      <c r="DH194" s="907" t="s">
        <v>1140</v>
      </c>
      <c r="DI194" s="907" t="s">
        <v>1140</v>
      </c>
      <c r="DJ194" s="907" t="s">
        <v>534</v>
      </c>
      <c r="DK194" s="907" t="s">
        <v>1140</v>
      </c>
      <c r="DL194" s="907" t="s">
        <v>1140</v>
      </c>
      <c r="DM194" s="907" t="s">
        <v>1140</v>
      </c>
      <c r="DN194" s="907" t="s">
        <v>1140</v>
      </c>
      <c r="DO194" s="907" t="s">
        <v>1140</v>
      </c>
      <c r="DP194" s="907" t="s">
        <v>1140</v>
      </c>
      <c r="DQ194" s="907" t="s">
        <v>1140</v>
      </c>
      <c r="DR194" s="907" t="s">
        <v>534</v>
      </c>
      <c r="DS194" s="907" t="s">
        <v>534</v>
      </c>
      <c r="DT194" s="907" t="s">
        <v>534</v>
      </c>
      <c r="DU194" s="907" t="s">
        <v>1140</v>
      </c>
      <c r="DV194" s="907" t="s">
        <v>1140</v>
      </c>
      <c r="DW194" s="907" t="s">
        <v>534</v>
      </c>
      <c r="DX194" s="907" t="s">
        <v>534</v>
      </c>
      <c r="DY194" s="907" t="s">
        <v>534</v>
      </c>
      <c r="DZ194" s="907" t="s">
        <v>534</v>
      </c>
      <c r="EA194" s="907" t="s">
        <v>534</v>
      </c>
      <c r="EB194" s="907" t="s">
        <v>534</v>
      </c>
      <c r="EC194" s="907" t="s">
        <v>534</v>
      </c>
      <c r="ED194" s="907" t="s">
        <v>1140</v>
      </c>
      <c r="EE194" s="907" t="s">
        <v>1140</v>
      </c>
      <c r="EF194" s="907" t="s">
        <v>1140</v>
      </c>
      <c r="EG194" s="907" t="s">
        <v>1140</v>
      </c>
      <c r="EH194" s="907" t="s">
        <v>1140</v>
      </c>
      <c r="EI194" s="907" t="s">
        <v>1140</v>
      </c>
      <c r="EJ194" s="907" t="s">
        <v>1140</v>
      </c>
      <c r="EK194" s="907" t="s">
        <v>1140</v>
      </c>
      <c r="EL194" s="907" t="s">
        <v>1140</v>
      </c>
      <c r="EM194" s="907" t="s">
        <v>1140</v>
      </c>
      <c r="EN194" s="907" t="s">
        <v>1140</v>
      </c>
      <c r="EO194" s="907" t="s">
        <v>1140</v>
      </c>
      <c r="EP194" s="907" t="s">
        <v>1140</v>
      </c>
      <c r="EQ194" s="907" t="s">
        <v>1140</v>
      </c>
      <c r="ER194" s="907" t="s">
        <v>534</v>
      </c>
      <c r="ES194" s="907" t="s">
        <v>534</v>
      </c>
      <c r="ET194" s="907" t="s">
        <v>534</v>
      </c>
      <c r="EU194" s="907" t="s">
        <v>1140</v>
      </c>
      <c r="EV194" s="907" t="s">
        <v>1140</v>
      </c>
      <c r="EW194" s="907" t="s">
        <v>1140</v>
      </c>
      <c r="EX194" s="907" t="s">
        <v>534</v>
      </c>
      <c r="EY194" s="907" t="s">
        <v>1140</v>
      </c>
      <c r="EZ194" s="907" t="s">
        <v>1140</v>
      </c>
      <c r="FA194" s="907" t="s">
        <v>1140</v>
      </c>
      <c r="FB194" s="907" t="s">
        <v>1140</v>
      </c>
      <c r="FC194" s="907" t="s">
        <v>1140</v>
      </c>
      <c r="FD194" s="907" t="s">
        <v>1140</v>
      </c>
      <c r="FE194" s="907" t="s">
        <v>534</v>
      </c>
      <c r="FF194" s="907" t="s">
        <v>1140</v>
      </c>
      <c r="FG194" s="907" t="s">
        <v>1140</v>
      </c>
      <c r="FH194" s="907" t="s">
        <v>534</v>
      </c>
      <c r="FI194" s="907" t="s">
        <v>534</v>
      </c>
      <c r="FJ194" s="907" t="s">
        <v>1140</v>
      </c>
      <c r="FK194" s="907" t="s">
        <v>1140</v>
      </c>
      <c r="FL194" s="907" t="s">
        <v>1140</v>
      </c>
      <c r="FM194" s="907" t="s">
        <v>1140</v>
      </c>
      <c r="FN194" s="907" t="s">
        <v>1140</v>
      </c>
      <c r="FO194" s="907" t="s">
        <v>1140</v>
      </c>
      <c r="FP194" s="907" t="s">
        <v>1140</v>
      </c>
      <c r="FQ194" s="907" t="s">
        <v>1140</v>
      </c>
      <c r="FR194" s="907" t="s">
        <v>534</v>
      </c>
      <c r="FS194" s="907" t="s">
        <v>1140</v>
      </c>
      <c r="FT194" s="907" t="s">
        <v>1140</v>
      </c>
      <c r="FU194" s="907" t="s">
        <v>1140</v>
      </c>
      <c r="FV194" s="907" t="s">
        <v>534</v>
      </c>
      <c r="FW194" s="907" t="s">
        <v>1140</v>
      </c>
      <c r="FX194" s="907" t="s">
        <v>534</v>
      </c>
      <c r="FY194" s="907" t="s">
        <v>534</v>
      </c>
      <c r="FZ194" s="907" t="s">
        <v>534</v>
      </c>
      <c r="GA194" s="907" t="s">
        <v>534</v>
      </c>
      <c r="GB194" s="907" t="s">
        <v>534</v>
      </c>
      <c r="GC194" s="907" t="s">
        <v>1140</v>
      </c>
      <c r="GD194" s="907" t="s">
        <v>534</v>
      </c>
      <c r="GE194" s="907" t="s">
        <v>534</v>
      </c>
      <c r="GF194" s="907" t="s">
        <v>1140</v>
      </c>
      <c r="GG194" s="907" t="s">
        <v>1140</v>
      </c>
      <c r="GH194" s="907" t="s">
        <v>534</v>
      </c>
      <c r="GI194" s="907" t="s">
        <v>534</v>
      </c>
      <c r="GJ194" s="907" t="s">
        <v>534</v>
      </c>
      <c r="GK194" s="907" t="s">
        <v>534</v>
      </c>
    </row>
    <row r="195" spans="1:193" x14ac:dyDescent="0.2">
      <c r="A195" s="906">
        <v>44655</v>
      </c>
      <c r="B195" s="907" t="s">
        <v>1140</v>
      </c>
      <c r="C195" s="907" t="s">
        <v>1140</v>
      </c>
      <c r="D195" s="907" t="s">
        <v>1140</v>
      </c>
      <c r="E195" s="907" t="s">
        <v>534</v>
      </c>
      <c r="F195" s="907" t="s">
        <v>1140</v>
      </c>
      <c r="G195" s="907" t="s">
        <v>1140</v>
      </c>
      <c r="H195" s="907" t="s">
        <v>1140</v>
      </c>
      <c r="I195" s="907" t="s">
        <v>1140</v>
      </c>
      <c r="J195" s="907" t="s">
        <v>1140</v>
      </c>
      <c r="K195" s="907" t="s">
        <v>1140</v>
      </c>
      <c r="L195" s="907" t="s">
        <v>1140</v>
      </c>
      <c r="M195" s="907" t="s">
        <v>1140</v>
      </c>
      <c r="N195" s="907" t="s">
        <v>1140</v>
      </c>
      <c r="O195" s="907" t="s">
        <v>1140</v>
      </c>
      <c r="P195" s="907" t="s">
        <v>1140</v>
      </c>
      <c r="Q195" s="907" t="s">
        <v>1140</v>
      </c>
      <c r="R195" s="907" t="s">
        <v>1140</v>
      </c>
      <c r="S195" s="907" t="s">
        <v>1140</v>
      </c>
      <c r="T195" s="907" t="s">
        <v>1140</v>
      </c>
      <c r="U195" s="907" t="s">
        <v>1140</v>
      </c>
      <c r="V195" s="907" t="s">
        <v>1140</v>
      </c>
      <c r="W195" s="907" t="s">
        <v>1140</v>
      </c>
      <c r="X195" s="907" t="s">
        <v>1140</v>
      </c>
      <c r="Y195" s="907" t="s">
        <v>1140</v>
      </c>
      <c r="Z195" s="907" t="s">
        <v>1140</v>
      </c>
      <c r="AA195" s="907" t="s">
        <v>1140</v>
      </c>
      <c r="AB195" s="907" t="s">
        <v>1140</v>
      </c>
      <c r="AC195" s="907" t="s">
        <v>1140</v>
      </c>
      <c r="AD195" s="907" t="s">
        <v>1140</v>
      </c>
      <c r="AE195" s="907" t="s">
        <v>1140</v>
      </c>
      <c r="AF195" s="907" t="s">
        <v>1140</v>
      </c>
      <c r="AG195" s="907" t="s">
        <v>1140</v>
      </c>
      <c r="AH195" s="907" t="s">
        <v>1140</v>
      </c>
      <c r="AI195" s="907" t="s">
        <v>1140</v>
      </c>
      <c r="AJ195" s="907" t="s">
        <v>1140</v>
      </c>
      <c r="AK195" s="907" t="s">
        <v>1140</v>
      </c>
      <c r="AL195" s="907" t="s">
        <v>1140</v>
      </c>
      <c r="AM195" s="907" t="s">
        <v>1140</v>
      </c>
      <c r="AN195" s="907" t="s">
        <v>1140</v>
      </c>
      <c r="AO195" s="907" t="s">
        <v>1140</v>
      </c>
      <c r="AP195" s="907" t="s">
        <v>1140</v>
      </c>
      <c r="AQ195" s="907" t="s">
        <v>1140</v>
      </c>
      <c r="AR195" s="907" t="s">
        <v>1140</v>
      </c>
      <c r="AS195" s="907" t="s">
        <v>1140</v>
      </c>
      <c r="AT195" s="907" t="s">
        <v>1140</v>
      </c>
      <c r="AU195" s="907" t="s">
        <v>1140</v>
      </c>
      <c r="AV195" s="907" t="s">
        <v>1140</v>
      </c>
      <c r="AW195" s="907" t="s">
        <v>1140</v>
      </c>
      <c r="AX195" s="907" t="s">
        <v>1140</v>
      </c>
      <c r="AY195" s="907" t="s">
        <v>534</v>
      </c>
      <c r="AZ195" s="907" t="s">
        <v>534</v>
      </c>
      <c r="BA195" s="907" t="s">
        <v>1140</v>
      </c>
      <c r="BB195" s="907" t="s">
        <v>534</v>
      </c>
      <c r="BC195" s="907" t="s">
        <v>1140</v>
      </c>
      <c r="BD195" s="907" t="s">
        <v>534</v>
      </c>
      <c r="BE195" s="907" t="s">
        <v>1140</v>
      </c>
      <c r="BF195" s="907" t="s">
        <v>1140</v>
      </c>
      <c r="BG195" s="907" t="s">
        <v>534</v>
      </c>
      <c r="BH195" s="907" t="s">
        <v>534</v>
      </c>
      <c r="BI195" s="907" t="s">
        <v>1140</v>
      </c>
      <c r="BJ195" s="907" t="s">
        <v>534</v>
      </c>
      <c r="BK195" s="907" t="s">
        <v>1140</v>
      </c>
      <c r="BL195" s="907" t="s">
        <v>534</v>
      </c>
      <c r="BM195" s="907" t="s">
        <v>1140</v>
      </c>
      <c r="BN195" s="907" t="s">
        <v>1140</v>
      </c>
      <c r="BO195" s="907" t="s">
        <v>534</v>
      </c>
      <c r="BP195" s="907" t="s">
        <v>534</v>
      </c>
      <c r="BQ195" s="907" t="s">
        <v>534</v>
      </c>
      <c r="BR195" s="907" t="s">
        <v>534</v>
      </c>
      <c r="BS195" s="907" t="s">
        <v>1140</v>
      </c>
      <c r="BT195" s="907" t="s">
        <v>534</v>
      </c>
      <c r="BU195" s="907" t="s">
        <v>1140</v>
      </c>
      <c r="BV195" s="907" t="s">
        <v>1140</v>
      </c>
      <c r="BW195" s="907" t="s">
        <v>1140</v>
      </c>
      <c r="BX195" s="907" t="s">
        <v>1140</v>
      </c>
      <c r="BY195" s="907" t="s">
        <v>534</v>
      </c>
      <c r="BZ195" s="907" t="s">
        <v>534</v>
      </c>
      <c r="CA195" s="907" t="s">
        <v>534</v>
      </c>
      <c r="CB195" s="907" t="s">
        <v>1140</v>
      </c>
      <c r="CC195" s="907" t="s">
        <v>1140</v>
      </c>
      <c r="CD195" s="907" t="s">
        <v>1140</v>
      </c>
      <c r="CE195" s="907" t="s">
        <v>534</v>
      </c>
      <c r="CF195" s="907" t="s">
        <v>534</v>
      </c>
      <c r="CG195" s="907" t="s">
        <v>1140</v>
      </c>
      <c r="CH195" s="907" t="s">
        <v>1140</v>
      </c>
      <c r="CI195" s="907" t="s">
        <v>1140</v>
      </c>
      <c r="CJ195" s="907" t="s">
        <v>1140</v>
      </c>
      <c r="CK195" s="907" t="s">
        <v>1140</v>
      </c>
      <c r="CL195" s="907" t="s">
        <v>1140</v>
      </c>
      <c r="CM195" s="907" t="s">
        <v>1140</v>
      </c>
      <c r="CN195" s="907" t="s">
        <v>534</v>
      </c>
      <c r="CO195" s="907" t="s">
        <v>1140</v>
      </c>
      <c r="CP195" s="907" t="s">
        <v>1140</v>
      </c>
      <c r="CQ195" s="907" t="s">
        <v>1140</v>
      </c>
      <c r="CR195" s="907" t="s">
        <v>1140</v>
      </c>
      <c r="CS195" s="907" t="s">
        <v>1140</v>
      </c>
      <c r="CT195" s="907" t="s">
        <v>1140</v>
      </c>
      <c r="CU195" s="907" t="s">
        <v>1140</v>
      </c>
      <c r="CV195" s="907" t="s">
        <v>1140</v>
      </c>
      <c r="CW195" s="907" t="s">
        <v>1140</v>
      </c>
      <c r="CX195" s="907" t="s">
        <v>1140</v>
      </c>
      <c r="CY195" s="907" t="s">
        <v>1140</v>
      </c>
      <c r="CZ195" s="907" t="s">
        <v>1140</v>
      </c>
      <c r="DA195" s="907" t="s">
        <v>1140</v>
      </c>
      <c r="DB195" s="907" t="s">
        <v>1140</v>
      </c>
      <c r="DC195" s="907" t="s">
        <v>1140</v>
      </c>
      <c r="DD195" s="907" t="s">
        <v>1140</v>
      </c>
      <c r="DE195" s="907" t="s">
        <v>1140</v>
      </c>
      <c r="DF195" s="907" t="s">
        <v>1140</v>
      </c>
      <c r="DG195" s="907" t="s">
        <v>1140</v>
      </c>
      <c r="DH195" s="907" t="s">
        <v>1140</v>
      </c>
      <c r="DI195" s="907" t="s">
        <v>1140</v>
      </c>
      <c r="DJ195" s="907" t="s">
        <v>534</v>
      </c>
      <c r="DK195" s="907" t="s">
        <v>1140</v>
      </c>
      <c r="DL195" s="907" t="s">
        <v>1140</v>
      </c>
      <c r="DM195" s="907" t="s">
        <v>1140</v>
      </c>
      <c r="DN195" s="907" t="s">
        <v>1140</v>
      </c>
      <c r="DO195" s="907" t="s">
        <v>1140</v>
      </c>
      <c r="DP195" s="907" t="s">
        <v>1140</v>
      </c>
      <c r="DQ195" s="907" t="s">
        <v>1140</v>
      </c>
      <c r="DR195" s="907" t="s">
        <v>1140</v>
      </c>
      <c r="DS195" s="907" t="s">
        <v>1140</v>
      </c>
      <c r="DT195" s="907" t="s">
        <v>1140</v>
      </c>
      <c r="DU195" s="907" t="s">
        <v>1140</v>
      </c>
      <c r="DV195" s="907" t="s">
        <v>1140</v>
      </c>
      <c r="DW195" s="907" t="s">
        <v>534</v>
      </c>
      <c r="DX195" s="907" t="s">
        <v>534</v>
      </c>
      <c r="DY195" s="907" t="s">
        <v>534</v>
      </c>
      <c r="DZ195" s="907" t="s">
        <v>534</v>
      </c>
      <c r="EA195" s="907" t="s">
        <v>534</v>
      </c>
      <c r="EB195" s="907" t="s">
        <v>1140</v>
      </c>
      <c r="EC195" s="907" t="s">
        <v>534</v>
      </c>
      <c r="ED195" s="907" t="s">
        <v>1140</v>
      </c>
      <c r="EE195" s="907" t="s">
        <v>1140</v>
      </c>
      <c r="EF195" s="907" t="s">
        <v>1140</v>
      </c>
      <c r="EG195" s="907" t="s">
        <v>1140</v>
      </c>
      <c r="EH195" s="907" t="s">
        <v>1140</v>
      </c>
      <c r="EI195" s="907" t="s">
        <v>1140</v>
      </c>
      <c r="EJ195" s="907" t="s">
        <v>1140</v>
      </c>
      <c r="EK195" s="907" t="s">
        <v>1140</v>
      </c>
      <c r="EL195" s="907" t="s">
        <v>1140</v>
      </c>
      <c r="EM195" s="907" t="s">
        <v>1140</v>
      </c>
      <c r="EN195" s="907" t="s">
        <v>1140</v>
      </c>
      <c r="EO195" s="907" t="s">
        <v>1140</v>
      </c>
      <c r="EP195" s="907" t="s">
        <v>1140</v>
      </c>
      <c r="EQ195" s="907" t="s">
        <v>1140</v>
      </c>
      <c r="ER195" s="907" t="s">
        <v>534</v>
      </c>
      <c r="ES195" s="907" t="s">
        <v>534</v>
      </c>
      <c r="ET195" s="907" t="s">
        <v>534</v>
      </c>
      <c r="EU195" s="907" t="s">
        <v>1140</v>
      </c>
      <c r="EV195" s="907" t="s">
        <v>1140</v>
      </c>
      <c r="EW195" s="907" t="s">
        <v>534</v>
      </c>
      <c r="EX195" s="907" t="s">
        <v>534</v>
      </c>
      <c r="EY195" s="907" t="s">
        <v>1140</v>
      </c>
      <c r="EZ195" s="907" t="s">
        <v>1140</v>
      </c>
      <c r="FA195" s="907" t="s">
        <v>1140</v>
      </c>
      <c r="FB195" s="907" t="s">
        <v>534</v>
      </c>
      <c r="FC195" s="907" t="s">
        <v>1140</v>
      </c>
      <c r="FD195" s="907" t="s">
        <v>1140</v>
      </c>
      <c r="FE195" s="907" t="s">
        <v>1140</v>
      </c>
      <c r="FF195" s="907" t="s">
        <v>1140</v>
      </c>
      <c r="FG195" s="907" t="s">
        <v>1140</v>
      </c>
      <c r="FH195" s="907" t="s">
        <v>534</v>
      </c>
      <c r="FI195" s="907" t="s">
        <v>534</v>
      </c>
      <c r="FJ195" s="907" t="s">
        <v>1140</v>
      </c>
      <c r="FK195" s="907" t="s">
        <v>1140</v>
      </c>
      <c r="FL195" s="907" t="s">
        <v>1140</v>
      </c>
      <c r="FM195" s="907" t="s">
        <v>1140</v>
      </c>
      <c r="FN195" s="907" t="s">
        <v>1140</v>
      </c>
      <c r="FO195" s="907" t="s">
        <v>1140</v>
      </c>
      <c r="FP195" s="907" t="s">
        <v>1140</v>
      </c>
      <c r="FQ195" s="907" t="s">
        <v>1140</v>
      </c>
      <c r="FR195" s="907" t="s">
        <v>534</v>
      </c>
      <c r="FS195" s="907" t="s">
        <v>1140</v>
      </c>
      <c r="FT195" s="907" t="s">
        <v>1140</v>
      </c>
      <c r="FU195" s="907" t="s">
        <v>1140</v>
      </c>
      <c r="FV195" s="907" t="s">
        <v>534</v>
      </c>
      <c r="FW195" s="907" t="s">
        <v>1140</v>
      </c>
      <c r="FX195" s="907" t="s">
        <v>534</v>
      </c>
      <c r="FY195" s="907" t="s">
        <v>534</v>
      </c>
      <c r="FZ195" s="907" t="s">
        <v>534</v>
      </c>
      <c r="GA195" s="907" t="s">
        <v>534</v>
      </c>
      <c r="GB195" s="907" t="s">
        <v>1140</v>
      </c>
      <c r="GC195" s="907" t="s">
        <v>1140</v>
      </c>
      <c r="GD195" s="907" t="s">
        <v>534</v>
      </c>
      <c r="GE195" s="907" t="s">
        <v>534</v>
      </c>
      <c r="GF195" s="907" t="s">
        <v>1140</v>
      </c>
      <c r="GG195" s="907" t="s">
        <v>1140</v>
      </c>
      <c r="GH195" s="907" t="s">
        <v>534</v>
      </c>
      <c r="GI195" s="907" t="s">
        <v>534</v>
      </c>
      <c r="GJ195" s="907" t="s">
        <v>534</v>
      </c>
      <c r="GK195" s="907" t="s">
        <v>534</v>
      </c>
    </row>
    <row r="196" spans="1:193" x14ac:dyDescent="0.2">
      <c r="A196" s="906">
        <v>44656</v>
      </c>
      <c r="B196" s="907" t="s">
        <v>1140</v>
      </c>
      <c r="C196" s="907" t="s">
        <v>1140</v>
      </c>
      <c r="D196" s="907" t="s">
        <v>1140</v>
      </c>
      <c r="E196" s="907" t="s">
        <v>534</v>
      </c>
      <c r="F196" s="907" t="s">
        <v>1140</v>
      </c>
      <c r="G196" s="907" t="s">
        <v>1140</v>
      </c>
      <c r="H196" s="907" t="s">
        <v>1140</v>
      </c>
      <c r="I196" s="907" t="s">
        <v>1140</v>
      </c>
      <c r="J196" s="907" t="s">
        <v>1140</v>
      </c>
      <c r="K196" s="907" t="s">
        <v>1140</v>
      </c>
      <c r="L196" s="907" t="s">
        <v>1140</v>
      </c>
      <c r="M196" s="907" t="s">
        <v>1140</v>
      </c>
      <c r="N196" s="907" t="s">
        <v>1140</v>
      </c>
      <c r="O196" s="907" t="s">
        <v>1140</v>
      </c>
      <c r="P196" s="907" t="s">
        <v>1140</v>
      </c>
      <c r="Q196" s="907" t="s">
        <v>1140</v>
      </c>
      <c r="R196" s="907" t="s">
        <v>1140</v>
      </c>
      <c r="S196" s="907" t="s">
        <v>1140</v>
      </c>
      <c r="T196" s="907" t="s">
        <v>1140</v>
      </c>
      <c r="U196" s="907" t="s">
        <v>1140</v>
      </c>
      <c r="V196" s="907" t="s">
        <v>1140</v>
      </c>
      <c r="W196" s="907" t="s">
        <v>1140</v>
      </c>
      <c r="X196" s="907" t="s">
        <v>1140</v>
      </c>
      <c r="Y196" s="907" t="s">
        <v>1140</v>
      </c>
      <c r="Z196" s="907" t="s">
        <v>1140</v>
      </c>
      <c r="AA196" s="907" t="s">
        <v>1140</v>
      </c>
      <c r="AB196" s="907" t="s">
        <v>1140</v>
      </c>
      <c r="AC196" s="907" t="s">
        <v>1140</v>
      </c>
      <c r="AD196" s="907" t="s">
        <v>1140</v>
      </c>
      <c r="AE196" s="907" t="s">
        <v>1140</v>
      </c>
      <c r="AF196" s="907" t="s">
        <v>1140</v>
      </c>
      <c r="AG196" s="907" t="s">
        <v>1140</v>
      </c>
      <c r="AH196" s="907" t="s">
        <v>1140</v>
      </c>
      <c r="AI196" s="907" t="s">
        <v>1140</v>
      </c>
      <c r="AJ196" s="907" t="s">
        <v>1140</v>
      </c>
      <c r="AK196" s="907" t="s">
        <v>1140</v>
      </c>
      <c r="AL196" s="907" t="s">
        <v>1140</v>
      </c>
      <c r="AM196" s="907" t="s">
        <v>1140</v>
      </c>
      <c r="AN196" s="907" t="s">
        <v>1140</v>
      </c>
      <c r="AO196" s="907" t="s">
        <v>1140</v>
      </c>
      <c r="AP196" s="907" t="s">
        <v>1140</v>
      </c>
      <c r="AQ196" s="907" t="s">
        <v>1140</v>
      </c>
      <c r="AR196" s="907" t="s">
        <v>1140</v>
      </c>
      <c r="AS196" s="907" t="s">
        <v>1140</v>
      </c>
      <c r="AT196" s="907" t="s">
        <v>1140</v>
      </c>
      <c r="AU196" s="907" t="s">
        <v>1140</v>
      </c>
      <c r="AV196" s="907" t="s">
        <v>1140</v>
      </c>
      <c r="AW196" s="907" t="s">
        <v>1140</v>
      </c>
      <c r="AX196" s="907" t="s">
        <v>1140</v>
      </c>
      <c r="AY196" s="907" t="s">
        <v>534</v>
      </c>
      <c r="AZ196" s="907" t="s">
        <v>534</v>
      </c>
      <c r="BA196" s="907" t="s">
        <v>1140</v>
      </c>
      <c r="BB196" s="907" t="s">
        <v>534</v>
      </c>
      <c r="BC196" s="907" t="s">
        <v>1140</v>
      </c>
      <c r="BD196" s="907" t="s">
        <v>534</v>
      </c>
      <c r="BE196" s="907" t="s">
        <v>1140</v>
      </c>
      <c r="BF196" s="907" t="s">
        <v>1140</v>
      </c>
      <c r="BG196" s="907" t="s">
        <v>534</v>
      </c>
      <c r="BH196" s="907" t="s">
        <v>534</v>
      </c>
      <c r="BI196" s="907" t="s">
        <v>1140</v>
      </c>
      <c r="BJ196" s="907" t="s">
        <v>534</v>
      </c>
      <c r="BK196" s="907" t="s">
        <v>1140</v>
      </c>
      <c r="BL196" s="907" t="s">
        <v>534</v>
      </c>
      <c r="BM196" s="907" t="s">
        <v>1140</v>
      </c>
      <c r="BN196" s="907" t="s">
        <v>1140</v>
      </c>
      <c r="BO196" s="907" t="s">
        <v>534</v>
      </c>
      <c r="BP196" s="907" t="s">
        <v>534</v>
      </c>
      <c r="BQ196" s="907" t="s">
        <v>534</v>
      </c>
      <c r="BR196" s="907" t="s">
        <v>534</v>
      </c>
      <c r="BS196" s="907" t="s">
        <v>1140</v>
      </c>
      <c r="BT196" s="907" t="s">
        <v>534</v>
      </c>
      <c r="BU196" s="907" t="s">
        <v>1140</v>
      </c>
      <c r="BV196" s="907" t="s">
        <v>1140</v>
      </c>
      <c r="BW196" s="907" t="s">
        <v>1140</v>
      </c>
      <c r="BX196" s="907" t="s">
        <v>1140</v>
      </c>
      <c r="BY196" s="907" t="s">
        <v>1140</v>
      </c>
      <c r="BZ196" s="907" t="s">
        <v>534</v>
      </c>
      <c r="CA196" s="907" t="s">
        <v>534</v>
      </c>
      <c r="CB196" s="907" t="s">
        <v>1140</v>
      </c>
      <c r="CC196" s="907" t="s">
        <v>1140</v>
      </c>
      <c r="CD196" s="907" t="s">
        <v>1140</v>
      </c>
      <c r="CE196" s="907" t="s">
        <v>1140</v>
      </c>
      <c r="CF196" s="907" t="s">
        <v>534</v>
      </c>
      <c r="CG196" s="907" t="s">
        <v>1140</v>
      </c>
      <c r="CH196" s="907" t="s">
        <v>1140</v>
      </c>
      <c r="CI196" s="907" t="s">
        <v>1140</v>
      </c>
      <c r="CJ196" s="907" t="s">
        <v>1140</v>
      </c>
      <c r="CK196" s="907" t="s">
        <v>1140</v>
      </c>
      <c r="CL196" s="907" t="s">
        <v>1140</v>
      </c>
      <c r="CM196" s="907" t="s">
        <v>1140</v>
      </c>
      <c r="CN196" s="907" t="s">
        <v>534</v>
      </c>
      <c r="CO196" s="907" t="s">
        <v>1140</v>
      </c>
      <c r="CP196" s="907" t="s">
        <v>1140</v>
      </c>
      <c r="CQ196" s="907" t="s">
        <v>1140</v>
      </c>
      <c r="CR196" s="907" t="s">
        <v>1140</v>
      </c>
      <c r="CS196" s="907" t="s">
        <v>1140</v>
      </c>
      <c r="CT196" s="907" t="s">
        <v>1140</v>
      </c>
      <c r="CU196" s="907" t="s">
        <v>1140</v>
      </c>
      <c r="CV196" s="907" t="s">
        <v>1140</v>
      </c>
      <c r="CW196" s="907" t="s">
        <v>1140</v>
      </c>
      <c r="CX196" s="907" t="s">
        <v>1140</v>
      </c>
      <c r="CY196" s="907" t="s">
        <v>1140</v>
      </c>
      <c r="CZ196" s="907" t="s">
        <v>1140</v>
      </c>
      <c r="DA196" s="907" t="s">
        <v>1140</v>
      </c>
      <c r="DB196" s="907" t="s">
        <v>1140</v>
      </c>
      <c r="DC196" s="907" t="s">
        <v>1140</v>
      </c>
      <c r="DD196" s="907" t="s">
        <v>1140</v>
      </c>
      <c r="DE196" s="907" t="s">
        <v>1140</v>
      </c>
      <c r="DF196" s="907" t="s">
        <v>1140</v>
      </c>
      <c r="DG196" s="907" t="s">
        <v>1140</v>
      </c>
      <c r="DH196" s="907" t="s">
        <v>1140</v>
      </c>
      <c r="DI196" s="907" t="s">
        <v>1140</v>
      </c>
      <c r="DJ196" s="907" t="s">
        <v>534</v>
      </c>
      <c r="DK196" s="907" t="s">
        <v>1140</v>
      </c>
      <c r="DL196" s="907" t="s">
        <v>1140</v>
      </c>
      <c r="DM196" s="907" t="s">
        <v>1140</v>
      </c>
      <c r="DN196" s="907" t="s">
        <v>1140</v>
      </c>
      <c r="DO196" s="907" t="s">
        <v>1140</v>
      </c>
      <c r="DP196" s="907" t="s">
        <v>1140</v>
      </c>
      <c r="DQ196" s="907" t="s">
        <v>1140</v>
      </c>
      <c r="DR196" s="907" t="s">
        <v>1140</v>
      </c>
      <c r="DS196" s="907" t="s">
        <v>1140</v>
      </c>
      <c r="DT196" s="907" t="s">
        <v>1140</v>
      </c>
      <c r="DU196" s="907" t="s">
        <v>1140</v>
      </c>
      <c r="DV196" s="907" t="s">
        <v>1140</v>
      </c>
      <c r="DW196" s="907" t="s">
        <v>534</v>
      </c>
      <c r="DX196" s="907" t="s">
        <v>534</v>
      </c>
      <c r="DY196" s="907" t="s">
        <v>534</v>
      </c>
      <c r="DZ196" s="907" t="s">
        <v>534</v>
      </c>
      <c r="EA196" s="907" t="s">
        <v>534</v>
      </c>
      <c r="EB196" s="907" t="s">
        <v>534</v>
      </c>
      <c r="EC196" s="907" t="s">
        <v>534</v>
      </c>
      <c r="ED196" s="907" t="s">
        <v>1140</v>
      </c>
      <c r="EE196" s="907" t="s">
        <v>1140</v>
      </c>
      <c r="EF196" s="907" t="s">
        <v>1140</v>
      </c>
      <c r="EG196" s="907" t="s">
        <v>1140</v>
      </c>
      <c r="EH196" s="907" t="s">
        <v>1140</v>
      </c>
      <c r="EI196" s="907" t="s">
        <v>1140</v>
      </c>
      <c r="EJ196" s="907" t="s">
        <v>1140</v>
      </c>
      <c r="EK196" s="907" t="s">
        <v>1140</v>
      </c>
      <c r="EL196" s="907" t="s">
        <v>1140</v>
      </c>
      <c r="EM196" s="907" t="s">
        <v>1140</v>
      </c>
      <c r="EN196" s="907" t="s">
        <v>1140</v>
      </c>
      <c r="EO196" s="907" t="s">
        <v>1140</v>
      </c>
      <c r="EP196" s="907" t="s">
        <v>1140</v>
      </c>
      <c r="EQ196" s="907" t="s">
        <v>1140</v>
      </c>
      <c r="ER196" s="907" t="s">
        <v>534</v>
      </c>
      <c r="ES196" s="907" t="s">
        <v>1140</v>
      </c>
      <c r="ET196" s="907" t="s">
        <v>534</v>
      </c>
      <c r="EU196" s="907" t="s">
        <v>1140</v>
      </c>
      <c r="EV196" s="907" t="s">
        <v>1140</v>
      </c>
      <c r="EW196" s="907" t="s">
        <v>1140</v>
      </c>
      <c r="EX196" s="907" t="s">
        <v>534</v>
      </c>
      <c r="EY196" s="907" t="s">
        <v>1140</v>
      </c>
      <c r="EZ196" s="907" t="s">
        <v>1140</v>
      </c>
      <c r="FA196" s="907" t="s">
        <v>1140</v>
      </c>
      <c r="FB196" s="907" t="s">
        <v>1140</v>
      </c>
      <c r="FC196" s="907" t="s">
        <v>1140</v>
      </c>
      <c r="FD196" s="907" t="s">
        <v>1140</v>
      </c>
      <c r="FE196" s="907" t="s">
        <v>1140</v>
      </c>
      <c r="FF196" s="907" t="s">
        <v>1140</v>
      </c>
      <c r="FG196" s="907" t="s">
        <v>1140</v>
      </c>
      <c r="FH196" s="907" t="s">
        <v>534</v>
      </c>
      <c r="FI196" s="907" t="s">
        <v>534</v>
      </c>
      <c r="FJ196" s="907" t="s">
        <v>1140</v>
      </c>
      <c r="FK196" s="907" t="s">
        <v>1140</v>
      </c>
      <c r="FL196" s="907" t="s">
        <v>1140</v>
      </c>
      <c r="FM196" s="907" t="s">
        <v>1140</v>
      </c>
      <c r="FN196" s="907" t="s">
        <v>1140</v>
      </c>
      <c r="FO196" s="907" t="s">
        <v>1140</v>
      </c>
      <c r="FP196" s="907" t="s">
        <v>1140</v>
      </c>
      <c r="FQ196" s="907" t="s">
        <v>1140</v>
      </c>
      <c r="FR196" s="907" t="s">
        <v>534</v>
      </c>
      <c r="FS196" s="907" t="s">
        <v>1140</v>
      </c>
      <c r="FT196" s="907" t="s">
        <v>1140</v>
      </c>
      <c r="FU196" s="907" t="s">
        <v>1140</v>
      </c>
      <c r="FV196" s="907" t="s">
        <v>534</v>
      </c>
      <c r="FW196" s="907" t="s">
        <v>1140</v>
      </c>
      <c r="FX196" s="907" t="s">
        <v>534</v>
      </c>
      <c r="FY196" s="907" t="s">
        <v>534</v>
      </c>
      <c r="FZ196" s="907" t="s">
        <v>534</v>
      </c>
      <c r="GA196" s="907" t="s">
        <v>534</v>
      </c>
      <c r="GB196" s="907" t="s">
        <v>534</v>
      </c>
      <c r="GC196" s="907" t="s">
        <v>1140</v>
      </c>
      <c r="GD196" s="907" t="s">
        <v>534</v>
      </c>
      <c r="GE196" s="907" t="s">
        <v>534</v>
      </c>
      <c r="GF196" s="907" t="s">
        <v>1140</v>
      </c>
      <c r="GG196" s="907" t="s">
        <v>1140</v>
      </c>
      <c r="GH196" s="907" t="s">
        <v>534</v>
      </c>
      <c r="GI196" s="907" t="s">
        <v>534</v>
      </c>
      <c r="GJ196" s="907" t="s">
        <v>534</v>
      </c>
      <c r="GK196" s="907" t="s">
        <v>534</v>
      </c>
    </row>
    <row r="197" spans="1:193" x14ac:dyDescent="0.2">
      <c r="A197" s="906">
        <v>44657</v>
      </c>
      <c r="B197" s="907" t="s">
        <v>1140</v>
      </c>
      <c r="C197" s="907" t="s">
        <v>1140</v>
      </c>
      <c r="D197" s="907" t="s">
        <v>1140</v>
      </c>
      <c r="E197" s="907" t="s">
        <v>534</v>
      </c>
      <c r="F197" s="907" t="s">
        <v>1140</v>
      </c>
      <c r="G197" s="907" t="s">
        <v>1140</v>
      </c>
      <c r="H197" s="907" t="s">
        <v>1140</v>
      </c>
      <c r="I197" s="907" t="s">
        <v>1140</v>
      </c>
      <c r="J197" s="907" t="s">
        <v>1140</v>
      </c>
      <c r="K197" s="907" t="s">
        <v>1140</v>
      </c>
      <c r="L197" s="907" t="s">
        <v>1140</v>
      </c>
      <c r="M197" s="907" t="s">
        <v>1140</v>
      </c>
      <c r="N197" s="907" t="s">
        <v>1140</v>
      </c>
      <c r="O197" s="907" t="s">
        <v>1140</v>
      </c>
      <c r="P197" s="907" t="s">
        <v>1140</v>
      </c>
      <c r="Q197" s="907" t="s">
        <v>1140</v>
      </c>
      <c r="R197" s="907" t="s">
        <v>1140</v>
      </c>
      <c r="S197" s="907" t="s">
        <v>1140</v>
      </c>
      <c r="T197" s="907" t="s">
        <v>1140</v>
      </c>
      <c r="U197" s="907" t="s">
        <v>1140</v>
      </c>
      <c r="V197" s="907" t="s">
        <v>1140</v>
      </c>
      <c r="W197" s="907" t="s">
        <v>1140</v>
      </c>
      <c r="X197" s="907" t="s">
        <v>1140</v>
      </c>
      <c r="Y197" s="907" t="s">
        <v>1140</v>
      </c>
      <c r="Z197" s="907" t="s">
        <v>1140</v>
      </c>
      <c r="AA197" s="907" t="s">
        <v>1140</v>
      </c>
      <c r="AB197" s="907" t="s">
        <v>1140</v>
      </c>
      <c r="AC197" s="907" t="s">
        <v>1140</v>
      </c>
      <c r="AD197" s="907" t="s">
        <v>1140</v>
      </c>
      <c r="AE197" s="907" t="s">
        <v>1140</v>
      </c>
      <c r="AF197" s="907" t="s">
        <v>1140</v>
      </c>
      <c r="AG197" s="907" t="s">
        <v>1140</v>
      </c>
      <c r="AH197" s="907" t="s">
        <v>1140</v>
      </c>
      <c r="AI197" s="907" t="s">
        <v>1140</v>
      </c>
      <c r="AJ197" s="907" t="s">
        <v>1140</v>
      </c>
      <c r="AK197" s="907" t="s">
        <v>1140</v>
      </c>
      <c r="AL197" s="907" t="s">
        <v>1140</v>
      </c>
      <c r="AM197" s="907" t="s">
        <v>1140</v>
      </c>
      <c r="AN197" s="907" t="s">
        <v>1140</v>
      </c>
      <c r="AO197" s="907" t="s">
        <v>1140</v>
      </c>
      <c r="AP197" s="907" t="s">
        <v>1140</v>
      </c>
      <c r="AQ197" s="907" t="s">
        <v>1140</v>
      </c>
      <c r="AR197" s="907" t="s">
        <v>1140</v>
      </c>
      <c r="AS197" s="907" t="s">
        <v>1140</v>
      </c>
      <c r="AT197" s="907" t="s">
        <v>1140</v>
      </c>
      <c r="AU197" s="907" t="s">
        <v>1140</v>
      </c>
      <c r="AV197" s="907" t="s">
        <v>1140</v>
      </c>
      <c r="AW197" s="907" t="s">
        <v>1140</v>
      </c>
      <c r="AX197" s="907" t="s">
        <v>1140</v>
      </c>
      <c r="AY197" s="907" t="s">
        <v>534</v>
      </c>
      <c r="AZ197" s="907" t="s">
        <v>534</v>
      </c>
      <c r="BA197" s="907" t="s">
        <v>1140</v>
      </c>
      <c r="BB197" s="907" t="s">
        <v>534</v>
      </c>
      <c r="BC197" s="907" t="s">
        <v>1140</v>
      </c>
      <c r="BD197" s="907" t="s">
        <v>534</v>
      </c>
      <c r="BE197" s="907" t="s">
        <v>1140</v>
      </c>
      <c r="BF197" s="907" t="s">
        <v>1140</v>
      </c>
      <c r="BG197" s="907" t="s">
        <v>534</v>
      </c>
      <c r="BH197" s="907" t="s">
        <v>534</v>
      </c>
      <c r="BI197" s="907" t="s">
        <v>1140</v>
      </c>
      <c r="BJ197" s="907" t="s">
        <v>534</v>
      </c>
      <c r="BK197" s="907" t="s">
        <v>1140</v>
      </c>
      <c r="BL197" s="907" t="s">
        <v>534</v>
      </c>
      <c r="BM197" s="907" t="s">
        <v>1140</v>
      </c>
      <c r="BN197" s="907" t="s">
        <v>1140</v>
      </c>
      <c r="BO197" s="907" t="s">
        <v>534</v>
      </c>
      <c r="BP197" s="907" t="s">
        <v>534</v>
      </c>
      <c r="BQ197" s="907" t="s">
        <v>534</v>
      </c>
      <c r="BR197" s="907" t="s">
        <v>534</v>
      </c>
      <c r="BS197" s="907" t="s">
        <v>1140</v>
      </c>
      <c r="BT197" s="907" t="s">
        <v>534</v>
      </c>
      <c r="BU197" s="907" t="s">
        <v>1140</v>
      </c>
      <c r="BV197" s="907" t="s">
        <v>1140</v>
      </c>
      <c r="BW197" s="907" t="s">
        <v>1140</v>
      </c>
      <c r="BX197" s="907" t="s">
        <v>1140</v>
      </c>
      <c r="BY197" s="907" t="s">
        <v>1140</v>
      </c>
      <c r="BZ197" s="907" t="s">
        <v>534</v>
      </c>
      <c r="CA197" s="907" t="s">
        <v>534</v>
      </c>
      <c r="CB197" s="907" t="s">
        <v>1140</v>
      </c>
      <c r="CC197" s="907" t="s">
        <v>1140</v>
      </c>
      <c r="CD197" s="907" t="s">
        <v>1140</v>
      </c>
      <c r="CE197" s="907" t="s">
        <v>1140</v>
      </c>
      <c r="CF197" s="907" t="s">
        <v>534</v>
      </c>
      <c r="CG197" s="907" t="s">
        <v>1140</v>
      </c>
      <c r="CH197" s="907" t="s">
        <v>1140</v>
      </c>
      <c r="CI197" s="907" t="s">
        <v>1140</v>
      </c>
      <c r="CJ197" s="907" t="s">
        <v>1140</v>
      </c>
      <c r="CK197" s="907" t="s">
        <v>1140</v>
      </c>
      <c r="CL197" s="907" t="s">
        <v>1140</v>
      </c>
      <c r="CM197" s="907" t="s">
        <v>1140</v>
      </c>
      <c r="CN197" s="907" t="s">
        <v>534</v>
      </c>
      <c r="CO197" s="907" t="s">
        <v>1140</v>
      </c>
      <c r="CP197" s="907" t="s">
        <v>1140</v>
      </c>
      <c r="CQ197" s="907" t="s">
        <v>1140</v>
      </c>
      <c r="CR197" s="907" t="s">
        <v>1140</v>
      </c>
      <c r="CS197" s="907" t="s">
        <v>1140</v>
      </c>
      <c r="CT197" s="907" t="s">
        <v>1140</v>
      </c>
      <c r="CU197" s="907" t="s">
        <v>1140</v>
      </c>
      <c r="CV197" s="907" t="s">
        <v>1140</v>
      </c>
      <c r="CW197" s="907" t="s">
        <v>1140</v>
      </c>
      <c r="CX197" s="907" t="s">
        <v>1140</v>
      </c>
      <c r="CY197" s="907" t="s">
        <v>1140</v>
      </c>
      <c r="CZ197" s="907" t="s">
        <v>1140</v>
      </c>
      <c r="DA197" s="907" t="s">
        <v>1140</v>
      </c>
      <c r="DB197" s="907" t="s">
        <v>1140</v>
      </c>
      <c r="DC197" s="907" t="s">
        <v>1140</v>
      </c>
      <c r="DD197" s="907" t="s">
        <v>1140</v>
      </c>
      <c r="DE197" s="907" t="s">
        <v>1140</v>
      </c>
      <c r="DF197" s="907" t="s">
        <v>1140</v>
      </c>
      <c r="DG197" s="907" t="s">
        <v>1140</v>
      </c>
      <c r="DH197" s="907" t="s">
        <v>1140</v>
      </c>
      <c r="DI197" s="907" t="s">
        <v>1140</v>
      </c>
      <c r="DJ197" s="907" t="s">
        <v>534</v>
      </c>
      <c r="DK197" s="907" t="s">
        <v>1140</v>
      </c>
      <c r="DL197" s="907" t="s">
        <v>1140</v>
      </c>
      <c r="DM197" s="907" t="s">
        <v>1140</v>
      </c>
      <c r="DN197" s="907" t="s">
        <v>1140</v>
      </c>
      <c r="DO197" s="907" t="s">
        <v>1140</v>
      </c>
      <c r="DP197" s="907" t="s">
        <v>1140</v>
      </c>
      <c r="DQ197" s="907" t="s">
        <v>1140</v>
      </c>
      <c r="DR197" s="907" t="s">
        <v>534</v>
      </c>
      <c r="DS197" s="907" t="s">
        <v>534</v>
      </c>
      <c r="DT197" s="907" t="s">
        <v>1140</v>
      </c>
      <c r="DU197" s="907" t="s">
        <v>1140</v>
      </c>
      <c r="DV197" s="907" t="s">
        <v>1140</v>
      </c>
      <c r="DW197" s="907" t="s">
        <v>534</v>
      </c>
      <c r="DX197" s="907" t="s">
        <v>534</v>
      </c>
      <c r="DY197" s="907" t="s">
        <v>534</v>
      </c>
      <c r="DZ197" s="907" t="s">
        <v>534</v>
      </c>
      <c r="EA197" s="907" t="s">
        <v>534</v>
      </c>
      <c r="EB197" s="907" t="s">
        <v>534</v>
      </c>
      <c r="EC197" s="907" t="s">
        <v>534</v>
      </c>
      <c r="ED197" s="907" t="s">
        <v>1140</v>
      </c>
      <c r="EE197" s="907" t="s">
        <v>1140</v>
      </c>
      <c r="EF197" s="907" t="s">
        <v>1140</v>
      </c>
      <c r="EG197" s="907" t="s">
        <v>1140</v>
      </c>
      <c r="EH197" s="907" t="s">
        <v>1140</v>
      </c>
      <c r="EI197" s="907" t="s">
        <v>1140</v>
      </c>
      <c r="EJ197" s="907" t="s">
        <v>1140</v>
      </c>
      <c r="EK197" s="907" t="s">
        <v>1140</v>
      </c>
      <c r="EL197" s="907" t="s">
        <v>1140</v>
      </c>
      <c r="EM197" s="907" t="s">
        <v>1140</v>
      </c>
      <c r="EN197" s="907" t="s">
        <v>1140</v>
      </c>
      <c r="EO197" s="907" t="s">
        <v>1140</v>
      </c>
      <c r="EP197" s="907" t="s">
        <v>1140</v>
      </c>
      <c r="EQ197" s="907" t="s">
        <v>1140</v>
      </c>
      <c r="ER197" s="907" t="s">
        <v>534</v>
      </c>
      <c r="ES197" s="907" t="s">
        <v>534</v>
      </c>
      <c r="ET197" s="907" t="s">
        <v>534</v>
      </c>
      <c r="EU197" s="907" t="s">
        <v>1140</v>
      </c>
      <c r="EV197" s="907" t="s">
        <v>1140</v>
      </c>
      <c r="EW197" s="907" t="s">
        <v>1140</v>
      </c>
      <c r="EX197" s="907" t="s">
        <v>534</v>
      </c>
      <c r="EY197" s="907" t="s">
        <v>1140</v>
      </c>
      <c r="EZ197" s="907" t="s">
        <v>1140</v>
      </c>
      <c r="FA197" s="907" t="s">
        <v>1140</v>
      </c>
      <c r="FB197" s="907" t="s">
        <v>1140</v>
      </c>
      <c r="FC197" s="907" t="s">
        <v>1140</v>
      </c>
      <c r="FD197" s="907" t="s">
        <v>1140</v>
      </c>
      <c r="FE197" s="907" t="s">
        <v>1140</v>
      </c>
      <c r="FF197" s="907" t="s">
        <v>1140</v>
      </c>
      <c r="FG197" s="907" t="s">
        <v>1140</v>
      </c>
      <c r="FH197" s="907" t="s">
        <v>534</v>
      </c>
      <c r="FI197" s="907" t="s">
        <v>534</v>
      </c>
      <c r="FJ197" s="907" t="s">
        <v>1140</v>
      </c>
      <c r="FK197" s="907" t="s">
        <v>1140</v>
      </c>
      <c r="FL197" s="907" t="s">
        <v>1140</v>
      </c>
      <c r="FM197" s="907" t="s">
        <v>1140</v>
      </c>
      <c r="FN197" s="907" t="s">
        <v>1140</v>
      </c>
      <c r="FO197" s="907" t="s">
        <v>1140</v>
      </c>
      <c r="FP197" s="907" t="s">
        <v>1140</v>
      </c>
      <c r="FQ197" s="907" t="s">
        <v>1140</v>
      </c>
      <c r="FR197" s="907" t="s">
        <v>534</v>
      </c>
      <c r="FS197" s="907" t="s">
        <v>1140</v>
      </c>
      <c r="FT197" s="907" t="s">
        <v>1140</v>
      </c>
      <c r="FU197" s="907" t="s">
        <v>1140</v>
      </c>
      <c r="FV197" s="907" t="s">
        <v>534</v>
      </c>
      <c r="FW197" s="907" t="s">
        <v>1140</v>
      </c>
      <c r="FX197" s="907" t="s">
        <v>1140</v>
      </c>
      <c r="FY197" s="907" t="s">
        <v>534</v>
      </c>
      <c r="FZ197" s="907" t="s">
        <v>534</v>
      </c>
      <c r="GA197" s="907" t="s">
        <v>534</v>
      </c>
      <c r="GB197" s="907" t="s">
        <v>534</v>
      </c>
      <c r="GC197" s="907" t="s">
        <v>1140</v>
      </c>
      <c r="GD197" s="907" t="s">
        <v>534</v>
      </c>
      <c r="GE197" s="907" t="s">
        <v>534</v>
      </c>
      <c r="GF197" s="907" t="s">
        <v>1140</v>
      </c>
      <c r="GG197" s="907" t="s">
        <v>1140</v>
      </c>
      <c r="GH197" s="907" t="s">
        <v>534</v>
      </c>
      <c r="GI197" s="907" t="s">
        <v>534</v>
      </c>
      <c r="GJ197" s="907" t="s">
        <v>534</v>
      </c>
      <c r="GK197" s="907" t="s">
        <v>534</v>
      </c>
    </row>
    <row r="198" spans="1:193" x14ac:dyDescent="0.2">
      <c r="A198" s="906">
        <v>44658</v>
      </c>
      <c r="B198" s="907" t="s">
        <v>1140</v>
      </c>
      <c r="C198" s="907" t="s">
        <v>1140</v>
      </c>
      <c r="D198" s="907" t="s">
        <v>1140</v>
      </c>
      <c r="E198" s="907" t="s">
        <v>534</v>
      </c>
      <c r="F198" s="907" t="s">
        <v>1140</v>
      </c>
      <c r="G198" s="907" t="s">
        <v>1140</v>
      </c>
      <c r="H198" s="907" t="s">
        <v>1140</v>
      </c>
      <c r="I198" s="907" t="s">
        <v>1140</v>
      </c>
      <c r="J198" s="907" t="s">
        <v>1140</v>
      </c>
      <c r="K198" s="907" t="s">
        <v>1140</v>
      </c>
      <c r="L198" s="907" t="s">
        <v>1140</v>
      </c>
      <c r="M198" s="907" t="s">
        <v>1140</v>
      </c>
      <c r="N198" s="907" t="s">
        <v>1140</v>
      </c>
      <c r="O198" s="907" t="s">
        <v>1140</v>
      </c>
      <c r="P198" s="907" t="s">
        <v>1140</v>
      </c>
      <c r="Q198" s="907" t="s">
        <v>1140</v>
      </c>
      <c r="R198" s="907" t="s">
        <v>1140</v>
      </c>
      <c r="S198" s="907" t="s">
        <v>1140</v>
      </c>
      <c r="T198" s="907" t="s">
        <v>1140</v>
      </c>
      <c r="U198" s="907" t="s">
        <v>1140</v>
      </c>
      <c r="V198" s="907" t="s">
        <v>1140</v>
      </c>
      <c r="W198" s="907" t="s">
        <v>1140</v>
      </c>
      <c r="X198" s="907" t="s">
        <v>1140</v>
      </c>
      <c r="Y198" s="907" t="s">
        <v>1140</v>
      </c>
      <c r="Z198" s="907" t="s">
        <v>1140</v>
      </c>
      <c r="AA198" s="907" t="s">
        <v>1140</v>
      </c>
      <c r="AB198" s="907" t="s">
        <v>1140</v>
      </c>
      <c r="AC198" s="907" t="s">
        <v>1140</v>
      </c>
      <c r="AD198" s="907" t="s">
        <v>1140</v>
      </c>
      <c r="AE198" s="907" t="s">
        <v>1140</v>
      </c>
      <c r="AF198" s="907" t="s">
        <v>1140</v>
      </c>
      <c r="AG198" s="907" t="s">
        <v>1140</v>
      </c>
      <c r="AH198" s="907" t="s">
        <v>1140</v>
      </c>
      <c r="AI198" s="907" t="s">
        <v>1140</v>
      </c>
      <c r="AJ198" s="907" t="s">
        <v>1140</v>
      </c>
      <c r="AK198" s="907" t="s">
        <v>1140</v>
      </c>
      <c r="AL198" s="907" t="s">
        <v>1140</v>
      </c>
      <c r="AM198" s="907" t="s">
        <v>1140</v>
      </c>
      <c r="AN198" s="907" t="s">
        <v>1140</v>
      </c>
      <c r="AO198" s="907" t="s">
        <v>1140</v>
      </c>
      <c r="AP198" s="907" t="s">
        <v>1140</v>
      </c>
      <c r="AQ198" s="907" t="s">
        <v>1140</v>
      </c>
      <c r="AR198" s="907" t="s">
        <v>1140</v>
      </c>
      <c r="AS198" s="907" t="s">
        <v>1140</v>
      </c>
      <c r="AT198" s="907" t="s">
        <v>1140</v>
      </c>
      <c r="AU198" s="907" t="s">
        <v>1140</v>
      </c>
      <c r="AV198" s="907" t="s">
        <v>1140</v>
      </c>
      <c r="AW198" s="907" t="s">
        <v>1140</v>
      </c>
      <c r="AX198" s="907" t="s">
        <v>1140</v>
      </c>
      <c r="AY198" s="907" t="s">
        <v>534</v>
      </c>
      <c r="AZ198" s="907" t="s">
        <v>534</v>
      </c>
      <c r="BA198" s="907" t="s">
        <v>1140</v>
      </c>
      <c r="BB198" s="907" t="s">
        <v>534</v>
      </c>
      <c r="BC198" s="907" t="s">
        <v>1140</v>
      </c>
      <c r="BD198" s="907" t="s">
        <v>534</v>
      </c>
      <c r="BE198" s="907" t="s">
        <v>1140</v>
      </c>
      <c r="BF198" s="907" t="s">
        <v>1140</v>
      </c>
      <c r="BG198" s="907" t="s">
        <v>534</v>
      </c>
      <c r="BH198" s="907" t="s">
        <v>534</v>
      </c>
      <c r="BI198" s="907" t="s">
        <v>1140</v>
      </c>
      <c r="BJ198" s="907" t="s">
        <v>534</v>
      </c>
      <c r="BK198" s="907" t="s">
        <v>1140</v>
      </c>
      <c r="BL198" s="907" t="s">
        <v>534</v>
      </c>
      <c r="BM198" s="907" t="s">
        <v>1140</v>
      </c>
      <c r="BN198" s="907" t="s">
        <v>1140</v>
      </c>
      <c r="BO198" s="907" t="s">
        <v>534</v>
      </c>
      <c r="BP198" s="907" t="s">
        <v>534</v>
      </c>
      <c r="BQ198" s="907" t="s">
        <v>534</v>
      </c>
      <c r="BR198" s="907" t="s">
        <v>534</v>
      </c>
      <c r="BS198" s="907" t="s">
        <v>1140</v>
      </c>
      <c r="BT198" s="907" t="s">
        <v>534</v>
      </c>
      <c r="BU198" s="907" t="s">
        <v>1140</v>
      </c>
      <c r="BV198" s="907" t="s">
        <v>1140</v>
      </c>
      <c r="BW198" s="907" t="s">
        <v>1140</v>
      </c>
      <c r="BX198" s="907" t="s">
        <v>1140</v>
      </c>
      <c r="BY198" s="907" t="s">
        <v>1140</v>
      </c>
      <c r="BZ198" s="907" t="s">
        <v>534</v>
      </c>
      <c r="CA198" s="907" t="s">
        <v>534</v>
      </c>
      <c r="CB198" s="907" t="s">
        <v>1140</v>
      </c>
      <c r="CC198" s="907" t="s">
        <v>1140</v>
      </c>
      <c r="CD198" s="907" t="s">
        <v>1140</v>
      </c>
      <c r="CE198" s="907" t="s">
        <v>1140</v>
      </c>
      <c r="CF198" s="907" t="s">
        <v>534</v>
      </c>
      <c r="CG198" s="907" t="s">
        <v>1140</v>
      </c>
      <c r="CH198" s="907" t="s">
        <v>1140</v>
      </c>
      <c r="CI198" s="907" t="s">
        <v>1140</v>
      </c>
      <c r="CJ198" s="907" t="s">
        <v>1140</v>
      </c>
      <c r="CK198" s="907" t="s">
        <v>1140</v>
      </c>
      <c r="CL198" s="907" t="s">
        <v>1140</v>
      </c>
      <c r="CM198" s="907" t="s">
        <v>1140</v>
      </c>
      <c r="CN198" s="907" t="s">
        <v>534</v>
      </c>
      <c r="CO198" s="907" t="s">
        <v>1140</v>
      </c>
      <c r="CP198" s="907" t="s">
        <v>1140</v>
      </c>
      <c r="CQ198" s="907" t="s">
        <v>1140</v>
      </c>
      <c r="CR198" s="907" t="s">
        <v>1140</v>
      </c>
      <c r="CS198" s="907" t="s">
        <v>1140</v>
      </c>
      <c r="CT198" s="907" t="s">
        <v>1140</v>
      </c>
      <c r="CU198" s="907" t="s">
        <v>1140</v>
      </c>
      <c r="CV198" s="907" t="s">
        <v>1140</v>
      </c>
      <c r="CW198" s="907" t="s">
        <v>1140</v>
      </c>
      <c r="CX198" s="907" t="s">
        <v>1140</v>
      </c>
      <c r="CY198" s="907" t="s">
        <v>1140</v>
      </c>
      <c r="CZ198" s="907" t="s">
        <v>1140</v>
      </c>
      <c r="DA198" s="907" t="s">
        <v>1140</v>
      </c>
      <c r="DB198" s="907" t="s">
        <v>1140</v>
      </c>
      <c r="DC198" s="907" t="s">
        <v>1140</v>
      </c>
      <c r="DD198" s="907" t="s">
        <v>1140</v>
      </c>
      <c r="DE198" s="907" t="s">
        <v>1140</v>
      </c>
      <c r="DF198" s="907" t="s">
        <v>1140</v>
      </c>
      <c r="DG198" s="907" t="s">
        <v>1140</v>
      </c>
      <c r="DH198" s="907" t="s">
        <v>1140</v>
      </c>
      <c r="DI198" s="907" t="s">
        <v>1140</v>
      </c>
      <c r="DJ198" s="907" t="s">
        <v>534</v>
      </c>
      <c r="DK198" s="907" t="s">
        <v>1140</v>
      </c>
      <c r="DL198" s="907" t="s">
        <v>1140</v>
      </c>
      <c r="DM198" s="907" t="s">
        <v>1140</v>
      </c>
      <c r="DN198" s="907" t="s">
        <v>1140</v>
      </c>
      <c r="DO198" s="907" t="s">
        <v>1140</v>
      </c>
      <c r="DP198" s="907" t="s">
        <v>1140</v>
      </c>
      <c r="DQ198" s="907" t="s">
        <v>1140</v>
      </c>
      <c r="DR198" s="907" t="s">
        <v>534</v>
      </c>
      <c r="DS198" s="907" t="s">
        <v>534</v>
      </c>
      <c r="DT198" s="907" t="s">
        <v>1140</v>
      </c>
      <c r="DU198" s="907" t="s">
        <v>1140</v>
      </c>
      <c r="DV198" s="907" t="s">
        <v>1140</v>
      </c>
      <c r="DW198" s="907" t="s">
        <v>534</v>
      </c>
      <c r="DX198" s="907" t="s">
        <v>534</v>
      </c>
      <c r="DY198" s="907" t="s">
        <v>534</v>
      </c>
      <c r="DZ198" s="907" t="s">
        <v>534</v>
      </c>
      <c r="EA198" s="907" t="s">
        <v>534</v>
      </c>
      <c r="EB198" s="907" t="s">
        <v>534</v>
      </c>
      <c r="EC198" s="907" t="s">
        <v>534</v>
      </c>
      <c r="ED198" s="907" t="s">
        <v>1140</v>
      </c>
      <c r="EE198" s="907" t="s">
        <v>1140</v>
      </c>
      <c r="EF198" s="907" t="s">
        <v>1140</v>
      </c>
      <c r="EG198" s="907" t="s">
        <v>1140</v>
      </c>
      <c r="EH198" s="907" t="s">
        <v>1140</v>
      </c>
      <c r="EI198" s="907" t="s">
        <v>1140</v>
      </c>
      <c r="EJ198" s="907" t="s">
        <v>1140</v>
      </c>
      <c r="EK198" s="907" t="s">
        <v>1140</v>
      </c>
      <c r="EL198" s="907" t="s">
        <v>1140</v>
      </c>
      <c r="EM198" s="907" t="s">
        <v>1140</v>
      </c>
      <c r="EN198" s="907" t="s">
        <v>1140</v>
      </c>
      <c r="EO198" s="907" t="s">
        <v>1140</v>
      </c>
      <c r="EP198" s="907" t="s">
        <v>1140</v>
      </c>
      <c r="EQ198" s="907" t="s">
        <v>1140</v>
      </c>
      <c r="ER198" s="907" t="s">
        <v>534</v>
      </c>
      <c r="ES198" s="907" t="s">
        <v>1140</v>
      </c>
      <c r="ET198" s="907" t="s">
        <v>534</v>
      </c>
      <c r="EU198" s="907" t="s">
        <v>1140</v>
      </c>
      <c r="EV198" s="907" t="s">
        <v>1140</v>
      </c>
      <c r="EW198" s="907" t="s">
        <v>534</v>
      </c>
      <c r="EX198" s="907" t="s">
        <v>534</v>
      </c>
      <c r="EY198" s="907" t="s">
        <v>1140</v>
      </c>
      <c r="EZ198" s="907" t="s">
        <v>1140</v>
      </c>
      <c r="FA198" s="907" t="s">
        <v>1140</v>
      </c>
      <c r="FB198" s="907" t="s">
        <v>1140</v>
      </c>
      <c r="FC198" s="907" t="s">
        <v>1140</v>
      </c>
      <c r="FD198" s="907" t="s">
        <v>1140</v>
      </c>
      <c r="FE198" s="907" t="s">
        <v>1140</v>
      </c>
      <c r="FF198" s="907" t="s">
        <v>1140</v>
      </c>
      <c r="FG198" s="907" t="s">
        <v>1140</v>
      </c>
      <c r="FH198" s="907" t="s">
        <v>534</v>
      </c>
      <c r="FI198" s="907" t="s">
        <v>534</v>
      </c>
      <c r="FJ198" s="907" t="s">
        <v>1140</v>
      </c>
      <c r="FK198" s="907" t="s">
        <v>1140</v>
      </c>
      <c r="FL198" s="907" t="s">
        <v>1140</v>
      </c>
      <c r="FM198" s="907" t="s">
        <v>1140</v>
      </c>
      <c r="FN198" s="907" t="s">
        <v>1140</v>
      </c>
      <c r="FO198" s="907" t="s">
        <v>1140</v>
      </c>
      <c r="FP198" s="907" t="s">
        <v>1140</v>
      </c>
      <c r="FQ198" s="907" t="s">
        <v>1140</v>
      </c>
      <c r="FR198" s="907" t="s">
        <v>534</v>
      </c>
      <c r="FS198" s="907" t="s">
        <v>1140</v>
      </c>
      <c r="FT198" s="907" t="s">
        <v>1140</v>
      </c>
      <c r="FU198" s="907" t="s">
        <v>1140</v>
      </c>
      <c r="FV198" s="907" t="s">
        <v>534</v>
      </c>
      <c r="FW198" s="907" t="s">
        <v>1140</v>
      </c>
      <c r="FX198" s="907" t="s">
        <v>534</v>
      </c>
      <c r="FY198" s="907" t="s">
        <v>534</v>
      </c>
      <c r="FZ198" s="907" t="s">
        <v>534</v>
      </c>
      <c r="GA198" s="907" t="s">
        <v>534</v>
      </c>
      <c r="GB198" s="907" t="s">
        <v>534</v>
      </c>
      <c r="GC198" s="907" t="s">
        <v>1140</v>
      </c>
      <c r="GD198" s="907" t="s">
        <v>534</v>
      </c>
      <c r="GE198" s="907" t="s">
        <v>534</v>
      </c>
      <c r="GF198" s="907" t="s">
        <v>1140</v>
      </c>
      <c r="GG198" s="907" t="s">
        <v>1140</v>
      </c>
      <c r="GH198" s="907" t="s">
        <v>534</v>
      </c>
      <c r="GI198" s="907" t="s">
        <v>534</v>
      </c>
      <c r="GJ198" s="907" t="s">
        <v>534</v>
      </c>
      <c r="GK198" s="907" t="s">
        <v>534</v>
      </c>
    </row>
    <row r="199" spans="1:193" x14ac:dyDescent="0.2">
      <c r="A199" s="906">
        <v>44659</v>
      </c>
      <c r="B199" s="907" t="s">
        <v>1140</v>
      </c>
      <c r="C199" s="907" t="s">
        <v>1140</v>
      </c>
      <c r="D199" s="907" t="s">
        <v>1140</v>
      </c>
      <c r="E199" s="907" t="s">
        <v>534</v>
      </c>
      <c r="F199" s="907" t="s">
        <v>1140</v>
      </c>
      <c r="G199" s="907" t="s">
        <v>1140</v>
      </c>
      <c r="H199" s="907" t="s">
        <v>1140</v>
      </c>
      <c r="I199" s="907" t="s">
        <v>1140</v>
      </c>
      <c r="J199" s="907" t="s">
        <v>1140</v>
      </c>
      <c r="K199" s="907" t="s">
        <v>1140</v>
      </c>
      <c r="L199" s="907" t="s">
        <v>1140</v>
      </c>
      <c r="M199" s="907" t="s">
        <v>1140</v>
      </c>
      <c r="N199" s="907" t="s">
        <v>1140</v>
      </c>
      <c r="O199" s="907" t="s">
        <v>1140</v>
      </c>
      <c r="P199" s="907" t="s">
        <v>1140</v>
      </c>
      <c r="Q199" s="907" t="s">
        <v>1140</v>
      </c>
      <c r="R199" s="907" t="s">
        <v>1140</v>
      </c>
      <c r="S199" s="907" t="s">
        <v>1140</v>
      </c>
      <c r="T199" s="907" t="s">
        <v>1140</v>
      </c>
      <c r="U199" s="907" t="s">
        <v>1140</v>
      </c>
      <c r="V199" s="907" t="s">
        <v>1140</v>
      </c>
      <c r="W199" s="907" t="s">
        <v>1140</v>
      </c>
      <c r="X199" s="907" t="s">
        <v>1140</v>
      </c>
      <c r="Y199" s="907" t="s">
        <v>1140</v>
      </c>
      <c r="Z199" s="907" t="s">
        <v>1140</v>
      </c>
      <c r="AA199" s="907" t="s">
        <v>1140</v>
      </c>
      <c r="AB199" s="907" t="s">
        <v>1140</v>
      </c>
      <c r="AC199" s="907" t="s">
        <v>1140</v>
      </c>
      <c r="AD199" s="907" t="s">
        <v>1140</v>
      </c>
      <c r="AE199" s="907" t="s">
        <v>1140</v>
      </c>
      <c r="AF199" s="907" t="s">
        <v>1140</v>
      </c>
      <c r="AG199" s="907" t="s">
        <v>1140</v>
      </c>
      <c r="AH199" s="907" t="s">
        <v>1140</v>
      </c>
      <c r="AI199" s="907" t="s">
        <v>1140</v>
      </c>
      <c r="AJ199" s="907" t="s">
        <v>1140</v>
      </c>
      <c r="AK199" s="907" t="s">
        <v>1140</v>
      </c>
      <c r="AL199" s="907" t="s">
        <v>1140</v>
      </c>
      <c r="AM199" s="907" t="s">
        <v>1140</v>
      </c>
      <c r="AN199" s="907" t="s">
        <v>1140</v>
      </c>
      <c r="AO199" s="907" t="s">
        <v>1140</v>
      </c>
      <c r="AP199" s="907" t="s">
        <v>1140</v>
      </c>
      <c r="AQ199" s="907" t="s">
        <v>1140</v>
      </c>
      <c r="AR199" s="907" t="s">
        <v>1140</v>
      </c>
      <c r="AS199" s="907" t="s">
        <v>1140</v>
      </c>
      <c r="AT199" s="907" t="s">
        <v>1140</v>
      </c>
      <c r="AU199" s="907" t="s">
        <v>1140</v>
      </c>
      <c r="AV199" s="907" t="s">
        <v>1140</v>
      </c>
      <c r="AW199" s="907" t="s">
        <v>1140</v>
      </c>
      <c r="AX199" s="907" t="s">
        <v>1140</v>
      </c>
      <c r="AY199" s="907" t="s">
        <v>534</v>
      </c>
      <c r="AZ199" s="907" t="s">
        <v>534</v>
      </c>
      <c r="BA199" s="907" t="s">
        <v>1140</v>
      </c>
      <c r="BB199" s="907" t="s">
        <v>534</v>
      </c>
      <c r="BC199" s="907" t="s">
        <v>1140</v>
      </c>
      <c r="BD199" s="907" t="s">
        <v>534</v>
      </c>
      <c r="BE199" s="907" t="s">
        <v>1140</v>
      </c>
      <c r="BF199" s="907" t="s">
        <v>1140</v>
      </c>
      <c r="BG199" s="907" t="s">
        <v>534</v>
      </c>
      <c r="BH199" s="907" t="s">
        <v>534</v>
      </c>
      <c r="BI199" s="907" t="s">
        <v>1140</v>
      </c>
      <c r="BJ199" s="907" t="s">
        <v>534</v>
      </c>
      <c r="BK199" s="907" t="s">
        <v>1140</v>
      </c>
      <c r="BL199" s="907" t="s">
        <v>534</v>
      </c>
      <c r="BM199" s="907" t="s">
        <v>1140</v>
      </c>
      <c r="BN199" s="907" t="s">
        <v>1140</v>
      </c>
      <c r="BO199" s="907" t="s">
        <v>534</v>
      </c>
      <c r="BP199" s="907" t="s">
        <v>534</v>
      </c>
      <c r="BQ199" s="907" t="s">
        <v>534</v>
      </c>
      <c r="BR199" s="907" t="s">
        <v>534</v>
      </c>
      <c r="BS199" s="907" t="s">
        <v>1140</v>
      </c>
      <c r="BT199" s="907" t="s">
        <v>534</v>
      </c>
      <c r="BU199" s="907" t="s">
        <v>1140</v>
      </c>
      <c r="BV199" s="907" t="s">
        <v>1140</v>
      </c>
      <c r="BW199" s="907" t="s">
        <v>1140</v>
      </c>
      <c r="BX199" s="907" t="s">
        <v>1140</v>
      </c>
      <c r="BY199" s="907" t="s">
        <v>1140</v>
      </c>
      <c r="BZ199" s="907" t="s">
        <v>534</v>
      </c>
      <c r="CA199" s="907" t="s">
        <v>534</v>
      </c>
      <c r="CB199" s="907" t="s">
        <v>1140</v>
      </c>
      <c r="CC199" s="907" t="s">
        <v>1140</v>
      </c>
      <c r="CD199" s="907" t="s">
        <v>1140</v>
      </c>
      <c r="CE199" s="907" t="s">
        <v>1140</v>
      </c>
      <c r="CF199" s="907" t="s">
        <v>534</v>
      </c>
      <c r="CG199" s="907" t="s">
        <v>1140</v>
      </c>
      <c r="CH199" s="907" t="s">
        <v>1140</v>
      </c>
      <c r="CI199" s="907" t="s">
        <v>1140</v>
      </c>
      <c r="CJ199" s="907" t="s">
        <v>1140</v>
      </c>
      <c r="CK199" s="907" t="s">
        <v>1140</v>
      </c>
      <c r="CL199" s="907" t="s">
        <v>1140</v>
      </c>
      <c r="CM199" s="907" t="s">
        <v>1140</v>
      </c>
      <c r="CN199" s="907" t="s">
        <v>534</v>
      </c>
      <c r="CO199" s="907" t="s">
        <v>1140</v>
      </c>
      <c r="CP199" s="907" t="s">
        <v>1140</v>
      </c>
      <c r="CQ199" s="907" t="s">
        <v>1140</v>
      </c>
      <c r="CR199" s="907" t="s">
        <v>1140</v>
      </c>
      <c r="CS199" s="907" t="s">
        <v>1140</v>
      </c>
      <c r="CT199" s="907" t="s">
        <v>1140</v>
      </c>
      <c r="CU199" s="907" t="s">
        <v>1140</v>
      </c>
      <c r="CV199" s="907" t="s">
        <v>1140</v>
      </c>
      <c r="CW199" s="907" t="s">
        <v>1140</v>
      </c>
      <c r="CX199" s="907" t="s">
        <v>1140</v>
      </c>
      <c r="CY199" s="907" t="s">
        <v>1140</v>
      </c>
      <c r="CZ199" s="907" t="s">
        <v>1140</v>
      </c>
      <c r="DA199" s="907" t="s">
        <v>1140</v>
      </c>
      <c r="DB199" s="907" t="s">
        <v>1140</v>
      </c>
      <c r="DC199" s="907" t="s">
        <v>1140</v>
      </c>
      <c r="DD199" s="907" t="s">
        <v>1140</v>
      </c>
      <c r="DE199" s="907" t="s">
        <v>1140</v>
      </c>
      <c r="DF199" s="907" t="s">
        <v>1140</v>
      </c>
      <c r="DG199" s="907" t="s">
        <v>1140</v>
      </c>
      <c r="DH199" s="907" t="s">
        <v>1140</v>
      </c>
      <c r="DI199" s="907" t="s">
        <v>1140</v>
      </c>
      <c r="DJ199" s="907" t="s">
        <v>534</v>
      </c>
      <c r="DK199" s="907" t="s">
        <v>1140</v>
      </c>
      <c r="DL199" s="907" t="s">
        <v>1140</v>
      </c>
      <c r="DM199" s="907" t="s">
        <v>1140</v>
      </c>
      <c r="DN199" s="907" t="s">
        <v>1140</v>
      </c>
      <c r="DO199" s="907" t="s">
        <v>1140</v>
      </c>
      <c r="DP199" s="907" t="s">
        <v>1140</v>
      </c>
      <c r="DQ199" s="907" t="s">
        <v>1140</v>
      </c>
      <c r="DR199" s="907" t="s">
        <v>534</v>
      </c>
      <c r="DS199" s="907" t="s">
        <v>534</v>
      </c>
      <c r="DT199" s="907" t="s">
        <v>1140</v>
      </c>
      <c r="DU199" s="907" t="s">
        <v>1140</v>
      </c>
      <c r="DV199" s="907" t="s">
        <v>1140</v>
      </c>
      <c r="DW199" s="907" t="s">
        <v>534</v>
      </c>
      <c r="DX199" s="907" t="s">
        <v>534</v>
      </c>
      <c r="DY199" s="907" t="s">
        <v>534</v>
      </c>
      <c r="DZ199" s="907" t="s">
        <v>534</v>
      </c>
      <c r="EA199" s="907" t="s">
        <v>534</v>
      </c>
      <c r="EB199" s="907" t="s">
        <v>1140</v>
      </c>
      <c r="EC199" s="907" t="s">
        <v>534</v>
      </c>
      <c r="ED199" s="907" t="s">
        <v>1140</v>
      </c>
      <c r="EE199" s="907" t="s">
        <v>1140</v>
      </c>
      <c r="EF199" s="907" t="s">
        <v>1140</v>
      </c>
      <c r="EG199" s="907" t="s">
        <v>1140</v>
      </c>
      <c r="EH199" s="907" t="s">
        <v>1140</v>
      </c>
      <c r="EI199" s="907" t="s">
        <v>1140</v>
      </c>
      <c r="EJ199" s="907" t="s">
        <v>1140</v>
      </c>
      <c r="EK199" s="907" t="s">
        <v>1140</v>
      </c>
      <c r="EL199" s="907" t="s">
        <v>1140</v>
      </c>
      <c r="EM199" s="907" t="s">
        <v>1140</v>
      </c>
      <c r="EN199" s="907" t="s">
        <v>1140</v>
      </c>
      <c r="EO199" s="907" t="s">
        <v>1140</v>
      </c>
      <c r="EP199" s="907" t="s">
        <v>1140</v>
      </c>
      <c r="EQ199" s="907" t="s">
        <v>1140</v>
      </c>
      <c r="ER199" s="907" t="s">
        <v>534</v>
      </c>
      <c r="ES199" s="907" t="s">
        <v>1140</v>
      </c>
      <c r="ET199" s="907" t="s">
        <v>534</v>
      </c>
      <c r="EU199" s="907" t="s">
        <v>1140</v>
      </c>
      <c r="EV199" s="907" t="s">
        <v>1140</v>
      </c>
      <c r="EW199" s="907" t="s">
        <v>1140</v>
      </c>
      <c r="EX199" s="907" t="s">
        <v>534</v>
      </c>
      <c r="EY199" s="907" t="s">
        <v>1140</v>
      </c>
      <c r="EZ199" s="907" t="s">
        <v>1140</v>
      </c>
      <c r="FA199" s="907" t="s">
        <v>1140</v>
      </c>
      <c r="FB199" s="907" t="s">
        <v>1140</v>
      </c>
      <c r="FC199" s="907" t="s">
        <v>1140</v>
      </c>
      <c r="FD199" s="907" t="s">
        <v>1140</v>
      </c>
      <c r="FE199" s="907" t="s">
        <v>1140</v>
      </c>
      <c r="FF199" s="907" t="s">
        <v>1140</v>
      </c>
      <c r="FG199" s="907" t="s">
        <v>1140</v>
      </c>
      <c r="FH199" s="907" t="s">
        <v>1140</v>
      </c>
      <c r="FI199" s="907" t="s">
        <v>1140</v>
      </c>
      <c r="FJ199" s="907" t="s">
        <v>1140</v>
      </c>
      <c r="FK199" s="907" t="s">
        <v>1140</v>
      </c>
      <c r="FL199" s="907" t="s">
        <v>1140</v>
      </c>
      <c r="FM199" s="907" t="s">
        <v>1140</v>
      </c>
      <c r="FN199" s="907" t="s">
        <v>1140</v>
      </c>
      <c r="FO199" s="907" t="s">
        <v>1140</v>
      </c>
      <c r="FP199" s="907" t="s">
        <v>1140</v>
      </c>
      <c r="FQ199" s="907" t="s">
        <v>1140</v>
      </c>
      <c r="FR199" s="907" t="s">
        <v>534</v>
      </c>
      <c r="FS199" s="907" t="s">
        <v>1140</v>
      </c>
      <c r="FT199" s="907" t="s">
        <v>1140</v>
      </c>
      <c r="FU199" s="907" t="s">
        <v>1140</v>
      </c>
      <c r="FV199" s="907" t="s">
        <v>534</v>
      </c>
      <c r="FW199" s="907" t="s">
        <v>1140</v>
      </c>
      <c r="FX199" s="907" t="s">
        <v>534</v>
      </c>
      <c r="FY199" s="907" t="s">
        <v>534</v>
      </c>
      <c r="FZ199" s="907" t="s">
        <v>534</v>
      </c>
      <c r="GA199" s="907" t="s">
        <v>534</v>
      </c>
      <c r="GB199" s="907" t="s">
        <v>534</v>
      </c>
      <c r="GC199" s="907" t="s">
        <v>1140</v>
      </c>
      <c r="GD199" s="907" t="s">
        <v>534</v>
      </c>
      <c r="GE199" s="907" t="s">
        <v>534</v>
      </c>
      <c r="GF199" s="907" t="s">
        <v>1140</v>
      </c>
      <c r="GG199" s="907" t="s">
        <v>1140</v>
      </c>
      <c r="GH199" s="907" t="s">
        <v>534</v>
      </c>
      <c r="GI199" s="907" t="s">
        <v>534</v>
      </c>
      <c r="GJ199" s="907" t="s">
        <v>534</v>
      </c>
      <c r="GK199" s="907" t="s">
        <v>1140</v>
      </c>
    </row>
    <row r="200" spans="1:193" x14ac:dyDescent="0.2">
      <c r="A200" s="906">
        <v>44660</v>
      </c>
      <c r="B200" s="907" t="s">
        <v>1140</v>
      </c>
      <c r="C200" s="907" t="s">
        <v>1140</v>
      </c>
      <c r="D200" s="907" t="s">
        <v>1140</v>
      </c>
      <c r="E200" s="907" t="s">
        <v>1140</v>
      </c>
      <c r="F200" s="907" t="s">
        <v>1140</v>
      </c>
      <c r="G200" s="907" t="s">
        <v>1140</v>
      </c>
      <c r="H200" s="907" t="s">
        <v>1140</v>
      </c>
      <c r="I200" s="907" t="s">
        <v>1140</v>
      </c>
      <c r="J200" s="907" t="s">
        <v>1140</v>
      </c>
      <c r="K200" s="907" t="s">
        <v>1140</v>
      </c>
      <c r="L200" s="907" t="s">
        <v>1140</v>
      </c>
      <c r="M200" s="907" t="s">
        <v>1140</v>
      </c>
      <c r="N200" s="907" t="s">
        <v>1140</v>
      </c>
      <c r="O200" s="907" t="s">
        <v>1140</v>
      </c>
      <c r="P200" s="907" t="s">
        <v>1140</v>
      </c>
      <c r="Q200" s="907" t="s">
        <v>1140</v>
      </c>
      <c r="R200" s="907" t="s">
        <v>1140</v>
      </c>
      <c r="S200" s="907" t="s">
        <v>1140</v>
      </c>
      <c r="T200" s="907" t="s">
        <v>1140</v>
      </c>
      <c r="U200" s="907" t="s">
        <v>1140</v>
      </c>
      <c r="V200" s="907" t="s">
        <v>1140</v>
      </c>
      <c r="W200" s="907" t="s">
        <v>1140</v>
      </c>
      <c r="X200" s="907" t="s">
        <v>1140</v>
      </c>
      <c r="Y200" s="907" t="s">
        <v>1140</v>
      </c>
      <c r="Z200" s="907" t="s">
        <v>1140</v>
      </c>
      <c r="AA200" s="907" t="s">
        <v>1140</v>
      </c>
      <c r="AB200" s="907" t="s">
        <v>1140</v>
      </c>
      <c r="AC200" s="907" t="s">
        <v>1140</v>
      </c>
      <c r="AD200" s="907" t="s">
        <v>1140</v>
      </c>
      <c r="AE200" s="907" t="s">
        <v>1140</v>
      </c>
      <c r="AF200" s="907" t="s">
        <v>1140</v>
      </c>
      <c r="AG200" s="907" t="s">
        <v>1140</v>
      </c>
      <c r="AH200" s="907" t="s">
        <v>1140</v>
      </c>
      <c r="AI200" s="907" t="s">
        <v>1140</v>
      </c>
      <c r="AJ200" s="907" t="s">
        <v>1140</v>
      </c>
      <c r="AK200" s="907" t="s">
        <v>1140</v>
      </c>
      <c r="AL200" s="907" t="s">
        <v>1140</v>
      </c>
      <c r="AM200" s="907" t="s">
        <v>1140</v>
      </c>
      <c r="AN200" s="907" t="s">
        <v>1140</v>
      </c>
      <c r="AO200" s="907" t="s">
        <v>1140</v>
      </c>
      <c r="AP200" s="907" t="s">
        <v>1140</v>
      </c>
      <c r="AQ200" s="907" t="s">
        <v>1140</v>
      </c>
      <c r="AR200" s="907" t="s">
        <v>1140</v>
      </c>
      <c r="AS200" s="907" t="s">
        <v>1140</v>
      </c>
      <c r="AT200" s="907" t="s">
        <v>1140</v>
      </c>
      <c r="AU200" s="907" t="s">
        <v>1140</v>
      </c>
      <c r="AV200" s="907" t="s">
        <v>1140</v>
      </c>
      <c r="AW200" s="907" t="s">
        <v>1140</v>
      </c>
      <c r="AX200" s="907" t="s">
        <v>1140</v>
      </c>
      <c r="AY200" s="907" t="s">
        <v>534</v>
      </c>
      <c r="AZ200" s="907" t="s">
        <v>534</v>
      </c>
      <c r="BA200" s="907" t="s">
        <v>1140</v>
      </c>
      <c r="BB200" s="907" t="s">
        <v>534</v>
      </c>
      <c r="BC200" s="907" t="s">
        <v>1140</v>
      </c>
      <c r="BD200" s="907" t="s">
        <v>534</v>
      </c>
      <c r="BE200" s="907" t="s">
        <v>1140</v>
      </c>
      <c r="BF200" s="907" t="s">
        <v>1140</v>
      </c>
      <c r="BG200" s="907" t="s">
        <v>534</v>
      </c>
      <c r="BH200" s="907" t="s">
        <v>534</v>
      </c>
      <c r="BI200" s="907" t="s">
        <v>1140</v>
      </c>
      <c r="BJ200" s="907" t="s">
        <v>534</v>
      </c>
      <c r="BK200" s="907" t="s">
        <v>1140</v>
      </c>
      <c r="BL200" s="907" t="s">
        <v>534</v>
      </c>
      <c r="BM200" s="907" t="s">
        <v>1140</v>
      </c>
      <c r="BN200" s="907" t="s">
        <v>1140</v>
      </c>
      <c r="BO200" s="907" t="s">
        <v>534</v>
      </c>
      <c r="BP200" s="907" t="s">
        <v>534</v>
      </c>
      <c r="BQ200" s="907" t="s">
        <v>534</v>
      </c>
      <c r="BR200" s="907" t="s">
        <v>534</v>
      </c>
      <c r="BS200" s="907" t="s">
        <v>1140</v>
      </c>
      <c r="BT200" s="907" t="s">
        <v>534</v>
      </c>
      <c r="BU200" s="907" t="s">
        <v>1140</v>
      </c>
      <c r="BV200" s="907" t="s">
        <v>1140</v>
      </c>
      <c r="BW200" s="907" t="s">
        <v>1140</v>
      </c>
      <c r="BX200" s="907" t="s">
        <v>1140</v>
      </c>
      <c r="BY200" s="907" t="s">
        <v>1140</v>
      </c>
      <c r="BZ200" s="907" t="s">
        <v>534</v>
      </c>
      <c r="CA200" s="907" t="s">
        <v>534</v>
      </c>
      <c r="CB200" s="907" t="s">
        <v>1140</v>
      </c>
      <c r="CC200" s="907" t="s">
        <v>1140</v>
      </c>
      <c r="CD200" s="907" t="s">
        <v>1140</v>
      </c>
      <c r="CE200" s="907" t="s">
        <v>1140</v>
      </c>
      <c r="CF200" s="907" t="s">
        <v>534</v>
      </c>
      <c r="CG200" s="907" t="s">
        <v>1140</v>
      </c>
      <c r="CH200" s="907" t="s">
        <v>1140</v>
      </c>
      <c r="CI200" s="907" t="s">
        <v>1140</v>
      </c>
      <c r="CJ200" s="907" t="s">
        <v>1140</v>
      </c>
      <c r="CK200" s="907" t="s">
        <v>534</v>
      </c>
      <c r="CL200" s="907" t="s">
        <v>1140</v>
      </c>
      <c r="CM200" s="907" t="s">
        <v>1140</v>
      </c>
      <c r="CN200" s="907" t="s">
        <v>534</v>
      </c>
      <c r="CO200" s="907" t="s">
        <v>1140</v>
      </c>
      <c r="CP200" s="907" t="s">
        <v>1140</v>
      </c>
      <c r="CQ200" s="907" t="s">
        <v>1140</v>
      </c>
      <c r="CR200" s="907" t="s">
        <v>1140</v>
      </c>
      <c r="CS200" s="907" t="s">
        <v>1140</v>
      </c>
      <c r="CT200" s="907" t="s">
        <v>1140</v>
      </c>
      <c r="CU200" s="907" t="s">
        <v>1140</v>
      </c>
      <c r="CV200" s="907" t="s">
        <v>1140</v>
      </c>
      <c r="CW200" s="907" t="s">
        <v>1140</v>
      </c>
      <c r="CX200" s="907" t="s">
        <v>1140</v>
      </c>
      <c r="CY200" s="907" t="s">
        <v>1140</v>
      </c>
      <c r="CZ200" s="907" t="s">
        <v>1140</v>
      </c>
      <c r="DA200" s="907" t="s">
        <v>1140</v>
      </c>
      <c r="DB200" s="907" t="s">
        <v>1140</v>
      </c>
      <c r="DC200" s="907" t="s">
        <v>1140</v>
      </c>
      <c r="DD200" s="907" t="s">
        <v>1140</v>
      </c>
      <c r="DE200" s="907" t="s">
        <v>1140</v>
      </c>
      <c r="DF200" s="907" t="s">
        <v>1140</v>
      </c>
      <c r="DG200" s="907" t="s">
        <v>1140</v>
      </c>
      <c r="DH200" s="907" t="s">
        <v>1140</v>
      </c>
      <c r="DI200" s="907" t="s">
        <v>1140</v>
      </c>
      <c r="DJ200" s="907" t="s">
        <v>534</v>
      </c>
      <c r="DK200" s="907" t="s">
        <v>1140</v>
      </c>
      <c r="DL200" s="907" t="s">
        <v>1140</v>
      </c>
      <c r="DM200" s="907" t="s">
        <v>1140</v>
      </c>
      <c r="DN200" s="907" t="s">
        <v>534</v>
      </c>
      <c r="DO200" s="907" t="s">
        <v>1140</v>
      </c>
      <c r="DP200" s="907" t="s">
        <v>1140</v>
      </c>
      <c r="DQ200" s="907" t="s">
        <v>1140</v>
      </c>
      <c r="DR200" s="907" t="s">
        <v>534</v>
      </c>
      <c r="DS200" s="907" t="s">
        <v>534</v>
      </c>
      <c r="DT200" s="907" t="s">
        <v>534</v>
      </c>
      <c r="DU200" s="907" t="s">
        <v>1140</v>
      </c>
      <c r="DV200" s="907" t="s">
        <v>1140</v>
      </c>
      <c r="DW200" s="907" t="s">
        <v>534</v>
      </c>
      <c r="DX200" s="907" t="s">
        <v>534</v>
      </c>
      <c r="DY200" s="907" t="s">
        <v>534</v>
      </c>
      <c r="DZ200" s="907" t="s">
        <v>534</v>
      </c>
      <c r="EA200" s="907" t="s">
        <v>534</v>
      </c>
      <c r="EB200" s="907" t="s">
        <v>534</v>
      </c>
      <c r="EC200" s="907" t="s">
        <v>534</v>
      </c>
      <c r="ED200" s="907" t="s">
        <v>1140</v>
      </c>
      <c r="EE200" s="907" t="s">
        <v>1140</v>
      </c>
      <c r="EF200" s="907" t="s">
        <v>1140</v>
      </c>
      <c r="EG200" s="907" t="s">
        <v>1140</v>
      </c>
      <c r="EH200" s="907" t="s">
        <v>1140</v>
      </c>
      <c r="EI200" s="907" t="s">
        <v>1140</v>
      </c>
      <c r="EJ200" s="907" t="s">
        <v>1140</v>
      </c>
      <c r="EK200" s="907" t="s">
        <v>1140</v>
      </c>
      <c r="EL200" s="907" t="s">
        <v>1140</v>
      </c>
      <c r="EM200" s="907" t="s">
        <v>1140</v>
      </c>
      <c r="EN200" s="907" t="s">
        <v>1140</v>
      </c>
      <c r="EO200" s="907" t="s">
        <v>1140</v>
      </c>
      <c r="EP200" s="907" t="s">
        <v>1140</v>
      </c>
      <c r="EQ200" s="907" t="s">
        <v>1140</v>
      </c>
      <c r="ER200" s="907" t="s">
        <v>534</v>
      </c>
      <c r="ES200" s="907" t="s">
        <v>534</v>
      </c>
      <c r="ET200" s="907" t="s">
        <v>534</v>
      </c>
      <c r="EU200" s="907" t="s">
        <v>1140</v>
      </c>
      <c r="EV200" s="907" t="s">
        <v>1140</v>
      </c>
      <c r="EW200" s="907" t="s">
        <v>534</v>
      </c>
      <c r="EX200" s="907" t="s">
        <v>534</v>
      </c>
      <c r="EY200" s="907" t="s">
        <v>1140</v>
      </c>
      <c r="EZ200" s="907" t="s">
        <v>1140</v>
      </c>
      <c r="FA200" s="907" t="s">
        <v>1140</v>
      </c>
      <c r="FB200" s="907" t="s">
        <v>1140</v>
      </c>
      <c r="FC200" s="907" t="s">
        <v>1140</v>
      </c>
      <c r="FD200" s="907" t="s">
        <v>1140</v>
      </c>
      <c r="FE200" s="907" t="s">
        <v>1140</v>
      </c>
      <c r="FF200" s="907" t="s">
        <v>1140</v>
      </c>
      <c r="FG200" s="907" t="s">
        <v>1140</v>
      </c>
      <c r="FH200" s="907" t="s">
        <v>534</v>
      </c>
      <c r="FI200" s="907" t="s">
        <v>534</v>
      </c>
      <c r="FJ200" s="907" t="s">
        <v>1140</v>
      </c>
      <c r="FK200" s="907" t="s">
        <v>1140</v>
      </c>
      <c r="FL200" s="907" t="s">
        <v>1140</v>
      </c>
      <c r="FM200" s="907" t="s">
        <v>1140</v>
      </c>
      <c r="FN200" s="907" t="s">
        <v>1140</v>
      </c>
      <c r="FO200" s="907" t="s">
        <v>1140</v>
      </c>
      <c r="FP200" s="907" t="s">
        <v>1140</v>
      </c>
      <c r="FQ200" s="907" t="s">
        <v>1140</v>
      </c>
      <c r="FR200" s="907" t="s">
        <v>534</v>
      </c>
      <c r="FS200" s="907" t="s">
        <v>1140</v>
      </c>
      <c r="FT200" s="907" t="s">
        <v>1140</v>
      </c>
      <c r="FU200" s="907" t="s">
        <v>1140</v>
      </c>
      <c r="FV200" s="907" t="s">
        <v>534</v>
      </c>
      <c r="FW200" s="907" t="s">
        <v>1140</v>
      </c>
      <c r="FX200" s="907" t="s">
        <v>534</v>
      </c>
      <c r="FY200" s="907" t="s">
        <v>534</v>
      </c>
      <c r="FZ200" s="907" t="s">
        <v>534</v>
      </c>
      <c r="GA200" s="907" t="s">
        <v>534</v>
      </c>
      <c r="GB200" s="907" t="s">
        <v>534</v>
      </c>
      <c r="GC200" s="907" t="s">
        <v>1140</v>
      </c>
      <c r="GD200" s="907" t="s">
        <v>534</v>
      </c>
      <c r="GE200" s="907" t="s">
        <v>534</v>
      </c>
      <c r="GF200" s="907" t="s">
        <v>1140</v>
      </c>
      <c r="GG200" s="907" t="s">
        <v>1140</v>
      </c>
      <c r="GH200" s="907" t="s">
        <v>534</v>
      </c>
      <c r="GI200" s="907" t="s">
        <v>534</v>
      </c>
      <c r="GJ200" s="907" t="s">
        <v>534</v>
      </c>
      <c r="GK200" s="907" t="s">
        <v>1140</v>
      </c>
    </row>
    <row r="201" spans="1:193" x14ac:dyDescent="0.2">
      <c r="A201" s="906">
        <v>44661</v>
      </c>
      <c r="B201" s="907" t="s">
        <v>1140</v>
      </c>
      <c r="C201" s="907" t="s">
        <v>1140</v>
      </c>
      <c r="D201" s="907" t="s">
        <v>1140</v>
      </c>
      <c r="E201" s="907" t="s">
        <v>534</v>
      </c>
      <c r="F201" s="907" t="s">
        <v>1140</v>
      </c>
      <c r="G201" s="907" t="s">
        <v>1140</v>
      </c>
      <c r="H201" s="907" t="s">
        <v>1140</v>
      </c>
      <c r="I201" s="907" t="s">
        <v>1140</v>
      </c>
      <c r="J201" s="907" t="s">
        <v>1140</v>
      </c>
      <c r="K201" s="907" t="s">
        <v>1140</v>
      </c>
      <c r="L201" s="907" t="s">
        <v>1140</v>
      </c>
      <c r="M201" s="907" t="s">
        <v>1140</v>
      </c>
      <c r="N201" s="907" t="s">
        <v>1140</v>
      </c>
      <c r="O201" s="907" t="s">
        <v>1140</v>
      </c>
      <c r="P201" s="907" t="s">
        <v>1140</v>
      </c>
      <c r="Q201" s="907" t="s">
        <v>1140</v>
      </c>
      <c r="R201" s="907" t="s">
        <v>1140</v>
      </c>
      <c r="S201" s="907" t="s">
        <v>1140</v>
      </c>
      <c r="T201" s="907" t="s">
        <v>1140</v>
      </c>
      <c r="U201" s="907" t="s">
        <v>1140</v>
      </c>
      <c r="V201" s="907" t="s">
        <v>1140</v>
      </c>
      <c r="W201" s="907" t="s">
        <v>1140</v>
      </c>
      <c r="X201" s="907" t="s">
        <v>1140</v>
      </c>
      <c r="Y201" s="907" t="s">
        <v>1140</v>
      </c>
      <c r="Z201" s="907" t="s">
        <v>1140</v>
      </c>
      <c r="AA201" s="907" t="s">
        <v>1140</v>
      </c>
      <c r="AB201" s="907" t="s">
        <v>1140</v>
      </c>
      <c r="AC201" s="907" t="s">
        <v>1140</v>
      </c>
      <c r="AD201" s="907" t="s">
        <v>1140</v>
      </c>
      <c r="AE201" s="907" t="s">
        <v>1140</v>
      </c>
      <c r="AF201" s="907" t="s">
        <v>1140</v>
      </c>
      <c r="AG201" s="907" t="s">
        <v>1140</v>
      </c>
      <c r="AH201" s="907" t="s">
        <v>1140</v>
      </c>
      <c r="AI201" s="907" t="s">
        <v>1140</v>
      </c>
      <c r="AJ201" s="907" t="s">
        <v>1140</v>
      </c>
      <c r="AK201" s="907" t="s">
        <v>1140</v>
      </c>
      <c r="AL201" s="907" t="s">
        <v>1140</v>
      </c>
      <c r="AM201" s="907" t="s">
        <v>1140</v>
      </c>
      <c r="AN201" s="907" t="s">
        <v>1140</v>
      </c>
      <c r="AO201" s="907" t="s">
        <v>1140</v>
      </c>
      <c r="AP201" s="907" t="s">
        <v>1140</v>
      </c>
      <c r="AQ201" s="907" t="s">
        <v>1140</v>
      </c>
      <c r="AR201" s="907" t="s">
        <v>1140</v>
      </c>
      <c r="AS201" s="907" t="s">
        <v>1140</v>
      </c>
      <c r="AT201" s="907" t="s">
        <v>1140</v>
      </c>
      <c r="AU201" s="907" t="s">
        <v>1140</v>
      </c>
      <c r="AV201" s="907" t="s">
        <v>1140</v>
      </c>
      <c r="AW201" s="907" t="s">
        <v>1140</v>
      </c>
      <c r="AX201" s="907" t="s">
        <v>1140</v>
      </c>
      <c r="AY201" s="907" t="s">
        <v>534</v>
      </c>
      <c r="AZ201" s="907" t="s">
        <v>534</v>
      </c>
      <c r="BA201" s="907" t="s">
        <v>1140</v>
      </c>
      <c r="BB201" s="907" t="s">
        <v>534</v>
      </c>
      <c r="BC201" s="907" t="s">
        <v>1140</v>
      </c>
      <c r="BD201" s="907" t="s">
        <v>534</v>
      </c>
      <c r="BE201" s="907" t="s">
        <v>1140</v>
      </c>
      <c r="BF201" s="907" t="s">
        <v>1140</v>
      </c>
      <c r="BG201" s="907" t="s">
        <v>534</v>
      </c>
      <c r="BH201" s="907" t="s">
        <v>534</v>
      </c>
      <c r="BI201" s="907" t="s">
        <v>1140</v>
      </c>
      <c r="BJ201" s="907" t="s">
        <v>534</v>
      </c>
      <c r="BK201" s="907" t="s">
        <v>1140</v>
      </c>
      <c r="BL201" s="907" t="s">
        <v>534</v>
      </c>
      <c r="BM201" s="907" t="s">
        <v>1140</v>
      </c>
      <c r="BN201" s="907" t="s">
        <v>1140</v>
      </c>
      <c r="BO201" s="907" t="s">
        <v>534</v>
      </c>
      <c r="BP201" s="907" t="s">
        <v>534</v>
      </c>
      <c r="BQ201" s="907" t="s">
        <v>534</v>
      </c>
      <c r="BR201" s="907" t="s">
        <v>534</v>
      </c>
      <c r="BS201" s="907" t="s">
        <v>1140</v>
      </c>
      <c r="BT201" s="907" t="s">
        <v>534</v>
      </c>
      <c r="BU201" s="907" t="s">
        <v>1140</v>
      </c>
      <c r="BV201" s="907" t="s">
        <v>1140</v>
      </c>
      <c r="BW201" s="907" t="s">
        <v>1140</v>
      </c>
      <c r="BX201" s="907" t="s">
        <v>1140</v>
      </c>
      <c r="BY201" s="907" t="s">
        <v>1140</v>
      </c>
      <c r="BZ201" s="907" t="s">
        <v>534</v>
      </c>
      <c r="CA201" s="907" t="s">
        <v>534</v>
      </c>
      <c r="CB201" s="907" t="s">
        <v>1140</v>
      </c>
      <c r="CC201" s="907" t="s">
        <v>1140</v>
      </c>
      <c r="CD201" s="907" t="s">
        <v>1140</v>
      </c>
      <c r="CE201" s="907" t="s">
        <v>1140</v>
      </c>
      <c r="CF201" s="907" t="s">
        <v>534</v>
      </c>
      <c r="CG201" s="907" t="s">
        <v>1140</v>
      </c>
      <c r="CH201" s="907" t="s">
        <v>1140</v>
      </c>
      <c r="CI201" s="907" t="s">
        <v>1140</v>
      </c>
      <c r="CJ201" s="907" t="s">
        <v>1140</v>
      </c>
      <c r="CK201" s="907" t="s">
        <v>1140</v>
      </c>
      <c r="CL201" s="907" t="s">
        <v>1140</v>
      </c>
      <c r="CM201" s="907" t="s">
        <v>1140</v>
      </c>
      <c r="CN201" s="907" t="s">
        <v>534</v>
      </c>
      <c r="CO201" s="907" t="s">
        <v>1140</v>
      </c>
      <c r="CP201" s="907" t="s">
        <v>1140</v>
      </c>
      <c r="CQ201" s="907" t="s">
        <v>1140</v>
      </c>
      <c r="CR201" s="907" t="s">
        <v>1140</v>
      </c>
      <c r="CS201" s="907" t="s">
        <v>1140</v>
      </c>
      <c r="CT201" s="907" t="s">
        <v>1140</v>
      </c>
      <c r="CU201" s="907" t="s">
        <v>1140</v>
      </c>
      <c r="CV201" s="907" t="s">
        <v>1140</v>
      </c>
      <c r="CW201" s="907" t="s">
        <v>1140</v>
      </c>
      <c r="CX201" s="907" t="s">
        <v>1140</v>
      </c>
      <c r="CY201" s="907" t="s">
        <v>1140</v>
      </c>
      <c r="CZ201" s="907" t="s">
        <v>1140</v>
      </c>
      <c r="DA201" s="907" t="s">
        <v>1140</v>
      </c>
      <c r="DB201" s="907" t="s">
        <v>1140</v>
      </c>
      <c r="DC201" s="907" t="s">
        <v>1140</v>
      </c>
      <c r="DD201" s="907" t="s">
        <v>1140</v>
      </c>
      <c r="DE201" s="907" t="s">
        <v>1140</v>
      </c>
      <c r="DF201" s="907" t="s">
        <v>1140</v>
      </c>
      <c r="DG201" s="907" t="s">
        <v>1140</v>
      </c>
      <c r="DH201" s="907" t="s">
        <v>1140</v>
      </c>
      <c r="DI201" s="907" t="s">
        <v>1140</v>
      </c>
      <c r="DJ201" s="907" t="s">
        <v>534</v>
      </c>
      <c r="DK201" s="907" t="s">
        <v>1140</v>
      </c>
      <c r="DL201" s="907" t="s">
        <v>1140</v>
      </c>
      <c r="DM201" s="907" t="s">
        <v>1140</v>
      </c>
      <c r="DN201" s="907" t="s">
        <v>534</v>
      </c>
      <c r="DO201" s="907" t="s">
        <v>1140</v>
      </c>
      <c r="DP201" s="907" t="s">
        <v>1140</v>
      </c>
      <c r="DQ201" s="907" t="s">
        <v>1140</v>
      </c>
      <c r="DR201" s="907" t="s">
        <v>534</v>
      </c>
      <c r="DS201" s="907" t="s">
        <v>534</v>
      </c>
      <c r="DT201" s="907" t="s">
        <v>534</v>
      </c>
      <c r="DU201" s="907" t="s">
        <v>1140</v>
      </c>
      <c r="DV201" s="907" t="s">
        <v>1140</v>
      </c>
      <c r="DW201" s="907" t="s">
        <v>534</v>
      </c>
      <c r="DX201" s="907" t="s">
        <v>534</v>
      </c>
      <c r="DY201" s="907" t="s">
        <v>534</v>
      </c>
      <c r="DZ201" s="907" t="s">
        <v>534</v>
      </c>
      <c r="EA201" s="907" t="s">
        <v>534</v>
      </c>
      <c r="EB201" s="907" t="s">
        <v>1140</v>
      </c>
      <c r="EC201" s="907" t="s">
        <v>534</v>
      </c>
      <c r="ED201" s="907" t="s">
        <v>1140</v>
      </c>
      <c r="EE201" s="907" t="s">
        <v>1140</v>
      </c>
      <c r="EF201" s="907" t="s">
        <v>1140</v>
      </c>
      <c r="EG201" s="907" t="s">
        <v>1140</v>
      </c>
      <c r="EH201" s="907" t="s">
        <v>1140</v>
      </c>
      <c r="EI201" s="907" t="s">
        <v>1140</v>
      </c>
      <c r="EJ201" s="907" t="s">
        <v>1140</v>
      </c>
      <c r="EK201" s="907" t="s">
        <v>1140</v>
      </c>
      <c r="EL201" s="907" t="s">
        <v>1140</v>
      </c>
      <c r="EM201" s="907" t="s">
        <v>1140</v>
      </c>
      <c r="EN201" s="907" t="s">
        <v>1140</v>
      </c>
      <c r="EO201" s="907" t="s">
        <v>1140</v>
      </c>
      <c r="EP201" s="907" t="s">
        <v>1140</v>
      </c>
      <c r="EQ201" s="907" t="s">
        <v>1140</v>
      </c>
      <c r="ER201" s="907" t="s">
        <v>534</v>
      </c>
      <c r="ES201" s="907" t="s">
        <v>534</v>
      </c>
      <c r="ET201" s="907" t="s">
        <v>534</v>
      </c>
      <c r="EU201" s="907" t="s">
        <v>1140</v>
      </c>
      <c r="EV201" s="907" t="s">
        <v>1140</v>
      </c>
      <c r="EW201" s="907" t="s">
        <v>534</v>
      </c>
      <c r="EX201" s="907" t="s">
        <v>534</v>
      </c>
      <c r="EY201" s="907" t="s">
        <v>1140</v>
      </c>
      <c r="EZ201" s="907" t="s">
        <v>1140</v>
      </c>
      <c r="FA201" s="907" t="s">
        <v>1140</v>
      </c>
      <c r="FB201" s="907" t="s">
        <v>1140</v>
      </c>
      <c r="FC201" s="907" t="s">
        <v>1140</v>
      </c>
      <c r="FD201" s="907" t="s">
        <v>1140</v>
      </c>
      <c r="FE201" s="907" t="s">
        <v>1140</v>
      </c>
      <c r="FF201" s="907" t="s">
        <v>1140</v>
      </c>
      <c r="FG201" s="907" t="s">
        <v>1140</v>
      </c>
      <c r="FH201" s="907" t="s">
        <v>534</v>
      </c>
      <c r="FI201" s="907" t="s">
        <v>534</v>
      </c>
      <c r="FJ201" s="907" t="s">
        <v>1140</v>
      </c>
      <c r="FK201" s="907" t="s">
        <v>1140</v>
      </c>
      <c r="FL201" s="907" t="s">
        <v>1140</v>
      </c>
      <c r="FM201" s="907" t="s">
        <v>1140</v>
      </c>
      <c r="FN201" s="907" t="s">
        <v>1140</v>
      </c>
      <c r="FO201" s="907" t="s">
        <v>1140</v>
      </c>
      <c r="FP201" s="907" t="s">
        <v>1140</v>
      </c>
      <c r="FQ201" s="907" t="s">
        <v>1140</v>
      </c>
      <c r="FR201" s="907" t="s">
        <v>534</v>
      </c>
      <c r="FS201" s="907" t="s">
        <v>1140</v>
      </c>
      <c r="FT201" s="907" t="s">
        <v>1140</v>
      </c>
      <c r="FU201" s="907" t="s">
        <v>1140</v>
      </c>
      <c r="FV201" s="907" t="s">
        <v>534</v>
      </c>
      <c r="FW201" s="907" t="s">
        <v>1140</v>
      </c>
      <c r="FX201" s="907" t="s">
        <v>534</v>
      </c>
      <c r="FY201" s="907" t="s">
        <v>534</v>
      </c>
      <c r="FZ201" s="907" t="s">
        <v>534</v>
      </c>
      <c r="GA201" s="907" t="s">
        <v>534</v>
      </c>
      <c r="GB201" s="907" t="s">
        <v>1140</v>
      </c>
      <c r="GC201" s="907" t="s">
        <v>1140</v>
      </c>
      <c r="GD201" s="907" t="s">
        <v>534</v>
      </c>
      <c r="GE201" s="907" t="s">
        <v>534</v>
      </c>
      <c r="GF201" s="907" t="s">
        <v>1140</v>
      </c>
      <c r="GG201" s="907" t="s">
        <v>1140</v>
      </c>
      <c r="GH201" s="907" t="s">
        <v>534</v>
      </c>
      <c r="GI201" s="907" t="s">
        <v>534</v>
      </c>
      <c r="GJ201" s="907" t="s">
        <v>534</v>
      </c>
      <c r="GK201" s="907" t="s">
        <v>534</v>
      </c>
    </row>
    <row r="202" spans="1:193" x14ac:dyDescent="0.2">
      <c r="A202" s="906">
        <v>44662</v>
      </c>
      <c r="B202" s="907" t="s">
        <v>1140</v>
      </c>
      <c r="C202" s="907" t="s">
        <v>1140</v>
      </c>
      <c r="D202" s="907" t="s">
        <v>1140</v>
      </c>
      <c r="E202" s="907" t="s">
        <v>534</v>
      </c>
      <c r="F202" s="907" t="s">
        <v>1140</v>
      </c>
      <c r="G202" s="907" t="s">
        <v>1140</v>
      </c>
      <c r="H202" s="907" t="s">
        <v>1140</v>
      </c>
      <c r="I202" s="907" t="s">
        <v>1140</v>
      </c>
      <c r="J202" s="907" t="s">
        <v>1140</v>
      </c>
      <c r="K202" s="907" t="s">
        <v>1140</v>
      </c>
      <c r="L202" s="907" t="s">
        <v>1140</v>
      </c>
      <c r="M202" s="907" t="s">
        <v>1140</v>
      </c>
      <c r="N202" s="907" t="s">
        <v>1140</v>
      </c>
      <c r="O202" s="907" t="s">
        <v>1140</v>
      </c>
      <c r="P202" s="907" t="s">
        <v>1140</v>
      </c>
      <c r="Q202" s="907" t="s">
        <v>1140</v>
      </c>
      <c r="R202" s="907" t="s">
        <v>1140</v>
      </c>
      <c r="S202" s="907" t="s">
        <v>1140</v>
      </c>
      <c r="T202" s="907" t="s">
        <v>1140</v>
      </c>
      <c r="U202" s="907" t="s">
        <v>1140</v>
      </c>
      <c r="V202" s="907" t="s">
        <v>1140</v>
      </c>
      <c r="W202" s="907" t="s">
        <v>1140</v>
      </c>
      <c r="X202" s="907" t="s">
        <v>1140</v>
      </c>
      <c r="Y202" s="907" t="s">
        <v>1140</v>
      </c>
      <c r="Z202" s="907" t="s">
        <v>1140</v>
      </c>
      <c r="AA202" s="907" t="s">
        <v>1140</v>
      </c>
      <c r="AB202" s="907" t="s">
        <v>1140</v>
      </c>
      <c r="AC202" s="907" t="s">
        <v>1140</v>
      </c>
      <c r="AD202" s="907" t="s">
        <v>1140</v>
      </c>
      <c r="AE202" s="907" t="s">
        <v>1140</v>
      </c>
      <c r="AF202" s="907" t="s">
        <v>1140</v>
      </c>
      <c r="AG202" s="907" t="s">
        <v>1140</v>
      </c>
      <c r="AH202" s="907" t="s">
        <v>1140</v>
      </c>
      <c r="AI202" s="907" t="s">
        <v>1140</v>
      </c>
      <c r="AJ202" s="907" t="s">
        <v>1140</v>
      </c>
      <c r="AK202" s="907" t="s">
        <v>1140</v>
      </c>
      <c r="AL202" s="907" t="s">
        <v>1140</v>
      </c>
      <c r="AM202" s="907" t="s">
        <v>1140</v>
      </c>
      <c r="AN202" s="907" t="s">
        <v>1140</v>
      </c>
      <c r="AO202" s="907" t="s">
        <v>1140</v>
      </c>
      <c r="AP202" s="907" t="s">
        <v>1140</v>
      </c>
      <c r="AQ202" s="907" t="s">
        <v>1140</v>
      </c>
      <c r="AR202" s="907" t="s">
        <v>1140</v>
      </c>
      <c r="AS202" s="907" t="s">
        <v>1140</v>
      </c>
      <c r="AT202" s="907" t="s">
        <v>1140</v>
      </c>
      <c r="AU202" s="907" t="s">
        <v>1140</v>
      </c>
      <c r="AV202" s="907" t="s">
        <v>1140</v>
      </c>
      <c r="AW202" s="907" t="s">
        <v>1140</v>
      </c>
      <c r="AX202" s="907" t="s">
        <v>1140</v>
      </c>
      <c r="AY202" s="907" t="s">
        <v>534</v>
      </c>
      <c r="AZ202" s="907" t="s">
        <v>534</v>
      </c>
      <c r="BA202" s="907" t="s">
        <v>1140</v>
      </c>
      <c r="BB202" s="907" t="s">
        <v>534</v>
      </c>
      <c r="BC202" s="907" t="s">
        <v>1140</v>
      </c>
      <c r="BD202" s="907" t="s">
        <v>534</v>
      </c>
      <c r="BE202" s="907" t="s">
        <v>1140</v>
      </c>
      <c r="BF202" s="907" t="s">
        <v>1140</v>
      </c>
      <c r="BG202" s="907" t="s">
        <v>534</v>
      </c>
      <c r="BH202" s="907" t="s">
        <v>534</v>
      </c>
      <c r="BI202" s="907" t="s">
        <v>1140</v>
      </c>
      <c r="BJ202" s="907" t="s">
        <v>534</v>
      </c>
      <c r="BK202" s="907" t="s">
        <v>1140</v>
      </c>
      <c r="BL202" s="907" t="s">
        <v>534</v>
      </c>
      <c r="BM202" s="907" t="s">
        <v>1140</v>
      </c>
      <c r="BN202" s="907" t="s">
        <v>1140</v>
      </c>
      <c r="BO202" s="907" t="s">
        <v>534</v>
      </c>
      <c r="BP202" s="907" t="s">
        <v>534</v>
      </c>
      <c r="BQ202" s="907" t="s">
        <v>534</v>
      </c>
      <c r="BR202" s="907" t="s">
        <v>534</v>
      </c>
      <c r="BS202" s="907" t="s">
        <v>1140</v>
      </c>
      <c r="BT202" s="907" t="s">
        <v>534</v>
      </c>
      <c r="BU202" s="907" t="s">
        <v>1140</v>
      </c>
      <c r="BV202" s="907" t="s">
        <v>1140</v>
      </c>
      <c r="BW202" s="907" t="s">
        <v>1140</v>
      </c>
      <c r="BX202" s="907" t="s">
        <v>1140</v>
      </c>
      <c r="BY202" s="907" t="s">
        <v>1140</v>
      </c>
      <c r="BZ202" s="907" t="s">
        <v>534</v>
      </c>
      <c r="CA202" s="907" t="s">
        <v>534</v>
      </c>
      <c r="CB202" s="907" t="s">
        <v>1140</v>
      </c>
      <c r="CC202" s="907" t="s">
        <v>1140</v>
      </c>
      <c r="CD202" s="907" t="s">
        <v>1140</v>
      </c>
      <c r="CE202" s="907" t="s">
        <v>1140</v>
      </c>
      <c r="CF202" s="907" t="s">
        <v>534</v>
      </c>
      <c r="CG202" s="907" t="s">
        <v>1140</v>
      </c>
      <c r="CH202" s="907" t="s">
        <v>1140</v>
      </c>
      <c r="CI202" s="907" t="s">
        <v>1140</v>
      </c>
      <c r="CJ202" s="907" t="s">
        <v>1140</v>
      </c>
      <c r="CK202" s="907" t="s">
        <v>1140</v>
      </c>
      <c r="CL202" s="907" t="s">
        <v>1140</v>
      </c>
      <c r="CM202" s="907" t="s">
        <v>1140</v>
      </c>
      <c r="CN202" s="907" t="s">
        <v>534</v>
      </c>
      <c r="CO202" s="907" t="s">
        <v>1140</v>
      </c>
      <c r="CP202" s="907" t="s">
        <v>1140</v>
      </c>
      <c r="CQ202" s="907" t="s">
        <v>1140</v>
      </c>
      <c r="CR202" s="907" t="s">
        <v>1140</v>
      </c>
      <c r="CS202" s="907" t="s">
        <v>1140</v>
      </c>
      <c r="CT202" s="907" t="s">
        <v>1140</v>
      </c>
      <c r="CU202" s="907" t="s">
        <v>1140</v>
      </c>
      <c r="CV202" s="907" t="s">
        <v>1140</v>
      </c>
      <c r="CW202" s="907" t="s">
        <v>1140</v>
      </c>
      <c r="CX202" s="907" t="s">
        <v>1140</v>
      </c>
      <c r="CY202" s="907" t="s">
        <v>1140</v>
      </c>
      <c r="CZ202" s="907" t="s">
        <v>534</v>
      </c>
      <c r="DA202" s="907" t="s">
        <v>1140</v>
      </c>
      <c r="DB202" s="907" t="s">
        <v>1140</v>
      </c>
      <c r="DC202" s="907" t="s">
        <v>1140</v>
      </c>
      <c r="DD202" s="907" t="s">
        <v>1140</v>
      </c>
      <c r="DE202" s="907" t="s">
        <v>1140</v>
      </c>
      <c r="DF202" s="907" t="s">
        <v>1140</v>
      </c>
      <c r="DG202" s="907" t="s">
        <v>1140</v>
      </c>
      <c r="DH202" s="907" t="s">
        <v>1140</v>
      </c>
      <c r="DI202" s="907" t="s">
        <v>1140</v>
      </c>
      <c r="DJ202" s="907" t="s">
        <v>534</v>
      </c>
      <c r="DK202" s="907" t="s">
        <v>1140</v>
      </c>
      <c r="DL202" s="907" t="s">
        <v>1140</v>
      </c>
      <c r="DM202" s="907" t="s">
        <v>1140</v>
      </c>
      <c r="DN202" s="907" t="s">
        <v>1140</v>
      </c>
      <c r="DO202" s="907" t="s">
        <v>1140</v>
      </c>
      <c r="DP202" s="907" t="s">
        <v>1140</v>
      </c>
      <c r="DQ202" s="907" t="s">
        <v>1140</v>
      </c>
      <c r="DR202" s="907" t="s">
        <v>534</v>
      </c>
      <c r="DS202" s="907" t="s">
        <v>534</v>
      </c>
      <c r="DT202" s="907" t="s">
        <v>1140</v>
      </c>
      <c r="DU202" s="907" t="s">
        <v>1140</v>
      </c>
      <c r="DV202" s="907" t="s">
        <v>1140</v>
      </c>
      <c r="DW202" s="907" t="s">
        <v>534</v>
      </c>
      <c r="DX202" s="907" t="s">
        <v>534</v>
      </c>
      <c r="DY202" s="907" t="s">
        <v>534</v>
      </c>
      <c r="DZ202" s="907" t="s">
        <v>534</v>
      </c>
      <c r="EA202" s="907" t="s">
        <v>534</v>
      </c>
      <c r="EB202" s="907" t="s">
        <v>534</v>
      </c>
      <c r="EC202" s="907" t="s">
        <v>534</v>
      </c>
      <c r="ED202" s="907" t="s">
        <v>1140</v>
      </c>
      <c r="EE202" s="907" t="s">
        <v>1140</v>
      </c>
      <c r="EF202" s="907" t="s">
        <v>1140</v>
      </c>
      <c r="EG202" s="907" t="s">
        <v>1140</v>
      </c>
      <c r="EH202" s="907" t="s">
        <v>1140</v>
      </c>
      <c r="EI202" s="907" t="s">
        <v>1140</v>
      </c>
      <c r="EJ202" s="907" t="s">
        <v>1140</v>
      </c>
      <c r="EK202" s="907" t="s">
        <v>1140</v>
      </c>
      <c r="EL202" s="907" t="s">
        <v>1140</v>
      </c>
      <c r="EM202" s="907" t="s">
        <v>1140</v>
      </c>
      <c r="EN202" s="907" t="s">
        <v>1140</v>
      </c>
      <c r="EO202" s="907" t="s">
        <v>1140</v>
      </c>
      <c r="EP202" s="907" t="s">
        <v>1140</v>
      </c>
      <c r="EQ202" s="907" t="s">
        <v>1140</v>
      </c>
      <c r="ER202" s="907" t="s">
        <v>534</v>
      </c>
      <c r="ES202" s="907" t="s">
        <v>534</v>
      </c>
      <c r="ET202" s="907" t="s">
        <v>534</v>
      </c>
      <c r="EU202" s="907" t="s">
        <v>1140</v>
      </c>
      <c r="EV202" s="907" t="s">
        <v>1140</v>
      </c>
      <c r="EW202" s="907" t="s">
        <v>1140</v>
      </c>
      <c r="EX202" s="907" t="s">
        <v>534</v>
      </c>
      <c r="EY202" s="907" t="s">
        <v>1140</v>
      </c>
      <c r="EZ202" s="907" t="s">
        <v>1140</v>
      </c>
      <c r="FA202" s="907" t="s">
        <v>1140</v>
      </c>
      <c r="FB202" s="907" t="s">
        <v>1140</v>
      </c>
      <c r="FC202" s="907" t="s">
        <v>1140</v>
      </c>
      <c r="FD202" s="907" t="s">
        <v>1140</v>
      </c>
      <c r="FE202" s="907" t="s">
        <v>1140</v>
      </c>
      <c r="FF202" s="907" t="s">
        <v>1140</v>
      </c>
      <c r="FG202" s="907" t="s">
        <v>1140</v>
      </c>
      <c r="FH202" s="907" t="s">
        <v>534</v>
      </c>
      <c r="FI202" s="907" t="s">
        <v>534</v>
      </c>
      <c r="FJ202" s="907" t="s">
        <v>1140</v>
      </c>
      <c r="FK202" s="907" t="s">
        <v>1140</v>
      </c>
      <c r="FL202" s="907" t="s">
        <v>1140</v>
      </c>
      <c r="FM202" s="907" t="s">
        <v>1140</v>
      </c>
      <c r="FN202" s="907" t="s">
        <v>1140</v>
      </c>
      <c r="FO202" s="907" t="s">
        <v>1140</v>
      </c>
      <c r="FP202" s="907" t="s">
        <v>1140</v>
      </c>
      <c r="FQ202" s="907" t="s">
        <v>1140</v>
      </c>
      <c r="FR202" s="907" t="s">
        <v>534</v>
      </c>
      <c r="FS202" s="907" t="s">
        <v>1140</v>
      </c>
      <c r="FT202" s="907" t="s">
        <v>1140</v>
      </c>
      <c r="FU202" s="907" t="s">
        <v>1140</v>
      </c>
      <c r="FV202" s="907" t="s">
        <v>534</v>
      </c>
      <c r="FW202" s="907" t="s">
        <v>1140</v>
      </c>
      <c r="FX202" s="907" t="s">
        <v>534</v>
      </c>
      <c r="FY202" s="907" t="s">
        <v>534</v>
      </c>
      <c r="FZ202" s="907" t="s">
        <v>534</v>
      </c>
      <c r="GA202" s="907" t="s">
        <v>534</v>
      </c>
      <c r="GB202" s="907" t="s">
        <v>534</v>
      </c>
      <c r="GC202" s="907" t="s">
        <v>1140</v>
      </c>
      <c r="GD202" s="907" t="s">
        <v>534</v>
      </c>
      <c r="GE202" s="907" t="s">
        <v>534</v>
      </c>
      <c r="GF202" s="907" t="s">
        <v>1140</v>
      </c>
      <c r="GG202" s="907" t="s">
        <v>1140</v>
      </c>
      <c r="GH202" s="907" t="s">
        <v>534</v>
      </c>
      <c r="GI202" s="907" t="s">
        <v>534</v>
      </c>
      <c r="GJ202" s="907" t="s">
        <v>534</v>
      </c>
      <c r="GK202" s="907" t="s">
        <v>1140</v>
      </c>
    </row>
    <row r="203" spans="1:193" x14ac:dyDescent="0.2">
      <c r="A203" s="906">
        <v>44663</v>
      </c>
      <c r="B203" s="907" t="s">
        <v>1140</v>
      </c>
      <c r="C203" s="907" t="s">
        <v>1140</v>
      </c>
      <c r="D203" s="907" t="s">
        <v>1140</v>
      </c>
      <c r="E203" s="907" t="s">
        <v>534</v>
      </c>
      <c r="F203" s="907" t="s">
        <v>1140</v>
      </c>
      <c r="G203" s="907" t="s">
        <v>1140</v>
      </c>
      <c r="H203" s="907" t="s">
        <v>1140</v>
      </c>
      <c r="I203" s="907" t="s">
        <v>1140</v>
      </c>
      <c r="J203" s="907" t="s">
        <v>1140</v>
      </c>
      <c r="K203" s="907" t="s">
        <v>1140</v>
      </c>
      <c r="L203" s="907" t="s">
        <v>1140</v>
      </c>
      <c r="M203" s="907" t="s">
        <v>1140</v>
      </c>
      <c r="N203" s="907" t="s">
        <v>1140</v>
      </c>
      <c r="O203" s="907" t="s">
        <v>1140</v>
      </c>
      <c r="P203" s="907" t="s">
        <v>1140</v>
      </c>
      <c r="Q203" s="907" t="s">
        <v>1140</v>
      </c>
      <c r="R203" s="907" t="s">
        <v>1140</v>
      </c>
      <c r="S203" s="907" t="s">
        <v>1140</v>
      </c>
      <c r="T203" s="907" t="s">
        <v>1140</v>
      </c>
      <c r="U203" s="907" t="s">
        <v>1140</v>
      </c>
      <c r="V203" s="907" t="s">
        <v>1140</v>
      </c>
      <c r="W203" s="907" t="s">
        <v>1140</v>
      </c>
      <c r="X203" s="907" t="s">
        <v>1140</v>
      </c>
      <c r="Y203" s="907" t="s">
        <v>1140</v>
      </c>
      <c r="Z203" s="907" t="s">
        <v>1140</v>
      </c>
      <c r="AA203" s="907" t="s">
        <v>1140</v>
      </c>
      <c r="AB203" s="907" t="s">
        <v>1140</v>
      </c>
      <c r="AC203" s="907" t="s">
        <v>1140</v>
      </c>
      <c r="AD203" s="907" t="s">
        <v>1140</v>
      </c>
      <c r="AE203" s="907" t="s">
        <v>1140</v>
      </c>
      <c r="AF203" s="907" t="s">
        <v>1140</v>
      </c>
      <c r="AG203" s="907" t="s">
        <v>1140</v>
      </c>
      <c r="AH203" s="907" t="s">
        <v>1140</v>
      </c>
      <c r="AI203" s="907" t="s">
        <v>1140</v>
      </c>
      <c r="AJ203" s="907" t="s">
        <v>1140</v>
      </c>
      <c r="AK203" s="907" t="s">
        <v>1140</v>
      </c>
      <c r="AL203" s="907" t="s">
        <v>1140</v>
      </c>
      <c r="AM203" s="907" t="s">
        <v>1140</v>
      </c>
      <c r="AN203" s="907" t="s">
        <v>1140</v>
      </c>
      <c r="AO203" s="907" t="s">
        <v>1140</v>
      </c>
      <c r="AP203" s="907" t="s">
        <v>1140</v>
      </c>
      <c r="AQ203" s="907" t="s">
        <v>1140</v>
      </c>
      <c r="AR203" s="907" t="s">
        <v>1140</v>
      </c>
      <c r="AS203" s="907" t="s">
        <v>1140</v>
      </c>
      <c r="AT203" s="907" t="s">
        <v>1140</v>
      </c>
      <c r="AU203" s="907" t="s">
        <v>1140</v>
      </c>
      <c r="AV203" s="907" t="s">
        <v>1140</v>
      </c>
      <c r="AW203" s="907" t="s">
        <v>1140</v>
      </c>
      <c r="AX203" s="907" t="s">
        <v>1140</v>
      </c>
      <c r="AY203" s="907" t="s">
        <v>534</v>
      </c>
      <c r="AZ203" s="907" t="s">
        <v>534</v>
      </c>
      <c r="BA203" s="907" t="s">
        <v>1140</v>
      </c>
      <c r="BB203" s="907" t="s">
        <v>534</v>
      </c>
      <c r="BC203" s="907" t="s">
        <v>1140</v>
      </c>
      <c r="BD203" s="907" t="s">
        <v>534</v>
      </c>
      <c r="BE203" s="907" t="s">
        <v>1140</v>
      </c>
      <c r="BF203" s="907" t="s">
        <v>1140</v>
      </c>
      <c r="BG203" s="907" t="s">
        <v>534</v>
      </c>
      <c r="BH203" s="907" t="s">
        <v>534</v>
      </c>
      <c r="BI203" s="907" t="s">
        <v>1140</v>
      </c>
      <c r="BJ203" s="907" t="s">
        <v>534</v>
      </c>
      <c r="BK203" s="907" t="s">
        <v>1140</v>
      </c>
      <c r="BL203" s="907" t="s">
        <v>534</v>
      </c>
      <c r="BM203" s="907" t="s">
        <v>1140</v>
      </c>
      <c r="BN203" s="907" t="s">
        <v>1140</v>
      </c>
      <c r="BO203" s="907" t="s">
        <v>534</v>
      </c>
      <c r="BP203" s="907" t="s">
        <v>534</v>
      </c>
      <c r="BQ203" s="907" t="s">
        <v>534</v>
      </c>
      <c r="BR203" s="907" t="s">
        <v>534</v>
      </c>
      <c r="BS203" s="907" t="s">
        <v>1140</v>
      </c>
      <c r="BT203" s="907" t="s">
        <v>534</v>
      </c>
      <c r="BU203" s="907" t="s">
        <v>1140</v>
      </c>
      <c r="BV203" s="907" t="s">
        <v>1140</v>
      </c>
      <c r="BW203" s="907" t="s">
        <v>1140</v>
      </c>
      <c r="BX203" s="907" t="s">
        <v>1140</v>
      </c>
      <c r="BY203" s="907" t="s">
        <v>1140</v>
      </c>
      <c r="BZ203" s="907" t="s">
        <v>534</v>
      </c>
      <c r="CA203" s="907" t="s">
        <v>534</v>
      </c>
      <c r="CB203" s="907" t="s">
        <v>1140</v>
      </c>
      <c r="CC203" s="907" t="s">
        <v>1140</v>
      </c>
      <c r="CD203" s="907" t="s">
        <v>1140</v>
      </c>
      <c r="CE203" s="907" t="s">
        <v>1140</v>
      </c>
      <c r="CF203" s="907" t="s">
        <v>534</v>
      </c>
      <c r="CG203" s="907" t="s">
        <v>1140</v>
      </c>
      <c r="CH203" s="907" t="s">
        <v>1140</v>
      </c>
      <c r="CI203" s="907" t="s">
        <v>1140</v>
      </c>
      <c r="CJ203" s="907" t="s">
        <v>1140</v>
      </c>
      <c r="CK203" s="907" t="s">
        <v>1140</v>
      </c>
      <c r="CL203" s="907" t="s">
        <v>1140</v>
      </c>
      <c r="CM203" s="907" t="s">
        <v>1140</v>
      </c>
      <c r="CN203" s="907" t="s">
        <v>534</v>
      </c>
      <c r="CO203" s="907" t="s">
        <v>1140</v>
      </c>
      <c r="CP203" s="907" t="s">
        <v>1140</v>
      </c>
      <c r="CQ203" s="907" t="s">
        <v>1140</v>
      </c>
      <c r="CR203" s="907" t="s">
        <v>1140</v>
      </c>
      <c r="CS203" s="907" t="s">
        <v>1140</v>
      </c>
      <c r="CT203" s="907" t="s">
        <v>1140</v>
      </c>
      <c r="CU203" s="907" t="s">
        <v>1140</v>
      </c>
      <c r="CV203" s="907" t="s">
        <v>1140</v>
      </c>
      <c r="CW203" s="907" t="s">
        <v>1140</v>
      </c>
      <c r="CX203" s="907" t="s">
        <v>1140</v>
      </c>
      <c r="CY203" s="907" t="s">
        <v>1140</v>
      </c>
      <c r="CZ203" s="907" t="s">
        <v>534</v>
      </c>
      <c r="DA203" s="907" t="s">
        <v>1140</v>
      </c>
      <c r="DB203" s="907" t="s">
        <v>1140</v>
      </c>
      <c r="DC203" s="907" t="s">
        <v>1140</v>
      </c>
      <c r="DD203" s="907" t="s">
        <v>1140</v>
      </c>
      <c r="DE203" s="907" t="s">
        <v>1140</v>
      </c>
      <c r="DF203" s="907" t="s">
        <v>1140</v>
      </c>
      <c r="DG203" s="907" t="s">
        <v>1140</v>
      </c>
      <c r="DH203" s="907" t="s">
        <v>1140</v>
      </c>
      <c r="DI203" s="907" t="s">
        <v>1140</v>
      </c>
      <c r="DJ203" s="907" t="s">
        <v>534</v>
      </c>
      <c r="DK203" s="907" t="s">
        <v>1140</v>
      </c>
      <c r="DL203" s="907" t="s">
        <v>1140</v>
      </c>
      <c r="DM203" s="907" t="s">
        <v>1140</v>
      </c>
      <c r="DN203" s="907" t="s">
        <v>1140</v>
      </c>
      <c r="DO203" s="907" t="s">
        <v>1140</v>
      </c>
      <c r="DP203" s="907" t="s">
        <v>1140</v>
      </c>
      <c r="DQ203" s="907" t="s">
        <v>1140</v>
      </c>
      <c r="DR203" s="907" t="s">
        <v>1140</v>
      </c>
      <c r="DS203" s="907" t="s">
        <v>1140</v>
      </c>
      <c r="DT203" s="907" t="s">
        <v>1140</v>
      </c>
      <c r="DU203" s="907" t="s">
        <v>1140</v>
      </c>
      <c r="DV203" s="907" t="s">
        <v>1140</v>
      </c>
      <c r="DW203" s="907" t="s">
        <v>534</v>
      </c>
      <c r="DX203" s="907" t="s">
        <v>534</v>
      </c>
      <c r="DY203" s="907" t="s">
        <v>534</v>
      </c>
      <c r="DZ203" s="907" t="s">
        <v>534</v>
      </c>
      <c r="EA203" s="907" t="s">
        <v>534</v>
      </c>
      <c r="EB203" s="907" t="s">
        <v>534</v>
      </c>
      <c r="EC203" s="907" t="s">
        <v>534</v>
      </c>
      <c r="ED203" s="907" t="s">
        <v>1140</v>
      </c>
      <c r="EE203" s="907" t="s">
        <v>1140</v>
      </c>
      <c r="EF203" s="907" t="s">
        <v>1140</v>
      </c>
      <c r="EG203" s="907" t="s">
        <v>1140</v>
      </c>
      <c r="EH203" s="907" t="s">
        <v>1140</v>
      </c>
      <c r="EI203" s="907" t="s">
        <v>1140</v>
      </c>
      <c r="EJ203" s="907" t="s">
        <v>1140</v>
      </c>
      <c r="EK203" s="907" t="s">
        <v>1140</v>
      </c>
      <c r="EL203" s="907" t="s">
        <v>1140</v>
      </c>
      <c r="EM203" s="907" t="s">
        <v>1140</v>
      </c>
      <c r="EN203" s="907" t="s">
        <v>1140</v>
      </c>
      <c r="EO203" s="907" t="s">
        <v>1140</v>
      </c>
      <c r="EP203" s="907" t="s">
        <v>1140</v>
      </c>
      <c r="EQ203" s="907" t="s">
        <v>1140</v>
      </c>
      <c r="ER203" s="907" t="s">
        <v>534</v>
      </c>
      <c r="ES203" s="907" t="s">
        <v>534</v>
      </c>
      <c r="ET203" s="907" t="s">
        <v>534</v>
      </c>
      <c r="EU203" s="907" t="s">
        <v>1140</v>
      </c>
      <c r="EV203" s="907" t="s">
        <v>1140</v>
      </c>
      <c r="EW203" s="907" t="s">
        <v>1140</v>
      </c>
      <c r="EX203" s="907" t="s">
        <v>534</v>
      </c>
      <c r="EY203" s="907" t="s">
        <v>1140</v>
      </c>
      <c r="EZ203" s="907" t="s">
        <v>1140</v>
      </c>
      <c r="FA203" s="907" t="s">
        <v>1140</v>
      </c>
      <c r="FB203" s="907" t="s">
        <v>1140</v>
      </c>
      <c r="FC203" s="907" t="s">
        <v>1140</v>
      </c>
      <c r="FD203" s="907" t="s">
        <v>1140</v>
      </c>
      <c r="FE203" s="907" t="s">
        <v>1140</v>
      </c>
      <c r="FF203" s="907" t="s">
        <v>1140</v>
      </c>
      <c r="FG203" s="907" t="s">
        <v>1140</v>
      </c>
      <c r="FH203" s="907" t="s">
        <v>534</v>
      </c>
      <c r="FI203" s="907" t="s">
        <v>534</v>
      </c>
      <c r="FJ203" s="907" t="s">
        <v>1140</v>
      </c>
      <c r="FK203" s="907" t="s">
        <v>1140</v>
      </c>
      <c r="FL203" s="907" t="s">
        <v>1140</v>
      </c>
      <c r="FM203" s="907" t="s">
        <v>1140</v>
      </c>
      <c r="FN203" s="907" t="s">
        <v>1140</v>
      </c>
      <c r="FO203" s="907" t="s">
        <v>1140</v>
      </c>
      <c r="FP203" s="907" t="s">
        <v>1140</v>
      </c>
      <c r="FQ203" s="907" t="s">
        <v>1140</v>
      </c>
      <c r="FR203" s="907" t="s">
        <v>534</v>
      </c>
      <c r="FS203" s="907" t="s">
        <v>1140</v>
      </c>
      <c r="FT203" s="907" t="s">
        <v>1140</v>
      </c>
      <c r="FU203" s="907" t="s">
        <v>1140</v>
      </c>
      <c r="FV203" s="907" t="s">
        <v>534</v>
      </c>
      <c r="FW203" s="907" t="s">
        <v>1140</v>
      </c>
      <c r="FX203" s="907" t="s">
        <v>534</v>
      </c>
      <c r="FY203" s="907" t="s">
        <v>534</v>
      </c>
      <c r="FZ203" s="907" t="s">
        <v>534</v>
      </c>
      <c r="GA203" s="907" t="s">
        <v>534</v>
      </c>
      <c r="GB203" s="907" t="s">
        <v>534</v>
      </c>
      <c r="GC203" s="907" t="s">
        <v>1140</v>
      </c>
      <c r="GD203" s="907" t="s">
        <v>534</v>
      </c>
      <c r="GE203" s="907" t="s">
        <v>534</v>
      </c>
      <c r="GF203" s="907" t="s">
        <v>1140</v>
      </c>
      <c r="GG203" s="907" t="s">
        <v>1140</v>
      </c>
      <c r="GH203" s="907" t="s">
        <v>534</v>
      </c>
      <c r="GI203" s="907" t="s">
        <v>534</v>
      </c>
      <c r="GJ203" s="907" t="s">
        <v>534</v>
      </c>
      <c r="GK203" s="907" t="s">
        <v>534</v>
      </c>
    </row>
    <row r="204" spans="1:193" x14ac:dyDescent="0.2">
      <c r="A204" s="906">
        <v>44664</v>
      </c>
      <c r="B204" s="907" t="s">
        <v>1140</v>
      </c>
      <c r="C204" s="907" t="s">
        <v>1140</v>
      </c>
      <c r="D204" s="907" t="s">
        <v>1140</v>
      </c>
      <c r="E204" s="907" t="s">
        <v>534</v>
      </c>
      <c r="F204" s="907" t="s">
        <v>1140</v>
      </c>
      <c r="G204" s="907" t="s">
        <v>1140</v>
      </c>
      <c r="H204" s="907" t="s">
        <v>1140</v>
      </c>
      <c r="I204" s="907" t="s">
        <v>1140</v>
      </c>
      <c r="J204" s="907" t="s">
        <v>1140</v>
      </c>
      <c r="K204" s="907" t="s">
        <v>1140</v>
      </c>
      <c r="L204" s="907" t="s">
        <v>534</v>
      </c>
      <c r="M204" s="907" t="s">
        <v>1140</v>
      </c>
      <c r="N204" s="907" t="s">
        <v>1140</v>
      </c>
      <c r="O204" s="907" t="s">
        <v>1140</v>
      </c>
      <c r="P204" s="907" t="s">
        <v>1140</v>
      </c>
      <c r="Q204" s="907" t="s">
        <v>1140</v>
      </c>
      <c r="R204" s="907" t="s">
        <v>1140</v>
      </c>
      <c r="S204" s="907" t="s">
        <v>1140</v>
      </c>
      <c r="T204" s="907" t="s">
        <v>1140</v>
      </c>
      <c r="U204" s="907" t="s">
        <v>1140</v>
      </c>
      <c r="V204" s="907" t="s">
        <v>1140</v>
      </c>
      <c r="W204" s="907" t="s">
        <v>1140</v>
      </c>
      <c r="X204" s="907" t="s">
        <v>1140</v>
      </c>
      <c r="Y204" s="907" t="s">
        <v>1140</v>
      </c>
      <c r="Z204" s="907" t="s">
        <v>1140</v>
      </c>
      <c r="AA204" s="907" t="s">
        <v>1140</v>
      </c>
      <c r="AB204" s="907" t="s">
        <v>1140</v>
      </c>
      <c r="AC204" s="907" t="s">
        <v>1140</v>
      </c>
      <c r="AD204" s="907" t="s">
        <v>1140</v>
      </c>
      <c r="AE204" s="907" t="s">
        <v>1140</v>
      </c>
      <c r="AF204" s="907" t="s">
        <v>1140</v>
      </c>
      <c r="AG204" s="907" t="s">
        <v>1140</v>
      </c>
      <c r="AH204" s="907" t="s">
        <v>1140</v>
      </c>
      <c r="AI204" s="907" t="s">
        <v>1140</v>
      </c>
      <c r="AJ204" s="907" t="s">
        <v>1140</v>
      </c>
      <c r="AK204" s="907" t="s">
        <v>1140</v>
      </c>
      <c r="AL204" s="907" t="s">
        <v>1140</v>
      </c>
      <c r="AM204" s="907" t="s">
        <v>1140</v>
      </c>
      <c r="AN204" s="907" t="s">
        <v>1140</v>
      </c>
      <c r="AO204" s="907" t="s">
        <v>1140</v>
      </c>
      <c r="AP204" s="907" t="s">
        <v>1140</v>
      </c>
      <c r="AQ204" s="907" t="s">
        <v>1140</v>
      </c>
      <c r="AR204" s="907" t="s">
        <v>1140</v>
      </c>
      <c r="AS204" s="907" t="s">
        <v>1140</v>
      </c>
      <c r="AT204" s="907" t="s">
        <v>1140</v>
      </c>
      <c r="AU204" s="907" t="s">
        <v>1140</v>
      </c>
      <c r="AV204" s="907" t="s">
        <v>1140</v>
      </c>
      <c r="AW204" s="907" t="s">
        <v>1140</v>
      </c>
      <c r="AX204" s="907" t="s">
        <v>1140</v>
      </c>
      <c r="AY204" s="907" t="s">
        <v>534</v>
      </c>
      <c r="AZ204" s="907" t="s">
        <v>534</v>
      </c>
      <c r="BA204" s="907" t="s">
        <v>1140</v>
      </c>
      <c r="BB204" s="907" t="s">
        <v>534</v>
      </c>
      <c r="BC204" s="907" t="s">
        <v>1140</v>
      </c>
      <c r="BD204" s="907" t="s">
        <v>534</v>
      </c>
      <c r="BE204" s="907" t="s">
        <v>1140</v>
      </c>
      <c r="BF204" s="907" t="s">
        <v>1140</v>
      </c>
      <c r="BG204" s="907" t="s">
        <v>534</v>
      </c>
      <c r="BH204" s="907" t="s">
        <v>534</v>
      </c>
      <c r="BI204" s="907" t="s">
        <v>1140</v>
      </c>
      <c r="BJ204" s="907" t="s">
        <v>534</v>
      </c>
      <c r="BK204" s="907" t="s">
        <v>1140</v>
      </c>
      <c r="BL204" s="907" t="s">
        <v>534</v>
      </c>
      <c r="BM204" s="907" t="s">
        <v>1140</v>
      </c>
      <c r="BN204" s="907" t="s">
        <v>1140</v>
      </c>
      <c r="BO204" s="907" t="s">
        <v>534</v>
      </c>
      <c r="BP204" s="907" t="s">
        <v>534</v>
      </c>
      <c r="BQ204" s="907" t="s">
        <v>534</v>
      </c>
      <c r="BR204" s="907" t="s">
        <v>534</v>
      </c>
      <c r="BS204" s="907" t="s">
        <v>1140</v>
      </c>
      <c r="BT204" s="907" t="s">
        <v>534</v>
      </c>
      <c r="BU204" s="907" t="s">
        <v>1140</v>
      </c>
      <c r="BV204" s="907" t="s">
        <v>1140</v>
      </c>
      <c r="BW204" s="907" t="s">
        <v>1140</v>
      </c>
      <c r="BX204" s="907" t="s">
        <v>1140</v>
      </c>
      <c r="BY204" s="907" t="s">
        <v>1140</v>
      </c>
      <c r="BZ204" s="907" t="s">
        <v>534</v>
      </c>
      <c r="CA204" s="907" t="s">
        <v>534</v>
      </c>
      <c r="CB204" s="907" t="s">
        <v>1140</v>
      </c>
      <c r="CC204" s="907" t="s">
        <v>1140</v>
      </c>
      <c r="CD204" s="907" t="s">
        <v>1140</v>
      </c>
      <c r="CE204" s="907" t="s">
        <v>1140</v>
      </c>
      <c r="CF204" s="907" t="s">
        <v>534</v>
      </c>
      <c r="CG204" s="907" t="s">
        <v>1140</v>
      </c>
      <c r="CH204" s="907" t="s">
        <v>1140</v>
      </c>
      <c r="CI204" s="907" t="s">
        <v>1140</v>
      </c>
      <c r="CJ204" s="907" t="s">
        <v>1140</v>
      </c>
      <c r="CK204" s="907" t="s">
        <v>534</v>
      </c>
      <c r="CL204" s="907" t="s">
        <v>1140</v>
      </c>
      <c r="CM204" s="907" t="s">
        <v>1140</v>
      </c>
      <c r="CN204" s="907" t="s">
        <v>534</v>
      </c>
      <c r="CO204" s="907" t="s">
        <v>1140</v>
      </c>
      <c r="CP204" s="907" t="s">
        <v>1140</v>
      </c>
      <c r="CQ204" s="907" t="s">
        <v>1140</v>
      </c>
      <c r="CR204" s="907" t="s">
        <v>1140</v>
      </c>
      <c r="CS204" s="907" t="s">
        <v>1140</v>
      </c>
      <c r="CT204" s="907" t="s">
        <v>1140</v>
      </c>
      <c r="CU204" s="907" t="s">
        <v>1140</v>
      </c>
      <c r="CV204" s="907" t="s">
        <v>1140</v>
      </c>
      <c r="CW204" s="907" t="s">
        <v>1140</v>
      </c>
      <c r="CX204" s="907" t="s">
        <v>1140</v>
      </c>
      <c r="CY204" s="907" t="s">
        <v>1140</v>
      </c>
      <c r="CZ204" s="907" t="s">
        <v>1140</v>
      </c>
      <c r="DA204" s="907" t="s">
        <v>1140</v>
      </c>
      <c r="DB204" s="907" t="s">
        <v>1140</v>
      </c>
      <c r="DC204" s="907" t="s">
        <v>1140</v>
      </c>
      <c r="DD204" s="907" t="s">
        <v>1140</v>
      </c>
      <c r="DE204" s="907" t="s">
        <v>1140</v>
      </c>
      <c r="DF204" s="907" t="s">
        <v>1140</v>
      </c>
      <c r="DG204" s="907" t="s">
        <v>1140</v>
      </c>
      <c r="DH204" s="907" t="s">
        <v>1140</v>
      </c>
      <c r="DI204" s="907" t="s">
        <v>1140</v>
      </c>
      <c r="DJ204" s="907" t="s">
        <v>534</v>
      </c>
      <c r="DK204" s="907" t="s">
        <v>1140</v>
      </c>
      <c r="DL204" s="907" t="s">
        <v>1140</v>
      </c>
      <c r="DM204" s="907" t="s">
        <v>1140</v>
      </c>
      <c r="DN204" s="907" t="s">
        <v>1140</v>
      </c>
      <c r="DO204" s="907" t="s">
        <v>1140</v>
      </c>
      <c r="DP204" s="907" t="s">
        <v>1140</v>
      </c>
      <c r="DQ204" s="907" t="s">
        <v>1140</v>
      </c>
      <c r="DR204" s="907" t="s">
        <v>1140</v>
      </c>
      <c r="DS204" s="907" t="s">
        <v>1140</v>
      </c>
      <c r="DT204" s="907" t="s">
        <v>1140</v>
      </c>
      <c r="DU204" s="907" t="s">
        <v>1140</v>
      </c>
      <c r="DV204" s="907" t="s">
        <v>1140</v>
      </c>
      <c r="DW204" s="907" t="s">
        <v>534</v>
      </c>
      <c r="DX204" s="907" t="s">
        <v>534</v>
      </c>
      <c r="DY204" s="907" t="s">
        <v>534</v>
      </c>
      <c r="DZ204" s="907" t="s">
        <v>534</v>
      </c>
      <c r="EA204" s="907" t="s">
        <v>534</v>
      </c>
      <c r="EB204" s="907" t="s">
        <v>534</v>
      </c>
      <c r="EC204" s="907" t="s">
        <v>534</v>
      </c>
      <c r="ED204" s="907" t="s">
        <v>1140</v>
      </c>
      <c r="EE204" s="907" t="s">
        <v>1140</v>
      </c>
      <c r="EF204" s="907" t="s">
        <v>1140</v>
      </c>
      <c r="EG204" s="907" t="s">
        <v>1140</v>
      </c>
      <c r="EH204" s="907" t="s">
        <v>1140</v>
      </c>
      <c r="EI204" s="907" t="s">
        <v>1140</v>
      </c>
      <c r="EJ204" s="907" t="s">
        <v>1140</v>
      </c>
      <c r="EK204" s="907" t="s">
        <v>1140</v>
      </c>
      <c r="EL204" s="907" t="s">
        <v>1140</v>
      </c>
      <c r="EM204" s="907" t="s">
        <v>1140</v>
      </c>
      <c r="EN204" s="907" t="s">
        <v>1140</v>
      </c>
      <c r="EO204" s="907" t="s">
        <v>1140</v>
      </c>
      <c r="EP204" s="907" t="s">
        <v>1140</v>
      </c>
      <c r="EQ204" s="907" t="s">
        <v>1140</v>
      </c>
      <c r="ER204" s="907" t="s">
        <v>534</v>
      </c>
      <c r="ES204" s="907" t="s">
        <v>534</v>
      </c>
      <c r="ET204" s="907" t="s">
        <v>534</v>
      </c>
      <c r="EU204" s="907" t="s">
        <v>1140</v>
      </c>
      <c r="EV204" s="907" t="s">
        <v>1140</v>
      </c>
      <c r="EW204" s="907" t="s">
        <v>534</v>
      </c>
      <c r="EX204" s="907" t="s">
        <v>534</v>
      </c>
      <c r="EY204" s="907" t="s">
        <v>1140</v>
      </c>
      <c r="EZ204" s="907" t="s">
        <v>1140</v>
      </c>
      <c r="FA204" s="907" t="s">
        <v>1140</v>
      </c>
      <c r="FB204" s="907" t="s">
        <v>534</v>
      </c>
      <c r="FC204" s="907" t="s">
        <v>1140</v>
      </c>
      <c r="FD204" s="907" t="s">
        <v>1140</v>
      </c>
      <c r="FE204" s="907" t="s">
        <v>1140</v>
      </c>
      <c r="FF204" s="907" t="s">
        <v>1140</v>
      </c>
      <c r="FG204" s="907" t="s">
        <v>1140</v>
      </c>
      <c r="FH204" s="907" t="s">
        <v>534</v>
      </c>
      <c r="FI204" s="907" t="s">
        <v>534</v>
      </c>
      <c r="FJ204" s="907" t="s">
        <v>1140</v>
      </c>
      <c r="FK204" s="907" t="s">
        <v>1140</v>
      </c>
      <c r="FL204" s="907" t="s">
        <v>1140</v>
      </c>
      <c r="FM204" s="907" t="s">
        <v>1140</v>
      </c>
      <c r="FN204" s="907" t="s">
        <v>1140</v>
      </c>
      <c r="FO204" s="907" t="s">
        <v>1140</v>
      </c>
      <c r="FP204" s="907" t="s">
        <v>1140</v>
      </c>
      <c r="FQ204" s="907" t="s">
        <v>1140</v>
      </c>
      <c r="FR204" s="907" t="s">
        <v>534</v>
      </c>
      <c r="FS204" s="907" t="s">
        <v>1140</v>
      </c>
      <c r="FT204" s="907" t="s">
        <v>1140</v>
      </c>
      <c r="FU204" s="907" t="s">
        <v>1140</v>
      </c>
      <c r="FV204" s="907" t="s">
        <v>534</v>
      </c>
      <c r="FW204" s="907" t="s">
        <v>1140</v>
      </c>
      <c r="FX204" s="907" t="s">
        <v>534</v>
      </c>
      <c r="FY204" s="907" t="s">
        <v>534</v>
      </c>
      <c r="FZ204" s="907" t="s">
        <v>534</v>
      </c>
      <c r="GA204" s="907" t="s">
        <v>534</v>
      </c>
      <c r="GB204" s="907" t="s">
        <v>1140</v>
      </c>
      <c r="GC204" s="907" t="s">
        <v>1140</v>
      </c>
      <c r="GD204" s="907" t="s">
        <v>534</v>
      </c>
      <c r="GE204" s="907" t="s">
        <v>534</v>
      </c>
      <c r="GF204" s="907" t="s">
        <v>1140</v>
      </c>
      <c r="GG204" s="907" t="s">
        <v>1140</v>
      </c>
      <c r="GH204" s="907" t="s">
        <v>534</v>
      </c>
      <c r="GI204" s="907" t="s">
        <v>534</v>
      </c>
      <c r="GJ204" s="907" t="s">
        <v>534</v>
      </c>
      <c r="GK204" s="907" t="s">
        <v>1140</v>
      </c>
    </row>
    <row r="205" spans="1:193" x14ac:dyDescent="0.2">
      <c r="A205" s="906">
        <v>44665</v>
      </c>
      <c r="B205" s="907" t="s">
        <v>1140</v>
      </c>
      <c r="C205" s="907" t="s">
        <v>1140</v>
      </c>
      <c r="D205" s="907" t="s">
        <v>1140</v>
      </c>
      <c r="E205" s="907" t="s">
        <v>534</v>
      </c>
      <c r="F205" s="907" t="s">
        <v>1140</v>
      </c>
      <c r="G205" s="907" t="s">
        <v>1140</v>
      </c>
      <c r="H205" s="907" t="s">
        <v>1140</v>
      </c>
      <c r="I205" s="907" t="s">
        <v>1140</v>
      </c>
      <c r="J205" s="907" t="s">
        <v>1140</v>
      </c>
      <c r="K205" s="907" t="s">
        <v>1140</v>
      </c>
      <c r="L205" s="907" t="s">
        <v>1140</v>
      </c>
      <c r="M205" s="907" t="s">
        <v>1140</v>
      </c>
      <c r="N205" s="907" t="s">
        <v>1140</v>
      </c>
      <c r="O205" s="907" t="s">
        <v>1140</v>
      </c>
      <c r="P205" s="907" t="s">
        <v>1140</v>
      </c>
      <c r="Q205" s="907" t="s">
        <v>1140</v>
      </c>
      <c r="R205" s="907" t="s">
        <v>1140</v>
      </c>
      <c r="S205" s="907" t="s">
        <v>1140</v>
      </c>
      <c r="T205" s="907" t="s">
        <v>1140</v>
      </c>
      <c r="U205" s="907" t="s">
        <v>1140</v>
      </c>
      <c r="V205" s="907" t="s">
        <v>1140</v>
      </c>
      <c r="W205" s="907" t="s">
        <v>1140</v>
      </c>
      <c r="X205" s="907" t="s">
        <v>1140</v>
      </c>
      <c r="Y205" s="907" t="s">
        <v>1140</v>
      </c>
      <c r="Z205" s="907" t="s">
        <v>1140</v>
      </c>
      <c r="AA205" s="907" t="s">
        <v>1140</v>
      </c>
      <c r="AB205" s="907" t="s">
        <v>1140</v>
      </c>
      <c r="AC205" s="907" t="s">
        <v>1140</v>
      </c>
      <c r="AD205" s="907" t="s">
        <v>1140</v>
      </c>
      <c r="AE205" s="907" t="s">
        <v>1140</v>
      </c>
      <c r="AF205" s="907" t="s">
        <v>1140</v>
      </c>
      <c r="AG205" s="907" t="s">
        <v>1140</v>
      </c>
      <c r="AH205" s="907" t="s">
        <v>1140</v>
      </c>
      <c r="AI205" s="907" t="s">
        <v>1140</v>
      </c>
      <c r="AJ205" s="907" t="s">
        <v>1140</v>
      </c>
      <c r="AK205" s="907" t="s">
        <v>1140</v>
      </c>
      <c r="AL205" s="907" t="s">
        <v>1140</v>
      </c>
      <c r="AM205" s="907" t="s">
        <v>1140</v>
      </c>
      <c r="AN205" s="907" t="s">
        <v>1140</v>
      </c>
      <c r="AO205" s="907" t="s">
        <v>1140</v>
      </c>
      <c r="AP205" s="907" t="s">
        <v>1140</v>
      </c>
      <c r="AQ205" s="907" t="s">
        <v>1140</v>
      </c>
      <c r="AR205" s="907" t="s">
        <v>1140</v>
      </c>
      <c r="AS205" s="907" t="s">
        <v>1140</v>
      </c>
      <c r="AT205" s="907" t="s">
        <v>1140</v>
      </c>
      <c r="AU205" s="907" t="s">
        <v>1140</v>
      </c>
      <c r="AV205" s="907" t="s">
        <v>1140</v>
      </c>
      <c r="AW205" s="907" t="s">
        <v>1140</v>
      </c>
      <c r="AX205" s="907" t="s">
        <v>1140</v>
      </c>
      <c r="AY205" s="907" t="s">
        <v>534</v>
      </c>
      <c r="AZ205" s="907" t="s">
        <v>534</v>
      </c>
      <c r="BA205" s="907" t="s">
        <v>1140</v>
      </c>
      <c r="BB205" s="907" t="s">
        <v>534</v>
      </c>
      <c r="BC205" s="907" t="s">
        <v>1140</v>
      </c>
      <c r="BD205" s="907" t="s">
        <v>534</v>
      </c>
      <c r="BE205" s="907" t="s">
        <v>1140</v>
      </c>
      <c r="BF205" s="907" t="s">
        <v>1140</v>
      </c>
      <c r="BG205" s="907" t="s">
        <v>534</v>
      </c>
      <c r="BH205" s="907" t="s">
        <v>534</v>
      </c>
      <c r="BI205" s="907" t="s">
        <v>1140</v>
      </c>
      <c r="BJ205" s="907" t="s">
        <v>534</v>
      </c>
      <c r="BK205" s="907" t="s">
        <v>1140</v>
      </c>
      <c r="BL205" s="907" t="s">
        <v>534</v>
      </c>
      <c r="BM205" s="907" t="s">
        <v>1140</v>
      </c>
      <c r="BN205" s="907" t="s">
        <v>1140</v>
      </c>
      <c r="BO205" s="907" t="s">
        <v>534</v>
      </c>
      <c r="BP205" s="907" t="s">
        <v>534</v>
      </c>
      <c r="BQ205" s="907" t="s">
        <v>534</v>
      </c>
      <c r="BR205" s="907" t="s">
        <v>534</v>
      </c>
      <c r="BS205" s="907" t="s">
        <v>1140</v>
      </c>
      <c r="BT205" s="907" t="s">
        <v>534</v>
      </c>
      <c r="BU205" s="907" t="s">
        <v>1140</v>
      </c>
      <c r="BV205" s="907" t="s">
        <v>1140</v>
      </c>
      <c r="BW205" s="907" t="s">
        <v>1140</v>
      </c>
      <c r="BX205" s="907" t="s">
        <v>1140</v>
      </c>
      <c r="BY205" s="907" t="s">
        <v>1140</v>
      </c>
      <c r="BZ205" s="907" t="s">
        <v>534</v>
      </c>
      <c r="CA205" s="907" t="s">
        <v>534</v>
      </c>
      <c r="CB205" s="907" t="s">
        <v>1140</v>
      </c>
      <c r="CC205" s="907" t="s">
        <v>1140</v>
      </c>
      <c r="CD205" s="907" t="s">
        <v>1140</v>
      </c>
      <c r="CE205" s="907" t="s">
        <v>1140</v>
      </c>
      <c r="CF205" s="907" t="s">
        <v>534</v>
      </c>
      <c r="CG205" s="907" t="s">
        <v>1140</v>
      </c>
      <c r="CH205" s="907" t="s">
        <v>1140</v>
      </c>
      <c r="CI205" s="907" t="s">
        <v>1140</v>
      </c>
      <c r="CJ205" s="907" t="s">
        <v>1140</v>
      </c>
      <c r="CK205" s="907" t="s">
        <v>534</v>
      </c>
      <c r="CL205" s="907" t="s">
        <v>1140</v>
      </c>
      <c r="CM205" s="907" t="s">
        <v>1140</v>
      </c>
      <c r="CN205" s="907" t="s">
        <v>534</v>
      </c>
      <c r="CO205" s="907" t="s">
        <v>1140</v>
      </c>
      <c r="CP205" s="907" t="s">
        <v>1140</v>
      </c>
      <c r="CQ205" s="907" t="s">
        <v>1140</v>
      </c>
      <c r="CR205" s="907" t="s">
        <v>1140</v>
      </c>
      <c r="CS205" s="907" t="s">
        <v>1140</v>
      </c>
      <c r="CT205" s="907" t="s">
        <v>1140</v>
      </c>
      <c r="CU205" s="907" t="s">
        <v>1140</v>
      </c>
      <c r="CV205" s="907" t="s">
        <v>1140</v>
      </c>
      <c r="CW205" s="907" t="s">
        <v>1140</v>
      </c>
      <c r="CX205" s="907" t="s">
        <v>1140</v>
      </c>
      <c r="CY205" s="907" t="s">
        <v>1140</v>
      </c>
      <c r="CZ205" s="907" t="s">
        <v>534</v>
      </c>
      <c r="DA205" s="907" t="s">
        <v>1140</v>
      </c>
      <c r="DB205" s="907" t="s">
        <v>1140</v>
      </c>
      <c r="DC205" s="907" t="s">
        <v>1140</v>
      </c>
      <c r="DD205" s="907" t="s">
        <v>1140</v>
      </c>
      <c r="DE205" s="907" t="s">
        <v>1140</v>
      </c>
      <c r="DF205" s="907" t="s">
        <v>1140</v>
      </c>
      <c r="DG205" s="907" t="s">
        <v>1140</v>
      </c>
      <c r="DH205" s="907" t="s">
        <v>1140</v>
      </c>
      <c r="DI205" s="907" t="s">
        <v>1140</v>
      </c>
      <c r="DJ205" s="907" t="s">
        <v>534</v>
      </c>
      <c r="DK205" s="907" t="s">
        <v>1140</v>
      </c>
      <c r="DL205" s="907" t="s">
        <v>1140</v>
      </c>
      <c r="DM205" s="907" t="s">
        <v>1140</v>
      </c>
      <c r="DN205" s="907" t="s">
        <v>1140</v>
      </c>
      <c r="DO205" s="907" t="s">
        <v>1140</v>
      </c>
      <c r="DP205" s="907" t="s">
        <v>1140</v>
      </c>
      <c r="DQ205" s="907" t="s">
        <v>1140</v>
      </c>
      <c r="DR205" s="907" t="s">
        <v>534</v>
      </c>
      <c r="DS205" s="907" t="s">
        <v>534</v>
      </c>
      <c r="DT205" s="907" t="s">
        <v>1140</v>
      </c>
      <c r="DU205" s="907" t="s">
        <v>1140</v>
      </c>
      <c r="DV205" s="907" t="s">
        <v>1140</v>
      </c>
      <c r="DW205" s="907" t="s">
        <v>534</v>
      </c>
      <c r="DX205" s="907" t="s">
        <v>534</v>
      </c>
      <c r="DY205" s="907" t="s">
        <v>534</v>
      </c>
      <c r="DZ205" s="907" t="s">
        <v>534</v>
      </c>
      <c r="EA205" s="907" t="s">
        <v>534</v>
      </c>
      <c r="EB205" s="907" t="s">
        <v>534</v>
      </c>
      <c r="EC205" s="907" t="s">
        <v>534</v>
      </c>
      <c r="ED205" s="907" t="s">
        <v>1140</v>
      </c>
      <c r="EE205" s="907" t="s">
        <v>1140</v>
      </c>
      <c r="EF205" s="907" t="s">
        <v>1140</v>
      </c>
      <c r="EG205" s="907" t="s">
        <v>1140</v>
      </c>
      <c r="EH205" s="907" t="s">
        <v>1140</v>
      </c>
      <c r="EI205" s="907" t="s">
        <v>1140</v>
      </c>
      <c r="EJ205" s="907" t="s">
        <v>1140</v>
      </c>
      <c r="EK205" s="907" t="s">
        <v>1140</v>
      </c>
      <c r="EL205" s="907" t="s">
        <v>1140</v>
      </c>
      <c r="EM205" s="907" t="s">
        <v>1140</v>
      </c>
      <c r="EN205" s="907" t="s">
        <v>1140</v>
      </c>
      <c r="EO205" s="907" t="s">
        <v>1140</v>
      </c>
      <c r="EP205" s="907" t="s">
        <v>1140</v>
      </c>
      <c r="EQ205" s="907" t="s">
        <v>1140</v>
      </c>
      <c r="ER205" s="907" t="s">
        <v>534</v>
      </c>
      <c r="ES205" s="907" t="s">
        <v>534</v>
      </c>
      <c r="ET205" s="907" t="s">
        <v>534</v>
      </c>
      <c r="EU205" s="907" t="s">
        <v>1140</v>
      </c>
      <c r="EV205" s="907" t="s">
        <v>1140</v>
      </c>
      <c r="EW205" s="907" t="s">
        <v>534</v>
      </c>
      <c r="EX205" s="907" t="s">
        <v>534</v>
      </c>
      <c r="EY205" s="907" t="s">
        <v>1140</v>
      </c>
      <c r="EZ205" s="907" t="s">
        <v>1140</v>
      </c>
      <c r="FA205" s="907" t="s">
        <v>1140</v>
      </c>
      <c r="FB205" s="907" t="s">
        <v>1140</v>
      </c>
      <c r="FC205" s="907" t="s">
        <v>1140</v>
      </c>
      <c r="FD205" s="907" t="s">
        <v>1140</v>
      </c>
      <c r="FE205" s="907" t="s">
        <v>1140</v>
      </c>
      <c r="FF205" s="907" t="s">
        <v>1140</v>
      </c>
      <c r="FG205" s="907" t="s">
        <v>1140</v>
      </c>
      <c r="FH205" s="907" t="s">
        <v>534</v>
      </c>
      <c r="FI205" s="907" t="s">
        <v>534</v>
      </c>
      <c r="FJ205" s="907" t="s">
        <v>1140</v>
      </c>
      <c r="FK205" s="907" t="s">
        <v>1140</v>
      </c>
      <c r="FL205" s="907" t="s">
        <v>1140</v>
      </c>
      <c r="FM205" s="907" t="s">
        <v>1140</v>
      </c>
      <c r="FN205" s="907" t="s">
        <v>1140</v>
      </c>
      <c r="FO205" s="907" t="s">
        <v>1140</v>
      </c>
      <c r="FP205" s="907" t="s">
        <v>1140</v>
      </c>
      <c r="FQ205" s="907" t="s">
        <v>1140</v>
      </c>
      <c r="FR205" s="907" t="s">
        <v>534</v>
      </c>
      <c r="FS205" s="907" t="s">
        <v>1140</v>
      </c>
      <c r="FT205" s="907" t="s">
        <v>1140</v>
      </c>
      <c r="FU205" s="907" t="s">
        <v>1140</v>
      </c>
      <c r="FV205" s="907" t="s">
        <v>534</v>
      </c>
      <c r="FW205" s="907" t="s">
        <v>1140</v>
      </c>
      <c r="FX205" s="907" t="s">
        <v>534</v>
      </c>
      <c r="FY205" s="907" t="s">
        <v>534</v>
      </c>
      <c r="FZ205" s="907" t="s">
        <v>534</v>
      </c>
      <c r="GA205" s="907" t="s">
        <v>534</v>
      </c>
      <c r="GB205" s="907" t="s">
        <v>534</v>
      </c>
      <c r="GC205" s="907" t="s">
        <v>1140</v>
      </c>
      <c r="GD205" s="907" t="s">
        <v>534</v>
      </c>
      <c r="GE205" s="907" t="s">
        <v>534</v>
      </c>
      <c r="GF205" s="907" t="s">
        <v>1140</v>
      </c>
      <c r="GG205" s="907" t="s">
        <v>1140</v>
      </c>
      <c r="GH205" s="907" t="s">
        <v>534</v>
      </c>
      <c r="GI205" s="907" t="s">
        <v>534</v>
      </c>
      <c r="GJ205" s="907" t="s">
        <v>534</v>
      </c>
      <c r="GK205" s="907" t="s">
        <v>1140</v>
      </c>
    </row>
    <row r="206" spans="1:193" x14ac:dyDescent="0.2">
      <c r="A206" s="906">
        <v>44666</v>
      </c>
      <c r="B206" s="907" t="s">
        <v>1140</v>
      </c>
      <c r="C206" s="907" t="s">
        <v>1140</v>
      </c>
      <c r="D206" s="907" t="s">
        <v>1140</v>
      </c>
      <c r="E206" s="907" t="s">
        <v>534</v>
      </c>
      <c r="F206" s="907" t="s">
        <v>1140</v>
      </c>
      <c r="G206" s="907" t="s">
        <v>1140</v>
      </c>
      <c r="H206" s="907" t="s">
        <v>1140</v>
      </c>
      <c r="I206" s="907" t="s">
        <v>1140</v>
      </c>
      <c r="J206" s="907" t="s">
        <v>1140</v>
      </c>
      <c r="K206" s="907" t="s">
        <v>1140</v>
      </c>
      <c r="L206" s="907" t="s">
        <v>1140</v>
      </c>
      <c r="M206" s="907" t="s">
        <v>1140</v>
      </c>
      <c r="N206" s="907" t="s">
        <v>1140</v>
      </c>
      <c r="O206" s="907" t="s">
        <v>1140</v>
      </c>
      <c r="P206" s="907" t="s">
        <v>1140</v>
      </c>
      <c r="Q206" s="907" t="s">
        <v>1140</v>
      </c>
      <c r="R206" s="907" t="s">
        <v>1140</v>
      </c>
      <c r="S206" s="907" t="s">
        <v>1140</v>
      </c>
      <c r="T206" s="907" t="s">
        <v>1140</v>
      </c>
      <c r="U206" s="907" t="s">
        <v>1140</v>
      </c>
      <c r="V206" s="907" t="s">
        <v>1140</v>
      </c>
      <c r="W206" s="907" t="s">
        <v>1140</v>
      </c>
      <c r="X206" s="907" t="s">
        <v>1140</v>
      </c>
      <c r="Y206" s="907" t="s">
        <v>1140</v>
      </c>
      <c r="Z206" s="907" t="s">
        <v>1140</v>
      </c>
      <c r="AA206" s="907" t="s">
        <v>1140</v>
      </c>
      <c r="AB206" s="907" t="s">
        <v>1140</v>
      </c>
      <c r="AC206" s="907" t="s">
        <v>1140</v>
      </c>
      <c r="AD206" s="907" t="s">
        <v>1140</v>
      </c>
      <c r="AE206" s="907" t="s">
        <v>1140</v>
      </c>
      <c r="AF206" s="907" t="s">
        <v>1140</v>
      </c>
      <c r="AG206" s="907" t="s">
        <v>1140</v>
      </c>
      <c r="AH206" s="907" t="s">
        <v>1140</v>
      </c>
      <c r="AI206" s="907" t="s">
        <v>1140</v>
      </c>
      <c r="AJ206" s="907" t="s">
        <v>1140</v>
      </c>
      <c r="AK206" s="907" t="s">
        <v>1140</v>
      </c>
      <c r="AL206" s="907" t="s">
        <v>1140</v>
      </c>
      <c r="AM206" s="907" t="s">
        <v>1140</v>
      </c>
      <c r="AN206" s="907" t="s">
        <v>1140</v>
      </c>
      <c r="AO206" s="907" t="s">
        <v>1140</v>
      </c>
      <c r="AP206" s="907" t="s">
        <v>1140</v>
      </c>
      <c r="AQ206" s="907" t="s">
        <v>1140</v>
      </c>
      <c r="AR206" s="907" t="s">
        <v>1140</v>
      </c>
      <c r="AS206" s="907" t="s">
        <v>1140</v>
      </c>
      <c r="AT206" s="907" t="s">
        <v>1140</v>
      </c>
      <c r="AU206" s="907" t="s">
        <v>1140</v>
      </c>
      <c r="AV206" s="907" t="s">
        <v>1140</v>
      </c>
      <c r="AW206" s="907" t="s">
        <v>1140</v>
      </c>
      <c r="AX206" s="907" t="s">
        <v>1140</v>
      </c>
      <c r="AY206" s="907" t="s">
        <v>534</v>
      </c>
      <c r="AZ206" s="907" t="s">
        <v>534</v>
      </c>
      <c r="BA206" s="907" t="s">
        <v>1140</v>
      </c>
      <c r="BB206" s="907" t="s">
        <v>534</v>
      </c>
      <c r="BC206" s="907" t="s">
        <v>1140</v>
      </c>
      <c r="BD206" s="907" t="s">
        <v>534</v>
      </c>
      <c r="BE206" s="907" t="s">
        <v>1140</v>
      </c>
      <c r="BF206" s="907" t="s">
        <v>1140</v>
      </c>
      <c r="BG206" s="907" t="s">
        <v>534</v>
      </c>
      <c r="BH206" s="907" t="s">
        <v>534</v>
      </c>
      <c r="BI206" s="907" t="s">
        <v>1140</v>
      </c>
      <c r="BJ206" s="907" t="s">
        <v>534</v>
      </c>
      <c r="BK206" s="907" t="s">
        <v>1140</v>
      </c>
      <c r="BL206" s="907" t="s">
        <v>534</v>
      </c>
      <c r="BM206" s="907" t="s">
        <v>1140</v>
      </c>
      <c r="BN206" s="907" t="s">
        <v>1140</v>
      </c>
      <c r="BO206" s="907" t="s">
        <v>534</v>
      </c>
      <c r="BP206" s="907" t="s">
        <v>534</v>
      </c>
      <c r="BQ206" s="907" t="s">
        <v>534</v>
      </c>
      <c r="BR206" s="907" t="s">
        <v>534</v>
      </c>
      <c r="BS206" s="907" t="s">
        <v>1140</v>
      </c>
      <c r="BT206" s="907" t="s">
        <v>534</v>
      </c>
      <c r="BU206" s="907" t="s">
        <v>1140</v>
      </c>
      <c r="BV206" s="907" t="s">
        <v>1140</v>
      </c>
      <c r="BW206" s="907" t="s">
        <v>1140</v>
      </c>
      <c r="BX206" s="907" t="s">
        <v>1140</v>
      </c>
      <c r="BY206" s="907" t="s">
        <v>1140</v>
      </c>
      <c r="BZ206" s="907" t="s">
        <v>534</v>
      </c>
      <c r="CA206" s="907" t="s">
        <v>534</v>
      </c>
      <c r="CB206" s="907" t="s">
        <v>1140</v>
      </c>
      <c r="CC206" s="907" t="s">
        <v>1140</v>
      </c>
      <c r="CD206" s="907" t="s">
        <v>1140</v>
      </c>
      <c r="CE206" s="907" t="s">
        <v>1140</v>
      </c>
      <c r="CF206" s="907" t="s">
        <v>534</v>
      </c>
      <c r="CG206" s="907" t="s">
        <v>1140</v>
      </c>
      <c r="CH206" s="907" t="s">
        <v>1140</v>
      </c>
      <c r="CI206" s="907" t="s">
        <v>1140</v>
      </c>
      <c r="CJ206" s="907" t="s">
        <v>1140</v>
      </c>
      <c r="CK206" s="907" t="s">
        <v>1140</v>
      </c>
      <c r="CL206" s="907" t="s">
        <v>1140</v>
      </c>
      <c r="CM206" s="907" t="s">
        <v>1140</v>
      </c>
      <c r="CN206" s="907" t="s">
        <v>534</v>
      </c>
      <c r="CO206" s="907" t="s">
        <v>1140</v>
      </c>
      <c r="CP206" s="907" t="s">
        <v>1140</v>
      </c>
      <c r="CQ206" s="907" t="s">
        <v>1140</v>
      </c>
      <c r="CR206" s="907" t="s">
        <v>1140</v>
      </c>
      <c r="CS206" s="907" t="s">
        <v>1140</v>
      </c>
      <c r="CT206" s="907" t="s">
        <v>1140</v>
      </c>
      <c r="CU206" s="907" t="s">
        <v>1140</v>
      </c>
      <c r="CV206" s="907" t="s">
        <v>1140</v>
      </c>
      <c r="CW206" s="907" t="s">
        <v>1140</v>
      </c>
      <c r="CX206" s="907" t="s">
        <v>1140</v>
      </c>
      <c r="CY206" s="907" t="s">
        <v>1140</v>
      </c>
      <c r="CZ206" s="907" t="s">
        <v>534</v>
      </c>
      <c r="DA206" s="907" t="s">
        <v>1140</v>
      </c>
      <c r="DB206" s="907" t="s">
        <v>1140</v>
      </c>
      <c r="DC206" s="907" t="s">
        <v>1140</v>
      </c>
      <c r="DD206" s="907" t="s">
        <v>1140</v>
      </c>
      <c r="DE206" s="907" t="s">
        <v>1140</v>
      </c>
      <c r="DF206" s="907" t="s">
        <v>1140</v>
      </c>
      <c r="DG206" s="907" t="s">
        <v>1140</v>
      </c>
      <c r="DH206" s="907" t="s">
        <v>1140</v>
      </c>
      <c r="DI206" s="907" t="s">
        <v>1140</v>
      </c>
      <c r="DJ206" s="907" t="s">
        <v>534</v>
      </c>
      <c r="DK206" s="907" t="s">
        <v>1140</v>
      </c>
      <c r="DL206" s="907" t="s">
        <v>1140</v>
      </c>
      <c r="DM206" s="907" t="s">
        <v>1140</v>
      </c>
      <c r="DN206" s="907" t="s">
        <v>1140</v>
      </c>
      <c r="DO206" s="907" t="s">
        <v>1140</v>
      </c>
      <c r="DP206" s="907" t="s">
        <v>1140</v>
      </c>
      <c r="DQ206" s="907" t="s">
        <v>1140</v>
      </c>
      <c r="DR206" s="907" t="s">
        <v>1140</v>
      </c>
      <c r="DS206" s="907" t="s">
        <v>1140</v>
      </c>
      <c r="DT206" s="907" t="s">
        <v>1140</v>
      </c>
      <c r="DU206" s="907" t="s">
        <v>1140</v>
      </c>
      <c r="DV206" s="907" t="s">
        <v>1140</v>
      </c>
      <c r="DW206" s="907" t="s">
        <v>534</v>
      </c>
      <c r="DX206" s="907" t="s">
        <v>534</v>
      </c>
      <c r="DY206" s="907" t="s">
        <v>534</v>
      </c>
      <c r="DZ206" s="907" t="s">
        <v>534</v>
      </c>
      <c r="EA206" s="907" t="s">
        <v>534</v>
      </c>
      <c r="EB206" s="907" t="s">
        <v>534</v>
      </c>
      <c r="EC206" s="907" t="s">
        <v>534</v>
      </c>
      <c r="ED206" s="907" t="s">
        <v>1140</v>
      </c>
      <c r="EE206" s="907" t="s">
        <v>1140</v>
      </c>
      <c r="EF206" s="907" t="s">
        <v>1140</v>
      </c>
      <c r="EG206" s="907" t="s">
        <v>1140</v>
      </c>
      <c r="EH206" s="907" t="s">
        <v>1140</v>
      </c>
      <c r="EI206" s="907" t="s">
        <v>1140</v>
      </c>
      <c r="EJ206" s="907" t="s">
        <v>1140</v>
      </c>
      <c r="EK206" s="907" t="s">
        <v>1140</v>
      </c>
      <c r="EL206" s="907" t="s">
        <v>1140</v>
      </c>
      <c r="EM206" s="907" t="s">
        <v>1140</v>
      </c>
      <c r="EN206" s="907" t="s">
        <v>1140</v>
      </c>
      <c r="EO206" s="907" t="s">
        <v>1140</v>
      </c>
      <c r="EP206" s="907" t="s">
        <v>1140</v>
      </c>
      <c r="EQ206" s="907" t="s">
        <v>1140</v>
      </c>
      <c r="ER206" s="907" t="s">
        <v>534</v>
      </c>
      <c r="ES206" s="907" t="s">
        <v>534</v>
      </c>
      <c r="ET206" s="907" t="s">
        <v>534</v>
      </c>
      <c r="EU206" s="907" t="s">
        <v>1140</v>
      </c>
      <c r="EV206" s="907" t="s">
        <v>1140</v>
      </c>
      <c r="EW206" s="907" t="s">
        <v>534</v>
      </c>
      <c r="EX206" s="907" t="s">
        <v>534</v>
      </c>
      <c r="EY206" s="907" t="s">
        <v>1140</v>
      </c>
      <c r="EZ206" s="907" t="s">
        <v>1140</v>
      </c>
      <c r="FA206" s="907" t="s">
        <v>1140</v>
      </c>
      <c r="FB206" s="907" t="s">
        <v>1140</v>
      </c>
      <c r="FC206" s="907" t="s">
        <v>1140</v>
      </c>
      <c r="FD206" s="907" t="s">
        <v>1140</v>
      </c>
      <c r="FE206" s="907" t="s">
        <v>1140</v>
      </c>
      <c r="FF206" s="907" t="s">
        <v>1140</v>
      </c>
      <c r="FG206" s="907" t="s">
        <v>1140</v>
      </c>
      <c r="FH206" s="907" t="s">
        <v>534</v>
      </c>
      <c r="FI206" s="907" t="s">
        <v>534</v>
      </c>
      <c r="FJ206" s="907" t="s">
        <v>1140</v>
      </c>
      <c r="FK206" s="907" t="s">
        <v>1140</v>
      </c>
      <c r="FL206" s="907" t="s">
        <v>1140</v>
      </c>
      <c r="FM206" s="907" t="s">
        <v>1140</v>
      </c>
      <c r="FN206" s="907" t="s">
        <v>1140</v>
      </c>
      <c r="FO206" s="907" t="s">
        <v>1140</v>
      </c>
      <c r="FP206" s="907" t="s">
        <v>1140</v>
      </c>
      <c r="FQ206" s="907" t="s">
        <v>1140</v>
      </c>
      <c r="FR206" s="907" t="s">
        <v>534</v>
      </c>
      <c r="FS206" s="907" t="s">
        <v>1140</v>
      </c>
      <c r="FT206" s="907" t="s">
        <v>1140</v>
      </c>
      <c r="FU206" s="907" t="s">
        <v>1140</v>
      </c>
      <c r="FV206" s="907" t="s">
        <v>534</v>
      </c>
      <c r="FW206" s="907" t="s">
        <v>1140</v>
      </c>
      <c r="FX206" s="907" t="s">
        <v>534</v>
      </c>
      <c r="FY206" s="907" t="s">
        <v>534</v>
      </c>
      <c r="FZ206" s="907" t="s">
        <v>534</v>
      </c>
      <c r="GA206" s="907" t="s">
        <v>534</v>
      </c>
      <c r="GB206" s="907" t="s">
        <v>534</v>
      </c>
      <c r="GC206" s="907" t="s">
        <v>1140</v>
      </c>
      <c r="GD206" s="907" t="s">
        <v>534</v>
      </c>
      <c r="GE206" s="907" t="s">
        <v>534</v>
      </c>
      <c r="GF206" s="907" t="s">
        <v>1140</v>
      </c>
      <c r="GG206" s="907" t="s">
        <v>1140</v>
      </c>
      <c r="GH206" s="907" t="s">
        <v>534</v>
      </c>
      <c r="GI206" s="907" t="s">
        <v>534</v>
      </c>
      <c r="GJ206" s="907" t="s">
        <v>534</v>
      </c>
      <c r="GK206" s="907" t="s">
        <v>1140</v>
      </c>
    </row>
    <row r="207" spans="1:193" x14ac:dyDescent="0.2">
      <c r="A207" s="906">
        <v>44667</v>
      </c>
      <c r="B207" s="907" t="s">
        <v>1140</v>
      </c>
      <c r="C207" s="907" t="s">
        <v>1140</v>
      </c>
      <c r="D207" s="907" t="s">
        <v>1140</v>
      </c>
      <c r="E207" s="907" t="s">
        <v>534</v>
      </c>
      <c r="F207" s="907" t="s">
        <v>1140</v>
      </c>
      <c r="G207" s="907" t="s">
        <v>1140</v>
      </c>
      <c r="H207" s="907" t="s">
        <v>1140</v>
      </c>
      <c r="I207" s="907" t="s">
        <v>534</v>
      </c>
      <c r="J207" s="907" t="s">
        <v>1140</v>
      </c>
      <c r="K207" s="907" t="s">
        <v>1140</v>
      </c>
      <c r="L207" s="907" t="s">
        <v>1140</v>
      </c>
      <c r="M207" s="907" t="s">
        <v>1140</v>
      </c>
      <c r="N207" s="907" t="s">
        <v>1140</v>
      </c>
      <c r="O207" s="907" t="s">
        <v>1140</v>
      </c>
      <c r="P207" s="907" t="s">
        <v>1140</v>
      </c>
      <c r="Q207" s="907" t="s">
        <v>1140</v>
      </c>
      <c r="R207" s="907" t="s">
        <v>1140</v>
      </c>
      <c r="S207" s="907" t="s">
        <v>1140</v>
      </c>
      <c r="T207" s="907" t="s">
        <v>1140</v>
      </c>
      <c r="U207" s="907" t="s">
        <v>1140</v>
      </c>
      <c r="V207" s="907" t="s">
        <v>1140</v>
      </c>
      <c r="W207" s="907" t="s">
        <v>1140</v>
      </c>
      <c r="X207" s="907" t="s">
        <v>1140</v>
      </c>
      <c r="Y207" s="907" t="s">
        <v>1140</v>
      </c>
      <c r="Z207" s="907" t="s">
        <v>1140</v>
      </c>
      <c r="AA207" s="907" t="s">
        <v>1140</v>
      </c>
      <c r="AB207" s="907" t="s">
        <v>1140</v>
      </c>
      <c r="AC207" s="907" t="s">
        <v>1140</v>
      </c>
      <c r="AD207" s="907" t="s">
        <v>1140</v>
      </c>
      <c r="AE207" s="907" t="s">
        <v>1140</v>
      </c>
      <c r="AF207" s="907" t="s">
        <v>1140</v>
      </c>
      <c r="AG207" s="907" t="s">
        <v>1140</v>
      </c>
      <c r="AH207" s="907" t="s">
        <v>1140</v>
      </c>
      <c r="AI207" s="907" t="s">
        <v>1140</v>
      </c>
      <c r="AJ207" s="907" t="s">
        <v>1140</v>
      </c>
      <c r="AK207" s="907" t="s">
        <v>1140</v>
      </c>
      <c r="AL207" s="907" t="s">
        <v>1140</v>
      </c>
      <c r="AM207" s="907" t="s">
        <v>1140</v>
      </c>
      <c r="AN207" s="907" t="s">
        <v>1140</v>
      </c>
      <c r="AO207" s="907" t="s">
        <v>1140</v>
      </c>
      <c r="AP207" s="907" t="s">
        <v>1140</v>
      </c>
      <c r="AQ207" s="907" t="s">
        <v>1140</v>
      </c>
      <c r="AR207" s="907" t="s">
        <v>1140</v>
      </c>
      <c r="AS207" s="907" t="s">
        <v>1140</v>
      </c>
      <c r="AT207" s="907" t="s">
        <v>1140</v>
      </c>
      <c r="AU207" s="907" t="s">
        <v>1140</v>
      </c>
      <c r="AV207" s="907" t="s">
        <v>1140</v>
      </c>
      <c r="AW207" s="907" t="s">
        <v>1140</v>
      </c>
      <c r="AX207" s="907" t="s">
        <v>1140</v>
      </c>
      <c r="AY207" s="907" t="s">
        <v>534</v>
      </c>
      <c r="AZ207" s="907" t="s">
        <v>534</v>
      </c>
      <c r="BA207" s="907" t="s">
        <v>1140</v>
      </c>
      <c r="BB207" s="907" t="s">
        <v>534</v>
      </c>
      <c r="BC207" s="907" t="s">
        <v>1140</v>
      </c>
      <c r="BD207" s="907" t="s">
        <v>534</v>
      </c>
      <c r="BE207" s="907" t="s">
        <v>1140</v>
      </c>
      <c r="BF207" s="907" t="s">
        <v>1140</v>
      </c>
      <c r="BG207" s="907" t="s">
        <v>534</v>
      </c>
      <c r="BH207" s="907" t="s">
        <v>534</v>
      </c>
      <c r="BI207" s="907" t="s">
        <v>1140</v>
      </c>
      <c r="BJ207" s="907" t="s">
        <v>534</v>
      </c>
      <c r="BK207" s="907" t="s">
        <v>1140</v>
      </c>
      <c r="BL207" s="907" t="s">
        <v>534</v>
      </c>
      <c r="BM207" s="907" t="s">
        <v>1140</v>
      </c>
      <c r="BN207" s="907" t="s">
        <v>1140</v>
      </c>
      <c r="BO207" s="907" t="s">
        <v>534</v>
      </c>
      <c r="BP207" s="907" t="s">
        <v>534</v>
      </c>
      <c r="BQ207" s="907" t="s">
        <v>534</v>
      </c>
      <c r="BR207" s="907" t="s">
        <v>534</v>
      </c>
      <c r="BS207" s="907" t="s">
        <v>1140</v>
      </c>
      <c r="BT207" s="907" t="s">
        <v>534</v>
      </c>
      <c r="BU207" s="907" t="s">
        <v>1140</v>
      </c>
      <c r="BV207" s="907" t="s">
        <v>1140</v>
      </c>
      <c r="BW207" s="907" t="s">
        <v>1140</v>
      </c>
      <c r="BX207" s="907" t="s">
        <v>1140</v>
      </c>
      <c r="BY207" s="907" t="s">
        <v>1140</v>
      </c>
      <c r="BZ207" s="907" t="s">
        <v>534</v>
      </c>
      <c r="CA207" s="907" t="s">
        <v>534</v>
      </c>
      <c r="CB207" s="907" t="s">
        <v>1140</v>
      </c>
      <c r="CC207" s="907" t="s">
        <v>1140</v>
      </c>
      <c r="CD207" s="907" t="s">
        <v>1140</v>
      </c>
      <c r="CE207" s="907" t="s">
        <v>1140</v>
      </c>
      <c r="CF207" s="907" t="s">
        <v>534</v>
      </c>
      <c r="CG207" s="907" t="s">
        <v>1140</v>
      </c>
      <c r="CH207" s="907" t="s">
        <v>1140</v>
      </c>
      <c r="CI207" s="907" t="s">
        <v>1140</v>
      </c>
      <c r="CJ207" s="907" t="s">
        <v>1140</v>
      </c>
      <c r="CK207" s="907" t="s">
        <v>1140</v>
      </c>
      <c r="CL207" s="907" t="s">
        <v>1140</v>
      </c>
      <c r="CM207" s="907" t="s">
        <v>1140</v>
      </c>
      <c r="CN207" s="907" t="s">
        <v>534</v>
      </c>
      <c r="CO207" s="907" t="s">
        <v>1140</v>
      </c>
      <c r="CP207" s="907" t="s">
        <v>1140</v>
      </c>
      <c r="CQ207" s="907" t="s">
        <v>1140</v>
      </c>
      <c r="CR207" s="907" t="s">
        <v>1140</v>
      </c>
      <c r="CS207" s="907" t="s">
        <v>1140</v>
      </c>
      <c r="CT207" s="907" t="s">
        <v>1140</v>
      </c>
      <c r="CU207" s="907" t="s">
        <v>1140</v>
      </c>
      <c r="CV207" s="907" t="s">
        <v>1140</v>
      </c>
      <c r="CW207" s="907" t="s">
        <v>1140</v>
      </c>
      <c r="CX207" s="907" t="s">
        <v>1140</v>
      </c>
      <c r="CY207" s="907" t="s">
        <v>1140</v>
      </c>
      <c r="CZ207" s="907" t="s">
        <v>534</v>
      </c>
      <c r="DA207" s="907" t="s">
        <v>1140</v>
      </c>
      <c r="DB207" s="907" t="s">
        <v>1140</v>
      </c>
      <c r="DC207" s="907" t="s">
        <v>1140</v>
      </c>
      <c r="DD207" s="907" t="s">
        <v>1140</v>
      </c>
      <c r="DE207" s="907" t="s">
        <v>1140</v>
      </c>
      <c r="DF207" s="907" t="s">
        <v>1140</v>
      </c>
      <c r="DG207" s="907" t="s">
        <v>1140</v>
      </c>
      <c r="DH207" s="907" t="s">
        <v>1140</v>
      </c>
      <c r="DI207" s="907" t="s">
        <v>1140</v>
      </c>
      <c r="DJ207" s="907" t="s">
        <v>534</v>
      </c>
      <c r="DK207" s="907" t="s">
        <v>1140</v>
      </c>
      <c r="DL207" s="907" t="s">
        <v>1140</v>
      </c>
      <c r="DM207" s="907" t="s">
        <v>1140</v>
      </c>
      <c r="DN207" s="907" t="s">
        <v>1140</v>
      </c>
      <c r="DO207" s="907" t="s">
        <v>1140</v>
      </c>
      <c r="DP207" s="907" t="s">
        <v>1140</v>
      </c>
      <c r="DQ207" s="907" t="s">
        <v>1140</v>
      </c>
      <c r="DR207" s="907" t="s">
        <v>1140</v>
      </c>
      <c r="DS207" s="907" t="s">
        <v>1140</v>
      </c>
      <c r="DT207" s="907" t="s">
        <v>1140</v>
      </c>
      <c r="DU207" s="907" t="s">
        <v>1140</v>
      </c>
      <c r="DV207" s="907" t="s">
        <v>1140</v>
      </c>
      <c r="DW207" s="907" t="s">
        <v>534</v>
      </c>
      <c r="DX207" s="907" t="s">
        <v>534</v>
      </c>
      <c r="DY207" s="907" t="s">
        <v>534</v>
      </c>
      <c r="DZ207" s="907" t="s">
        <v>534</v>
      </c>
      <c r="EA207" s="907" t="s">
        <v>534</v>
      </c>
      <c r="EB207" s="907" t="s">
        <v>534</v>
      </c>
      <c r="EC207" s="907" t="s">
        <v>534</v>
      </c>
      <c r="ED207" s="907" t="s">
        <v>1140</v>
      </c>
      <c r="EE207" s="907" t="s">
        <v>1140</v>
      </c>
      <c r="EF207" s="907" t="s">
        <v>1140</v>
      </c>
      <c r="EG207" s="907" t="s">
        <v>1140</v>
      </c>
      <c r="EH207" s="907" t="s">
        <v>1140</v>
      </c>
      <c r="EI207" s="907" t="s">
        <v>1140</v>
      </c>
      <c r="EJ207" s="907" t="s">
        <v>1140</v>
      </c>
      <c r="EK207" s="907" t="s">
        <v>1140</v>
      </c>
      <c r="EL207" s="907" t="s">
        <v>1140</v>
      </c>
      <c r="EM207" s="907" t="s">
        <v>1140</v>
      </c>
      <c r="EN207" s="907" t="s">
        <v>1140</v>
      </c>
      <c r="EO207" s="907" t="s">
        <v>1140</v>
      </c>
      <c r="EP207" s="907" t="s">
        <v>1140</v>
      </c>
      <c r="EQ207" s="907" t="s">
        <v>1140</v>
      </c>
      <c r="ER207" s="907" t="s">
        <v>534</v>
      </c>
      <c r="ES207" s="907" t="s">
        <v>534</v>
      </c>
      <c r="ET207" s="907" t="s">
        <v>534</v>
      </c>
      <c r="EU207" s="907" t="s">
        <v>1140</v>
      </c>
      <c r="EV207" s="907" t="s">
        <v>1140</v>
      </c>
      <c r="EW207" s="907" t="s">
        <v>1140</v>
      </c>
      <c r="EX207" s="907" t="s">
        <v>534</v>
      </c>
      <c r="EY207" s="907" t="s">
        <v>1140</v>
      </c>
      <c r="EZ207" s="907" t="s">
        <v>1140</v>
      </c>
      <c r="FA207" s="907" t="s">
        <v>1140</v>
      </c>
      <c r="FB207" s="907" t="s">
        <v>1140</v>
      </c>
      <c r="FC207" s="907" t="s">
        <v>1140</v>
      </c>
      <c r="FD207" s="907" t="s">
        <v>1140</v>
      </c>
      <c r="FE207" s="907" t="s">
        <v>1140</v>
      </c>
      <c r="FF207" s="907" t="s">
        <v>1140</v>
      </c>
      <c r="FG207" s="907" t="s">
        <v>1140</v>
      </c>
      <c r="FH207" s="907" t="s">
        <v>534</v>
      </c>
      <c r="FI207" s="907" t="s">
        <v>534</v>
      </c>
      <c r="FJ207" s="907" t="s">
        <v>1140</v>
      </c>
      <c r="FK207" s="907" t="s">
        <v>1140</v>
      </c>
      <c r="FL207" s="907" t="s">
        <v>1140</v>
      </c>
      <c r="FM207" s="907" t="s">
        <v>1140</v>
      </c>
      <c r="FN207" s="907" t="s">
        <v>1140</v>
      </c>
      <c r="FO207" s="907" t="s">
        <v>1140</v>
      </c>
      <c r="FP207" s="907" t="s">
        <v>1140</v>
      </c>
      <c r="FQ207" s="907" t="s">
        <v>1140</v>
      </c>
      <c r="FR207" s="907" t="s">
        <v>534</v>
      </c>
      <c r="FS207" s="907" t="s">
        <v>1140</v>
      </c>
      <c r="FT207" s="907" t="s">
        <v>1140</v>
      </c>
      <c r="FU207" s="907" t="s">
        <v>1140</v>
      </c>
      <c r="FV207" s="907" t="s">
        <v>534</v>
      </c>
      <c r="FW207" s="907" t="s">
        <v>1140</v>
      </c>
      <c r="FX207" s="907" t="s">
        <v>534</v>
      </c>
      <c r="FY207" s="907" t="s">
        <v>534</v>
      </c>
      <c r="FZ207" s="907" t="s">
        <v>534</v>
      </c>
      <c r="GA207" s="907" t="s">
        <v>534</v>
      </c>
      <c r="GB207" s="907" t="s">
        <v>1140</v>
      </c>
      <c r="GC207" s="907" t="s">
        <v>1140</v>
      </c>
      <c r="GD207" s="907" t="s">
        <v>534</v>
      </c>
      <c r="GE207" s="907" t="s">
        <v>534</v>
      </c>
      <c r="GF207" s="907" t="s">
        <v>1140</v>
      </c>
      <c r="GG207" s="907" t="s">
        <v>1140</v>
      </c>
      <c r="GH207" s="907" t="s">
        <v>534</v>
      </c>
      <c r="GI207" s="907" t="s">
        <v>534</v>
      </c>
      <c r="GJ207" s="907" t="s">
        <v>534</v>
      </c>
      <c r="GK207" s="907" t="s">
        <v>1140</v>
      </c>
    </row>
    <row r="208" spans="1:193" x14ac:dyDescent="0.2">
      <c r="A208" s="906">
        <v>44668</v>
      </c>
      <c r="B208" s="907" t="s">
        <v>1140</v>
      </c>
      <c r="C208" s="907" t="s">
        <v>1140</v>
      </c>
      <c r="D208" s="907" t="s">
        <v>1140</v>
      </c>
      <c r="E208" s="907" t="s">
        <v>534</v>
      </c>
      <c r="F208" s="907" t="s">
        <v>1140</v>
      </c>
      <c r="G208" s="907" t="s">
        <v>1140</v>
      </c>
      <c r="H208" s="907" t="s">
        <v>1140</v>
      </c>
      <c r="I208" s="907" t="s">
        <v>1140</v>
      </c>
      <c r="J208" s="907" t="s">
        <v>1140</v>
      </c>
      <c r="K208" s="907" t="s">
        <v>1140</v>
      </c>
      <c r="L208" s="907" t="s">
        <v>1140</v>
      </c>
      <c r="M208" s="907" t="s">
        <v>1140</v>
      </c>
      <c r="N208" s="907" t="s">
        <v>1140</v>
      </c>
      <c r="O208" s="907" t="s">
        <v>1140</v>
      </c>
      <c r="P208" s="907" t="s">
        <v>1140</v>
      </c>
      <c r="Q208" s="907" t="s">
        <v>1140</v>
      </c>
      <c r="R208" s="907" t="s">
        <v>1140</v>
      </c>
      <c r="S208" s="907" t="s">
        <v>1140</v>
      </c>
      <c r="T208" s="907" t="s">
        <v>1140</v>
      </c>
      <c r="U208" s="907" t="s">
        <v>1140</v>
      </c>
      <c r="V208" s="907" t="s">
        <v>1140</v>
      </c>
      <c r="W208" s="907" t="s">
        <v>1140</v>
      </c>
      <c r="X208" s="907" t="s">
        <v>1140</v>
      </c>
      <c r="Y208" s="907" t="s">
        <v>1140</v>
      </c>
      <c r="Z208" s="907" t="s">
        <v>1140</v>
      </c>
      <c r="AA208" s="907" t="s">
        <v>1140</v>
      </c>
      <c r="AB208" s="907" t="s">
        <v>1140</v>
      </c>
      <c r="AC208" s="907" t="s">
        <v>1140</v>
      </c>
      <c r="AD208" s="907" t="s">
        <v>1140</v>
      </c>
      <c r="AE208" s="907" t="s">
        <v>1140</v>
      </c>
      <c r="AF208" s="907" t="s">
        <v>1140</v>
      </c>
      <c r="AG208" s="907" t="s">
        <v>1140</v>
      </c>
      <c r="AH208" s="907" t="s">
        <v>1140</v>
      </c>
      <c r="AI208" s="907" t="s">
        <v>1140</v>
      </c>
      <c r="AJ208" s="907" t="s">
        <v>1140</v>
      </c>
      <c r="AK208" s="907" t="s">
        <v>1140</v>
      </c>
      <c r="AL208" s="907" t="s">
        <v>1140</v>
      </c>
      <c r="AM208" s="907" t="s">
        <v>1140</v>
      </c>
      <c r="AN208" s="907" t="s">
        <v>1140</v>
      </c>
      <c r="AO208" s="907" t="s">
        <v>1140</v>
      </c>
      <c r="AP208" s="907" t="s">
        <v>1140</v>
      </c>
      <c r="AQ208" s="907" t="s">
        <v>1140</v>
      </c>
      <c r="AR208" s="907" t="s">
        <v>1140</v>
      </c>
      <c r="AS208" s="907" t="s">
        <v>1140</v>
      </c>
      <c r="AT208" s="907" t="s">
        <v>534</v>
      </c>
      <c r="AU208" s="907" t="s">
        <v>1140</v>
      </c>
      <c r="AV208" s="907" t="s">
        <v>1140</v>
      </c>
      <c r="AW208" s="907" t="s">
        <v>1140</v>
      </c>
      <c r="AX208" s="907" t="s">
        <v>1140</v>
      </c>
      <c r="AY208" s="907" t="s">
        <v>534</v>
      </c>
      <c r="AZ208" s="907" t="s">
        <v>534</v>
      </c>
      <c r="BA208" s="907" t="s">
        <v>1140</v>
      </c>
      <c r="BB208" s="907" t="s">
        <v>534</v>
      </c>
      <c r="BC208" s="907" t="s">
        <v>1140</v>
      </c>
      <c r="BD208" s="907" t="s">
        <v>534</v>
      </c>
      <c r="BE208" s="907" t="s">
        <v>1140</v>
      </c>
      <c r="BF208" s="907" t="s">
        <v>1140</v>
      </c>
      <c r="BG208" s="907" t="s">
        <v>534</v>
      </c>
      <c r="BH208" s="907" t="s">
        <v>534</v>
      </c>
      <c r="BI208" s="907" t="s">
        <v>1140</v>
      </c>
      <c r="BJ208" s="907" t="s">
        <v>534</v>
      </c>
      <c r="BK208" s="907" t="s">
        <v>1140</v>
      </c>
      <c r="BL208" s="907" t="s">
        <v>534</v>
      </c>
      <c r="BM208" s="907" t="s">
        <v>1140</v>
      </c>
      <c r="BN208" s="907" t="s">
        <v>1140</v>
      </c>
      <c r="BO208" s="907" t="s">
        <v>534</v>
      </c>
      <c r="BP208" s="907" t="s">
        <v>534</v>
      </c>
      <c r="BQ208" s="907" t="s">
        <v>534</v>
      </c>
      <c r="BR208" s="907" t="s">
        <v>534</v>
      </c>
      <c r="BS208" s="907" t="s">
        <v>1140</v>
      </c>
      <c r="BT208" s="907" t="s">
        <v>534</v>
      </c>
      <c r="BU208" s="907" t="s">
        <v>1140</v>
      </c>
      <c r="BV208" s="907" t="s">
        <v>1140</v>
      </c>
      <c r="BW208" s="907" t="s">
        <v>1140</v>
      </c>
      <c r="BX208" s="907" t="s">
        <v>1140</v>
      </c>
      <c r="BY208" s="907" t="s">
        <v>1140</v>
      </c>
      <c r="BZ208" s="907" t="s">
        <v>534</v>
      </c>
      <c r="CA208" s="907" t="s">
        <v>534</v>
      </c>
      <c r="CB208" s="907" t="s">
        <v>1140</v>
      </c>
      <c r="CC208" s="907" t="s">
        <v>1140</v>
      </c>
      <c r="CD208" s="907" t="s">
        <v>1140</v>
      </c>
      <c r="CE208" s="907" t="s">
        <v>1140</v>
      </c>
      <c r="CF208" s="907" t="s">
        <v>534</v>
      </c>
      <c r="CG208" s="907" t="s">
        <v>1140</v>
      </c>
      <c r="CH208" s="907" t="s">
        <v>1140</v>
      </c>
      <c r="CI208" s="907" t="s">
        <v>1140</v>
      </c>
      <c r="CJ208" s="907" t="s">
        <v>1140</v>
      </c>
      <c r="CK208" s="907" t="s">
        <v>1140</v>
      </c>
      <c r="CL208" s="907" t="s">
        <v>1140</v>
      </c>
      <c r="CM208" s="907" t="s">
        <v>1140</v>
      </c>
      <c r="CN208" s="907" t="s">
        <v>534</v>
      </c>
      <c r="CO208" s="907" t="s">
        <v>1140</v>
      </c>
      <c r="CP208" s="907" t="s">
        <v>1140</v>
      </c>
      <c r="CQ208" s="907" t="s">
        <v>1140</v>
      </c>
      <c r="CR208" s="907" t="s">
        <v>1140</v>
      </c>
      <c r="CS208" s="907" t="s">
        <v>1140</v>
      </c>
      <c r="CT208" s="907" t="s">
        <v>1140</v>
      </c>
      <c r="CU208" s="907" t="s">
        <v>1140</v>
      </c>
      <c r="CV208" s="907" t="s">
        <v>1140</v>
      </c>
      <c r="CW208" s="907" t="s">
        <v>1140</v>
      </c>
      <c r="CX208" s="907" t="s">
        <v>1140</v>
      </c>
      <c r="CY208" s="907" t="s">
        <v>1140</v>
      </c>
      <c r="CZ208" s="907" t="s">
        <v>534</v>
      </c>
      <c r="DA208" s="907" t="s">
        <v>1140</v>
      </c>
      <c r="DB208" s="907" t="s">
        <v>1140</v>
      </c>
      <c r="DC208" s="907" t="s">
        <v>1140</v>
      </c>
      <c r="DD208" s="907" t="s">
        <v>1140</v>
      </c>
      <c r="DE208" s="907" t="s">
        <v>1140</v>
      </c>
      <c r="DF208" s="907" t="s">
        <v>1140</v>
      </c>
      <c r="DG208" s="907" t="s">
        <v>1140</v>
      </c>
      <c r="DH208" s="907" t="s">
        <v>1140</v>
      </c>
      <c r="DI208" s="907" t="s">
        <v>1140</v>
      </c>
      <c r="DJ208" s="907" t="s">
        <v>534</v>
      </c>
      <c r="DK208" s="907" t="s">
        <v>1140</v>
      </c>
      <c r="DL208" s="907" t="s">
        <v>1140</v>
      </c>
      <c r="DM208" s="907" t="s">
        <v>1140</v>
      </c>
      <c r="DN208" s="907" t="s">
        <v>1140</v>
      </c>
      <c r="DO208" s="907" t="s">
        <v>1140</v>
      </c>
      <c r="DP208" s="907" t="s">
        <v>1140</v>
      </c>
      <c r="DQ208" s="907" t="s">
        <v>1140</v>
      </c>
      <c r="DR208" s="907" t="s">
        <v>534</v>
      </c>
      <c r="DS208" s="907" t="s">
        <v>534</v>
      </c>
      <c r="DT208" s="907" t="s">
        <v>1140</v>
      </c>
      <c r="DU208" s="907" t="s">
        <v>1140</v>
      </c>
      <c r="DV208" s="907" t="s">
        <v>1140</v>
      </c>
      <c r="DW208" s="907" t="s">
        <v>534</v>
      </c>
      <c r="DX208" s="907" t="s">
        <v>534</v>
      </c>
      <c r="DY208" s="907" t="s">
        <v>534</v>
      </c>
      <c r="DZ208" s="907" t="s">
        <v>534</v>
      </c>
      <c r="EA208" s="907" t="s">
        <v>534</v>
      </c>
      <c r="EB208" s="907" t="s">
        <v>534</v>
      </c>
      <c r="EC208" s="907" t="s">
        <v>534</v>
      </c>
      <c r="ED208" s="907" t="s">
        <v>1140</v>
      </c>
      <c r="EE208" s="907" t="s">
        <v>1140</v>
      </c>
      <c r="EF208" s="907" t="s">
        <v>1140</v>
      </c>
      <c r="EG208" s="907" t="s">
        <v>1140</v>
      </c>
      <c r="EH208" s="907" t="s">
        <v>1140</v>
      </c>
      <c r="EI208" s="907" t="s">
        <v>1140</v>
      </c>
      <c r="EJ208" s="907" t="s">
        <v>1140</v>
      </c>
      <c r="EK208" s="907" t="s">
        <v>1140</v>
      </c>
      <c r="EL208" s="907" t="s">
        <v>1140</v>
      </c>
      <c r="EM208" s="907" t="s">
        <v>1140</v>
      </c>
      <c r="EN208" s="907" t="s">
        <v>1140</v>
      </c>
      <c r="EO208" s="907" t="s">
        <v>1140</v>
      </c>
      <c r="EP208" s="907" t="s">
        <v>1140</v>
      </c>
      <c r="EQ208" s="907" t="s">
        <v>1140</v>
      </c>
      <c r="ER208" s="907" t="s">
        <v>534</v>
      </c>
      <c r="ES208" s="907" t="s">
        <v>534</v>
      </c>
      <c r="ET208" s="907" t="s">
        <v>534</v>
      </c>
      <c r="EU208" s="907" t="s">
        <v>1140</v>
      </c>
      <c r="EV208" s="907" t="s">
        <v>1140</v>
      </c>
      <c r="EW208" s="907" t="s">
        <v>1140</v>
      </c>
      <c r="EX208" s="907" t="s">
        <v>534</v>
      </c>
      <c r="EY208" s="907" t="s">
        <v>1140</v>
      </c>
      <c r="EZ208" s="907" t="s">
        <v>1140</v>
      </c>
      <c r="FA208" s="907" t="s">
        <v>1140</v>
      </c>
      <c r="FB208" s="907" t="s">
        <v>1140</v>
      </c>
      <c r="FC208" s="907" t="s">
        <v>1140</v>
      </c>
      <c r="FD208" s="907" t="s">
        <v>1140</v>
      </c>
      <c r="FE208" s="907" t="s">
        <v>1140</v>
      </c>
      <c r="FF208" s="907" t="s">
        <v>534</v>
      </c>
      <c r="FG208" s="907" t="s">
        <v>1140</v>
      </c>
      <c r="FH208" s="907" t="s">
        <v>534</v>
      </c>
      <c r="FI208" s="907" t="s">
        <v>534</v>
      </c>
      <c r="FJ208" s="907" t="s">
        <v>1140</v>
      </c>
      <c r="FK208" s="907" t="s">
        <v>1140</v>
      </c>
      <c r="FL208" s="907" t="s">
        <v>1140</v>
      </c>
      <c r="FM208" s="907" t="s">
        <v>1140</v>
      </c>
      <c r="FN208" s="907" t="s">
        <v>1140</v>
      </c>
      <c r="FO208" s="907" t="s">
        <v>1140</v>
      </c>
      <c r="FP208" s="907" t="s">
        <v>1140</v>
      </c>
      <c r="FQ208" s="907" t="s">
        <v>1140</v>
      </c>
      <c r="FR208" s="907" t="s">
        <v>534</v>
      </c>
      <c r="FS208" s="907" t="s">
        <v>1140</v>
      </c>
      <c r="FT208" s="907" t="s">
        <v>1140</v>
      </c>
      <c r="FU208" s="907" t="s">
        <v>1140</v>
      </c>
      <c r="FV208" s="907" t="s">
        <v>534</v>
      </c>
      <c r="FW208" s="907" t="s">
        <v>1140</v>
      </c>
      <c r="FX208" s="907" t="s">
        <v>534</v>
      </c>
      <c r="FY208" s="907" t="s">
        <v>534</v>
      </c>
      <c r="FZ208" s="907" t="s">
        <v>534</v>
      </c>
      <c r="GA208" s="907" t="s">
        <v>534</v>
      </c>
      <c r="GB208" s="907" t="s">
        <v>534</v>
      </c>
      <c r="GC208" s="907" t="s">
        <v>1140</v>
      </c>
      <c r="GD208" s="907" t="s">
        <v>534</v>
      </c>
      <c r="GE208" s="907" t="s">
        <v>534</v>
      </c>
      <c r="GF208" s="907" t="s">
        <v>1140</v>
      </c>
      <c r="GG208" s="907" t="s">
        <v>1140</v>
      </c>
      <c r="GH208" s="907" t="s">
        <v>534</v>
      </c>
      <c r="GI208" s="907" t="s">
        <v>534</v>
      </c>
      <c r="GJ208" s="907" t="s">
        <v>534</v>
      </c>
      <c r="GK208" s="907" t="s">
        <v>534</v>
      </c>
    </row>
    <row r="209" spans="1:193" x14ac:dyDescent="0.2">
      <c r="A209" s="906">
        <v>44669</v>
      </c>
      <c r="B209" s="907" t="s">
        <v>1140</v>
      </c>
      <c r="C209" s="907" t="s">
        <v>1140</v>
      </c>
      <c r="D209" s="907" t="s">
        <v>1140</v>
      </c>
      <c r="E209" s="907" t="s">
        <v>534</v>
      </c>
      <c r="F209" s="907" t="s">
        <v>1140</v>
      </c>
      <c r="G209" s="907" t="s">
        <v>1140</v>
      </c>
      <c r="H209" s="907" t="s">
        <v>1140</v>
      </c>
      <c r="I209" s="907" t="s">
        <v>1140</v>
      </c>
      <c r="J209" s="907" t="s">
        <v>1140</v>
      </c>
      <c r="K209" s="907" t="s">
        <v>1140</v>
      </c>
      <c r="L209" s="907" t="s">
        <v>1140</v>
      </c>
      <c r="M209" s="907" t="s">
        <v>1140</v>
      </c>
      <c r="N209" s="907" t="s">
        <v>1140</v>
      </c>
      <c r="O209" s="907" t="s">
        <v>1140</v>
      </c>
      <c r="P209" s="907" t="s">
        <v>1140</v>
      </c>
      <c r="Q209" s="907" t="s">
        <v>1140</v>
      </c>
      <c r="R209" s="907" t="s">
        <v>1140</v>
      </c>
      <c r="S209" s="907" t="s">
        <v>1140</v>
      </c>
      <c r="T209" s="907" t="s">
        <v>1140</v>
      </c>
      <c r="U209" s="907" t="s">
        <v>1140</v>
      </c>
      <c r="V209" s="907" t="s">
        <v>1140</v>
      </c>
      <c r="W209" s="907" t="s">
        <v>1140</v>
      </c>
      <c r="X209" s="907" t="s">
        <v>1140</v>
      </c>
      <c r="Y209" s="907" t="s">
        <v>1140</v>
      </c>
      <c r="Z209" s="907" t="s">
        <v>1140</v>
      </c>
      <c r="AA209" s="907" t="s">
        <v>1140</v>
      </c>
      <c r="AB209" s="907" t="s">
        <v>1140</v>
      </c>
      <c r="AC209" s="907" t="s">
        <v>1140</v>
      </c>
      <c r="AD209" s="907" t="s">
        <v>1140</v>
      </c>
      <c r="AE209" s="907" t="s">
        <v>1140</v>
      </c>
      <c r="AF209" s="907" t="s">
        <v>1140</v>
      </c>
      <c r="AG209" s="907" t="s">
        <v>1140</v>
      </c>
      <c r="AH209" s="907" t="s">
        <v>1140</v>
      </c>
      <c r="AI209" s="907" t="s">
        <v>1140</v>
      </c>
      <c r="AJ209" s="907" t="s">
        <v>1140</v>
      </c>
      <c r="AK209" s="907" t="s">
        <v>1140</v>
      </c>
      <c r="AL209" s="907" t="s">
        <v>1140</v>
      </c>
      <c r="AM209" s="907" t="s">
        <v>1140</v>
      </c>
      <c r="AN209" s="907" t="s">
        <v>1140</v>
      </c>
      <c r="AO209" s="907" t="s">
        <v>1140</v>
      </c>
      <c r="AP209" s="907" t="s">
        <v>1140</v>
      </c>
      <c r="AQ209" s="907" t="s">
        <v>1140</v>
      </c>
      <c r="AR209" s="907" t="s">
        <v>1140</v>
      </c>
      <c r="AS209" s="907" t="s">
        <v>1140</v>
      </c>
      <c r="AT209" s="907" t="s">
        <v>1140</v>
      </c>
      <c r="AU209" s="907" t="s">
        <v>1140</v>
      </c>
      <c r="AV209" s="907" t="s">
        <v>1140</v>
      </c>
      <c r="AW209" s="907" t="s">
        <v>1140</v>
      </c>
      <c r="AX209" s="907" t="s">
        <v>1140</v>
      </c>
      <c r="AY209" s="907" t="s">
        <v>534</v>
      </c>
      <c r="AZ209" s="907" t="s">
        <v>534</v>
      </c>
      <c r="BA209" s="907" t="s">
        <v>1140</v>
      </c>
      <c r="BB209" s="907" t="s">
        <v>534</v>
      </c>
      <c r="BC209" s="907" t="s">
        <v>1140</v>
      </c>
      <c r="BD209" s="907" t="s">
        <v>534</v>
      </c>
      <c r="BE209" s="907" t="s">
        <v>1140</v>
      </c>
      <c r="BF209" s="907" t="s">
        <v>1140</v>
      </c>
      <c r="BG209" s="907" t="s">
        <v>534</v>
      </c>
      <c r="BH209" s="907" t="s">
        <v>534</v>
      </c>
      <c r="BI209" s="907" t="s">
        <v>1140</v>
      </c>
      <c r="BJ209" s="907" t="s">
        <v>534</v>
      </c>
      <c r="BK209" s="907" t="s">
        <v>1140</v>
      </c>
      <c r="BL209" s="907" t="s">
        <v>534</v>
      </c>
      <c r="BM209" s="907" t="s">
        <v>1140</v>
      </c>
      <c r="BN209" s="907" t="s">
        <v>1140</v>
      </c>
      <c r="BO209" s="907" t="s">
        <v>534</v>
      </c>
      <c r="BP209" s="907" t="s">
        <v>534</v>
      </c>
      <c r="BQ209" s="907" t="s">
        <v>534</v>
      </c>
      <c r="BR209" s="907" t="s">
        <v>534</v>
      </c>
      <c r="BS209" s="907" t="s">
        <v>1140</v>
      </c>
      <c r="BT209" s="907" t="s">
        <v>534</v>
      </c>
      <c r="BU209" s="907" t="s">
        <v>1140</v>
      </c>
      <c r="BV209" s="907" t="s">
        <v>1140</v>
      </c>
      <c r="BW209" s="907" t="s">
        <v>1140</v>
      </c>
      <c r="BX209" s="907" t="s">
        <v>1140</v>
      </c>
      <c r="BY209" s="907" t="s">
        <v>1140</v>
      </c>
      <c r="BZ209" s="907" t="s">
        <v>534</v>
      </c>
      <c r="CA209" s="907" t="s">
        <v>534</v>
      </c>
      <c r="CB209" s="907" t="s">
        <v>1140</v>
      </c>
      <c r="CC209" s="907" t="s">
        <v>1140</v>
      </c>
      <c r="CD209" s="907" t="s">
        <v>1140</v>
      </c>
      <c r="CE209" s="907" t="s">
        <v>1140</v>
      </c>
      <c r="CF209" s="907" t="s">
        <v>534</v>
      </c>
      <c r="CG209" s="907" t="s">
        <v>1140</v>
      </c>
      <c r="CH209" s="907" t="s">
        <v>1140</v>
      </c>
      <c r="CI209" s="907" t="s">
        <v>1140</v>
      </c>
      <c r="CJ209" s="907" t="s">
        <v>1140</v>
      </c>
      <c r="CK209" s="907" t="s">
        <v>534</v>
      </c>
      <c r="CL209" s="907" t="s">
        <v>1140</v>
      </c>
      <c r="CM209" s="907" t="s">
        <v>1140</v>
      </c>
      <c r="CN209" s="907" t="s">
        <v>534</v>
      </c>
      <c r="CO209" s="907" t="s">
        <v>1140</v>
      </c>
      <c r="CP209" s="907" t="s">
        <v>1140</v>
      </c>
      <c r="CQ209" s="907" t="s">
        <v>1140</v>
      </c>
      <c r="CR209" s="907" t="s">
        <v>1140</v>
      </c>
      <c r="CS209" s="907" t="s">
        <v>1140</v>
      </c>
      <c r="CT209" s="907" t="s">
        <v>1140</v>
      </c>
      <c r="CU209" s="907" t="s">
        <v>1140</v>
      </c>
      <c r="CV209" s="907" t="s">
        <v>1140</v>
      </c>
      <c r="CW209" s="907" t="s">
        <v>1140</v>
      </c>
      <c r="CX209" s="907" t="s">
        <v>1140</v>
      </c>
      <c r="CY209" s="907" t="s">
        <v>1140</v>
      </c>
      <c r="CZ209" s="907" t="s">
        <v>534</v>
      </c>
      <c r="DA209" s="907" t="s">
        <v>1140</v>
      </c>
      <c r="DB209" s="907" t="s">
        <v>1140</v>
      </c>
      <c r="DC209" s="907" t="s">
        <v>1140</v>
      </c>
      <c r="DD209" s="907" t="s">
        <v>1140</v>
      </c>
      <c r="DE209" s="907" t="s">
        <v>1140</v>
      </c>
      <c r="DF209" s="907" t="s">
        <v>1140</v>
      </c>
      <c r="DG209" s="907" t="s">
        <v>1140</v>
      </c>
      <c r="DH209" s="907" t="s">
        <v>1140</v>
      </c>
      <c r="DI209" s="907" t="s">
        <v>1140</v>
      </c>
      <c r="DJ209" s="907" t="s">
        <v>534</v>
      </c>
      <c r="DK209" s="907" t="s">
        <v>1140</v>
      </c>
      <c r="DL209" s="907" t="s">
        <v>1140</v>
      </c>
      <c r="DM209" s="907" t="s">
        <v>1140</v>
      </c>
      <c r="DN209" s="907" t="s">
        <v>1140</v>
      </c>
      <c r="DO209" s="907" t="s">
        <v>1140</v>
      </c>
      <c r="DP209" s="907" t="s">
        <v>1140</v>
      </c>
      <c r="DQ209" s="907" t="s">
        <v>1140</v>
      </c>
      <c r="DR209" s="907" t="s">
        <v>534</v>
      </c>
      <c r="DS209" s="907" t="s">
        <v>1140</v>
      </c>
      <c r="DT209" s="907" t="s">
        <v>1140</v>
      </c>
      <c r="DU209" s="907" t="s">
        <v>1140</v>
      </c>
      <c r="DV209" s="907" t="s">
        <v>1140</v>
      </c>
      <c r="DW209" s="907" t="s">
        <v>534</v>
      </c>
      <c r="DX209" s="907" t="s">
        <v>534</v>
      </c>
      <c r="DY209" s="907" t="s">
        <v>534</v>
      </c>
      <c r="DZ209" s="907" t="s">
        <v>534</v>
      </c>
      <c r="EA209" s="907" t="s">
        <v>534</v>
      </c>
      <c r="EB209" s="907" t="s">
        <v>534</v>
      </c>
      <c r="EC209" s="907" t="s">
        <v>534</v>
      </c>
      <c r="ED209" s="907" t="s">
        <v>1140</v>
      </c>
      <c r="EE209" s="907" t="s">
        <v>1140</v>
      </c>
      <c r="EF209" s="907" t="s">
        <v>1140</v>
      </c>
      <c r="EG209" s="907" t="s">
        <v>1140</v>
      </c>
      <c r="EH209" s="907" t="s">
        <v>1140</v>
      </c>
      <c r="EI209" s="907" t="s">
        <v>1140</v>
      </c>
      <c r="EJ209" s="907" t="s">
        <v>1140</v>
      </c>
      <c r="EK209" s="907" t="s">
        <v>1140</v>
      </c>
      <c r="EL209" s="907" t="s">
        <v>1140</v>
      </c>
      <c r="EM209" s="907" t="s">
        <v>1140</v>
      </c>
      <c r="EN209" s="907" t="s">
        <v>1140</v>
      </c>
      <c r="EO209" s="907" t="s">
        <v>1140</v>
      </c>
      <c r="EP209" s="907" t="s">
        <v>1140</v>
      </c>
      <c r="EQ209" s="907" t="s">
        <v>1140</v>
      </c>
      <c r="ER209" s="907" t="s">
        <v>534</v>
      </c>
      <c r="ES209" s="907" t="s">
        <v>534</v>
      </c>
      <c r="ET209" s="907" t="s">
        <v>534</v>
      </c>
      <c r="EU209" s="907" t="s">
        <v>1140</v>
      </c>
      <c r="EV209" s="907" t="s">
        <v>1140</v>
      </c>
      <c r="EW209" s="907" t="s">
        <v>534</v>
      </c>
      <c r="EX209" s="907" t="s">
        <v>534</v>
      </c>
      <c r="EY209" s="907" t="s">
        <v>1140</v>
      </c>
      <c r="EZ209" s="907" t="s">
        <v>1140</v>
      </c>
      <c r="FA209" s="907" t="s">
        <v>1140</v>
      </c>
      <c r="FB209" s="907" t="s">
        <v>1140</v>
      </c>
      <c r="FC209" s="907" t="s">
        <v>1140</v>
      </c>
      <c r="FD209" s="907" t="s">
        <v>1140</v>
      </c>
      <c r="FE209" s="907" t="s">
        <v>1140</v>
      </c>
      <c r="FF209" s="907" t="s">
        <v>1140</v>
      </c>
      <c r="FG209" s="907" t="s">
        <v>1140</v>
      </c>
      <c r="FH209" s="907" t="s">
        <v>534</v>
      </c>
      <c r="FI209" s="907" t="s">
        <v>534</v>
      </c>
      <c r="FJ209" s="907" t="s">
        <v>1140</v>
      </c>
      <c r="FK209" s="907" t="s">
        <v>1140</v>
      </c>
      <c r="FL209" s="907" t="s">
        <v>1140</v>
      </c>
      <c r="FM209" s="907" t="s">
        <v>1140</v>
      </c>
      <c r="FN209" s="907" t="s">
        <v>1140</v>
      </c>
      <c r="FO209" s="907" t="s">
        <v>1140</v>
      </c>
      <c r="FP209" s="907" t="s">
        <v>1140</v>
      </c>
      <c r="FQ209" s="907" t="s">
        <v>1140</v>
      </c>
      <c r="FR209" s="907" t="s">
        <v>534</v>
      </c>
      <c r="FS209" s="907" t="s">
        <v>1140</v>
      </c>
      <c r="FT209" s="907" t="s">
        <v>1140</v>
      </c>
      <c r="FU209" s="907" t="s">
        <v>1140</v>
      </c>
      <c r="FV209" s="907" t="s">
        <v>534</v>
      </c>
      <c r="FW209" s="907" t="s">
        <v>1140</v>
      </c>
      <c r="FX209" s="907" t="s">
        <v>534</v>
      </c>
      <c r="FY209" s="907" t="s">
        <v>534</v>
      </c>
      <c r="FZ209" s="907" t="s">
        <v>534</v>
      </c>
      <c r="GA209" s="907" t="s">
        <v>534</v>
      </c>
      <c r="GB209" s="907" t="s">
        <v>534</v>
      </c>
      <c r="GC209" s="907" t="s">
        <v>1140</v>
      </c>
      <c r="GD209" s="907" t="s">
        <v>534</v>
      </c>
      <c r="GE209" s="907" t="s">
        <v>534</v>
      </c>
      <c r="GF209" s="907" t="s">
        <v>1140</v>
      </c>
      <c r="GG209" s="907" t="s">
        <v>1140</v>
      </c>
      <c r="GH209" s="907" t="s">
        <v>534</v>
      </c>
      <c r="GI209" s="907" t="s">
        <v>534</v>
      </c>
      <c r="GJ209" s="907" t="s">
        <v>534</v>
      </c>
      <c r="GK209" s="907" t="s">
        <v>1140</v>
      </c>
    </row>
    <row r="210" spans="1:193" x14ac:dyDescent="0.2">
      <c r="A210" s="906">
        <v>44670</v>
      </c>
      <c r="B210" s="907" t="s">
        <v>1140</v>
      </c>
      <c r="C210" s="907" t="s">
        <v>1140</v>
      </c>
      <c r="D210" s="907" t="s">
        <v>1140</v>
      </c>
      <c r="E210" s="907" t="s">
        <v>534</v>
      </c>
      <c r="F210" s="907" t="s">
        <v>1140</v>
      </c>
      <c r="G210" s="907" t="s">
        <v>1140</v>
      </c>
      <c r="H210" s="907" t="s">
        <v>1140</v>
      </c>
      <c r="I210" s="907" t="s">
        <v>1140</v>
      </c>
      <c r="J210" s="907" t="s">
        <v>1140</v>
      </c>
      <c r="K210" s="907" t="s">
        <v>1140</v>
      </c>
      <c r="L210" s="907" t="s">
        <v>1140</v>
      </c>
      <c r="M210" s="907" t="s">
        <v>1140</v>
      </c>
      <c r="N210" s="907" t="s">
        <v>1140</v>
      </c>
      <c r="O210" s="907" t="s">
        <v>1140</v>
      </c>
      <c r="P210" s="907" t="s">
        <v>1140</v>
      </c>
      <c r="Q210" s="907" t="s">
        <v>1140</v>
      </c>
      <c r="R210" s="907" t="s">
        <v>1140</v>
      </c>
      <c r="S210" s="907" t="s">
        <v>1140</v>
      </c>
      <c r="T210" s="907" t="s">
        <v>1140</v>
      </c>
      <c r="U210" s="907" t="s">
        <v>1140</v>
      </c>
      <c r="V210" s="907" t="s">
        <v>1140</v>
      </c>
      <c r="W210" s="907" t="s">
        <v>1140</v>
      </c>
      <c r="X210" s="907" t="s">
        <v>1140</v>
      </c>
      <c r="Y210" s="907" t="s">
        <v>1140</v>
      </c>
      <c r="Z210" s="907" t="s">
        <v>1140</v>
      </c>
      <c r="AA210" s="907" t="s">
        <v>1140</v>
      </c>
      <c r="AB210" s="907" t="s">
        <v>1140</v>
      </c>
      <c r="AC210" s="907" t="s">
        <v>1140</v>
      </c>
      <c r="AD210" s="907" t="s">
        <v>1140</v>
      </c>
      <c r="AE210" s="907" t="s">
        <v>1140</v>
      </c>
      <c r="AF210" s="907" t="s">
        <v>1140</v>
      </c>
      <c r="AG210" s="907" t="s">
        <v>1140</v>
      </c>
      <c r="AH210" s="907" t="s">
        <v>1140</v>
      </c>
      <c r="AI210" s="907" t="s">
        <v>1140</v>
      </c>
      <c r="AJ210" s="907" t="s">
        <v>1140</v>
      </c>
      <c r="AK210" s="907" t="s">
        <v>1140</v>
      </c>
      <c r="AL210" s="907" t="s">
        <v>1140</v>
      </c>
      <c r="AM210" s="907" t="s">
        <v>1140</v>
      </c>
      <c r="AN210" s="907" t="s">
        <v>1140</v>
      </c>
      <c r="AO210" s="907" t="s">
        <v>1140</v>
      </c>
      <c r="AP210" s="907" t="s">
        <v>1140</v>
      </c>
      <c r="AQ210" s="907" t="s">
        <v>1140</v>
      </c>
      <c r="AR210" s="907" t="s">
        <v>1140</v>
      </c>
      <c r="AS210" s="907" t="s">
        <v>1140</v>
      </c>
      <c r="AT210" s="907" t="s">
        <v>1140</v>
      </c>
      <c r="AU210" s="907" t="s">
        <v>1140</v>
      </c>
      <c r="AV210" s="907" t="s">
        <v>1140</v>
      </c>
      <c r="AW210" s="907" t="s">
        <v>1140</v>
      </c>
      <c r="AX210" s="907" t="s">
        <v>1140</v>
      </c>
      <c r="AY210" s="907" t="s">
        <v>534</v>
      </c>
      <c r="AZ210" s="907" t="s">
        <v>534</v>
      </c>
      <c r="BA210" s="907" t="s">
        <v>1140</v>
      </c>
      <c r="BB210" s="907" t="s">
        <v>534</v>
      </c>
      <c r="BC210" s="907" t="s">
        <v>1140</v>
      </c>
      <c r="BD210" s="907" t="s">
        <v>534</v>
      </c>
      <c r="BE210" s="907" t="s">
        <v>1140</v>
      </c>
      <c r="BF210" s="907" t="s">
        <v>1140</v>
      </c>
      <c r="BG210" s="907" t="s">
        <v>534</v>
      </c>
      <c r="BH210" s="907" t="s">
        <v>534</v>
      </c>
      <c r="BI210" s="907" t="s">
        <v>1140</v>
      </c>
      <c r="BJ210" s="907" t="s">
        <v>534</v>
      </c>
      <c r="BK210" s="907" t="s">
        <v>1140</v>
      </c>
      <c r="BL210" s="907" t="s">
        <v>534</v>
      </c>
      <c r="BM210" s="907" t="s">
        <v>1140</v>
      </c>
      <c r="BN210" s="907" t="s">
        <v>1140</v>
      </c>
      <c r="BO210" s="907" t="s">
        <v>534</v>
      </c>
      <c r="BP210" s="907" t="s">
        <v>534</v>
      </c>
      <c r="BQ210" s="907" t="s">
        <v>534</v>
      </c>
      <c r="BR210" s="907" t="s">
        <v>534</v>
      </c>
      <c r="BS210" s="907" t="s">
        <v>1140</v>
      </c>
      <c r="BT210" s="907" t="s">
        <v>534</v>
      </c>
      <c r="BU210" s="907" t="s">
        <v>1140</v>
      </c>
      <c r="BV210" s="907" t="s">
        <v>1140</v>
      </c>
      <c r="BW210" s="907" t="s">
        <v>1140</v>
      </c>
      <c r="BX210" s="907" t="s">
        <v>1140</v>
      </c>
      <c r="BY210" s="907" t="s">
        <v>1140</v>
      </c>
      <c r="BZ210" s="907" t="s">
        <v>534</v>
      </c>
      <c r="CA210" s="907" t="s">
        <v>534</v>
      </c>
      <c r="CB210" s="907" t="s">
        <v>1140</v>
      </c>
      <c r="CC210" s="907" t="s">
        <v>1140</v>
      </c>
      <c r="CD210" s="907" t="s">
        <v>1140</v>
      </c>
      <c r="CE210" s="907" t="s">
        <v>1140</v>
      </c>
      <c r="CF210" s="907" t="s">
        <v>534</v>
      </c>
      <c r="CG210" s="907" t="s">
        <v>1140</v>
      </c>
      <c r="CH210" s="907" t="s">
        <v>1140</v>
      </c>
      <c r="CI210" s="907" t="s">
        <v>1140</v>
      </c>
      <c r="CJ210" s="907" t="s">
        <v>1140</v>
      </c>
      <c r="CK210" s="907" t="s">
        <v>534</v>
      </c>
      <c r="CL210" s="907" t="s">
        <v>1140</v>
      </c>
      <c r="CM210" s="907" t="s">
        <v>1140</v>
      </c>
      <c r="CN210" s="907" t="s">
        <v>534</v>
      </c>
      <c r="CO210" s="907" t="s">
        <v>1140</v>
      </c>
      <c r="CP210" s="907" t="s">
        <v>1140</v>
      </c>
      <c r="CQ210" s="907" t="s">
        <v>1140</v>
      </c>
      <c r="CR210" s="907" t="s">
        <v>1140</v>
      </c>
      <c r="CS210" s="907" t="s">
        <v>1140</v>
      </c>
      <c r="CT210" s="907" t="s">
        <v>1140</v>
      </c>
      <c r="CU210" s="907" t="s">
        <v>1140</v>
      </c>
      <c r="CV210" s="907" t="s">
        <v>1140</v>
      </c>
      <c r="CW210" s="907" t="s">
        <v>1140</v>
      </c>
      <c r="CX210" s="907" t="s">
        <v>1140</v>
      </c>
      <c r="CY210" s="907" t="s">
        <v>1140</v>
      </c>
      <c r="CZ210" s="907" t="s">
        <v>534</v>
      </c>
      <c r="DA210" s="907" t="s">
        <v>1140</v>
      </c>
      <c r="DB210" s="907" t="s">
        <v>1140</v>
      </c>
      <c r="DC210" s="907" t="s">
        <v>1140</v>
      </c>
      <c r="DD210" s="907" t="s">
        <v>1140</v>
      </c>
      <c r="DE210" s="907" t="s">
        <v>1140</v>
      </c>
      <c r="DF210" s="907" t="s">
        <v>1140</v>
      </c>
      <c r="DG210" s="907" t="s">
        <v>1140</v>
      </c>
      <c r="DH210" s="907" t="s">
        <v>1140</v>
      </c>
      <c r="DI210" s="907" t="s">
        <v>1140</v>
      </c>
      <c r="DJ210" s="907" t="s">
        <v>534</v>
      </c>
      <c r="DK210" s="907" t="s">
        <v>1140</v>
      </c>
      <c r="DL210" s="907" t="s">
        <v>1140</v>
      </c>
      <c r="DM210" s="907" t="s">
        <v>1140</v>
      </c>
      <c r="DN210" s="907" t="s">
        <v>1140</v>
      </c>
      <c r="DO210" s="907" t="s">
        <v>1140</v>
      </c>
      <c r="DP210" s="907" t="s">
        <v>1140</v>
      </c>
      <c r="DQ210" s="907" t="s">
        <v>1140</v>
      </c>
      <c r="DR210" s="907" t="s">
        <v>534</v>
      </c>
      <c r="DS210" s="907" t="s">
        <v>534</v>
      </c>
      <c r="DT210" s="907" t="s">
        <v>1140</v>
      </c>
      <c r="DU210" s="907" t="s">
        <v>1140</v>
      </c>
      <c r="DV210" s="907" t="s">
        <v>1140</v>
      </c>
      <c r="DW210" s="907" t="s">
        <v>534</v>
      </c>
      <c r="DX210" s="907" t="s">
        <v>534</v>
      </c>
      <c r="DY210" s="907" t="s">
        <v>534</v>
      </c>
      <c r="DZ210" s="907" t="s">
        <v>534</v>
      </c>
      <c r="EA210" s="907" t="s">
        <v>534</v>
      </c>
      <c r="EB210" s="907" t="s">
        <v>534</v>
      </c>
      <c r="EC210" s="907" t="s">
        <v>534</v>
      </c>
      <c r="ED210" s="907" t="s">
        <v>1140</v>
      </c>
      <c r="EE210" s="907" t="s">
        <v>1140</v>
      </c>
      <c r="EF210" s="907" t="s">
        <v>1140</v>
      </c>
      <c r="EG210" s="907" t="s">
        <v>1140</v>
      </c>
      <c r="EH210" s="907" t="s">
        <v>1140</v>
      </c>
      <c r="EI210" s="907" t="s">
        <v>1140</v>
      </c>
      <c r="EJ210" s="907" t="s">
        <v>1140</v>
      </c>
      <c r="EK210" s="907" t="s">
        <v>1140</v>
      </c>
      <c r="EL210" s="907" t="s">
        <v>1140</v>
      </c>
      <c r="EM210" s="907" t="s">
        <v>1140</v>
      </c>
      <c r="EN210" s="907" t="s">
        <v>1140</v>
      </c>
      <c r="EO210" s="907" t="s">
        <v>1140</v>
      </c>
      <c r="EP210" s="907" t="s">
        <v>1140</v>
      </c>
      <c r="EQ210" s="907" t="s">
        <v>1140</v>
      </c>
      <c r="ER210" s="907" t="s">
        <v>1140</v>
      </c>
      <c r="ES210" s="907" t="s">
        <v>534</v>
      </c>
      <c r="ET210" s="907" t="s">
        <v>534</v>
      </c>
      <c r="EU210" s="907" t="s">
        <v>1140</v>
      </c>
      <c r="EV210" s="907" t="s">
        <v>1140</v>
      </c>
      <c r="EW210" s="907" t="s">
        <v>1140</v>
      </c>
      <c r="EX210" s="907" t="s">
        <v>534</v>
      </c>
      <c r="EY210" s="907" t="s">
        <v>1140</v>
      </c>
      <c r="EZ210" s="907" t="s">
        <v>1140</v>
      </c>
      <c r="FA210" s="907" t="s">
        <v>1140</v>
      </c>
      <c r="FB210" s="907" t="s">
        <v>1140</v>
      </c>
      <c r="FC210" s="907" t="s">
        <v>1140</v>
      </c>
      <c r="FD210" s="907" t="s">
        <v>1140</v>
      </c>
      <c r="FE210" s="907" t="s">
        <v>1140</v>
      </c>
      <c r="FF210" s="907" t="s">
        <v>1140</v>
      </c>
      <c r="FG210" s="907" t="s">
        <v>1140</v>
      </c>
      <c r="FH210" s="907" t="s">
        <v>534</v>
      </c>
      <c r="FI210" s="907" t="s">
        <v>534</v>
      </c>
      <c r="FJ210" s="907" t="s">
        <v>1140</v>
      </c>
      <c r="FK210" s="907" t="s">
        <v>1140</v>
      </c>
      <c r="FL210" s="907" t="s">
        <v>1140</v>
      </c>
      <c r="FM210" s="907" t="s">
        <v>1140</v>
      </c>
      <c r="FN210" s="907" t="s">
        <v>1140</v>
      </c>
      <c r="FO210" s="907" t="s">
        <v>1140</v>
      </c>
      <c r="FP210" s="907" t="s">
        <v>1140</v>
      </c>
      <c r="FQ210" s="907" t="s">
        <v>1140</v>
      </c>
      <c r="FR210" s="907" t="s">
        <v>534</v>
      </c>
      <c r="FS210" s="907" t="s">
        <v>1140</v>
      </c>
      <c r="FT210" s="907" t="s">
        <v>1140</v>
      </c>
      <c r="FU210" s="907" t="s">
        <v>1140</v>
      </c>
      <c r="FV210" s="907" t="s">
        <v>534</v>
      </c>
      <c r="FW210" s="907" t="s">
        <v>1140</v>
      </c>
      <c r="FX210" s="907" t="s">
        <v>534</v>
      </c>
      <c r="FY210" s="907" t="s">
        <v>534</v>
      </c>
      <c r="FZ210" s="907" t="s">
        <v>534</v>
      </c>
      <c r="GA210" s="907" t="s">
        <v>534</v>
      </c>
      <c r="GB210" s="907" t="s">
        <v>1140</v>
      </c>
      <c r="GC210" s="907" t="s">
        <v>1140</v>
      </c>
      <c r="GD210" s="907" t="s">
        <v>534</v>
      </c>
      <c r="GE210" s="907" t="s">
        <v>534</v>
      </c>
      <c r="GF210" s="907" t="s">
        <v>1140</v>
      </c>
      <c r="GG210" s="907" t="s">
        <v>1140</v>
      </c>
      <c r="GH210" s="907" t="s">
        <v>534</v>
      </c>
      <c r="GI210" s="907" t="s">
        <v>534</v>
      </c>
      <c r="GJ210" s="907" t="s">
        <v>534</v>
      </c>
      <c r="GK210" s="907" t="s">
        <v>534</v>
      </c>
    </row>
    <row r="211" spans="1:193" x14ac:dyDescent="0.2">
      <c r="A211" s="906">
        <v>44671</v>
      </c>
      <c r="B211" s="907" t="s">
        <v>1140</v>
      </c>
      <c r="C211" s="907" t="s">
        <v>1140</v>
      </c>
      <c r="D211" s="907" t="s">
        <v>1140</v>
      </c>
      <c r="E211" s="907" t="s">
        <v>534</v>
      </c>
      <c r="F211" s="907" t="s">
        <v>1140</v>
      </c>
      <c r="G211" s="907" t="s">
        <v>1140</v>
      </c>
      <c r="H211" s="907" t="s">
        <v>1140</v>
      </c>
      <c r="I211" s="907" t="s">
        <v>1140</v>
      </c>
      <c r="J211" s="907" t="s">
        <v>1140</v>
      </c>
      <c r="K211" s="907" t="s">
        <v>1140</v>
      </c>
      <c r="L211" s="907" t="s">
        <v>1140</v>
      </c>
      <c r="M211" s="907" t="s">
        <v>1140</v>
      </c>
      <c r="N211" s="907" t="s">
        <v>1140</v>
      </c>
      <c r="O211" s="907" t="s">
        <v>1140</v>
      </c>
      <c r="P211" s="907" t="s">
        <v>1140</v>
      </c>
      <c r="Q211" s="907" t="s">
        <v>1140</v>
      </c>
      <c r="R211" s="907" t="s">
        <v>1140</v>
      </c>
      <c r="S211" s="907" t="s">
        <v>1140</v>
      </c>
      <c r="T211" s="907" t="s">
        <v>1140</v>
      </c>
      <c r="U211" s="907" t="s">
        <v>1140</v>
      </c>
      <c r="V211" s="907" t="s">
        <v>1140</v>
      </c>
      <c r="W211" s="907" t="s">
        <v>1140</v>
      </c>
      <c r="X211" s="907" t="s">
        <v>1140</v>
      </c>
      <c r="Y211" s="907" t="s">
        <v>1140</v>
      </c>
      <c r="Z211" s="907" t="s">
        <v>1140</v>
      </c>
      <c r="AA211" s="907" t="s">
        <v>1140</v>
      </c>
      <c r="AB211" s="907" t="s">
        <v>1140</v>
      </c>
      <c r="AC211" s="907" t="s">
        <v>1140</v>
      </c>
      <c r="AD211" s="907" t="s">
        <v>1140</v>
      </c>
      <c r="AE211" s="907" t="s">
        <v>1140</v>
      </c>
      <c r="AF211" s="907" t="s">
        <v>1140</v>
      </c>
      <c r="AG211" s="907" t="s">
        <v>1140</v>
      </c>
      <c r="AH211" s="907" t="s">
        <v>1140</v>
      </c>
      <c r="AI211" s="907" t="s">
        <v>1140</v>
      </c>
      <c r="AJ211" s="907" t="s">
        <v>1140</v>
      </c>
      <c r="AK211" s="907" t="s">
        <v>1140</v>
      </c>
      <c r="AL211" s="907" t="s">
        <v>1140</v>
      </c>
      <c r="AM211" s="907" t="s">
        <v>1140</v>
      </c>
      <c r="AN211" s="907" t="s">
        <v>1140</v>
      </c>
      <c r="AO211" s="907" t="s">
        <v>1140</v>
      </c>
      <c r="AP211" s="907" t="s">
        <v>1140</v>
      </c>
      <c r="AQ211" s="907" t="s">
        <v>1140</v>
      </c>
      <c r="AR211" s="907" t="s">
        <v>1140</v>
      </c>
      <c r="AS211" s="907" t="s">
        <v>1140</v>
      </c>
      <c r="AT211" s="907" t="s">
        <v>1140</v>
      </c>
      <c r="AU211" s="907" t="s">
        <v>1140</v>
      </c>
      <c r="AV211" s="907" t="s">
        <v>1140</v>
      </c>
      <c r="AW211" s="907" t="s">
        <v>1140</v>
      </c>
      <c r="AX211" s="907" t="s">
        <v>1140</v>
      </c>
      <c r="AY211" s="907" t="s">
        <v>534</v>
      </c>
      <c r="AZ211" s="907" t="s">
        <v>534</v>
      </c>
      <c r="BA211" s="907" t="s">
        <v>1140</v>
      </c>
      <c r="BB211" s="907" t="s">
        <v>534</v>
      </c>
      <c r="BC211" s="907" t="s">
        <v>534</v>
      </c>
      <c r="BD211" s="907" t="s">
        <v>534</v>
      </c>
      <c r="BE211" s="907" t="s">
        <v>1140</v>
      </c>
      <c r="BF211" s="907" t="s">
        <v>1140</v>
      </c>
      <c r="BG211" s="907" t="s">
        <v>534</v>
      </c>
      <c r="BH211" s="907" t="s">
        <v>534</v>
      </c>
      <c r="BI211" s="907" t="s">
        <v>534</v>
      </c>
      <c r="BJ211" s="907" t="s">
        <v>534</v>
      </c>
      <c r="BK211" s="907" t="s">
        <v>534</v>
      </c>
      <c r="BL211" s="907" t="s">
        <v>534</v>
      </c>
      <c r="BM211" s="907" t="s">
        <v>1140</v>
      </c>
      <c r="BN211" s="907" t="s">
        <v>1140</v>
      </c>
      <c r="BO211" s="907" t="s">
        <v>534</v>
      </c>
      <c r="BP211" s="907" t="s">
        <v>534</v>
      </c>
      <c r="BQ211" s="907" t="s">
        <v>534</v>
      </c>
      <c r="BR211" s="907" t="s">
        <v>534</v>
      </c>
      <c r="BS211" s="907" t="s">
        <v>1140</v>
      </c>
      <c r="BT211" s="907" t="s">
        <v>534</v>
      </c>
      <c r="BU211" s="907" t="s">
        <v>1140</v>
      </c>
      <c r="BV211" s="907" t="s">
        <v>1140</v>
      </c>
      <c r="BW211" s="907" t="s">
        <v>1140</v>
      </c>
      <c r="BX211" s="907" t="s">
        <v>1140</v>
      </c>
      <c r="BY211" s="907" t="s">
        <v>1140</v>
      </c>
      <c r="BZ211" s="907" t="s">
        <v>534</v>
      </c>
      <c r="CA211" s="907" t="s">
        <v>534</v>
      </c>
      <c r="CB211" s="907" t="s">
        <v>1140</v>
      </c>
      <c r="CC211" s="907" t="s">
        <v>1140</v>
      </c>
      <c r="CD211" s="907" t="s">
        <v>1140</v>
      </c>
      <c r="CE211" s="907" t="s">
        <v>1140</v>
      </c>
      <c r="CF211" s="907" t="s">
        <v>534</v>
      </c>
      <c r="CG211" s="907" t="s">
        <v>1140</v>
      </c>
      <c r="CH211" s="907" t="s">
        <v>1140</v>
      </c>
      <c r="CI211" s="907" t="s">
        <v>1140</v>
      </c>
      <c r="CJ211" s="907" t="s">
        <v>1140</v>
      </c>
      <c r="CK211" s="907" t="s">
        <v>534</v>
      </c>
      <c r="CL211" s="907" t="s">
        <v>1140</v>
      </c>
      <c r="CM211" s="907" t="s">
        <v>1140</v>
      </c>
      <c r="CN211" s="907" t="s">
        <v>534</v>
      </c>
      <c r="CO211" s="907" t="s">
        <v>1140</v>
      </c>
      <c r="CP211" s="907" t="s">
        <v>1140</v>
      </c>
      <c r="CQ211" s="907" t="s">
        <v>1140</v>
      </c>
      <c r="CR211" s="907" t="s">
        <v>1140</v>
      </c>
      <c r="CS211" s="907" t="s">
        <v>1140</v>
      </c>
      <c r="CT211" s="907" t="s">
        <v>1140</v>
      </c>
      <c r="CU211" s="907" t="s">
        <v>1140</v>
      </c>
      <c r="CV211" s="907" t="s">
        <v>1140</v>
      </c>
      <c r="CW211" s="907" t="s">
        <v>1140</v>
      </c>
      <c r="CX211" s="907" t="s">
        <v>1140</v>
      </c>
      <c r="CY211" s="907" t="s">
        <v>1140</v>
      </c>
      <c r="CZ211" s="907" t="s">
        <v>534</v>
      </c>
      <c r="DA211" s="907" t="s">
        <v>1140</v>
      </c>
      <c r="DB211" s="907" t="s">
        <v>1140</v>
      </c>
      <c r="DC211" s="907" t="s">
        <v>1140</v>
      </c>
      <c r="DD211" s="907" t="s">
        <v>1140</v>
      </c>
      <c r="DE211" s="907" t="s">
        <v>1140</v>
      </c>
      <c r="DF211" s="907" t="s">
        <v>1140</v>
      </c>
      <c r="DG211" s="907" t="s">
        <v>1140</v>
      </c>
      <c r="DH211" s="907" t="s">
        <v>1140</v>
      </c>
      <c r="DI211" s="907" t="s">
        <v>1140</v>
      </c>
      <c r="DJ211" s="907" t="s">
        <v>534</v>
      </c>
      <c r="DK211" s="907" t="s">
        <v>1140</v>
      </c>
      <c r="DL211" s="907" t="s">
        <v>1140</v>
      </c>
      <c r="DM211" s="907" t="s">
        <v>1140</v>
      </c>
      <c r="DN211" s="907" t="s">
        <v>1140</v>
      </c>
      <c r="DO211" s="907" t="s">
        <v>1140</v>
      </c>
      <c r="DP211" s="907" t="s">
        <v>1140</v>
      </c>
      <c r="DQ211" s="907" t="s">
        <v>1140</v>
      </c>
      <c r="DR211" s="907" t="s">
        <v>1140</v>
      </c>
      <c r="DS211" s="907" t="s">
        <v>1140</v>
      </c>
      <c r="DT211" s="907" t="s">
        <v>1140</v>
      </c>
      <c r="DU211" s="907" t="s">
        <v>1140</v>
      </c>
      <c r="DV211" s="907" t="s">
        <v>1140</v>
      </c>
      <c r="DW211" s="907" t="s">
        <v>534</v>
      </c>
      <c r="DX211" s="907" t="s">
        <v>534</v>
      </c>
      <c r="DY211" s="907" t="s">
        <v>534</v>
      </c>
      <c r="DZ211" s="907" t="s">
        <v>534</v>
      </c>
      <c r="EA211" s="907" t="s">
        <v>534</v>
      </c>
      <c r="EB211" s="907" t="s">
        <v>1140</v>
      </c>
      <c r="EC211" s="907" t="s">
        <v>534</v>
      </c>
      <c r="ED211" s="907" t="s">
        <v>1140</v>
      </c>
      <c r="EE211" s="907" t="s">
        <v>1140</v>
      </c>
      <c r="EF211" s="907" t="s">
        <v>1140</v>
      </c>
      <c r="EG211" s="907" t="s">
        <v>1140</v>
      </c>
      <c r="EH211" s="907" t="s">
        <v>1140</v>
      </c>
      <c r="EI211" s="907" t="s">
        <v>1140</v>
      </c>
      <c r="EJ211" s="907" t="s">
        <v>1140</v>
      </c>
      <c r="EK211" s="907" t="s">
        <v>1140</v>
      </c>
      <c r="EL211" s="907" t="s">
        <v>1140</v>
      </c>
      <c r="EM211" s="907" t="s">
        <v>1140</v>
      </c>
      <c r="EN211" s="907" t="s">
        <v>1140</v>
      </c>
      <c r="EO211" s="907" t="s">
        <v>1140</v>
      </c>
      <c r="EP211" s="907" t="s">
        <v>1140</v>
      </c>
      <c r="EQ211" s="907" t="s">
        <v>1140</v>
      </c>
      <c r="ER211" s="907" t="s">
        <v>1140</v>
      </c>
      <c r="ES211" s="907" t="s">
        <v>1140</v>
      </c>
      <c r="ET211" s="907" t="s">
        <v>534</v>
      </c>
      <c r="EU211" s="907" t="s">
        <v>1140</v>
      </c>
      <c r="EV211" s="907" t="s">
        <v>1140</v>
      </c>
      <c r="EW211" s="907" t="s">
        <v>1140</v>
      </c>
      <c r="EX211" s="907" t="s">
        <v>534</v>
      </c>
      <c r="EY211" s="907" t="s">
        <v>1140</v>
      </c>
      <c r="EZ211" s="907" t="s">
        <v>1140</v>
      </c>
      <c r="FA211" s="907" t="s">
        <v>1140</v>
      </c>
      <c r="FB211" s="907" t="s">
        <v>1140</v>
      </c>
      <c r="FC211" s="907" t="s">
        <v>1140</v>
      </c>
      <c r="FD211" s="907" t="s">
        <v>1140</v>
      </c>
      <c r="FE211" s="907" t="s">
        <v>1140</v>
      </c>
      <c r="FF211" s="907" t="s">
        <v>1140</v>
      </c>
      <c r="FG211" s="907" t="s">
        <v>1140</v>
      </c>
      <c r="FH211" s="907" t="s">
        <v>534</v>
      </c>
      <c r="FI211" s="907" t="s">
        <v>534</v>
      </c>
      <c r="FJ211" s="907" t="s">
        <v>1140</v>
      </c>
      <c r="FK211" s="907" t="s">
        <v>1140</v>
      </c>
      <c r="FL211" s="907" t="s">
        <v>1140</v>
      </c>
      <c r="FM211" s="907" t="s">
        <v>1140</v>
      </c>
      <c r="FN211" s="907" t="s">
        <v>1140</v>
      </c>
      <c r="FO211" s="907" t="s">
        <v>1140</v>
      </c>
      <c r="FP211" s="907" t="s">
        <v>1140</v>
      </c>
      <c r="FQ211" s="907" t="s">
        <v>1140</v>
      </c>
      <c r="FR211" s="907" t="s">
        <v>534</v>
      </c>
      <c r="FS211" s="907" t="s">
        <v>1140</v>
      </c>
      <c r="FT211" s="907" t="s">
        <v>1140</v>
      </c>
      <c r="FU211" s="907" t="s">
        <v>1140</v>
      </c>
      <c r="FV211" s="907" t="s">
        <v>534</v>
      </c>
      <c r="FW211" s="907" t="s">
        <v>1140</v>
      </c>
      <c r="FX211" s="907" t="s">
        <v>534</v>
      </c>
      <c r="FY211" s="907" t="s">
        <v>534</v>
      </c>
      <c r="FZ211" s="907" t="s">
        <v>534</v>
      </c>
      <c r="GA211" s="907" t="s">
        <v>534</v>
      </c>
      <c r="GB211" s="907" t="s">
        <v>534</v>
      </c>
      <c r="GC211" s="907" t="s">
        <v>1140</v>
      </c>
      <c r="GD211" s="907" t="s">
        <v>534</v>
      </c>
      <c r="GE211" s="907" t="s">
        <v>534</v>
      </c>
      <c r="GF211" s="907" t="s">
        <v>1140</v>
      </c>
      <c r="GG211" s="907" t="s">
        <v>1140</v>
      </c>
      <c r="GH211" s="907" t="s">
        <v>534</v>
      </c>
      <c r="GI211" s="907" t="s">
        <v>534</v>
      </c>
      <c r="GJ211" s="907" t="s">
        <v>534</v>
      </c>
      <c r="GK211" s="907" t="s">
        <v>1140</v>
      </c>
    </row>
    <row r="212" spans="1:193" x14ac:dyDescent="0.2">
      <c r="A212" s="906">
        <v>44672</v>
      </c>
      <c r="B212" s="907" t="s">
        <v>1140</v>
      </c>
      <c r="C212" s="907" t="s">
        <v>1140</v>
      </c>
      <c r="D212" s="907" t="s">
        <v>1140</v>
      </c>
      <c r="E212" s="907" t="s">
        <v>534</v>
      </c>
      <c r="F212" s="907" t="s">
        <v>1140</v>
      </c>
      <c r="G212" s="907" t="s">
        <v>1140</v>
      </c>
      <c r="H212" s="907" t="s">
        <v>1140</v>
      </c>
      <c r="I212" s="907" t="s">
        <v>1140</v>
      </c>
      <c r="J212" s="907" t="s">
        <v>1140</v>
      </c>
      <c r="K212" s="907" t="s">
        <v>1140</v>
      </c>
      <c r="L212" s="907" t="s">
        <v>1140</v>
      </c>
      <c r="M212" s="907" t="s">
        <v>1140</v>
      </c>
      <c r="N212" s="907" t="s">
        <v>1140</v>
      </c>
      <c r="O212" s="907" t="s">
        <v>1140</v>
      </c>
      <c r="P212" s="907" t="s">
        <v>1140</v>
      </c>
      <c r="Q212" s="907" t="s">
        <v>1140</v>
      </c>
      <c r="R212" s="907" t="s">
        <v>1140</v>
      </c>
      <c r="S212" s="907" t="s">
        <v>1140</v>
      </c>
      <c r="T212" s="907" t="s">
        <v>1140</v>
      </c>
      <c r="U212" s="907" t="s">
        <v>1140</v>
      </c>
      <c r="V212" s="907" t="s">
        <v>1140</v>
      </c>
      <c r="W212" s="907" t="s">
        <v>1140</v>
      </c>
      <c r="X212" s="907" t="s">
        <v>1140</v>
      </c>
      <c r="Y212" s="907" t="s">
        <v>1140</v>
      </c>
      <c r="Z212" s="907" t="s">
        <v>1140</v>
      </c>
      <c r="AA212" s="907" t="s">
        <v>1140</v>
      </c>
      <c r="AB212" s="907" t="s">
        <v>1140</v>
      </c>
      <c r="AC212" s="907" t="s">
        <v>1140</v>
      </c>
      <c r="AD212" s="907" t="s">
        <v>1140</v>
      </c>
      <c r="AE212" s="907" t="s">
        <v>1140</v>
      </c>
      <c r="AF212" s="907" t="s">
        <v>534</v>
      </c>
      <c r="AG212" s="907" t="s">
        <v>534</v>
      </c>
      <c r="AH212" s="907" t="s">
        <v>1140</v>
      </c>
      <c r="AI212" s="907" t="s">
        <v>1140</v>
      </c>
      <c r="AJ212" s="907" t="s">
        <v>1140</v>
      </c>
      <c r="AK212" s="907" t="s">
        <v>1140</v>
      </c>
      <c r="AL212" s="907" t="s">
        <v>1140</v>
      </c>
      <c r="AM212" s="907" t="s">
        <v>1140</v>
      </c>
      <c r="AN212" s="907" t="s">
        <v>1140</v>
      </c>
      <c r="AO212" s="907" t="s">
        <v>1140</v>
      </c>
      <c r="AP212" s="907" t="s">
        <v>1140</v>
      </c>
      <c r="AQ212" s="907" t="s">
        <v>1140</v>
      </c>
      <c r="AR212" s="907" t="s">
        <v>1140</v>
      </c>
      <c r="AS212" s="907" t="s">
        <v>1140</v>
      </c>
      <c r="AT212" s="907" t="s">
        <v>1140</v>
      </c>
      <c r="AU212" s="907" t="s">
        <v>1140</v>
      </c>
      <c r="AV212" s="907" t="s">
        <v>1140</v>
      </c>
      <c r="AW212" s="907" t="s">
        <v>1140</v>
      </c>
      <c r="AX212" s="907" t="s">
        <v>1140</v>
      </c>
      <c r="AY212" s="907" t="s">
        <v>534</v>
      </c>
      <c r="AZ212" s="907" t="s">
        <v>534</v>
      </c>
      <c r="BA212" s="907" t="s">
        <v>1140</v>
      </c>
      <c r="BB212" s="907" t="s">
        <v>534</v>
      </c>
      <c r="BC212" s="907" t="s">
        <v>1140</v>
      </c>
      <c r="BD212" s="907" t="s">
        <v>534</v>
      </c>
      <c r="BE212" s="907" t="s">
        <v>1140</v>
      </c>
      <c r="BF212" s="907" t="s">
        <v>1140</v>
      </c>
      <c r="BG212" s="907" t="s">
        <v>534</v>
      </c>
      <c r="BH212" s="907" t="s">
        <v>534</v>
      </c>
      <c r="BI212" s="907" t="s">
        <v>1140</v>
      </c>
      <c r="BJ212" s="907" t="s">
        <v>534</v>
      </c>
      <c r="BK212" s="907" t="s">
        <v>1140</v>
      </c>
      <c r="BL212" s="907" t="s">
        <v>534</v>
      </c>
      <c r="BM212" s="907" t="s">
        <v>1140</v>
      </c>
      <c r="BN212" s="907" t="s">
        <v>1140</v>
      </c>
      <c r="BO212" s="907" t="s">
        <v>534</v>
      </c>
      <c r="BP212" s="907" t="s">
        <v>534</v>
      </c>
      <c r="BQ212" s="907" t="s">
        <v>534</v>
      </c>
      <c r="BR212" s="907" t="s">
        <v>534</v>
      </c>
      <c r="BS212" s="907" t="s">
        <v>1140</v>
      </c>
      <c r="BT212" s="907" t="s">
        <v>534</v>
      </c>
      <c r="BU212" s="907" t="s">
        <v>1140</v>
      </c>
      <c r="BV212" s="907" t="s">
        <v>1140</v>
      </c>
      <c r="BW212" s="907" t="s">
        <v>1140</v>
      </c>
      <c r="BX212" s="907" t="s">
        <v>1140</v>
      </c>
      <c r="BY212" s="907" t="s">
        <v>1140</v>
      </c>
      <c r="BZ212" s="907" t="s">
        <v>534</v>
      </c>
      <c r="CA212" s="907" t="s">
        <v>534</v>
      </c>
      <c r="CB212" s="907" t="s">
        <v>1140</v>
      </c>
      <c r="CC212" s="907" t="s">
        <v>1140</v>
      </c>
      <c r="CD212" s="907" t="s">
        <v>1140</v>
      </c>
      <c r="CE212" s="907" t="s">
        <v>1140</v>
      </c>
      <c r="CF212" s="907" t="s">
        <v>534</v>
      </c>
      <c r="CG212" s="907" t="s">
        <v>1140</v>
      </c>
      <c r="CH212" s="907" t="s">
        <v>1140</v>
      </c>
      <c r="CI212" s="907" t="s">
        <v>1140</v>
      </c>
      <c r="CJ212" s="907" t="s">
        <v>1140</v>
      </c>
      <c r="CK212" s="907" t="s">
        <v>534</v>
      </c>
      <c r="CL212" s="907" t="s">
        <v>1140</v>
      </c>
      <c r="CM212" s="907" t="s">
        <v>1140</v>
      </c>
      <c r="CN212" s="907" t="s">
        <v>534</v>
      </c>
      <c r="CO212" s="907" t="s">
        <v>1140</v>
      </c>
      <c r="CP212" s="907" t="s">
        <v>1140</v>
      </c>
      <c r="CQ212" s="907" t="s">
        <v>1140</v>
      </c>
      <c r="CR212" s="907" t="s">
        <v>1140</v>
      </c>
      <c r="CS212" s="907" t="s">
        <v>1140</v>
      </c>
      <c r="CT212" s="907" t="s">
        <v>1140</v>
      </c>
      <c r="CU212" s="907" t="s">
        <v>1140</v>
      </c>
      <c r="CV212" s="907" t="s">
        <v>1140</v>
      </c>
      <c r="CW212" s="907" t="s">
        <v>1140</v>
      </c>
      <c r="CX212" s="907" t="s">
        <v>1140</v>
      </c>
      <c r="CY212" s="907" t="s">
        <v>1140</v>
      </c>
      <c r="CZ212" s="907" t="s">
        <v>534</v>
      </c>
      <c r="DA212" s="907" t="s">
        <v>1140</v>
      </c>
      <c r="DB212" s="907" t="s">
        <v>1140</v>
      </c>
      <c r="DC212" s="907" t="s">
        <v>1140</v>
      </c>
      <c r="DD212" s="907" t="s">
        <v>1140</v>
      </c>
      <c r="DE212" s="907" t="s">
        <v>1140</v>
      </c>
      <c r="DF212" s="907" t="s">
        <v>1140</v>
      </c>
      <c r="DG212" s="907" t="s">
        <v>1140</v>
      </c>
      <c r="DH212" s="907" t="s">
        <v>1140</v>
      </c>
      <c r="DI212" s="907" t="s">
        <v>1140</v>
      </c>
      <c r="DJ212" s="907" t="s">
        <v>534</v>
      </c>
      <c r="DK212" s="907" t="s">
        <v>1140</v>
      </c>
      <c r="DL212" s="907" t="s">
        <v>1140</v>
      </c>
      <c r="DM212" s="907" t="s">
        <v>1140</v>
      </c>
      <c r="DN212" s="907" t="s">
        <v>1140</v>
      </c>
      <c r="DO212" s="907" t="s">
        <v>1140</v>
      </c>
      <c r="DP212" s="907" t="s">
        <v>1140</v>
      </c>
      <c r="DQ212" s="907" t="s">
        <v>1140</v>
      </c>
      <c r="DR212" s="907" t="s">
        <v>1140</v>
      </c>
      <c r="DS212" s="907" t="s">
        <v>1140</v>
      </c>
      <c r="DT212" s="907" t="s">
        <v>1140</v>
      </c>
      <c r="DU212" s="907" t="s">
        <v>1140</v>
      </c>
      <c r="DV212" s="907" t="s">
        <v>1140</v>
      </c>
      <c r="DW212" s="907" t="s">
        <v>534</v>
      </c>
      <c r="DX212" s="907" t="s">
        <v>534</v>
      </c>
      <c r="DY212" s="907" t="s">
        <v>534</v>
      </c>
      <c r="DZ212" s="907" t="s">
        <v>534</v>
      </c>
      <c r="EA212" s="907" t="s">
        <v>534</v>
      </c>
      <c r="EB212" s="907" t="s">
        <v>534</v>
      </c>
      <c r="EC212" s="907" t="s">
        <v>534</v>
      </c>
      <c r="ED212" s="907" t="s">
        <v>1140</v>
      </c>
      <c r="EE212" s="907" t="s">
        <v>1140</v>
      </c>
      <c r="EF212" s="907" t="s">
        <v>1140</v>
      </c>
      <c r="EG212" s="907" t="s">
        <v>1140</v>
      </c>
      <c r="EH212" s="907" t="s">
        <v>1140</v>
      </c>
      <c r="EI212" s="907" t="s">
        <v>1140</v>
      </c>
      <c r="EJ212" s="907" t="s">
        <v>1140</v>
      </c>
      <c r="EK212" s="907" t="s">
        <v>1140</v>
      </c>
      <c r="EL212" s="907" t="s">
        <v>1140</v>
      </c>
      <c r="EM212" s="907" t="s">
        <v>1140</v>
      </c>
      <c r="EN212" s="907" t="s">
        <v>1140</v>
      </c>
      <c r="EO212" s="907" t="s">
        <v>1140</v>
      </c>
      <c r="EP212" s="907" t="s">
        <v>1140</v>
      </c>
      <c r="EQ212" s="907" t="s">
        <v>1140</v>
      </c>
      <c r="ER212" s="907" t="s">
        <v>1140</v>
      </c>
      <c r="ES212" s="907" t="s">
        <v>1140</v>
      </c>
      <c r="ET212" s="907" t="s">
        <v>534</v>
      </c>
      <c r="EU212" s="907" t="s">
        <v>1140</v>
      </c>
      <c r="EV212" s="907" t="s">
        <v>1140</v>
      </c>
      <c r="EW212" s="907" t="s">
        <v>1140</v>
      </c>
      <c r="EX212" s="907" t="s">
        <v>534</v>
      </c>
      <c r="EY212" s="907" t="s">
        <v>1140</v>
      </c>
      <c r="EZ212" s="907" t="s">
        <v>1140</v>
      </c>
      <c r="FA212" s="907" t="s">
        <v>1140</v>
      </c>
      <c r="FB212" s="907" t="s">
        <v>1140</v>
      </c>
      <c r="FC212" s="907" t="s">
        <v>1140</v>
      </c>
      <c r="FD212" s="907" t="s">
        <v>1140</v>
      </c>
      <c r="FE212" s="907" t="s">
        <v>1140</v>
      </c>
      <c r="FF212" s="907" t="s">
        <v>1140</v>
      </c>
      <c r="FG212" s="907" t="s">
        <v>1140</v>
      </c>
      <c r="FH212" s="907" t="s">
        <v>1140</v>
      </c>
      <c r="FI212" s="907" t="s">
        <v>1140</v>
      </c>
      <c r="FJ212" s="907" t="s">
        <v>1140</v>
      </c>
      <c r="FK212" s="907" t="s">
        <v>1140</v>
      </c>
      <c r="FL212" s="907" t="s">
        <v>1140</v>
      </c>
      <c r="FM212" s="907" t="s">
        <v>1140</v>
      </c>
      <c r="FN212" s="907" t="s">
        <v>1140</v>
      </c>
      <c r="FO212" s="907" t="s">
        <v>1140</v>
      </c>
      <c r="FP212" s="907" t="s">
        <v>1140</v>
      </c>
      <c r="FQ212" s="907" t="s">
        <v>1140</v>
      </c>
      <c r="FR212" s="907" t="s">
        <v>534</v>
      </c>
      <c r="FS212" s="907" t="s">
        <v>1140</v>
      </c>
      <c r="FT212" s="907" t="s">
        <v>1140</v>
      </c>
      <c r="FU212" s="907" t="s">
        <v>1140</v>
      </c>
      <c r="FV212" s="907" t="s">
        <v>534</v>
      </c>
      <c r="FW212" s="907" t="s">
        <v>1140</v>
      </c>
      <c r="FX212" s="907" t="s">
        <v>534</v>
      </c>
      <c r="FY212" s="907" t="s">
        <v>534</v>
      </c>
      <c r="FZ212" s="907" t="s">
        <v>534</v>
      </c>
      <c r="GA212" s="907" t="s">
        <v>534</v>
      </c>
      <c r="GB212" s="907" t="s">
        <v>534</v>
      </c>
      <c r="GC212" s="907" t="s">
        <v>1140</v>
      </c>
      <c r="GD212" s="907" t="s">
        <v>534</v>
      </c>
      <c r="GE212" s="907" t="s">
        <v>534</v>
      </c>
      <c r="GF212" s="907" t="s">
        <v>1140</v>
      </c>
      <c r="GG212" s="907" t="s">
        <v>1140</v>
      </c>
      <c r="GH212" s="907" t="s">
        <v>534</v>
      </c>
      <c r="GI212" s="907" t="s">
        <v>534</v>
      </c>
      <c r="GJ212" s="907" t="s">
        <v>534</v>
      </c>
      <c r="GK212" s="907" t="s">
        <v>1140</v>
      </c>
    </row>
    <row r="213" spans="1:193" x14ac:dyDescent="0.2">
      <c r="A213" s="906">
        <v>44673</v>
      </c>
      <c r="B213" s="907" t="s">
        <v>1140</v>
      </c>
      <c r="C213" s="907" t="s">
        <v>1140</v>
      </c>
      <c r="D213" s="907" t="s">
        <v>1140</v>
      </c>
      <c r="E213" s="907" t="s">
        <v>534</v>
      </c>
      <c r="F213" s="907" t="s">
        <v>1140</v>
      </c>
      <c r="G213" s="907" t="s">
        <v>1140</v>
      </c>
      <c r="H213" s="907" t="s">
        <v>1140</v>
      </c>
      <c r="I213" s="907" t="s">
        <v>1140</v>
      </c>
      <c r="J213" s="907" t="s">
        <v>1140</v>
      </c>
      <c r="K213" s="907" t="s">
        <v>1140</v>
      </c>
      <c r="L213" s="907" t="s">
        <v>1140</v>
      </c>
      <c r="M213" s="907" t="s">
        <v>1140</v>
      </c>
      <c r="N213" s="907" t="s">
        <v>1140</v>
      </c>
      <c r="O213" s="907" t="s">
        <v>1140</v>
      </c>
      <c r="P213" s="907" t="s">
        <v>1140</v>
      </c>
      <c r="Q213" s="907" t="s">
        <v>1140</v>
      </c>
      <c r="R213" s="907" t="s">
        <v>1140</v>
      </c>
      <c r="S213" s="907" t="s">
        <v>1140</v>
      </c>
      <c r="T213" s="907" t="s">
        <v>1140</v>
      </c>
      <c r="U213" s="907" t="s">
        <v>1140</v>
      </c>
      <c r="V213" s="907" t="s">
        <v>1140</v>
      </c>
      <c r="W213" s="907" t="s">
        <v>1140</v>
      </c>
      <c r="X213" s="907" t="s">
        <v>1140</v>
      </c>
      <c r="Y213" s="907" t="s">
        <v>1140</v>
      </c>
      <c r="Z213" s="907" t="s">
        <v>1140</v>
      </c>
      <c r="AA213" s="907" t="s">
        <v>1140</v>
      </c>
      <c r="AB213" s="907" t="s">
        <v>1140</v>
      </c>
      <c r="AC213" s="907" t="s">
        <v>1140</v>
      </c>
      <c r="AD213" s="907" t="s">
        <v>1140</v>
      </c>
      <c r="AE213" s="907" t="s">
        <v>1140</v>
      </c>
      <c r="AF213" s="907" t="s">
        <v>1140</v>
      </c>
      <c r="AG213" s="907" t="s">
        <v>1140</v>
      </c>
      <c r="AH213" s="907" t="s">
        <v>1140</v>
      </c>
      <c r="AI213" s="907" t="s">
        <v>1140</v>
      </c>
      <c r="AJ213" s="907" t="s">
        <v>1140</v>
      </c>
      <c r="AK213" s="907" t="s">
        <v>1140</v>
      </c>
      <c r="AL213" s="907" t="s">
        <v>1140</v>
      </c>
      <c r="AM213" s="907" t="s">
        <v>1140</v>
      </c>
      <c r="AN213" s="907" t="s">
        <v>1140</v>
      </c>
      <c r="AO213" s="907" t="s">
        <v>1140</v>
      </c>
      <c r="AP213" s="907" t="s">
        <v>1140</v>
      </c>
      <c r="AQ213" s="907" t="s">
        <v>1140</v>
      </c>
      <c r="AR213" s="907" t="s">
        <v>1140</v>
      </c>
      <c r="AS213" s="907" t="s">
        <v>1140</v>
      </c>
      <c r="AT213" s="907" t="s">
        <v>1140</v>
      </c>
      <c r="AU213" s="907" t="s">
        <v>1140</v>
      </c>
      <c r="AV213" s="907" t="s">
        <v>1140</v>
      </c>
      <c r="AW213" s="907" t="s">
        <v>1140</v>
      </c>
      <c r="AX213" s="907" t="s">
        <v>1140</v>
      </c>
      <c r="AY213" s="907" t="s">
        <v>534</v>
      </c>
      <c r="AZ213" s="907" t="s">
        <v>534</v>
      </c>
      <c r="BA213" s="907" t="s">
        <v>1140</v>
      </c>
      <c r="BB213" s="907" t="s">
        <v>534</v>
      </c>
      <c r="BC213" s="907" t="s">
        <v>1140</v>
      </c>
      <c r="BD213" s="907" t="s">
        <v>534</v>
      </c>
      <c r="BE213" s="907" t="s">
        <v>1140</v>
      </c>
      <c r="BF213" s="907" t="s">
        <v>1140</v>
      </c>
      <c r="BG213" s="907" t="s">
        <v>534</v>
      </c>
      <c r="BH213" s="907" t="s">
        <v>534</v>
      </c>
      <c r="BI213" s="907" t="s">
        <v>1140</v>
      </c>
      <c r="BJ213" s="907" t="s">
        <v>534</v>
      </c>
      <c r="BK213" s="907" t="s">
        <v>1140</v>
      </c>
      <c r="BL213" s="907" t="s">
        <v>534</v>
      </c>
      <c r="BM213" s="907" t="s">
        <v>1140</v>
      </c>
      <c r="BN213" s="907" t="s">
        <v>1140</v>
      </c>
      <c r="BO213" s="907" t="s">
        <v>534</v>
      </c>
      <c r="BP213" s="907" t="s">
        <v>534</v>
      </c>
      <c r="BQ213" s="907" t="s">
        <v>534</v>
      </c>
      <c r="BR213" s="907" t="s">
        <v>534</v>
      </c>
      <c r="BS213" s="907" t="s">
        <v>1140</v>
      </c>
      <c r="BT213" s="907" t="s">
        <v>534</v>
      </c>
      <c r="BU213" s="907" t="s">
        <v>1140</v>
      </c>
      <c r="BV213" s="907" t="s">
        <v>1140</v>
      </c>
      <c r="BW213" s="907" t="s">
        <v>1140</v>
      </c>
      <c r="BX213" s="907" t="s">
        <v>1140</v>
      </c>
      <c r="BY213" s="907" t="s">
        <v>1140</v>
      </c>
      <c r="BZ213" s="907" t="s">
        <v>534</v>
      </c>
      <c r="CA213" s="907" t="s">
        <v>534</v>
      </c>
      <c r="CB213" s="907" t="s">
        <v>1140</v>
      </c>
      <c r="CC213" s="907" t="s">
        <v>1140</v>
      </c>
      <c r="CD213" s="907" t="s">
        <v>1140</v>
      </c>
      <c r="CE213" s="907" t="s">
        <v>1140</v>
      </c>
      <c r="CF213" s="907" t="s">
        <v>534</v>
      </c>
      <c r="CG213" s="907" t="s">
        <v>1140</v>
      </c>
      <c r="CH213" s="907" t="s">
        <v>1140</v>
      </c>
      <c r="CI213" s="907" t="s">
        <v>1140</v>
      </c>
      <c r="CJ213" s="907" t="s">
        <v>1140</v>
      </c>
      <c r="CK213" s="907" t="s">
        <v>534</v>
      </c>
      <c r="CL213" s="907" t="s">
        <v>1140</v>
      </c>
      <c r="CM213" s="907" t="s">
        <v>1140</v>
      </c>
      <c r="CN213" s="907" t="s">
        <v>534</v>
      </c>
      <c r="CO213" s="907" t="s">
        <v>1140</v>
      </c>
      <c r="CP213" s="907" t="s">
        <v>1140</v>
      </c>
      <c r="CQ213" s="907" t="s">
        <v>1140</v>
      </c>
      <c r="CR213" s="907" t="s">
        <v>1140</v>
      </c>
      <c r="CS213" s="907" t="s">
        <v>1140</v>
      </c>
      <c r="CT213" s="907" t="s">
        <v>1140</v>
      </c>
      <c r="CU213" s="907" t="s">
        <v>1140</v>
      </c>
      <c r="CV213" s="907" t="s">
        <v>1140</v>
      </c>
      <c r="CW213" s="907" t="s">
        <v>1140</v>
      </c>
      <c r="CX213" s="907" t="s">
        <v>1140</v>
      </c>
      <c r="CY213" s="907" t="s">
        <v>1140</v>
      </c>
      <c r="CZ213" s="907" t="s">
        <v>534</v>
      </c>
      <c r="DA213" s="907" t="s">
        <v>1140</v>
      </c>
      <c r="DB213" s="907" t="s">
        <v>1140</v>
      </c>
      <c r="DC213" s="907" t="s">
        <v>1140</v>
      </c>
      <c r="DD213" s="907" t="s">
        <v>1140</v>
      </c>
      <c r="DE213" s="907" t="s">
        <v>1140</v>
      </c>
      <c r="DF213" s="907" t="s">
        <v>1140</v>
      </c>
      <c r="DG213" s="907" t="s">
        <v>1140</v>
      </c>
      <c r="DH213" s="907" t="s">
        <v>1140</v>
      </c>
      <c r="DI213" s="907" t="s">
        <v>1140</v>
      </c>
      <c r="DJ213" s="907" t="s">
        <v>534</v>
      </c>
      <c r="DK213" s="907" t="s">
        <v>1140</v>
      </c>
      <c r="DL213" s="907" t="s">
        <v>1140</v>
      </c>
      <c r="DM213" s="907" t="s">
        <v>1140</v>
      </c>
      <c r="DN213" s="907" t="s">
        <v>1140</v>
      </c>
      <c r="DO213" s="907" t="s">
        <v>1140</v>
      </c>
      <c r="DP213" s="907" t="s">
        <v>1140</v>
      </c>
      <c r="DQ213" s="907" t="s">
        <v>1140</v>
      </c>
      <c r="DR213" s="907" t="s">
        <v>1140</v>
      </c>
      <c r="DS213" s="907" t="s">
        <v>1140</v>
      </c>
      <c r="DT213" s="907" t="s">
        <v>1140</v>
      </c>
      <c r="DU213" s="907" t="s">
        <v>1140</v>
      </c>
      <c r="DV213" s="907" t="s">
        <v>1140</v>
      </c>
      <c r="DW213" s="907" t="s">
        <v>534</v>
      </c>
      <c r="DX213" s="907" t="s">
        <v>534</v>
      </c>
      <c r="DY213" s="907" t="s">
        <v>534</v>
      </c>
      <c r="DZ213" s="907" t="s">
        <v>1140</v>
      </c>
      <c r="EA213" s="907" t="s">
        <v>534</v>
      </c>
      <c r="EB213" s="907" t="s">
        <v>534</v>
      </c>
      <c r="EC213" s="907" t="s">
        <v>534</v>
      </c>
      <c r="ED213" s="907" t="s">
        <v>1140</v>
      </c>
      <c r="EE213" s="907" t="s">
        <v>1140</v>
      </c>
      <c r="EF213" s="907" t="s">
        <v>1140</v>
      </c>
      <c r="EG213" s="907" t="s">
        <v>1140</v>
      </c>
      <c r="EH213" s="907" t="s">
        <v>1140</v>
      </c>
      <c r="EI213" s="907" t="s">
        <v>1140</v>
      </c>
      <c r="EJ213" s="907" t="s">
        <v>1140</v>
      </c>
      <c r="EK213" s="907" t="s">
        <v>1140</v>
      </c>
      <c r="EL213" s="907" t="s">
        <v>1140</v>
      </c>
      <c r="EM213" s="907" t="s">
        <v>1140</v>
      </c>
      <c r="EN213" s="907" t="s">
        <v>1140</v>
      </c>
      <c r="EO213" s="907" t="s">
        <v>1140</v>
      </c>
      <c r="EP213" s="907" t="s">
        <v>1140</v>
      </c>
      <c r="EQ213" s="907" t="s">
        <v>1140</v>
      </c>
      <c r="ER213" s="907" t="s">
        <v>534</v>
      </c>
      <c r="ES213" s="907" t="s">
        <v>534</v>
      </c>
      <c r="ET213" s="907" t="s">
        <v>534</v>
      </c>
      <c r="EU213" s="907" t="s">
        <v>1140</v>
      </c>
      <c r="EV213" s="907" t="s">
        <v>1140</v>
      </c>
      <c r="EW213" s="907" t="s">
        <v>1140</v>
      </c>
      <c r="EX213" s="907" t="s">
        <v>534</v>
      </c>
      <c r="EY213" s="907" t="s">
        <v>1140</v>
      </c>
      <c r="EZ213" s="907" t="s">
        <v>1140</v>
      </c>
      <c r="FA213" s="907" t="s">
        <v>1140</v>
      </c>
      <c r="FB213" s="907" t="s">
        <v>1140</v>
      </c>
      <c r="FC213" s="907" t="s">
        <v>1140</v>
      </c>
      <c r="FD213" s="907" t="s">
        <v>1140</v>
      </c>
      <c r="FE213" s="907" t="s">
        <v>1140</v>
      </c>
      <c r="FF213" s="907" t="s">
        <v>1140</v>
      </c>
      <c r="FG213" s="907" t="s">
        <v>1140</v>
      </c>
      <c r="FH213" s="907" t="s">
        <v>534</v>
      </c>
      <c r="FI213" s="907" t="s">
        <v>534</v>
      </c>
      <c r="FJ213" s="907" t="s">
        <v>1140</v>
      </c>
      <c r="FK213" s="907" t="s">
        <v>1140</v>
      </c>
      <c r="FL213" s="907" t="s">
        <v>1140</v>
      </c>
      <c r="FM213" s="907" t="s">
        <v>1140</v>
      </c>
      <c r="FN213" s="907" t="s">
        <v>1140</v>
      </c>
      <c r="FO213" s="907" t="s">
        <v>1140</v>
      </c>
      <c r="FP213" s="907" t="s">
        <v>1140</v>
      </c>
      <c r="FQ213" s="907" t="s">
        <v>1140</v>
      </c>
      <c r="FR213" s="907" t="s">
        <v>534</v>
      </c>
      <c r="FS213" s="907" t="s">
        <v>1140</v>
      </c>
      <c r="FT213" s="907" t="s">
        <v>1140</v>
      </c>
      <c r="FU213" s="907" t="s">
        <v>1140</v>
      </c>
      <c r="FV213" s="907" t="s">
        <v>534</v>
      </c>
      <c r="FW213" s="907" t="s">
        <v>1140</v>
      </c>
      <c r="FX213" s="907" t="s">
        <v>534</v>
      </c>
      <c r="FY213" s="907" t="s">
        <v>534</v>
      </c>
      <c r="FZ213" s="907" t="s">
        <v>534</v>
      </c>
      <c r="GA213" s="907" t="s">
        <v>534</v>
      </c>
      <c r="GB213" s="907" t="s">
        <v>1140</v>
      </c>
      <c r="GC213" s="907" t="s">
        <v>1140</v>
      </c>
      <c r="GD213" s="907" t="s">
        <v>534</v>
      </c>
      <c r="GE213" s="907" t="s">
        <v>534</v>
      </c>
      <c r="GF213" s="907" t="s">
        <v>1140</v>
      </c>
      <c r="GG213" s="907" t="s">
        <v>1140</v>
      </c>
      <c r="GH213" s="907" t="s">
        <v>534</v>
      </c>
      <c r="GI213" s="907" t="s">
        <v>534</v>
      </c>
      <c r="GJ213" s="907" t="s">
        <v>534</v>
      </c>
      <c r="GK213" s="907" t="s">
        <v>1140</v>
      </c>
    </row>
    <row r="214" spans="1:193" x14ac:dyDescent="0.2">
      <c r="A214" s="906">
        <v>44674</v>
      </c>
      <c r="B214" s="907" t="s">
        <v>1140</v>
      </c>
      <c r="C214" s="907" t="s">
        <v>1140</v>
      </c>
      <c r="D214" s="907" t="s">
        <v>1140</v>
      </c>
      <c r="E214" s="907" t="s">
        <v>534</v>
      </c>
      <c r="F214" s="907" t="s">
        <v>1140</v>
      </c>
      <c r="G214" s="907" t="s">
        <v>1140</v>
      </c>
      <c r="H214" s="907" t="s">
        <v>1140</v>
      </c>
      <c r="I214" s="907" t="s">
        <v>1140</v>
      </c>
      <c r="J214" s="907" t="s">
        <v>1140</v>
      </c>
      <c r="K214" s="907" t="s">
        <v>1140</v>
      </c>
      <c r="L214" s="907" t="s">
        <v>1140</v>
      </c>
      <c r="M214" s="907" t="s">
        <v>1140</v>
      </c>
      <c r="N214" s="907" t="s">
        <v>1140</v>
      </c>
      <c r="O214" s="907" t="s">
        <v>1140</v>
      </c>
      <c r="P214" s="907" t="s">
        <v>1140</v>
      </c>
      <c r="Q214" s="907" t="s">
        <v>1140</v>
      </c>
      <c r="R214" s="907" t="s">
        <v>1140</v>
      </c>
      <c r="S214" s="907" t="s">
        <v>1140</v>
      </c>
      <c r="T214" s="907" t="s">
        <v>1140</v>
      </c>
      <c r="U214" s="907" t="s">
        <v>1140</v>
      </c>
      <c r="V214" s="907" t="s">
        <v>1140</v>
      </c>
      <c r="W214" s="907" t="s">
        <v>1140</v>
      </c>
      <c r="X214" s="907" t="s">
        <v>1140</v>
      </c>
      <c r="Y214" s="907" t="s">
        <v>1140</v>
      </c>
      <c r="Z214" s="907" t="s">
        <v>1140</v>
      </c>
      <c r="AA214" s="907" t="s">
        <v>1140</v>
      </c>
      <c r="AB214" s="907" t="s">
        <v>1140</v>
      </c>
      <c r="AC214" s="907" t="s">
        <v>1140</v>
      </c>
      <c r="AD214" s="907" t="s">
        <v>1140</v>
      </c>
      <c r="AE214" s="907" t="s">
        <v>1140</v>
      </c>
      <c r="AF214" s="907" t="s">
        <v>1140</v>
      </c>
      <c r="AG214" s="907" t="s">
        <v>1140</v>
      </c>
      <c r="AH214" s="907" t="s">
        <v>1140</v>
      </c>
      <c r="AI214" s="907" t="s">
        <v>1140</v>
      </c>
      <c r="AJ214" s="907" t="s">
        <v>1140</v>
      </c>
      <c r="AK214" s="907" t="s">
        <v>1140</v>
      </c>
      <c r="AL214" s="907" t="s">
        <v>1140</v>
      </c>
      <c r="AM214" s="907" t="s">
        <v>1140</v>
      </c>
      <c r="AN214" s="907" t="s">
        <v>1140</v>
      </c>
      <c r="AO214" s="907" t="s">
        <v>1140</v>
      </c>
      <c r="AP214" s="907" t="s">
        <v>1140</v>
      </c>
      <c r="AQ214" s="907" t="s">
        <v>1140</v>
      </c>
      <c r="AR214" s="907" t="s">
        <v>1140</v>
      </c>
      <c r="AS214" s="907" t="s">
        <v>1140</v>
      </c>
      <c r="AT214" s="907" t="s">
        <v>534</v>
      </c>
      <c r="AU214" s="907" t="s">
        <v>1140</v>
      </c>
      <c r="AV214" s="907" t="s">
        <v>1140</v>
      </c>
      <c r="AW214" s="907" t="s">
        <v>1140</v>
      </c>
      <c r="AX214" s="907" t="s">
        <v>1140</v>
      </c>
      <c r="AY214" s="907" t="s">
        <v>534</v>
      </c>
      <c r="AZ214" s="907" t="s">
        <v>534</v>
      </c>
      <c r="BA214" s="907" t="s">
        <v>1140</v>
      </c>
      <c r="BB214" s="907" t="s">
        <v>534</v>
      </c>
      <c r="BC214" s="907" t="s">
        <v>1140</v>
      </c>
      <c r="BD214" s="907" t="s">
        <v>534</v>
      </c>
      <c r="BE214" s="907" t="s">
        <v>1140</v>
      </c>
      <c r="BF214" s="907" t="s">
        <v>1140</v>
      </c>
      <c r="BG214" s="907" t="s">
        <v>534</v>
      </c>
      <c r="BH214" s="907" t="s">
        <v>534</v>
      </c>
      <c r="BI214" s="907" t="s">
        <v>1140</v>
      </c>
      <c r="BJ214" s="907" t="s">
        <v>534</v>
      </c>
      <c r="BK214" s="907" t="s">
        <v>1140</v>
      </c>
      <c r="BL214" s="907" t="s">
        <v>534</v>
      </c>
      <c r="BM214" s="907" t="s">
        <v>1140</v>
      </c>
      <c r="BN214" s="907" t="s">
        <v>1140</v>
      </c>
      <c r="BO214" s="907" t="s">
        <v>534</v>
      </c>
      <c r="BP214" s="907" t="s">
        <v>534</v>
      </c>
      <c r="BQ214" s="907" t="s">
        <v>534</v>
      </c>
      <c r="BR214" s="907" t="s">
        <v>534</v>
      </c>
      <c r="BS214" s="907" t="s">
        <v>1140</v>
      </c>
      <c r="BT214" s="907" t="s">
        <v>534</v>
      </c>
      <c r="BU214" s="907" t="s">
        <v>1140</v>
      </c>
      <c r="BV214" s="907" t="s">
        <v>1140</v>
      </c>
      <c r="BW214" s="907" t="s">
        <v>1140</v>
      </c>
      <c r="BX214" s="907" t="s">
        <v>1140</v>
      </c>
      <c r="BY214" s="907" t="s">
        <v>534</v>
      </c>
      <c r="BZ214" s="907" t="s">
        <v>534</v>
      </c>
      <c r="CA214" s="907" t="s">
        <v>534</v>
      </c>
      <c r="CB214" s="907" t="s">
        <v>1140</v>
      </c>
      <c r="CC214" s="907" t="s">
        <v>1140</v>
      </c>
      <c r="CD214" s="907" t="s">
        <v>1140</v>
      </c>
      <c r="CE214" s="907" t="s">
        <v>1140</v>
      </c>
      <c r="CF214" s="907" t="s">
        <v>534</v>
      </c>
      <c r="CG214" s="907" t="s">
        <v>1140</v>
      </c>
      <c r="CH214" s="907" t="s">
        <v>1140</v>
      </c>
      <c r="CI214" s="907" t="s">
        <v>1140</v>
      </c>
      <c r="CJ214" s="907" t="s">
        <v>1140</v>
      </c>
      <c r="CK214" s="907" t="s">
        <v>1140</v>
      </c>
      <c r="CL214" s="907" t="s">
        <v>1140</v>
      </c>
      <c r="CM214" s="907" t="s">
        <v>1140</v>
      </c>
      <c r="CN214" s="907" t="s">
        <v>534</v>
      </c>
      <c r="CO214" s="907" t="s">
        <v>1140</v>
      </c>
      <c r="CP214" s="907" t="s">
        <v>1140</v>
      </c>
      <c r="CQ214" s="907" t="s">
        <v>1140</v>
      </c>
      <c r="CR214" s="907" t="s">
        <v>1140</v>
      </c>
      <c r="CS214" s="907" t="s">
        <v>1140</v>
      </c>
      <c r="CT214" s="907" t="s">
        <v>1140</v>
      </c>
      <c r="CU214" s="907" t="s">
        <v>1140</v>
      </c>
      <c r="CV214" s="907" t="s">
        <v>1140</v>
      </c>
      <c r="CW214" s="907" t="s">
        <v>1140</v>
      </c>
      <c r="CX214" s="907" t="s">
        <v>1140</v>
      </c>
      <c r="CY214" s="907" t="s">
        <v>1140</v>
      </c>
      <c r="CZ214" s="907" t="s">
        <v>534</v>
      </c>
      <c r="DA214" s="907" t="s">
        <v>1140</v>
      </c>
      <c r="DB214" s="907" t="s">
        <v>1140</v>
      </c>
      <c r="DC214" s="907" t="s">
        <v>1140</v>
      </c>
      <c r="DD214" s="907" t="s">
        <v>1140</v>
      </c>
      <c r="DE214" s="907" t="s">
        <v>1140</v>
      </c>
      <c r="DF214" s="907" t="s">
        <v>1140</v>
      </c>
      <c r="DG214" s="907" t="s">
        <v>1140</v>
      </c>
      <c r="DH214" s="907" t="s">
        <v>1140</v>
      </c>
      <c r="DI214" s="907" t="s">
        <v>1140</v>
      </c>
      <c r="DJ214" s="907" t="s">
        <v>534</v>
      </c>
      <c r="DK214" s="907" t="s">
        <v>1140</v>
      </c>
      <c r="DL214" s="907" t="s">
        <v>1140</v>
      </c>
      <c r="DM214" s="907" t="s">
        <v>1140</v>
      </c>
      <c r="DN214" s="907" t="s">
        <v>1140</v>
      </c>
      <c r="DO214" s="907" t="s">
        <v>1140</v>
      </c>
      <c r="DP214" s="907" t="s">
        <v>1140</v>
      </c>
      <c r="DQ214" s="907" t="s">
        <v>1140</v>
      </c>
      <c r="DR214" s="907" t="s">
        <v>534</v>
      </c>
      <c r="DS214" s="907" t="s">
        <v>534</v>
      </c>
      <c r="DT214" s="907" t="s">
        <v>1140</v>
      </c>
      <c r="DU214" s="907" t="s">
        <v>1140</v>
      </c>
      <c r="DV214" s="907" t="s">
        <v>1140</v>
      </c>
      <c r="DW214" s="907" t="s">
        <v>534</v>
      </c>
      <c r="DX214" s="907" t="s">
        <v>534</v>
      </c>
      <c r="DY214" s="907" t="s">
        <v>534</v>
      </c>
      <c r="DZ214" s="907" t="s">
        <v>534</v>
      </c>
      <c r="EA214" s="907" t="s">
        <v>534</v>
      </c>
      <c r="EB214" s="907" t="s">
        <v>1140</v>
      </c>
      <c r="EC214" s="907" t="s">
        <v>534</v>
      </c>
      <c r="ED214" s="907" t="s">
        <v>1140</v>
      </c>
      <c r="EE214" s="907" t="s">
        <v>1140</v>
      </c>
      <c r="EF214" s="907" t="s">
        <v>1140</v>
      </c>
      <c r="EG214" s="907" t="s">
        <v>1140</v>
      </c>
      <c r="EH214" s="907" t="s">
        <v>1140</v>
      </c>
      <c r="EI214" s="907" t="s">
        <v>1140</v>
      </c>
      <c r="EJ214" s="907" t="s">
        <v>1140</v>
      </c>
      <c r="EK214" s="907" t="s">
        <v>1140</v>
      </c>
      <c r="EL214" s="907" t="s">
        <v>1140</v>
      </c>
      <c r="EM214" s="907" t="s">
        <v>1140</v>
      </c>
      <c r="EN214" s="907" t="s">
        <v>1140</v>
      </c>
      <c r="EO214" s="907" t="s">
        <v>1140</v>
      </c>
      <c r="EP214" s="907" t="s">
        <v>1140</v>
      </c>
      <c r="EQ214" s="907" t="s">
        <v>1140</v>
      </c>
      <c r="ER214" s="907" t="s">
        <v>534</v>
      </c>
      <c r="ES214" s="907" t="s">
        <v>534</v>
      </c>
      <c r="ET214" s="907" t="s">
        <v>534</v>
      </c>
      <c r="EU214" s="907" t="s">
        <v>1140</v>
      </c>
      <c r="EV214" s="907" t="s">
        <v>1140</v>
      </c>
      <c r="EW214" s="907" t="s">
        <v>1140</v>
      </c>
      <c r="EX214" s="907" t="s">
        <v>534</v>
      </c>
      <c r="EY214" s="907" t="s">
        <v>1140</v>
      </c>
      <c r="EZ214" s="907" t="s">
        <v>1140</v>
      </c>
      <c r="FA214" s="907" t="s">
        <v>1140</v>
      </c>
      <c r="FB214" s="907" t="s">
        <v>1140</v>
      </c>
      <c r="FC214" s="907" t="s">
        <v>1140</v>
      </c>
      <c r="FD214" s="907" t="s">
        <v>1140</v>
      </c>
      <c r="FE214" s="907" t="s">
        <v>1140</v>
      </c>
      <c r="FF214" s="907" t="s">
        <v>1140</v>
      </c>
      <c r="FG214" s="907" t="s">
        <v>1140</v>
      </c>
      <c r="FH214" s="907" t="s">
        <v>534</v>
      </c>
      <c r="FI214" s="907" t="s">
        <v>534</v>
      </c>
      <c r="FJ214" s="907" t="s">
        <v>1140</v>
      </c>
      <c r="FK214" s="907" t="s">
        <v>1140</v>
      </c>
      <c r="FL214" s="907" t="s">
        <v>1140</v>
      </c>
      <c r="FM214" s="907" t="s">
        <v>1140</v>
      </c>
      <c r="FN214" s="907" t="s">
        <v>1140</v>
      </c>
      <c r="FO214" s="907" t="s">
        <v>1140</v>
      </c>
      <c r="FP214" s="907" t="s">
        <v>1140</v>
      </c>
      <c r="FQ214" s="907" t="s">
        <v>1140</v>
      </c>
      <c r="FR214" s="907" t="s">
        <v>534</v>
      </c>
      <c r="FS214" s="907" t="s">
        <v>1140</v>
      </c>
      <c r="FT214" s="907" t="s">
        <v>1140</v>
      </c>
      <c r="FU214" s="907" t="s">
        <v>1140</v>
      </c>
      <c r="FV214" s="907" t="s">
        <v>534</v>
      </c>
      <c r="FW214" s="907" t="s">
        <v>1140</v>
      </c>
      <c r="FX214" s="907" t="s">
        <v>534</v>
      </c>
      <c r="FY214" s="907" t="s">
        <v>534</v>
      </c>
      <c r="FZ214" s="907" t="s">
        <v>534</v>
      </c>
      <c r="GA214" s="907" t="s">
        <v>534</v>
      </c>
      <c r="GB214" s="907" t="s">
        <v>534</v>
      </c>
      <c r="GC214" s="907" t="s">
        <v>1140</v>
      </c>
      <c r="GD214" s="907" t="s">
        <v>534</v>
      </c>
      <c r="GE214" s="907" t="s">
        <v>534</v>
      </c>
      <c r="GF214" s="907" t="s">
        <v>1140</v>
      </c>
      <c r="GG214" s="907" t="s">
        <v>1140</v>
      </c>
      <c r="GH214" s="907" t="s">
        <v>534</v>
      </c>
      <c r="GI214" s="907" t="s">
        <v>534</v>
      </c>
      <c r="GJ214" s="907" t="s">
        <v>534</v>
      </c>
      <c r="GK214" s="907" t="s">
        <v>534</v>
      </c>
    </row>
    <row r="215" spans="1:193" x14ac:dyDescent="0.2">
      <c r="A215" s="906">
        <v>44675</v>
      </c>
      <c r="B215" s="907" t="s">
        <v>1140</v>
      </c>
      <c r="C215" s="907" t="s">
        <v>1140</v>
      </c>
      <c r="D215" s="907" t="s">
        <v>1140</v>
      </c>
      <c r="E215" s="907" t="s">
        <v>534</v>
      </c>
      <c r="F215" s="907" t="s">
        <v>1140</v>
      </c>
      <c r="G215" s="907" t="s">
        <v>1140</v>
      </c>
      <c r="H215" s="907" t="s">
        <v>1140</v>
      </c>
      <c r="I215" s="907" t="s">
        <v>1140</v>
      </c>
      <c r="J215" s="907" t="s">
        <v>1140</v>
      </c>
      <c r="K215" s="907" t="s">
        <v>1140</v>
      </c>
      <c r="L215" s="907" t="s">
        <v>1140</v>
      </c>
      <c r="M215" s="907" t="s">
        <v>1140</v>
      </c>
      <c r="N215" s="907" t="s">
        <v>1140</v>
      </c>
      <c r="O215" s="907" t="s">
        <v>1140</v>
      </c>
      <c r="P215" s="907" t="s">
        <v>1140</v>
      </c>
      <c r="Q215" s="907" t="s">
        <v>1140</v>
      </c>
      <c r="R215" s="907" t="s">
        <v>1140</v>
      </c>
      <c r="S215" s="907" t="s">
        <v>1140</v>
      </c>
      <c r="T215" s="907" t="s">
        <v>1140</v>
      </c>
      <c r="U215" s="907" t="s">
        <v>1140</v>
      </c>
      <c r="V215" s="907" t="s">
        <v>1140</v>
      </c>
      <c r="W215" s="907" t="s">
        <v>1140</v>
      </c>
      <c r="X215" s="907" t="s">
        <v>1140</v>
      </c>
      <c r="Y215" s="907" t="s">
        <v>1140</v>
      </c>
      <c r="Z215" s="907" t="s">
        <v>1140</v>
      </c>
      <c r="AA215" s="907" t="s">
        <v>1140</v>
      </c>
      <c r="AB215" s="907" t="s">
        <v>1140</v>
      </c>
      <c r="AC215" s="907" t="s">
        <v>1140</v>
      </c>
      <c r="AD215" s="907" t="s">
        <v>1140</v>
      </c>
      <c r="AE215" s="907" t="s">
        <v>1140</v>
      </c>
      <c r="AF215" s="907" t="s">
        <v>1140</v>
      </c>
      <c r="AG215" s="907" t="s">
        <v>1140</v>
      </c>
      <c r="AH215" s="907" t="s">
        <v>1140</v>
      </c>
      <c r="AI215" s="907" t="s">
        <v>1140</v>
      </c>
      <c r="AJ215" s="907" t="s">
        <v>1140</v>
      </c>
      <c r="AK215" s="907" t="s">
        <v>1140</v>
      </c>
      <c r="AL215" s="907" t="s">
        <v>1140</v>
      </c>
      <c r="AM215" s="907" t="s">
        <v>1140</v>
      </c>
      <c r="AN215" s="907" t="s">
        <v>1140</v>
      </c>
      <c r="AO215" s="907" t="s">
        <v>1140</v>
      </c>
      <c r="AP215" s="907" t="s">
        <v>1140</v>
      </c>
      <c r="AQ215" s="907" t="s">
        <v>1140</v>
      </c>
      <c r="AR215" s="907" t="s">
        <v>1140</v>
      </c>
      <c r="AS215" s="907" t="s">
        <v>1140</v>
      </c>
      <c r="AT215" s="907" t="s">
        <v>1140</v>
      </c>
      <c r="AU215" s="907" t="s">
        <v>1140</v>
      </c>
      <c r="AV215" s="907" t="s">
        <v>1140</v>
      </c>
      <c r="AW215" s="907" t="s">
        <v>1140</v>
      </c>
      <c r="AX215" s="907" t="s">
        <v>1140</v>
      </c>
      <c r="AY215" s="907" t="s">
        <v>534</v>
      </c>
      <c r="AZ215" s="907" t="s">
        <v>534</v>
      </c>
      <c r="BA215" s="907" t="s">
        <v>1140</v>
      </c>
      <c r="BB215" s="907" t="s">
        <v>534</v>
      </c>
      <c r="BC215" s="907" t="s">
        <v>1140</v>
      </c>
      <c r="BD215" s="907" t="s">
        <v>534</v>
      </c>
      <c r="BE215" s="907" t="s">
        <v>1140</v>
      </c>
      <c r="BF215" s="907" t="s">
        <v>1140</v>
      </c>
      <c r="BG215" s="907" t="s">
        <v>534</v>
      </c>
      <c r="BH215" s="907" t="s">
        <v>534</v>
      </c>
      <c r="BI215" s="907" t="s">
        <v>1140</v>
      </c>
      <c r="BJ215" s="907" t="s">
        <v>534</v>
      </c>
      <c r="BK215" s="907" t="s">
        <v>1140</v>
      </c>
      <c r="BL215" s="907" t="s">
        <v>534</v>
      </c>
      <c r="BM215" s="907" t="s">
        <v>1140</v>
      </c>
      <c r="BN215" s="907" t="s">
        <v>1140</v>
      </c>
      <c r="BO215" s="907" t="s">
        <v>534</v>
      </c>
      <c r="BP215" s="907" t="s">
        <v>534</v>
      </c>
      <c r="BQ215" s="907" t="s">
        <v>534</v>
      </c>
      <c r="BR215" s="907" t="s">
        <v>534</v>
      </c>
      <c r="BS215" s="907" t="s">
        <v>1140</v>
      </c>
      <c r="BT215" s="907" t="s">
        <v>534</v>
      </c>
      <c r="BU215" s="907" t="s">
        <v>1140</v>
      </c>
      <c r="BV215" s="907" t="s">
        <v>1140</v>
      </c>
      <c r="BW215" s="907" t="s">
        <v>1140</v>
      </c>
      <c r="BX215" s="907" t="s">
        <v>1140</v>
      </c>
      <c r="BY215" s="907" t="s">
        <v>534</v>
      </c>
      <c r="BZ215" s="907" t="s">
        <v>534</v>
      </c>
      <c r="CA215" s="907" t="s">
        <v>534</v>
      </c>
      <c r="CB215" s="907" t="s">
        <v>1140</v>
      </c>
      <c r="CC215" s="907" t="s">
        <v>1140</v>
      </c>
      <c r="CD215" s="907" t="s">
        <v>1140</v>
      </c>
      <c r="CE215" s="907" t="s">
        <v>1140</v>
      </c>
      <c r="CF215" s="907" t="s">
        <v>534</v>
      </c>
      <c r="CG215" s="907" t="s">
        <v>1140</v>
      </c>
      <c r="CH215" s="907" t="s">
        <v>1140</v>
      </c>
      <c r="CI215" s="907" t="s">
        <v>1140</v>
      </c>
      <c r="CJ215" s="907" t="s">
        <v>1140</v>
      </c>
      <c r="CK215" s="907" t="s">
        <v>1140</v>
      </c>
      <c r="CL215" s="907" t="s">
        <v>1140</v>
      </c>
      <c r="CM215" s="907" t="s">
        <v>1140</v>
      </c>
      <c r="CN215" s="907" t="s">
        <v>534</v>
      </c>
      <c r="CO215" s="907" t="s">
        <v>1140</v>
      </c>
      <c r="CP215" s="907" t="s">
        <v>1140</v>
      </c>
      <c r="CQ215" s="907" t="s">
        <v>1140</v>
      </c>
      <c r="CR215" s="907" t="s">
        <v>1140</v>
      </c>
      <c r="CS215" s="907" t="s">
        <v>1140</v>
      </c>
      <c r="CT215" s="907" t="s">
        <v>1140</v>
      </c>
      <c r="CU215" s="907" t="s">
        <v>1140</v>
      </c>
      <c r="CV215" s="907" t="s">
        <v>1140</v>
      </c>
      <c r="CW215" s="907" t="s">
        <v>1140</v>
      </c>
      <c r="CX215" s="907" t="s">
        <v>1140</v>
      </c>
      <c r="CY215" s="907" t="s">
        <v>1140</v>
      </c>
      <c r="CZ215" s="907" t="s">
        <v>534</v>
      </c>
      <c r="DA215" s="907" t="s">
        <v>1140</v>
      </c>
      <c r="DB215" s="907" t="s">
        <v>1140</v>
      </c>
      <c r="DC215" s="907" t="s">
        <v>1140</v>
      </c>
      <c r="DD215" s="907" t="s">
        <v>1140</v>
      </c>
      <c r="DE215" s="907" t="s">
        <v>1140</v>
      </c>
      <c r="DF215" s="907" t="s">
        <v>1140</v>
      </c>
      <c r="DG215" s="907" t="s">
        <v>1140</v>
      </c>
      <c r="DH215" s="907" t="s">
        <v>1140</v>
      </c>
      <c r="DI215" s="907" t="s">
        <v>1140</v>
      </c>
      <c r="DJ215" s="907" t="s">
        <v>534</v>
      </c>
      <c r="DK215" s="907" t="s">
        <v>1140</v>
      </c>
      <c r="DL215" s="907" t="s">
        <v>1140</v>
      </c>
      <c r="DM215" s="907" t="s">
        <v>1140</v>
      </c>
      <c r="DN215" s="907" t="s">
        <v>1140</v>
      </c>
      <c r="DO215" s="907" t="s">
        <v>1140</v>
      </c>
      <c r="DP215" s="907" t="s">
        <v>1140</v>
      </c>
      <c r="DQ215" s="907" t="s">
        <v>1140</v>
      </c>
      <c r="DR215" s="907" t="s">
        <v>534</v>
      </c>
      <c r="DS215" s="907" t="s">
        <v>534</v>
      </c>
      <c r="DT215" s="907" t="s">
        <v>534</v>
      </c>
      <c r="DU215" s="907" t="s">
        <v>1140</v>
      </c>
      <c r="DV215" s="907" t="s">
        <v>1140</v>
      </c>
      <c r="DW215" s="907" t="s">
        <v>534</v>
      </c>
      <c r="DX215" s="907" t="s">
        <v>534</v>
      </c>
      <c r="DY215" s="907" t="s">
        <v>534</v>
      </c>
      <c r="DZ215" s="907" t="s">
        <v>1140</v>
      </c>
      <c r="EA215" s="907" t="s">
        <v>534</v>
      </c>
      <c r="EB215" s="907" t="s">
        <v>534</v>
      </c>
      <c r="EC215" s="907" t="s">
        <v>534</v>
      </c>
      <c r="ED215" s="907" t="s">
        <v>1140</v>
      </c>
      <c r="EE215" s="907" t="s">
        <v>1140</v>
      </c>
      <c r="EF215" s="907" t="s">
        <v>1140</v>
      </c>
      <c r="EG215" s="907" t="s">
        <v>1140</v>
      </c>
      <c r="EH215" s="907" t="s">
        <v>1140</v>
      </c>
      <c r="EI215" s="907" t="s">
        <v>1140</v>
      </c>
      <c r="EJ215" s="907" t="s">
        <v>1140</v>
      </c>
      <c r="EK215" s="907" t="s">
        <v>1140</v>
      </c>
      <c r="EL215" s="907" t="s">
        <v>1140</v>
      </c>
      <c r="EM215" s="907" t="s">
        <v>1140</v>
      </c>
      <c r="EN215" s="907" t="s">
        <v>1140</v>
      </c>
      <c r="EO215" s="907" t="s">
        <v>1140</v>
      </c>
      <c r="EP215" s="907" t="s">
        <v>1140</v>
      </c>
      <c r="EQ215" s="907" t="s">
        <v>1140</v>
      </c>
      <c r="ER215" s="907" t="s">
        <v>534</v>
      </c>
      <c r="ES215" s="907" t="s">
        <v>1140</v>
      </c>
      <c r="ET215" s="907" t="s">
        <v>534</v>
      </c>
      <c r="EU215" s="907" t="s">
        <v>534</v>
      </c>
      <c r="EV215" s="907" t="s">
        <v>1140</v>
      </c>
      <c r="EW215" s="907" t="s">
        <v>1140</v>
      </c>
      <c r="EX215" s="907" t="s">
        <v>534</v>
      </c>
      <c r="EY215" s="907" t="s">
        <v>1140</v>
      </c>
      <c r="EZ215" s="907" t="s">
        <v>1140</v>
      </c>
      <c r="FA215" s="907" t="s">
        <v>1140</v>
      </c>
      <c r="FB215" s="907" t="s">
        <v>1140</v>
      </c>
      <c r="FC215" s="907" t="s">
        <v>1140</v>
      </c>
      <c r="FD215" s="907" t="s">
        <v>1140</v>
      </c>
      <c r="FE215" s="907" t="s">
        <v>1140</v>
      </c>
      <c r="FF215" s="907" t="s">
        <v>1140</v>
      </c>
      <c r="FG215" s="907" t="s">
        <v>1140</v>
      </c>
      <c r="FH215" s="907" t="s">
        <v>534</v>
      </c>
      <c r="FI215" s="907" t="s">
        <v>534</v>
      </c>
      <c r="FJ215" s="907" t="s">
        <v>1140</v>
      </c>
      <c r="FK215" s="907" t="s">
        <v>1140</v>
      </c>
      <c r="FL215" s="907" t="s">
        <v>1140</v>
      </c>
      <c r="FM215" s="907" t="s">
        <v>1140</v>
      </c>
      <c r="FN215" s="907" t="s">
        <v>1140</v>
      </c>
      <c r="FO215" s="907" t="s">
        <v>1140</v>
      </c>
      <c r="FP215" s="907" t="s">
        <v>1140</v>
      </c>
      <c r="FQ215" s="907" t="s">
        <v>1140</v>
      </c>
      <c r="FR215" s="907" t="s">
        <v>534</v>
      </c>
      <c r="FS215" s="907" t="s">
        <v>1140</v>
      </c>
      <c r="FT215" s="907" t="s">
        <v>1140</v>
      </c>
      <c r="FU215" s="907" t="s">
        <v>1140</v>
      </c>
      <c r="FV215" s="907" t="s">
        <v>534</v>
      </c>
      <c r="FW215" s="907" t="s">
        <v>1140</v>
      </c>
      <c r="FX215" s="907" t="s">
        <v>534</v>
      </c>
      <c r="FY215" s="907" t="s">
        <v>534</v>
      </c>
      <c r="FZ215" s="907" t="s">
        <v>534</v>
      </c>
      <c r="GA215" s="907" t="s">
        <v>534</v>
      </c>
      <c r="GB215" s="907" t="s">
        <v>534</v>
      </c>
      <c r="GC215" s="907" t="s">
        <v>1140</v>
      </c>
      <c r="GD215" s="907" t="s">
        <v>534</v>
      </c>
      <c r="GE215" s="907" t="s">
        <v>534</v>
      </c>
      <c r="GF215" s="907" t="s">
        <v>1140</v>
      </c>
      <c r="GG215" s="907" t="s">
        <v>1140</v>
      </c>
      <c r="GH215" s="907" t="s">
        <v>534</v>
      </c>
      <c r="GI215" s="907" t="s">
        <v>534</v>
      </c>
      <c r="GJ215" s="907" t="s">
        <v>534</v>
      </c>
      <c r="GK215" s="907" t="s">
        <v>534</v>
      </c>
    </row>
    <row r="216" spans="1:193" x14ac:dyDescent="0.2">
      <c r="A216" s="906">
        <v>44676</v>
      </c>
      <c r="B216" s="907" t="s">
        <v>1140</v>
      </c>
      <c r="C216" s="907" t="s">
        <v>1140</v>
      </c>
      <c r="D216" s="907" t="s">
        <v>1140</v>
      </c>
      <c r="E216" s="907" t="s">
        <v>534</v>
      </c>
      <c r="F216" s="907" t="s">
        <v>1140</v>
      </c>
      <c r="G216" s="907" t="s">
        <v>1140</v>
      </c>
      <c r="H216" s="907" t="s">
        <v>1140</v>
      </c>
      <c r="I216" s="907" t="s">
        <v>1140</v>
      </c>
      <c r="J216" s="907" t="s">
        <v>1140</v>
      </c>
      <c r="K216" s="907" t="s">
        <v>1140</v>
      </c>
      <c r="L216" s="907" t="s">
        <v>1140</v>
      </c>
      <c r="M216" s="907" t="s">
        <v>1140</v>
      </c>
      <c r="N216" s="907" t="s">
        <v>1140</v>
      </c>
      <c r="O216" s="907" t="s">
        <v>1140</v>
      </c>
      <c r="P216" s="907" t="s">
        <v>1140</v>
      </c>
      <c r="Q216" s="907" t="s">
        <v>1140</v>
      </c>
      <c r="R216" s="907" t="s">
        <v>1140</v>
      </c>
      <c r="S216" s="907" t="s">
        <v>1140</v>
      </c>
      <c r="T216" s="907" t="s">
        <v>1140</v>
      </c>
      <c r="U216" s="907" t="s">
        <v>1140</v>
      </c>
      <c r="V216" s="907" t="s">
        <v>1140</v>
      </c>
      <c r="W216" s="907" t="s">
        <v>1140</v>
      </c>
      <c r="X216" s="907" t="s">
        <v>1140</v>
      </c>
      <c r="Y216" s="907" t="s">
        <v>1140</v>
      </c>
      <c r="Z216" s="907" t="s">
        <v>1140</v>
      </c>
      <c r="AA216" s="907" t="s">
        <v>1140</v>
      </c>
      <c r="AB216" s="907" t="s">
        <v>1140</v>
      </c>
      <c r="AC216" s="907" t="s">
        <v>1140</v>
      </c>
      <c r="AD216" s="907" t="s">
        <v>1140</v>
      </c>
      <c r="AE216" s="907" t="s">
        <v>1140</v>
      </c>
      <c r="AF216" s="907" t="s">
        <v>1140</v>
      </c>
      <c r="AG216" s="907" t="s">
        <v>1140</v>
      </c>
      <c r="AH216" s="907" t="s">
        <v>1140</v>
      </c>
      <c r="AI216" s="907" t="s">
        <v>1140</v>
      </c>
      <c r="AJ216" s="907" t="s">
        <v>1140</v>
      </c>
      <c r="AK216" s="907" t="s">
        <v>1140</v>
      </c>
      <c r="AL216" s="907" t="s">
        <v>1140</v>
      </c>
      <c r="AM216" s="907" t="s">
        <v>1140</v>
      </c>
      <c r="AN216" s="907" t="s">
        <v>1140</v>
      </c>
      <c r="AO216" s="907" t="s">
        <v>1140</v>
      </c>
      <c r="AP216" s="907" t="s">
        <v>1140</v>
      </c>
      <c r="AQ216" s="907" t="s">
        <v>1140</v>
      </c>
      <c r="AR216" s="907" t="s">
        <v>1140</v>
      </c>
      <c r="AS216" s="907" t="s">
        <v>1140</v>
      </c>
      <c r="AT216" s="907" t="s">
        <v>1140</v>
      </c>
      <c r="AU216" s="907" t="s">
        <v>1140</v>
      </c>
      <c r="AV216" s="907" t="s">
        <v>1140</v>
      </c>
      <c r="AW216" s="907" t="s">
        <v>1140</v>
      </c>
      <c r="AX216" s="907" t="s">
        <v>1140</v>
      </c>
      <c r="AY216" s="907" t="s">
        <v>534</v>
      </c>
      <c r="AZ216" s="907" t="s">
        <v>534</v>
      </c>
      <c r="BA216" s="907" t="s">
        <v>1140</v>
      </c>
      <c r="BB216" s="907" t="s">
        <v>534</v>
      </c>
      <c r="BC216" s="907" t="s">
        <v>1140</v>
      </c>
      <c r="BD216" s="907" t="s">
        <v>534</v>
      </c>
      <c r="BE216" s="907" t="s">
        <v>1140</v>
      </c>
      <c r="BF216" s="907" t="s">
        <v>1140</v>
      </c>
      <c r="BG216" s="907" t="s">
        <v>534</v>
      </c>
      <c r="BH216" s="907" t="s">
        <v>534</v>
      </c>
      <c r="BI216" s="907" t="s">
        <v>1140</v>
      </c>
      <c r="BJ216" s="907" t="s">
        <v>534</v>
      </c>
      <c r="BK216" s="907" t="s">
        <v>1140</v>
      </c>
      <c r="BL216" s="907" t="s">
        <v>534</v>
      </c>
      <c r="BM216" s="907" t="s">
        <v>1140</v>
      </c>
      <c r="BN216" s="907" t="s">
        <v>1140</v>
      </c>
      <c r="BO216" s="907" t="s">
        <v>534</v>
      </c>
      <c r="BP216" s="907" t="s">
        <v>534</v>
      </c>
      <c r="BQ216" s="907" t="s">
        <v>534</v>
      </c>
      <c r="BR216" s="907" t="s">
        <v>534</v>
      </c>
      <c r="BS216" s="907" t="s">
        <v>1140</v>
      </c>
      <c r="BT216" s="907" t="s">
        <v>534</v>
      </c>
      <c r="BU216" s="907" t="s">
        <v>1140</v>
      </c>
      <c r="BV216" s="907" t="s">
        <v>1140</v>
      </c>
      <c r="BW216" s="907" t="s">
        <v>1140</v>
      </c>
      <c r="BX216" s="907" t="s">
        <v>1140</v>
      </c>
      <c r="BY216" s="907" t="s">
        <v>1140</v>
      </c>
      <c r="BZ216" s="907" t="s">
        <v>534</v>
      </c>
      <c r="CA216" s="907" t="s">
        <v>534</v>
      </c>
      <c r="CB216" s="907" t="s">
        <v>1140</v>
      </c>
      <c r="CC216" s="907" t="s">
        <v>1140</v>
      </c>
      <c r="CD216" s="907" t="s">
        <v>1140</v>
      </c>
      <c r="CE216" s="907" t="s">
        <v>1140</v>
      </c>
      <c r="CF216" s="907" t="s">
        <v>534</v>
      </c>
      <c r="CG216" s="907" t="s">
        <v>1140</v>
      </c>
      <c r="CH216" s="907" t="s">
        <v>1140</v>
      </c>
      <c r="CI216" s="907" t="s">
        <v>1140</v>
      </c>
      <c r="CJ216" s="907" t="s">
        <v>1140</v>
      </c>
      <c r="CK216" s="907" t="s">
        <v>534</v>
      </c>
      <c r="CL216" s="907" t="s">
        <v>1140</v>
      </c>
      <c r="CM216" s="907" t="s">
        <v>1140</v>
      </c>
      <c r="CN216" s="907" t="s">
        <v>534</v>
      </c>
      <c r="CO216" s="907" t="s">
        <v>1140</v>
      </c>
      <c r="CP216" s="907" t="s">
        <v>1140</v>
      </c>
      <c r="CQ216" s="907" t="s">
        <v>1140</v>
      </c>
      <c r="CR216" s="907" t="s">
        <v>1140</v>
      </c>
      <c r="CS216" s="907" t="s">
        <v>1140</v>
      </c>
      <c r="CT216" s="907" t="s">
        <v>1140</v>
      </c>
      <c r="CU216" s="907" t="s">
        <v>1140</v>
      </c>
      <c r="CV216" s="907" t="s">
        <v>1140</v>
      </c>
      <c r="CW216" s="907" t="s">
        <v>1140</v>
      </c>
      <c r="CX216" s="907" t="s">
        <v>1140</v>
      </c>
      <c r="CY216" s="907" t="s">
        <v>1140</v>
      </c>
      <c r="CZ216" s="907" t="s">
        <v>534</v>
      </c>
      <c r="DA216" s="907" t="s">
        <v>1140</v>
      </c>
      <c r="DB216" s="907" t="s">
        <v>1140</v>
      </c>
      <c r="DC216" s="907" t="s">
        <v>1140</v>
      </c>
      <c r="DD216" s="907" t="s">
        <v>1140</v>
      </c>
      <c r="DE216" s="907" t="s">
        <v>1140</v>
      </c>
      <c r="DF216" s="907" t="s">
        <v>1140</v>
      </c>
      <c r="DG216" s="907" t="s">
        <v>1140</v>
      </c>
      <c r="DH216" s="907" t="s">
        <v>1140</v>
      </c>
      <c r="DI216" s="907" t="s">
        <v>1140</v>
      </c>
      <c r="DJ216" s="907" t="s">
        <v>534</v>
      </c>
      <c r="DK216" s="907" t="s">
        <v>1140</v>
      </c>
      <c r="DL216" s="907" t="s">
        <v>1140</v>
      </c>
      <c r="DM216" s="907" t="s">
        <v>1140</v>
      </c>
      <c r="DN216" s="907" t="s">
        <v>1140</v>
      </c>
      <c r="DO216" s="907" t="s">
        <v>1140</v>
      </c>
      <c r="DP216" s="907" t="s">
        <v>1140</v>
      </c>
      <c r="DQ216" s="907" t="s">
        <v>1140</v>
      </c>
      <c r="DR216" s="907" t="s">
        <v>1140</v>
      </c>
      <c r="DS216" s="907" t="s">
        <v>1140</v>
      </c>
      <c r="DT216" s="907" t="s">
        <v>1140</v>
      </c>
      <c r="DU216" s="907" t="s">
        <v>1140</v>
      </c>
      <c r="DV216" s="907" t="s">
        <v>1140</v>
      </c>
      <c r="DW216" s="907" t="s">
        <v>534</v>
      </c>
      <c r="DX216" s="907" t="s">
        <v>534</v>
      </c>
      <c r="DY216" s="907" t="s">
        <v>534</v>
      </c>
      <c r="DZ216" s="907" t="s">
        <v>1140</v>
      </c>
      <c r="EA216" s="907" t="s">
        <v>534</v>
      </c>
      <c r="EB216" s="907" t="s">
        <v>534</v>
      </c>
      <c r="EC216" s="907" t="s">
        <v>534</v>
      </c>
      <c r="ED216" s="907" t="s">
        <v>1140</v>
      </c>
      <c r="EE216" s="907" t="s">
        <v>1140</v>
      </c>
      <c r="EF216" s="907" t="s">
        <v>1140</v>
      </c>
      <c r="EG216" s="907" t="s">
        <v>1140</v>
      </c>
      <c r="EH216" s="907" t="s">
        <v>1140</v>
      </c>
      <c r="EI216" s="907" t="s">
        <v>1140</v>
      </c>
      <c r="EJ216" s="907" t="s">
        <v>1140</v>
      </c>
      <c r="EK216" s="907" t="s">
        <v>1140</v>
      </c>
      <c r="EL216" s="907" t="s">
        <v>1140</v>
      </c>
      <c r="EM216" s="907" t="s">
        <v>1140</v>
      </c>
      <c r="EN216" s="907" t="s">
        <v>1140</v>
      </c>
      <c r="EO216" s="907" t="s">
        <v>1140</v>
      </c>
      <c r="EP216" s="907" t="s">
        <v>1140</v>
      </c>
      <c r="EQ216" s="907" t="s">
        <v>1140</v>
      </c>
      <c r="ER216" s="907" t="s">
        <v>534</v>
      </c>
      <c r="ES216" s="907" t="s">
        <v>1140</v>
      </c>
      <c r="ET216" s="907" t="s">
        <v>534</v>
      </c>
      <c r="EU216" s="907" t="s">
        <v>1140</v>
      </c>
      <c r="EV216" s="907" t="s">
        <v>1140</v>
      </c>
      <c r="EW216" s="907" t="s">
        <v>1140</v>
      </c>
      <c r="EX216" s="907" t="s">
        <v>534</v>
      </c>
      <c r="EY216" s="907" t="s">
        <v>1140</v>
      </c>
      <c r="EZ216" s="907" t="s">
        <v>1140</v>
      </c>
      <c r="FA216" s="907" t="s">
        <v>1140</v>
      </c>
      <c r="FB216" s="907" t="s">
        <v>1140</v>
      </c>
      <c r="FC216" s="907" t="s">
        <v>1140</v>
      </c>
      <c r="FD216" s="907" t="s">
        <v>1140</v>
      </c>
      <c r="FE216" s="907" t="s">
        <v>1140</v>
      </c>
      <c r="FF216" s="907" t="s">
        <v>1140</v>
      </c>
      <c r="FG216" s="907" t="s">
        <v>1140</v>
      </c>
      <c r="FH216" s="907" t="s">
        <v>1140</v>
      </c>
      <c r="FI216" s="907" t="s">
        <v>1140</v>
      </c>
      <c r="FJ216" s="907" t="s">
        <v>1140</v>
      </c>
      <c r="FK216" s="907" t="s">
        <v>1140</v>
      </c>
      <c r="FL216" s="907" t="s">
        <v>1140</v>
      </c>
      <c r="FM216" s="907" t="s">
        <v>1140</v>
      </c>
      <c r="FN216" s="907" t="s">
        <v>1140</v>
      </c>
      <c r="FO216" s="907" t="s">
        <v>1140</v>
      </c>
      <c r="FP216" s="907" t="s">
        <v>1140</v>
      </c>
      <c r="FQ216" s="907" t="s">
        <v>1140</v>
      </c>
      <c r="FR216" s="907" t="s">
        <v>534</v>
      </c>
      <c r="FS216" s="907" t="s">
        <v>1140</v>
      </c>
      <c r="FT216" s="907" t="s">
        <v>1140</v>
      </c>
      <c r="FU216" s="907" t="s">
        <v>1140</v>
      </c>
      <c r="FV216" s="907" t="s">
        <v>534</v>
      </c>
      <c r="FW216" s="907" t="s">
        <v>1140</v>
      </c>
      <c r="FX216" s="907" t="s">
        <v>534</v>
      </c>
      <c r="FY216" s="907" t="s">
        <v>534</v>
      </c>
      <c r="FZ216" s="907" t="s">
        <v>534</v>
      </c>
      <c r="GA216" s="907" t="s">
        <v>534</v>
      </c>
      <c r="GB216" s="907" t="s">
        <v>1140</v>
      </c>
      <c r="GC216" s="907" t="s">
        <v>1140</v>
      </c>
      <c r="GD216" s="907" t="s">
        <v>534</v>
      </c>
      <c r="GE216" s="907" t="s">
        <v>534</v>
      </c>
      <c r="GF216" s="907" t="s">
        <v>1140</v>
      </c>
      <c r="GG216" s="907" t="s">
        <v>1140</v>
      </c>
      <c r="GH216" s="907" t="s">
        <v>534</v>
      </c>
      <c r="GI216" s="907" t="s">
        <v>534</v>
      </c>
      <c r="GJ216" s="907" t="s">
        <v>534</v>
      </c>
      <c r="GK216" s="907" t="s">
        <v>1140</v>
      </c>
    </row>
    <row r="217" spans="1:193" x14ac:dyDescent="0.2">
      <c r="A217" s="906">
        <v>44677</v>
      </c>
      <c r="B217" s="907" t="s">
        <v>1140</v>
      </c>
      <c r="C217" s="907" t="s">
        <v>1140</v>
      </c>
      <c r="D217" s="907" t="s">
        <v>1140</v>
      </c>
      <c r="E217" s="907" t="s">
        <v>534</v>
      </c>
      <c r="F217" s="907" t="s">
        <v>1140</v>
      </c>
      <c r="G217" s="907" t="s">
        <v>1140</v>
      </c>
      <c r="H217" s="907" t="s">
        <v>1140</v>
      </c>
      <c r="I217" s="907" t="s">
        <v>1140</v>
      </c>
      <c r="J217" s="907" t="s">
        <v>1140</v>
      </c>
      <c r="K217" s="907" t="s">
        <v>1140</v>
      </c>
      <c r="L217" s="907" t="s">
        <v>1140</v>
      </c>
      <c r="M217" s="907" t="s">
        <v>1140</v>
      </c>
      <c r="N217" s="907" t="s">
        <v>1140</v>
      </c>
      <c r="O217" s="907" t="s">
        <v>1140</v>
      </c>
      <c r="P217" s="907" t="s">
        <v>1140</v>
      </c>
      <c r="Q217" s="907" t="s">
        <v>1140</v>
      </c>
      <c r="R217" s="907" t="s">
        <v>1140</v>
      </c>
      <c r="S217" s="907" t="s">
        <v>1140</v>
      </c>
      <c r="T217" s="907" t="s">
        <v>1140</v>
      </c>
      <c r="U217" s="907" t="s">
        <v>1140</v>
      </c>
      <c r="V217" s="907" t="s">
        <v>1140</v>
      </c>
      <c r="W217" s="907" t="s">
        <v>1140</v>
      </c>
      <c r="X217" s="907" t="s">
        <v>1140</v>
      </c>
      <c r="Y217" s="907" t="s">
        <v>1140</v>
      </c>
      <c r="Z217" s="907" t="s">
        <v>1140</v>
      </c>
      <c r="AA217" s="907" t="s">
        <v>1140</v>
      </c>
      <c r="AB217" s="907" t="s">
        <v>1140</v>
      </c>
      <c r="AC217" s="907" t="s">
        <v>1140</v>
      </c>
      <c r="AD217" s="907" t="s">
        <v>1140</v>
      </c>
      <c r="AE217" s="907" t="s">
        <v>1140</v>
      </c>
      <c r="AF217" s="907" t="s">
        <v>1140</v>
      </c>
      <c r="AG217" s="907" t="s">
        <v>1140</v>
      </c>
      <c r="AH217" s="907" t="s">
        <v>1140</v>
      </c>
      <c r="AI217" s="907" t="s">
        <v>1140</v>
      </c>
      <c r="AJ217" s="907" t="s">
        <v>1140</v>
      </c>
      <c r="AK217" s="907" t="s">
        <v>1140</v>
      </c>
      <c r="AL217" s="907" t="s">
        <v>1140</v>
      </c>
      <c r="AM217" s="907" t="s">
        <v>1140</v>
      </c>
      <c r="AN217" s="907" t="s">
        <v>1140</v>
      </c>
      <c r="AO217" s="907" t="s">
        <v>1140</v>
      </c>
      <c r="AP217" s="907" t="s">
        <v>1140</v>
      </c>
      <c r="AQ217" s="907" t="s">
        <v>1140</v>
      </c>
      <c r="AR217" s="907" t="s">
        <v>1140</v>
      </c>
      <c r="AS217" s="907" t="s">
        <v>1140</v>
      </c>
      <c r="AT217" s="907" t="s">
        <v>1140</v>
      </c>
      <c r="AU217" s="907" t="s">
        <v>1140</v>
      </c>
      <c r="AV217" s="907" t="s">
        <v>1140</v>
      </c>
      <c r="AW217" s="907" t="s">
        <v>1140</v>
      </c>
      <c r="AX217" s="907" t="s">
        <v>1140</v>
      </c>
      <c r="AY217" s="907" t="s">
        <v>534</v>
      </c>
      <c r="AZ217" s="907" t="s">
        <v>534</v>
      </c>
      <c r="BA217" s="907" t="s">
        <v>1140</v>
      </c>
      <c r="BB217" s="907" t="s">
        <v>534</v>
      </c>
      <c r="BC217" s="907" t="s">
        <v>1140</v>
      </c>
      <c r="BD217" s="907" t="s">
        <v>534</v>
      </c>
      <c r="BE217" s="907" t="s">
        <v>1140</v>
      </c>
      <c r="BF217" s="907" t="s">
        <v>1140</v>
      </c>
      <c r="BG217" s="907" t="s">
        <v>534</v>
      </c>
      <c r="BH217" s="907" t="s">
        <v>534</v>
      </c>
      <c r="BI217" s="907" t="s">
        <v>1140</v>
      </c>
      <c r="BJ217" s="907" t="s">
        <v>534</v>
      </c>
      <c r="BK217" s="907" t="s">
        <v>1140</v>
      </c>
      <c r="BL217" s="907" t="s">
        <v>534</v>
      </c>
      <c r="BM217" s="907" t="s">
        <v>1140</v>
      </c>
      <c r="BN217" s="907" t="s">
        <v>1140</v>
      </c>
      <c r="BO217" s="907" t="s">
        <v>534</v>
      </c>
      <c r="BP217" s="907" t="s">
        <v>534</v>
      </c>
      <c r="BQ217" s="907" t="s">
        <v>534</v>
      </c>
      <c r="BR217" s="907" t="s">
        <v>534</v>
      </c>
      <c r="BS217" s="907" t="s">
        <v>1140</v>
      </c>
      <c r="BT217" s="907" t="s">
        <v>534</v>
      </c>
      <c r="BU217" s="907" t="s">
        <v>1140</v>
      </c>
      <c r="BV217" s="907" t="s">
        <v>1140</v>
      </c>
      <c r="BW217" s="907" t="s">
        <v>1140</v>
      </c>
      <c r="BX217" s="907" t="s">
        <v>1140</v>
      </c>
      <c r="BY217" s="907" t="s">
        <v>1140</v>
      </c>
      <c r="BZ217" s="907" t="s">
        <v>534</v>
      </c>
      <c r="CA217" s="907" t="s">
        <v>534</v>
      </c>
      <c r="CB217" s="907" t="s">
        <v>1140</v>
      </c>
      <c r="CC217" s="907" t="s">
        <v>1140</v>
      </c>
      <c r="CD217" s="907" t="s">
        <v>1140</v>
      </c>
      <c r="CE217" s="907" t="s">
        <v>1140</v>
      </c>
      <c r="CF217" s="907" t="s">
        <v>534</v>
      </c>
      <c r="CG217" s="907" t="s">
        <v>1140</v>
      </c>
      <c r="CH217" s="907" t="s">
        <v>1140</v>
      </c>
      <c r="CI217" s="907" t="s">
        <v>1140</v>
      </c>
      <c r="CJ217" s="907" t="s">
        <v>1140</v>
      </c>
      <c r="CK217" s="907" t="s">
        <v>1140</v>
      </c>
      <c r="CL217" s="907" t="s">
        <v>1140</v>
      </c>
      <c r="CM217" s="907" t="s">
        <v>1140</v>
      </c>
      <c r="CN217" s="907" t="s">
        <v>534</v>
      </c>
      <c r="CO217" s="907" t="s">
        <v>1140</v>
      </c>
      <c r="CP217" s="907" t="s">
        <v>1140</v>
      </c>
      <c r="CQ217" s="907" t="s">
        <v>1140</v>
      </c>
      <c r="CR217" s="907" t="s">
        <v>1140</v>
      </c>
      <c r="CS217" s="907" t="s">
        <v>1140</v>
      </c>
      <c r="CT217" s="907" t="s">
        <v>1140</v>
      </c>
      <c r="CU217" s="907" t="s">
        <v>1140</v>
      </c>
      <c r="CV217" s="907" t="s">
        <v>1140</v>
      </c>
      <c r="CW217" s="907" t="s">
        <v>1140</v>
      </c>
      <c r="CX217" s="907" t="s">
        <v>1140</v>
      </c>
      <c r="CY217" s="907" t="s">
        <v>1140</v>
      </c>
      <c r="CZ217" s="907" t="s">
        <v>534</v>
      </c>
      <c r="DA217" s="907" t="s">
        <v>1140</v>
      </c>
      <c r="DB217" s="907" t="s">
        <v>1140</v>
      </c>
      <c r="DC217" s="907" t="s">
        <v>1140</v>
      </c>
      <c r="DD217" s="907" t="s">
        <v>1140</v>
      </c>
      <c r="DE217" s="907" t="s">
        <v>1140</v>
      </c>
      <c r="DF217" s="907" t="s">
        <v>1140</v>
      </c>
      <c r="DG217" s="907" t="s">
        <v>1140</v>
      </c>
      <c r="DH217" s="907" t="s">
        <v>1140</v>
      </c>
      <c r="DI217" s="907" t="s">
        <v>1140</v>
      </c>
      <c r="DJ217" s="907" t="s">
        <v>534</v>
      </c>
      <c r="DK217" s="907" t="s">
        <v>1140</v>
      </c>
      <c r="DL217" s="907" t="s">
        <v>1140</v>
      </c>
      <c r="DM217" s="907" t="s">
        <v>1140</v>
      </c>
      <c r="DN217" s="907" t="s">
        <v>1140</v>
      </c>
      <c r="DO217" s="907" t="s">
        <v>1140</v>
      </c>
      <c r="DP217" s="907" t="s">
        <v>1140</v>
      </c>
      <c r="DQ217" s="907" t="s">
        <v>1140</v>
      </c>
      <c r="DR217" s="907" t="s">
        <v>1140</v>
      </c>
      <c r="DS217" s="907" t="s">
        <v>1140</v>
      </c>
      <c r="DT217" s="907" t="s">
        <v>1140</v>
      </c>
      <c r="DU217" s="907" t="s">
        <v>1140</v>
      </c>
      <c r="DV217" s="907" t="s">
        <v>1140</v>
      </c>
      <c r="DW217" s="907" t="s">
        <v>534</v>
      </c>
      <c r="DX217" s="907" t="s">
        <v>534</v>
      </c>
      <c r="DY217" s="907" t="s">
        <v>534</v>
      </c>
      <c r="DZ217" s="907" t="s">
        <v>1140</v>
      </c>
      <c r="EA217" s="907" t="s">
        <v>534</v>
      </c>
      <c r="EB217" s="907" t="s">
        <v>534</v>
      </c>
      <c r="EC217" s="907" t="s">
        <v>534</v>
      </c>
      <c r="ED217" s="907" t="s">
        <v>1140</v>
      </c>
      <c r="EE217" s="907" t="s">
        <v>1140</v>
      </c>
      <c r="EF217" s="907" t="s">
        <v>1140</v>
      </c>
      <c r="EG217" s="907" t="s">
        <v>1140</v>
      </c>
      <c r="EH217" s="907" t="s">
        <v>1140</v>
      </c>
      <c r="EI217" s="907" t="s">
        <v>1140</v>
      </c>
      <c r="EJ217" s="907" t="s">
        <v>1140</v>
      </c>
      <c r="EK217" s="907" t="s">
        <v>1140</v>
      </c>
      <c r="EL217" s="907" t="s">
        <v>1140</v>
      </c>
      <c r="EM217" s="907" t="s">
        <v>1140</v>
      </c>
      <c r="EN217" s="907" t="s">
        <v>1140</v>
      </c>
      <c r="EO217" s="907" t="s">
        <v>1140</v>
      </c>
      <c r="EP217" s="907" t="s">
        <v>1140</v>
      </c>
      <c r="EQ217" s="907" t="s">
        <v>1140</v>
      </c>
      <c r="ER217" s="907" t="s">
        <v>1140</v>
      </c>
      <c r="ES217" s="907" t="s">
        <v>1140</v>
      </c>
      <c r="ET217" s="907" t="s">
        <v>534</v>
      </c>
      <c r="EU217" s="907" t="s">
        <v>1140</v>
      </c>
      <c r="EV217" s="907" t="s">
        <v>1140</v>
      </c>
      <c r="EW217" s="907" t="s">
        <v>1140</v>
      </c>
      <c r="EX217" s="907" t="s">
        <v>534</v>
      </c>
      <c r="EY217" s="907" t="s">
        <v>1140</v>
      </c>
      <c r="EZ217" s="907" t="s">
        <v>1140</v>
      </c>
      <c r="FA217" s="907" t="s">
        <v>1140</v>
      </c>
      <c r="FB217" s="907" t="s">
        <v>1140</v>
      </c>
      <c r="FC217" s="907" t="s">
        <v>1140</v>
      </c>
      <c r="FD217" s="907" t="s">
        <v>1140</v>
      </c>
      <c r="FE217" s="907" t="s">
        <v>1140</v>
      </c>
      <c r="FF217" s="907" t="s">
        <v>1140</v>
      </c>
      <c r="FG217" s="907" t="s">
        <v>1140</v>
      </c>
      <c r="FH217" s="907" t="s">
        <v>534</v>
      </c>
      <c r="FI217" s="907" t="s">
        <v>534</v>
      </c>
      <c r="FJ217" s="907" t="s">
        <v>1140</v>
      </c>
      <c r="FK217" s="907" t="s">
        <v>1140</v>
      </c>
      <c r="FL217" s="907" t="s">
        <v>1140</v>
      </c>
      <c r="FM217" s="907" t="s">
        <v>1140</v>
      </c>
      <c r="FN217" s="907" t="s">
        <v>1140</v>
      </c>
      <c r="FO217" s="907" t="s">
        <v>1140</v>
      </c>
      <c r="FP217" s="907" t="s">
        <v>1140</v>
      </c>
      <c r="FQ217" s="907" t="s">
        <v>1140</v>
      </c>
      <c r="FR217" s="907" t="s">
        <v>534</v>
      </c>
      <c r="FS217" s="907" t="s">
        <v>1140</v>
      </c>
      <c r="FT217" s="907" t="s">
        <v>1140</v>
      </c>
      <c r="FU217" s="907" t="s">
        <v>1140</v>
      </c>
      <c r="FV217" s="907" t="s">
        <v>534</v>
      </c>
      <c r="FW217" s="907" t="s">
        <v>1140</v>
      </c>
      <c r="FX217" s="907" t="s">
        <v>534</v>
      </c>
      <c r="FY217" s="907" t="s">
        <v>534</v>
      </c>
      <c r="FZ217" s="907" t="s">
        <v>534</v>
      </c>
      <c r="GA217" s="907" t="s">
        <v>534</v>
      </c>
      <c r="GB217" s="907" t="s">
        <v>534</v>
      </c>
      <c r="GC217" s="907" t="s">
        <v>1140</v>
      </c>
      <c r="GD217" s="907" t="s">
        <v>534</v>
      </c>
      <c r="GE217" s="907" t="s">
        <v>534</v>
      </c>
      <c r="GF217" s="907" t="s">
        <v>1140</v>
      </c>
      <c r="GG217" s="907" t="s">
        <v>1140</v>
      </c>
      <c r="GH217" s="907" t="s">
        <v>534</v>
      </c>
      <c r="GI217" s="907" t="s">
        <v>534</v>
      </c>
      <c r="GJ217" s="907" t="s">
        <v>534</v>
      </c>
      <c r="GK217" s="907" t="s">
        <v>1140</v>
      </c>
    </row>
    <row r="218" spans="1:193" x14ac:dyDescent="0.2">
      <c r="A218" s="906">
        <v>44678</v>
      </c>
      <c r="B218" s="907" t="s">
        <v>1140</v>
      </c>
      <c r="C218" s="907" t="s">
        <v>1140</v>
      </c>
      <c r="D218" s="907" t="s">
        <v>1140</v>
      </c>
      <c r="E218" s="907" t="s">
        <v>534</v>
      </c>
      <c r="F218" s="907" t="s">
        <v>1140</v>
      </c>
      <c r="G218" s="907" t="s">
        <v>1140</v>
      </c>
      <c r="H218" s="907" t="s">
        <v>1140</v>
      </c>
      <c r="I218" s="907" t="s">
        <v>1140</v>
      </c>
      <c r="J218" s="907" t="s">
        <v>1140</v>
      </c>
      <c r="K218" s="907" t="s">
        <v>1140</v>
      </c>
      <c r="L218" s="907" t="s">
        <v>1140</v>
      </c>
      <c r="M218" s="907" t="s">
        <v>1140</v>
      </c>
      <c r="N218" s="907" t="s">
        <v>1140</v>
      </c>
      <c r="O218" s="907" t="s">
        <v>1140</v>
      </c>
      <c r="P218" s="907" t="s">
        <v>1140</v>
      </c>
      <c r="Q218" s="907" t="s">
        <v>1140</v>
      </c>
      <c r="R218" s="907" t="s">
        <v>1140</v>
      </c>
      <c r="S218" s="907" t="s">
        <v>1140</v>
      </c>
      <c r="T218" s="907" t="s">
        <v>1140</v>
      </c>
      <c r="U218" s="907" t="s">
        <v>1140</v>
      </c>
      <c r="V218" s="907" t="s">
        <v>1140</v>
      </c>
      <c r="W218" s="907" t="s">
        <v>1140</v>
      </c>
      <c r="X218" s="907" t="s">
        <v>1140</v>
      </c>
      <c r="Y218" s="907" t="s">
        <v>1140</v>
      </c>
      <c r="Z218" s="907" t="s">
        <v>1140</v>
      </c>
      <c r="AA218" s="907" t="s">
        <v>1140</v>
      </c>
      <c r="AB218" s="907" t="s">
        <v>1140</v>
      </c>
      <c r="AC218" s="907" t="s">
        <v>1140</v>
      </c>
      <c r="AD218" s="907" t="s">
        <v>1140</v>
      </c>
      <c r="AE218" s="907" t="s">
        <v>1140</v>
      </c>
      <c r="AF218" s="907" t="s">
        <v>1140</v>
      </c>
      <c r="AG218" s="907" t="s">
        <v>1140</v>
      </c>
      <c r="AH218" s="907" t="s">
        <v>1140</v>
      </c>
      <c r="AI218" s="907" t="s">
        <v>1140</v>
      </c>
      <c r="AJ218" s="907" t="s">
        <v>1140</v>
      </c>
      <c r="AK218" s="907" t="s">
        <v>1140</v>
      </c>
      <c r="AL218" s="907" t="s">
        <v>1140</v>
      </c>
      <c r="AM218" s="907" t="s">
        <v>1140</v>
      </c>
      <c r="AN218" s="907" t="s">
        <v>1140</v>
      </c>
      <c r="AO218" s="907" t="s">
        <v>1140</v>
      </c>
      <c r="AP218" s="907" t="s">
        <v>1140</v>
      </c>
      <c r="AQ218" s="907" t="s">
        <v>1140</v>
      </c>
      <c r="AR218" s="907" t="s">
        <v>1140</v>
      </c>
      <c r="AS218" s="907" t="s">
        <v>1140</v>
      </c>
      <c r="AT218" s="907" t="s">
        <v>1140</v>
      </c>
      <c r="AU218" s="907" t="s">
        <v>1140</v>
      </c>
      <c r="AV218" s="907" t="s">
        <v>1140</v>
      </c>
      <c r="AW218" s="907" t="s">
        <v>1140</v>
      </c>
      <c r="AX218" s="907" t="s">
        <v>1140</v>
      </c>
      <c r="AY218" s="907" t="s">
        <v>534</v>
      </c>
      <c r="AZ218" s="907" t="s">
        <v>534</v>
      </c>
      <c r="BA218" s="907" t="s">
        <v>1140</v>
      </c>
      <c r="BB218" s="907" t="s">
        <v>534</v>
      </c>
      <c r="BC218" s="907" t="s">
        <v>1140</v>
      </c>
      <c r="BD218" s="907" t="s">
        <v>534</v>
      </c>
      <c r="BE218" s="907" t="s">
        <v>1140</v>
      </c>
      <c r="BF218" s="907" t="s">
        <v>1140</v>
      </c>
      <c r="BG218" s="907" t="s">
        <v>534</v>
      </c>
      <c r="BH218" s="907" t="s">
        <v>534</v>
      </c>
      <c r="BI218" s="907" t="s">
        <v>1140</v>
      </c>
      <c r="BJ218" s="907" t="s">
        <v>534</v>
      </c>
      <c r="BK218" s="907" t="s">
        <v>1140</v>
      </c>
      <c r="BL218" s="907" t="s">
        <v>534</v>
      </c>
      <c r="BM218" s="907" t="s">
        <v>1140</v>
      </c>
      <c r="BN218" s="907" t="s">
        <v>1140</v>
      </c>
      <c r="BO218" s="907" t="s">
        <v>534</v>
      </c>
      <c r="BP218" s="907" t="s">
        <v>534</v>
      </c>
      <c r="BQ218" s="907" t="s">
        <v>534</v>
      </c>
      <c r="BR218" s="907" t="s">
        <v>534</v>
      </c>
      <c r="BS218" s="907" t="s">
        <v>1140</v>
      </c>
      <c r="BT218" s="907" t="s">
        <v>534</v>
      </c>
      <c r="BU218" s="907" t="s">
        <v>1140</v>
      </c>
      <c r="BV218" s="907" t="s">
        <v>1140</v>
      </c>
      <c r="BW218" s="907" t="s">
        <v>1140</v>
      </c>
      <c r="BX218" s="907" t="s">
        <v>1140</v>
      </c>
      <c r="BY218" s="907" t="s">
        <v>1140</v>
      </c>
      <c r="BZ218" s="907" t="s">
        <v>534</v>
      </c>
      <c r="CA218" s="907" t="s">
        <v>534</v>
      </c>
      <c r="CB218" s="907" t="s">
        <v>1140</v>
      </c>
      <c r="CC218" s="907" t="s">
        <v>1140</v>
      </c>
      <c r="CD218" s="907" t="s">
        <v>1140</v>
      </c>
      <c r="CE218" s="907" t="s">
        <v>1140</v>
      </c>
      <c r="CF218" s="907" t="s">
        <v>534</v>
      </c>
      <c r="CG218" s="907" t="s">
        <v>1140</v>
      </c>
      <c r="CH218" s="907" t="s">
        <v>1140</v>
      </c>
      <c r="CI218" s="907" t="s">
        <v>1140</v>
      </c>
      <c r="CJ218" s="907" t="s">
        <v>1140</v>
      </c>
      <c r="CK218" s="907" t="s">
        <v>1140</v>
      </c>
      <c r="CL218" s="907" t="s">
        <v>1140</v>
      </c>
      <c r="CM218" s="907" t="s">
        <v>1140</v>
      </c>
      <c r="CN218" s="907" t="s">
        <v>534</v>
      </c>
      <c r="CO218" s="907" t="s">
        <v>1140</v>
      </c>
      <c r="CP218" s="907" t="s">
        <v>1140</v>
      </c>
      <c r="CQ218" s="907" t="s">
        <v>1140</v>
      </c>
      <c r="CR218" s="907" t="s">
        <v>1140</v>
      </c>
      <c r="CS218" s="907" t="s">
        <v>1140</v>
      </c>
      <c r="CT218" s="907" t="s">
        <v>1140</v>
      </c>
      <c r="CU218" s="907" t="s">
        <v>1140</v>
      </c>
      <c r="CV218" s="907" t="s">
        <v>1140</v>
      </c>
      <c r="CW218" s="907" t="s">
        <v>1140</v>
      </c>
      <c r="CX218" s="907" t="s">
        <v>1140</v>
      </c>
      <c r="CY218" s="907" t="s">
        <v>1140</v>
      </c>
      <c r="CZ218" s="907" t="s">
        <v>1140</v>
      </c>
      <c r="DA218" s="907" t="s">
        <v>1140</v>
      </c>
      <c r="DB218" s="907" t="s">
        <v>1140</v>
      </c>
      <c r="DC218" s="907" t="s">
        <v>1140</v>
      </c>
      <c r="DD218" s="907" t="s">
        <v>1140</v>
      </c>
      <c r="DE218" s="907" t="s">
        <v>1140</v>
      </c>
      <c r="DF218" s="907" t="s">
        <v>1140</v>
      </c>
      <c r="DG218" s="907" t="s">
        <v>1140</v>
      </c>
      <c r="DH218" s="907" t="s">
        <v>1140</v>
      </c>
      <c r="DI218" s="907" t="s">
        <v>1140</v>
      </c>
      <c r="DJ218" s="907" t="s">
        <v>534</v>
      </c>
      <c r="DK218" s="907" t="s">
        <v>1140</v>
      </c>
      <c r="DL218" s="907" t="s">
        <v>1140</v>
      </c>
      <c r="DM218" s="907" t="s">
        <v>1140</v>
      </c>
      <c r="DN218" s="907" t="s">
        <v>1140</v>
      </c>
      <c r="DO218" s="907" t="s">
        <v>1140</v>
      </c>
      <c r="DP218" s="907" t="s">
        <v>1140</v>
      </c>
      <c r="DQ218" s="907" t="s">
        <v>1140</v>
      </c>
      <c r="DR218" s="907" t="s">
        <v>534</v>
      </c>
      <c r="DS218" s="907" t="s">
        <v>534</v>
      </c>
      <c r="DT218" s="907" t="s">
        <v>1140</v>
      </c>
      <c r="DU218" s="907" t="s">
        <v>1140</v>
      </c>
      <c r="DV218" s="907" t="s">
        <v>1140</v>
      </c>
      <c r="DW218" s="907" t="s">
        <v>534</v>
      </c>
      <c r="DX218" s="907" t="s">
        <v>534</v>
      </c>
      <c r="DY218" s="907" t="s">
        <v>534</v>
      </c>
      <c r="DZ218" s="907" t="s">
        <v>534</v>
      </c>
      <c r="EA218" s="907" t="s">
        <v>534</v>
      </c>
      <c r="EB218" s="907" t="s">
        <v>534</v>
      </c>
      <c r="EC218" s="907" t="s">
        <v>534</v>
      </c>
      <c r="ED218" s="907" t="s">
        <v>1140</v>
      </c>
      <c r="EE218" s="907" t="s">
        <v>1140</v>
      </c>
      <c r="EF218" s="907" t="s">
        <v>1140</v>
      </c>
      <c r="EG218" s="907" t="s">
        <v>1140</v>
      </c>
      <c r="EH218" s="907" t="s">
        <v>1140</v>
      </c>
      <c r="EI218" s="907" t="s">
        <v>1140</v>
      </c>
      <c r="EJ218" s="907" t="s">
        <v>1140</v>
      </c>
      <c r="EK218" s="907" t="s">
        <v>1140</v>
      </c>
      <c r="EL218" s="907" t="s">
        <v>1140</v>
      </c>
      <c r="EM218" s="907" t="s">
        <v>1140</v>
      </c>
      <c r="EN218" s="907" t="s">
        <v>1140</v>
      </c>
      <c r="EO218" s="907" t="s">
        <v>1140</v>
      </c>
      <c r="EP218" s="907" t="s">
        <v>1140</v>
      </c>
      <c r="EQ218" s="907" t="s">
        <v>1140</v>
      </c>
      <c r="ER218" s="907" t="s">
        <v>534</v>
      </c>
      <c r="ES218" s="907" t="s">
        <v>1140</v>
      </c>
      <c r="ET218" s="907" t="s">
        <v>534</v>
      </c>
      <c r="EU218" s="907" t="s">
        <v>1140</v>
      </c>
      <c r="EV218" s="907" t="s">
        <v>1140</v>
      </c>
      <c r="EW218" s="907" t="s">
        <v>534</v>
      </c>
      <c r="EX218" s="907" t="s">
        <v>534</v>
      </c>
      <c r="EY218" s="907" t="s">
        <v>1140</v>
      </c>
      <c r="EZ218" s="907" t="s">
        <v>1140</v>
      </c>
      <c r="FA218" s="907" t="s">
        <v>1140</v>
      </c>
      <c r="FB218" s="907" t="s">
        <v>1140</v>
      </c>
      <c r="FC218" s="907" t="s">
        <v>1140</v>
      </c>
      <c r="FD218" s="907" t="s">
        <v>1140</v>
      </c>
      <c r="FE218" s="907" t="s">
        <v>1140</v>
      </c>
      <c r="FF218" s="907" t="s">
        <v>1140</v>
      </c>
      <c r="FG218" s="907" t="s">
        <v>1140</v>
      </c>
      <c r="FH218" s="907" t="s">
        <v>1140</v>
      </c>
      <c r="FI218" s="907" t="s">
        <v>1140</v>
      </c>
      <c r="FJ218" s="907" t="s">
        <v>1140</v>
      </c>
      <c r="FK218" s="907" t="s">
        <v>1140</v>
      </c>
      <c r="FL218" s="907" t="s">
        <v>1140</v>
      </c>
      <c r="FM218" s="907" t="s">
        <v>1140</v>
      </c>
      <c r="FN218" s="907" t="s">
        <v>1140</v>
      </c>
      <c r="FO218" s="907" t="s">
        <v>1140</v>
      </c>
      <c r="FP218" s="907" t="s">
        <v>1140</v>
      </c>
      <c r="FQ218" s="907" t="s">
        <v>1140</v>
      </c>
      <c r="FR218" s="907" t="s">
        <v>534</v>
      </c>
      <c r="FS218" s="907" t="s">
        <v>1140</v>
      </c>
      <c r="FT218" s="907" t="s">
        <v>1140</v>
      </c>
      <c r="FU218" s="907" t="s">
        <v>1140</v>
      </c>
      <c r="FV218" s="907" t="s">
        <v>534</v>
      </c>
      <c r="FW218" s="907" t="s">
        <v>1140</v>
      </c>
      <c r="FX218" s="907" t="s">
        <v>534</v>
      </c>
      <c r="FY218" s="907" t="s">
        <v>534</v>
      </c>
      <c r="FZ218" s="907" t="s">
        <v>534</v>
      </c>
      <c r="GA218" s="907" t="s">
        <v>534</v>
      </c>
      <c r="GB218" s="907" t="s">
        <v>534</v>
      </c>
      <c r="GC218" s="907" t="s">
        <v>1140</v>
      </c>
      <c r="GD218" s="907" t="s">
        <v>534</v>
      </c>
      <c r="GE218" s="907" t="s">
        <v>534</v>
      </c>
      <c r="GF218" s="907" t="s">
        <v>1140</v>
      </c>
      <c r="GG218" s="907" t="s">
        <v>1140</v>
      </c>
      <c r="GH218" s="907" t="s">
        <v>534</v>
      </c>
      <c r="GI218" s="907" t="s">
        <v>534</v>
      </c>
      <c r="GJ218" s="907" t="s">
        <v>534</v>
      </c>
      <c r="GK218" s="907" t="s">
        <v>1140</v>
      </c>
    </row>
    <row r="219" spans="1:193" x14ac:dyDescent="0.2">
      <c r="A219" s="906">
        <v>44679</v>
      </c>
      <c r="B219" s="907" t="s">
        <v>1140</v>
      </c>
      <c r="C219" s="907" t="s">
        <v>1140</v>
      </c>
      <c r="D219" s="907" t="s">
        <v>1140</v>
      </c>
      <c r="E219" s="907" t="s">
        <v>534</v>
      </c>
      <c r="F219" s="907" t="s">
        <v>1140</v>
      </c>
      <c r="G219" s="907" t="s">
        <v>1140</v>
      </c>
      <c r="H219" s="907" t="s">
        <v>1140</v>
      </c>
      <c r="I219" s="907" t="s">
        <v>1140</v>
      </c>
      <c r="J219" s="907" t="s">
        <v>1140</v>
      </c>
      <c r="K219" s="907" t="s">
        <v>1140</v>
      </c>
      <c r="L219" s="907" t="s">
        <v>1140</v>
      </c>
      <c r="M219" s="907" t="s">
        <v>1140</v>
      </c>
      <c r="N219" s="907" t="s">
        <v>1140</v>
      </c>
      <c r="O219" s="907" t="s">
        <v>1140</v>
      </c>
      <c r="P219" s="907" t="s">
        <v>1140</v>
      </c>
      <c r="Q219" s="907" t="s">
        <v>1140</v>
      </c>
      <c r="R219" s="907" t="s">
        <v>1140</v>
      </c>
      <c r="S219" s="907" t="s">
        <v>1140</v>
      </c>
      <c r="T219" s="907" t="s">
        <v>1140</v>
      </c>
      <c r="U219" s="907" t="s">
        <v>1140</v>
      </c>
      <c r="V219" s="907" t="s">
        <v>1140</v>
      </c>
      <c r="W219" s="907" t="s">
        <v>1140</v>
      </c>
      <c r="X219" s="907" t="s">
        <v>1140</v>
      </c>
      <c r="Y219" s="907" t="s">
        <v>1140</v>
      </c>
      <c r="Z219" s="907" t="s">
        <v>1140</v>
      </c>
      <c r="AA219" s="907" t="s">
        <v>1140</v>
      </c>
      <c r="AB219" s="907" t="s">
        <v>1140</v>
      </c>
      <c r="AC219" s="907" t="s">
        <v>1140</v>
      </c>
      <c r="AD219" s="907" t="s">
        <v>1140</v>
      </c>
      <c r="AE219" s="907" t="s">
        <v>1140</v>
      </c>
      <c r="AF219" s="907" t="s">
        <v>1140</v>
      </c>
      <c r="AG219" s="907" t="s">
        <v>1140</v>
      </c>
      <c r="AH219" s="907" t="s">
        <v>1140</v>
      </c>
      <c r="AI219" s="907" t="s">
        <v>1140</v>
      </c>
      <c r="AJ219" s="907" t="s">
        <v>1140</v>
      </c>
      <c r="AK219" s="907" t="s">
        <v>1140</v>
      </c>
      <c r="AL219" s="907" t="s">
        <v>1140</v>
      </c>
      <c r="AM219" s="907" t="s">
        <v>1140</v>
      </c>
      <c r="AN219" s="907" t="s">
        <v>1140</v>
      </c>
      <c r="AO219" s="907" t="s">
        <v>1140</v>
      </c>
      <c r="AP219" s="907" t="s">
        <v>1140</v>
      </c>
      <c r="AQ219" s="907" t="s">
        <v>1140</v>
      </c>
      <c r="AR219" s="907" t="s">
        <v>1140</v>
      </c>
      <c r="AS219" s="907" t="s">
        <v>1140</v>
      </c>
      <c r="AT219" s="907" t="s">
        <v>1140</v>
      </c>
      <c r="AU219" s="907" t="s">
        <v>1140</v>
      </c>
      <c r="AV219" s="907" t="s">
        <v>1140</v>
      </c>
      <c r="AW219" s="907" t="s">
        <v>1140</v>
      </c>
      <c r="AX219" s="907" t="s">
        <v>1140</v>
      </c>
      <c r="AY219" s="907" t="s">
        <v>534</v>
      </c>
      <c r="AZ219" s="907" t="s">
        <v>534</v>
      </c>
      <c r="BA219" s="907" t="s">
        <v>1140</v>
      </c>
      <c r="BB219" s="907" t="s">
        <v>534</v>
      </c>
      <c r="BC219" s="907" t="s">
        <v>1140</v>
      </c>
      <c r="BD219" s="907" t="s">
        <v>534</v>
      </c>
      <c r="BE219" s="907" t="s">
        <v>1140</v>
      </c>
      <c r="BF219" s="907" t="s">
        <v>1140</v>
      </c>
      <c r="BG219" s="907" t="s">
        <v>534</v>
      </c>
      <c r="BH219" s="907" t="s">
        <v>534</v>
      </c>
      <c r="BI219" s="907" t="s">
        <v>1140</v>
      </c>
      <c r="BJ219" s="907" t="s">
        <v>534</v>
      </c>
      <c r="BK219" s="907" t="s">
        <v>1140</v>
      </c>
      <c r="BL219" s="907" t="s">
        <v>534</v>
      </c>
      <c r="BM219" s="907" t="s">
        <v>1140</v>
      </c>
      <c r="BN219" s="907" t="s">
        <v>1140</v>
      </c>
      <c r="BO219" s="907" t="s">
        <v>534</v>
      </c>
      <c r="BP219" s="907" t="s">
        <v>534</v>
      </c>
      <c r="BQ219" s="907" t="s">
        <v>534</v>
      </c>
      <c r="BR219" s="907" t="s">
        <v>534</v>
      </c>
      <c r="BS219" s="907" t="s">
        <v>1140</v>
      </c>
      <c r="BT219" s="907" t="s">
        <v>534</v>
      </c>
      <c r="BU219" s="907" t="s">
        <v>1140</v>
      </c>
      <c r="BV219" s="907" t="s">
        <v>1140</v>
      </c>
      <c r="BW219" s="907" t="s">
        <v>1140</v>
      </c>
      <c r="BX219" s="907" t="s">
        <v>1140</v>
      </c>
      <c r="BY219" s="907" t="s">
        <v>1140</v>
      </c>
      <c r="BZ219" s="907" t="s">
        <v>534</v>
      </c>
      <c r="CA219" s="907" t="s">
        <v>534</v>
      </c>
      <c r="CB219" s="907" t="s">
        <v>1140</v>
      </c>
      <c r="CC219" s="907" t="s">
        <v>1140</v>
      </c>
      <c r="CD219" s="907" t="s">
        <v>1140</v>
      </c>
      <c r="CE219" s="907" t="s">
        <v>1140</v>
      </c>
      <c r="CF219" s="907" t="s">
        <v>534</v>
      </c>
      <c r="CG219" s="907" t="s">
        <v>1140</v>
      </c>
      <c r="CH219" s="907" t="s">
        <v>1140</v>
      </c>
      <c r="CI219" s="907" t="s">
        <v>1140</v>
      </c>
      <c r="CJ219" s="907" t="s">
        <v>1140</v>
      </c>
      <c r="CK219" s="907" t="s">
        <v>1140</v>
      </c>
      <c r="CL219" s="907" t="s">
        <v>1140</v>
      </c>
      <c r="CM219" s="907" t="s">
        <v>1140</v>
      </c>
      <c r="CN219" s="907" t="s">
        <v>534</v>
      </c>
      <c r="CO219" s="907" t="s">
        <v>1140</v>
      </c>
      <c r="CP219" s="907" t="s">
        <v>1140</v>
      </c>
      <c r="CQ219" s="907" t="s">
        <v>1140</v>
      </c>
      <c r="CR219" s="907" t="s">
        <v>1140</v>
      </c>
      <c r="CS219" s="907" t="s">
        <v>1140</v>
      </c>
      <c r="CT219" s="907" t="s">
        <v>1140</v>
      </c>
      <c r="CU219" s="907" t="s">
        <v>1140</v>
      </c>
      <c r="CV219" s="907" t="s">
        <v>1140</v>
      </c>
      <c r="CW219" s="907" t="s">
        <v>1140</v>
      </c>
      <c r="CX219" s="907" t="s">
        <v>1140</v>
      </c>
      <c r="CY219" s="907" t="s">
        <v>1140</v>
      </c>
      <c r="CZ219" s="907" t="s">
        <v>534</v>
      </c>
      <c r="DA219" s="907" t="s">
        <v>1140</v>
      </c>
      <c r="DB219" s="907" t="s">
        <v>1140</v>
      </c>
      <c r="DC219" s="907" t="s">
        <v>1140</v>
      </c>
      <c r="DD219" s="907" t="s">
        <v>1140</v>
      </c>
      <c r="DE219" s="907" t="s">
        <v>1140</v>
      </c>
      <c r="DF219" s="907" t="s">
        <v>1140</v>
      </c>
      <c r="DG219" s="907" t="s">
        <v>1140</v>
      </c>
      <c r="DH219" s="907" t="s">
        <v>1140</v>
      </c>
      <c r="DI219" s="907" t="s">
        <v>1140</v>
      </c>
      <c r="DJ219" s="907" t="s">
        <v>534</v>
      </c>
      <c r="DK219" s="907" t="s">
        <v>1140</v>
      </c>
      <c r="DL219" s="907" t="s">
        <v>1140</v>
      </c>
      <c r="DM219" s="907" t="s">
        <v>1140</v>
      </c>
      <c r="DN219" s="907" t="s">
        <v>1140</v>
      </c>
      <c r="DO219" s="907" t="s">
        <v>1140</v>
      </c>
      <c r="DP219" s="907" t="s">
        <v>1140</v>
      </c>
      <c r="DQ219" s="907" t="s">
        <v>1140</v>
      </c>
      <c r="DR219" s="907" t="s">
        <v>534</v>
      </c>
      <c r="DS219" s="907" t="s">
        <v>534</v>
      </c>
      <c r="DT219" s="907" t="s">
        <v>1140</v>
      </c>
      <c r="DU219" s="907" t="s">
        <v>1140</v>
      </c>
      <c r="DV219" s="907" t="s">
        <v>1140</v>
      </c>
      <c r="DW219" s="907" t="s">
        <v>534</v>
      </c>
      <c r="DX219" s="907" t="s">
        <v>534</v>
      </c>
      <c r="DY219" s="907" t="s">
        <v>534</v>
      </c>
      <c r="DZ219" s="907" t="s">
        <v>1140</v>
      </c>
      <c r="EA219" s="907" t="s">
        <v>534</v>
      </c>
      <c r="EB219" s="907" t="s">
        <v>534</v>
      </c>
      <c r="EC219" s="907" t="s">
        <v>534</v>
      </c>
      <c r="ED219" s="907" t="s">
        <v>1140</v>
      </c>
      <c r="EE219" s="907" t="s">
        <v>1140</v>
      </c>
      <c r="EF219" s="907" t="s">
        <v>1140</v>
      </c>
      <c r="EG219" s="907" t="s">
        <v>1140</v>
      </c>
      <c r="EH219" s="907" t="s">
        <v>1140</v>
      </c>
      <c r="EI219" s="907" t="s">
        <v>1140</v>
      </c>
      <c r="EJ219" s="907" t="s">
        <v>1140</v>
      </c>
      <c r="EK219" s="907" t="s">
        <v>1140</v>
      </c>
      <c r="EL219" s="907" t="s">
        <v>1140</v>
      </c>
      <c r="EM219" s="907" t="s">
        <v>1140</v>
      </c>
      <c r="EN219" s="907" t="s">
        <v>1140</v>
      </c>
      <c r="EO219" s="907" t="s">
        <v>1140</v>
      </c>
      <c r="EP219" s="907" t="s">
        <v>1140</v>
      </c>
      <c r="EQ219" s="907" t="s">
        <v>1140</v>
      </c>
      <c r="ER219" s="907" t="s">
        <v>1140</v>
      </c>
      <c r="ES219" s="907" t="s">
        <v>1140</v>
      </c>
      <c r="ET219" s="907" t="s">
        <v>534</v>
      </c>
      <c r="EU219" s="907" t="s">
        <v>1140</v>
      </c>
      <c r="EV219" s="907" t="s">
        <v>1140</v>
      </c>
      <c r="EW219" s="907" t="s">
        <v>1140</v>
      </c>
      <c r="EX219" s="907" t="s">
        <v>534</v>
      </c>
      <c r="EY219" s="907" t="s">
        <v>1140</v>
      </c>
      <c r="EZ219" s="907" t="s">
        <v>1140</v>
      </c>
      <c r="FA219" s="907" t="s">
        <v>1140</v>
      </c>
      <c r="FB219" s="907" t="s">
        <v>1140</v>
      </c>
      <c r="FC219" s="907" t="s">
        <v>1140</v>
      </c>
      <c r="FD219" s="907" t="s">
        <v>1140</v>
      </c>
      <c r="FE219" s="907" t="s">
        <v>1140</v>
      </c>
      <c r="FF219" s="907" t="s">
        <v>1140</v>
      </c>
      <c r="FG219" s="907" t="s">
        <v>1140</v>
      </c>
      <c r="FH219" s="907" t="s">
        <v>1140</v>
      </c>
      <c r="FI219" s="907" t="s">
        <v>1140</v>
      </c>
      <c r="FJ219" s="907" t="s">
        <v>1140</v>
      </c>
      <c r="FK219" s="907" t="s">
        <v>1140</v>
      </c>
      <c r="FL219" s="907" t="s">
        <v>1140</v>
      </c>
      <c r="FM219" s="907" t="s">
        <v>1140</v>
      </c>
      <c r="FN219" s="907" t="s">
        <v>1140</v>
      </c>
      <c r="FO219" s="907" t="s">
        <v>1140</v>
      </c>
      <c r="FP219" s="907" t="s">
        <v>1140</v>
      </c>
      <c r="FQ219" s="907" t="s">
        <v>1140</v>
      </c>
      <c r="FR219" s="907" t="s">
        <v>534</v>
      </c>
      <c r="FS219" s="907" t="s">
        <v>1140</v>
      </c>
      <c r="FT219" s="907" t="s">
        <v>1140</v>
      </c>
      <c r="FU219" s="907" t="s">
        <v>1140</v>
      </c>
      <c r="FV219" s="907" t="s">
        <v>534</v>
      </c>
      <c r="FW219" s="907" t="s">
        <v>1140</v>
      </c>
      <c r="FX219" s="907" t="s">
        <v>534</v>
      </c>
      <c r="FY219" s="907" t="s">
        <v>534</v>
      </c>
      <c r="FZ219" s="907" t="s">
        <v>534</v>
      </c>
      <c r="GA219" s="907" t="s">
        <v>534</v>
      </c>
      <c r="GB219" s="907" t="s">
        <v>1140</v>
      </c>
      <c r="GC219" s="907" t="s">
        <v>1140</v>
      </c>
      <c r="GD219" s="907" t="s">
        <v>534</v>
      </c>
      <c r="GE219" s="907" t="s">
        <v>534</v>
      </c>
      <c r="GF219" s="907" t="s">
        <v>1140</v>
      </c>
      <c r="GG219" s="907" t="s">
        <v>1140</v>
      </c>
      <c r="GH219" s="907" t="s">
        <v>534</v>
      </c>
      <c r="GI219" s="907" t="s">
        <v>534</v>
      </c>
      <c r="GJ219" s="907" t="s">
        <v>534</v>
      </c>
      <c r="GK219" s="907" t="s">
        <v>1140</v>
      </c>
    </row>
    <row r="220" spans="1:193" x14ac:dyDescent="0.2">
      <c r="A220" s="906">
        <v>44680</v>
      </c>
      <c r="B220" s="907" t="s">
        <v>1140</v>
      </c>
      <c r="C220" s="907" t="s">
        <v>1140</v>
      </c>
      <c r="D220" s="907" t="s">
        <v>1140</v>
      </c>
      <c r="E220" s="907" t="s">
        <v>534</v>
      </c>
      <c r="F220" s="907" t="s">
        <v>1140</v>
      </c>
      <c r="G220" s="907" t="s">
        <v>1140</v>
      </c>
      <c r="H220" s="907" t="s">
        <v>1140</v>
      </c>
      <c r="I220" s="907" t="s">
        <v>1140</v>
      </c>
      <c r="J220" s="907" t="s">
        <v>1140</v>
      </c>
      <c r="K220" s="907" t="s">
        <v>1140</v>
      </c>
      <c r="L220" s="907" t="s">
        <v>1140</v>
      </c>
      <c r="M220" s="907" t="s">
        <v>1140</v>
      </c>
      <c r="N220" s="907" t="s">
        <v>1140</v>
      </c>
      <c r="O220" s="907" t="s">
        <v>1140</v>
      </c>
      <c r="P220" s="907" t="s">
        <v>1140</v>
      </c>
      <c r="Q220" s="907" t="s">
        <v>1140</v>
      </c>
      <c r="R220" s="907" t="s">
        <v>1140</v>
      </c>
      <c r="S220" s="907" t="s">
        <v>1140</v>
      </c>
      <c r="T220" s="907" t="s">
        <v>1140</v>
      </c>
      <c r="U220" s="907" t="s">
        <v>1140</v>
      </c>
      <c r="V220" s="907" t="s">
        <v>1140</v>
      </c>
      <c r="W220" s="907" t="s">
        <v>1140</v>
      </c>
      <c r="X220" s="907" t="s">
        <v>1140</v>
      </c>
      <c r="Y220" s="907" t="s">
        <v>1140</v>
      </c>
      <c r="Z220" s="907" t="s">
        <v>1140</v>
      </c>
      <c r="AA220" s="907" t="s">
        <v>1140</v>
      </c>
      <c r="AB220" s="907" t="s">
        <v>1140</v>
      </c>
      <c r="AC220" s="907" t="s">
        <v>1140</v>
      </c>
      <c r="AD220" s="907" t="s">
        <v>1140</v>
      </c>
      <c r="AE220" s="907" t="s">
        <v>1140</v>
      </c>
      <c r="AF220" s="907" t="s">
        <v>1140</v>
      </c>
      <c r="AG220" s="907" t="s">
        <v>1140</v>
      </c>
      <c r="AH220" s="907" t="s">
        <v>1140</v>
      </c>
      <c r="AI220" s="907" t="s">
        <v>1140</v>
      </c>
      <c r="AJ220" s="907" t="s">
        <v>1140</v>
      </c>
      <c r="AK220" s="907" t="s">
        <v>1140</v>
      </c>
      <c r="AL220" s="907" t="s">
        <v>1140</v>
      </c>
      <c r="AM220" s="907" t="s">
        <v>1140</v>
      </c>
      <c r="AN220" s="907" t="s">
        <v>1140</v>
      </c>
      <c r="AO220" s="907" t="s">
        <v>1140</v>
      </c>
      <c r="AP220" s="907" t="s">
        <v>1140</v>
      </c>
      <c r="AQ220" s="907" t="s">
        <v>1140</v>
      </c>
      <c r="AR220" s="907" t="s">
        <v>1140</v>
      </c>
      <c r="AS220" s="907" t="s">
        <v>1140</v>
      </c>
      <c r="AT220" s="907" t="s">
        <v>1140</v>
      </c>
      <c r="AU220" s="907" t="s">
        <v>1140</v>
      </c>
      <c r="AV220" s="907" t="s">
        <v>1140</v>
      </c>
      <c r="AW220" s="907" t="s">
        <v>1140</v>
      </c>
      <c r="AX220" s="907" t="s">
        <v>1140</v>
      </c>
      <c r="AY220" s="907" t="s">
        <v>534</v>
      </c>
      <c r="AZ220" s="907" t="s">
        <v>534</v>
      </c>
      <c r="BA220" s="907" t="s">
        <v>1140</v>
      </c>
      <c r="BB220" s="907" t="s">
        <v>534</v>
      </c>
      <c r="BC220" s="907" t="s">
        <v>1140</v>
      </c>
      <c r="BD220" s="907" t="s">
        <v>534</v>
      </c>
      <c r="BE220" s="907" t="s">
        <v>1140</v>
      </c>
      <c r="BF220" s="907" t="s">
        <v>1140</v>
      </c>
      <c r="BG220" s="907" t="s">
        <v>534</v>
      </c>
      <c r="BH220" s="907" t="s">
        <v>534</v>
      </c>
      <c r="BI220" s="907" t="s">
        <v>1140</v>
      </c>
      <c r="BJ220" s="907" t="s">
        <v>534</v>
      </c>
      <c r="BK220" s="907" t="s">
        <v>1140</v>
      </c>
      <c r="BL220" s="907" t="s">
        <v>534</v>
      </c>
      <c r="BM220" s="907" t="s">
        <v>1140</v>
      </c>
      <c r="BN220" s="907" t="s">
        <v>1140</v>
      </c>
      <c r="BO220" s="907" t="s">
        <v>534</v>
      </c>
      <c r="BP220" s="907" t="s">
        <v>534</v>
      </c>
      <c r="BQ220" s="907" t="s">
        <v>534</v>
      </c>
      <c r="BR220" s="907" t="s">
        <v>534</v>
      </c>
      <c r="BS220" s="907" t="s">
        <v>1140</v>
      </c>
      <c r="BT220" s="907" t="s">
        <v>534</v>
      </c>
      <c r="BU220" s="907" t="s">
        <v>1140</v>
      </c>
      <c r="BV220" s="907" t="s">
        <v>1140</v>
      </c>
      <c r="BW220" s="907" t="s">
        <v>1140</v>
      </c>
      <c r="BX220" s="907" t="s">
        <v>1140</v>
      </c>
      <c r="BY220" s="907" t="s">
        <v>1140</v>
      </c>
      <c r="BZ220" s="907" t="s">
        <v>534</v>
      </c>
      <c r="CA220" s="907" t="s">
        <v>534</v>
      </c>
      <c r="CB220" s="907" t="s">
        <v>1140</v>
      </c>
      <c r="CC220" s="907" t="s">
        <v>1140</v>
      </c>
      <c r="CD220" s="907" t="s">
        <v>1140</v>
      </c>
      <c r="CE220" s="907" t="s">
        <v>1140</v>
      </c>
      <c r="CF220" s="907" t="s">
        <v>534</v>
      </c>
      <c r="CG220" s="907" t="s">
        <v>1140</v>
      </c>
      <c r="CH220" s="907" t="s">
        <v>1140</v>
      </c>
      <c r="CI220" s="907" t="s">
        <v>1140</v>
      </c>
      <c r="CJ220" s="907" t="s">
        <v>1140</v>
      </c>
      <c r="CK220" s="907" t="s">
        <v>1140</v>
      </c>
      <c r="CL220" s="907" t="s">
        <v>1140</v>
      </c>
      <c r="CM220" s="907" t="s">
        <v>1140</v>
      </c>
      <c r="CN220" s="907" t="s">
        <v>534</v>
      </c>
      <c r="CO220" s="907" t="s">
        <v>1140</v>
      </c>
      <c r="CP220" s="907" t="s">
        <v>1140</v>
      </c>
      <c r="CQ220" s="907" t="s">
        <v>1140</v>
      </c>
      <c r="CR220" s="907" t="s">
        <v>1140</v>
      </c>
      <c r="CS220" s="907" t="s">
        <v>1140</v>
      </c>
      <c r="CT220" s="907" t="s">
        <v>1140</v>
      </c>
      <c r="CU220" s="907" t="s">
        <v>1140</v>
      </c>
      <c r="CV220" s="907" t="s">
        <v>1140</v>
      </c>
      <c r="CW220" s="907" t="s">
        <v>1140</v>
      </c>
      <c r="CX220" s="907" t="s">
        <v>1140</v>
      </c>
      <c r="CY220" s="907" t="s">
        <v>1140</v>
      </c>
      <c r="CZ220" s="907" t="s">
        <v>534</v>
      </c>
      <c r="DA220" s="907" t="s">
        <v>1140</v>
      </c>
      <c r="DB220" s="907" t="s">
        <v>1140</v>
      </c>
      <c r="DC220" s="907" t="s">
        <v>1140</v>
      </c>
      <c r="DD220" s="907" t="s">
        <v>1140</v>
      </c>
      <c r="DE220" s="907" t="s">
        <v>1140</v>
      </c>
      <c r="DF220" s="907" t="s">
        <v>1140</v>
      </c>
      <c r="DG220" s="907" t="s">
        <v>1140</v>
      </c>
      <c r="DH220" s="907" t="s">
        <v>1140</v>
      </c>
      <c r="DI220" s="907" t="s">
        <v>1140</v>
      </c>
      <c r="DJ220" s="907" t="s">
        <v>534</v>
      </c>
      <c r="DK220" s="907" t="s">
        <v>1140</v>
      </c>
      <c r="DL220" s="907" t="s">
        <v>1140</v>
      </c>
      <c r="DM220" s="907" t="s">
        <v>1140</v>
      </c>
      <c r="DN220" s="907" t="s">
        <v>1140</v>
      </c>
      <c r="DO220" s="907" t="s">
        <v>1140</v>
      </c>
      <c r="DP220" s="907" t="s">
        <v>1140</v>
      </c>
      <c r="DQ220" s="907" t="s">
        <v>1140</v>
      </c>
      <c r="DR220" s="907" t="s">
        <v>1140</v>
      </c>
      <c r="DS220" s="907" t="s">
        <v>1140</v>
      </c>
      <c r="DT220" s="907" t="s">
        <v>1140</v>
      </c>
      <c r="DU220" s="907" t="s">
        <v>1140</v>
      </c>
      <c r="DV220" s="907" t="s">
        <v>1140</v>
      </c>
      <c r="DW220" s="907" t="s">
        <v>534</v>
      </c>
      <c r="DX220" s="907" t="s">
        <v>534</v>
      </c>
      <c r="DY220" s="907" t="s">
        <v>534</v>
      </c>
      <c r="DZ220" s="907" t="s">
        <v>1140</v>
      </c>
      <c r="EA220" s="907" t="s">
        <v>534</v>
      </c>
      <c r="EB220" s="907" t="s">
        <v>534</v>
      </c>
      <c r="EC220" s="907" t="s">
        <v>534</v>
      </c>
      <c r="ED220" s="907" t="s">
        <v>1140</v>
      </c>
      <c r="EE220" s="907" t="s">
        <v>1140</v>
      </c>
      <c r="EF220" s="907" t="s">
        <v>1140</v>
      </c>
      <c r="EG220" s="907" t="s">
        <v>1140</v>
      </c>
      <c r="EH220" s="907" t="s">
        <v>1140</v>
      </c>
      <c r="EI220" s="907" t="s">
        <v>1140</v>
      </c>
      <c r="EJ220" s="907" t="s">
        <v>1140</v>
      </c>
      <c r="EK220" s="907" t="s">
        <v>1140</v>
      </c>
      <c r="EL220" s="907" t="s">
        <v>1140</v>
      </c>
      <c r="EM220" s="907" t="s">
        <v>1140</v>
      </c>
      <c r="EN220" s="907" t="s">
        <v>1140</v>
      </c>
      <c r="EO220" s="907" t="s">
        <v>1140</v>
      </c>
      <c r="EP220" s="907" t="s">
        <v>1140</v>
      </c>
      <c r="EQ220" s="907" t="s">
        <v>1140</v>
      </c>
      <c r="ER220" s="907" t="s">
        <v>534</v>
      </c>
      <c r="ES220" s="907" t="s">
        <v>1140</v>
      </c>
      <c r="ET220" s="907" t="s">
        <v>534</v>
      </c>
      <c r="EU220" s="907" t="s">
        <v>1140</v>
      </c>
      <c r="EV220" s="907" t="s">
        <v>1140</v>
      </c>
      <c r="EW220" s="907" t="s">
        <v>1140</v>
      </c>
      <c r="EX220" s="907" t="s">
        <v>534</v>
      </c>
      <c r="EY220" s="907" t="s">
        <v>1140</v>
      </c>
      <c r="EZ220" s="907" t="s">
        <v>1140</v>
      </c>
      <c r="FA220" s="907" t="s">
        <v>1140</v>
      </c>
      <c r="FB220" s="907" t="s">
        <v>1140</v>
      </c>
      <c r="FC220" s="907" t="s">
        <v>1140</v>
      </c>
      <c r="FD220" s="907" t="s">
        <v>1140</v>
      </c>
      <c r="FE220" s="907" t="s">
        <v>1140</v>
      </c>
      <c r="FF220" s="907" t="s">
        <v>1140</v>
      </c>
      <c r="FG220" s="907" t="s">
        <v>1140</v>
      </c>
      <c r="FH220" s="907" t="s">
        <v>1140</v>
      </c>
      <c r="FI220" s="907" t="s">
        <v>1140</v>
      </c>
      <c r="FJ220" s="907" t="s">
        <v>1140</v>
      </c>
      <c r="FK220" s="907" t="s">
        <v>1140</v>
      </c>
      <c r="FL220" s="907" t="s">
        <v>1140</v>
      </c>
      <c r="FM220" s="907" t="s">
        <v>1140</v>
      </c>
      <c r="FN220" s="907" t="s">
        <v>1140</v>
      </c>
      <c r="FO220" s="907" t="s">
        <v>1140</v>
      </c>
      <c r="FP220" s="907" t="s">
        <v>1140</v>
      </c>
      <c r="FQ220" s="907" t="s">
        <v>1140</v>
      </c>
      <c r="FR220" s="907" t="s">
        <v>534</v>
      </c>
      <c r="FS220" s="907" t="s">
        <v>1140</v>
      </c>
      <c r="FT220" s="907" t="s">
        <v>1140</v>
      </c>
      <c r="FU220" s="907" t="s">
        <v>1140</v>
      </c>
      <c r="FV220" s="907" t="s">
        <v>534</v>
      </c>
      <c r="FW220" s="907" t="s">
        <v>1140</v>
      </c>
      <c r="FX220" s="907" t="s">
        <v>534</v>
      </c>
      <c r="FY220" s="907" t="s">
        <v>534</v>
      </c>
      <c r="FZ220" s="907" t="s">
        <v>534</v>
      </c>
      <c r="GA220" s="907" t="s">
        <v>534</v>
      </c>
      <c r="GB220" s="907" t="s">
        <v>534</v>
      </c>
      <c r="GC220" s="907" t="s">
        <v>1140</v>
      </c>
      <c r="GD220" s="907" t="s">
        <v>534</v>
      </c>
      <c r="GE220" s="907" t="s">
        <v>534</v>
      </c>
      <c r="GF220" s="907" t="s">
        <v>1140</v>
      </c>
      <c r="GG220" s="907" t="s">
        <v>1140</v>
      </c>
      <c r="GH220" s="907" t="s">
        <v>534</v>
      </c>
      <c r="GI220" s="907" t="s">
        <v>534</v>
      </c>
      <c r="GJ220" s="907" t="s">
        <v>534</v>
      </c>
      <c r="GK220" s="907" t="s">
        <v>1140</v>
      </c>
    </row>
    <row r="221" spans="1:193" x14ac:dyDescent="0.2">
      <c r="A221" s="906">
        <v>44681</v>
      </c>
      <c r="B221" s="907" t="s">
        <v>1140</v>
      </c>
      <c r="C221" s="907" t="s">
        <v>1140</v>
      </c>
      <c r="D221" s="907" t="s">
        <v>1140</v>
      </c>
      <c r="E221" s="907" t="s">
        <v>534</v>
      </c>
      <c r="F221" s="907" t="s">
        <v>1140</v>
      </c>
      <c r="G221" s="907" t="s">
        <v>1140</v>
      </c>
      <c r="H221" s="907" t="s">
        <v>1140</v>
      </c>
      <c r="I221" s="907" t="s">
        <v>1140</v>
      </c>
      <c r="J221" s="907" t="s">
        <v>1140</v>
      </c>
      <c r="K221" s="907" t="s">
        <v>1140</v>
      </c>
      <c r="L221" s="907" t="s">
        <v>1140</v>
      </c>
      <c r="M221" s="907" t="s">
        <v>1140</v>
      </c>
      <c r="N221" s="907" t="s">
        <v>1140</v>
      </c>
      <c r="O221" s="907" t="s">
        <v>1140</v>
      </c>
      <c r="P221" s="907" t="s">
        <v>1140</v>
      </c>
      <c r="Q221" s="907" t="s">
        <v>1140</v>
      </c>
      <c r="R221" s="907" t="s">
        <v>1140</v>
      </c>
      <c r="S221" s="907" t="s">
        <v>1140</v>
      </c>
      <c r="T221" s="907" t="s">
        <v>1140</v>
      </c>
      <c r="U221" s="907" t="s">
        <v>1140</v>
      </c>
      <c r="V221" s="907" t="s">
        <v>1140</v>
      </c>
      <c r="W221" s="907" t="s">
        <v>1140</v>
      </c>
      <c r="X221" s="907" t="s">
        <v>1140</v>
      </c>
      <c r="Y221" s="907" t="s">
        <v>1140</v>
      </c>
      <c r="Z221" s="907" t="s">
        <v>1140</v>
      </c>
      <c r="AA221" s="907" t="s">
        <v>1140</v>
      </c>
      <c r="AB221" s="907" t="s">
        <v>1140</v>
      </c>
      <c r="AC221" s="907" t="s">
        <v>1140</v>
      </c>
      <c r="AD221" s="907" t="s">
        <v>1140</v>
      </c>
      <c r="AE221" s="907" t="s">
        <v>1140</v>
      </c>
      <c r="AF221" s="907" t="s">
        <v>1140</v>
      </c>
      <c r="AG221" s="907" t="s">
        <v>1140</v>
      </c>
      <c r="AH221" s="907" t="s">
        <v>1140</v>
      </c>
      <c r="AI221" s="907" t="s">
        <v>1140</v>
      </c>
      <c r="AJ221" s="907" t="s">
        <v>1140</v>
      </c>
      <c r="AK221" s="907" t="s">
        <v>1140</v>
      </c>
      <c r="AL221" s="907" t="s">
        <v>1140</v>
      </c>
      <c r="AM221" s="907" t="s">
        <v>1140</v>
      </c>
      <c r="AN221" s="907" t="s">
        <v>1140</v>
      </c>
      <c r="AO221" s="907" t="s">
        <v>1140</v>
      </c>
      <c r="AP221" s="907" t="s">
        <v>1140</v>
      </c>
      <c r="AQ221" s="907" t="s">
        <v>1140</v>
      </c>
      <c r="AR221" s="907" t="s">
        <v>1140</v>
      </c>
      <c r="AS221" s="907" t="s">
        <v>1140</v>
      </c>
      <c r="AT221" s="907" t="s">
        <v>1140</v>
      </c>
      <c r="AU221" s="907" t="s">
        <v>1140</v>
      </c>
      <c r="AV221" s="907" t="s">
        <v>1140</v>
      </c>
      <c r="AW221" s="907" t="s">
        <v>1140</v>
      </c>
      <c r="AX221" s="907" t="s">
        <v>1140</v>
      </c>
      <c r="AY221" s="907" t="s">
        <v>534</v>
      </c>
      <c r="AZ221" s="907" t="s">
        <v>534</v>
      </c>
      <c r="BA221" s="907" t="s">
        <v>1140</v>
      </c>
      <c r="BB221" s="907" t="s">
        <v>534</v>
      </c>
      <c r="BC221" s="907" t="s">
        <v>1140</v>
      </c>
      <c r="BD221" s="907" t="s">
        <v>534</v>
      </c>
      <c r="BE221" s="907" t="s">
        <v>1140</v>
      </c>
      <c r="BF221" s="907" t="s">
        <v>1140</v>
      </c>
      <c r="BG221" s="907" t="s">
        <v>534</v>
      </c>
      <c r="BH221" s="907" t="s">
        <v>534</v>
      </c>
      <c r="BI221" s="907" t="s">
        <v>1140</v>
      </c>
      <c r="BJ221" s="907" t="s">
        <v>534</v>
      </c>
      <c r="BK221" s="907" t="s">
        <v>1140</v>
      </c>
      <c r="BL221" s="907" t="s">
        <v>534</v>
      </c>
      <c r="BM221" s="907" t="s">
        <v>1140</v>
      </c>
      <c r="BN221" s="907" t="s">
        <v>1140</v>
      </c>
      <c r="BO221" s="907" t="s">
        <v>534</v>
      </c>
      <c r="BP221" s="907" t="s">
        <v>534</v>
      </c>
      <c r="BQ221" s="907" t="s">
        <v>534</v>
      </c>
      <c r="BR221" s="907" t="s">
        <v>534</v>
      </c>
      <c r="BS221" s="907" t="s">
        <v>1140</v>
      </c>
      <c r="BT221" s="907" t="s">
        <v>534</v>
      </c>
      <c r="BU221" s="907" t="s">
        <v>1140</v>
      </c>
      <c r="BV221" s="907" t="s">
        <v>1140</v>
      </c>
      <c r="BW221" s="907" t="s">
        <v>1140</v>
      </c>
      <c r="BX221" s="907" t="s">
        <v>1140</v>
      </c>
      <c r="BY221" s="907" t="s">
        <v>1140</v>
      </c>
      <c r="BZ221" s="907" t="s">
        <v>534</v>
      </c>
      <c r="CA221" s="907" t="s">
        <v>534</v>
      </c>
      <c r="CB221" s="907" t="s">
        <v>1140</v>
      </c>
      <c r="CC221" s="907" t="s">
        <v>1140</v>
      </c>
      <c r="CD221" s="907" t="s">
        <v>1140</v>
      </c>
      <c r="CE221" s="907" t="s">
        <v>1140</v>
      </c>
      <c r="CF221" s="907" t="s">
        <v>534</v>
      </c>
      <c r="CG221" s="907" t="s">
        <v>1140</v>
      </c>
      <c r="CH221" s="907" t="s">
        <v>1140</v>
      </c>
      <c r="CI221" s="907" t="s">
        <v>1140</v>
      </c>
      <c r="CJ221" s="907" t="s">
        <v>1140</v>
      </c>
      <c r="CK221" s="907" t="s">
        <v>1140</v>
      </c>
      <c r="CL221" s="907" t="s">
        <v>1140</v>
      </c>
      <c r="CM221" s="907" t="s">
        <v>1140</v>
      </c>
      <c r="CN221" s="907" t="s">
        <v>534</v>
      </c>
      <c r="CO221" s="907" t="s">
        <v>1140</v>
      </c>
      <c r="CP221" s="907" t="s">
        <v>1140</v>
      </c>
      <c r="CQ221" s="907" t="s">
        <v>1140</v>
      </c>
      <c r="CR221" s="907" t="s">
        <v>1140</v>
      </c>
      <c r="CS221" s="907" t="s">
        <v>1140</v>
      </c>
      <c r="CT221" s="907" t="s">
        <v>1140</v>
      </c>
      <c r="CU221" s="907" t="s">
        <v>1140</v>
      </c>
      <c r="CV221" s="907" t="s">
        <v>1140</v>
      </c>
      <c r="CW221" s="907" t="s">
        <v>1140</v>
      </c>
      <c r="CX221" s="907" t="s">
        <v>1140</v>
      </c>
      <c r="CY221" s="907" t="s">
        <v>1140</v>
      </c>
      <c r="CZ221" s="907" t="s">
        <v>534</v>
      </c>
      <c r="DA221" s="907" t="s">
        <v>1140</v>
      </c>
      <c r="DB221" s="907" t="s">
        <v>1140</v>
      </c>
      <c r="DC221" s="907" t="s">
        <v>1140</v>
      </c>
      <c r="DD221" s="907" t="s">
        <v>1140</v>
      </c>
      <c r="DE221" s="907" t="s">
        <v>1140</v>
      </c>
      <c r="DF221" s="907" t="s">
        <v>1140</v>
      </c>
      <c r="DG221" s="907" t="s">
        <v>1140</v>
      </c>
      <c r="DH221" s="907" t="s">
        <v>1140</v>
      </c>
      <c r="DI221" s="907" t="s">
        <v>1140</v>
      </c>
      <c r="DJ221" s="907" t="s">
        <v>534</v>
      </c>
      <c r="DK221" s="907" t="s">
        <v>1140</v>
      </c>
      <c r="DL221" s="907" t="s">
        <v>1140</v>
      </c>
      <c r="DM221" s="907" t="s">
        <v>1140</v>
      </c>
      <c r="DN221" s="907" t="s">
        <v>1140</v>
      </c>
      <c r="DO221" s="907" t="s">
        <v>1140</v>
      </c>
      <c r="DP221" s="907" t="s">
        <v>1140</v>
      </c>
      <c r="DQ221" s="907" t="s">
        <v>1140</v>
      </c>
      <c r="DR221" s="907" t="s">
        <v>1140</v>
      </c>
      <c r="DS221" s="907" t="s">
        <v>1140</v>
      </c>
      <c r="DT221" s="907" t="s">
        <v>1140</v>
      </c>
      <c r="DU221" s="907" t="s">
        <v>1140</v>
      </c>
      <c r="DV221" s="907" t="s">
        <v>1140</v>
      </c>
      <c r="DW221" s="907" t="s">
        <v>534</v>
      </c>
      <c r="DX221" s="907" t="s">
        <v>534</v>
      </c>
      <c r="DY221" s="907" t="s">
        <v>534</v>
      </c>
      <c r="DZ221" s="907" t="s">
        <v>1140</v>
      </c>
      <c r="EA221" s="907" t="s">
        <v>534</v>
      </c>
      <c r="EB221" s="907" t="s">
        <v>534</v>
      </c>
      <c r="EC221" s="907" t="s">
        <v>534</v>
      </c>
      <c r="ED221" s="907" t="s">
        <v>1140</v>
      </c>
      <c r="EE221" s="907" t="s">
        <v>1140</v>
      </c>
      <c r="EF221" s="907" t="s">
        <v>1140</v>
      </c>
      <c r="EG221" s="907" t="s">
        <v>1140</v>
      </c>
      <c r="EH221" s="907" t="s">
        <v>1140</v>
      </c>
      <c r="EI221" s="907" t="s">
        <v>1140</v>
      </c>
      <c r="EJ221" s="907" t="s">
        <v>1140</v>
      </c>
      <c r="EK221" s="907" t="s">
        <v>1140</v>
      </c>
      <c r="EL221" s="907" t="s">
        <v>1140</v>
      </c>
      <c r="EM221" s="907" t="s">
        <v>1140</v>
      </c>
      <c r="EN221" s="907" t="s">
        <v>1140</v>
      </c>
      <c r="EO221" s="907" t="s">
        <v>1140</v>
      </c>
      <c r="EP221" s="907" t="s">
        <v>1140</v>
      </c>
      <c r="EQ221" s="907" t="s">
        <v>1140</v>
      </c>
      <c r="ER221" s="907" t="s">
        <v>534</v>
      </c>
      <c r="ES221" s="907" t="s">
        <v>1140</v>
      </c>
      <c r="ET221" s="907" t="s">
        <v>534</v>
      </c>
      <c r="EU221" s="907" t="s">
        <v>1140</v>
      </c>
      <c r="EV221" s="907" t="s">
        <v>1140</v>
      </c>
      <c r="EW221" s="907" t="s">
        <v>1140</v>
      </c>
      <c r="EX221" s="907" t="s">
        <v>534</v>
      </c>
      <c r="EY221" s="907" t="s">
        <v>1140</v>
      </c>
      <c r="EZ221" s="907" t="s">
        <v>1140</v>
      </c>
      <c r="FA221" s="907" t="s">
        <v>1140</v>
      </c>
      <c r="FB221" s="907" t="s">
        <v>1140</v>
      </c>
      <c r="FC221" s="907" t="s">
        <v>1140</v>
      </c>
      <c r="FD221" s="907" t="s">
        <v>1140</v>
      </c>
      <c r="FE221" s="907" t="s">
        <v>1140</v>
      </c>
      <c r="FF221" s="907" t="s">
        <v>1140</v>
      </c>
      <c r="FG221" s="907" t="s">
        <v>1140</v>
      </c>
      <c r="FH221" s="907" t="s">
        <v>1140</v>
      </c>
      <c r="FI221" s="907" t="s">
        <v>1140</v>
      </c>
      <c r="FJ221" s="907" t="s">
        <v>1140</v>
      </c>
      <c r="FK221" s="907" t="s">
        <v>1140</v>
      </c>
      <c r="FL221" s="907" t="s">
        <v>1140</v>
      </c>
      <c r="FM221" s="907" t="s">
        <v>1140</v>
      </c>
      <c r="FN221" s="907" t="s">
        <v>1140</v>
      </c>
      <c r="FO221" s="907" t="s">
        <v>1140</v>
      </c>
      <c r="FP221" s="907" t="s">
        <v>1140</v>
      </c>
      <c r="FQ221" s="907" t="s">
        <v>1140</v>
      </c>
      <c r="FR221" s="907" t="s">
        <v>534</v>
      </c>
      <c r="FS221" s="907" t="s">
        <v>1140</v>
      </c>
      <c r="FT221" s="907" t="s">
        <v>1140</v>
      </c>
      <c r="FU221" s="907" t="s">
        <v>1140</v>
      </c>
      <c r="FV221" s="907" t="s">
        <v>534</v>
      </c>
      <c r="FW221" s="907" t="s">
        <v>1140</v>
      </c>
      <c r="FX221" s="907" t="s">
        <v>534</v>
      </c>
      <c r="FY221" s="907" t="s">
        <v>534</v>
      </c>
      <c r="FZ221" s="907" t="s">
        <v>534</v>
      </c>
      <c r="GA221" s="907" t="s">
        <v>534</v>
      </c>
      <c r="GB221" s="907" t="s">
        <v>534</v>
      </c>
      <c r="GC221" s="907" t="s">
        <v>1140</v>
      </c>
      <c r="GD221" s="907" t="s">
        <v>534</v>
      </c>
      <c r="GE221" s="907" t="s">
        <v>534</v>
      </c>
      <c r="GF221" s="907" t="s">
        <v>1140</v>
      </c>
      <c r="GG221" s="907" t="s">
        <v>1140</v>
      </c>
      <c r="GH221" s="907" t="s">
        <v>534</v>
      </c>
      <c r="GI221" s="907" t="s">
        <v>534</v>
      </c>
      <c r="GJ221" s="907" t="s">
        <v>534</v>
      </c>
      <c r="GK221" s="907" t="s">
        <v>534</v>
      </c>
    </row>
    <row r="222" spans="1:193" x14ac:dyDescent="0.2">
      <c r="A222" s="906">
        <v>44682</v>
      </c>
      <c r="B222" s="907" t="s">
        <v>1140</v>
      </c>
      <c r="C222" s="907" t="s">
        <v>1140</v>
      </c>
      <c r="D222" s="907" t="s">
        <v>1140</v>
      </c>
      <c r="E222" s="907" t="s">
        <v>1140</v>
      </c>
      <c r="F222" s="907" t="s">
        <v>1140</v>
      </c>
      <c r="G222" s="907" t="s">
        <v>1140</v>
      </c>
      <c r="H222" s="907" t="s">
        <v>1140</v>
      </c>
      <c r="I222" s="907" t="s">
        <v>1140</v>
      </c>
      <c r="J222" s="907" t="s">
        <v>1140</v>
      </c>
      <c r="K222" s="907" t="s">
        <v>1140</v>
      </c>
      <c r="L222" s="907" t="s">
        <v>1140</v>
      </c>
      <c r="M222" s="907" t="s">
        <v>1140</v>
      </c>
      <c r="N222" s="907" t="s">
        <v>1140</v>
      </c>
      <c r="O222" s="907" t="s">
        <v>1140</v>
      </c>
      <c r="P222" s="907" t="s">
        <v>1140</v>
      </c>
      <c r="Q222" s="907" t="s">
        <v>1140</v>
      </c>
      <c r="R222" s="907" t="s">
        <v>1140</v>
      </c>
      <c r="S222" s="907" t="s">
        <v>1140</v>
      </c>
      <c r="T222" s="907" t="s">
        <v>1140</v>
      </c>
      <c r="U222" s="907" t="s">
        <v>1140</v>
      </c>
      <c r="V222" s="907" t="s">
        <v>1140</v>
      </c>
      <c r="W222" s="907" t="s">
        <v>1140</v>
      </c>
      <c r="X222" s="907" t="s">
        <v>1140</v>
      </c>
      <c r="Y222" s="907" t="s">
        <v>1140</v>
      </c>
      <c r="Z222" s="907" t="s">
        <v>1140</v>
      </c>
      <c r="AA222" s="907" t="s">
        <v>1140</v>
      </c>
      <c r="AB222" s="907" t="s">
        <v>1140</v>
      </c>
      <c r="AC222" s="907" t="s">
        <v>1140</v>
      </c>
      <c r="AD222" s="907" t="s">
        <v>1140</v>
      </c>
      <c r="AE222" s="907" t="s">
        <v>1140</v>
      </c>
      <c r="AF222" s="907" t="s">
        <v>1140</v>
      </c>
      <c r="AG222" s="907" t="s">
        <v>1140</v>
      </c>
      <c r="AH222" s="907" t="s">
        <v>1140</v>
      </c>
      <c r="AI222" s="907" t="s">
        <v>1140</v>
      </c>
      <c r="AJ222" s="907" t="s">
        <v>1140</v>
      </c>
      <c r="AK222" s="907" t="s">
        <v>1140</v>
      </c>
      <c r="AL222" s="907" t="s">
        <v>1140</v>
      </c>
      <c r="AM222" s="907" t="s">
        <v>1140</v>
      </c>
      <c r="AN222" s="907" t="s">
        <v>1140</v>
      </c>
      <c r="AO222" s="907" t="s">
        <v>1140</v>
      </c>
      <c r="AP222" s="907" t="s">
        <v>1140</v>
      </c>
      <c r="AQ222" s="907" t="s">
        <v>1140</v>
      </c>
      <c r="AR222" s="907" t="s">
        <v>1140</v>
      </c>
      <c r="AS222" s="907" t="s">
        <v>1140</v>
      </c>
      <c r="AT222" s="907" t="s">
        <v>1140</v>
      </c>
      <c r="AU222" s="907" t="s">
        <v>1140</v>
      </c>
      <c r="AV222" s="907" t="s">
        <v>1140</v>
      </c>
      <c r="AW222" s="907" t="s">
        <v>1140</v>
      </c>
      <c r="AX222" s="907" t="s">
        <v>1140</v>
      </c>
      <c r="AY222" s="907" t="s">
        <v>534</v>
      </c>
      <c r="AZ222" s="907" t="s">
        <v>534</v>
      </c>
      <c r="BA222" s="907" t="s">
        <v>1140</v>
      </c>
      <c r="BB222" s="907" t="s">
        <v>534</v>
      </c>
      <c r="BC222" s="907" t="s">
        <v>1140</v>
      </c>
      <c r="BD222" s="907" t="s">
        <v>534</v>
      </c>
      <c r="BE222" s="907" t="s">
        <v>1140</v>
      </c>
      <c r="BF222" s="907" t="s">
        <v>1140</v>
      </c>
      <c r="BG222" s="907" t="s">
        <v>534</v>
      </c>
      <c r="BH222" s="907" t="s">
        <v>534</v>
      </c>
      <c r="BI222" s="907" t="s">
        <v>1140</v>
      </c>
      <c r="BJ222" s="907" t="s">
        <v>534</v>
      </c>
      <c r="BK222" s="907" t="s">
        <v>1140</v>
      </c>
      <c r="BL222" s="907" t="s">
        <v>534</v>
      </c>
      <c r="BM222" s="907" t="s">
        <v>1140</v>
      </c>
      <c r="BN222" s="907" t="s">
        <v>1140</v>
      </c>
      <c r="BO222" s="907" t="s">
        <v>534</v>
      </c>
      <c r="BP222" s="907" t="s">
        <v>534</v>
      </c>
      <c r="BQ222" s="907" t="s">
        <v>534</v>
      </c>
      <c r="BR222" s="907" t="s">
        <v>534</v>
      </c>
      <c r="BS222" s="907" t="s">
        <v>1140</v>
      </c>
      <c r="BT222" s="907" t="s">
        <v>534</v>
      </c>
      <c r="BU222" s="907" t="s">
        <v>1140</v>
      </c>
      <c r="BV222" s="907" t="s">
        <v>1140</v>
      </c>
      <c r="BW222" s="907" t="s">
        <v>1140</v>
      </c>
      <c r="BX222" s="907" t="s">
        <v>1140</v>
      </c>
      <c r="BY222" s="907" t="s">
        <v>1140</v>
      </c>
      <c r="BZ222" s="907" t="s">
        <v>534</v>
      </c>
      <c r="CA222" s="907" t="s">
        <v>534</v>
      </c>
      <c r="CB222" s="907" t="s">
        <v>1140</v>
      </c>
      <c r="CC222" s="907" t="s">
        <v>1140</v>
      </c>
      <c r="CD222" s="907" t="s">
        <v>1140</v>
      </c>
      <c r="CE222" s="907" t="s">
        <v>1140</v>
      </c>
      <c r="CF222" s="907" t="s">
        <v>534</v>
      </c>
      <c r="CG222" s="907" t="s">
        <v>1140</v>
      </c>
      <c r="CH222" s="907" t="s">
        <v>1140</v>
      </c>
      <c r="CI222" s="907" t="s">
        <v>1140</v>
      </c>
      <c r="CJ222" s="907" t="s">
        <v>1140</v>
      </c>
      <c r="CK222" s="907" t="s">
        <v>1140</v>
      </c>
      <c r="CL222" s="907" t="s">
        <v>1140</v>
      </c>
      <c r="CM222" s="907" t="s">
        <v>1140</v>
      </c>
      <c r="CN222" s="907" t="s">
        <v>534</v>
      </c>
      <c r="CO222" s="907" t="s">
        <v>1140</v>
      </c>
      <c r="CP222" s="907" t="s">
        <v>1140</v>
      </c>
      <c r="CQ222" s="907" t="s">
        <v>1140</v>
      </c>
      <c r="CR222" s="907" t="s">
        <v>1140</v>
      </c>
      <c r="CS222" s="907" t="s">
        <v>1140</v>
      </c>
      <c r="CT222" s="907" t="s">
        <v>1140</v>
      </c>
      <c r="CU222" s="907" t="s">
        <v>1140</v>
      </c>
      <c r="CV222" s="907" t="s">
        <v>1140</v>
      </c>
      <c r="CW222" s="907" t="s">
        <v>534</v>
      </c>
      <c r="CX222" s="907" t="s">
        <v>534</v>
      </c>
      <c r="CY222" s="907" t="s">
        <v>1140</v>
      </c>
      <c r="CZ222" s="907" t="s">
        <v>534</v>
      </c>
      <c r="DA222" s="907" t="s">
        <v>1140</v>
      </c>
      <c r="DB222" s="907" t="s">
        <v>1140</v>
      </c>
      <c r="DC222" s="907" t="s">
        <v>1140</v>
      </c>
      <c r="DD222" s="907" t="s">
        <v>1140</v>
      </c>
      <c r="DE222" s="907" t="s">
        <v>1140</v>
      </c>
      <c r="DF222" s="907" t="s">
        <v>1140</v>
      </c>
      <c r="DG222" s="907" t="s">
        <v>1140</v>
      </c>
      <c r="DH222" s="907" t="s">
        <v>1140</v>
      </c>
      <c r="DI222" s="907" t="s">
        <v>1140</v>
      </c>
      <c r="DJ222" s="907" t="s">
        <v>534</v>
      </c>
      <c r="DK222" s="907" t="s">
        <v>1140</v>
      </c>
      <c r="DL222" s="907" t="s">
        <v>1140</v>
      </c>
      <c r="DM222" s="907" t="s">
        <v>1140</v>
      </c>
      <c r="DN222" s="907" t="s">
        <v>1140</v>
      </c>
      <c r="DO222" s="907" t="s">
        <v>1140</v>
      </c>
      <c r="DP222" s="907" t="s">
        <v>1140</v>
      </c>
      <c r="DQ222" s="907" t="s">
        <v>1140</v>
      </c>
      <c r="DR222" s="907" t="s">
        <v>1140</v>
      </c>
      <c r="DS222" s="907" t="s">
        <v>1140</v>
      </c>
      <c r="DT222" s="907" t="s">
        <v>1140</v>
      </c>
      <c r="DU222" s="907" t="s">
        <v>1140</v>
      </c>
      <c r="DV222" s="907" t="s">
        <v>1140</v>
      </c>
      <c r="DW222" s="907" t="s">
        <v>534</v>
      </c>
      <c r="DX222" s="907" t="s">
        <v>534</v>
      </c>
      <c r="DY222" s="907" t="s">
        <v>534</v>
      </c>
      <c r="DZ222" s="907" t="s">
        <v>534</v>
      </c>
      <c r="EA222" s="907" t="s">
        <v>534</v>
      </c>
      <c r="EB222" s="907" t="s">
        <v>534</v>
      </c>
      <c r="EC222" s="907" t="s">
        <v>534</v>
      </c>
      <c r="ED222" s="907" t="s">
        <v>1140</v>
      </c>
      <c r="EE222" s="907" t="s">
        <v>1140</v>
      </c>
      <c r="EF222" s="907" t="s">
        <v>1140</v>
      </c>
      <c r="EG222" s="907" t="s">
        <v>1140</v>
      </c>
      <c r="EH222" s="907" t="s">
        <v>1140</v>
      </c>
      <c r="EI222" s="907" t="s">
        <v>1140</v>
      </c>
      <c r="EJ222" s="907" t="s">
        <v>1140</v>
      </c>
      <c r="EK222" s="907" t="s">
        <v>1140</v>
      </c>
      <c r="EL222" s="907" t="s">
        <v>1140</v>
      </c>
      <c r="EM222" s="907" t="s">
        <v>1140</v>
      </c>
      <c r="EN222" s="907" t="s">
        <v>1140</v>
      </c>
      <c r="EO222" s="907" t="s">
        <v>1140</v>
      </c>
      <c r="EP222" s="907" t="s">
        <v>1140</v>
      </c>
      <c r="EQ222" s="907" t="s">
        <v>1140</v>
      </c>
      <c r="ER222" s="907" t="s">
        <v>1140</v>
      </c>
      <c r="ES222" s="907" t="s">
        <v>1140</v>
      </c>
      <c r="ET222" s="907" t="s">
        <v>534</v>
      </c>
      <c r="EU222" s="907" t="s">
        <v>1140</v>
      </c>
      <c r="EV222" s="907" t="s">
        <v>1140</v>
      </c>
      <c r="EW222" s="907" t="s">
        <v>1140</v>
      </c>
      <c r="EX222" s="907" t="s">
        <v>534</v>
      </c>
      <c r="EY222" s="907" t="s">
        <v>1140</v>
      </c>
      <c r="EZ222" s="907" t="s">
        <v>1140</v>
      </c>
      <c r="FA222" s="907" t="s">
        <v>1140</v>
      </c>
      <c r="FB222" s="907" t="s">
        <v>1140</v>
      </c>
      <c r="FC222" s="907" t="s">
        <v>534</v>
      </c>
      <c r="FD222" s="907" t="s">
        <v>1140</v>
      </c>
      <c r="FE222" s="907" t="s">
        <v>1140</v>
      </c>
      <c r="FF222" s="907" t="s">
        <v>1140</v>
      </c>
      <c r="FG222" s="907" t="s">
        <v>1140</v>
      </c>
      <c r="FH222" s="907" t="s">
        <v>1140</v>
      </c>
      <c r="FI222" s="907" t="s">
        <v>1140</v>
      </c>
      <c r="FJ222" s="907" t="s">
        <v>1140</v>
      </c>
      <c r="FK222" s="907" t="s">
        <v>1140</v>
      </c>
      <c r="FL222" s="907" t="s">
        <v>1140</v>
      </c>
      <c r="FM222" s="907" t="s">
        <v>1140</v>
      </c>
      <c r="FN222" s="907" t="s">
        <v>1140</v>
      </c>
      <c r="FO222" s="907" t="s">
        <v>1140</v>
      </c>
      <c r="FP222" s="907" t="s">
        <v>1140</v>
      </c>
      <c r="FQ222" s="907" t="s">
        <v>1140</v>
      </c>
      <c r="FR222" s="907" t="s">
        <v>534</v>
      </c>
      <c r="FS222" s="907" t="s">
        <v>534</v>
      </c>
      <c r="FT222" s="907" t="s">
        <v>1140</v>
      </c>
      <c r="FU222" s="907" t="s">
        <v>1140</v>
      </c>
      <c r="FV222" s="907" t="s">
        <v>534</v>
      </c>
      <c r="FW222" s="907" t="s">
        <v>1140</v>
      </c>
      <c r="FX222" s="907" t="s">
        <v>534</v>
      </c>
      <c r="FY222" s="907" t="s">
        <v>534</v>
      </c>
      <c r="FZ222" s="907" t="s">
        <v>534</v>
      </c>
      <c r="GA222" s="907" t="s">
        <v>534</v>
      </c>
      <c r="GB222" s="907" t="s">
        <v>1140</v>
      </c>
      <c r="GC222" s="907" t="s">
        <v>1140</v>
      </c>
      <c r="GD222" s="907" t="s">
        <v>534</v>
      </c>
      <c r="GE222" s="907" t="s">
        <v>534</v>
      </c>
      <c r="GF222" s="907" t="s">
        <v>1140</v>
      </c>
      <c r="GG222" s="907" t="s">
        <v>1140</v>
      </c>
      <c r="GH222" s="907" t="s">
        <v>534</v>
      </c>
      <c r="GI222" s="907" t="s">
        <v>534</v>
      </c>
      <c r="GJ222" s="907" t="s">
        <v>534</v>
      </c>
      <c r="GK222" s="907" t="s">
        <v>1140</v>
      </c>
    </row>
    <row r="223" spans="1:193" x14ac:dyDescent="0.2">
      <c r="A223" s="906">
        <v>44683</v>
      </c>
      <c r="B223" s="907" t="s">
        <v>1140</v>
      </c>
      <c r="C223" s="907" t="s">
        <v>1140</v>
      </c>
      <c r="D223" s="907" t="s">
        <v>1140</v>
      </c>
      <c r="E223" s="907" t="s">
        <v>1140</v>
      </c>
      <c r="F223" s="907" t="s">
        <v>1140</v>
      </c>
      <c r="G223" s="907" t="s">
        <v>1140</v>
      </c>
      <c r="H223" s="907" t="s">
        <v>1140</v>
      </c>
      <c r="I223" s="907" t="s">
        <v>1140</v>
      </c>
      <c r="J223" s="907" t="s">
        <v>1140</v>
      </c>
      <c r="K223" s="907" t="s">
        <v>1140</v>
      </c>
      <c r="L223" s="907" t="s">
        <v>1140</v>
      </c>
      <c r="M223" s="907" t="s">
        <v>1140</v>
      </c>
      <c r="N223" s="907" t="s">
        <v>1140</v>
      </c>
      <c r="O223" s="907" t="s">
        <v>1140</v>
      </c>
      <c r="P223" s="907" t="s">
        <v>1140</v>
      </c>
      <c r="Q223" s="907" t="s">
        <v>1140</v>
      </c>
      <c r="R223" s="907" t="s">
        <v>1140</v>
      </c>
      <c r="S223" s="907" t="s">
        <v>1140</v>
      </c>
      <c r="T223" s="907" t="s">
        <v>1140</v>
      </c>
      <c r="U223" s="907" t="s">
        <v>1140</v>
      </c>
      <c r="V223" s="907" t="s">
        <v>1140</v>
      </c>
      <c r="W223" s="907" t="s">
        <v>1140</v>
      </c>
      <c r="X223" s="907" t="s">
        <v>1140</v>
      </c>
      <c r="Y223" s="907" t="s">
        <v>1140</v>
      </c>
      <c r="Z223" s="907" t="s">
        <v>1140</v>
      </c>
      <c r="AA223" s="907" t="s">
        <v>1140</v>
      </c>
      <c r="AB223" s="907" t="s">
        <v>1140</v>
      </c>
      <c r="AC223" s="907" t="s">
        <v>1140</v>
      </c>
      <c r="AD223" s="907" t="s">
        <v>1140</v>
      </c>
      <c r="AE223" s="907" t="s">
        <v>1140</v>
      </c>
      <c r="AF223" s="907" t="s">
        <v>1140</v>
      </c>
      <c r="AG223" s="907" t="s">
        <v>1140</v>
      </c>
      <c r="AH223" s="907" t="s">
        <v>1140</v>
      </c>
      <c r="AI223" s="907" t="s">
        <v>1140</v>
      </c>
      <c r="AJ223" s="907" t="s">
        <v>1140</v>
      </c>
      <c r="AK223" s="907" t="s">
        <v>1140</v>
      </c>
      <c r="AL223" s="907" t="s">
        <v>1140</v>
      </c>
      <c r="AM223" s="907" t="s">
        <v>1140</v>
      </c>
      <c r="AN223" s="907" t="s">
        <v>1140</v>
      </c>
      <c r="AO223" s="907" t="s">
        <v>1140</v>
      </c>
      <c r="AP223" s="907" t="s">
        <v>1140</v>
      </c>
      <c r="AQ223" s="907" t="s">
        <v>1140</v>
      </c>
      <c r="AR223" s="907" t="s">
        <v>1140</v>
      </c>
      <c r="AS223" s="907" t="s">
        <v>1140</v>
      </c>
      <c r="AT223" s="907" t="s">
        <v>1140</v>
      </c>
      <c r="AU223" s="907" t="s">
        <v>1140</v>
      </c>
      <c r="AV223" s="907" t="s">
        <v>1140</v>
      </c>
      <c r="AW223" s="907" t="s">
        <v>1140</v>
      </c>
      <c r="AX223" s="907" t="s">
        <v>1140</v>
      </c>
      <c r="AY223" s="907" t="s">
        <v>534</v>
      </c>
      <c r="AZ223" s="907" t="s">
        <v>534</v>
      </c>
      <c r="BA223" s="907" t="s">
        <v>1140</v>
      </c>
      <c r="BB223" s="907" t="s">
        <v>534</v>
      </c>
      <c r="BC223" s="907" t="s">
        <v>1140</v>
      </c>
      <c r="BD223" s="907" t="s">
        <v>534</v>
      </c>
      <c r="BE223" s="907" t="s">
        <v>1140</v>
      </c>
      <c r="BF223" s="907" t="s">
        <v>1140</v>
      </c>
      <c r="BG223" s="907" t="s">
        <v>534</v>
      </c>
      <c r="BH223" s="907" t="s">
        <v>534</v>
      </c>
      <c r="BI223" s="907" t="s">
        <v>1140</v>
      </c>
      <c r="BJ223" s="907" t="s">
        <v>534</v>
      </c>
      <c r="BK223" s="907" t="s">
        <v>1140</v>
      </c>
      <c r="BL223" s="907" t="s">
        <v>534</v>
      </c>
      <c r="BM223" s="907" t="s">
        <v>1140</v>
      </c>
      <c r="BN223" s="907" t="s">
        <v>1140</v>
      </c>
      <c r="BO223" s="907" t="s">
        <v>534</v>
      </c>
      <c r="BP223" s="907" t="s">
        <v>534</v>
      </c>
      <c r="BQ223" s="907" t="s">
        <v>534</v>
      </c>
      <c r="BR223" s="907" t="s">
        <v>534</v>
      </c>
      <c r="BS223" s="907" t="s">
        <v>1140</v>
      </c>
      <c r="BT223" s="907" t="s">
        <v>534</v>
      </c>
      <c r="BU223" s="907" t="s">
        <v>1140</v>
      </c>
      <c r="BV223" s="907" t="s">
        <v>1140</v>
      </c>
      <c r="BW223" s="907" t="s">
        <v>1140</v>
      </c>
      <c r="BX223" s="907" t="s">
        <v>1140</v>
      </c>
      <c r="BY223" s="907" t="s">
        <v>1140</v>
      </c>
      <c r="BZ223" s="907" t="s">
        <v>534</v>
      </c>
      <c r="CA223" s="907" t="s">
        <v>534</v>
      </c>
      <c r="CB223" s="907" t="s">
        <v>1140</v>
      </c>
      <c r="CC223" s="907" t="s">
        <v>1140</v>
      </c>
      <c r="CD223" s="907" t="s">
        <v>1140</v>
      </c>
      <c r="CE223" s="907" t="s">
        <v>1140</v>
      </c>
      <c r="CF223" s="907" t="s">
        <v>534</v>
      </c>
      <c r="CG223" s="907" t="s">
        <v>1140</v>
      </c>
      <c r="CH223" s="907" t="s">
        <v>1140</v>
      </c>
      <c r="CI223" s="907" t="s">
        <v>1140</v>
      </c>
      <c r="CJ223" s="907" t="s">
        <v>1140</v>
      </c>
      <c r="CK223" s="907" t="s">
        <v>1140</v>
      </c>
      <c r="CL223" s="907" t="s">
        <v>1140</v>
      </c>
      <c r="CM223" s="907" t="s">
        <v>1140</v>
      </c>
      <c r="CN223" s="907" t="s">
        <v>534</v>
      </c>
      <c r="CO223" s="907" t="s">
        <v>1140</v>
      </c>
      <c r="CP223" s="907" t="s">
        <v>1140</v>
      </c>
      <c r="CQ223" s="907" t="s">
        <v>1140</v>
      </c>
      <c r="CR223" s="907" t="s">
        <v>1140</v>
      </c>
      <c r="CS223" s="907" t="s">
        <v>1140</v>
      </c>
      <c r="CT223" s="907" t="s">
        <v>1140</v>
      </c>
      <c r="CU223" s="907" t="s">
        <v>1140</v>
      </c>
      <c r="CV223" s="907" t="s">
        <v>1140</v>
      </c>
      <c r="CW223" s="907" t="s">
        <v>1140</v>
      </c>
      <c r="CX223" s="907" t="s">
        <v>1140</v>
      </c>
      <c r="CY223" s="907" t="s">
        <v>1140</v>
      </c>
      <c r="CZ223" s="907" t="s">
        <v>534</v>
      </c>
      <c r="DA223" s="907" t="s">
        <v>1140</v>
      </c>
      <c r="DB223" s="907" t="s">
        <v>1140</v>
      </c>
      <c r="DC223" s="907" t="s">
        <v>1140</v>
      </c>
      <c r="DD223" s="907" t="s">
        <v>1140</v>
      </c>
      <c r="DE223" s="907" t="s">
        <v>1140</v>
      </c>
      <c r="DF223" s="907" t="s">
        <v>1140</v>
      </c>
      <c r="DG223" s="907" t="s">
        <v>1140</v>
      </c>
      <c r="DH223" s="907" t="s">
        <v>1140</v>
      </c>
      <c r="DI223" s="907" t="s">
        <v>1140</v>
      </c>
      <c r="DJ223" s="907" t="s">
        <v>534</v>
      </c>
      <c r="DK223" s="907" t="s">
        <v>1140</v>
      </c>
      <c r="DL223" s="907" t="s">
        <v>1140</v>
      </c>
      <c r="DM223" s="907" t="s">
        <v>1140</v>
      </c>
      <c r="DN223" s="907" t="s">
        <v>1140</v>
      </c>
      <c r="DO223" s="907" t="s">
        <v>1140</v>
      </c>
      <c r="DP223" s="907" t="s">
        <v>1140</v>
      </c>
      <c r="DQ223" s="907" t="s">
        <v>1140</v>
      </c>
      <c r="DR223" s="907" t="s">
        <v>1140</v>
      </c>
      <c r="DS223" s="907" t="s">
        <v>1140</v>
      </c>
      <c r="DT223" s="907" t="s">
        <v>1140</v>
      </c>
      <c r="DU223" s="907" t="s">
        <v>1140</v>
      </c>
      <c r="DV223" s="907" t="s">
        <v>1140</v>
      </c>
      <c r="DW223" s="907" t="s">
        <v>534</v>
      </c>
      <c r="DX223" s="907" t="s">
        <v>534</v>
      </c>
      <c r="DY223" s="907" t="s">
        <v>534</v>
      </c>
      <c r="DZ223" s="907" t="s">
        <v>534</v>
      </c>
      <c r="EA223" s="907" t="s">
        <v>534</v>
      </c>
      <c r="EB223" s="907" t="s">
        <v>534</v>
      </c>
      <c r="EC223" s="907" t="s">
        <v>534</v>
      </c>
      <c r="ED223" s="907" t="s">
        <v>1140</v>
      </c>
      <c r="EE223" s="907" t="s">
        <v>1140</v>
      </c>
      <c r="EF223" s="907" t="s">
        <v>1140</v>
      </c>
      <c r="EG223" s="907" t="s">
        <v>1140</v>
      </c>
      <c r="EH223" s="907" t="s">
        <v>1140</v>
      </c>
      <c r="EI223" s="907" t="s">
        <v>1140</v>
      </c>
      <c r="EJ223" s="907" t="s">
        <v>1140</v>
      </c>
      <c r="EK223" s="907" t="s">
        <v>1140</v>
      </c>
      <c r="EL223" s="907" t="s">
        <v>1140</v>
      </c>
      <c r="EM223" s="907" t="s">
        <v>1140</v>
      </c>
      <c r="EN223" s="907" t="s">
        <v>1140</v>
      </c>
      <c r="EO223" s="907" t="s">
        <v>1140</v>
      </c>
      <c r="EP223" s="907" t="s">
        <v>1140</v>
      </c>
      <c r="EQ223" s="907" t="s">
        <v>1140</v>
      </c>
      <c r="ER223" s="907" t="s">
        <v>1140</v>
      </c>
      <c r="ES223" s="907" t="s">
        <v>1140</v>
      </c>
      <c r="ET223" s="907" t="s">
        <v>534</v>
      </c>
      <c r="EU223" s="907" t="s">
        <v>1140</v>
      </c>
      <c r="EV223" s="907" t="s">
        <v>1140</v>
      </c>
      <c r="EW223" s="907" t="s">
        <v>1140</v>
      </c>
      <c r="EX223" s="907" t="s">
        <v>534</v>
      </c>
      <c r="EY223" s="907" t="s">
        <v>1140</v>
      </c>
      <c r="EZ223" s="907" t="s">
        <v>1140</v>
      </c>
      <c r="FA223" s="907" t="s">
        <v>1140</v>
      </c>
      <c r="FB223" s="907" t="s">
        <v>1140</v>
      </c>
      <c r="FC223" s="907" t="s">
        <v>1140</v>
      </c>
      <c r="FD223" s="907" t="s">
        <v>1140</v>
      </c>
      <c r="FE223" s="907" t="s">
        <v>1140</v>
      </c>
      <c r="FF223" s="907" t="s">
        <v>1140</v>
      </c>
      <c r="FG223" s="907" t="s">
        <v>1140</v>
      </c>
      <c r="FH223" s="907" t="s">
        <v>1140</v>
      </c>
      <c r="FI223" s="907" t="s">
        <v>1140</v>
      </c>
      <c r="FJ223" s="907" t="s">
        <v>1140</v>
      </c>
      <c r="FK223" s="907" t="s">
        <v>1140</v>
      </c>
      <c r="FL223" s="907" t="s">
        <v>1140</v>
      </c>
      <c r="FM223" s="907" t="s">
        <v>1140</v>
      </c>
      <c r="FN223" s="907" t="s">
        <v>1140</v>
      </c>
      <c r="FO223" s="907" t="s">
        <v>1140</v>
      </c>
      <c r="FP223" s="907" t="s">
        <v>1140</v>
      </c>
      <c r="FQ223" s="907" t="s">
        <v>1140</v>
      </c>
      <c r="FR223" s="907" t="s">
        <v>534</v>
      </c>
      <c r="FS223" s="907" t="s">
        <v>1140</v>
      </c>
      <c r="FT223" s="907" t="s">
        <v>1140</v>
      </c>
      <c r="FU223" s="907" t="s">
        <v>1140</v>
      </c>
      <c r="FV223" s="907" t="s">
        <v>534</v>
      </c>
      <c r="FW223" s="907" t="s">
        <v>1140</v>
      </c>
      <c r="FX223" s="907" t="s">
        <v>534</v>
      </c>
      <c r="FY223" s="907" t="s">
        <v>534</v>
      </c>
      <c r="FZ223" s="907" t="s">
        <v>534</v>
      </c>
      <c r="GA223" s="907" t="s">
        <v>534</v>
      </c>
      <c r="GB223" s="907" t="s">
        <v>534</v>
      </c>
      <c r="GC223" s="907" t="s">
        <v>1140</v>
      </c>
      <c r="GD223" s="907" t="s">
        <v>534</v>
      </c>
      <c r="GE223" s="907" t="s">
        <v>534</v>
      </c>
      <c r="GF223" s="907" t="s">
        <v>1140</v>
      </c>
      <c r="GG223" s="907" t="s">
        <v>1140</v>
      </c>
      <c r="GH223" s="907" t="s">
        <v>534</v>
      </c>
      <c r="GI223" s="907" t="s">
        <v>534</v>
      </c>
      <c r="GJ223" s="907" t="s">
        <v>534</v>
      </c>
      <c r="GK223" s="907" t="s">
        <v>534</v>
      </c>
    </row>
    <row r="224" spans="1:193" x14ac:dyDescent="0.2">
      <c r="A224" s="906">
        <v>44684</v>
      </c>
      <c r="B224" s="907" t="s">
        <v>1140</v>
      </c>
      <c r="C224" s="907" t="s">
        <v>1140</v>
      </c>
      <c r="D224" s="907" t="s">
        <v>1140</v>
      </c>
      <c r="E224" s="907" t="s">
        <v>534</v>
      </c>
      <c r="F224" s="907" t="s">
        <v>1140</v>
      </c>
      <c r="G224" s="907" t="s">
        <v>1140</v>
      </c>
      <c r="H224" s="907" t="s">
        <v>1140</v>
      </c>
      <c r="I224" s="907" t="s">
        <v>1140</v>
      </c>
      <c r="J224" s="907" t="s">
        <v>1140</v>
      </c>
      <c r="K224" s="907" t="s">
        <v>1140</v>
      </c>
      <c r="L224" s="907" t="s">
        <v>1140</v>
      </c>
      <c r="M224" s="907" t="s">
        <v>1140</v>
      </c>
      <c r="N224" s="907" t="s">
        <v>1140</v>
      </c>
      <c r="O224" s="907" t="s">
        <v>1140</v>
      </c>
      <c r="P224" s="907" t="s">
        <v>1140</v>
      </c>
      <c r="Q224" s="907" t="s">
        <v>1140</v>
      </c>
      <c r="R224" s="907" t="s">
        <v>1140</v>
      </c>
      <c r="S224" s="907" t="s">
        <v>1140</v>
      </c>
      <c r="T224" s="907" t="s">
        <v>1140</v>
      </c>
      <c r="U224" s="907" t="s">
        <v>1140</v>
      </c>
      <c r="V224" s="907" t="s">
        <v>1140</v>
      </c>
      <c r="W224" s="907" t="s">
        <v>1140</v>
      </c>
      <c r="X224" s="907" t="s">
        <v>1140</v>
      </c>
      <c r="Y224" s="907" t="s">
        <v>1140</v>
      </c>
      <c r="Z224" s="907" t="s">
        <v>1140</v>
      </c>
      <c r="AA224" s="907" t="s">
        <v>1140</v>
      </c>
      <c r="AB224" s="907" t="s">
        <v>1140</v>
      </c>
      <c r="AC224" s="907" t="s">
        <v>1140</v>
      </c>
      <c r="AD224" s="907" t="s">
        <v>1140</v>
      </c>
      <c r="AE224" s="907" t="s">
        <v>1140</v>
      </c>
      <c r="AF224" s="907" t="s">
        <v>1140</v>
      </c>
      <c r="AG224" s="907" t="s">
        <v>1140</v>
      </c>
      <c r="AH224" s="907" t="s">
        <v>1140</v>
      </c>
      <c r="AI224" s="907" t="s">
        <v>1140</v>
      </c>
      <c r="AJ224" s="907" t="s">
        <v>1140</v>
      </c>
      <c r="AK224" s="907" t="s">
        <v>1140</v>
      </c>
      <c r="AL224" s="907" t="s">
        <v>1140</v>
      </c>
      <c r="AM224" s="907" t="s">
        <v>1140</v>
      </c>
      <c r="AN224" s="907" t="s">
        <v>1140</v>
      </c>
      <c r="AO224" s="907" t="s">
        <v>1140</v>
      </c>
      <c r="AP224" s="907" t="s">
        <v>1140</v>
      </c>
      <c r="AQ224" s="907" t="s">
        <v>1140</v>
      </c>
      <c r="AR224" s="907" t="s">
        <v>1140</v>
      </c>
      <c r="AS224" s="907" t="s">
        <v>1140</v>
      </c>
      <c r="AT224" s="907" t="s">
        <v>1140</v>
      </c>
      <c r="AU224" s="907" t="s">
        <v>1140</v>
      </c>
      <c r="AV224" s="907" t="s">
        <v>1140</v>
      </c>
      <c r="AW224" s="907" t="s">
        <v>1140</v>
      </c>
      <c r="AX224" s="907" t="s">
        <v>1140</v>
      </c>
      <c r="AY224" s="907" t="s">
        <v>534</v>
      </c>
      <c r="AZ224" s="907" t="s">
        <v>534</v>
      </c>
      <c r="BA224" s="907" t="s">
        <v>1140</v>
      </c>
      <c r="BB224" s="907" t="s">
        <v>534</v>
      </c>
      <c r="BC224" s="907" t="s">
        <v>1140</v>
      </c>
      <c r="BD224" s="907" t="s">
        <v>534</v>
      </c>
      <c r="BE224" s="907" t="s">
        <v>1140</v>
      </c>
      <c r="BF224" s="907" t="s">
        <v>1140</v>
      </c>
      <c r="BG224" s="907" t="s">
        <v>534</v>
      </c>
      <c r="BH224" s="907" t="s">
        <v>534</v>
      </c>
      <c r="BI224" s="907" t="s">
        <v>1140</v>
      </c>
      <c r="BJ224" s="907" t="s">
        <v>534</v>
      </c>
      <c r="BK224" s="907" t="s">
        <v>1140</v>
      </c>
      <c r="BL224" s="907" t="s">
        <v>534</v>
      </c>
      <c r="BM224" s="907" t="s">
        <v>1140</v>
      </c>
      <c r="BN224" s="907" t="s">
        <v>1140</v>
      </c>
      <c r="BO224" s="907" t="s">
        <v>534</v>
      </c>
      <c r="BP224" s="907" t="s">
        <v>534</v>
      </c>
      <c r="BQ224" s="907" t="s">
        <v>534</v>
      </c>
      <c r="BR224" s="907" t="s">
        <v>534</v>
      </c>
      <c r="BS224" s="907" t="s">
        <v>1140</v>
      </c>
      <c r="BT224" s="907" t="s">
        <v>534</v>
      </c>
      <c r="BU224" s="907" t="s">
        <v>1140</v>
      </c>
      <c r="BV224" s="907" t="s">
        <v>1140</v>
      </c>
      <c r="BW224" s="907" t="s">
        <v>1140</v>
      </c>
      <c r="BX224" s="907" t="s">
        <v>1140</v>
      </c>
      <c r="BY224" s="907" t="s">
        <v>1140</v>
      </c>
      <c r="BZ224" s="907" t="s">
        <v>534</v>
      </c>
      <c r="CA224" s="907" t="s">
        <v>534</v>
      </c>
      <c r="CB224" s="907" t="s">
        <v>1140</v>
      </c>
      <c r="CC224" s="907" t="s">
        <v>1140</v>
      </c>
      <c r="CD224" s="907" t="s">
        <v>1140</v>
      </c>
      <c r="CE224" s="907" t="s">
        <v>1140</v>
      </c>
      <c r="CF224" s="907" t="s">
        <v>534</v>
      </c>
      <c r="CG224" s="907" t="s">
        <v>1140</v>
      </c>
      <c r="CH224" s="907" t="s">
        <v>1140</v>
      </c>
      <c r="CI224" s="907" t="s">
        <v>1140</v>
      </c>
      <c r="CJ224" s="907" t="s">
        <v>1140</v>
      </c>
      <c r="CK224" s="907" t="s">
        <v>1140</v>
      </c>
      <c r="CL224" s="907" t="s">
        <v>1140</v>
      </c>
      <c r="CM224" s="907" t="s">
        <v>1140</v>
      </c>
      <c r="CN224" s="907" t="s">
        <v>534</v>
      </c>
      <c r="CO224" s="907" t="s">
        <v>1140</v>
      </c>
      <c r="CP224" s="907" t="s">
        <v>1140</v>
      </c>
      <c r="CQ224" s="907" t="s">
        <v>1140</v>
      </c>
      <c r="CR224" s="907" t="s">
        <v>1140</v>
      </c>
      <c r="CS224" s="907" t="s">
        <v>1140</v>
      </c>
      <c r="CT224" s="907" t="s">
        <v>1140</v>
      </c>
      <c r="CU224" s="907" t="s">
        <v>1140</v>
      </c>
      <c r="CV224" s="907" t="s">
        <v>1140</v>
      </c>
      <c r="CW224" s="907" t="s">
        <v>1140</v>
      </c>
      <c r="CX224" s="907" t="s">
        <v>1140</v>
      </c>
      <c r="CY224" s="907" t="s">
        <v>1140</v>
      </c>
      <c r="CZ224" s="907" t="s">
        <v>534</v>
      </c>
      <c r="DA224" s="907" t="s">
        <v>1140</v>
      </c>
      <c r="DB224" s="907" t="s">
        <v>1140</v>
      </c>
      <c r="DC224" s="907" t="s">
        <v>1140</v>
      </c>
      <c r="DD224" s="907" t="s">
        <v>1140</v>
      </c>
      <c r="DE224" s="907" t="s">
        <v>1140</v>
      </c>
      <c r="DF224" s="907" t="s">
        <v>1140</v>
      </c>
      <c r="DG224" s="907" t="s">
        <v>1140</v>
      </c>
      <c r="DH224" s="907" t="s">
        <v>1140</v>
      </c>
      <c r="DI224" s="907" t="s">
        <v>1140</v>
      </c>
      <c r="DJ224" s="907" t="s">
        <v>534</v>
      </c>
      <c r="DK224" s="907" t="s">
        <v>1140</v>
      </c>
      <c r="DL224" s="907" t="s">
        <v>1140</v>
      </c>
      <c r="DM224" s="907" t="s">
        <v>1140</v>
      </c>
      <c r="DN224" s="907" t="s">
        <v>1140</v>
      </c>
      <c r="DO224" s="907" t="s">
        <v>1140</v>
      </c>
      <c r="DP224" s="907" t="s">
        <v>1140</v>
      </c>
      <c r="DQ224" s="907" t="s">
        <v>1140</v>
      </c>
      <c r="DR224" s="907" t="s">
        <v>1140</v>
      </c>
      <c r="DS224" s="907" t="s">
        <v>1140</v>
      </c>
      <c r="DT224" s="907" t="s">
        <v>1140</v>
      </c>
      <c r="DU224" s="907" t="s">
        <v>1140</v>
      </c>
      <c r="DV224" s="907" t="s">
        <v>1140</v>
      </c>
      <c r="DW224" s="907" t="s">
        <v>534</v>
      </c>
      <c r="DX224" s="907" t="s">
        <v>534</v>
      </c>
      <c r="DY224" s="907" t="s">
        <v>534</v>
      </c>
      <c r="DZ224" s="907" t="s">
        <v>534</v>
      </c>
      <c r="EA224" s="907" t="s">
        <v>534</v>
      </c>
      <c r="EB224" s="907" t="s">
        <v>534</v>
      </c>
      <c r="EC224" s="907" t="s">
        <v>534</v>
      </c>
      <c r="ED224" s="907" t="s">
        <v>1140</v>
      </c>
      <c r="EE224" s="907" t="s">
        <v>1140</v>
      </c>
      <c r="EF224" s="907" t="s">
        <v>1140</v>
      </c>
      <c r="EG224" s="907" t="s">
        <v>1140</v>
      </c>
      <c r="EH224" s="907" t="s">
        <v>1140</v>
      </c>
      <c r="EI224" s="907" t="s">
        <v>1140</v>
      </c>
      <c r="EJ224" s="907" t="s">
        <v>1140</v>
      </c>
      <c r="EK224" s="907" t="s">
        <v>1140</v>
      </c>
      <c r="EL224" s="907" t="s">
        <v>1140</v>
      </c>
      <c r="EM224" s="907" t="s">
        <v>1140</v>
      </c>
      <c r="EN224" s="907" t="s">
        <v>1140</v>
      </c>
      <c r="EO224" s="907" t="s">
        <v>1140</v>
      </c>
      <c r="EP224" s="907" t="s">
        <v>1140</v>
      </c>
      <c r="EQ224" s="907" t="s">
        <v>1140</v>
      </c>
      <c r="ER224" s="907" t="s">
        <v>1140</v>
      </c>
      <c r="ES224" s="907" t="s">
        <v>534</v>
      </c>
      <c r="ET224" s="907" t="s">
        <v>534</v>
      </c>
      <c r="EU224" s="907" t="s">
        <v>1140</v>
      </c>
      <c r="EV224" s="907" t="s">
        <v>1140</v>
      </c>
      <c r="EW224" s="907" t="s">
        <v>1140</v>
      </c>
      <c r="EX224" s="907" t="s">
        <v>534</v>
      </c>
      <c r="EY224" s="907" t="s">
        <v>1140</v>
      </c>
      <c r="EZ224" s="907" t="s">
        <v>1140</v>
      </c>
      <c r="FA224" s="907" t="s">
        <v>1140</v>
      </c>
      <c r="FB224" s="907" t="s">
        <v>1140</v>
      </c>
      <c r="FC224" s="907" t="s">
        <v>1140</v>
      </c>
      <c r="FD224" s="907" t="s">
        <v>1140</v>
      </c>
      <c r="FE224" s="907" t="s">
        <v>1140</v>
      </c>
      <c r="FF224" s="907" t="s">
        <v>534</v>
      </c>
      <c r="FG224" s="907" t="s">
        <v>1140</v>
      </c>
      <c r="FH224" s="907" t="s">
        <v>534</v>
      </c>
      <c r="FI224" s="907" t="s">
        <v>534</v>
      </c>
      <c r="FJ224" s="907" t="s">
        <v>1140</v>
      </c>
      <c r="FK224" s="907" t="s">
        <v>1140</v>
      </c>
      <c r="FL224" s="907" t="s">
        <v>1140</v>
      </c>
      <c r="FM224" s="907" t="s">
        <v>1140</v>
      </c>
      <c r="FN224" s="907" t="s">
        <v>1140</v>
      </c>
      <c r="FO224" s="907" t="s">
        <v>1140</v>
      </c>
      <c r="FP224" s="907" t="s">
        <v>1140</v>
      </c>
      <c r="FQ224" s="907" t="s">
        <v>1140</v>
      </c>
      <c r="FR224" s="907" t="s">
        <v>534</v>
      </c>
      <c r="FS224" s="907" t="s">
        <v>1140</v>
      </c>
      <c r="FT224" s="907" t="s">
        <v>1140</v>
      </c>
      <c r="FU224" s="907" t="s">
        <v>1140</v>
      </c>
      <c r="FV224" s="907" t="s">
        <v>534</v>
      </c>
      <c r="FW224" s="907" t="s">
        <v>1140</v>
      </c>
      <c r="FX224" s="907" t="s">
        <v>534</v>
      </c>
      <c r="FY224" s="907" t="s">
        <v>534</v>
      </c>
      <c r="FZ224" s="907" t="s">
        <v>534</v>
      </c>
      <c r="GA224" s="907" t="s">
        <v>534</v>
      </c>
      <c r="GB224" s="907" t="s">
        <v>534</v>
      </c>
      <c r="GC224" s="907" t="s">
        <v>1140</v>
      </c>
      <c r="GD224" s="907" t="s">
        <v>534</v>
      </c>
      <c r="GE224" s="907" t="s">
        <v>534</v>
      </c>
      <c r="GF224" s="907" t="s">
        <v>1140</v>
      </c>
      <c r="GG224" s="907" t="s">
        <v>1140</v>
      </c>
      <c r="GH224" s="907" t="s">
        <v>534</v>
      </c>
      <c r="GI224" s="907" t="s">
        <v>534</v>
      </c>
      <c r="GJ224" s="907" t="s">
        <v>534</v>
      </c>
      <c r="GK224" s="907" t="s">
        <v>1140</v>
      </c>
    </row>
    <row r="225" spans="1:193" x14ac:dyDescent="0.2">
      <c r="A225" s="906">
        <v>44685</v>
      </c>
      <c r="B225" s="907" t="s">
        <v>1140</v>
      </c>
      <c r="C225" s="907" t="s">
        <v>1140</v>
      </c>
      <c r="D225" s="907" t="s">
        <v>1140</v>
      </c>
      <c r="E225" s="907" t="s">
        <v>534</v>
      </c>
      <c r="F225" s="907" t="s">
        <v>1140</v>
      </c>
      <c r="G225" s="907" t="s">
        <v>1140</v>
      </c>
      <c r="H225" s="907" t="s">
        <v>1140</v>
      </c>
      <c r="I225" s="907" t="s">
        <v>1140</v>
      </c>
      <c r="J225" s="907" t="s">
        <v>1140</v>
      </c>
      <c r="K225" s="907" t="s">
        <v>1140</v>
      </c>
      <c r="L225" s="907" t="s">
        <v>1140</v>
      </c>
      <c r="M225" s="907" t="s">
        <v>1140</v>
      </c>
      <c r="N225" s="907" t="s">
        <v>1140</v>
      </c>
      <c r="O225" s="907" t="s">
        <v>1140</v>
      </c>
      <c r="P225" s="907" t="s">
        <v>1140</v>
      </c>
      <c r="Q225" s="907" t="s">
        <v>1140</v>
      </c>
      <c r="R225" s="907" t="s">
        <v>1140</v>
      </c>
      <c r="S225" s="907" t="s">
        <v>1140</v>
      </c>
      <c r="T225" s="907" t="s">
        <v>1140</v>
      </c>
      <c r="U225" s="907" t="s">
        <v>1140</v>
      </c>
      <c r="V225" s="907" t="s">
        <v>1140</v>
      </c>
      <c r="W225" s="907" t="s">
        <v>1140</v>
      </c>
      <c r="X225" s="907" t="s">
        <v>1140</v>
      </c>
      <c r="Y225" s="907" t="s">
        <v>1140</v>
      </c>
      <c r="Z225" s="907" t="s">
        <v>1140</v>
      </c>
      <c r="AA225" s="907" t="s">
        <v>1140</v>
      </c>
      <c r="AB225" s="907" t="s">
        <v>1140</v>
      </c>
      <c r="AC225" s="907" t="s">
        <v>1140</v>
      </c>
      <c r="AD225" s="907" t="s">
        <v>1140</v>
      </c>
      <c r="AE225" s="907" t="s">
        <v>1140</v>
      </c>
      <c r="AF225" s="907" t="s">
        <v>1140</v>
      </c>
      <c r="AG225" s="907" t="s">
        <v>1140</v>
      </c>
      <c r="AH225" s="907" t="s">
        <v>1140</v>
      </c>
      <c r="AI225" s="907" t="s">
        <v>1140</v>
      </c>
      <c r="AJ225" s="907" t="s">
        <v>1140</v>
      </c>
      <c r="AK225" s="907" t="s">
        <v>1140</v>
      </c>
      <c r="AL225" s="907" t="s">
        <v>1140</v>
      </c>
      <c r="AM225" s="907" t="s">
        <v>1140</v>
      </c>
      <c r="AN225" s="907" t="s">
        <v>1140</v>
      </c>
      <c r="AO225" s="907" t="s">
        <v>1140</v>
      </c>
      <c r="AP225" s="907" t="s">
        <v>1140</v>
      </c>
      <c r="AQ225" s="907" t="s">
        <v>1140</v>
      </c>
      <c r="AR225" s="907" t="s">
        <v>1140</v>
      </c>
      <c r="AS225" s="907" t="s">
        <v>1140</v>
      </c>
      <c r="AT225" s="907" t="s">
        <v>1140</v>
      </c>
      <c r="AU225" s="907" t="s">
        <v>1140</v>
      </c>
      <c r="AV225" s="907" t="s">
        <v>1140</v>
      </c>
      <c r="AW225" s="907" t="s">
        <v>1140</v>
      </c>
      <c r="AX225" s="907" t="s">
        <v>1140</v>
      </c>
      <c r="AY225" s="907" t="s">
        <v>534</v>
      </c>
      <c r="AZ225" s="907" t="s">
        <v>534</v>
      </c>
      <c r="BA225" s="907" t="s">
        <v>1140</v>
      </c>
      <c r="BB225" s="907" t="s">
        <v>534</v>
      </c>
      <c r="BC225" s="907" t="s">
        <v>1140</v>
      </c>
      <c r="BD225" s="907" t="s">
        <v>534</v>
      </c>
      <c r="BE225" s="907" t="s">
        <v>1140</v>
      </c>
      <c r="BF225" s="907" t="s">
        <v>1140</v>
      </c>
      <c r="BG225" s="907" t="s">
        <v>534</v>
      </c>
      <c r="BH225" s="907" t="s">
        <v>534</v>
      </c>
      <c r="BI225" s="907" t="s">
        <v>1140</v>
      </c>
      <c r="BJ225" s="907" t="s">
        <v>534</v>
      </c>
      <c r="BK225" s="907" t="s">
        <v>1140</v>
      </c>
      <c r="BL225" s="907" t="s">
        <v>534</v>
      </c>
      <c r="BM225" s="907" t="s">
        <v>1140</v>
      </c>
      <c r="BN225" s="907" t="s">
        <v>1140</v>
      </c>
      <c r="BO225" s="907" t="s">
        <v>534</v>
      </c>
      <c r="BP225" s="907" t="s">
        <v>534</v>
      </c>
      <c r="BQ225" s="907" t="s">
        <v>534</v>
      </c>
      <c r="BR225" s="907" t="s">
        <v>534</v>
      </c>
      <c r="BS225" s="907" t="s">
        <v>1140</v>
      </c>
      <c r="BT225" s="907" t="s">
        <v>534</v>
      </c>
      <c r="BU225" s="907" t="s">
        <v>1140</v>
      </c>
      <c r="BV225" s="907" t="s">
        <v>1140</v>
      </c>
      <c r="BW225" s="907" t="s">
        <v>1140</v>
      </c>
      <c r="BX225" s="907" t="s">
        <v>1140</v>
      </c>
      <c r="BY225" s="907" t="s">
        <v>1140</v>
      </c>
      <c r="BZ225" s="907" t="s">
        <v>534</v>
      </c>
      <c r="CA225" s="907" t="s">
        <v>534</v>
      </c>
      <c r="CB225" s="907" t="s">
        <v>1140</v>
      </c>
      <c r="CC225" s="907" t="s">
        <v>1140</v>
      </c>
      <c r="CD225" s="907" t="s">
        <v>1140</v>
      </c>
      <c r="CE225" s="907" t="s">
        <v>1140</v>
      </c>
      <c r="CF225" s="907" t="s">
        <v>534</v>
      </c>
      <c r="CG225" s="907" t="s">
        <v>1140</v>
      </c>
      <c r="CH225" s="907" t="s">
        <v>1140</v>
      </c>
      <c r="CI225" s="907" t="s">
        <v>1140</v>
      </c>
      <c r="CJ225" s="907" t="s">
        <v>1140</v>
      </c>
      <c r="CK225" s="907" t="s">
        <v>1140</v>
      </c>
      <c r="CL225" s="907" t="s">
        <v>1140</v>
      </c>
      <c r="CM225" s="907" t="s">
        <v>1140</v>
      </c>
      <c r="CN225" s="907" t="s">
        <v>534</v>
      </c>
      <c r="CO225" s="907" t="s">
        <v>1140</v>
      </c>
      <c r="CP225" s="907" t="s">
        <v>1140</v>
      </c>
      <c r="CQ225" s="907" t="s">
        <v>1140</v>
      </c>
      <c r="CR225" s="907" t="s">
        <v>1140</v>
      </c>
      <c r="CS225" s="907" t="s">
        <v>1140</v>
      </c>
      <c r="CT225" s="907" t="s">
        <v>1140</v>
      </c>
      <c r="CU225" s="907" t="s">
        <v>1140</v>
      </c>
      <c r="CV225" s="907" t="s">
        <v>1140</v>
      </c>
      <c r="CW225" s="907" t="s">
        <v>1140</v>
      </c>
      <c r="CX225" s="907" t="s">
        <v>1140</v>
      </c>
      <c r="CY225" s="907" t="s">
        <v>1140</v>
      </c>
      <c r="CZ225" s="907" t="s">
        <v>534</v>
      </c>
      <c r="DA225" s="907" t="s">
        <v>1140</v>
      </c>
      <c r="DB225" s="907" t="s">
        <v>1140</v>
      </c>
      <c r="DC225" s="907" t="s">
        <v>1140</v>
      </c>
      <c r="DD225" s="907" t="s">
        <v>1140</v>
      </c>
      <c r="DE225" s="907" t="s">
        <v>1140</v>
      </c>
      <c r="DF225" s="907" t="s">
        <v>1140</v>
      </c>
      <c r="DG225" s="907" t="s">
        <v>1140</v>
      </c>
      <c r="DH225" s="907" t="s">
        <v>1140</v>
      </c>
      <c r="DI225" s="907" t="s">
        <v>1140</v>
      </c>
      <c r="DJ225" s="907" t="s">
        <v>534</v>
      </c>
      <c r="DK225" s="907" t="s">
        <v>1140</v>
      </c>
      <c r="DL225" s="907" t="s">
        <v>1140</v>
      </c>
      <c r="DM225" s="907" t="s">
        <v>1140</v>
      </c>
      <c r="DN225" s="907" t="s">
        <v>1140</v>
      </c>
      <c r="DO225" s="907" t="s">
        <v>1140</v>
      </c>
      <c r="DP225" s="907" t="s">
        <v>1140</v>
      </c>
      <c r="DQ225" s="907" t="s">
        <v>1140</v>
      </c>
      <c r="DR225" s="907" t="s">
        <v>1140</v>
      </c>
      <c r="DS225" s="907" t="s">
        <v>1140</v>
      </c>
      <c r="DT225" s="907" t="s">
        <v>1140</v>
      </c>
      <c r="DU225" s="907" t="s">
        <v>1140</v>
      </c>
      <c r="DV225" s="907" t="s">
        <v>1140</v>
      </c>
      <c r="DW225" s="907" t="s">
        <v>534</v>
      </c>
      <c r="DX225" s="907" t="s">
        <v>534</v>
      </c>
      <c r="DY225" s="907" t="s">
        <v>534</v>
      </c>
      <c r="DZ225" s="907" t="s">
        <v>534</v>
      </c>
      <c r="EA225" s="907" t="s">
        <v>534</v>
      </c>
      <c r="EB225" s="907" t="s">
        <v>1140</v>
      </c>
      <c r="EC225" s="907" t="s">
        <v>534</v>
      </c>
      <c r="ED225" s="907" t="s">
        <v>534</v>
      </c>
      <c r="EE225" s="907" t="s">
        <v>534</v>
      </c>
      <c r="EF225" s="907" t="s">
        <v>1140</v>
      </c>
      <c r="EG225" s="907" t="s">
        <v>1140</v>
      </c>
      <c r="EH225" s="907" t="s">
        <v>1140</v>
      </c>
      <c r="EI225" s="907" t="s">
        <v>1140</v>
      </c>
      <c r="EJ225" s="907" t="s">
        <v>1140</v>
      </c>
      <c r="EK225" s="907" t="s">
        <v>1140</v>
      </c>
      <c r="EL225" s="907" t="s">
        <v>1140</v>
      </c>
      <c r="EM225" s="907" t="s">
        <v>1140</v>
      </c>
      <c r="EN225" s="907" t="s">
        <v>1140</v>
      </c>
      <c r="EO225" s="907" t="s">
        <v>1140</v>
      </c>
      <c r="EP225" s="907" t="s">
        <v>1140</v>
      </c>
      <c r="EQ225" s="907" t="s">
        <v>1140</v>
      </c>
      <c r="ER225" s="907" t="s">
        <v>534</v>
      </c>
      <c r="ES225" s="907" t="s">
        <v>1140</v>
      </c>
      <c r="ET225" s="907" t="s">
        <v>534</v>
      </c>
      <c r="EU225" s="907" t="s">
        <v>1140</v>
      </c>
      <c r="EV225" s="907" t="s">
        <v>1140</v>
      </c>
      <c r="EW225" s="907" t="s">
        <v>1140</v>
      </c>
      <c r="EX225" s="907" t="s">
        <v>534</v>
      </c>
      <c r="EY225" s="907" t="s">
        <v>1140</v>
      </c>
      <c r="EZ225" s="907" t="s">
        <v>1140</v>
      </c>
      <c r="FA225" s="907" t="s">
        <v>1140</v>
      </c>
      <c r="FB225" s="907" t="s">
        <v>1140</v>
      </c>
      <c r="FC225" s="907" t="s">
        <v>1140</v>
      </c>
      <c r="FD225" s="907" t="s">
        <v>1140</v>
      </c>
      <c r="FE225" s="907" t="s">
        <v>1140</v>
      </c>
      <c r="FF225" s="907" t="s">
        <v>1140</v>
      </c>
      <c r="FG225" s="907" t="s">
        <v>1140</v>
      </c>
      <c r="FH225" s="907" t="s">
        <v>534</v>
      </c>
      <c r="FI225" s="907" t="s">
        <v>534</v>
      </c>
      <c r="FJ225" s="907" t="s">
        <v>1140</v>
      </c>
      <c r="FK225" s="907" t="s">
        <v>1140</v>
      </c>
      <c r="FL225" s="907" t="s">
        <v>1140</v>
      </c>
      <c r="FM225" s="907" t="s">
        <v>1140</v>
      </c>
      <c r="FN225" s="907" t="s">
        <v>1140</v>
      </c>
      <c r="FO225" s="907" t="s">
        <v>1140</v>
      </c>
      <c r="FP225" s="907" t="s">
        <v>1140</v>
      </c>
      <c r="FQ225" s="907" t="s">
        <v>1140</v>
      </c>
      <c r="FR225" s="907" t="s">
        <v>534</v>
      </c>
      <c r="FS225" s="907" t="s">
        <v>1140</v>
      </c>
      <c r="FT225" s="907" t="s">
        <v>1140</v>
      </c>
      <c r="FU225" s="907" t="s">
        <v>1140</v>
      </c>
      <c r="FV225" s="907" t="s">
        <v>534</v>
      </c>
      <c r="FW225" s="907" t="s">
        <v>1140</v>
      </c>
      <c r="FX225" s="907" t="s">
        <v>534</v>
      </c>
      <c r="FY225" s="907" t="s">
        <v>534</v>
      </c>
      <c r="FZ225" s="907" t="s">
        <v>534</v>
      </c>
      <c r="GA225" s="907" t="s">
        <v>534</v>
      </c>
      <c r="GB225" s="907" t="s">
        <v>1140</v>
      </c>
      <c r="GC225" s="907" t="s">
        <v>1140</v>
      </c>
      <c r="GD225" s="907" t="s">
        <v>534</v>
      </c>
      <c r="GE225" s="907" t="s">
        <v>534</v>
      </c>
      <c r="GF225" s="907" t="s">
        <v>1140</v>
      </c>
      <c r="GG225" s="907" t="s">
        <v>1140</v>
      </c>
      <c r="GH225" s="907" t="s">
        <v>534</v>
      </c>
      <c r="GI225" s="907" t="s">
        <v>534</v>
      </c>
      <c r="GJ225" s="907" t="s">
        <v>534</v>
      </c>
      <c r="GK225" s="907" t="s">
        <v>1140</v>
      </c>
    </row>
    <row r="226" spans="1:193" x14ac:dyDescent="0.2">
      <c r="A226" s="906">
        <v>44686</v>
      </c>
      <c r="B226" s="907" t="s">
        <v>1140</v>
      </c>
      <c r="C226" s="907" t="s">
        <v>1140</v>
      </c>
      <c r="D226" s="907" t="s">
        <v>1140</v>
      </c>
      <c r="E226" s="907" t="s">
        <v>534</v>
      </c>
      <c r="F226" s="907" t="s">
        <v>1140</v>
      </c>
      <c r="G226" s="907" t="s">
        <v>1140</v>
      </c>
      <c r="H226" s="907" t="s">
        <v>1140</v>
      </c>
      <c r="I226" s="907" t="s">
        <v>1140</v>
      </c>
      <c r="J226" s="907" t="s">
        <v>1140</v>
      </c>
      <c r="K226" s="907" t="s">
        <v>1140</v>
      </c>
      <c r="L226" s="907" t="s">
        <v>1140</v>
      </c>
      <c r="M226" s="907" t="s">
        <v>1140</v>
      </c>
      <c r="N226" s="907" t="s">
        <v>1140</v>
      </c>
      <c r="O226" s="907" t="s">
        <v>1140</v>
      </c>
      <c r="P226" s="907" t="s">
        <v>1140</v>
      </c>
      <c r="Q226" s="907" t="s">
        <v>1140</v>
      </c>
      <c r="R226" s="907" t="s">
        <v>1140</v>
      </c>
      <c r="S226" s="907" t="s">
        <v>1140</v>
      </c>
      <c r="T226" s="907" t="s">
        <v>1140</v>
      </c>
      <c r="U226" s="907" t="s">
        <v>1140</v>
      </c>
      <c r="V226" s="907" t="s">
        <v>1140</v>
      </c>
      <c r="W226" s="907" t="s">
        <v>1140</v>
      </c>
      <c r="X226" s="907" t="s">
        <v>1140</v>
      </c>
      <c r="Y226" s="907" t="s">
        <v>1140</v>
      </c>
      <c r="Z226" s="907" t="s">
        <v>1140</v>
      </c>
      <c r="AA226" s="907" t="s">
        <v>1140</v>
      </c>
      <c r="AB226" s="907" t="s">
        <v>1140</v>
      </c>
      <c r="AC226" s="907" t="s">
        <v>1140</v>
      </c>
      <c r="AD226" s="907" t="s">
        <v>1140</v>
      </c>
      <c r="AE226" s="907" t="s">
        <v>1140</v>
      </c>
      <c r="AF226" s="907" t="s">
        <v>1140</v>
      </c>
      <c r="AG226" s="907" t="s">
        <v>1140</v>
      </c>
      <c r="AH226" s="907" t="s">
        <v>1140</v>
      </c>
      <c r="AI226" s="907" t="s">
        <v>1140</v>
      </c>
      <c r="AJ226" s="907" t="s">
        <v>1140</v>
      </c>
      <c r="AK226" s="907" t="s">
        <v>1140</v>
      </c>
      <c r="AL226" s="907" t="s">
        <v>1140</v>
      </c>
      <c r="AM226" s="907" t="s">
        <v>1140</v>
      </c>
      <c r="AN226" s="907" t="s">
        <v>1140</v>
      </c>
      <c r="AO226" s="907" t="s">
        <v>1140</v>
      </c>
      <c r="AP226" s="907" t="s">
        <v>1140</v>
      </c>
      <c r="AQ226" s="907" t="s">
        <v>1140</v>
      </c>
      <c r="AR226" s="907" t="s">
        <v>1140</v>
      </c>
      <c r="AS226" s="907" t="s">
        <v>1140</v>
      </c>
      <c r="AT226" s="907" t="s">
        <v>1140</v>
      </c>
      <c r="AU226" s="907" t="s">
        <v>1140</v>
      </c>
      <c r="AV226" s="907" t="s">
        <v>1140</v>
      </c>
      <c r="AW226" s="907" t="s">
        <v>1140</v>
      </c>
      <c r="AX226" s="907" t="s">
        <v>1140</v>
      </c>
      <c r="AY226" s="907" t="s">
        <v>534</v>
      </c>
      <c r="AZ226" s="907" t="s">
        <v>534</v>
      </c>
      <c r="BA226" s="907" t="s">
        <v>1140</v>
      </c>
      <c r="BB226" s="907" t="s">
        <v>534</v>
      </c>
      <c r="BC226" s="907" t="s">
        <v>1140</v>
      </c>
      <c r="BD226" s="907" t="s">
        <v>534</v>
      </c>
      <c r="BE226" s="907" t="s">
        <v>1140</v>
      </c>
      <c r="BF226" s="907" t="s">
        <v>1140</v>
      </c>
      <c r="BG226" s="907" t="s">
        <v>534</v>
      </c>
      <c r="BH226" s="907" t="s">
        <v>534</v>
      </c>
      <c r="BI226" s="907" t="s">
        <v>1140</v>
      </c>
      <c r="BJ226" s="907" t="s">
        <v>534</v>
      </c>
      <c r="BK226" s="907" t="s">
        <v>1140</v>
      </c>
      <c r="BL226" s="907" t="s">
        <v>534</v>
      </c>
      <c r="BM226" s="907" t="s">
        <v>1140</v>
      </c>
      <c r="BN226" s="907" t="s">
        <v>1140</v>
      </c>
      <c r="BO226" s="907" t="s">
        <v>534</v>
      </c>
      <c r="BP226" s="907" t="s">
        <v>534</v>
      </c>
      <c r="BQ226" s="907" t="s">
        <v>534</v>
      </c>
      <c r="BR226" s="907" t="s">
        <v>534</v>
      </c>
      <c r="BS226" s="907" t="s">
        <v>1140</v>
      </c>
      <c r="BT226" s="907" t="s">
        <v>534</v>
      </c>
      <c r="BU226" s="907" t="s">
        <v>1140</v>
      </c>
      <c r="BV226" s="907" t="s">
        <v>1140</v>
      </c>
      <c r="BW226" s="907" t="s">
        <v>1140</v>
      </c>
      <c r="BX226" s="907" t="s">
        <v>1140</v>
      </c>
      <c r="BY226" s="907" t="s">
        <v>1140</v>
      </c>
      <c r="BZ226" s="907" t="s">
        <v>534</v>
      </c>
      <c r="CA226" s="907" t="s">
        <v>534</v>
      </c>
      <c r="CB226" s="907" t="s">
        <v>1140</v>
      </c>
      <c r="CC226" s="907" t="s">
        <v>1140</v>
      </c>
      <c r="CD226" s="907" t="s">
        <v>1140</v>
      </c>
      <c r="CE226" s="907" t="s">
        <v>534</v>
      </c>
      <c r="CF226" s="907" t="s">
        <v>534</v>
      </c>
      <c r="CG226" s="907" t="s">
        <v>1140</v>
      </c>
      <c r="CH226" s="907" t="s">
        <v>1140</v>
      </c>
      <c r="CI226" s="907" t="s">
        <v>1140</v>
      </c>
      <c r="CJ226" s="907" t="s">
        <v>1140</v>
      </c>
      <c r="CK226" s="907" t="s">
        <v>1140</v>
      </c>
      <c r="CL226" s="907" t="s">
        <v>1140</v>
      </c>
      <c r="CM226" s="907" t="s">
        <v>1140</v>
      </c>
      <c r="CN226" s="907" t="s">
        <v>534</v>
      </c>
      <c r="CO226" s="907" t="s">
        <v>1140</v>
      </c>
      <c r="CP226" s="907" t="s">
        <v>1140</v>
      </c>
      <c r="CQ226" s="907" t="s">
        <v>1140</v>
      </c>
      <c r="CR226" s="907" t="s">
        <v>1140</v>
      </c>
      <c r="CS226" s="907" t="s">
        <v>1140</v>
      </c>
      <c r="CT226" s="907" t="s">
        <v>1140</v>
      </c>
      <c r="CU226" s="907" t="s">
        <v>1140</v>
      </c>
      <c r="CV226" s="907" t="s">
        <v>1140</v>
      </c>
      <c r="CW226" s="907" t="s">
        <v>1140</v>
      </c>
      <c r="CX226" s="907" t="s">
        <v>1140</v>
      </c>
      <c r="CY226" s="907" t="s">
        <v>1140</v>
      </c>
      <c r="CZ226" s="907" t="s">
        <v>534</v>
      </c>
      <c r="DA226" s="907" t="s">
        <v>1140</v>
      </c>
      <c r="DB226" s="907" t="s">
        <v>1140</v>
      </c>
      <c r="DC226" s="907" t="s">
        <v>1140</v>
      </c>
      <c r="DD226" s="907" t="s">
        <v>1140</v>
      </c>
      <c r="DE226" s="907" t="s">
        <v>1140</v>
      </c>
      <c r="DF226" s="907" t="s">
        <v>1140</v>
      </c>
      <c r="DG226" s="907" t="s">
        <v>1140</v>
      </c>
      <c r="DH226" s="907" t="s">
        <v>1140</v>
      </c>
      <c r="DI226" s="907" t="s">
        <v>1140</v>
      </c>
      <c r="DJ226" s="907" t="s">
        <v>534</v>
      </c>
      <c r="DK226" s="907" t="s">
        <v>1140</v>
      </c>
      <c r="DL226" s="907" t="s">
        <v>1140</v>
      </c>
      <c r="DM226" s="907" t="s">
        <v>1140</v>
      </c>
      <c r="DN226" s="907" t="s">
        <v>1140</v>
      </c>
      <c r="DO226" s="907" t="s">
        <v>1140</v>
      </c>
      <c r="DP226" s="907" t="s">
        <v>1140</v>
      </c>
      <c r="DQ226" s="907" t="s">
        <v>1140</v>
      </c>
      <c r="DR226" s="907" t="s">
        <v>1140</v>
      </c>
      <c r="DS226" s="907" t="s">
        <v>1140</v>
      </c>
      <c r="DT226" s="907" t="s">
        <v>1140</v>
      </c>
      <c r="DU226" s="907" t="s">
        <v>1140</v>
      </c>
      <c r="DV226" s="907" t="s">
        <v>1140</v>
      </c>
      <c r="DW226" s="907" t="s">
        <v>534</v>
      </c>
      <c r="DX226" s="907" t="s">
        <v>534</v>
      </c>
      <c r="DY226" s="907" t="s">
        <v>534</v>
      </c>
      <c r="DZ226" s="907" t="s">
        <v>1140</v>
      </c>
      <c r="EA226" s="907" t="s">
        <v>534</v>
      </c>
      <c r="EB226" s="907" t="s">
        <v>534</v>
      </c>
      <c r="EC226" s="907" t="s">
        <v>534</v>
      </c>
      <c r="ED226" s="907" t="s">
        <v>534</v>
      </c>
      <c r="EE226" s="907" t="s">
        <v>534</v>
      </c>
      <c r="EF226" s="907" t="s">
        <v>1140</v>
      </c>
      <c r="EG226" s="907" t="s">
        <v>1140</v>
      </c>
      <c r="EH226" s="907" t="s">
        <v>1140</v>
      </c>
      <c r="EI226" s="907" t="s">
        <v>1140</v>
      </c>
      <c r="EJ226" s="907" t="s">
        <v>1140</v>
      </c>
      <c r="EK226" s="907" t="s">
        <v>1140</v>
      </c>
      <c r="EL226" s="907" t="s">
        <v>1140</v>
      </c>
      <c r="EM226" s="907" t="s">
        <v>1140</v>
      </c>
      <c r="EN226" s="907" t="s">
        <v>1140</v>
      </c>
      <c r="EO226" s="907" t="s">
        <v>1140</v>
      </c>
      <c r="EP226" s="907" t="s">
        <v>1140</v>
      </c>
      <c r="EQ226" s="907" t="s">
        <v>1140</v>
      </c>
      <c r="ER226" s="907" t="s">
        <v>1140</v>
      </c>
      <c r="ES226" s="907" t="s">
        <v>1140</v>
      </c>
      <c r="ET226" s="907" t="s">
        <v>534</v>
      </c>
      <c r="EU226" s="907" t="s">
        <v>1140</v>
      </c>
      <c r="EV226" s="907" t="s">
        <v>1140</v>
      </c>
      <c r="EW226" s="907" t="s">
        <v>1140</v>
      </c>
      <c r="EX226" s="907" t="s">
        <v>534</v>
      </c>
      <c r="EY226" s="907" t="s">
        <v>1140</v>
      </c>
      <c r="EZ226" s="907" t="s">
        <v>1140</v>
      </c>
      <c r="FA226" s="907" t="s">
        <v>1140</v>
      </c>
      <c r="FB226" s="907" t="s">
        <v>1140</v>
      </c>
      <c r="FC226" s="907" t="s">
        <v>1140</v>
      </c>
      <c r="FD226" s="907" t="s">
        <v>1140</v>
      </c>
      <c r="FE226" s="907" t="s">
        <v>1140</v>
      </c>
      <c r="FF226" s="907" t="s">
        <v>1140</v>
      </c>
      <c r="FG226" s="907" t="s">
        <v>1140</v>
      </c>
      <c r="FH226" s="907" t="s">
        <v>1140</v>
      </c>
      <c r="FI226" s="907" t="s">
        <v>1140</v>
      </c>
      <c r="FJ226" s="907" t="s">
        <v>1140</v>
      </c>
      <c r="FK226" s="907" t="s">
        <v>1140</v>
      </c>
      <c r="FL226" s="907" t="s">
        <v>1140</v>
      </c>
      <c r="FM226" s="907" t="s">
        <v>1140</v>
      </c>
      <c r="FN226" s="907" t="s">
        <v>1140</v>
      </c>
      <c r="FO226" s="907" t="s">
        <v>1140</v>
      </c>
      <c r="FP226" s="907" t="s">
        <v>1140</v>
      </c>
      <c r="FQ226" s="907" t="s">
        <v>1140</v>
      </c>
      <c r="FR226" s="907" t="s">
        <v>534</v>
      </c>
      <c r="FS226" s="907" t="s">
        <v>1140</v>
      </c>
      <c r="FT226" s="907" t="s">
        <v>1140</v>
      </c>
      <c r="FU226" s="907" t="s">
        <v>1140</v>
      </c>
      <c r="FV226" s="907" t="s">
        <v>534</v>
      </c>
      <c r="FW226" s="907" t="s">
        <v>1140</v>
      </c>
      <c r="FX226" s="907" t="s">
        <v>534</v>
      </c>
      <c r="FY226" s="907" t="s">
        <v>534</v>
      </c>
      <c r="FZ226" s="907" t="s">
        <v>534</v>
      </c>
      <c r="GA226" s="907" t="s">
        <v>534</v>
      </c>
      <c r="GB226" s="907" t="s">
        <v>534</v>
      </c>
      <c r="GC226" s="907" t="s">
        <v>1140</v>
      </c>
      <c r="GD226" s="907" t="s">
        <v>534</v>
      </c>
      <c r="GE226" s="907" t="s">
        <v>534</v>
      </c>
      <c r="GF226" s="907" t="s">
        <v>1140</v>
      </c>
      <c r="GG226" s="907" t="s">
        <v>1140</v>
      </c>
      <c r="GH226" s="907" t="s">
        <v>534</v>
      </c>
      <c r="GI226" s="907" t="s">
        <v>534</v>
      </c>
      <c r="GJ226" s="907" t="s">
        <v>534</v>
      </c>
      <c r="GK226" s="907" t="s">
        <v>1140</v>
      </c>
    </row>
    <row r="227" spans="1:193" x14ac:dyDescent="0.2">
      <c r="A227" s="906">
        <v>44687</v>
      </c>
      <c r="B227" s="907" t="s">
        <v>1140</v>
      </c>
      <c r="C227" s="907" t="s">
        <v>1140</v>
      </c>
      <c r="D227" s="907" t="s">
        <v>1140</v>
      </c>
      <c r="E227" s="907" t="s">
        <v>534</v>
      </c>
      <c r="F227" s="907" t="s">
        <v>1140</v>
      </c>
      <c r="G227" s="907" t="s">
        <v>1140</v>
      </c>
      <c r="H227" s="907" t="s">
        <v>1140</v>
      </c>
      <c r="I227" s="907" t="s">
        <v>1140</v>
      </c>
      <c r="J227" s="907" t="s">
        <v>1140</v>
      </c>
      <c r="K227" s="907" t="s">
        <v>1140</v>
      </c>
      <c r="L227" s="907" t="s">
        <v>1140</v>
      </c>
      <c r="M227" s="907" t="s">
        <v>1140</v>
      </c>
      <c r="N227" s="907" t="s">
        <v>1140</v>
      </c>
      <c r="O227" s="907" t="s">
        <v>1140</v>
      </c>
      <c r="P227" s="907" t="s">
        <v>1140</v>
      </c>
      <c r="Q227" s="907" t="s">
        <v>1140</v>
      </c>
      <c r="R227" s="907" t="s">
        <v>1140</v>
      </c>
      <c r="S227" s="907" t="s">
        <v>1140</v>
      </c>
      <c r="T227" s="907" t="s">
        <v>1140</v>
      </c>
      <c r="U227" s="907" t="s">
        <v>1140</v>
      </c>
      <c r="V227" s="907" t="s">
        <v>1140</v>
      </c>
      <c r="W227" s="907" t="s">
        <v>1140</v>
      </c>
      <c r="X227" s="907" t="s">
        <v>1140</v>
      </c>
      <c r="Y227" s="907" t="s">
        <v>1140</v>
      </c>
      <c r="Z227" s="907" t="s">
        <v>1140</v>
      </c>
      <c r="AA227" s="907" t="s">
        <v>1140</v>
      </c>
      <c r="AB227" s="907" t="s">
        <v>1140</v>
      </c>
      <c r="AC227" s="907" t="s">
        <v>1140</v>
      </c>
      <c r="AD227" s="907" t="s">
        <v>1140</v>
      </c>
      <c r="AE227" s="907" t="s">
        <v>1140</v>
      </c>
      <c r="AF227" s="907" t="s">
        <v>1140</v>
      </c>
      <c r="AG227" s="907" t="s">
        <v>1140</v>
      </c>
      <c r="AH227" s="907" t="s">
        <v>1140</v>
      </c>
      <c r="AI227" s="907" t="s">
        <v>1140</v>
      </c>
      <c r="AJ227" s="907" t="s">
        <v>1140</v>
      </c>
      <c r="AK227" s="907" t="s">
        <v>1140</v>
      </c>
      <c r="AL227" s="907" t="s">
        <v>1140</v>
      </c>
      <c r="AM227" s="907" t="s">
        <v>1140</v>
      </c>
      <c r="AN227" s="907" t="s">
        <v>1140</v>
      </c>
      <c r="AO227" s="907" t="s">
        <v>1140</v>
      </c>
      <c r="AP227" s="907" t="s">
        <v>1140</v>
      </c>
      <c r="AQ227" s="907" t="s">
        <v>1140</v>
      </c>
      <c r="AR227" s="907" t="s">
        <v>1140</v>
      </c>
      <c r="AS227" s="907" t="s">
        <v>1140</v>
      </c>
      <c r="AT227" s="907" t="s">
        <v>1140</v>
      </c>
      <c r="AU227" s="907" t="s">
        <v>1140</v>
      </c>
      <c r="AV227" s="907" t="s">
        <v>1140</v>
      </c>
      <c r="AW227" s="907" t="s">
        <v>1140</v>
      </c>
      <c r="AX227" s="907" t="s">
        <v>1140</v>
      </c>
      <c r="AY227" s="907" t="s">
        <v>534</v>
      </c>
      <c r="AZ227" s="907" t="s">
        <v>534</v>
      </c>
      <c r="BA227" s="907" t="s">
        <v>1140</v>
      </c>
      <c r="BB227" s="907" t="s">
        <v>534</v>
      </c>
      <c r="BC227" s="907" t="s">
        <v>1140</v>
      </c>
      <c r="BD227" s="907" t="s">
        <v>534</v>
      </c>
      <c r="BE227" s="907" t="s">
        <v>1140</v>
      </c>
      <c r="BF227" s="907" t="s">
        <v>1140</v>
      </c>
      <c r="BG227" s="907" t="s">
        <v>534</v>
      </c>
      <c r="BH227" s="907" t="s">
        <v>534</v>
      </c>
      <c r="BI227" s="907" t="s">
        <v>1140</v>
      </c>
      <c r="BJ227" s="907" t="s">
        <v>534</v>
      </c>
      <c r="BK227" s="907" t="s">
        <v>1140</v>
      </c>
      <c r="BL227" s="907" t="s">
        <v>534</v>
      </c>
      <c r="BM227" s="907" t="s">
        <v>1140</v>
      </c>
      <c r="BN227" s="907" t="s">
        <v>1140</v>
      </c>
      <c r="BO227" s="907" t="s">
        <v>534</v>
      </c>
      <c r="BP227" s="907" t="s">
        <v>534</v>
      </c>
      <c r="BQ227" s="907" t="s">
        <v>534</v>
      </c>
      <c r="BR227" s="907" t="s">
        <v>534</v>
      </c>
      <c r="BS227" s="907" t="s">
        <v>1140</v>
      </c>
      <c r="BT227" s="907" t="s">
        <v>534</v>
      </c>
      <c r="BU227" s="907" t="s">
        <v>1140</v>
      </c>
      <c r="BV227" s="907" t="s">
        <v>1140</v>
      </c>
      <c r="BW227" s="907" t="s">
        <v>1140</v>
      </c>
      <c r="BX227" s="907" t="s">
        <v>1140</v>
      </c>
      <c r="BY227" s="907" t="s">
        <v>1140</v>
      </c>
      <c r="BZ227" s="907" t="s">
        <v>534</v>
      </c>
      <c r="CA227" s="907" t="s">
        <v>534</v>
      </c>
      <c r="CB227" s="907" t="s">
        <v>1140</v>
      </c>
      <c r="CC227" s="907" t="s">
        <v>1140</v>
      </c>
      <c r="CD227" s="907" t="s">
        <v>1140</v>
      </c>
      <c r="CE227" s="907" t="s">
        <v>1140</v>
      </c>
      <c r="CF227" s="907" t="s">
        <v>534</v>
      </c>
      <c r="CG227" s="907" t="s">
        <v>1140</v>
      </c>
      <c r="CH227" s="907" t="s">
        <v>1140</v>
      </c>
      <c r="CI227" s="907" t="s">
        <v>1140</v>
      </c>
      <c r="CJ227" s="907" t="s">
        <v>1140</v>
      </c>
      <c r="CK227" s="907" t="s">
        <v>1140</v>
      </c>
      <c r="CL227" s="907" t="s">
        <v>1140</v>
      </c>
      <c r="CM227" s="907" t="s">
        <v>1140</v>
      </c>
      <c r="CN227" s="907" t="s">
        <v>534</v>
      </c>
      <c r="CO227" s="907" t="s">
        <v>1140</v>
      </c>
      <c r="CP227" s="907" t="s">
        <v>1140</v>
      </c>
      <c r="CQ227" s="907" t="s">
        <v>1140</v>
      </c>
      <c r="CR227" s="907" t="s">
        <v>1140</v>
      </c>
      <c r="CS227" s="907" t="s">
        <v>1140</v>
      </c>
      <c r="CT227" s="907" t="s">
        <v>1140</v>
      </c>
      <c r="CU227" s="907" t="s">
        <v>1140</v>
      </c>
      <c r="CV227" s="907" t="s">
        <v>1140</v>
      </c>
      <c r="CW227" s="907" t="s">
        <v>1140</v>
      </c>
      <c r="CX227" s="907" t="s">
        <v>1140</v>
      </c>
      <c r="CY227" s="907" t="s">
        <v>1140</v>
      </c>
      <c r="CZ227" s="907" t="s">
        <v>534</v>
      </c>
      <c r="DA227" s="907" t="s">
        <v>1140</v>
      </c>
      <c r="DB227" s="907" t="s">
        <v>1140</v>
      </c>
      <c r="DC227" s="907" t="s">
        <v>1140</v>
      </c>
      <c r="DD227" s="907" t="s">
        <v>1140</v>
      </c>
      <c r="DE227" s="907" t="s">
        <v>1140</v>
      </c>
      <c r="DF227" s="907" t="s">
        <v>1140</v>
      </c>
      <c r="DG227" s="907" t="s">
        <v>1140</v>
      </c>
      <c r="DH227" s="907" t="s">
        <v>1140</v>
      </c>
      <c r="DI227" s="907" t="s">
        <v>1140</v>
      </c>
      <c r="DJ227" s="907" t="s">
        <v>534</v>
      </c>
      <c r="DK227" s="907" t="s">
        <v>1140</v>
      </c>
      <c r="DL227" s="907" t="s">
        <v>1140</v>
      </c>
      <c r="DM227" s="907" t="s">
        <v>1140</v>
      </c>
      <c r="DN227" s="907" t="s">
        <v>1140</v>
      </c>
      <c r="DO227" s="907" t="s">
        <v>1140</v>
      </c>
      <c r="DP227" s="907" t="s">
        <v>1140</v>
      </c>
      <c r="DQ227" s="907" t="s">
        <v>1140</v>
      </c>
      <c r="DR227" s="907" t="s">
        <v>534</v>
      </c>
      <c r="DS227" s="907" t="s">
        <v>534</v>
      </c>
      <c r="DT227" s="907" t="s">
        <v>1140</v>
      </c>
      <c r="DU227" s="907" t="s">
        <v>1140</v>
      </c>
      <c r="DV227" s="907" t="s">
        <v>1140</v>
      </c>
      <c r="DW227" s="907" t="s">
        <v>534</v>
      </c>
      <c r="DX227" s="907" t="s">
        <v>534</v>
      </c>
      <c r="DY227" s="907" t="s">
        <v>534</v>
      </c>
      <c r="DZ227" s="907" t="s">
        <v>1140</v>
      </c>
      <c r="EA227" s="907" t="s">
        <v>534</v>
      </c>
      <c r="EB227" s="907" t="s">
        <v>534</v>
      </c>
      <c r="EC227" s="907" t="s">
        <v>534</v>
      </c>
      <c r="ED227" s="907" t="s">
        <v>534</v>
      </c>
      <c r="EE227" s="907" t="s">
        <v>534</v>
      </c>
      <c r="EF227" s="907" t="s">
        <v>1140</v>
      </c>
      <c r="EG227" s="907" t="s">
        <v>1140</v>
      </c>
      <c r="EH227" s="907" t="s">
        <v>1140</v>
      </c>
      <c r="EI227" s="907" t="s">
        <v>1140</v>
      </c>
      <c r="EJ227" s="907" t="s">
        <v>1140</v>
      </c>
      <c r="EK227" s="907" t="s">
        <v>1140</v>
      </c>
      <c r="EL227" s="907" t="s">
        <v>1140</v>
      </c>
      <c r="EM227" s="907" t="s">
        <v>1140</v>
      </c>
      <c r="EN227" s="907" t="s">
        <v>1140</v>
      </c>
      <c r="EO227" s="907" t="s">
        <v>1140</v>
      </c>
      <c r="EP227" s="907" t="s">
        <v>1140</v>
      </c>
      <c r="EQ227" s="907" t="s">
        <v>1140</v>
      </c>
      <c r="ER227" s="907" t="s">
        <v>534</v>
      </c>
      <c r="ES227" s="907" t="s">
        <v>1140</v>
      </c>
      <c r="ET227" s="907" t="s">
        <v>534</v>
      </c>
      <c r="EU227" s="907" t="s">
        <v>1140</v>
      </c>
      <c r="EV227" s="907" t="s">
        <v>1140</v>
      </c>
      <c r="EW227" s="907" t="s">
        <v>1140</v>
      </c>
      <c r="EX227" s="907" t="s">
        <v>534</v>
      </c>
      <c r="EY227" s="907" t="s">
        <v>1140</v>
      </c>
      <c r="EZ227" s="907" t="s">
        <v>1140</v>
      </c>
      <c r="FA227" s="907" t="s">
        <v>1140</v>
      </c>
      <c r="FB227" s="907" t="s">
        <v>1140</v>
      </c>
      <c r="FC227" s="907" t="s">
        <v>1140</v>
      </c>
      <c r="FD227" s="907" t="s">
        <v>1140</v>
      </c>
      <c r="FE227" s="907" t="s">
        <v>1140</v>
      </c>
      <c r="FF227" s="907" t="s">
        <v>1140</v>
      </c>
      <c r="FG227" s="907" t="s">
        <v>1140</v>
      </c>
      <c r="FH227" s="907" t="s">
        <v>534</v>
      </c>
      <c r="FI227" s="907" t="s">
        <v>534</v>
      </c>
      <c r="FJ227" s="907" t="s">
        <v>1140</v>
      </c>
      <c r="FK227" s="907" t="s">
        <v>1140</v>
      </c>
      <c r="FL227" s="907" t="s">
        <v>1140</v>
      </c>
      <c r="FM227" s="907" t="s">
        <v>1140</v>
      </c>
      <c r="FN227" s="907" t="s">
        <v>1140</v>
      </c>
      <c r="FO227" s="907" t="s">
        <v>1140</v>
      </c>
      <c r="FP227" s="907" t="s">
        <v>1140</v>
      </c>
      <c r="FQ227" s="907" t="s">
        <v>1140</v>
      </c>
      <c r="FR227" s="907" t="s">
        <v>534</v>
      </c>
      <c r="FS227" s="907" t="s">
        <v>1140</v>
      </c>
      <c r="FT227" s="907" t="s">
        <v>1140</v>
      </c>
      <c r="FU227" s="907" t="s">
        <v>1140</v>
      </c>
      <c r="FV227" s="907" t="s">
        <v>534</v>
      </c>
      <c r="FW227" s="907" t="s">
        <v>1140</v>
      </c>
      <c r="FX227" s="907" t="s">
        <v>534</v>
      </c>
      <c r="FY227" s="907" t="s">
        <v>534</v>
      </c>
      <c r="FZ227" s="907" t="s">
        <v>534</v>
      </c>
      <c r="GA227" s="907" t="s">
        <v>534</v>
      </c>
      <c r="GB227" s="907" t="s">
        <v>534</v>
      </c>
      <c r="GC227" s="907" t="s">
        <v>1140</v>
      </c>
      <c r="GD227" s="907" t="s">
        <v>534</v>
      </c>
      <c r="GE227" s="907" t="s">
        <v>534</v>
      </c>
      <c r="GF227" s="907" t="s">
        <v>1140</v>
      </c>
      <c r="GG227" s="907" t="s">
        <v>1140</v>
      </c>
      <c r="GH227" s="907" t="s">
        <v>534</v>
      </c>
      <c r="GI227" s="907" t="s">
        <v>534</v>
      </c>
      <c r="GJ227" s="907" t="s">
        <v>534</v>
      </c>
      <c r="GK227" s="907" t="s">
        <v>1140</v>
      </c>
    </row>
    <row r="228" spans="1:193" x14ac:dyDescent="0.2">
      <c r="A228" s="906">
        <v>44688</v>
      </c>
      <c r="B228" s="907" t="s">
        <v>1140</v>
      </c>
      <c r="C228" s="907" t="s">
        <v>1140</v>
      </c>
      <c r="D228" s="907" t="s">
        <v>1140</v>
      </c>
      <c r="E228" s="907" t="s">
        <v>1140</v>
      </c>
      <c r="F228" s="907" t="s">
        <v>1140</v>
      </c>
      <c r="G228" s="907" t="s">
        <v>1140</v>
      </c>
      <c r="H228" s="907" t="s">
        <v>1140</v>
      </c>
      <c r="I228" s="907" t="s">
        <v>534</v>
      </c>
      <c r="J228" s="907" t="s">
        <v>1140</v>
      </c>
      <c r="K228" s="907" t="s">
        <v>1140</v>
      </c>
      <c r="L228" s="907" t="s">
        <v>1140</v>
      </c>
      <c r="M228" s="907" t="s">
        <v>1140</v>
      </c>
      <c r="N228" s="907" t="s">
        <v>1140</v>
      </c>
      <c r="O228" s="907" t="s">
        <v>1140</v>
      </c>
      <c r="P228" s="907" t="s">
        <v>1140</v>
      </c>
      <c r="Q228" s="907" t="s">
        <v>1140</v>
      </c>
      <c r="R228" s="907" t="s">
        <v>1140</v>
      </c>
      <c r="S228" s="907" t="s">
        <v>1140</v>
      </c>
      <c r="T228" s="907" t="s">
        <v>1140</v>
      </c>
      <c r="U228" s="907" t="s">
        <v>1140</v>
      </c>
      <c r="V228" s="907" t="s">
        <v>1140</v>
      </c>
      <c r="W228" s="907" t="s">
        <v>1140</v>
      </c>
      <c r="X228" s="907" t="s">
        <v>1140</v>
      </c>
      <c r="Y228" s="907" t="s">
        <v>1140</v>
      </c>
      <c r="Z228" s="907" t="s">
        <v>1140</v>
      </c>
      <c r="AA228" s="907" t="s">
        <v>1140</v>
      </c>
      <c r="AB228" s="907" t="s">
        <v>1140</v>
      </c>
      <c r="AC228" s="907" t="s">
        <v>1140</v>
      </c>
      <c r="AD228" s="907" t="s">
        <v>1140</v>
      </c>
      <c r="AE228" s="907" t="s">
        <v>1140</v>
      </c>
      <c r="AF228" s="907" t="s">
        <v>1140</v>
      </c>
      <c r="AG228" s="907" t="s">
        <v>1140</v>
      </c>
      <c r="AH228" s="907" t="s">
        <v>1140</v>
      </c>
      <c r="AI228" s="907" t="s">
        <v>1140</v>
      </c>
      <c r="AJ228" s="907" t="s">
        <v>1140</v>
      </c>
      <c r="AK228" s="907" t="s">
        <v>1140</v>
      </c>
      <c r="AL228" s="907" t="s">
        <v>1140</v>
      </c>
      <c r="AM228" s="907" t="s">
        <v>1140</v>
      </c>
      <c r="AN228" s="907" t="s">
        <v>1140</v>
      </c>
      <c r="AO228" s="907" t="s">
        <v>1140</v>
      </c>
      <c r="AP228" s="907" t="s">
        <v>1140</v>
      </c>
      <c r="AQ228" s="907" t="s">
        <v>1140</v>
      </c>
      <c r="AR228" s="907" t="s">
        <v>1140</v>
      </c>
      <c r="AS228" s="907" t="s">
        <v>1140</v>
      </c>
      <c r="AT228" s="907" t="s">
        <v>1140</v>
      </c>
      <c r="AU228" s="907" t="s">
        <v>1140</v>
      </c>
      <c r="AV228" s="907" t="s">
        <v>1140</v>
      </c>
      <c r="AW228" s="907" t="s">
        <v>1140</v>
      </c>
      <c r="AX228" s="907" t="s">
        <v>1140</v>
      </c>
      <c r="AY228" s="907" t="s">
        <v>534</v>
      </c>
      <c r="AZ228" s="907" t="s">
        <v>534</v>
      </c>
      <c r="BA228" s="907" t="s">
        <v>1140</v>
      </c>
      <c r="BB228" s="907" t="s">
        <v>534</v>
      </c>
      <c r="BC228" s="907" t="s">
        <v>1140</v>
      </c>
      <c r="BD228" s="907" t="s">
        <v>534</v>
      </c>
      <c r="BE228" s="907" t="s">
        <v>1140</v>
      </c>
      <c r="BF228" s="907" t="s">
        <v>1140</v>
      </c>
      <c r="BG228" s="907" t="s">
        <v>534</v>
      </c>
      <c r="BH228" s="907" t="s">
        <v>534</v>
      </c>
      <c r="BI228" s="907" t="s">
        <v>1140</v>
      </c>
      <c r="BJ228" s="907" t="s">
        <v>534</v>
      </c>
      <c r="BK228" s="907" t="s">
        <v>1140</v>
      </c>
      <c r="BL228" s="907" t="s">
        <v>534</v>
      </c>
      <c r="BM228" s="907" t="s">
        <v>1140</v>
      </c>
      <c r="BN228" s="907" t="s">
        <v>1140</v>
      </c>
      <c r="BO228" s="907" t="s">
        <v>534</v>
      </c>
      <c r="BP228" s="907" t="s">
        <v>534</v>
      </c>
      <c r="BQ228" s="907" t="s">
        <v>534</v>
      </c>
      <c r="BR228" s="907" t="s">
        <v>534</v>
      </c>
      <c r="BS228" s="907" t="s">
        <v>1140</v>
      </c>
      <c r="BT228" s="907" t="s">
        <v>534</v>
      </c>
      <c r="BU228" s="907" t="s">
        <v>1140</v>
      </c>
      <c r="BV228" s="907" t="s">
        <v>1140</v>
      </c>
      <c r="BW228" s="907" t="s">
        <v>1140</v>
      </c>
      <c r="BX228" s="907" t="s">
        <v>1140</v>
      </c>
      <c r="BY228" s="907" t="s">
        <v>1140</v>
      </c>
      <c r="BZ228" s="907" t="s">
        <v>534</v>
      </c>
      <c r="CA228" s="907" t="s">
        <v>534</v>
      </c>
      <c r="CB228" s="907" t="s">
        <v>1140</v>
      </c>
      <c r="CC228" s="907" t="s">
        <v>1140</v>
      </c>
      <c r="CD228" s="907" t="s">
        <v>1140</v>
      </c>
      <c r="CE228" s="907" t="s">
        <v>1140</v>
      </c>
      <c r="CF228" s="907" t="s">
        <v>534</v>
      </c>
      <c r="CG228" s="907" t="s">
        <v>1140</v>
      </c>
      <c r="CH228" s="907" t="s">
        <v>1140</v>
      </c>
      <c r="CI228" s="907" t="s">
        <v>1140</v>
      </c>
      <c r="CJ228" s="907" t="s">
        <v>1140</v>
      </c>
      <c r="CK228" s="907" t="s">
        <v>1140</v>
      </c>
      <c r="CL228" s="907" t="s">
        <v>1140</v>
      </c>
      <c r="CM228" s="907" t="s">
        <v>1140</v>
      </c>
      <c r="CN228" s="907" t="s">
        <v>534</v>
      </c>
      <c r="CO228" s="907" t="s">
        <v>1140</v>
      </c>
      <c r="CP228" s="907" t="s">
        <v>1140</v>
      </c>
      <c r="CQ228" s="907" t="s">
        <v>1140</v>
      </c>
      <c r="CR228" s="907" t="s">
        <v>1140</v>
      </c>
      <c r="CS228" s="907" t="s">
        <v>1140</v>
      </c>
      <c r="CT228" s="907" t="s">
        <v>1140</v>
      </c>
      <c r="CU228" s="907" t="s">
        <v>1140</v>
      </c>
      <c r="CV228" s="907" t="s">
        <v>1140</v>
      </c>
      <c r="CW228" s="907" t="s">
        <v>1140</v>
      </c>
      <c r="CX228" s="907" t="s">
        <v>1140</v>
      </c>
      <c r="CY228" s="907" t="s">
        <v>1140</v>
      </c>
      <c r="CZ228" s="907" t="s">
        <v>534</v>
      </c>
      <c r="DA228" s="907" t="s">
        <v>1140</v>
      </c>
      <c r="DB228" s="907" t="s">
        <v>1140</v>
      </c>
      <c r="DC228" s="907" t="s">
        <v>1140</v>
      </c>
      <c r="DD228" s="907" t="s">
        <v>1140</v>
      </c>
      <c r="DE228" s="907" t="s">
        <v>1140</v>
      </c>
      <c r="DF228" s="907" t="s">
        <v>1140</v>
      </c>
      <c r="DG228" s="907" t="s">
        <v>1140</v>
      </c>
      <c r="DH228" s="907" t="s">
        <v>1140</v>
      </c>
      <c r="DI228" s="907" t="s">
        <v>1140</v>
      </c>
      <c r="DJ228" s="907" t="s">
        <v>534</v>
      </c>
      <c r="DK228" s="907" t="s">
        <v>1140</v>
      </c>
      <c r="DL228" s="907" t="s">
        <v>1140</v>
      </c>
      <c r="DM228" s="907" t="s">
        <v>1140</v>
      </c>
      <c r="DN228" s="907" t="s">
        <v>1140</v>
      </c>
      <c r="DO228" s="907" t="s">
        <v>1140</v>
      </c>
      <c r="DP228" s="907" t="s">
        <v>1140</v>
      </c>
      <c r="DQ228" s="907" t="s">
        <v>1140</v>
      </c>
      <c r="DR228" s="907" t="s">
        <v>534</v>
      </c>
      <c r="DS228" s="907" t="s">
        <v>534</v>
      </c>
      <c r="DT228" s="907" t="s">
        <v>534</v>
      </c>
      <c r="DU228" s="907" t="s">
        <v>1140</v>
      </c>
      <c r="DV228" s="907" t="s">
        <v>1140</v>
      </c>
      <c r="DW228" s="907" t="s">
        <v>534</v>
      </c>
      <c r="DX228" s="907" t="s">
        <v>534</v>
      </c>
      <c r="DY228" s="907" t="s">
        <v>534</v>
      </c>
      <c r="DZ228" s="907" t="s">
        <v>1140</v>
      </c>
      <c r="EA228" s="907" t="s">
        <v>534</v>
      </c>
      <c r="EB228" s="907" t="s">
        <v>534</v>
      </c>
      <c r="EC228" s="907" t="s">
        <v>534</v>
      </c>
      <c r="ED228" s="907" t="s">
        <v>534</v>
      </c>
      <c r="EE228" s="907" t="s">
        <v>534</v>
      </c>
      <c r="EF228" s="907" t="s">
        <v>1140</v>
      </c>
      <c r="EG228" s="907" t="s">
        <v>1140</v>
      </c>
      <c r="EH228" s="907" t="s">
        <v>1140</v>
      </c>
      <c r="EI228" s="907" t="s">
        <v>1140</v>
      </c>
      <c r="EJ228" s="907" t="s">
        <v>1140</v>
      </c>
      <c r="EK228" s="907" t="s">
        <v>1140</v>
      </c>
      <c r="EL228" s="907" t="s">
        <v>1140</v>
      </c>
      <c r="EM228" s="907" t="s">
        <v>1140</v>
      </c>
      <c r="EN228" s="907" t="s">
        <v>1140</v>
      </c>
      <c r="EO228" s="907" t="s">
        <v>1140</v>
      </c>
      <c r="EP228" s="907" t="s">
        <v>1140</v>
      </c>
      <c r="EQ228" s="907" t="s">
        <v>1140</v>
      </c>
      <c r="ER228" s="907" t="s">
        <v>534</v>
      </c>
      <c r="ES228" s="907" t="s">
        <v>1140</v>
      </c>
      <c r="ET228" s="907" t="s">
        <v>534</v>
      </c>
      <c r="EU228" s="907" t="s">
        <v>1140</v>
      </c>
      <c r="EV228" s="907" t="s">
        <v>1140</v>
      </c>
      <c r="EW228" s="907" t="s">
        <v>1140</v>
      </c>
      <c r="EX228" s="907" t="s">
        <v>534</v>
      </c>
      <c r="EY228" s="907" t="s">
        <v>1140</v>
      </c>
      <c r="EZ228" s="907" t="s">
        <v>1140</v>
      </c>
      <c r="FA228" s="907" t="s">
        <v>1140</v>
      </c>
      <c r="FB228" s="907" t="s">
        <v>1140</v>
      </c>
      <c r="FC228" s="907" t="s">
        <v>1140</v>
      </c>
      <c r="FD228" s="907" t="s">
        <v>1140</v>
      </c>
      <c r="FE228" s="907" t="s">
        <v>1140</v>
      </c>
      <c r="FF228" s="907" t="s">
        <v>1140</v>
      </c>
      <c r="FG228" s="907" t="s">
        <v>1140</v>
      </c>
      <c r="FH228" s="907" t="s">
        <v>1140</v>
      </c>
      <c r="FI228" s="907" t="s">
        <v>1140</v>
      </c>
      <c r="FJ228" s="907" t="s">
        <v>1140</v>
      </c>
      <c r="FK228" s="907" t="s">
        <v>1140</v>
      </c>
      <c r="FL228" s="907" t="s">
        <v>1140</v>
      </c>
      <c r="FM228" s="907" t="s">
        <v>1140</v>
      </c>
      <c r="FN228" s="907" t="s">
        <v>1140</v>
      </c>
      <c r="FO228" s="907" t="s">
        <v>1140</v>
      </c>
      <c r="FP228" s="907" t="s">
        <v>1140</v>
      </c>
      <c r="FQ228" s="907" t="s">
        <v>1140</v>
      </c>
      <c r="FR228" s="907" t="s">
        <v>534</v>
      </c>
      <c r="FS228" s="907" t="s">
        <v>534</v>
      </c>
      <c r="FT228" s="907" t="s">
        <v>1140</v>
      </c>
      <c r="FU228" s="907" t="s">
        <v>1140</v>
      </c>
      <c r="FV228" s="907" t="s">
        <v>534</v>
      </c>
      <c r="FW228" s="907" t="s">
        <v>1140</v>
      </c>
      <c r="FX228" s="907" t="s">
        <v>534</v>
      </c>
      <c r="FY228" s="907" t="s">
        <v>534</v>
      </c>
      <c r="FZ228" s="907" t="s">
        <v>534</v>
      </c>
      <c r="GA228" s="907" t="s">
        <v>534</v>
      </c>
      <c r="GB228" s="907" t="s">
        <v>1140</v>
      </c>
      <c r="GC228" s="907" t="s">
        <v>1140</v>
      </c>
      <c r="GD228" s="907" t="s">
        <v>534</v>
      </c>
      <c r="GE228" s="907" t="s">
        <v>534</v>
      </c>
      <c r="GF228" s="907" t="s">
        <v>1140</v>
      </c>
      <c r="GG228" s="907" t="s">
        <v>1140</v>
      </c>
      <c r="GH228" s="907" t="s">
        <v>534</v>
      </c>
      <c r="GI228" s="907" t="s">
        <v>534</v>
      </c>
      <c r="GJ228" s="907" t="s">
        <v>534</v>
      </c>
      <c r="GK228" s="907" t="s">
        <v>534</v>
      </c>
    </row>
    <row r="229" spans="1:193" x14ac:dyDescent="0.2">
      <c r="A229" s="906">
        <v>44689</v>
      </c>
      <c r="B229" s="907" t="s">
        <v>1140</v>
      </c>
      <c r="C229" s="907" t="s">
        <v>1140</v>
      </c>
      <c r="D229" s="907" t="s">
        <v>1140</v>
      </c>
      <c r="E229" s="907" t="s">
        <v>534</v>
      </c>
      <c r="F229" s="907" t="s">
        <v>1140</v>
      </c>
      <c r="G229" s="907" t="s">
        <v>1140</v>
      </c>
      <c r="H229" s="907" t="s">
        <v>1140</v>
      </c>
      <c r="I229" s="907" t="s">
        <v>534</v>
      </c>
      <c r="J229" s="907" t="s">
        <v>1140</v>
      </c>
      <c r="K229" s="907" t="s">
        <v>1140</v>
      </c>
      <c r="L229" s="907" t="s">
        <v>1140</v>
      </c>
      <c r="M229" s="907" t="s">
        <v>1140</v>
      </c>
      <c r="N229" s="907" t="s">
        <v>1140</v>
      </c>
      <c r="O229" s="907" t="s">
        <v>1140</v>
      </c>
      <c r="P229" s="907" t="s">
        <v>1140</v>
      </c>
      <c r="Q229" s="907" t="s">
        <v>1140</v>
      </c>
      <c r="R229" s="907" t="s">
        <v>1140</v>
      </c>
      <c r="S229" s="907" t="s">
        <v>1140</v>
      </c>
      <c r="T229" s="907" t="s">
        <v>1140</v>
      </c>
      <c r="U229" s="907" t="s">
        <v>1140</v>
      </c>
      <c r="V229" s="907" t="s">
        <v>1140</v>
      </c>
      <c r="W229" s="907" t="s">
        <v>1140</v>
      </c>
      <c r="X229" s="907" t="s">
        <v>1140</v>
      </c>
      <c r="Y229" s="907" t="s">
        <v>1140</v>
      </c>
      <c r="Z229" s="907" t="s">
        <v>1140</v>
      </c>
      <c r="AA229" s="907" t="s">
        <v>1140</v>
      </c>
      <c r="AB229" s="907" t="s">
        <v>1140</v>
      </c>
      <c r="AC229" s="907" t="s">
        <v>1140</v>
      </c>
      <c r="AD229" s="907" t="s">
        <v>1140</v>
      </c>
      <c r="AE229" s="907" t="s">
        <v>1140</v>
      </c>
      <c r="AF229" s="907" t="s">
        <v>1140</v>
      </c>
      <c r="AG229" s="907" t="s">
        <v>1140</v>
      </c>
      <c r="AH229" s="907" t="s">
        <v>1140</v>
      </c>
      <c r="AI229" s="907" t="s">
        <v>1140</v>
      </c>
      <c r="AJ229" s="907" t="s">
        <v>1140</v>
      </c>
      <c r="AK229" s="907" t="s">
        <v>1140</v>
      </c>
      <c r="AL229" s="907" t="s">
        <v>1140</v>
      </c>
      <c r="AM229" s="907" t="s">
        <v>1140</v>
      </c>
      <c r="AN229" s="907" t="s">
        <v>1140</v>
      </c>
      <c r="AO229" s="907" t="s">
        <v>1140</v>
      </c>
      <c r="AP229" s="907" t="s">
        <v>1140</v>
      </c>
      <c r="AQ229" s="907" t="s">
        <v>1140</v>
      </c>
      <c r="AR229" s="907" t="s">
        <v>1140</v>
      </c>
      <c r="AS229" s="907" t="s">
        <v>1140</v>
      </c>
      <c r="AT229" s="907" t="s">
        <v>1140</v>
      </c>
      <c r="AU229" s="907" t="s">
        <v>1140</v>
      </c>
      <c r="AV229" s="907" t="s">
        <v>1140</v>
      </c>
      <c r="AW229" s="907" t="s">
        <v>1140</v>
      </c>
      <c r="AX229" s="907" t="s">
        <v>1140</v>
      </c>
      <c r="AY229" s="907" t="s">
        <v>534</v>
      </c>
      <c r="AZ229" s="907" t="s">
        <v>534</v>
      </c>
      <c r="BA229" s="907" t="s">
        <v>1140</v>
      </c>
      <c r="BB229" s="907" t="s">
        <v>534</v>
      </c>
      <c r="BC229" s="907" t="s">
        <v>1140</v>
      </c>
      <c r="BD229" s="907" t="s">
        <v>534</v>
      </c>
      <c r="BE229" s="907" t="s">
        <v>1140</v>
      </c>
      <c r="BF229" s="907" t="s">
        <v>1140</v>
      </c>
      <c r="BG229" s="907" t="s">
        <v>534</v>
      </c>
      <c r="BH229" s="907" t="s">
        <v>534</v>
      </c>
      <c r="BI229" s="907" t="s">
        <v>1140</v>
      </c>
      <c r="BJ229" s="907" t="s">
        <v>534</v>
      </c>
      <c r="BK229" s="907" t="s">
        <v>1140</v>
      </c>
      <c r="BL229" s="907" t="s">
        <v>534</v>
      </c>
      <c r="BM229" s="907" t="s">
        <v>1140</v>
      </c>
      <c r="BN229" s="907" t="s">
        <v>1140</v>
      </c>
      <c r="BO229" s="907" t="s">
        <v>534</v>
      </c>
      <c r="BP229" s="907" t="s">
        <v>534</v>
      </c>
      <c r="BQ229" s="907" t="s">
        <v>534</v>
      </c>
      <c r="BR229" s="907" t="s">
        <v>534</v>
      </c>
      <c r="BS229" s="907" t="s">
        <v>1140</v>
      </c>
      <c r="BT229" s="907" t="s">
        <v>534</v>
      </c>
      <c r="BU229" s="907" t="s">
        <v>1140</v>
      </c>
      <c r="BV229" s="907" t="s">
        <v>1140</v>
      </c>
      <c r="BW229" s="907" t="s">
        <v>1140</v>
      </c>
      <c r="BX229" s="907" t="s">
        <v>1140</v>
      </c>
      <c r="BY229" s="907" t="s">
        <v>1140</v>
      </c>
      <c r="BZ229" s="907" t="s">
        <v>534</v>
      </c>
      <c r="CA229" s="907" t="s">
        <v>534</v>
      </c>
      <c r="CB229" s="907" t="s">
        <v>1140</v>
      </c>
      <c r="CC229" s="907" t="s">
        <v>1140</v>
      </c>
      <c r="CD229" s="907" t="s">
        <v>1140</v>
      </c>
      <c r="CE229" s="907" t="s">
        <v>1140</v>
      </c>
      <c r="CF229" s="907" t="s">
        <v>534</v>
      </c>
      <c r="CG229" s="907" t="s">
        <v>1140</v>
      </c>
      <c r="CH229" s="907" t="s">
        <v>1140</v>
      </c>
      <c r="CI229" s="907" t="s">
        <v>1140</v>
      </c>
      <c r="CJ229" s="907" t="s">
        <v>1140</v>
      </c>
      <c r="CK229" s="907" t="s">
        <v>1140</v>
      </c>
      <c r="CL229" s="907" t="s">
        <v>1140</v>
      </c>
      <c r="CM229" s="907" t="s">
        <v>1140</v>
      </c>
      <c r="CN229" s="907" t="s">
        <v>534</v>
      </c>
      <c r="CO229" s="907" t="s">
        <v>1140</v>
      </c>
      <c r="CP229" s="907" t="s">
        <v>1140</v>
      </c>
      <c r="CQ229" s="907" t="s">
        <v>1140</v>
      </c>
      <c r="CR229" s="907" t="s">
        <v>1140</v>
      </c>
      <c r="CS229" s="907" t="s">
        <v>1140</v>
      </c>
      <c r="CT229" s="907" t="s">
        <v>1140</v>
      </c>
      <c r="CU229" s="907" t="s">
        <v>1140</v>
      </c>
      <c r="CV229" s="907" t="s">
        <v>1140</v>
      </c>
      <c r="CW229" s="907" t="s">
        <v>1140</v>
      </c>
      <c r="CX229" s="907" t="s">
        <v>1140</v>
      </c>
      <c r="CY229" s="907" t="s">
        <v>1140</v>
      </c>
      <c r="CZ229" s="907" t="s">
        <v>534</v>
      </c>
      <c r="DA229" s="907" t="s">
        <v>1140</v>
      </c>
      <c r="DB229" s="907" t="s">
        <v>1140</v>
      </c>
      <c r="DC229" s="907" t="s">
        <v>1140</v>
      </c>
      <c r="DD229" s="907" t="s">
        <v>1140</v>
      </c>
      <c r="DE229" s="907" t="s">
        <v>1140</v>
      </c>
      <c r="DF229" s="907" t="s">
        <v>1140</v>
      </c>
      <c r="DG229" s="907" t="s">
        <v>1140</v>
      </c>
      <c r="DH229" s="907" t="s">
        <v>1140</v>
      </c>
      <c r="DI229" s="907" t="s">
        <v>1140</v>
      </c>
      <c r="DJ229" s="907" t="s">
        <v>534</v>
      </c>
      <c r="DK229" s="907" t="s">
        <v>1140</v>
      </c>
      <c r="DL229" s="907" t="s">
        <v>1140</v>
      </c>
      <c r="DM229" s="907" t="s">
        <v>1140</v>
      </c>
      <c r="DN229" s="907" t="s">
        <v>1140</v>
      </c>
      <c r="DO229" s="907" t="s">
        <v>1140</v>
      </c>
      <c r="DP229" s="907" t="s">
        <v>1140</v>
      </c>
      <c r="DQ229" s="907" t="s">
        <v>1140</v>
      </c>
      <c r="DR229" s="907" t="s">
        <v>534</v>
      </c>
      <c r="DS229" s="907" t="s">
        <v>534</v>
      </c>
      <c r="DT229" s="907" t="s">
        <v>534</v>
      </c>
      <c r="DU229" s="907" t="s">
        <v>1140</v>
      </c>
      <c r="DV229" s="907" t="s">
        <v>1140</v>
      </c>
      <c r="DW229" s="907" t="s">
        <v>534</v>
      </c>
      <c r="DX229" s="907" t="s">
        <v>534</v>
      </c>
      <c r="DY229" s="907" t="s">
        <v>534</v>
      </c>
      <c r="DZ229" s="907" t="s">
        <v>534</v>
      </c>
      <c r="EA229" s="907" t="s">
        <v>534</v>
      </c>
      <c r="EB229" s="907" t="s">
        <v>534</v>
      </c>
      <c r="EC229" s="907" t="s">
        <v>534</v>
      </c>
      <c r="ED229" s="907" t="s">
        <v>534</v>
      </c>
      <c r="EE229" s="907" t="s">
        <v>534</v>
      </c>
      <c r="EF229" s="907" t="s">
        <v>1140</v>
      </c>
      <c r="EG229" s="907" t="s">
        <v>1140</v>
      </c>
      <c r="EH229" s="907" t="s">
        <v>1140</v>
      </c>
      <c r="EI229" s="907" t="s">
        <v>1140</v>
      </c>
      <c r="EJ229" s="907" t="s">
        <v>1140</v>
      </c>
      <c r="EK229" s="907" t="s">
        <v>1140</v>
      </c>
      <c r="EL229" s="907" t="s">
        <v>1140</v>
      </c>
      <c r="EM229" s="907" t="s">
        <v>1140</v>
      </c>
      <c r="EN229" s="907" t="s">
        <v>1140</v>
      </c>
      <c r="EO229" s="907" t="s">
        <v>1140</v>
      </c>
      <c r="EP229" s="907" t="s">
        <v>1140</v>
      </c>
      <c r="EQ229" s="907" t="s">
        <v>1140</v>
      </c>
      <c r="ER229" s="907" t="s">
        <v>1140</v>
      </c>
      <c r="ES229" s="907" t="s">
        <v>534</v>
      </c>
      <c r="ET229" s="907" t="s">
        <v>534</v>
      </c>
      <c r="EU229" s="907" t="s">
        <v>1140</v>
      </c>
      <c r="EV229" s="907" t="s">
        <v>1140</v>
      </c>
      <c r="EW229" s="907" t="s">
        <v>1140</v>
      </c>
      <c r="EX229" s="907" t="s">
        <v>534</v>
      </c>
      <c r="EY229" s="907" t="s">
        <v>1140</v>
      </c>
      <c r="EZ229" s="907" t="s">
        <v>1140</v>
      </c>
      <c r="FA229" s="907" t="s">
        <v>1140</v>
      </c>
      <c r="FB229" s="907" t="s">
        <v>1140</v>
      </c>
      <c r="FC229" s="907" t="s">
        <v>1140</v>
      </c>
      <c r="FD229" s="907" t="s">
        <v>1140</v>
      </c>
      <c r="FE229" s="907" t="s">
        <v>1140</v>
      </c>
      <c r="FF229" s="907" t="s">
        <v>1140</v>
      </c>
      <c r="FG229" s="907" t="s">
        <v>1140</v>
      </c>
      <c r="FH229" s="907" t="s">
        <v>1140</v>
      </c>
      <c r="FI229" s="907" t="s">
        <v>1140</v>
      </c>
      <c r="FJ229" s="907" t="s">
        <v>1140</v>
      </c>
      <c r="FK229" s="907" t="s">
        <v>1140</v>
      </c>
      <c r="FL229" s="907" t="s">
        <v>1140</v>
      </c>
      <c r="FM229" s="907" t="s">
        <v>1140</v>
      </c>
      <c r="FN229" s="907" t="s">
        <v>1140</v>
      </c>
      <c r="FO229" s="907" t="s">
        <v>1140</v>
      </c>
      <c r="FP229" s="907" t="s">
        <v>1140</v>
      </c>
      <c r="FQ229" s="907" t="s">
        <v>1140</v>
      </c>
      <c r="FR229" s="907" t="s">
        <v>534</v>
      </c>
      <c r="FS229" s="907" t="s">
        <v>1140</v>
      </c>
      <c r="FT229" s="907" t="s">
        <v>1140</v>
      </c>
      <c r="FU229" s="907" t="s">
        <v>1140</v>
      </c>
      <c r="FV229" s="907" t="s">
        <v>534</v>
      </c>
      <c r="FW229" s="907" t="s">
        <v>1140</v>
      </c>
      <c r="FX229" s="907" t="s">
        <v>534</v>
      </c>
      <c r="FY229" s="907" t="s">
        <v>534</v>
      </c>
      <c r="FZ229" s="907" t="s">
        <v>534</v>
      </c>
      <c r="GA229" s="907" t="s">
        <v>534</v>
      </c>
      <c r="GB229" s="907" t="s">
        <v>534</v>
      </c>
      <c r="GC229" s="907" t="s">
        <v>1140</v>
      </c>
      <c r="GD229" s="907" t="s">
        <v>534</v>
      </c>
      <c r="GE229" s="907" t="s">
        <v>534</v>
      </c>
      <c r="GF229" s="907" t="s">
        <v>1140</v>
      </c>
      <c r="GG229" s="907" t="s">
        <v>1140</v>
      </c>
      <c r="GH229" s="907" t="s">
        <v>534</v>
      </c>
      <c r="GI229" s="907" t="s">
        <v>534</v>
      </c>
      <c r="GJ229" s="907" t="s">
        <v>534</v>
      </c>
      <c r="GK229" s="907" t="s">
        <v>534</v>
      </c>
    </row>
    <row r="230" spans="1:193" x14ac:dyDescent="0.2">
      <c r="A230" s="906">
        <v>44690</v>
      </c>
      <c r="B230" s="907" t="s">
        <v>1140</v>
      </c>
      <c r="C230" s="907" t="s">
        <v>1140</v>
      </c>
      <c r="D230" s="907" t="s">
        <v>1140</v>
      </c>
      <c r="E230" s="907" t="s">
        <v>534</v>
      </c>
      <c r="F230" s="907" t="s">
        <v>1140</v>
      </c>
      <c r="G230" s="907" t="s">
        <v>1140</v>
      </c>
      <c r="H230" s="907" t="s">
        <v>1140</v>
      </c>
      <c r="I230" s="907" t="s">
        <v>534</v>
      </c>
      <c r="J230" s="907" t="s">
        <v>1140</v>
      </c>
      <c r="K230" s="907" t="s">
        <v>1140</v>
      </c>
      <c r="L230" s="907" t="s">
        <v>1140</v>
      </c>
      <c r="M230" s="907" t="s">
        <v>1140</v>
      </c>
      <c r="N230" s="907" t="s">
        <v>1140</v>
      </c>
      <c r="O230" s="907" t="s">
        <v>1140</v>
      </c>
      <c r="P230" s="907" t="s">
        <v>1140</v>
      </c>
      <c r="Q230" s="907" t="s">
        <v>1140</v>
      </c>
      <c r="R230" s="907" t="s">
        <v>1140</v>
      </c>
      <c r="S230" s="907" t="s">
        <v>1140</v>
      </c>
      <c r="T230" s="907" t="s">
        <v>1140</v>
      </c>
      <c r="U230" s="907" t="s">
        <v>1140</v>
      </c>
      <c r="V230" s="907" t="s">
        <v>1140</v>
      </c>
      <c r="W230" s="907" t="s">
        <v>1140</v>
      </c>
      <c r="X230" s="907" t="s">
        <v>1140</v>
      </c>
      <c r="Y230" s="907" t="s">
        <v>1140</v>
      </c>
      <c r="Z230" s="907" t="s">
        <v>1140</v>
      </c>
      <c r="AA230" s="907" t="s">
        <v>1140</v>
      </c>
      <c r="AB230" s="907" t="s">
        <v>1140</v>
      </c>
      <c r="AC230" s="907" t="s">
        <v>1140</v>
      </c>
      <c r="AD230" s="907" t="s">
        <v>1140</v>
      </c>
      <c r="AE230" s="907" t="s">
        <v>1140</v>
      </c>
      <c r="AF230" s="907" t="s">
        <v>1140</v>
      </c>
      <c r="AG230" s="907" t="s">
        <v>1140</v>
      </c>
      <c r="AH230" s="907" t="s">
        <v>1140</v>
      </c>
      <c r="AI230" s="907" t="s">
        <v>1140</v>
      </c>
      <c r="AJ230" s="907" t="s">
        <v>1140</v>
      </c>
      <c r="AK230" s="907" t="s">
        <v>1140</v>
      </c>
      <c r="AL230" s="907" t="s">
        <v>1140</v>
      </c>
      <c r="AM230" s="907" t="s">
        <v>1140</v>
      </c>
      <c r="AN230" s="907" t="s">
        <v>1140</v>
      </c>
      <c r="AO230" s="907" t="s">
        <v>1140</v>
      </c>
      <c r="AP230" s="907" t="s">
        <v>1140</v>
      </c>
      <c r="AQ230" s="907" t="s">
        <v>1140</v>
      </c>
      <c r="AR230" s="907" t="s">
        <v>1140</v>
      </c>
      <c r="AS230" s="907" t="s">
        <v>1140</v>
      </c>
      <c r="AT230" s="907" t="s">
        <v>1140</v>
      </c>
      <c r="AU230" s="907" t="s">
        <v>1140</v>
      </c>
      <c r="AV230" s="907" t="s">
        <v>1140</v>
      </c>
      <c r="AW230" s="907" t="s">
        <v>1140</v>
      </c>
      <c r="AX230" s="907" t="s">
        <v>1140</v>
      </c>
      <c r="AY230" s="907" t="s">
        <v>534</v>
      </c>
      <c r="AZ230" s="907" t="s">
        <v>534</v>
      </c>
      <c r="BA230" s="907" t="s">
        <v>1140</v>
      </c>
      <c r="BB230" s="907" t="s">
        <v>534</v>
      </c>
      <c r="BC230" s="907" t="s">
        <v>1140</v>
      </c>
      <c r="BD230" s="907" t="s">
        <v>534</v>
      </c>
      <c r="BE230" s="907" t="s">
        <v>1140</v>
      </c>
      <c r="BF230" s="907" t="s">
        <v>1140</v>
      </c>
      <c r="BG230" s="907" t="s">
        <v>534</v>
      </c>
      <c r="BH230" s="907" t="s">
        <v>534</v>
      </c>
      <c r="BI230" s="907" t="s">
        <v>1140</v>
      </c>
      <c r="BJ230" s="907" t="s">
        <v>534</v>
      </c>
      <c r="BK230" s="907" t="s">
        <v>1140</v>
      </c>
      <c r="BL230" s="907" t="s">
        <v>534</v>
      </c>
      <c r="BM230" s="907" t="s">
        <v>1140</v>
      </c>
      <c r="BN230" s="907" t="s">
        <v>1140</v>
      </c>
      <c r="BO230" s="907" t="s">
        <v>534</v>
      </c>
      <c r="BP230" s="907" t="s">
        <v>534</v>
      </c>
      <c r="BQ230" s="907" t="s">
        <v>534</v>
      </c>
      <c r="BR230" s="907" t="s">
        <v>534</v>
      </c>
      <c r="BS230" s="907" t="s">
        <v>1140</v>
      </c>
      <c r="BT230" s="907" t="s">
        <v>534</v>
      </c>
      <c r="BU230" s="907" t="s">
        <v>1140</v>
      </c>
      <c r="BV230" s="907" t="s">
        <v>1140</v>
      </c>
      <c r="BW230" s="907" t="s">
        <v>1140</v>
      </c>
      <c r="BX230" s="907" t="s">
        <v>1140</v>
      </c>
      <c r="BY230" s="907" t="s">
        <v>1140</v>
      </c>
      <c r="BZ230" s="907" t="s">
        <v>534</v>
      </c>
      <c r="CA230" s="907" t="s">
        <v>534</v>
      </c>
      <c r="CB230" s="907" t="s">
        <v>1140</v>
      </c>
      <c r="CC230" s="907" t="s">
        <v>1140</v>
      </c>
      <c r="CD230" s="907" t="s">
        <v>1140</v>
      </c>
      <c r="CE230" s="907" t="s">
        <v>1140</v>
      </c>
      <c r="CF230" s="907" t="s">
        <v>534</v>
      </c>
      <c r="CG230" s="907" t="s">
        <v>1140</v>
      </c>
      <c r="CH230" s="907" t="s">
        <v>1140</v>
      </c>
      <c r="CI230" s="907" t="s">
        <v>1140</v>
      </c>
      <c r="CJ230" s="907" t="s">
        <v>1140</v>
      </c>
      <c r="CK230" s="907" t="s">
        <v>1140</v>
      </c>
      <c r="CL230" s="907" t="s">
        <v>1140</v>
      </c>
      <c r="CM230" s="907" t="s">
        <v>1140</v>
      </c>
      <c r="CN230" s="907" t="s">
        <v>534</v>
      </c>
      <c r="CO230" s="907" t="s">
        <v>1140</v>
      </c>
      <c r="CP230" s="907" t="s">
        <v>1140</v>
      </c>
      <c r="CQ230" s="907" t="s">
        <v>1140</v>
      </c>
      <c r="CR230" s="907" t="s">
        <v>1140</v>
      </c>
      <c r="CS230" s="907" t="s">
        <v>1140</v>
      </c>
      <c r="CT230" s="907" t="s">
        <v>1140</v>
      </c>
      <c r="CU230" s="907" t="s">
        <v>1140</v>
      </c>
      <c r="CV230" s="907" t="s">
        <v>1140</v>
      </c>
      <c r="CW230" s="907" t="s">
        <v>1140</v>
      </c>
      <c r="CX230" s="907" t="s">
        <v>1140</v>
      </c>
      <c r="CY230" s="907" t="s">
        <v>1140</v>
      </c>
      <c r="CZ230" s="907" t="s">
        <v>534</v>
      </c>
      <c r="DA230" s="907" t="s">
        <v>1140</v>
      </c>
      <c r="DB230" s="907" t="s">
        <v>1140</v>
      </c>
      <c r="DC230" s="907" t="s">
        <v>1140</v>
      </c>
      <c r="DD230" s="907" t="s">
        <v>1140</v>
      </c>
      <c r="DE230" s="907" t="s">
        <v>1140</v>
      </c>
      <c r="DF230" s="907" t="s">
        <v>1140</v>
      </c>
      <c r="DG230" s="907" t="s">
        <v>1140</v>
      </c>
      <c r="DH230" s="907" t="s">
        <v>1140</v>
      </c>
      <c r="DI230" s="907" t="s">
        <v>1140</v>
      </c>
      <c r="DJ230" s="907" t="s">
        <v>534</v>
      </c>
      <c r="DK230" s="907" t="s">
        <v>1140</v>
      </c>
      <c r="DL230" s="907" t="s">
        <v>1140</v>
      </c>
      <c r="DM230" s="907" t="s">
        <v>1140</v>
      </c>
      <c r="DN230" s="907" t="s">
        <v>1140</v>
      </c>
      <c r="DO230" s="907" t="s">
        <v>1140</v>
      </c>
      <c r="DP230" s="907" t="s">
        <v>1140</v>
      </c>
      <c r="DQ230" s="907" t="s">
        <v>1140</v>
      </c>
      <c r="DR230" s="907" t="s">
        <v>1140</v>
      </c>
      <c r="DS230" s="907" t="s">
        <v>1140</v>
      </c>
      <c r="DT230" s="907" t="s">
        <v>1140</v>
      </c>
      <c r="DU230" s="907" t="s">
        <v>1140</v>
      </c>
      <c r="DV230" s="907" t="s">
        <v>1140</v>
      </c>
      <c r="DW230" s="907" t="s">
        <v>534</v>
      </c>
      <c r="DX230" s="907" t="s">
        <v>534</v>
      </c>
      <c r="DY230" s="907" t="s">
        <v>534</v>
      </c>
      <c r="DZ230" s="907" t="s">
        <v>1140</v>
      </c>
      <c r="EA230" s="907" t="s">
        <v>534</v>
      </c>
      <c r="EB230" s="907" t="s">
        <v>1140</v>
      </c>
      <c r="EC230" s="907" t="s">
        <v>534</v>
      </c>
      <c r="ED230" s="907" t="s">
        <v>534</v>
      </c>
      <c r="EE230" s="907" t="s">
        <v>534</v>
      </c>
      <c r="EF230" s="907" t="s">
        <v>1140</v>
      </c>
      <c r="EG230" s="907" t="s">
        <v>1140</v>
      </c>
      <c r="EH230" s="907" t="s">
        <v>1140</v>
      </c>
      <c r="EI230" s="907" t="s">
        <v>1140</v>
      </c>
      <c r="EJ230" s="907" t="s">
        <v>1140</v>
      </c>
      <c r="EK230" s="907" t="s">
        <v>1140</v>
      </c>
      <c r="EL230" s="907" t="s">
        <v>1140</v>
      </c>
      <c r="EM230" s="907" t="s">
        <v>1140</v>
      </c>
      <c r="EN230" s="907" t="s">
        <v>1140</v>
      </c>
      <c r="EO230" s="907" t="s">
        <v>1140</v>
      </c>
      <c r="EP230" s="907" t="s">
        <v>1140</v>
      </c>
      <c r="EQ230" s="907" t="s">
        <v>1140</v>
      </c>
      <c r="ER230" s="907" t="s">
        <v>534</v>
      </c>
      <c r="ES230" s="907" t="s">
        <v>1140</v>
      </c>
      <c r="ET230" s="907" t="s">
        <v>534</v>
      </c>
      <c r="EU230" s="907" t="s">
        <v>1140</v>
      </c>
      <c r="EV230" s="907" t="s">
        <v>1140</v>
      </c>
      <c r="EW230" s="907" t="s">
        <v>1140</v>
      </c>
      <c r="EX230" s="907" t="s">
        <v>534</v>
      </c>
      <c r="EY230" s="907" t="s">
        <v>1140</v>
      </c>
      <c r="EZ230" s="907" t="s">
        <v>1140</v>
      </c>
      <c r="FA230" s="907" t="s">
        <v>1140</v>
      </c>
      <c r="FB230" s="907" t="s">
        <v>1140</v>
      </c>
      <c r="FC230" s="907" t="s">
        <v>1140</v>
      </c>
      <c r="FD230" s="907" t="s">
        <v>1140</v>
      </c>
      <c r="FE230" s="907" t="s">
        <v>1140</v>
      </c>
      <c r="FF230" s="907" t="s">
        <v>1140</v>
      </c>
      <c r="FG230" s="907" t="s">
        <v>1140</v>
      </c>
      <c r="FH230" s="907" t="s">
        <v>1140</v>
      </c>
      <c r="FI230" s="907" t="s">
        <v>1140</v>
      </c>
      <c r="FJ230" s="907" t="s">
        <v>1140</v>
      </c>
      <c r="FK230" s="907" t="s">
        <v>1140</v>
      </c>
      <c r="FL230" s="907" t="s">
        <v>1140</v>
      </c>
      <c r="FM230" s="907" t="s">
        <v>1140</v>
      </c>
      <c r="FN230" s="907" t="s">
        <v>1140</v>
      </c>
      <c r="FO230" s="907" t="s">
        <v>1140</v>
      </c>
      <c r="FP230" s="907" t="s">
        <v>1140</v>
      </c>
      <c r="FQ230" s="907" t="s">
        <v>1140</v>
      </c>
      <c r="FR230" s="907" t="s">
        <v>534</v>
      </c>
      <c r="FS230" s="907" t="s">
        <v>1140</v>
      </c>
      <c r="FT230" s="907" t="s">
        <v>1140</v>
      </c>
      <c r="FU230" s="907" t="s">
        <v>1140</v>
      </c>
      <c r="FV230" s="907" t="s">
        <v>534</v>
      </c>
      <c r="FW230" s="907" t="s">
        <v>1140</v>
      </c>
      <c r="FX230" s="907" t="s">
        <v>534</v>
      </c>
      <c r="FY230" s="907" t="s">
        <v>534</v>
      </c>
      <c r="FZ230" s="907" t="s">
        <v>534</v>
      </c>
      <c r="GA230" s="907" t="s">
        <v>534</v>
      </c>
      <c r="GB230" s="907" t="s">
        <v>534</v>
      </c>
      <c r="GC230" s="907" t="s">
        <v>1140</v>
      </c>
      <c r="GD230" s="907" t="s">
        <v>534</v>
      </c>
      <c r="GE230" s="907" t="s">
        <v>534</v>
      </c>
      <c r="GF230" s="907" t="s">
        <v>1140</v>
      </c>
      <c r="GG230" s="907" t="s">
        <v>1140</v>
      </c>
      <c r="GH230" s="907" t="s">
        <v>534</v>
      </c>
      <c r="GI230" s="907" t="s">
        <v>534</v>
      </c>
      <c r="GJ230" s="907" t="s">
        <v>534</v>
      </c>
      <c r="GK230" s="907" t="s">
        <v>534</v>
      </c>
    </row>
    <row r="231" spans="1:193" x14ac:dyDescent="0.2">
      <c r="A231" s="906">
        <v>44691</v>
      </c>
      <c r="B231" s="907" t="s">
        <v>1140</v>
      </c>
      <c r="C231" s="907" t="s">
        <v>1140</v>
      </c>
      <c r="D231" s="907" t="s">
        <v>1140</v>
      </c>
      <c r="E231" s="907" t="s">
        <v>534</v>
      </c>
      <c r="F231" s="907" t="s">
        <v>1140</v>
      </c>
      <c r="G231" s="907" t="s">
        <v>1140</v>
      </c>
      <c r="H231" s="907" t="s">
        <v>1140</v>
      </c>
      <c r="I231" s="907" t="s">
        <v>1140</v>
      </c>
      <c r="J231" s="907" t="s">
        <v>1140</v>
      </c>
      <c r="K231" s="907" t="s">
        <v>1140</v>
      </c>
      <c r="L231" s="907" t="s">
        <v>1140</v>
      </c>
      <c r="M231" s="907" t="s">
        <v>1140</v>
      </c>
      <c r="N231" s="907" t="s">
        <v>1140</v>
      </c>
      <c r="O231" s="907" t="s">
        <v>1140</v>
      </c>
      <c r="P231" s="907" t="s">
        <v>1140</v>
      </c>
      <c r="Q231" s="907" t="s">
        <v>1140</v>
      </c>
      <c r="R231" s="907" t="s">
        <v>1140</v>
      </c>
      <c r="S231" s="907" t="s">
        <v>1140</v>
      </c>
      <c r="T231" s="907" t="s">
        <v>1140</v>
      </c>
      <c r="U231" s="907" t="s">
        <v>1140</v>
      </c>
      <c r="V231" s="907" t="s">
        <v>1140</v>
      </c>
      <c r="W231" s="907" t="s">
        <v>1140</v>
      </c>
      <c r="X231" s="907" t="s">
        <v>1140</v>
      </c>
      <c r="Y231" s="907" t="s">
        <v>1140</v>
      </c>
      <c r="Z231" s="907" t="s">
        <v>1140</v>
      </c>
      <c r="AA231" s="907" t="s">
        <v>1140</v>
      </c>
      <c r="AB231" s="907" t="s">
        <v>1140</v>
      </c>
      <c r="AC231" s="907" t="s">
        <v>1140</v>
      </c>
      <c r="AD231" s="907" t="s">
        <v>1140</v>
      </c>
      <c r="AE231" s="907" t="s">
        <v>1140</v>
      </c>
      <c r="AF231" s="907" t="s">
        <v>1140</v>
      </c>
      <c r="AG231" s="907" t="s">
        <v>1140</v>
      </c>
      <c r="AH231" s="907" t="s">
        <v>1140</v>
      </c>
      <c r="AI231" s="907" t="s">
        <v>1140</v>
      </c>
      <c r="AJ231" s="907" t="s">
        <v>1140</v>
      </c>
      <c r="AK231" s="907" t="s">
        <v>1140</v>
      </c>
      <c r="AL231" s="907" t="s">
        <v>1140</v>
      </c>
      <c r="AM231" s="907" t="s">
        <v>1140</v>
      </c>
      <c r="AN231" s="907" t="s">
        <v>1140</v>
      </c>
      <c r="AO231" s="907" t="s">
        <v>1140</v>
      </c>
      <c r="AP231" s="907" t="s">
        <v>1140</v>
      </c>
      <c r="AQ231" s="907" t="s">
        <v>1140</v>
      </c>
      <c r="AR231" s="907" t="s">
        <v>1140</v>
      </c>
      <c r="AS231" s="907" t="s">
        <v>1140</v>
      </c>
      <c r="AT231" s="907" t="s">
        <v>1140</v>
      </c>
      <c r="AU231" s="907" t="s">
        <v>1140</v>
      </c>
      <c r="AV231" s="907" t="s">
        <v>1140</v>
      </c>
      <c r="AW231" s="907" t="s">
        <v>1140</v>
      </c>
      <c r="AX231" s="907" t="s">
        <v>1140</v>
      </c>
      <c r="AY231" s="907" t="s">
        <v>534</v>
      </c>
      <c r="AZ231" s="907" t="s">
        <v>534</v>
      </c>
      <c r="BA231" s="907" t="s">
        <v>1140</v>
      </c>
      <c r="BB231" s="907" t="s">
        <v>534</v>
      </c>
      <c r="BC231" s="907" t="s">
        <v>1140</v>
      </c>
      <c r="BD231" s="907" t="s">
        <v>534</v>
      </c>
      <c r="BE231" s="907" t="s">
        <v>1140</v>
      </c>
      <c r="BF231" s="907" t="s">
        <v>1140</v>
      </c>
      <c r="BG231" s="907" t="s">
        <v>534</v>
      </c>
      <c r="BH231" s="907" t="s">
        <v>534</v>
      </c>
      <c r="BI231" s="907" t="s">
        <v>1140</v>
      </c>
      <c r="BJ231" s="907" t="s">
        <v>534</v>
      </c>
      <c r="BK231" s="907" t="s">
        <v>1140</v>
      </c>
      <c r="BL231" s="907" t="s">
        <v>534</v>
      </c>
      <c r="BM231" s="907" t="s">
        <v>1140</v>
      </c>
      <c r="BN231" s="907" t="s">
        <v>1140</v>
      </c>
      <c r="BO231" s="907" t="s">
        <v>534</v>
      </c>
      <c r="BP231" s="907" t="s">
        <v>534</v>
      </c>
      <c r="BQ231" s="907" t="s">
        <v>534</v>
      </c>
      <c r="BR231" s="907" t="s">
        <v>534</v>
      </c>
      <c r="BS231" s="907" t="s">
        <v>1140</v>
      </c>
      <c r="BT231" s="907" t="s">
        <v>534</v>
      </c>
      <c r="BU231" s="907" t="s">
        <v>1140</v>
      </c>
      <c r="BV231" s="907" t="s">
        <v>1140</v>
      </c>
      <c r="BW231" s="907" t="s">
        <v>1140</v>
      </c>
      <c r="BX231" s="907" t="s">
        <v>1140</v>
      </c>
      <c r="BY231" s="907" t="s">
        <v>1140</v>
      </c>
      <c r="BZ231" s="907" t="s">
        <v>534</v>
      </c>
      <c r="CA231" s="907" t="s">
        <v>534</v>
      </c>
      <c r="CB231" s="907" t="s">
        <v>1140</v>
      </c>
      <c r="CC231" s="907" t="s">
        <v>1140</v>
      </c>
      <c r="CD231" s="907" t="s">
        <v>1140</v>
      </c>
      <c r="CE231" s="907" t="s">
        <v>1140</v>
      </c>
      <c r="CF231" s="907" t="s">
        <v>534</v>
      </c>
      <c r="CG231" s="907" t="s">
        <v>1140</v>
      </c>
      <c r="CH231" s="907" t="s">
        <v>1140</v>
      </c>
      <c r="CI231" s="907" t="s">
        <v>1140</v>
      </c>
      <c r="CJ231" s="907" t="s">
        <v>1140</v>
      </c>
      <c r="CK231" s="907" t="s">
        <v>534</v>
      </c>
      <c r="CL231" s="907" t="s">
        <v>1140</v>
      </c>
      <c r="CM231" s="907" t="s">
        <v>1140</v>
      </c>
      <c r="CN231" s="907" t="s">
        <v>534</v>
      </c>
      <c r="CO231" s="907" t="s">
        <v>1140</v>
      </c>
      <c r="CP231" s="907" t="s">
        <v>1140</v>
      </c>
      <c r="CQ231" s="907" t="s">
        <v>1140</v>
      </c>
      <c r="CR231" s="907" t="s">
        <v>1140</v>
      </c>
      <c r="CS231" s="907" t="s">
        <v>1140</v>
      </c>
      <c r="CT231" s="907" t="s">
        <v>1140</v>
      </c>
      <c r="CU231" s="907" t="s">
        <v>1140</v>
      </c>
      <c r="CV231" s="907" t="s">
        <v>1140</v>
      </c>
      <c r="CW231" s="907" t="s">
        <v>1140</v>
      </c>
      <c r="CX231" s="907" t="s">
        <v>1140</v>
      </c>
      <c r="CY231" s="907" t="s">
        <v>1140</v>
      </c>
      <c r="CZ231" s="907" t="s">
        <v>534</v>
      </c>
      <c r="DA231" s="907" t="s">
        <v>1140</v>
      </c>
      <c r="DB231" s="907" t="s">
        <v>1140</v>
      </c>
      <c r="DC231" s="907" t="s">
        <v>1140</v>
      </c>
      <c r="DD231" s="907" t="s">
        <v>1140</v>
      </c>
      <c r="DE231" s="907" t="s">
        <v>1140</v>
      </c>
      <c r="DF231" s="907" t="s">
        <v>1140</v>
      </c>
      <c r="DG231" s="907" t="s">
        <v>1140</v>
      </c>
      <c r="DH231" s="907" t="s">
        <v>1140</v>
      </c>
      <c r="DI231" s="907" t="s">
        <v>1140</v>
      </c>
      <c r="DJ231" s="907" t="s">
        <v>534</v>
      </c>
      <c r="DK231" s="907" t="s">
        <v>1140</v>
      </c>
      <c r="DL231" s="907" t="s">
        <v>1140</v>
      </c>
      <c r="DM231" s="907" t="s">
        <v>1140</v>
      </c>
      <c r="DN231" s="907" t="s">
        <v>1140</v>
      </c>
      <c r="DO231" s="907" t="s">
        <v>1140</v>
      </c>
      <c r="DP231" s="907" t="s">
        <v>1140</v>
      </c>
      <c r="DQ231" s="907" t="s">
        <v>1140</v>
      </c>
      <c r="DR231" s="907" t="s">
        <v>1140</v>
      </c>
      <c r="DS231" s="907" t="s">
        <v>1140</v>
      </c>
      <c r="DT231" s="907" t="s">
        <v>1140</v>
      </c>
      <c r="DU231" s="907" t="s">
        <v>1140</v>
      </c>
      <c r="DV231" s="907" t="s">
        <v>1140</v>
      </c>
      <c r="DW231" s="907" t="s">
        <v>534</v>
      </c>
      <c r="DX231" s="907" t="s">
        <v>534</v>
      </c>
      <c r="DY231" s="907" t="s">
        <v>534</v>
      </c>
      <c r="DZ231" s="907" t="s">
        <v>1140</v>
      </c>
      <c r="EA231" s="907" t="s">
        <v>534</v>
      </c>
      <c r="EB231" s="907" t="s">
        <v>534</v>
      </c>
      <c r="EC231" s="907" t="s">
        <v>534</v>
      </c>
      <c r="ED231" s="907" t="s">
        <v>534</v>
      </c>
      <c r="EE231" s="907" t="s">
        <v>534</v>
      </c>
      <c r="EF231" s="907" t="s">
        <v>1140</v>
      </c>
      <c r="EG231" s="907" t="s">
        <v>1140</v>
      </c>
      <c r="EH231" s="907" t="s">
        <v>1140</v>
      </c>
      <c r="EI231" s="907" t="s">
        <v>1140</v>
      </c>
      <c r="EJ231" s="907" t="s">
        <v>1140</v>
      </c>
      <c r="EK231" s="907" t="s">
        <v>1140</v>
      </c>
      <c r="EL231" s="907" t="s">
        <v>1140</v>
      </c>
      <c r="EM231" s="907" t="s">
        <v>1140</v>
      </c>
      <c r="EN231" s="907" t="s">
        <v>1140</v>
      </c>
      <c r="EO231" s="907" t="s">
        <v>1140</v>
      </c>
      <c r="EP231" s="907" t="s">
        <v>1140</v>
      </c>
      <c r="EQ231" s="907" t="s">
        <v>1140</v>
      </c>
      <c r="ER231" s="907" t="s">
        <v>1140</v>
      </c>
      <c r="ES231" s="907" t="s">
        <v>1140</v>
      </c>
      <c r="ET231" s="907" t="s">
        <v>534</v>
      </c>
      <c r="EU231" s="907" t="s">
        <v>1140</v>
      </c>
      <c r="EV231" s="907" t="s">
        <v>1140</v>
      </c>
      <c r="EW231" s="907" t="s">
        <v>1140</v>
      </c>
      <c r="EX231" s="907" t="s">
        <v>534</v>
      </c>
      <c r="EY231" s="907" t="s">
        <v>1140</v>
      </c>
      <c r="EZ231" s="907" t="s">
        <v>1140</v>
      </c>
      <c r="FA231" s="907" t="s">
        <v>1140</v>
      </c>
      <c r="FB231" s="907" t="s">
        <v>1140</v>
      </c>
      <c r="FC231" s="907" t="s">
        <v>1140</v>
      </c>
      <c r="FD231" s="907" t="s">
        <v>1140</v>
      </c>
      <c r="FE231" s="907" t="s">
        <v>1140</v>
      </c>
      <c r="FF231" s="907" t="s">
        <v>1140</v>
      </c>
      <c r="FG231" s="907" t="s">
        <v>1140</v>
      </c>
      <c r="FH231" s="907" t="s">
        <v>1140</v>
      </c>
      <c r="FI231" s="907" t="s">
        <v>1140</v>
      </c>
      <c r="FJ231" s="907" t="s">
        <v>1140</v>
      </c>
      <c r="FK231" s="907" t="s">
        <v>1140</v>
      </c>
      <c r="FL231" s="907" t="s">
        <v>1140</v>
      </c>
      <c r="FM231" s="907" t="s">
        <v>1140</v>
      </c>
      <c r="FN231" s="907" t="s">
        <v>1140</v>
      </c>
      <c r="FO231" s="907" t="s">
        <v>1140</v>
      </c>
      <c r="FP231" s="907" t="s">
        <v>1140</v>
      </c>
      <c r="FQ231" s="907" t="s">
        <v>1140</v>
      </c>
      <c r="FR231" s="907" t="s">
        <v>534</v>
      </c>
      <c r="FS231" s="907" t="s">
        <v>1140</v>
      </c>
      <c r="FT231" s="907" t="s">
        <v>1140</v>
      </c>
      <c r="FU231" s="907" t="s">
        <v>1140</v>
      </c>
      <c r="FV231" s="907" t="s">
        <v>534</v>
      </c>
      <c r="FW231" s="907" t="s">
        <v>1140</v>
      </c>
      <c r="FX231" s="907" t="s">
        <v>534</v>
      </c>
      <c r="FY231" s="907" t="s">
        <v>534</v>
      </c>
      <c r="FZ231" s="907" t="s">
        <v>534</v>
      </c>
      <c r="GA231" s="907" t="s">
        <v>534</v>
      </c>
      <c r="GB231" s="907" t="s">
        <v>1140</v>
      </c>
      <c r="GC231" s="907" t="s">
        <v>1140</v>
      </c>
      <c r="GD231" s="907" t="s">
        <v>534</v>
      </c>
      <c r="GE231" s="907" t="s">
        <v>534</v>
      </c>
      <c r="GF231" s="907" t="s">
        <v>1140</v>
      </c>
      <c r="GG231" s="907" t="s">
        <v>1140</v>
      </c>
      <c r="GH231" s="907" t="s">
        <v>534</v>
      </c>
      <c r="GI231" s="907" t="s">
        <v>534</v>
      </c>
      <c r="GJ231" s="907" t="s">
        <v>534</v>
      </c>
      <c r="GK231" s="907" t="s">
        <v>1140</v>
      </c>
    </row>
    <row r="232" spans="1:193" x14ac:dyDescent="0.2">
      <c r="A232" s="906">
        <v>44692</v>
      </c>
      <c r="B232" s="907" t="s">
        <v>1140</v>
      </c>
      <c r="C232" s="907" t="s">
        <v>1140</v>
      </c>
      <c r="D232" s="907" t="s">
        <v>1140</v>
      </c>
      <c r="E232" s="907" t="s">
        <v>1140</v>
      </c>
      <c r="F232" s="907" t="s">
        <v>1140</v>
      </c>
      <c r="G232" s="907" t="s">
        <v>1140</v>
      </c>
      <c r="H232" s="907" t="s">
        <v>534</v>
      </c>
      <c r="I232" s="907" t="s">
        <v>534</v>
      </c>
      <c r="J232" s="907" t="s">
        <v>1140</v>
      </c>
      <c r="K232" s="907" t="s">
        <v>1140</v>
      </c>
      <c r="L232" s="907" t="s">
        <v>1140</v>
      </c>
      <c r="M232" s="907" t="s">
        <v>1140</v>
      </c>
      <c r="N232" s="907" t="s">
        <v>1140</v>
      </c>
      <c r="O232" s="907" t="s">
        <v>1140</v>
      </c>
      <c r="P232" s="907" t="s">
        <v>1140</v>
      </c>
      <c r="Q232" s="907" t="s">
        <v>1140</v>
      </c>
      <c r="R232" s="907" t="s">
        <v>1140</v>
      </c>
      <c r="S232" s="907" t="s">
        <v>1140</v>
      </c>
      <c r="T232" s="907" t="s">
        <v>1140</v>
      </c>
      <c r="U232" s="907" t="s">
        <v>1140</v>
      </c>
      <c r="V232" s="907" t="s">
        <v>1140</v>
      </c>
      <c r="W232" s="907" t="s">
        <v>1140</v>
      </c>
      <c r="X232" s="907" t="s">
        <v>1140</v>
      </c>
      <c r="Y232" s="907" t="s">
        <v>1140</v>
      </c>
      <c r="Z232" s="907" t="s">
        <v>1140</v>
      </c>
      <c r="AA232" s="907" t="s">
        <v>1140</v>
      </c>
      <c r="AB232" s="907" t="s">
        <v>1140</v>
      </c>
      <c r="AC232" s="907" t="s">
        <v>1140</v>
      </c>
      <c r="AD232" s="907" t="s">
        <v>1140</v>
      </c>
      <c r="AE232" s="907" t="s">
        <v>1140</v>
      </c>
      <c r="AF232" s="907" t="s">
        <v>1140</v>
      </c>
      <c r="AG232" s="907" t="s">
        <v>1140</v>
      </c>
      <c r="AH232" s="907" t="s">
        <v>1140</v>
      </c>
      <c r="AI232" s="907" t="s">
        <v>1140</v>
      </c>
      <c r="AJ232" s="907" t="s">
        <v>1140</v>
      </c>
      <c r="AK232" s="907" t="s">
        <v>1140</v>
      </c>
      <c r="AL232" s="907" t="s">
        <v>1140</v>
      </c>
      <c r="AM232" s="907" t="s">
        <v>1140</v>
      </c>
      <c r="AN232" s="907" t="s">
        <v>1140</v>
      </c>
      <c r="AO232" s="907" t="s">
        <v>1140</v>
      </c>
      <c r="AP232" s="907" t="s">
        <v>1140</v>
      </c>
      <c r="AQ232" s="907" t="s">
        <v>1140</v>
      </c>
      <c r="AR232" s="907" t="s">
        <v>1140</v>
      </c>
      <c r="AS232" s="907" t="s">
        <v>1140</v>
      </c>
      <c r="AT232" s="907" t="s">
        <v>1140</v>
      </c>
      <c r="AU232" s="907" t="s">
        <v>1140</v>
      </c>
      <c r="AV232" s="907" t="s">
        <v>1140</v>
      </c>
      <c r="AW232" s="907" t="s">
        <v>1140</v>
      </c>
      <c r="AX232" s="907" t="s">
        <v>1140</v>
      </c>
      <c r="AY232" s="907" t="s">
        <v>534</v>
      </c>
      <c r="AZ232" s="907" t="s">
        <v>534</v>
      </c>
      <c r="BA232" s="907" t="s">
        <v>1140</v>
      </c>
      <c r="BB232" s="907" t="s">
        <v>534</v>
      </c>
      <c r="BC232" s="907" t="s">
        <v>1140</v>
      </c>
      <c r="BD232" s="907" t="s">
        <v>534</v>
      </c>
      <c r="BE232" s="907" t="s">
        <v>1140</v>
      </c>
      <c r="BF232" s="907" t="s">
        <v>1140</v>
      </c>
      <c r="BG232" s="907" t="s">
        <v>534</v>
      </c>
      <c r="BH232" s="907" t="s">
        <v>534</v>
      </c>
      <c r="BI232" s="907" t="s">
        <v>1140</v>
      </c>
      <c r="BJ232" s="907" t="s">
        <v>534</v>
      </c>
      <c r="BK232" s="907" t="s">
        <v>1140</v>
      </c>
      <c r="BL232" s="907" t="s">
        <v>534</v>
      </c>
      <c r="BM232" s="907" t="s">
        <v>1140</v>
      </c>
      <c r="BN232" s="907" t="s">
        <v>1140</v>
      </c>
      <c r="BO232" s="907" t="s">
        <v>534</v>
      </c>
      <c r="BP232" s="907" t="s">
        <v>534</v>
      </c>
      <c r="BQ232" s="907" t="s">
        <v>534</v>
      </c>
      <c r="BR232" s="907" t="s">
        <v>534</v>
      </c>
      <c r="BS232" s="907" t="s">
        <v>1140</v>
      </c>
      <c r="BT232" s="907" t="s">
        <v>534</v>
      </c>
      <c r="BU232" s="907" t="s">
        <v>1140</v>
      </c>
      <c r="BV232" s="907" t="s">
        <v>1140</v>
      </c>
      <c r="BW232" s="907" t="s">
        <v>1140</v>
      </c>
      <c r="BX232" s="907" t="s">
        <v>1140</v>
      </c>
      <c r="BY232" s="907" t="s">
        <v>1140</v>
      </c>
      <c r="BZ232" s="907" t="s">
        <v>534</v>
      </c>
      <c r="CA232" s="907" t="s">
        <v>534</v>
      </c>
      <c r="CB232" s="907" t="s">
        <v>1140</v>
      </c>
      <c r="CC232" s="907" t="s">
        <v>1140</v>
      </c>
      <c r="CD232" s="907" t="s">
        <v>1140</v>
      </c>
      <c r="CE232" s="907" t="s">
        <v>1140</v>
      </c>
      <c r="CF232" s="907" t="s">
        <v>534</v>
      </c>
      <c r="CG232" s="907" t="s">
        <v>1140</v>
      </c>
      <c r="CH232" s="907" t="s">
        <v>1140</v>
      </c>
      <c r="CI232" s="907" t="s">
        <v>1140</v>
      </c>
      <c r="CJ232" s="907" t="s">
        <v>1140</v>
      </c>
      <c r="CK232" s="907" t="s">
        <v>1140</v>
      </c>
      <c r="CL232" s="907" t="s">
        <v>1140</v>
      </c>
      <c r="CM232" s="907" t="s">
        <v>1140</v>
      </c>
      <c r="CN232" s="907" t="s">
        <v>534</v>
      </c>
      <c r="CO232" s="907" t="s">
        <v>1140</v>
      </c>
      <c r="CP232" s="907" t="s">
        <v>1140</v>
      </c>
      <c r="CQ232" s="907" t="s">
        <v>1140</v>
      </c>
      <c r="CR232" s="907" t="s">
        <v>1140</v>
      </c>
      <c r="CS232" s="907" t="s">
        <v>1140</v>
      </c>
      <c r="CT232" s="907" t="s">
        <v>1140</v>
      </c>
      <c r="CU232" s="907" t="s">
        <v>1140</v>
      </c>
      <c r="CV232" s="907" t="s">
        <v>1140</v>
      </c>
      <c r="CW232" s="907" t="s">
        <v>1140</v>
      </c>
      <c r="CX232" s="907" t="s">
        <v>1140</v>
      </c>
      <c r="CY232" s="907" t="s">
        <v>1140</v>
      </c>
      <c r="CZ232" s="907" t="s">
        <v>534</v>
      </c>
      <c r="DA232" s="907" t="s">
        <v>1140</v>
      </c>
      <c r="DB232" s="907" t="s">
        <v>1140</v>
      </c>
      <c r="DC232" s="907" t="s">
        <v>1140</v>
      </c>
      <c r="DD232" s="907" t="s">
        <v>1140</v>
      </c>
      <c r="DE232" s="907" t="s">
        <v>1140</v>
      </c>
      <c r="DF232" s="907" t="s">
        <v>1140</v>
      </c>
      <c r="DG232" s="907" t="s">
        <v>1140</v>
      </c>
      <c r="DH232" s="907" t="s">
        <v>1140</v>
      </c>
      <c r="DI232" s="907" t="s">
        <v>1140</v>
      </c>
      <c r="DJ232" s="907" t="s">
        <v>534</v>
      </c>
      <c r="DK232" s="907" t="s">
        <v>1140</v>
      </c>
      <c r="DL232" s="907" t="s">
        <v>1140</v>
      </c>
      <c r="DM232" s="907" t="s">
        <v>1140</v>
      </c>
      <c r="DN232" s="907" t="s">
        <v>1140</v>
      </c>
      <c r="DO232" s="907" t="s">
        <v>1140</v>
      </c>
      <c r="DP232" s="907" t="s">
        <v>1140</v>
      </c>
      <c r="DQ232" s="907" t="s">
        <v>1140</v>
      </c>
      <c r="DR232" s="907" t="s">
        <v>534</v>
      </c>
      <c r="DS232" s="907" t="s">
        <v>534</v>
      </c>
      <c r="DT232" s="907" t="s">
        <v>1140</v>
      </c>
      <c r="DU232" s="907" t="s">
        <v>1140</v>
      </c>
      <c r="DV232" s="907" t="s">
        <v>1140</v>
      </c>
      <c r="DW232" s="907" t="s">
        <v>534</v>
      </c>
      <c r="DX232" s="907" t="s">
        <v>534</v>
      </c>
      <c r="DY232" s="907" t="s">
        <v>534</v>
      </c>
      <c r="DZ232" s="907" t="s">
        <v>1140</v>
      </c>
      <c r="EA232" s="907" t="s">
        <v>534</v>
      </c>
      <c r="EB232" s="907" t="s">
        <v>534</v>
      </c>
      <c r="EC232" s="907" t="s">
        <v>534</v>
      </c>
      <c r="ED232" s="907" t="s">
        <v>534</v>
      </c>
      <c r="EE232" s="907" t="s">
        <v>534</v>
      </c>
      <c r="EF232" s="907" t="s">
        <v>1140</v>
      </c>
      <c r="EG232" s="907" t="s">
        <v>1140</v>
      </c>
      <c r="EH232" s="907" t="s">
        <v>1140</v>
      </c>
      <c r="EI232" s="907" t="s">
        <v>1140</v>
      </c>
      <c r="EJ232" s="907" t="s">
        <v>1140</v>
      </c>
      <c r="EK232" s="907" t="s">
        <v>1140</v>
      </c>
      <c r="EL232" s="907" t="s">
        <v>1140</v>
      </c>
      <c r="EM232" s="907" t="s">
        <v>1140</v>
      </c>
      <c r="EN232" s="907" t="s">
        <v>1140</v>
      </c>
      <c r="EO232" s="907" t="s">
        <v>1140</v>
      </c>
      <c r="EP232" s="907" t="s">
        <v>1140</v>
      </c>
      <c r="EQ232" s="907" t="s">
        <v>1140</v>
      </c>
      <c r="ER232" s="907" t="s">
        <v>1140</v>
      </c>
      <c r="ES232" s="907" t="s">
        <v>1140</v>
      </c>
      <c r="ET232" s="907" t="s">
        <v>534</v>
      </c>
      <c r="EU232" s="907" t="s">
        <v>1140</v>
      </c>
      <c r="EV232" s="907" t="s">
        <v>1140</v>
      </c>
      <c r="EW232" s="907" t="s">
        <v>1140</v>
      </c>
      <c r="EX232" s="907" t="s">
        <v>534</v>
      </c>
      <c r="EY232" s="907" t="s">
        <v>1140</v>
      </c>
      <c r="EZ232" s="907" t="s">
        <v>1140</v>
      </c>
      <c r="FA232" s="907" t="s">
        <v>1140</v>
      </c>
      <c r="FB232" s="907" t="s">
        <v>1140</v>
      </c>
      <c r="FC232" s="907" t="s">
        <v>1140</v>
      </c>
      <c r="FD232" s="907" t="s">
        <v>1140</v>
      </c>
      <c r="FE232" s="907" t="s">
        <v>1140</v>
      </c>
      <c r="FF232" s="907" t="s">
        <v>534</v>
      </c>
      <c r="FG232" s="907" t="s">
        <v>1140</v>
      </c>
      <c r="FH232" s="907" t="s">
        <v>1140</v>
      </c>
      <c r="FI232" s="907" t="s">
        <v>1140</v>
      </c>
      <c r="FJ232" s="907" t="s">
        <v>1140</v>
      </c>
      <c r="FK232" s="907" t="s">
        <v>1140</v>
      </c>
      <c r="FL232" s="907" t="s">
        <v>1140</v>
      </c>
      <c r="FM232" s="907" t="s">
        <v>1140</v>
      </c>
      <c r="FN232" s="907" t="s">
        <v>1140</v>
      </c>
      <c r="FO232" s="907" t="s">
        <v>1140</v>
      </c>
      <c r="FP232" s="907" t="s">
        <v>1140</v>
      </c>
      <c r="FQ232" s="907" t="s">
        <v>1140</v>
      </c>
      <c r="FR232" s="907" t="s">
        <v>534</v>
      </c>
      <c r="FS232" s="907" t="s">
        <v>1140</v>
      </c>
      <c r="FT232" s="907" t="s">
        <v>1140</v>
      </c>
      <c r="FU232" s="907" t="s">
        <v>1140</v>
      </c>
      <c r="FV232" s="907" t="s">
        <v>534</v>
      </c>
      <c r="FW232" s="907" t="s">
        <v>1140</v>
      </c>
      <c r="FX232" s="907" t="s">
        <v>534</v>
      </c>
      <c r="FY232" s="907" t="s">
        <v>534</v>
      </c>
      <c r="FZ232" s="907" t="s">
        <v>534</v>
      </c>
      <c r="GA232" s="907" t="s">
        <v>534</v>
      </c>
      <c r="GB232" s="907" t="s">
        <v>534</v>
      </c>
      <c r="GC232" s="907" t="s">
        <v>1140</v>
      </c>
      <c r="GD232" s="907" t="s">
        <v>534</v>
      </c>
      <c r="GE232" s="907" t="s">
        <v>534</v>
      </c>
      <c r="GF232" s="907" t="s">
        <v>1140</v>
      </c>
      <c r="GG232" s="907" t="s">
        <v>1140</v>
      </c>
      <c r="GH232" s="907" t="s">
        <v>534</v>
      </c>
      <c r="GI232" s="907" t="s">
        <v>534</v>
      </c>
      <c r="GJ232" s="907" t="s">
        <v>534</v>
      </c>
      <c r="GK232" s="907" t="s">
        <v>1140</v>
      </c>
    </row>
    <row r="233" spans="1:193" x14ac:dyDescent="0.2">
      <c r="A233" s="906">
        <v>44693</v>
      </c>
      <c r="B233" s="907" t="s">
        <v>1140</v>
      </c>
      <c r="C233" s="907" t="s">
        <v>1140</v>
      </c>
      <c r="D233" s="907" t="s">
        <v>1140</v>
      </c>
      <c r="E233" s="907" t="s">
        <v>534</v>
      </c>
      <c r="F233" s="907" t="s">
        <v>1140</v>
      </c>
      <c r="G233" s="907" t="s">
        <v>1140</v>
      </c>
      <c r="H233" s="907" t="s">
        <v>1140</v>
      </c>
      <c r="I233" s="907" t="s">
        <v>534</v>
      </c>
      <c r="J233" s="907" t="s">
        <v>1140</v>
      </c>
      <c r="K233" s="907" t="s">
        <v>1140</v>
      </c>
      <c r="L233" s="907" t="s">
        <v>1140</v>
      </c>
      <c r="M233" s="907" t="s">
        <v>1140</v>
      </c>
      <c r="N233" s="907" t="s">
        <v>1140</v>
      </c>
      <c r="O233" s="907" t="s">
        <v>1140</v>
      </c>
      <c r="P233" s="907" t="s">
        <v>1140</v>
      </c>
      <c r="Q233" s="907" t="s">
        <v>1140</v>
      </c>
      <c r="R233" s="907" t="s">
        <v>1140</v>
      </c>
      <c r="S233" s="907" t="s">
        <v>1140</v>
      </c>
      <c r="T233" s="907" t="s">
        <v>1140</v>
      </c>
      <c r="U233" s="907" t="s">
        <v>1140</v>
      </c>
      <c r="V233" s="907" t="s">
        <v>1140</v>
      </c>
      <c r="W233" s="907" t="s">
        <v>1140</v>
      </c>
      <c r="X233" s="907" t="s">
        <v>1140</v>
      </c>
      <c r="Y233" s="907" t="s">
        <v>1140</v>
      </c>
      <c r="Z233" s="907" t="s">
        <v>1140</v>
      </c>
      <c r="AA233" s="907" t="s">
        <v>1140</v>
      </c>
      <c r="AB233" s="907" t="s">
        <v>1140</v>
      </c>
      <c r="AC233" s="907" t="s">
        <v>1140</v>
      </c>
      <c r="AD233" s="907" t="s">
        <v>1140</v>
      </c>
      <c r="AE233" s="907" t="s">
        <v>1140</v>
      </c>
      <c r="AF233" s="907" t="s">
        <v>1140</v>
      </c>
      <c r="AG233" s="907" t="s">
        <v>1140</v>
      </c>
      <c r="AH233" s="907" t="s">
        <v>1140</v>
      </c>
      <c r="AI233" s="907" t="s">
        <v>1140</v>
      </c>
      <c r="AJ233" s="907" t="s">
        <v>1140</v>
      </c>
      <c r="AK233" s="907" t="s">
        <v>1140</v>
      </c>
      <c r="AL233" s="907" t="s">
        <v>1140</v>
      </c>
      <c r="AM233" s="907" t="s">
        <v>1140</v>
      </c>
      <c r="AN233" s="907" t="s">
        <v>1140</v>
      </c>
      <c r="AO233" s="907" t="s">
        <v>1140</v>
      </c>
      <c r="AP233" s="907" t="s">
        <v>1140</v>
      </c>
      <c r="AQ233" s="907" t="s">
        <v>1140</v>
      </c>
      <c r="AR233" s="907" t="s">
        <v>1140</v>
      </c>
      <c r="AS233" s="907" t="s">
        <v>1140</v>
      </c>
      <c r="AT233" s="907" t="s">
        <v>1140</v>
      </c>
      <c r="AU233" s="907" t="s">
        <v>1140</v>
      </c>
      <c r="AV233" s="907" t="s">
        <v>1140</v>
      </c>
      <c r="AW233" s="907" t="s">
        <v>1140</v>
      </c>
      <c r="AX233" s="907" t="s">
        <v>1140</v>
      </c>
      <c r="AY233" s="907" t="s">
        <v>534</v>
      </c>
      <c r="AZ233" s="907" t="s">
        <v>534</v>
      </c>
      <c r="BA233" s="907" t="s">
        <v>1140</v>
      </c>
      <c r="BB233" s="907" t="s">
        <v>534</v>
      </c>
      <c r="BC233" s="907" t="s">
        <v>1140</v>
      </c>
      <c r="BD233" s="907" t="s">
        <v>534</v>
      </c>
      <c r="BE233" s="907" t="s">
        <v>1140</v>
      </c>
      <c r="BF233" s="907" t="s">
        <v>1140</v>
      </c>
      <c r="BG233" s="907" t="s">
        <v>534</v>
      </c>
      <c r="BH233" s="907" t="s">
        <v>534</v>
      </c>
      <c r="BI233" s="907" t="s">
        <v>1140</v>
      </c>
      <c r="BJ233" s="907" t="s">
        <v>534</v>
      </c>
      <c r="BK233" s="907" t="s">
        <v>1140</v>
      </c>
      <c r="BL233" s="907" t="s">
        <v>534</v>
      </c>
      <c r="BM233" s="907" t="s">
        <v>1140</v>
      </c>
      <c r="BN233" s="907" t="s">
        <v>1140</v>
      </c>
      <c r="BO233" s="907" t="s">
        <v>534</v>
      </c>
      <c r="BP233" s="907" t="s">
        <v>534</v>
      </c>
      <c r="BQ233" s="907" t="s">
        <v>534</v>
      </c>
      <c r="BR233" s="907" t="s">
        <v>534</v>
      </c>
      <c r="BS233" s="907" t="s">
        <v>1140</v>
      </c>
      <c r="BT233" s="907" t="s">
        <v>534</v>
      </c>
      <c r="BU233" s="907" t="s">
        <v>1140</v>
      </c>
      <c r="BV233" s="907" t="s">
        <v>1140</v>
      </c>
      <c r="BW233" s="907" t="s">
        <v>1140</v>
      </c>
      <c r="BX233" s="907" t="s">
        <v>1140</v>
      </c>
      <c r="BY233" s="907" t="s">
        <v>1140</v>
      </c>
      <c r="BZ233" s="907" t="s">
        <v>534</v>
      </c>
      <c r="CA233" s="907" t="s">
        <v>534</v>
      </c>
      <c r="CB233" s="907" t="s">
        <v>1140</v>
      </c>
      <c r="CC233" s="907" t="s">
        <v>1140</v>
      </c>
      <c r="CD233" s="907" t="s">
        <v>1140</v>
      </c>
      <c r="CE233" s="907" t="s">
        <v>1140</v>
      </c>
      <c r="CF233" s="907" t="s">
        <v>534</v>
      </c>
      <c r="CG233" s="907" t="s">
        <v>1140</v>
      </c>
      <c r="CH233" s="907" t="s">
        <v>1140</v>
      </c>
      <c r="CI233" s="907" t="s">
        <v>1140</v>
      </c>
      <c r="CJ233" s="907" t="s">
        <v>1140</v>
      </c>
      <c r="CK233" s="907" t="s">
        <v>1140</v>
      </c>
      <c r="CL233" s="907" t="s">
        <v>1140</v>
      </c>
      <c r="CM233" s="907" t="s">
        <v>1140</v>
      </c>
      <c r="CN233" s="907" t="s">
        <v>534</v>
      </c>
      <c r="CO233" s="907" t="s">
        <v>1140</v>
      </c>
      <c r="CP233" s="907" t="s">
        <v>1140</v>
      </c>
      <c r="CQ233" s="907" t="s">
        <v>1140</v>
      </c>
      <c r="CR233" s="907" t="s">
        <v>1140</v>
      </c>
      <c r="CS233" s="907" t="s">
        <v>1140</v>
      </c>
      <c r="CT233" s="907" t="s">
        <v>1140</v>
      </c>
      <c r="CU233" s="907" t="s">
        <v>1140</v>
      </c>
      <c r="CV233" s="907" t="s">
        <v>1140</v>
      </c>
      <c r="CW233" s="907" t="s">
        <v>1140</v>
      </c>
      <c r="CX233" s="907" t="s">
        <v>1140</v>
      </c>
      <c r="CY233" s="907" t="s">
        <v>1140</v>
      </c>
      <c r="CZ233" s="907" t="s">
        <v>534</v>
      </c>
      <c r="DA233" s="907" t="s">
        <v>1140</v>
      </c>
      <c r="DB233" s="907" t="s">
        <v>1140</v>
      </c>
      <c r="DC233" s="907" t="s">
        <v>1140</v>
      </c>
      <c r="DD233" s="907" t="s">
        <v>1140</v>
      </c>
      <c r="DE233" s="907" t="s">
        <v>1140</v>
      </c>
      <c r="DF233" s="907" t="s">
        <v>1140</v>
      </c>
      <c r="DG233" s="907" t="s">
        <v>1140</v>
      </c>
      <c r="DH233" s="907" t="s">
        <v>1140</v>
      </c>
      <c r="DI233" s="907" t="s">
        <v>1140</v>
      </c>
      <c r="DJ233" s="907" t="s">
        <v>534</v>
      </c>
      <c r="DK233" s="907" t="s">
        <v>1140</v>
      </c>
      <c r="DL233" s="907" t="s">
        <v>1140</v>
      </c>
      <c r="DM233" s="907" t="s">
        <v>1140</v>
      </c>
      <c r="DN233" s="907" t="s">
        <v>1140</v>
      </c>
      <c r="DO233" s="907" t="s">
        <v>1140</v>
      </c>
      <c r="DP233" s="907" t="s">
        <v>1140</v>
      </c>
      <c r="DQ233" s="907" t="s">
        <v>1140</v>
      </c>
      <c r="DR233" s="907" t="s">
        <v>534</v>
      </c>
      <c r="DS233" s="907" t="s">
        <v>534</v>
      </c>
      <c r="DT233" s="907" t="s">
        <v>1140</v>
      </c>
      <c r="DU233" s="907" t="s">
        <v>1140</v>
      </c>
      <c r="DV233" s="907" t="s">
        <v>1140</v>
      </c>
      <c r="DW233" s="907" t="s">
        <v>534</v>
      </c>
      <c r="DX233" s="907" t="s">
        <v>534</v>
      </c>
      <c r="DY233" s="907" t="s">
        <v>534</v>
      </c>
      <c r="DZ233" s="907" t="s">
        <v>1140</v>
      </c>
      <c r="EA233" s="907" t="s">
        <v>534</v>
      </c>
      <c r="EB233" s="907" t="s">
        <v>1140</v>
      </c>
      <c r="EC233" s="907" t="s">
        <v>534</v>
      </c>
      <c r="ED233" s="907" t="s">
        <v>534</v>
      </c>
      <c r="EE233" s="907" t="s">
        <v>534</v>
      </c>
      <c r="EF233" s="907" t="s">
        <v>1140</v>
      </c>
      <c r="EG233" s="907" t="s">
        <v>1140</v>
      </c>
      <c r="EH233" s="907" t="s">
        <v>1140</v>
      </c>
      <c r="EI233" s="907" t="s">
        <v>1140</v>
      </c>
      <c r="EJ233" s="907" t="s">
        <v>1140</v>
      </c>
      <c r="EK233" s="907" t="s">
        <v>1140</v>
      </c>
      <c r="EL233" s="907" t="s">
        <v>1140</v>
      </c>
      <c r="EM233" s="907" t="s">
        <v>1140</v>
      </c>
      <c r="EN233" s="907" t="s">
        <v>1140</v>
      </c>
      <c r="EO233" s="907" t="s">
        <v>1140</v>
      </c>
      <c r="EP233" s="907" t="s">
        <v>1140</v>
      </c>
      <c r="EQ233" s="907" t="s">
        <v>1140</v>
      </c>
      <c r="ER233" s="907" t="s">
        <v>534</v>
      </c>
      <c r="ES233" s="907" t="s">
        <v>1140</v>
      </c>
      <c r="ET233" s="907" t="s">
        <v>534</v>
      </c>
      <c r="EU233" s="907" t="s">
        <v>1140</v>
      </c>
      <c r="EV233" s="907" t="s">
        <v>1140</v>
      </c>
      <c r="EW233" s="907" t="s">
        <v>1140</v>
      </c>
      <c r="EX233" s="907" t="s">
        <v>534</v>
      </c>
      <c r="EY233" s="907" t="s">
        <v>1140</v>
      </c>
      <c r="EZ233" s="907" t="s">
        <v>1140</v>
      </c>
      <c r="FA233" s="907" t="s">
        <v>1140</v>
      </c>
      <c r="FB233" s="907" t="s">
        <v>1140</v>
      </c>
      <c r="FC233" s="907" t="s">
        <v>1140</v>
      </c>
      <c r="FD233" s="907" t="s">
        <v>1140</v>
      </c>
      <c r="FE233" s="907" t="s">
        <v>1140</v>
      </c>
      <c r="FF233" s="907" t="s">
        <v>1140</v>
      </c>
      <c r="FG233" s="907" t="s">
        <v>1140</v>
      </c>
      <c r="FH233" s="907" t="s">
        <v>1140</v>
      </c>
      <c r="FI233" s="907" t="s">
        <v>1140</v>
      </c>
      <c r="FJ233" s="907" t="s">
        <v>1140</v>
      </c>
      <c r="FK233" s="907" t="s">
        <v>1140</v>
      </c>
      <c r="FL233" s="907" t="s">
        <v>1140</v>
      </c>
      <c r="FM233" s="907" t="s">
        <v>1140</v>
      </c>
      <c r="FN233" s="907" t="s">
        <v>1140</v>
      </c>
      <c r="FO233" s="907" t="s">
        <v>1140</v>
      </c>
      <c r="FP233" s="907" t="s">
        <v>1140</v>
      </c>
      <c r="FQ233" s="907" t="s">
        <v>1140</v>
      </c>
      <c r="FR233" s="907" t="s">
        <v>534</v>
      </c>
      <c r="FS233" s="907" t="s">
        <v>1140</v>
      </c>
      <c r="FT233" s="907" t="s">
        <v>1140</v>
      </c>
      <c r="FU233" s="907" t="s">
        <v>1140</v>
      </c>
      <c r="FV233" s="907" t="s">
        <v>534</v>
      </c>
      <c r="FW233" s="907" t="s">
        <v>1140</v>
      </c>
      <c r="FX233" s="907" t="s">
        <v>534</v>
      </c>
      <c r="FY233" s="907" t="s">
        <v>534</v>
      </c>
      <c r="FZ233" s="907" t="s">
        <v>534</v>
      </c>
      <c r="GA233" s="907" t="s">
        <v>534</v>
      </c>
      <c r="GB233" s="907" t="s">
        <v>534</v>
      </c>
      <c r="GC233" s="907" t="s">
        <v>1140</v>
      </c>
      <c r="GD233" s="907" t="s">
        <v>534</v>
      </c>
      <c r="GE233" s="907" t="s">
        <v>534</v>
      </c>
      <c r="GF233" s="907" t="s">
        <v>1140</v>
      </c>
      <c r="GG233" s="907" t="s">
        <v>1140</v>
      </c>
      <c r="GH233" s="907" t="s">
        <v>534</v>
      </c>
      <c r="GI233" s="907" t="s">
        <v>534</v>
      </c>
      <c r="GJ233" s="907" t="s">
        <v>534</v>
      </c>
      <c r="GK233" s="907" t="s">
        <v>1140</v>
      </c>
    </row>
    <row r="234" spans="1:193" x14ac:dyDescent="0.2">
      <c r="A234" s="906">
        <v>44694</v>
      </c>
      <c r="B234" s="907" t="s">
        <v>1140</v>
      </c>
      <c r="C234" s="907" t="s">
        <v>1140</v>
      </c>
      <c r="D234" s="907" t="s">
        <v>1140</v>
      </c>
      <c r="E234" s="907" t="s">
        <v>534</v>
      </c>
      <c r="F234" s="907" t="s">
        <v>1140</v>
      </c>
      <c r="G234" s="907" t="s">
        <v>1140</v>
      </c>
      <c r="H234" s="907" t="s">
        <v>1140</v>
      </c>
      <c r="I234" s="907" t="s">
        <v>1140</v>
      </c>
      <c r="J234" s="907" t="s">
        <v>1140</v>
      </c>
      <c r="K234" s="907" t="s">
        <v>1140</v>
      </c>
      <c r="L234" s="907" t="s">
        <v>1140</v>
      </c>
      <c r="M234" s="907" t="s">
        <v>1140</v>
      </c>
      <c r="N234" s="907" t="s">
        <v>1140</v>
      </c>
      <c r="O234" s="907" t="s">
        <v>1140</v>
      </c>
      <c r="P234" s="907" t="s">
        <v>1140</v>
      </c>
      <c r="Q234" s="907" t="s">
        <v>1140</v>
      </c>
      <c r="R234" s="907" t="s">
        <v>1140</v>
      </c>
      <c r="S234" s="907" t="s">
        <v>1140</v>
      </c>
      <c r="T234" s="907" t="s">
        <v>1140</v>
      </c>
      <c r="U234" s="907" t="s">
        <v>1140</v>
      </c>
      <c r="V234" s="907" t="s">
        <v>1140</v>
      </c>
      <c r="W234" s="907" t="s">
        <v>1140</v>
      </c>
      <c r="X234" s="907" t="s">
        <v>1140</v>
      </c>
      <c r="Y234" s="907" t="s">
        <v>1140</v>
      </c>
      <c r="Z234" s="907" t="s">
        <v>1140</v>
      </c>
      <c r="AA234" s="907" t="s">
        <v>1140</v>
      </c>
      <c r="AB234" s="907" t="s">
        <v>1140</v>
      </c>
      <c r="AC234" s="907" t="s">
        <v>1140</v>
      </c>
      <c r="AD234" s="907" t="s">
        <v>1140</v>
      </c>
      <c r="AE234" s="907" t="s">
        <v>1140</v>
      </c>
      <c r="AF234" s="907" t="s">
        <v>534</v>
      </c>
      <c r="AG234" s="907" t="s">
        <v>534</v>
      </c>
      <c r="AH234" s="907" t="s">
        <v>1140</v>
      </c>
      <c r="AI234" s="907" t="s">
        <v>1140</v>
      </c>
      <c r="AJ234" s="907" t="s">
        <v>1140</v>
      </c>
      <c r="AK234" s="907" t="s">
        <v>1140</v>
      </c>
      <c r="AL234" s="907" t="s">
        <v>1140</v>
      </c>
      <c r="AM234" s="907" t="s">
        <v>1140</v>
      </c>
      <c r="AN234" s="907" t="s">
        <v>1140</v>
      </c>
      <c r="AO234" s="907" t="s">
        <v>1140</v>
      </c>
      <c r="AP234" s="907" t="s">
        <v>1140</v>
      </c>
      <c r="AQ234" s="907" t="s">
        <v>1140</v>
      </c>
      <c r="AR234" s="907" t="s">
        <v>1140</v>
      </c>
      <c r="AS234" s="907" t="s">
        <v>1140</v>
      </c>
      <c r="AT234" s="907" t="s">
        <v>1140</v>
      </c>
      <c r="AU234" s="907" t="s">
        <v>1140</v>
      </c>
      <c r="AV234" s="907" t="s">
        <v>1140</v>
      </c>
      <c r="AW234" s="907" t="s">
        <v>1140</v>
      </c>
      <c r="AX234" s="907" t="s">
        <v>1140</v>
      </c>
      <c r="AY234" s="907" t="s">
        <v>534</v>
      </c>
      <c r="AZ234" s="907" t="s">
        <v>534</v>
      </c>
      <c r="BA234" s="907" t="s">
        <v>1140</v>
      </c>
      <c r="BB234" s="907" t="s">
        <v>534</v>
      </c>
      <c r="BC234" s="907" t="s">
        <v>1140</v>
      </c>
      <c r="BD234" s="907" t="s">
        <v>534</v>
      </c>
      <c r="BE234" s="907" t="s">
        <v>1140</v>
      </c>
      <c r="BF234" s="907" t="s">
        <v>1140</v>
      </c>
      <c r="BG234" s="907" t="s">
        <v>534</v>
      </c>
      <c r="BH234" s="907" t="s">
        <v>534</v>
      </c>
      <c r="BI234" s="907" t="s">
        <v>1140</v>
      </c>
      <c r="BJ234" s="907" t="s">
        <v>534</v>
      </c>
      <c r="BK234" s="907" t="s">
        <v>1140</v>
      </c>
      <c r="BL234" s="907" t="s">
        <v>534</v>
      </c>
      <c r="BM234" s="907" t="s">
        <v>1140</v>
      </c>
      <c r="BN234" s="907" t="s">
        <v>1140</v>
      </c>
      <c r="BO234" s="907" t="s">
        <v>534</v>
      </c>
      <c r="BP234" s="907" t="s">
        <v>534</v>
      </c>
      <c r="BQ234" s="907" t="s">
        <v>534</v>
      </c>
      <c r="BR234" s="907" t="s">
        <v>534</v>
      </c>
      <c r="BS234" s="907" t="s">
        <v>1140</v>
      </c>
      <c r="BT234" s="907" t="s">
        <v>534</v>
      </c>
      <c r="BU234" s="907" t="s">
        <v>1140</v>
      </c>
      <c r="BV234" s="907" t="s">
        <v>1140</v>
      </c>
      <c r="BW234" s="907" t="s">
        <v>1140</v>
      </c>
      <c r="BX234" s="907" t="s">
        <v>1140</v>
      </c>
      <c r="BY234" s="907" t="s">
        <v>1140</v>
      </c>
      <c r="BZ234" s="907" t="s">
        <v>534</v>
      </c>
      <c r="CA234" s="907" t="s">
        <v>534</v>
      </c>
      <c r="CB234" s="907" t="s">
        <v>1140</v>
      </c>
      <c r="CC234" s="907" t="s">
        <v>1140</v>
      </c>
      <c r="CD234" s="907" t="s">
        <v>1140</v>
      </c>
      <c r="CE234" s="907" t="s">
        <v>1140</v>
      </c>
      <c r="CF234" s="907" t="s">
        <v>534</v>
      </c>
      <c r="CG234" s="907" t="s">
        <v>1140</v>
      </c>
      <c r="CH234" s="907" t="s">
        <v>1140</v>
      </c>
      <c r="CI234" s="907" t="s">
        <v>1140</v>
      </c>
      <c r="CJ234" s="907" t="s">
        <v>1140</v>
      </c>
      <c r="CK234" s="907" t="s">
        <v>1140</v>
      </c>
      <c r="CL234" s="907" t="s">
        <v>1140</v>
      </c>
      <c r="CM234" s="907" t="s">
        <v>1140</v>
      </c>
      <c r="CN234" s="907" t="s">
        <v>534</v>
      </c>
      <c r="CO234" s="907" t="s">
        <v>1140</v>
      </c>
      <c r="CP234" s="907" t="s">
        <v>1140</v>
      </c>
      <c r="CQ234" s="907" t="s">
        <v>1140</v>
      </c>
      <c r="CR234" s="907" t="s">
        <v>1140</v>
      </c>
      <c r="CS234" s="907" t="s">
        <v>1140</v>
      </c>
      <c r="CT234" s="907" t="s">
        <v>1140</v>
      </c>
      <c r="CU234" s="907" t="s">
        <v>1140</v>
      </c>
      <c r="CV234" s="907" t="s">
        <v>1140</v>
      </c>
      <c r="CW234" s="907" t="s">
        <v>1140</v>
      </c>
      <c r="CX234" s="907" t="s">
        <v>1140</v>
      </c>
      <c r="CY234" s="907" t="s">
        <v>1140</v>
      </c>
      <c r="CZ234" s="907" t="s">
        <v>534</v>
      </c>
      <c r="DA234" s="907" t="s">
        <v>1140</v>
      </c>
      <c r="DB234" s="907" t="s">
        <v>1140</v>
      </c>
      <c r="DC234" s="907" t="s">
        <v>1140</v>
      </c>
      <c r="DD234" s="907" t="s">
        <v>1140</v>
      </c>
      <c r="DE234" s="907" t="s">
        <v>1140</v>
      </c>
      <c r="DF234" s="907" t="s">
        <v>1140</v>
      </c>
      <c r="DG234" s="907" t="s">
        <v>1140</v>
      </c>
      <c r="DH234" s="907" t="s">
        <v>1140</v>
      </c>
      <c r="DI234" s="907" t="s">
        <v>1140</v>
      </c>
      <c r="DJ234" s="907" t="s">
        <v>534</v>
      </c>
      <c r="DK234" s="907" t="s">
        <v>1140</v>
      </c>
      <c r="DL234" s="907" t="s">
        <v>1140</v>
      </c>
      <c r="DM234" s="907" t="s">
        <v>1140</v>
      </c>
      <c r="DN234" s="907" t="s">
        <v>1140</v>
      </c>
      <c r="DO234" s="907" t="s">
        <v>1140</v>
      </c>
      <c r="DP234" s="907" t="s">
        <v>1140</v>
      </c>
      <c r="DQ234" s="907" t="s">
        <v>1140</v>
      </c>
      <c r="DR234" s="907" t="s">
        <v>1140</v>
      </c>
      <c r="DS234" s="907" t="s">
        <v>1140</v>
      </c>
      <c r="DT234" s="907" t="s">
        <v>1140</v>
      </c>
      <c r="DU234" s="907" t="s">
        <v>1140</v>
      </c>
      <c r="DV234" s="907" t="s">
        <v>1140</v>
      </c>
      <c r="DW234" s="907" t="s">
        <v>534</v>
      </c>
      <c r="DX234" s="907" t="s">
        <v>534</v>
      </c>
      <c r="DY234" s="907" t="s">
        <v>534</v>
      </c>
      <c r="DZ234" s="907" t="s">
        <v>1140</v>
      </c>
      <c r="EA234" s="907" t="s">
        <v>534</v>
      </c>
      <c r="EB234" s="907" t="s">
        <v>1140</v>
      </c>
      <c r="EC234" s="907" t="s">
        <v>534</v>
      </c>
      <c r="ED234" s="907" t="s">
        <v>534</v>
      </c>
      <c r="EE234" s="907" t="s">
        <v>534</v>
      </c>
      <c r="EF234" s="907" t="s">
        <v>1140</v>
      </c>
      <c r="EG234" s="907" t="s">
        <v>1140</v>
      </c>
      <c r="EH234" s="907" t="s">
        <v>1140</v>
      </c>
      <c r="EI234" s="907" t="s">
        <v>1140</v>
      </c>
      <c r="EJ234" s="907" t="s">
        <v>1140</v>
      </c>
      <c r="EK234" s="907" t="s">
        <v>1140</v>
      </c>
      <c r="EL234" s="907" t="s">
        <v>1140</v>
      </c>
      <c r="EM234" s="907" t="s">
        <v>1140</v>
      </c>
      <c r="EN234" s="907" t="s">
        <v>1140</v>
      </c>
      <c r="EO234" s="907" t="s">
        <v>1140</v>
      </c>
      <c r="EP234" s="907" t="s">
        <v>1140</v>
      </c>
      <c r="EQ234" s="907" t="s">
        <v>1140</v>
      </c>
      <c r="ER234" s="907" t="s">
        <v>534</v>
      </c>
      <c r="ES234" s="907" t="s">
        <v>534</v>
      </c>
      <c r="ET234" s="907" t="s">
        <v>534</v>
      </c>
      <c r="EU234" s="907" t="s">
        <v>534</v>
      </c>
      <c r="EV234" s="907" t="s">
        <v>1140</v>
      </c>
      <c r="EW234" s="907" t="s">
        <v>1140</v>
      </c>
      <c r="EX234" s="907" t="s">
        <v>534</v>
      </c>
      <c r="EY234" s="907" t="s">
        <v>1140</v>
      </c>
      <c r="EZ234" s="907" t="s">
        <v>1140</v>
      </c>
      <c r="FA234" s="907" t="s">
        <v>1140</v>
      </c>
      <c r="FB234" s="907" t="s">
        <v>1140</v>
      </c>
      <c r="FC234" s="907" t="s">
        <v>1140</v>
      </c>
      <c r="FD234" s="907" t="s">
        <v>1140</v>
      </c>
      <c r="FE234" s="907" t="s">
        <v>1140</v>
      </c>
      <c r="FF234" s="907" t="s">
        <v>1140</v>
      </c>
      <c r="FG234" s="907" t="s">
        <v>1140</v>
      </c>
      <c r="FH234" s="907" t="s">
        <v>1140</v>
      </c>
      <c r="FI234" s="907" t="s">
        <v>1140</v>
      </c>
      <c r="FJ234" s="907" t="s">
        <v>1140</v>
      </c>
      <c r="FK234" s="907" t="s">
        <v>1140</v>
      </c>
      <c r="FL234" s="907" t="s">
        <v>1140</v>
      </c>
      <c r="FM234" s="907" t="s">
        <v>1140</v>
      </c>
      <c r="FN234" s="907" t="s">
        <v>1140</v>
      </c>
      <c r="FO234" s="907" t="s">
        <v>1140</v>
      </c>
      <c r="FP234" s="907" t="s">
        <v>1140</v>
      </c>
      <c r="FQ234" s="907" t="s">
        <v>1140</v>
      </c>
      <c r="FR234" s="907" t="s">
        <v>534</v>
      </c>
      <c r="FS234" s="907" t="s">
        <v>1140</v>
      </c>
      <c r="FT234" s="907" t="s">
        <v>1140</v>
      </c>
      <c r="FU234" s="907" t="s">
        <v>1140</v>
      </c>
      <c r="FV234" s="907" t="s">
        <v>534</v>
      </c>
      <c r="FW234" s="907" t="s">
        <v>1140</v>
      </c>
      <c r="FX234" s="907" t="s">
        <v>534</v>
      </c>
      <c r="FY234" s="907" t="s">
        <v>534</v>
      </c>
      <c r="FZ234" s="907" t="s">
        <v>534</v>
      </c>
      <c r="GA234" s="907" t="s">
        <v>534</v>
      </c>
      <c r="GB234" s="907" t="s">
        <v>1140</v>
      </c>
      <c r="GC234" s="907" t="s">
        <v>1140</v>
      </c>
      <c r="GD234" s="907" t="s">
        <v>534</v>
      </c>
      <c r="GE234" s="907" t="s">
        <v>534</v>
      </c>
      <c r="GF234" s="907" t="s">
        <v>1140</v>
      </c>
      <c r="GG234" s="907" t="s">
        <v>1140</v>
      </c>
      <c r="GH234" s="907" t="s">
        <v>534</v>
      </c>
      <c r="GI234" s="907" t="s">
        <v>534</v>
      </c>
      <c r="GJ234" s="907" t="s">
        <v>534</v>
      </c>
      <c r="GK234" s="907" t="s">
        <v>534</v>
      </c>
    </row>
    <row r="235" spans="1:193" x14ac:dyDescent="0.2">
      <c r="A235" s="906">
        <v>44695</v>
      </c>
      <c r="B235" s="907" t="s">
        <v>1140</v>
      </c>
      <c r="C235" s="907" t="s">
        <v>1140</v>
      </c>
      <c r="D235" s="907" t="s">
        <v>1140</v>
      </c>
      <c r="E235" s="907" t="s">
        <v>534</v>
      </c>
      <c r="F235" s="907" t="s">
        <v>1140</v>
      </c>
      <c r="G235" s="907" t="s">
        <v>1140</v>
      </c>
      <c r="H235" s="907" t="s">
        <v>1140</v>
      </c>
      <c r="I235" s="907" t="s">
        <v>1140</v>
      </c>
      <c r="J235" s="907" t="s">
        <v>1140</v>
      </c>
      <c r="K235" s="907" t="s">
        <v>1140</v>
      </c>
      <c r="L235" s="907" t="s">
        <v>1140</v>
      </c>
      <c r="M235" s="907" t="s">
        <v>1140</v>
      </c>
      <c r="N235" s="907" t="s">
        <v>1140</v>
      </c>
      <c r="O235" s="907" t="s">
        <v>1140</v>
      </c>
      <c r="P235" s="907" t="s">
        <v>1140</v>
      </c>
      <c r="Q235" s="907" t="s">
        <v>1140</v>
      </c>
      <c r="R235" s="907" t="s">
        <v>1140</v>
      </c>
      <c r="S235" s="907" t="s">
        <v>1140</v>
      </c>
      <c r="T235" s="907" t="s">
        <v>1140</v>
      </c>
      <c r="U235" s="907" t="s">
        <v>1140</v>
      </c>
      <c r="V235" s="907" t="s">
        <v>1140</v>
      </c>
      <c r="W235" s="907" t="s">
        <v>1140</v>
      </c>
      <c r="X235" s="907" t="s">
        <v>1140</v>
      </c>
      <c r="Y235" s="907" t="s">
        <v>1140</v>
      </c>
      <c r="Z235" s="907" t="s">
        <v>1140</v>
      </c>
      <c r="AA235" s="907" t="s">
        <v>1140</v>
      </c>
      <c r="AB235" s="907" t="s">
        <v>1140</v>
      </c>
      <c r="AC235" s="907" t="s">
        <v>1140</v>
      </c>
      <c r="AD235" s="907" t="s">
        <v>1140</v>
      </c>
      <c r="AE235" s="907" t="s">
        <v>1140</v>
      </c>
      <c r="AF235" s="907" t="s">
        <v>534</v>
      </c>
      <c r="AG235" s="907" t="s">
        <v>534</v>
      </c>
      <c r="AH235" s="907" t="s">
        <v>1140</v>
      </c>
      <c r="AI235" s="907" t="s">
        <v>1140</v>
      </c>
      <c r="AJ235" s="907" t="s">
        <v>1140</v>
      </c>
      <c r="AK235" s="907" t="s">
        <v>1140</v>
      </c>
      <c r="AL235" s="907" t="s">
        <v>1140</v>
      </c>
      <c r="AM235" s="907" t="s">
        <v>1140</v>
      </c>
      <c r="AN235" s="907" t="s">
        <v>1140</v>
      </c>
      <c r="AO235" s="907" t="s">
        <v>1140</v>
      </c>
      <c r="AP235" s="907" t="s">
        <v>1140</v>
      </c>
      <c r="AQ235" s="907" t="s">
        <v>1140</v>
      </c>
      <c r="AR235" s="907" t="s">
        <v>1140</v>
      </c>
      <c r="AS235" s="907" t="s">
        <v>1140</v>
      </c>
      <c r="AT235" s="907" t="s">
        <v>1140</v>
      </c>
      <c r="AU235" s="907" t="s">
        <v>1140</v>
      </c>
      <c r="AV235" s="907" t="s">
        <v>1140</v>
      </c>
      <c r="AW235" s="907" t="s">
        <v>1140</v>
      </c>
      <c r="AX235" s="907" t="s">
        <v>1140</v>
      </c>
      <c r="AY235" s="907" t="s">
        <v>534</v>
      </c>
      <c r="AZ235" s="907" t="s">
        <v>534</v>
      </c>
      <c r="BA235" s="907" t="s">
        <v>1140</v>
      </c>
      <c r="BB235" s="907" t="s">
        <v>534</v>
      </c>
      <c r="BC235" s="907" t="s">
        <v>1140</v>
      </c>
      <c r="BD235" s="907" t="s">
        <v>534</v>
      </c>
      <c r="BE235" s="907" t="s">
        <v>1140</v>
      </c>
      <c r="BF235" s="907" t="s">
        <v>1140</v>
      </c>
      <c r="BG235" s="907" t="s">
        <v>534</v>
      </c>
      <c r="BH235" s="907" t="s">
        <v>534</v>
      </c>
      <c r="BI235" s="907" t="s">
        <v>1140</v>
      </c>
      <c r="BJ235" s="907" t="s">
        <v>534</v>
      </c>
      <c r="BK235" s="907" t="s">
        <v>1140</v>
      </c>
      <c r="BL235" s="907" t="s">
        <v>534</v>
      </c>
      <c r="BM235" s="907" t="s">
        <v>1140</v>
      </c>
      <c r="BN235" s="907" t="s">
        <v>1140</v>
      </c>
      <c r="BO235" s="907" t="s">
        <v>534</v>
      </c>
      <c r="BP235" s="907" t="s">
        <v>534</v>
      </c>
      <c r="BQ235" s="907" t="s">
        <v>534</v>
      </c>
      <c r="BR235" s="907" t="s">
        <v>534</v>
      </c>
      <c r="BS235" s="907" t="s">
        <v>1140</v>
      </c>
      <c r="BT235" s="907" t="s">
        <v>534</v>
      </c>
      <c r="BU235" s="907" t="s">
        <v>1140</v>
      </c>
      <c r="BV235" s="907" t="s">
        <v>1140</v>
      </c>
      <c r="BW235" s="907" t="s">
        <v>1140</v>
      </c>
      <c r="BX235" s="907" t="s">
        <v>1140</v>
      </c>
      <c r="BY235" s="907" t="s">
        <v>1140</v>
      </c>
      <c r="BZ235" s="907" t="s">
        <v>534</v>
      </c>
      <c r="CA235" s="907" t="s">
        <v>534</v>
      </c>
      <c r="CB235" s="907" t="s">
        <v>1140</v>
      </c>
      <c r="CC235" s="907" t="s">
        <v>1140</v>
      </c>
      <c r="CD235" s="907" t="s">
        <v>1140</v>
      </c>
      <c r="CE235" s="907" t="s">
        <v>1140</v>
      </c>
      <c r="CF235" s="907" t="s">
        <v>534</v>
      </c>
      <c r="CG235" s="907" t="s">
        <v>1140</v>
      </c>
      <c r="CH235" s="907" t="s">
        <v>1140</v>
      </c>
      <c r="CI235" s="907" t="s">
        <v>1140</v>
      </c>
      <c r="CJ235" s="907" t="s">
        <v>1140</v>
      </c>
      <c r="CK235" s="907" t="s">
        <v>1140</v>
      </c>
      <c r="CL235" s="907" t="s">
        <v>1140</v>
      </c>
      <c r="CM235" s="907" t="s">
        <v>1140</v>
      </c>
      <c r="CN235" s="907" t="s">
        <v>534</v>
      </c>
      <c r="CO235" s="907" t="s">
        <v>1140</v>
      </c>
      <c r="CP235" s="907" t="s">
        <v>1140</v>
      </c>
      <c r="CQ235" s="907" t="s">
        <v>1140</v>
      </c>
      <c r="CR235" s="907" t="s">
        <v>1140</v>
      </c>
      <c r="CS235" s="907" t="s">
        <v>1140</v>
      </c>
      <c r="CT235" s="907" t="s">
        <v>1140</v>
      </c>
      <c r="CU235" s="907" t="s">
        <v>1140</v>
      </c>
      <c r="CV235" s="907" t="s">
        <v>1140</v>
      </c>
      <c r="CW235" s="907" t="s">
        <v>1140</v>
      </c>
      <c r="CX235" s="907" t="s">
        <v>1140</v>
      </c>
      <c r="CY235" s="907" t="s">
        <v>1140</v>
      </c>
      <c r="CZ235" s="907" t="s">
        <v>534</v>
      </c>
      <c r="DA235" s="907" t="s">
        <v>1140</v>
      </c>
      <c r="DB235" s="907" t="s">
        <v>1140</v>
      </c>
      <c r="DC235" s="907" t="s">
        <v>1140</v>
      </c>
      <c r="DD235" s="907" t="s">
        <v>1140</v>
      </c>
      <c r="DE235" s="907" t="s">
        <v>1140</v>
      </c>
      <c r="DF235" s="907" t="s">
        <v>1140</v>
      </c>
      <c r="DG235" s="907" t="s">
        <v>1140</v>
      </c>
      <c r="DH235" s="907" t="s">
        <v>1140</v>
      </c>
      <c r="DI235" s="907" t="s">
        <v>1140</v>
      </c>
      <c r="DJ235" s="907" t="s">
        <v>534</v>
      </c>
      <c r="DK235" s="907" t="s">
        <v>1140</v>
      </c>
      <c r="DL235" s="907" t="s">
        <v>1140</v>
      </c>
      <c r="DM235" s="907" t="s">
        <v>1140</v>
      </c>
      <c r="DN235" s="907" t="s">
        <v>1140</v>
      </c>
      <c r="DO235" s="907" t="s">
        <v>1140</v>
      </c>
      <c r="DP235" s="907" t="s">
        <v>1140</v>
      </c>
      <c r="DQ235" s="907" t="s">
        <v>1140</v>
      </c>
      <c r="DR235" s="907" t="s">
        <v>534</v>
      </c>
      <c r="DS235" s="907" t="s">
        <v>534</v>
      </c>
      <c r="DT235" s="907" t="s">
        <v>534</v>
      </c>
      <c r="DU235" s="907" t="s">
        <v>1140</v>
      </c>
      <c r="DV235" s="907" t="s">
        <v>1140</v>
      </c>
      <c r="DW235" s="907" t="s">
        <v>534</v>
      </c>
      <c r="DX235" s="907" t="s">
        <v>534</v>
      </c>
      <c r="DY235" s="907" t="s">
        <v>534</v>
      </c>
      <c r="DZ235" s="907" t="s">
        <v>534</v>
      </c>
      <c r="EA235" s="907" t="s">
        <v>534</v>
      </c>
      <c r="EB235" s="907" t="s">
        <v>1140</v>
      </c>
      <c r="EC235" s="907" t="s">
        <v>534</v>
      </c>
      <c r="ED235" s="907" t="s">
        <v>534</v>
      </c>
      <c r="EE235" s="907" t="s">
        <v>534</v>
      </c>
      <c r="EF235" s="907" t="s">
        <v>1140</v>
      </c>
      <c r="EG235" s="907" t="s">
        <v>1140</v>
      </c>
      <c r="EH235" s="907" t="s">
        <v>1140</v>
      </c>
      <c r="EI235" s="907" t="s">
        <v>1140</v>
      </c>
      <c r="EJ235" s="907" t="s">
        <v>1140</v>
      </c>
      <c r="EK235" s="907" t="s">
        <v>1140</v>
      </c>
      <c r="EL235" s="907" t="s">
        <v>1140</v>
      </c>
      <c r="EM235" s="907" t="s">
        <v>1140</v>
      </c>
      <c r="EN235" s="907" t="s">
        <v>1140</v>
      </c>
      <c r="EO235" s="907" t="s">
        <v>1140</v>
      </c>
      <c r="EP235" s="907" t="s">
        <v>1140</v>
      </c>
      <c r="EQ235" s="907" t="s">
        <v>1140</v>
      </c>
      <c r="ER235" s="907" t="s">
        <v>534</v>
      </c>
      <c r="ES235" s="907" t="s">
        <v>534</v>
      </c>
      <c r="ET235" s="907" t="s">
        <v>534</v>
      </c>
      <c r="EU235" s="907" t="s">
        <v>1140</v>
      </c>
      <c r="EV235" s="907" t="s">
        <v>1140</v>
      </c>
      <c r="EW235" s="907" t="s">
        <v>1140</v>
      </c>
      <c r="EX235" s="907" t="s">
        <v>534</v>
      </c>
      <c r="EY235" s="907" t="s">
        <v>1140</v>
      </c>
      <c r="EZ235" s="907" t="s">
        <v>1140</v>
      </c>
      <c r="FA235" s="907" t="s">
        <v>1140</v>
      </c>
      <c r="FB235" s="907" t="s">
        <v>1140</v>
      </c>
      <c r="FC235" s="907" t="s">
        <v>534</v>
      </c>
      <c r="FD235" s="907" t="s">
        <v>1140</v>
      </c>
      <c r="FE235" s="907" t="s">
        <v>1140</v>
      </c>
      <c r="FF235" s="907" t="s">
        <v>534</v>
      </c>
      <c r="FG235" s="907" t="s">
        <v>1140</v>
      </c>
      <c r="FH235" s="907" t="s">
        <v>1140</v>
      </c>
      <c r="FI235" s="907" t="s">
        <v>1140</v>
      </c>
      <c r="FJ235" s="907" t="s">
        <v>1140</v>
      </c>
      <c r="FK235" s="907" t="s">
        <v>1140</v>
      </c>
      <c r="FL235" s="907" t="s">
        <v>1140</v>
      </c>
      <c r="FM235" s="907" t="s">
        <v>1140</v>
      </c>
      <c r="FN235" s="907" t="s">
        <v>1140</v>
      </c>
      <c r="FO235" s="907" t="s">
        <v>1140</v>
      </c>
      <c r="FP235" s="907" t="s">
        <v>1140</v>
      </c>
      <c r="FQ235" s="907" t="s">
        <v>1140</v>
      </c>
      <c r="FR235" s="907" t="s">
        <v>534</v>
      </c>
      <c r="FS235" s="907" t="s">
        <v>1140</v>
      </c>
      <c r="FT235" s="907" t="s">
        <v>1140</v>
      </c>
      <c r="FU235" s="907" t="s">
        <v>1140</v>
      </c>
      <c r="FV235" s="907" t="s">
        <v>534</v>
      </c>
      <c r="FW235" s="907" t="s">
        <v>1140</v>
      </c>
      <c r="FX235" s="907" t="s">
        <v>534</v>
      </c>
      <c r="FY235" s="907" t="s">
        <v>534</v>
      </c>
      <c r="FZ235" s="907" t="s">
        <v>534</v>
      </c>
      <c r="GA235" s="907" t="s">
        <v>534</v>
      </c>
      <c r="GB235" s="907" t="s">
        <v>534</v>
      </c>
      <c r="GC235" s="907" t="s">
        <v>1140</v>
      </c>
      <c r="GD235" s="907" t="s">
        <v>534</v>
      </c>
      <c r="GE235" s="907" t="s">
        <v>534</v>
      </c>
      <c r="GF235" s="907" t="s">
        <v>1140</v>
      </c>
      <c r="GG235" s="907" t="s">
        <v>1140</v>
      </c>
      <c r="GH235" s="907" t="s">
        <v>534</v>
      </c>
      <c r="GI235" s="907" t="s">
        <v>534</v>
      </c>
      <c r="GJ235" s="907" t="s">
        <v>534</v>
      </c>
      <c r="GK235" s="907" t="s">
        <v>534</v>
      </c>
    </row>
    <row r="236" spans="1:193" x14ac:dyDescent="0.2">
      <c r="A236" s="906">
        <v>44696</v>
      </c>
      <c r="B236" s="907" t="s">
        <v>1140</v>
      </c>
      <c r="C236" s="907" t="s">
        <v>1140</v>
      </c>
      <c r="D236" s="907" t="s">
        <v>1140</v>
      </c>
      <c r="E236" s="907" t="s">
        <v>534</v>
      </c>
      <c r="F236" s="907" t="s">
        <v>1140</v>
      </c>
      <c r="G236" s="907" t="s">
        <v>1140</v>
      </c>
      <c r="H236" s="907" t="s">
        <v>1140</v>
      </c>
      <c r="I236" s="907" t="s">
        <v>1140</v>
      </c>
      <c r="J236" s="907" t="s">
        <v>1140</v>
      </c>
      <c r="K236" s="907" t="s">
        <v>1140</v>
      </c>
      <c r="L236" s="907" t="s">
        <v>1140</v>
      </c>
      <c r="M236" s="907" t="s">
        <v>1140</v>
      </c>
      <c r="N236" s="907" t="s">
        <v>1140</v>
      </c>
      <c r="O236" s="907" t="s">
        <v>1140</v>
      </c>
      <c r="P236" s="907" t="s">
        <v>1140</v>
      </c>
      <c r="Q236" s="907" t="s">
        <v>1140</v>
      </c>
      <c r="R236" s="907" t="s">
        <v>1140</v>
      </c>
      <c r="S236" s="907" t="s">
        <v>1140</v>
      </c>
      <c r="T236" s="907" t="s">
        <v>1140</v>
      </c>
      <c r="U236" s="907" t="s">
        <v>1140</v>
      </c>
      <c r="V236" s="907" t="s">
        <v>1140</v>
      </c>
      <c r="W236" s="907" t="s">
        <v>1140</v>
      </c>
      <c r="X236" s="907" t="s">
        <v>1140</v>
      </c>
      <c r="Y236" s="907" t="s">
        <v>1140</v>
      </c>
      <c r="Z236" s="907" t="s">
        <v>1140</v>
      </c>
      <c r="AA236" s="907" t="s">
        <v>1140</v>
      </c>
      <c r="AB236" s="907" t="s">
        <v>1140</v>
      </c>
      <c r="AC236" s="907" t="s">
        <v>1140</v>
      </c>
      <c r="AD236" s="907" t="s">
        <v>1140</v>
      </c>
      <c r="AE236" s="907" t="s">
        <v>1140</v>
      </c>
      <c r="AF236" s="907" t="s">
        <v>534</v>
      </c>
      <c r="AG236" s="907" t="s">
        <v>534</v>
      </c>
      <c r="AH236" s="907" t="s">
        <v>1140</v>
      </c>
      <c r="AI236" s="907" t="s">
        <v>1140</v>
      </c>
      <c r="AJ236" s="907" t="s">
        <v>1140</v>
      </c>
      <c r="AK236" s="907" t="s">
        <v>1140</v>
      </c>
      <c r="AL236" s="907" t="s">
        <v>1140</v>
      </c>
      <c r="AM236" s="907" t="s">
        <v>1140</v>
      </c>
      <c r="AN236" s="907" t="s">
        <v>1140</v>
      </c>
      <c r="AO236" s="907" t="s">
        <v>1140</v>
      </c>
      <c r="AP236" s="907" t="s">
        <v>1140</v>
      </c>
      <c r="AQ236" s="907" t="s">
        <v>1140</v>
      </c>
      <c r="AR236" s="907" t="s">
        <v>1140</v>
      </c>
      <c r="AS236" s="907" t="s">
        <v>1140</v>
      </c>
      <c r="AT236" s="907" t="s">
        <v>1140</v>
      </c>
      <c r="AU236" s="907" t="s">
        <v>1140</v>
      </c>
      <c r="AV236" s="907" t="s">
        <v>1140</v>
      </c>
      <c r="AW236" s="907" t="s">
        <v>1140</v>
      </c>
      <c r="AX236" s="907" t="s">
        <v>1140</v>
      </c>
      <c r="AY236" s="907" t="s">
        <v>534</v>
      </c>
      <c r="AZ236" s="907" t="s">
        <v>534</v>
      </c>
      <c r="BA236" s="907" t="s">
        <v>1140</v>
      </c>
      <c r="BB236" s="907" t="s">
        <v>534</v>
      </c>
      <c r="BC236" s="907" t="s">
        <v>1140</v>
      </c>
      <c r="BD236" s="907" t="s">
        <v>534</v>
      </c>
      <c r="BE236" s="907" t="s">
        <v>1140</v>
      </c>
      <c r="BF236" s="907" t="s">
        <v>1140</v>
      </c>
      <c r="BG236" s="907" t="s">
        <v>534</v>
      </c>
      <c r="BH236" s="907" t="s">
        <v>534</v>
      </c>
      <c r="BI236" s="907" t="s">
        <v>1140</v>
      </c>
      <c r="BJ236" s="907" t="s">
        <v>534</v>
      </c>
      <c r="BK236" s="907" t="s">
        <v>1140</v>
      </c>
      <c r="BL236" s="907" t="s">
        <v>534</v>
      </c>
      <c r="BM236" s="907" t="s">
        <v>1140</v>
      </c>
      <c r="BN236" s="907" t="s">
        <v>1140</v>
      </c>
      <c r="BO236" s="907" t="s">
        <v>534</v>
      </c>
      <c r="BP236" s="907" t="s">
        <v>534</v>
      </c>
      <c r="BQ236" s="907" t="s">
        <v>534</v>
      </c>
      <c r="BR236" s="907" t="s">
        <v>534</v>
      </c>
      <c r="BS236" s="907" t="s">
        <v>1140</v>
      </c>
      <c r="BT236" s="907" t="s">
        <v>534</v>
      </c>
      <c r="BU236" s="907" t="s">
        <v>1140</v>
      </c>
      <c r="BV236" s="907" t="s">
        <v>1140</v>
      </c>
      <c r="BW236" s="907" t="s">
        <v>1140</v>
      </c>
      <c r="BX236" s="907" t="s">
        <v>1140</v>
      </c>
      <c r="BY236" s="907" t="s">
        <v>1140</v>
      </c>
      <c r="BZ236" s="907" t="s">
        <v>534</v>
      </c>
      <c r="CA236" s="907" t="s">
        <v>534</v>
      </c>
      <c r="CB236" s="907" t="s">
        <v>1140</v>
      </c>
      <c r="CC236" s="907" t="s">
        <v>1140</v>
      </c>
      <c r="CD236" s="907" t="s">
        <v>1140</v>
      </c>
      <c r="CE236" s="907" t="s">
        <v>1140</v>
      </c>
      <c r="CF236" s="907" t="s">
        <v>534</v>
      </c>
      <c r="CG236" s="907" t="s">
        <v>1140</v>
      </c>
      <c r="CH236" s="907" t="s">
        <v>1140</v>
      </c>
      <c r="CI236" s="907" t="s">
        <v>1140</v>
      </c>
      <c r="CJ236" s="907" t="s">
        <v>1140</v>
      </c>
      <c r="CK236" s="907" t="s">
        <v>1140</v>
      </c>
      <c r="CL236" s="907" t="s">
        <v>1140</v>
      </c>
      <c r="CM236" s="907" t="s">
        <v>1140</v>
      </c>
      <c r="CN236" s="907" t="s">
        <v>534</v>
      </c>
      <c r="CO236" s="907" t="s">
        <v>1140</v>
      </c>
      <c r="CP236" s="907" t="s">
        <v>1140</v>
      </c>
      <c r="CQ236" s="907" t="s">
        <v>1140</v>
      </c>
      <c r="CR236" s="907" t="s">
        <v>1140</v>
      </c>
      <c r="CS236" s="907" t="s">
        <v>1140</v>
      </c>
      <c r="CT236" s="907" t="s">
        <v>1140</v>
      </c>
      <c r="CU236" s="907" t="s">
        <v>1140</v>
      </c>
      <c r="CV236" s="907" t="s">
        <v>1140</v>
      </c>
      <c r="CW236" s="907" t="s">
        <v>1140</v>
      </c>
      <c r="CX236" s="907" t="s">
        <v>1140</v>
      </c>
      <c r="CY236" s="907" t="s">
        <v>1140</v>
      </c>
      <c r="CZ236" s="907" t="s">
        <v>534</v>
      </c>
      <c r="DA236" s="907" t="s">
        <v>1140</v>
      </c>
      <c r="DB236" s="907" t="s">
        <v>1140</v>
      </c>
      <c r="DC236" s="907" t="s">
        <v>1140</v>
      </c>
      <c r="DD236" s="907" t="s">
        <v>1140</v>
      </c>
      <c r="DE236" s="907" t="s">
        <v>1140</v>
      </c>
      <c r="DF236" s="907" t="s">
        <v>1140</v>
      </c>
      <c r="DG236" s="907" t="s">
        <v>1140</v>
      </c>
      <c r="DH236" s="907" t="s">
        <v>1140</v>
      </c>
      <c r="DI236" s="907" t="s">
        <v>1140</v>
      </c>
      <c r="DJ236" s="907" t="s">
        <v>534</v>
      </c>
      <c r="DK236" s="907" t="s">
        <v>1140</v>
      </c>
      <c r="DL236" s="907" t="s">
        <v>1140</v>
      </c>
      <c r="DM236" s="907" t="s">
        <v>1140</v>
      </c>
      <c r="DN236" s="907" t="s">
        <v>1140</v>
      </c>
      <c r="DO236" s="907" t="s">
        <v>1140</v>
      </c>
      <c r="DP236" s="907" t="s">
        <v>1140</v>
      </c>
      <c r="DQ236" s="907" t="s">
        <v>1140</v>
      </c>
      <c r="DR236" s="907" t="s">
        <v>534</v>
      </c>
      <c r="DS236" s="907" t="s">
        <v>534</v>
      </c>
      <c r="DT236" s="907" t="s">
        <v>534</v>
      </c>
      <c r="DU236" s="907" t="s">
        <v>1140</v>
      </c>
      <c r="DV236" s="907" t="s">
        <v>1140</v>
      </c>
      <c r="DW236" s="907" t="s">
        <v>534</v>
      </c>
      <c r="DX236" s="907" t="s">
        <v>534</v>
      </c>
      <c r="DY236" s="907" t="s">
        <v>534</v>
      </c>
      <c r="DZ236" s="907" t="s">
        <v>534</v>
      </c>
      <c r="EA236" s="907" t="s">
        <v>534</v>
      </c>
      <c r="EB236" s="907" t="s">
        <v>534</v>
      </c>
      <c r="EC236" s="907" t="s">
        <v>534</v>
      </c>
      <c r="ED236" s="907" t="s">
        <v>534</v>
      </c>
      <c r="EE236" s="907" t="s">
        <v>534</v>
      </c>
      <c r="EF236" s="907" t="s">
        <v>1140</v>
      </c>
      <c r="EG236" s="907" t="s">
        <v>1140</v>
      </c>
      <c r="EH236" s="907" t="s">
        <v>1140</v>
      </c>
      <c r="EI236" s="907" t="s">
        <v>1140</v>
      </c>
      <c r="EJ236" s="907" t="s">
        <v>1140</v>
      </c>
      <c r="EK236" s="907" t="s">
        <v>1140</v>
      </c>
      <c r="EL236" s="907" t="s">
        <v>1140</v>
      </c>
      <c r="EM236" s="907" t="s">
        <v>1140</v>
      </c>
      <c r="EN236" s="907" t="s">
        <v>1140</v>
      </c>
      <c r="EO236" s="907" t="s">
        <v>1140</v>
      </c>
      <c r="EP236" s="907" t="s">
        <v>1140</v>
      </c>
      <c r="EQ236" s="907" t="s">
        <v>1140</v>
      </c>
      <c r="ER236" s="907" t="s">
        <v>1140</v>
      </c>
      <c r="ES236" s="907" t="s">
        <v>534</v>
      </c>
      <c r="ET236" s="907" t="s">
        <v>534</v>
      </c>
      <c r="EU236" s="907" t="s">
        <v>1140</v>
      </c>
      <c r="EV236" s="907" t="s">
        <v>1140</v>
      </c>
      <c r="EW236" s="907" t="s">
        <v>1140</v>
      </c>
      <c r="EX236" s="907" t="s">
        <v>534</v>
      </c>
      <c r="EY236" s="907" t="s">
        <v>1140</v>
      </c>
      <c r="EZ236" s="907" t="s">
        <v>1140</v>
      </c>
      <c r="FA236" s="907" t="s">
        <v>1140</v>
      </c>
      <c r="FB236" s="907" t="s">
        <v>1140</v>
      </c>
      <c r="FC236" s="907" t="s">
        <v>1140</v>
      </c>
      <c r="FD236" s="907" t="s">
        <v>1140</v>
      </c>
      <c r="FE236" s="907" t="s">
        <v>1140</v>
      </c>
      <c r="FF236" s="907" t="s">
        <v>1140</v>
      </c>
      <c r="FG236" s="907" t="s">
        <v>1140</v>
      </c>
      <c r="FH236" s="907" t="s">
        <v>534</v>
      </c>
      <c r="FI236" s="907" t="s">
        <v>534</v>
      </c>
      <c r="FJ236" s="907" t="s">
        <v>1140</v>
      </c>
      <c r="FK236" s="907" t="s">
        <v>1140</v>
      </c>
      <c r="FL236" s="907" t="s">
        <v>1140</v>
      </c>
      <c r="FM236" s="907" t="s">
        <v>1140</v>
      </c>
      <c r="FN236" s="907" t="s">
        <v>1140</v>
      </c>
      <c r="FO236" s="907" t="s">
        <v>1140</v>
      </c>
      <c r="FP236" s="907" t="s">
        <v>1140</v>
      </c>
      <c r="FQ236" s="907" t="s">
        <v>1140</v>
      </c>
      <c r="FR236" s="907" t="s">
        <v>534</v>
      </c>
      <c r="FS236" s="907" t="s">
        <v>1140</v>
      </c>
      <c r="FT236" s="907" t="s">
        <v>1140</v>
      </c>
      <c r="FU236" s="907" t="s">
        <v>1140</v>
      </c>
      <c r="FV236" s="907" t="s">
        <v>534</v>
      </c>
      <c r="FW236" s="907" t="s">
        <v>1140</v>
      </c>
      <c r="FX236" s="907" t="s">
        <v>534</v>
      </c>
      <c r="FY236" s="907" t="s">
        <v>534</v>
      </c>
      <c r="FZ236" s="907" t="s">
        <v>534</v>
      </c>
      <c r="GA236" s="907" t="s">
        <v>534</v>
      </c>
      <c r="GB236" s="907" t="s">
        <v>534</v>
      </c>
      <c r="GC236" s="907" t="s">
        <v>1140</v>
      </c>
      <c r="GD236" s="907" t="s">
        <v>534</v>
      </c>
      <c r="GE236" s="907" t="s">
        <v>534</v>
      </c>
      <c r="GF236" s="907" t="s">
        <v>1140</v>
      </c>
      <c r="GG236" s="907" t="s">
        <v>1140</v>
      </c>
      <c r="GH236" s="907" t="s">
        <v>534</v>
      </c>
      <c r="GI236" s="907" t="s">
        <v>534</v>
      </c>
      <c r="GJ236" s="907" t="s">
        <v>534</v>
      </c>
      <c r="GK236" s="907" t="s">
        <v>534</v>
      </c>
    </row>
    <row r="237" spans="1:193" x14ac:dyDescent="0.2">
      <c r="A237" s="906">
        <v>44697</v>
      </c>
      <c r="B237" s="907" t="s">
        <v>1140</v>
      </c>
      <c r="C237" s="907" t="s">
        <v>1140</v>
      </c>
      <c r="D237" s="907" t="s">
        <v>1140</v>
      </c>
      <c r="E237" s="907" t="s">
        <v>534</v>
      </c>
      <c r="F237" s="907" t="s">
        <v>1140</v>
      </c>
      <c r="G237" s="907" t="s">
        <v>1140</v>
      </c>
      <c r="H237" s="907" t="s">
        <v>1140</v>
      </c>
      <c r="I237" s="907" t="s">
        <v>1140</v>
      </c>
      <c r="J237" s="907" t="s">
        <v>1140</v>
      </c>
      <c r="K237" s="907" t="s">
        <v>1140</v>
      </c>
      <c r="L237" s="907" t="s">
        <v>1140</v>
      </c>
      <c r="M237" s="907" t="s">
        <v>1140</v>
      </c>
      <c r="N237" s="907" t="s">
        <v>1140</v>
      </c>
      <c r="O237" s="907" t="s">
        <v>1140</v>
      </c>
      <c r="P237" s="907" t="s">
        <v>1140</v>
      </c>
      <c r="Q237" s="907" t="s">
        <v>1140</v>
      </c>
      <c r="R237" s="907" t="s">
        <v>1140</v>
      </c>
      <c r="S237" s="907" t="s">
        <v>1140</v>
      </c>
      <c r="T237" s="907" t="s">
        <v>1140</v>
      </c>
      <c r="U237" s="907" t="s">
        <v>1140</v>
      </c>
      <c r="V237" s="907" t="s">
        <v>1140</v>
      </c>
      <c r="W237" s="907" t="s">
        <v>1140</v>
      </c>
      <c r="X237" s="907" t="s">
        <v>1140</v>
      </c>
      <c r="Y237" s="907" t="s">
        <v>1140</v>
      </c>
      <c r="Z237" s="907" t="s">
        <v>1140</v>
      </c>
      <c r="AA237" s="907" t="s">
        <v>1140</v>
      </c>
      <c r="AB237" s="907" t="s">
        <v>1140</v>
      </c>
      <c r="AC237" s="907" t="s">
        <v>1140</v>
      </c>
      <c r="AD237" s="907" t="s">
        <v>1140</v>
      </c>
      <c r="AE237" s="907" t="s">
        <v>1140</v>
      </c>
      <c r="AF237" s="907" t="s">
        <v>534</v>
      </c>
      <c r="AG237" s="907" t="s">
        <v>534</v>
      </c>
      <c r="AH237" s="907" t="s">
        <v>1140</v>
      </c>
      <c r="AI237" s="907" t="s">
        <v>1140</v>
      </c>
      <c r="AJ237" s="907" t="s">
        <v>1140</v>
      </c>
      <c r="AK237" s="907" t="s">
        <v>1140</v>
      </c>
      <c r="AL237" s="907" t="s">
        <v>1140</v>
      </c>
      <c r="AM237" s="907" t="s">
        <v>1140</v>
      </c>
      <c r="AN237" s="907" t="s">
        <v>1140</v>
      </c>
      <c r="AO237" s="907" t="s">
        <v>1140</v>
      </c>
      <c r="AP237" s="907" t="s">
        <v>1140</v>
      </c>
      <c r="AQ237" s="907" t="s">
        <v>1140</v>
      </c>
      <c r="AR237" s="907" t="s">
        <v>1140</v>
      </c>
      <c r="AS237" s="907" t="s">
        <v>1140</v>
      </c>
      <c r="AT237" s="907" t="s">
        <v>1140</v>
      </c>
      <c r="AU237" s="907" t="s">
        <v>1140</v>
      </c>
      <c r="AV237" s="907" t="s">
        <v>1140</v>
      </c>
      <c r="AW237" s="907" t="s">
        <v>1140</v>
      </c>
      <c r="AX237" s="907" t="s">
        <v>1140</v>
      </c>
      <c r="AY237" s="907" t="s">
        <v>534</v>
      </c>
      <c r="AZ237" s="907" t="s">
        <v>534</v>
      </c>
      <c r="BA237" s="907" t="s">
        <v>1140</v>
      </c>
      <c r="BB237" s="907" t="s">
        <v>534</v>
      </c>
      <c r="BC237" s="907" t="s">
        <v>1140</v>
      </c>
      <c r="BD237" s="907" t="s">
        <v>534</v>
      </c>
      <c r="BE237" s="907" t="s">
        <v>1140</v>
      </c>
      <c r="BF237" s="907" t="s">
        <v>1140</v>
      </c>
      <c r="BG237" s="907" t="s">
        <v>534</v>
      </c>
      <c r="BH237" s="907" t="s">
        <v>534</v>
      </c>
      <c r="BI237" s="907" t="s">
        <v>1140</v>
      </c>
      <c r="BJ237" s="907" t="s">
        <v>534</v>
      </c>
      <c r="BK237" s="907" t="s">
        <v>1140</v>
      </c>
      <c r="BL237" s="907" t="s">
        <v>534</v>
      </c>
      <c r="BM237" s="907" t="s">
        <v>1140</v>
      </c>
      <c r="BN237" s="907" t="s">
        <v>1140</v>
      </c>
      <c r="BO237" s="907" t="s">
        <v>534</v>
      </c>
      <c r="BP237" s="907" t="s">
        <v>534</v>
      </c>
      <c r="BQ237" s="907" t="s">
        <v>534</v>
      </c>
      <c r="BR237" s="907" t="s">
        <v>534</v>
      </c>
      <c r="BS237" s="907" t="s">
        <v>1140</v>
      </c>
      <c r="BT237" s="907" t="s">
        <v>534</v>
      </c>
      <c r="BU237" s="907" t="s">
        <v>1140</v>
      </c>
      <c r="BV237" s="907" t="s">
        <v>1140</v>
      </c>
      <c r="BW237" s="907" t="s">
        <v>1140</v>
      </c>
      <c r="BX237" s="907" t="s">
        <v>1140</v>
      </c>
      <c r="BY237" s="907" t="s">
        <v>1140</v>
      </c>
      <c r="BZ237" s="907" t="s">
        <v>534</v>
      </c>
      <c r="CA237" s="907" t="s">
        <v>534</v>
      </c>
      <c r="CB237" s="907" t="s">
        <v>1140</v>
      </c>
      <c r="CC237" s="907" t="s">
        <v>1140</v>
      </c>
      <c r="CD237" s="907" t="s">
        <v>1140</v>
      </c>
      <c r="CE237" s="907" t="s">
        <v>1140</v>
      </c>
      <c r="CF237" s="907" t="s">
        <v>534</v>
      </c>
      <c r="CG237" s="907" t="s">
        <v>1140</v>
      </c>
      <c r="CH237" s="907" t="s">
        <v>1140</v>
      </c>
      <c r="CI237" s="907" t="s">
        <v>1140</v>
      </c>
      <c r="CJ237" s="907" t="s">
        <v>1140</v>
      </c>
      <c r="CK237" s="907" t="s">
        <v>534</v>
      </c>
      <c r="CL237" s="907" t="s">
        <v>1140</v>
      </c>
      <c r="CM237" s="907" t="s">
        <v>1140</v>
      </c>
      <c r="CN237" s="907" t="s">
        <v>534</v>
      </c>
      <c r="CO237" s="907" t="s">
        <v>1140</v>
      </c>
      <c r="CP237" s="907" t="s">
        <v>1140</v>
      </c>
      <c r="CQ237" s="907" t="s">
        <v>1140</v>
      </c>
      <c r="CR237" s="907" t="s">
        <v>1140</v>
      </c>
      <c r="CS237" s="907" t="s">
        <v>1140</v>
      </c>
      <c r="CT237" s="907" t="s">
        <v>1140</v>
      </c>
      <c r="CU237" s="907" t="s">
        <v>1140</v>
      </c>
      <c r="CV237" s="907" t="s">
        <v>1140</v>
      </c>
      <c r="CW237" s="907" t="s">
        <v>1140</v>
      </c>
      <c r="CX237" s="907" t="s">
        <v>1140</v>
      </c>
      <c r="CY237" s="907" t="s">
        <v>1140</v>
      </c>
      <c r="CZ237" s="907" t="s">
        <v>534</v>
      </c>
      <c r="DA237" s="907" t="s">
        <v>1140</v>
      </c>
      <c r="DB237" s="907" t="s">
        <v>1140</v>
      </c>
      <c r="DC237" s="907" t="s">
        <v>1140</v>
      </c>
      <c r="DD237" s="907" t="s">
        <v>1140</v>
      </c>
      <c r="DE237" s="907" t="s">
        <v>1140</v>
      </c>
      <c r="DF237" s="907" t="s">
        <v>1140</v>
      </c>
      <c r="DG237" s="907" t="s">
        <v>1140</v>
      </c>
      <c r="DH237" s="907" t="s">
        <v>1140</v>
      </c>
      <c r="DI237" s="907" t="s">
        <v>1140</v>
      </c>
      <c r="DJ237" s="907" t="s">
        <v>534</v>
      </c>
      <c r="DK237" s="907" t="s">
        <v>1140</v>
      </c>
      <c r="DL237" s="907" t="s">
        <v>1140</v>
      </c>
      <c r="DM237" s="907" t="s">
        <v>1140</v>
      </c>
      <c r="DN237" s="907" t="s">
        <v>1140</v>
      </c>
      <c r="DO237" s="907" t="s">
        <v>1140</v>
      </c>
      <c r="DP237" s="907" t="s">
        <v>1140</v>
      </c>
      <c r="DQ237" s="907" t="s">
        <v>1140</v>
      </c>
      <c r="DR237" s="907" t="s">
        <v>534</v>
      </c>
      <c r="DS237" s="907" t="s">
        <v>534</v>
      </c>
      <c r="DT237" s="907" t="s">
        <v>1140</v>
      </c>
      <c r="DU237" s="907" t="s">
        <v>1140</v>
      </c>
      <c r="DV237" s="907" t="s">
        <v>1140</v>
      </c>
      <c r="DW237" s="907" t="s">
        <v>534</v>
      </c>
      <c r="DX237" s="907" t="s">
        <v>534</v>
      </c>
      <c r="DY237" s="907" t="s">
        <v>534</v>
      </c>
      <c r="DZ237" s="907" t="s">
        <v>1140</v>
      </c>
      <c r="EA237" s="907" t="s">
        <v>534</v>
      </c>
      <c r="EB237" s="907" t="s">
        <v>534</v>
      </c>
      <c r="EC237" s="907" t="s">
        <v>534</v>
      </c>
      <c r="ED237" s="907" t="s">
        <v>534</v>
      </c>
      <c r="EE237" s="907" t="s">
        <v>534</v>
      </c>
      <c r="EF237" s="907" t="s">
        <v>1140</v>
      </c>
      <c r="EG237" s="907" t="s">
        <v>1140</v>
      </c>
      <c r="EH237" s="907" t="s">
        <v>1140</v>
      </c>
      <c r="EI237" s="907" t="s">
        <v>1140</v>
      </c>
      <c r="EJ237" s="907" t="s">
        <v>1140</v>
      </c>
      <c r="EK237" s="907" t="s">
        <v>1140</v>
      </c>
      <c r="EL237" s="907" t="s">
        <v>1140</v>
      </c>
      <c r="EM237" s="907" t="s">
        <v>1140</v>
      </c>
      <c r="EN237" s="907" t="s">
        <v>1140</v>
      </c>
      <c r="EO237" s="907" t="s">
        <v>1140</v>
      </c>
      <c r="EP237" s="907" t="s">
        <v>1140</v>
      </c>
      <c r="EQ237" s="907" t="s">
        <v>1140</v>
      </c>
      <c r="ER237" s="907" t="s">
        <v>534</v>
      </c>
      <c r="ES237" s="907" t="s">
        <v>1140</v>
      </c>
      <c r="ET237" s="907" t="s">
        <v>534</v>
      </c>
      <c r="EU237" s="907" t="s">
        <v>1140</v>
      </c>
      <c r="EV237" s="907" t="s">
        <v>1140</v>
      </c>
      <c r="EW237" s="907" t="s">
        <v>1140</v>
      </c>
      <c r="EX237" s="907" t="s">
        <v>534</v>
      </c>
      <c r="EY237" s="907" t="s">
        <v>1140</v>
      </c>
      <c r="EZ237" s="907" t="s">
        <v>1140</v>
      </c>
      <c r="FA237" s="907" t="s">
        <v>1140</v>
      </c>
      <c r="FB237" s="907" t="s">
        <v>1140</v>
      </c>
      <c r="FC237" s="907" t="s">
        <v>1140</v>
      </c>
      <c r="FD237" s="907" t="s">
        <v>1140</v>
      </c>
      <c r="FE237" s="907" t="s">
        <v>1140</v>
      </c>
      <c r="FF237" s="907" t="s">
        <v>1140</v>
      </c>
      <c r="FG237" s="907" t="s">
        <v>1140</v>
      </c>
      <c r="FH237" s="907" t="s">
        <v>534</v>
      </c>
      <c r="FI237" s="907" t="s">
        <v>534</v>
      </c>
      <c r="FJ237" s="907" t="s">
        <v>1140</v>
      </c>
      <c r="FK237" s="907" t="s">
        <v>1140</v>
      </c>
      <c r="FL237" s="907" t="s">
        <v>1140</v>
      </c>
      <c r="FM237" s="907" t="s">
        <v>1140</v>
      </c>
      <c r="FN237" s="907" t="s">
        <v>1140</v>
      </c>
      <c r="FO237" s="907" t="s">
        <v>1140</v>
      </c>
      <c r="FP237" s="907" t="s">
        <v>1140</v>
      </c>
      <c r="FQ237" s="907" t="s">
        <v>1140</v>
      </c>
      <c r="FR237" s="907" t="s">
        <v>534</v>
      </c>
      <c r="FS237" s="907" t="s">
        <v>1140</v>
      </c>
      <c r="FT237" s="907" t="s">
        <v>1140</v>
      </c>
      <c r="FU237" s="907" t="s">
        <v>1140</v>
      </c>
      <c r="FV237" s="907" t="s">
        <v>534</v>
      </c>
      <c r="FW237" s="907" t="s">
        <v>1140</v>
      </c>
      <c r="FX237" s="907" t="s">
        <v>534</v>
      </c>
      <c r="FY237" s="907" t="s">
        <v>534</v>
      </c>
      <c r="FZ237" s="907" t="s">
        <v>534</v>
      </c>
      <c r="GA237" s="907" t="s">
        <v>534</v>
      </c>
      <c r="GB237" s="907" t="s">
        <v>1140</v>
      </c>
      <c r="GC237" s="907" t="s">
        <v>1140</v>
      </c>
      <c r="GD237" s="907" t="s">
        <v>534</v>
      </c>
      <c r="GE237" s="907" t="s">
        <v>534</v>
      </c>
      <c r="GF237" s="907" t="s">
        <v>1140</v>
      </c>
      <c r="GG237" s="907" t="s">
        <v>1140</v>
      </c>
      <c r="GH237" s="907" t="s">
        <v>534</v>
      </c>
      <c r="GI237" s="907" t="s">
        <v>534</v>
      </c>
      <c r="GJ237" s="907" t="s">
        <v>534</v>
      </c>
      <c r="GK237" s="907" t="s">
        <v>1140</v>
      </c>
    </row>
    <row r="238" spans="1:193" x14ac:dyDescent="0.2">
      <c r="A238" s="906">
        <v>44698</v>
      </c>
      <c r="B238" s="907" t="s">
        <v>1140</v>
      </c>
      <c r="C238" s="907" t="s">
        <v>1140</v>
      </c>
      <c r="D238" s="907" t="s">
        <v>1140</v>
      </c>
      <c r="E238" s="907" t="s">
        <v>534</v>
      </c>
      <c r="F238" s="907" t="s">
        <v>1140</v>
      </c>
      <c r="G238" s="907" t="s">
        <v>1140</v>
      </c>
      <c r="H238" s="907" t="s">
        <v>1140</v>
      </c>
      <c r="I238" s="907" t="s">
        <v>1140</v>
      </c>
      <c r="J238" s="907" t="s">
        <v>1140</v>
      </c>
      <c r="K238" s="907" t="s">
        <v>1140</v>
      </c>
      <c r="L238" s="907" t="s">
        <v>1140</v>
      </c>
      <c r="M238" s="907" t="s">
        <v>1140</v>
      </c>
      <c r="N238" s="907" t="s">
        <v>1140</v>
      </c>
      <c r="O238" s="907" t="s">
        <v>1140</v>
      </c>
      <c r="P238" s="907" t="s">
        <v>1140</v>
      </c>
      <c r="Q238" s="907" t="s">
        <v>1140</v>
      </c>
      <c r="R238" s="907" t="s">
        <v>1140</v>
      </c>
      <c r="S238" s="907" t="s">
        <v>1140</v>
      </c>
      <c r="T238" s="907" t="s">
        <v>1140</v>
      </c>
      <c r="U238" s="907" t="s">
        <v>1140</v>
      </c>
      <c r="V238" s="907" t="s">
        <v>1140</v>
      </c>
      <c r="W238" s="907" t="s">
        <v>1140</v>
      </c>
      <c r="X238" s="907" t="s">
        <v>1140</v>
      </c>
      <c r="Y238" s="907" t="s">
        <v>1140</v>
      </c>
      <c r="Z238" s="907" t="s">
        <v>1140</v>
      </c>
      <c r="AA238" s="907" t="s">
        <v>1140</v>
      </c>
      <c r="AB238" s="907" t="s">
        <v>1140</v>
      </c>
      <c r="AC238" s="907" t="s">
        <v>1140</v>
      </c>
      <c r="AD238" s="907" t="s">
        <v>1140</v>
      </c>
      <c r="AE238" s="907" t="s">
        <v>1140</v>
      </c>
      <c r="AF238" s="907" t="s">
        <v>1140</v>
      </c>
      <c r="AG238" s="907" t="s">
        <v>1140</v>
      </c>
      <c r="AH238" s="907" t="s">
        <v>1140</v>
      </c>
      <c r="AI238" s="907" t="s">
        <v>1140</v>
      </c>
      <c r="AJ238" s="907" t="s">
        <v>1140</v>
      </c>
      <c r="AK238" s="907" t="s">
        <v>1140</v>
      </c>
      <c r="AL238" s="907" t="s">
        <v>1140</v>
      </c>
      <c r="AM238" s="907" t="s">
        <v>1140</v>
      </c>
      <c r="AN238" s="907" t="s">
        <v>1140</v>
      </c>
      <c r="AO238" s="907" t="s">
        <v>1140</v>
      </c>
      <c r="AP238" s="907" t="s">
        <v>1140</v>
      </c>
      <c r="AQ238" s="907" t="s">
        <v>1140</v>
      </c>
      <c r="AR238" s="907" t="s">
        <v>1140</v>
      </c>
      <c r="AS238" s="907" t="s">
        <v>1140</v>
      </c>
      <c r="AT238" s="907" t="s">
        <v>1140</v>
      </c>
      <c r="AU238" s="907" t="s">
        <v>1140</v>
      </c>
      <c r="AV238" s="907" t="s">
        <v>1140</v>
      </c>
      <c r="AW238" s="907" t="s">
        <v>1140</v>
      </c>
      <c r="AX238" s="907" t="s">
        <v>1140</v>
      </c>
      <c r="AY238" s="907" t="s">
        <v>534</v>
      </c>
      <c r="AZ238" s="907" t="s">
        <v>534</v>
      </c>
      <c r="BA238" s="907" t="s">
        <v>1140</v>
      </c>
      <c r="BB238" s="907" t="s">
        <v>534</v>
      </c>
      <c r="BC238" s="907" t="s">
        <v>1140</v>
      </c>
      <c r="BD238" s="907" t="s">
        <v>534</v>
      </c>
      <c r="BE238" s="907" t="s">
        <v>1140</v>
      </c>
      <c r="BF238" s="907" t="s">
        <v>1140</v>
      </c>
      <c r="BG238" s="907" t="s">
        <v>534</v>
      </c>
      <c r="BH238" s="907" t="s">
        <v>534</v>
      </c>
      <c r="BI238" s="907" t="s">
        <v>1140</v>
      </c>
      <c r="BJ238" s="907" t="s">
        <v>534</v>
      </c>
      <c r="BK238" s="907" t="s">
        <v>1140</v>
      </c>
      <c r="BL238" s="907" t="s">
        <v>534</v>
      </c>
      <c r="BM238" s="907" t="s">
        <v>1140</v>
      </c>
      <c r="BN238" s="907" t="s">
        <v>1140</v>
      </c>
      <c r="BO238" s="907" t="s">
        <v>534</v>
      </c>
      <c r="BP238" s="907" t="s">
        <v>534</v>
      </c>
      <c r="BQ238" s="907" t="s">
        <v>534</v>
      </c>
      <c r="BR238" s="907" t="s">
        <v>534</v>
      </c>
      <c r="BS238" s="907" t="s">
        <v>1140</v>
      </c>
      <c r="BT238" s="907" t="s">
        <v>534</v>
      </c>
      <c r="BU238" s="907" t="s">
        <v>1140</v>
      </c>
      <c r="BV238" s="907" t="s">
        <v>1140</v>
      </c>
      <c r="BW238" s="907" t="s">
        <v>1140</v>
      </c>
      <c r="BX238" s="907" t="s">
        <v>1140</v>
      </c>
      <c r="BY238" s="907" t="s">
        <v>1140</v>
      </c>
      <c r="BZ238" s="907" t="s">
        <v>534</v>
      </c>
      <c r="CA238" s="907" t="s">
        <v>534</v>
      </c>
      <c r="CB238" s="907" t="s">
        <v>1140</v>
      </c>
      <c r="CC238" s="907" t="s">
        <v>1140</v>
      </c>
      <c r="CD238" s="907" t="s">
        <v>1140</v>
      </c>
      <c r="CE238" s="907" t="s">
        <v>1140</v>
      </c>
      <c r="CF238" s="907" t="s">
        <v>534</v>
      </c>
      <c r="CG238" s="907" t="s">
        <v>1140</v>
      </c>
      <c r="CH238" s="907" t="s">
        <v>1140</v>
      </c>
      <c r="CI238" s="907" t="s">
        <v>1140</v>
      </c>
      <c r="CJ238" s="907" t="s">
        <v>1140</v>
      </c>
      <c r="CK238" s="907" t="s">
        <v>1140</v>
      </c>
      <c r="CL238" s="907" t="s">
        <v>1140</v>
      </c>
      <c r="CM238" s="907" t="s">
        <v>1140</v>
      </c>
      <c r="CN238" s="907" t="s">
        <v>534</v>
      </c>
      <c r="CO238" s="907" t="s">
        <v>1140</v>
      </c>
      <c r="CP238" s="907" t="s">
        <v>1140</v>
      </c>
      <c r="CQ238" s="907" t="s">
        <v>1140</v>
      </c>
      <c r="CR238" s="907" t="s">
        <v>1140</v>
      </c>
      <c r="CS238" s="907" t="s">
        <v>1140</v>
      </c>
      <c r="CT238" s="907" t="s">
        <v>1140</v>
      </c>
      <c r="CU238" s="907" t="s">
        <v>1140</v>
      </c>
      <c r="CV238" s="907" t="s">
        <v>1140</v>
      </c>
      <c r="CW238" s="907" t="s">
        <v>1140</v>
      </c>
      <c r="CX238" s="907" t="s">
        <v>1140</v>
      </c>
      <c r="CY238" s="907" t="s">
        <v>1140</v>
      </c>
      <c r="CZ238" s="907" t="s">
        <v>534</v>
      </c>
      <c r="DA238" s="907" t="s">
        <v>1140</v>
      </c>
      <c r="DB238" s="907" t="s">
        <v>1140</v>
      </c>
      <c r="DC238" s="907" t="s">
        <v>1140</v>
      </c>
      <c r="DD238" s="907" t="s">
        <v>1140</v>
      </c>
      <c r="DE238" s="907" t="s">
        <v>1140</v>
      </c>
      <c r="DF238" s="907" t="s">
        <v>1140</v>
      </c>
      <c r="DG238" s="907" t="s">
        <v>1140</v>
      </c>
      <c r="DH238" s="907" t="s">
        <v>1140</v>
      </c>
      <c r="DI238" s="907" t="s">
        <v>1140</v>
      </c>
      <c r="DJ238" s="907" t="s">
        <v>534</v>
      </c>
      <c r="DK238" s="907" t="s">
        <v>1140</v>
      </c>
      <c r="DL238" s="907" t="s">
        <v>1140</v>
      </c>
      <c r="DM238" s="907" t="s">
        <v>1140</v>
      </c>
      <c r="DN238" s="907" t="s">
        <v>1140</v>
      </c>
      <c r="DO238" s="907" t="s">
        <v>1140</v>
      </c>
      <c r="DP238" s="907" t="s">
        <v>1140</v>
      </c>
      <c r="DQ238" s="907" t="s">
        <v>1140</v>
      </c>
      <c r="DR238" s="907" t="s">
        <v>534</v>
      </c>
      <c r="DS238" s="907" t="s">
        <v>534</v>
      </c>
      <c r="DT238" s="907" t="s">
        <v>1140</v>
      </c>
      <c r="DU238" s="907" t="s">
        <v>1140</v>
      </c>
      <c r="DV238" s="907" t="s">
        <v>1140</v>
      </c>
      <c r="DW238" s="907" t="s">
        <v>534</v>
      </c>
      <c r="DX238" s="907" t="s">
        <v>534</v>
      </c>
      <c r="DY238" s="907" t="s">
        <v>534</v>
      </c>
      <c r="DZ238" s="907" t="s">
        <v>1140</v>
      </c>
      <c r="EA238" s="907" t="s">
        <v>534</v>
      </c>
      <c r="EB238" s="907" t="s">
        <v>534</v>
      </c>
      <c r="EC238" s="907" t="s">
        <v>534</v>
      </c>
      <c r="ED238" s="907" t="s">
        <v>534</v>
      </c>
      <c r="EE238" s="907" t="s">
        <v>534</v>
      </c>
      <c r="EF238" s="907" t="s">
        <v>1140</v>
      </c>
      <c r="EG238" s="907" t="s">
        <v>1140</v>
      </c>
      <c r="EH238" s="907" t="s">
        <v>1140</v>
      </c>
      <c r="EI238" s="907" t="s">
        <v>1140</v>
      </c>
      <c r="EJ238" s="907" t="s">
        <v>1140</v>
      </c>
      <c r="EK238" s="907" t="s">
        <v>1140</v>
      </c>
      <c r="EL238" s="907" t="s">
        <v>1140</v>
      </c>
      <c r="EM238" s="907" t="s">
        <v>1140</v>
      </c>
      <c r="EN238" s="907" t="s">
        <v>1140</v>
      </c>
      <c r="EO238" s="907" t="s">
        <v>1140</v>
      </c>
      <c r="EP238" s="907" t="s">
        <v>1140</v>
      </c>
      <c r="EQ238" s="907" t="s">
        <v>1140</v>
      </c>
      <c r="ER238" s="907" t="s">
        <v>534</v>
      </c>
      <c r="ES238" s="907" t="s">
        <v>1140</v>
      </c>
      <c r="ET238" s="907" t="s">
        <v>534</v>
      </c>
      <c r="EU238" s="907" t="s">
        <v>1140</v>
      </c>
      <c r="EV238" s="907" t="s">
        <v>1140</v>
      </c>
      <c r="EW238" s="907" t="s">
        <v>1140</v>
      </c>
      <c r="EX238" s="907" t="s">
        <v>534</v>
      </c>
      <c r="EY238" s="907" t="s">
        <v>1140</v>
      </c>
      <c r="EZ238" s="907" t="s">
        <v>1140</v>
      </c>
      <c r="FA238" s="907" t="s">
        <v>1140</v>
      </c>
      <c r="FB238" s="907" t="s">
        <v>1140</v>
      </c>
      <c r="FC238" s="907" t="s">
        <v>1140</v>
      </c>
      <c r="FD238" s="907" t="s">
        <v>1140</v>
      </c>
      <c r="FE238" s="907" t="s">
        <v>1140</v>
      </c>
      <c r="FF238" s="907" t="s">
        <v>1140</v>
      </c>
      <c r="FG238" s="907" t="s">
        <v>1140</v>
      </c>
      <c r="FH238" s="907" t="s">
        <v>1140</v>
      </c>
      <c r="FI238" s="907" t="s">
        <v>1140</v>
      </c>
      <c r="FJ238" s="907" t="s">
        <v>1140</v>
      </c>
      <c r="FK238" s="907" t="s">
        <v>1140</v>
      </c>
      <c r="FL238" s="907" t="s">
        <v>1140</v>
      </c>
      <c r="FM238" s="907" t="s">
        <v>1140</v>
      </c>
      <c r="FN238" s="907" t="s">
        <v>1140</v>
      </c>
      <c r="FO238" s="907" t="s">
        <v>1140</v>
      </c>
      <c r="FP238" s="907" t="s">
        <v>1140</v>
      </c>
      <c r="FQ238" s="907" t="s">
        <v>1140</v>
      </c>
      <c r="FR238" s="907" t="s">
        <v>534</v>
      </c>
      <c r="FS238" s="907" t="s">
        <v>1140</v>
      </c>
      <c r="FT238" s="907" t="s">
        <v>1140</v>
      </c>
      <c r="FU238" s="907" t="s">
        <v>1140</v>
      </c>
      <c r="FV238" s="907" t="s">
        <v>534</v>
      </c>
      <c r="FW238" s="907" t="s">
        <v>1140</v>
      </c>
      <c r="FX238" s="907" t="s">
        <v>534</v>
      </c>
      <c r="FY238" s="907" t="s">
        <v>534</v>
      </c>
      <c r="FZ238" s="907" t="s">
        <v>534</v>
      </c>
      <c r="GA238" s="907" t="s">
        <v>534</v>
      </c>
      <c r="GB238" s="907" t="s">
        <v>534</v>
      </c>
      <c r="GC238" s="907" t="s">
        <v>1140</v>
      </c>
      <c r="GD238" s="907" t="s">
        <v>534</v>
      </c>
      <c r="GE238" s="907" t="s">
        <v>534</v>
      </c>
      <c r="GF238" s="907" t="s">
        <v>1140</v>
      </c>
      <c r="GG238" s="907" t="s">
        <v>1140</v>
      </c>
      <c r="GH238" s="907" t="s">
        <v>534</v>
      </c>
      <c r="GI238" s="907" t="s">
        <v>534</v>
      </c>
      <c r="GJ238" s="907" t="s">
        <v>534</v>
      </c>
      <c r="GK238" s="907" t="s">
        <v>1140</v>
      </c>
    </row>
    <row r="239" spans="1:193" x14ac:dyDescent="0.2">
      <c r="A239" s="906">
        <v>44699</v>
      </c>
      <c r="B239" s="907" t="s">
        <v>1140</v>
      </c>
      <c r="C239" s="907" t="s">
        <v>1140</v>
      </c>
      <c r="D239" s="907" t="s">
        <v>1140</v>
      </c>
      <c r="E239" s="907" t="s">
        <v>534</v>
      </c>
      <c r="F239" s="907" t="s">
        <v>1140</v>
      </c>
      <c r="G239" s="907" t="s">
        <v>1140</v>
      </c>
      <c r="H239" s="907" t="s">
        <v>1140</v>
      </c>
      <c r="I239" s="907" t="s">
        <v>534</v>
      </c>
      <c r="J239" s="907" t="s">
        <v>1140</v>
      </c>
      <c r="K239" s="907" t="s">
        <v>1140</v>
      </c>
      <c r="L239" s="907" t="s">
        <v>1140</v>
      </c>
      <c r="M239" s="907" t="s">
        <v>1140</v>
      </c>
      <c r="N239" s="907" t="s">
        <v>1140</v>
      </c>
      <c r="O239" s="907" t="s">
        <v>1140</v>
      </c>
      <c r="P239" s="907" t="s">
        <v>1140</v>
      </c>
      <c r="Q239" s="907" t="s">
        <v>1140</v>
      </c>
      <c r="R239" s="907" t="s">
        <v>1140</v>
      </c>
      <c r="S239" s="907" t="s">
        <v>1140</v>
      </c>
      <c r="T239" s="907" t="s">
        <v>1140</v>
      </c>
      <c r="U239" s="907" t="s">
        <v>1140</v>
      </c>
      <c r="V239" s="907" t="s">
        <v>1140</v>
      </c>
      <c r="W239" s="907" t="s">
        <v>1140</v>
      </c>
      <c r="X239" s="907" t="s">
        <v>1140</v>
      </c>
      <c r="Y239" s="907" t="s">
        <v>1140</v>
      </c>
      <c r="Z239" s="907" t="s">
        <v>1140</v>
      </c>
      <c r="AA239" s="907" t="s">
        <v>1140</v>
      </c>
      <c r="AB239" s="907" t="s">
        <v>1140</v>
      </c>
      <c r="AC239" s="907" t="s">
        <v>1140</v>
      </c>
      <c r="AD239" s="907" t="s">
        <v>1140</v>
      </c>
      <c r="AE239" s="907" t="s">
        <v>1140</v>
      </c>
      <c r="AF239" s="907" t="s">
        <v>534</v>
      </c>
      <c r="AG239" s="907" t="s">
        <v>534</v>
      </c>
      <c r="AH239" s="907" t="s">
        <v>1140</v>
      </c>
      <c r="AI239" s="907" t="s">
        <v>1140</v>
      </c>
      <c r="AJ239" s="907" t="s">
        <v>1140</v>
      </c>
      <c r="AK239" s="907" t="s">
        <v>1140</v>
      </c>
      <c r="AL239" s="907" t="s">
        <v>1140</v>
      </c>
      <c r="AM239" s="907" t="s">
        <v>1140</v>
      </c>
      <c r="AN239" s="907" t="s">
        <v>1140</v>
      </c>
      <c r="AO239" s="907" t="s">
        <v>1140</v>
      </c>
      <c r="AP239" s="907" t="s">
        <v>1140</v>
      </c>
      <c r="AQ239" s="907" t="s">
        <v>1140</v>
      </c>
      <c r="AR239" s="907" t="s">
        <v>1140</v>
      </c>
      <c r="AS239" s="907" t="s">
        <v>1140</v>
      </c>
      <c r="AT239" s="907" t="s">
        <v>1140</v>
      </c>
      <c r="AU239" s="907" t="s">
        <v>1140</v>
      </c>
      <c r="AV239" s="907" t="s">
        <v>1140</v>
      </c>
      <c r="AW239" s="907" t="s">
        <v>1140</v>
      </c>
      <c r="AX239" s="907" t="s">
        <v>1140</v>
      </c>
      <c r="AY239" s="907" t="s">
        <v>534</v>
      </c>
      <c r="AZ239" s="907" t="s">
        <v>534</v>
      </c>
      <c r="BA239" s="907" t="s">
        <v>1140</v>
      </c>
      <c r="BB239" s="907" t="s">
        <v>534</v>
      </c>
      <c r="BC239" s="907" t="s">
        <v>1140</v>
      </c>
      <c r="BD239" s="907" t="s">
        <v>534</v>
      </c>
      <c r="BE239" s="907" t="s">
        <v>1140</v>
      </c>
      <c r="BF239" s="907" t="s">
        <v>1140</v>
      </c>
      <c r="BG239" s="907" t="s">
        <v>534</v>
      </c>
      <c r="BH239" s="907" t="s">
        <v>534</v>
      </c>
      <c r="BI239" s="907" t="s">
        <v>1140</v>
      </c>
      <c r="BJ239" s="907" t="s">
        <v>534</v>
      </c>
      <c r="BK239" s="907" t="s">
        <v>1140</v>
      </c>
      <c r="BL239" s="907" t="s">
        <v>534</v>
      </c>
      <c r="BM239" s="907" t="s">
        <v>1140</v>
      </c>
      <c r="BN239" s="907" t="s">
        <v>1140</v>
      </c>
      <c r="BO239" s="907" t="s">
        <v>534</v>
      </c>
      <c r="BP239" s="907" t="s">
        <v>534</v>
      </c>
      <c r="BQ239" s="907" t="s">
        <v>534</v>
      </c>
      <c r="BR239" s="907" t="s">
        <v>534</v>
      </c>
      <c r="BS239" s="907" t="s">
        <v>1140</v>
      </c>
      <c r="BT239" s="907" t="s">
        <v>534</v>
      </c>
      <c r="BU239" s="907" t="s">
        <v>1140</v>
      </c>
      <c r="BV239" s="907" t="s">
        <v>1140</v>
      </c>
      <c r="BW239" s="907" t="s">
        <v>1140</v>
      </c>
      <c r="BX239" s="907" t="s">
        <v>1140</v>
      </c>
      <c r="BY239" s="907" t="s">
        <v>1140</v>
      </c>
      <c r="BZ239" s="907" t="s">
        <v>534</v>
      </c>
      <c r="CA239" s="907" t="s">
        <v>534</v>
      </c>
      <c r="CB239" s="907" t="s">
        <v>1140</v>
      </c>
      <c r="CC239" s="907" t="s">
        <v>1140</v>
      </c>
      <c r="CD239" s="907" t="s">
        <v>1140</v>
      </c>
      <c r="CE239" s="907" t="s">
        <v>1140</v>
      </c>
      <c r="CF239" s="907" t="s">
        <v>534</v>
      </c>
      <c r="CG239" s="907" t="s">
        <v>1140</v>
      </c>
      <c r="CH239" s="907" t="s">
        <v>1140</v>
      </c>
      <c r="CI239" s="907" t="s">
        <v>1140</v>
      </c>
      <c r="CJ239" s="907" t="s">
        <v>1140</v>
      </c>
      <c r="CK239" s="907" t="s">
        <v>1140</v>
      </c>
      <c r="CL239" s="907" t="s">
        <v>1140</v>
      </c>
      <c r="CM239" s="907" t="s">
        <v>1140</v>
      </c>
      <c r="CN239" s="907" t="s">
        <v>534</v>
      </c>
      <c r="CO239" s="907" t="s">
        <v>1140</v>
      </c>
      <c r="CP239" s="907" t="s">
        <v>1140</v>
      </c>
      <c r="CQ239" s="907" t="s">
        <v>1140</v>
      </c>
      <c r="CR239" s="907" t="s">
        <v>1140</v>
      </c>
      <c r="CS239" s="907" t="s">
        <v>1140</v>
      </c>
      <c r="CT239" s="907" t="s">
        <v>1140</v>
      </c>
      <c r="CU239" s="907" t="s">
        <v>1140</v>
      </c>
      <c r="CV239" s="907" t="s">
        <v>1140</v>
      </c>
      <c r="CW239" s="907" t="s">
        <v>1140</v>
      </c>
      <c r="CX239" s="907" t="s">
        <v>1140</v>
      </c>
      <c r="CY239" s="907" t="s">
        <v>1140</v>
      </c>
      <c r="CZ239" s="907" t="s">
        <v>534</v>
      </c>
      <c r="DA239" s="907" t="s">
        <v>1140</v>
      </c>
      <c r="DB239" s="907" t="s">
        <v>1140</v>
      </c>
      <c r="DC239" s="907" t="s">
        <v>1140</v>
      </c>
      <c r="DD239" s="907" t="s">
        <v>1140</v>
      </c>
      <c r="DE239" s="907" t="s">
        <v>1140</v>
      </c>
      <c r="DF239" s="907" t="s">
        <v>1140</v>
      </c>
      <c r="DG239" s="907" t="s">
        <v>1140</v>
      </c>
      <c r="DH239" s="907" t="s">
        <v>1140</v>
      </c>
      <c r="DI239" s="907" t="s">
        <v>1140</v>
      </c>
      <c r="DJ239" s="907" t="s">
        <v>534</v>
      </c>
      <c r="DK239" s="907" t="s">
        <v>1140</v>
      </c>
      <c r="DL239" s="907" t="s">
        <v>1140</v>
      </c>
      <c r="DM239" s="907" t="s">
        <v>1140</v>
      </c>
      <c r="DN239" s="907" t="s">
        <v>1140</v>
      </c>
      <c r="DO239" s="907" t="s">
        <v>1140</v>
      </c>
      <c r="DP239" s="907" t="s">
        <v>1140</v>
      </c>
      <c r="DQ239" s="907" t="s">
        <v>1140</v>
      </c>
      <c r="DR239" s="907" t="s">
        <v>534</v>
      </c>
      <c r="DS239" s="907" t="s">
        <v>534</v>
      </c>
      <c r="DT239" s="907" t="s">
        <v>1140</v>
      </c>
      <c r="DU239" s="907" t="s">
        <v>1140</v>
      </c>
      <c r="DV239" s="907" t="s">
        <v>1140</v>
      </c>
      <c r="DW239" s="907" t="s">
        <v>534</v>
      </c>
      <c r="DX239" s="907" t="s">
        <v>534</v>
      </c>
      <c r="DY239" s="907" t="s">
        <v>534</v>
      </c>
      <c r="DZ239" s="907" t="s">
        <v>1140</v>
      </c>
      <c r="EA239" s="907" t="s">
        <v>534</v>
      </c>
      <c r="EB239" s="907" t="s">
        <v>1140</v>
      </c>
      <c r="EC239" s="907" t="s">
        <v>534</v>
      </c>
      <c r="ED239" s="907" t="s">
        <v>534</v>
      </c>
      <c r="EE239" s="907" t="s">
        <v>534</v>
      </c>
      <c r="EF239" s="907" t="s">
        <v>1140</v>
      </c>
      <c r="EG239" s="907" t="s">
        <v>1140</v>
      </c>
      <c r="EH239" s="907" t="s">
        <v>1140</v>
      </c>
      <c r="EI239" s="907" t="s">
        <v>1140</v>
      </c>
      <c r="EJ239" s="907" t="s">
        <v>1140</v>
      </c>
      <c r="EK239" s="907" t="s">
        <v>1140</v>
      </c>
      <c r="EL239" s="907" t="s">
        <v>1140</v>
      </c>
      <c r="EM239" s="907" t="s">
        <v>1140</v>
      </c>
      <c r="EN239" s="907" t="s">
        <v>534</v>
      </c>
      <c r="EO239" s="907" t="s">
        <v>1140</v>
      </c>
      <c r="EP239" s="907" t="s">
        <v>1140</v>
      </c>
      <c r="EQ239" s="907" t="s">
        <v>1140</v>
      </c>
      <c r="ER239" s="907" t="s">
        <v>1140</v>
      </c>
      <c r="ES239" s="907" t="s">
        <v>1140</v>
      </c>
      <c r="ET239" s="907" t="s">
        <v>534</v>
      </c>
      <c r="EU239" s="907" t="s">
        <v>1140</v>
      </c>
      <c r="EV239" s="907" t="s">
        <v>1140</v>
      </c>
      <c r="EW239" s="907" t="s">
        <v>534</v>
      </c>
      <c r="EX239" s="907" t="s">
        <v>534</v>
      </c>
      <c r="EY239" s="907" t="s">
        <v>1140</v>
      </c>
      <c r="EZ239" s="907" t="s">
        <v>1140</v>
      </c>
      <c r="FA239" s="907" t="s">
        <v>1140</v>
      </c>
      <c r="FB239" s="907" t="s">
        <v>1140</v>
      </c>
      <c r="FC239" s="907" t="s">
        <v>1140</v>
      </c>
      <c r="FD239" s="907" t="s">
        <v>1140</v>
      </c>
      <c r="FE239" s="907" t="s">
        <v>1140</v>
      </c>
      <c r="FF239" s="907" t="s">
        <v>1140</v>
      </c>
      <c r="FG239" s="907" t="s">
        <v>1140</v>
      </c>
      <c r="FH239" s="907" t="s">
        <v>1140</v>
      </c>
      <c r="FI239" s="907" t="s">
        <v>1140</v>
      </c>
      <c r="FJ239" s="907" t="s">
        <v>1140</v>
      </c>
      <c r="FK239" s="907" t="s">
        <v>1140</v>
      </c>
      <c r="FL239" s="907" t="s">
        <v>1140</v>
      </c>
      <c r="FM239" s="907" t="s">
        <v>1140</v>
      </c>
      <c r="FN239" s="907" t="s">
        <v>1140</v>
      </c>
      <c r="FO239" s="907" t="s">
        <v>1140</v>
      </c>
      <c r="FP239" s="907" t="s">
        <v>1140</v>
      </c>
      <c r="FQ239" s="907" t="s">
        <v>1140</v>
      </c>
      <c r="FR239" s="907" t="s">
        <v>534</v>
      </c>
      <c r="FS239" s="907" t="s">
        <v>1140</v>
      </c>
      <c r="FT239" s="907" t="s">
        <v>1140</v>
      </c>
      <c r="FU239" s="907" t="s">
        <v>1140</v>
      </c>
      <c r="FV239" s="907" t="s">
        <v>534</v>
      </c>
      <c r="FW239" s="907" t="s">
        <v>1140</v>
      </c>
      <c r="FX239" s="907" t="s">
        <v>534</v>
      </c>
      <c r="FY239" s="907" t="s">
        <v>534</v>
      </c>
      <c r="FZ239" s="907" t="s">
        <v>534</v>
      </c>
      <c r="GA239" s="907" t="s">
        <v>534</v>
      </c>
      <c r="GB239" s="907" t="s">
        <v>534</v>
      </c>
      <c r="GC239" s="907" t="s">
        <v>1140</v>
      </c>
      <c r="GD239" s="907" t="s">
        <v>534</v>
      </c>
      <c r="GE239" s="907" t="s">
        <v>534</v>
      </c>
      <c r="GF239" s="907" t="s">
        <v>1140</v>
      </c>
      <c r="GG239" s="907" t="s">
        <v>1140</v>
      </c>
      <c r="GH239" s="907" t="s">
        <v>534</v>
      </c>
      <c r="GI239" s="907" t="s">
        <v>534</v>
      </c>
      <c r="GJ239" s="907" t="s">
        <v>534</v>
      </c>
      <c r="GK239" s="907" t="s">
        <v>534</v>
      </c>
    </row>
    <row r="240" spans="1:193" x14ac:dyDescent="0.2">
      <c r="A240" s="906">
        <v>44700</v>
      </c>
      <c r="B240" s="907" t="s">
        <v>1140</v>
      </c>
      <c r="C240" s="907" t="s">
        <v>1140</v>
      </c>
      <c r="D240" s="907" t="s">
        <v>1140</v>
      </c>
      <c r="E240" s="907" t="s">
        <v>534</v>
      </c>
      <c r="F240" s="907" t="s">
        <v>1140</v>
      </c>
      <c r="G240" s="907" t="s">
        <v>1140</v>
      </c>
      <c r="H240" s="907" t="s">
        <v>1140</v>
      </c>
      <c r="I240" s="907" t="s">
        <v>1140</v>
      </c>
      <c r="J240" s="907" t="s">
        <v>1140</v>
      </c>
      <c r="K240" s="907" t="s">
        <v>1140</v>
      </c>
      <c r="L240" s="907" t="s">
        <v>1140</v>
      </c>
      <c r="M240" s="907" t="s">
        <v>1140</v>
      </c>
      <c r="N240" s="907" t="s">
        <v>1140</v>
      </c>
      <c r="O240" s="907" t="s">
        <v>1140</v>
      </c>
      <c r="P240" s="907" t="s">
        <v>1140</v>
      </c>
      <c r="Q240" s="907" t="s">
        <v>1140</v>
      </c>
      <c r="R240" s="907" t="s">
        <v>1140</v>
      </c>
      <c r="S240" s="907" t="s">
        <v>1140</v>
      </c>
      <c r="T240" s="907" t="s">
        <v>1140</v>
      </c>
      <c r="U240" s="907" t="s">
        <v>1140</v>
      </c>
      <c r="V240" s="907" t="s">
        <v>1140</v>
      </c>
      <c r="W240" s="907" t="s">
        <v>1140</v>
      </c>
      <c r="X240" s="907" t="s">
        <v>1140</v>
      </c>
      <c r="Y240" s="907" t="s">
        <v>1140</v>
      </c>
      <c r="Z240" s="907" t="s">
        <v>1140</v>
      </c>
      <c r="AA240" s="907" t="s">
        <v>1140</v>
      </c>
      <c r="AB240" s="907" t="s">
        <v>1140</v>
      </c>
      <c r="AC240" s="907" t="s">
        <v>1140</v>
      </c>
      <c r="AD240" s="907" t="s">
        <v>1140</v>
      </c>
      <c r="AE240" s="907" t="s">
        <v>1140</v>
      </c>
      <c r="AF240" s="907" t="s">
        <v>1140</v>
      </c>
      <c r="AG240" s="907" t="s">
        <v>1140</v>
      </c>
      <c r="AH240" s="907" t="s">
        <v>1140</v>
      </c>
      <c r="AI240" s="907" t="s">
        <v>1140</v>
      </c>
      <c r="AJ240" s="907" t="s">
        <v>1140</v>
      </c>
      <c r="AK240" s="907" t="s">
        <v>1140</v>
      </c>
      <c r="AL240" s="907" t="s">
        <v>1140</v>
      </c>
      <c r="AM240" s="907" t="s">
        <v>1140</v>
      </c>
      <c r="AN240" s="907" t="s">
        <v>1140</v>
      </c>
      <c r="AO240" s="907" t="s">
        <v>1140</v>
      </c>
      <c r="AP240" s="907" t="s">
        <v>1140</v>
      </c>
      <c r="AQ240" s="907" t="s">
        <v>1140</v>
      </c>
      <c r="AR240" s="907" t="s">
        <v>1140</v>
      </c>
      <c r="AS240" s="907" t="s">
        <v>1140</v>
      </c>
      <c r="AT240" s="907" t="s">
        <v>1140</v>
      </c>
      <c r="AU240" s="907" t="s">
        <v>1140</v>
      </c>
      <c r="AV240" s="907" t="s">
        <v>1140</v>
      </c>
      <c r="AW240" s="907" t="s">
        <v>1140</v>
      </c>
      <c r="AX240" s="907" t="s">
        <v>1140</v>
      </c>
      <c r="AY240" s="907" t="s">
        <v>534</v>
      </c>
      <c r="AZ240" s="907" t="s">
        <v>534</v>
      </c>
      <c r="BA240" s="907" t="s">
        <v>1140</v>
      </c>
      <c r="BB240" s="907" t="s">
        <v>534</v>
      </c>
      <c r="BC240" s="907" t="s">
        <v>1140</v>
      </c>
      <c r="BD240" s="907" t="s">
        <v>534</v>
      </c>
      <c r="BE240" s="907" t="s">
        <v>1140</v>
      </c>
      <c r="BF240" s="907" t="s">
        <v>1140</v>
      </c>
      <c r="BG240" s="907" t="s">
        <v>534</v>
      </c>
      <c r="BH240" s="907" t="s">
        <v>534</v>
      </c>
      <c r="BI240" s="907" t="s">
        <v>1140</v>
      </c>
      <c r="BJ240" s="907" t="s">
        <v>534</v>
      </c>
      <c r="BK240" s="907" t="s">
        <v>1140</v>
      </c>
      <c r="BL240" s="907" t="s">
        <v>534</v>
      </c>
      <c r="BM240" s="907" t="s">
        <v>1140</v>
      </c>
      <c r="BN240" s="907" t="s">
        <v>1140</v>
      </c>
      <c r="BO240" s="907" t="s">
        <v>534</v>
      </c>
      <c r="BP240" s="907" t="s">
        <v>534</v>
      </c>
      <c r="BQ240" s="907" t="s">
        <v>534</v>
      </c>
      <c r="BR240" s="907" t="s">
        <v>534</v>
      </c>
      <c r="BS240" s="907" t="s">
        <v>1140</v>
      </c>
      <c r="BT240" s="907" t="s">
        <v>534</v>
      </c>
      <c r="BU240" s="907" t="s">
        <v>1140</v>
      </c>
      <c r="BV240" s="907" t="s">
        <v>1140</v>
      </c>
      <c r="BW240" s="907" t="s">
        <v>1140</v>
      </c>
      <c r="BX240" s="907" t="s">
        <v>1140</v>
      </c>
      <c r="BY240" s="907" t="s">
        <v>1140</v>
      </c>
      <c r="BZ240" s="907" t="s">
        <v>534</v>
      </c>
      <c r="CA240" s="907" t="s">
        <v>534</v>
      </c>
      <c r="CB240" s="907" t="s">
        <v>1140</v>
      </c>
      <c r="CC240" s="907" t="s">
        <v>1140</v>
      </c>
      <c r="CD240" s="907" t="s">
        <v>1140</v>
      </c>
      <c r="CE240" s="907" t="s">
        <v>1140</v>
      </c>
      <c r="CF240" s="907" t="s">
        <v>534</v>
      </c>
      <c r="CG240" s="907" t="s">
        <v>1140</v>
      </c>
      <c r="CH240" s="907" t="s">
        <v>1140</v>
      </c>
      <c r="CI240" s="907" t="s">
        <v>1140</v>
      </c>
      <c r="CJ240" s="907" t="s">
        <v>1140</v>
      </c>
      <c r="CK240" s="907" t="s">
        <v>1140</v>
      </c>
      <c r="CL240" s="907" t="s">
        <v>1140</v>
      </c>
      <c r="CM240" s="907" t="s">
        <v>1140</v>
      </c>
      <c r="CN240" s="907" t="s">
        <v>534</v>
      </c>
      <c r="CO240" s="907" t="s">
        <v>1140</v>
      </c>
      <c r="CP240" s="907" t="s">
        <v>1140</v>
      </c>
      <c r="CQ240" s="907" t="s">
        <v>1140</v>
      </c>
      <c r="CR240" s="907" t="s">
        <v>1140</v>
      </c>
      <c r="CS240" s="907" t="s">
        <v>1140</v>
      </c>
      <c r="CT240" s="907" t="s">
        <v>1140</v>
      </c>
      <c r="CU240" s="907" t="s">
        <v>1140</v>
      </c>
      <c r="CV240" s="907" t="s">
        <v>1140</v>
      </c>
      <c r="CW240" s="907" t="s">
        <v>1140</v>
      </c>
      <c r="CX240" s="907" t="s">
        <v>1140</v>
      </c>
      <c r="CY240" s="907" t="s">
        <v>1140</v>
      </c>
      <c r="CZ240" s="907" t="s">
        <v>534</v>
      </c>
      <c r="DA240" s="907" t="s">
        <v>1140</v>
      </c>
      <c r="DB240" s="907" t="s">
        <v>1140</v>
      </c>
      <c r="DC240" s="907" t="s">
        <v>1140</v>
      </c>
      <c r="DD240" s="907" t="s">
        <v>1140</v>
      </c>
      <c r="DE240" s="907" t="s">
        <v>1140</v>
      </c>
      <c r="DF240" s="907" t="s">
        <v>1140</v>
      </c>
      <c r="DG240" s="907" t="s">
        <v>1140</v>
      </c>
      <c r="DH240" s="907" t="s">
        <v>1140</v>
      </c>
      <c r="DI240" s="907" t="s">
        <v>1140</v>
      </c>
      <c r="DJ240" s="907" t="s">
        <v>534</v>
      </c>
      <c r="DK240" s="907" t="s">
        <v>1140</v>
      </c>
      <c r="DL240" s="907" t="s">
        <v>1140</v>
      </c>
      <c r="DM240" s="907" t="s">
        <v>1140</v>
      </c>
      <c r="DN240" s="907" t="s">
        <v>1140</v>
      </c>
      <c r="DO240" s="907" t="s">
        <v>1140</v>
      </c>
      <c r="DP240" s="907" t="s">
        <v>1140</v>
      </c>
      <c r="DQ240" s="907" t="s">
        <v>1140</v>
      </c>
      <c r="DR240" s="907" t="s">
        <v>534</v>
      </c>
      <c r="DS240" s="907" t="s">
        <v>534</v>
      </c>
      <c r="DT240" s="907" t="s">
        <v>1140</v>
      </c>
      <c r="DU240" s="907" t="s">
        <v>1140</v>
      </c>
      <c r="DV240" s="907" t="s">
        <v>1140</v>
      </c>
      <c r="DW240" s="907" t="s">
        <v>534</v>
      </c>
      <c r="DX240" s="907" t="s">
        <v>534</v>
      </c>
      <c r="DY240" s="907" t="s">
        <v>534</v>
      </c>
      <c r="DZ240" s="907" t="s">
        <v>1140</v>
      </c>
      <c r="EA240" s="907" t="s">
        <v>534</v>
      </c>
      <c r="EB240" s="907" t="s">
        <v>534</v>
      </c>
      <c r="EC240" s="907" t="s">
        <v>534</v>
      </c>
      <c r="ED240" s="907" t="s">
        <v>534</v>
      </c>
      <c r="EE240" s="907" t="s">
        <v>534</v>
      </c>
      <c r="EF240" s="907" t="s">
        <v>1140</v>
      </c>
      <c r="EG240" s="907" t="s">
        <v>1140</v>
      </c>
      <c r="EH240" s="907" t="s">
        <v>1140</v>
      </c>
      <c r="EI240" s="907" t="s">
        <v>1140</v>
      </c>
      <c r="EJ240" s="907" t="s">
        <v>1140</v>
      </c>
      <c r="EK240" s="907" t="s">
        <v>1140</v>
      </c>
      <c r="EL240" s="907" t="s">
        <v>1140</v>
      </c>
      <c r="EM240" s="907" t="s">
        <v>1140</v>
      </c>
      <c r="EN240" s="907" t="s">
        <v>1140</v>
      </c>
      <c r="EO240" s="907" t="s">
        <v>1140</v>
      </c>
      <c r="EP240" s="907" t="s">
        <v>1140</v>
      </c>
      <c r="EQ240" s="907" t="s">
        <v>1140</v>
      </c>
      <c r="ER240" s="907" t="s">
        <v>1140</v>
      </c>
      <c r="ES240" s="907" t="s">
        <v>534</v>
      </c>
      <c r="ET240" s="907" t="s">
        <v>534</v>
      </c>
      <c r="EU240" s="907" t="s">
        <v>1140</v>
      </c>
      <c r="EV240" s="907" t="s">
        <v>1140</v>
      </c>
      <c r="EW240" s="907" t="s">
        <v>534</v>
      </c>
      <c r="EX240" s="907" t="s">
        <v>534</v>
      </c>
      <c r="EY240" s="907" t="s">
        <v>1140</v>
      </c>
      <c r="EZ240" s="907" t="s">
        <v>1140</v>
      </c>
      <c r="FA240" s="907" t="s">
        <v>1140</v>
      </c>
      <c r="FB240" s="907" t="s">
        <v>1140</v>
      </c>
      <c r="FC240" s="907" t="s">
        <v>1140</v>
      </c>
      <c r="FD240" s="907" t="s">
        <v>1140</v>
      </c>
      <c r="FE240" s="907" t="s">
        <v>1140</v>
      </c>
      <c r="FF240" s="907" t="s">
        <v>1140</v>
      </c>
      <c r="FG240" s="907" t="s">
        <v>1140</v>
      </c>
      <c r="FH240" s="907" t="s">
        <v>1140</v>
      </c>
      <c r="FI240" s="907" t="s">
        <v>1140</v>
      </c>
      <c r="FJ240" s="907" t="s">
        <v>1140</v>
      </c>
      <c r="FK240" s="907" t="s">
        <v>1140</v>
      </c>
      <c r="FL240" s="907" t="s">
        <v>1140</v>
      </c>
      <c r="FM240" s="907" t="s">
        <v>1140</v>
      </c>
      <c r="FN240" s="907" t="s">
        <v>1140</v>
      </c>
      <c r="FO240" s="907" t="s">
        <v>1140</v>
      </c>
      <c r="FP240" s="907" t="s">
        <v>1140</v>
      </c>
      <c r="FQ240" s="907" t="s">
        <v>1140</v>
      </c>
      <c r="FR240" s="907" t="s">
        <v>534</v>
      </c>
      <c r="FS240" s="907" t="s">
        <v>1140</v>
      </c>
      <c r="FT240" s="907" t="s">
        <v>1140</v>
      </c>
      <c r="FU240" s="907" t="s">
        <v>1140</v>
      </c>
      <c r="FV240" s="907" t="s">
        <v>534</v>
      </c>
      <c r="FW240" s="907" t="s">
        <v>1140</v>
      </c>
      <c r="FX240" s="907" t="s">
        <v>534</v>
      </c>
      <c r="FY240" s="907" t="s">
        <v>534</v>
      </c>
      <c r="FZ240" s="907" t="s">
        <v>534</v>
      </c>
      <c r="GA240" s="907" t="s">
        <v>534</v>
      </c>
      <c r="GB240" s="907" t="s">
        <v>1140</v>
      </c>
      <c r="GC240" s="907" t="s">
        <v>1140</v>
      </c>
      <c r="GD240" s="907" t="s">
        <v>534</v>
      </c>
      <c r="GE240" s="907" t="s">
        <v>534</v>
      </c>
      <c r="GF240" s="907" t="s">
        <v>1140</v>
      </c>
      <c r="GG240" s="907" t="s">
        <v>1140</v>
      </c>
      <c r="GH240" s="907" t="s">
        <v>534</v>
      </c>
      <c r="GI240" s="907" t="s">
        <v>534</v>
      </c>
      <c r="GJ240" s="907" t="s">
        <v>534</v>
      </c>
      <c r="GK240" s="907" t="s">
        <v>1140</v>
      </c>
    </row>
    <row r="241" spans="1:193" x14ac:dyDescent="0.2">
      <c r="A241" s="906">
        <v>44701</v>
      </c>
      <c r="B241" s="907" t="s">
        <v>1140</v>
      </c>
      <c r="C241" s="907" t="s">
        <v>1140</v>
      </c>
      <c r="D241" s="907" t="s">
        <v>1140</v>
      </c>
      <c r="E241" s="907" t="s">
        <v>534</v>
      </c>
      <c r="F241" s="907" t="s">
        <v>1140</v>
      </c>
      <c r="G241" s="907" t="s">
        <v>1140</v>
      </c>
      <c r="H241" s="907" t="s">
        <v>1140</v>
      </c>
      <c r="I241" s="907" t="s">
        <v>1140</v>
      </c>
      <c r="J241" s="907" t="s">
        <v>1140</v>
      </c>
      <c r="K241" s="907" t="s">
        <v>1140</v>
      </c>
      <c r="L241" s="907" t="s">
        <v>1140</v>
      </c>
      <c r="M241" s="907" t="s">
        <v>1140</v>
      </c>
      <c r="N241" s="907" t="s">
        <v>1140</v>
      </c>
      <c r="O241" s="907" t="s">
        <v>1140</v>
      </c>
      <c r="P241" s="907" t="s">
        <v>1140</v>
      </c>
      <c r="Q241" s="907" t="s">
        <v>1140</v>
      </c>
      <c r="R241" s="907" t="s">
        <v>1140</v>
      </c>
      <c r="S241" s="907" t="s">
        <v>1140</v>
      </c>
      <c r="T241" s="907" t="s">
        <v>1140</v>
      </c>
      <c r="U241" s="907" t="s">
        <v>1140</v>
      </c>
      <c r="V241" s="907" t="s">
        <v>1140</v>
      </c>
      <c r="W241" s="907" t="s">
        <v>1140</v>
      </c>
      <c r="X241" s="907" t="s">
        <v>1140</v>
      </c>
      <c r="Y241" s="907" t="s">
        <v>1140</v>
      </c>
      <c r="Z241" s="907" t="s">
        <v>1140</v>
      </c>
      <c r="AA241" s="907" t="s">
        <v>1140</v>
      </c>
      <c r="AB241" s="907" t="s">
        <v>1140</v>
      </c>
      <c r="AC241" s="907" t="s">
        <v>1140</v>
      </c>
      <c r="AD241" s="907" t="s">
        <v>1140</v>
      </c>
      <c r="AE241" s="907" t="s">
        <v>1140</v>
      </c>
      <c r="AF241" s="907" t="s">
        <v>1140</v>
      </c>
      <c r="AG241" s="907" t="s">
        <v>1140</v>
      </c>
      <c r="AH241" s="907" t="s">
        <v>1140</v>
      </c>
      <c r="AI241" s="907" t="s">
        <v>1140</v>
      </c>
      <c r="AJ241" s="907" t="s">
        <v>1140</v>
      </c>
      <c r="AK241" s="907" t="s">
        <v>1140</v>
      </c>
      <c r="AL241" s="907" t="s">
        <v>1140</v>
      </c>
      <c r="AM241" s="907" t="s">
        <v>1140</v>
      </c>
      <c r="AN241" s="907" t="s">
        <v>1140</v>
      </c>
      <c r="AO241" s="907" t="s">
        <v>1140</v>
      </c>
      <c r="AP241" s="907" t="s">
        <v>1140</v>
      </c>
      <c r="AQ241" s="907" t="s">
        <v>1140</v>
      </c>
      <c r="AR241" s="907" t="s">
        <v>1140</v>
      </c>
      <c r="AS241" s="907" t="s">
        <v>1140</v>
      </c>
      <c r="AT241" s="907" t="s">
        <v>1140</v>
      </c>
      <c r="AU241" s="907" t="s">
        <v>1140</v>
      </c>
      <c r="AV241" s="907" t="s">
        <v>1140</v>
      </c>
      <c r="AW241" s="907" t="s">
        <v>1140</v>
      </c>
      <c r="AX241" s="907" t="s">
        <v>1140</v>
      </c>
      <c r="AY241" s="907" t="s">
        <v>534</v>
      </c>
      <c r="AZ241" s="907" t="s">
        <v>534</v>
      </c>
      <c r="BA241" s="907" t="s">
        <v>1140</v>
      </c>
      <c r="BB241" s="907" t="s">
        <v>534</v>
      </c>
      <c r="BC241" s="907" t="s">
        <v>1140</v>
      </c>
      <c r="BD241" s="907" t="s">
        <v>534</v>
      </c>
      <c r="BE241" s="907" t="s">
        <v>1140</v>
      </c>
      <c r="BF241" s="907" t="s">
        <v>1140</v>
      </c>
      <c r="BG241" s="907" t="s">
        <v>534</v>
      </c>
      <c r="BH241" s="907" t="s">
        <v>534</v>
      </c>
      <c r="BI241" s="907" t="s">
        <v>1140</v>
      </c>
      <c r="BJ241" s="907" t="s">
        <v>534</v>
      </c>
      <c r="BK241" s="907" t="s">
        <v>1140</v>
      </c>
      <c r="BL241" s="907" t="s">
        <v>534</v>
      </c>
      <c r="BM241" s="907" t="s">
        <v>1140</v>
      </c>
      <c r="BN241" s="907" t="s">
        <v>1140</v>
      </c>
      <c r="BO241" s="907" t="s">
        <v>534</v>
      </c>
      <c r="BP241" s="907" t="s">
        <v>534</v>
      </c>
      <c r="BQ241" s="907" t="s">
        <v>534</v>
      </c>
      <c r="BR241" s="907" t="s">
        <v>534</v>
      </c>
      <c r="BS241" s="907" t="s">
        <v>1140</v>
      </c>
      <c r="BT241" s="907" t="s">
        <v>534</v>
      </c>
      <c r="BU241" s="907" t="s">
        <v>1140</v>
      </c>
      <c r="BV241" s="907" t="s">
        <v>1140</v>
      </c>
      <c r="BW241" s="907" t="s">
        <v>1140</v>
      </c>
      <c r="BX241" s="907" t="s">
        <v>1140</v>
      </c>
      <c r="BY241" s="907" t="s">
        <v>1140</v>
      </c>
      <c r="BZ241" s="907" t="s">
        <v>534</v>
      </c>
      <c r="CA241" s="907" t="s">
        <v>534</v>
      </c>
      <c r="CB241" s="907" t="s">
        <v>1140</v>
      </c>
      <c r="CC241" s="907" t="s">
        <v>1140</v>
      </c>
      <c r="CD241" s="907" t="s">
        <v>1140</v>
      </c>
      <c r="CE241" s="907" t="s">
        <v>1140</v>
      </c>
      <c r="CF241" s="907" t="s">
        <v>534</v>
      </c>
      <c r="CG241" s="907" t="s">
        <v>1140</v>
      </c>
      <c r="CH241" s="907" t="s">
        <v>1140</v>
      </c>
      <c r="CI241" s="907" t="s">
        <v>1140</v>
      </c>
      <c r="CJ241" s="907" t="s">
        <v>1140</v>
      </c>
      <c r="CK241" s="907" t="s">
        <v>1140</v>
      </c>
      <c r="CL241" s="907" t="s">
        <v>1140</v>
      </c>
      <c r="CM241" s="907" t="s">
        <v>1140</v>
      </c>
      <c r="CN241" s="907" t="s">
        <v>534</v>
      </c>
      <c r="CO241" s="907" t="s">
        <v>1140</v>
      </c>
      <c r="CP241" s="907" t="s">
        <v>1140</v>
      </c>
      <c r="CQ241" s="907" t="s">
        <v>1140</v>
      </c>
      <c r="CR241" s="907" t="s">
        <v>1140</v>
      </c>
      <c r="CS241" s="907" t="s">
        <v>1140</v>
      </c>
      <c r="CT241" s="907" t="s">
        <v>1140</v>
      </c>
      <c r="CU241" s="907" t="s">
        <v>1140</v>
      </c>
      <c r="CV241" s="907" t="s">
        <v>1140</v>
      </c>
      <c r="CW241" s="907" t="s">
        <v>1140</v>
      </c>
      <c r="CX241" s="907" t="s">
        <v>1140</v>
      </c>
      <c r="CY241" s="907" t="s">
        <v>1140</v>
      </c>
      <c r="CZ241" s="907" t="s">
        <v>534</v>
      </c>
      <c r="DA241" s="907" t="s">
        <v>1140</v>
      </c>
      <c r="DB241" s="907" t="s">
        <v>1140</v>
      </c>
      <c r="DC241" s="907" t="s">
        <v>1140</v>
      </c>
      <c r="DD241" s="907" t="s">
        <v>1140</v>
      </c>
      <c r="DE241" s="907" t="s">
        <v>1140</v>
      </c>
      <c r="DF241" s="907" t="s">
        <v>1140</v>
      </c>
      <c r="DG241" s="907" t="s">
        <v>1140</v>
      </c>
      <c r="DH241" s="907" t="s">
        <v>1140</v>
      </c>
      <c r="DI241" s="907" t="s">
        <v>1140</v>
      </c>
      <c r="DJ241" s="907" t="s">
        <v>534</v>
      </c>
      <c r="DK241" s="907" t="s">
        <v>1140</v>
      </c>
      <c r="DL241" s="907" t="s">
        <v>1140</v>
      </c>
      <c r="DM241" s="907" t="s">
        <v>1140</v>
      </c>
      <c r="DN241" s="907" t="s">
        <v>1140</v>
      </c>
      <c r="DO241" s="907" t="s">
        <v>1140</v>
      </c>
      <c r="DP241" s="907" t="s">
        <v>1140</v>
      </c>
      <c r="DQ241" s="907" t="s">
        <v>1140</v>
      </c>
      <c r="DR241" s="907" t="s">
        <v>534</v>
      </c>
      <c r="DS241" s="907" t="s">
        <v>534</v>
      </c>
      <c r="DT241" s="907" t="s">
        <v>1140</v>
      </c>
      <c r="DU241" s="907" t="s">
        <v>1140</v>
      </c>
      <c r="DV241" s="907" t="s">
        <v>1140</v>
      </c>
      <c r="DW241" s="907" t="s">
        <v>534</v>
      </c>
      <c r="DX241" s="907" t="s">
        <v>534</v>
      </c>
      <c r="DY241" s="907" t="s">
        <v>534</v>
      </c>
      <c r="DZ241" s="907" t="s">
        <v>534</v>
      </c>
      <c r="EA241" s="907" t="s">
        <v>534</v>
      </c>
      <c r="EB241" s="907" t="s">
        <v>534</v>
      </c>
      <c r="EC241" s="907" t="s">
        <v>534</v>
      </c>
      <c r="ED241" s="907" t="s">
        <v>534</v>
      </c>
      <c r="EE241" s="907" t="s">
        <v>534</v>
      </c>
      <c r="EF241" s="907" t="s">
        <v>1140</v>
      </c>
      <c r="EG241" s="907" t="s">
        <v>1140</v>
      </c>
      <c r="EH241" s="907" t="s">
        <v>1140</v>
      </c>
      <c r="EI241" s="907" t="s">
        <v>1140</v>
      </c>
      <c r="EJ241" s="907" t="s">
        <v>1140</v>
      </c>
      <c r="EK241" s="907" t="s">
        <v>1140</v>
      </c>
      <c r="EL241" s="907" t="s">
        <v>1140</v>
      </c>
      <c r="EM241" s="907" t="s">
        <v>1140</v>
      </c>
      <c r="EN241" s="907" t="s">
        <v>1140</v>
      </c>
      <c r="EO241" s="907" t="s">
        <v>1140</v>
      </c>
      <c r="EP241" s="907" t="s">
        <v>1140</v>
      </c>
      <c r="EQ241" s="907" t="s">
        <v>1140</v>
      </c>
      <c r="ER241" s="907" t="s">
        <v>534</v>
      </c>
      <c r="ES241" s="907" t="s">
        <v>534</v>
      </c>
      <c r="ET241" s="907" t="s">
        <v>534</v>
      </c>
      <c r="EU241" s="907" t="s">
        <v>1140</v>
      </c>
      <c r="EV241" s="907" t="s">
        <v>1140</v>
      </c>
      <c r="EW241" s="907" t="s">
        <v>1140</v>
      </c>
      <c r="EX241" s="907" t="s">
        <v>534</v>
      </c>
      <c r="EY241" s="907" t="s">
        <v>1140</v>
      </c>
      <c r="EZ241" s="907" t="s">
        <v>1140</v>
      </c>
      <c r="FA241" s="907" t="s">
        <v>1140</v>
      </c>
      <c r="FB241" s="907" t="s">
        <v>1140</v>
      </c>
      <c r="FC241" s="907" t="s">
        <v>1140</v>
      </c>
      <c r="FD241" s="907" t="s">
        <v>1140</v>
      </c>
      <c r="FE241" s="907" t="s">
        <v>1140</v>
      </c>
      <c r="FF241" s="907" t="s">
        <v>1140</v>
      </c>
      <c r="FG241" s="907" t="s">
        <v>1140</v>
      </c>
      <c r="FH241" s="907" t="s">
        <v>1140</v>
      </c>
      <c r="FI241" s="907" t="s">
        <v>1140</v>
      </c>
      <c r="FJ241" s="907" t="s">
        <v>1140</v>
      </c>
      <c r="FK241" s="907" t="s">
        <v>1140</v>
      </c>
      <c r="FL241" s="907" t="s">
        <v>1140</v>
      </c>
      <c r="FM241" s="907" t="s">
        <v>1140</v>
      </c>
      <c r="FN241" s="907" t="s">
        <v>1140</v>
      </c>
      <c r="FO241" s="907" t="s">
        <v>1140</v>
      </c>
      <c r="FP241" s="907" t="s">
        <v>1140</v>
      </c>
      <c r="FQ241" s="907" t="s">
        <v>1140</v>
      </c>
      <c r="FR241" s="907" t="s">
        <v>534</v>
      </c>
      <c r="FS241" s="907" t="s">
        <v>1140</v>
      </c>
      <c r="FT241" s="907" t="s">
        <v>1140</v>
      </c>
      <c r="FU241" s="907" t="s">
        <v>1140</v>
      </c>
      <c r="FV241" s="907" t="s">
        <v>534</v>
      </c>
      <c r="FW241" s="907" t="s">
        <v>1140</v>
      </c>
      <c r="FX241" s="907" t="s">
        <v>534</v>
      </c>
      <c r="FY241" s="907" t="s">
        <v>534</v>
      </c>
      <c r="FZ241" s="907" t="s">
        <v>534</v>
      </c>
      <c r="GA241" s="907" t="s">
        <v>534</v>
      </c>
      <c r="GB241" s="907" t="s">
        <v>534</v>
      </c>
      <c r="GC241" s="907" t="s">
        <v>1140</v>
      </c>
      <c r="GD241" s="907" t="s">
        <v>534</v>
      </c>
      <c r="GE241" s="907" t="s">
        <v>534</v>
      </c>
      <c r="GF241" s="907" t="s">
        <v>1140</v>
      </c>
      <c r="GG241" s="907" t="s">
        <v>1140</v>
      </c>
      <c r="GH241" s="907" t="s">
        <v>534</v>
      </c>
      <c r="GI241" s="907" t="s">
        <v>534</v>
      </c>
      <c r="GJ241" s="907" t="s">
        <v>534</v>
      </c>
      <c r="GK241" s="907" t="s">
        <v>534</v>
      </c>
    </row>
    <row r="242" spans="1:193" x14ac:dyDescent="0.2">
      <c r="A242" s="906">
        <v>44702</v>
      </c>
      <c r="B242" s="907" t="s">
        <v>1140</v>
      </c>
      <c r="C242" s="907" t="s">
        <v>1140</v>
      </c>
      <c r="D242" s="907" t="s">
        <v>1140</v>
      </c>
      <c r="E242" s="907" t="s">
        <v>1140</v>
      </c>
      <c r="F242" s="907" t="s">
        <v>1140</v>
      </c>
      <c r="G242" s="907" t="s">
        <v>1140</v>
      </c>
      <c r="H242" s="907" t="s">
        <v>1140</v>
      </c>
      <c r="I242" s="907" t="s">
        <v>1140</v>
      </c>
      <c r="J242" s="907" t="s">
        <v>1140</v>
      </c>
      <c r="K242" s="907" t="s">
        <v>1140</v>
      </c>
      <c r="L242" s="907" t="s">
        <v>1140</v>
      </c>
      <c r="M242" s="907" t="s">
        <v>1140</v>
      </c>
      <c r="N242" s="907" t="s">
        <v>1140</v>
      </c>
      <c r="O242" s="907" t="s">
        <v>1140</v>
      </c>
      <c r="P242" s="907" t="s">
        <v>1140</v>
      </c>
      <c r="Q242" s="907" t="s">
        <v>1140</v>
      </c>
      <c r="R242" s="907" t="s">
        <v>1140</v>
      </c>
      <c r="S242" s="907" t="s">
        <v>1140</v>
      </c>
      <c r="T242" s="907" t="s">
        <v>1140</v>
      </c>
      <c r="U242" s="907" t="s">
        <v>1140</v>
      </c>
      <c r="V242" s="907" t="s">
        <v>1140</v>
      </c>
      <c r="W242" s="907" t="s">
        <v>1140</v>
      </c>
      <c r="X242" s="907" t="s">
        <v>1140</v>
      </c>
      <c r="Y242" s="907" t="s">
        <v>1140</v>
      </c>
      <c r="Z242" s="907" t="s">
        <v>1140</v>
      </c>
      <c r="AA242" s="907" t="s">
        <v>1140</v>
      </c>
      <c r="AB242" s="907" t="s">
        <v>1140</v>
      </c>
      <c r="AC242" s="907" t="s">
        <v>1140</v>
      </c>
      <c r="AD242" s="907" t="s">
        <v>1140</v>
      </c>
      <c r="AE242" s="907" t="s">
        <v>1140</v>
      </c>
      <c r="AF242" s="907" t="s">
        <v>1140</v>
      </c>
      <c r="AG242" s="907" t="s">
        <v>1140</v>
      </c>
      <c r="AH242" s="907" t="s">
        <v>1140</v>
      </c>
      <c r="AI242" s="907" t="s">
        <v>1140</v>
      </c>
      <c r="AJ242" s="907" t="s">
        <v>1140</v>
      </c>
      <c r="AK242" s="907" t="s">
        <v>1140</v>
      </c>
      <c r="AL242" s="907" t="s">
        <v>1140</v>
      </c>
      <c r="AM242" s="907" t="s">
        <v>1140</v>
      </c>
      <c r="AN242" s="907" t="s">
        <v>1140</v>
      </c>
      <c r="AO242" s="907" t="s">
        <v>1140</v>
      </c>
      <c r="AP242" s="907" t="s">
        <v>1140</v>
      </c>
      <c r="AQ242" s="907" t="s">
        <v>1140</v>
      </c>
      <c r="AR242" s="907" t="s">
        <v>1140</v>
      </c>
      <c r="AS242" s="907" t="s">
        <v>1140</v>
      </c>
      <c r="AT242" s="907" t="s">
        <v>1140</v>
      </c>
      <c r="AU242" s="907" t="s">
        <v>1140</v>
      </c>
      <c r="AV242" s="907" t="s">
        <v>1140</v>
      </c>
      <c r="AW242" s="907" t="s">
        <v>1140</v>
      </c>
      <c r="AX242" s="907" t="s">
        <v>1140</v>
      </c>
      <c r="AY242" s="907" t="s">
        <v>534</v>
      </c>
      <c r="AZ242" s="907" t="s">
        <v>534</v>
      </c>
      <c r="BA242" s="907" t="s">
        <v>1140</v>
      </c>
      <c r="BB242" s="907" t="s">
        <v>534</v>
      </c>
      <c r="BC242" s="907" t="s">
        <v>1140</v>
      </c>
      <c r="BD242" s="907" t="s">
        <v>534</v>
      </c>
      <c r="BE242" s="907" t="s">
        <v>1140</v>
      </c>
      <c r="BF242" s="907" t="s">
        <v>1140</v>
      </c>
      <c r="BG242" s="907" t="s">
        <v>534</v>
      </c>
      <c r="BH242" s="907" t="s">
        <v>534</v>
      </c>
      <c r="BI242" s="907" t="s">
        <v>1140</v>
      </c>
      <c r="BJ242" s="907" t="s">
        <v>534</v>
      </c>
      <c r="BK242" s="907" t="s">
        <v>1140</v>
      </c>
      <c r="BL242" s="907" t="s">
        <v>534</v>
      </c>
      <c r="BM242" s="907" t="s">
        <v>1140</v>
      </c>
      <c r="BN242" s="907" t="s">
        <v>1140</v>
      </c>
      <c r="BO242" s="907" t="s">
        <v>534</v>
      </c>
      <c r="BP242" s="907" t="s">
        <v>534</v>
      </c>
      <c r="BQ242" s="907" t="s">
        <v>534</v>
      </c>
      <c r="BR242" s="907" t="s">
        <v>534</v>
      </c>
      <c r="BS242" s="907" t="s">
        <v>1140</v>
      </c>
      <c r="BT242" s="907" t="s">
        <v>534</v>
      </c>
      <c r="BU242" s="907" t="s">
        <v>1140</v>
      </c>
      <c r="BV242" s="907" t="s">
        <v>1140</v>
      </c>
      <c r="BW242" s="907" t="s">
        <v>1140</v>
      </c>
      <c r="BX242" s="907" t="s">
        <v>1140</v>
      </c>
      <c r="BY242" s="907" t="s">
        <v>534</v>
      </c>
      <c r="BZ242" s="907" t="s">
        <v>534</v>
      </c>
      <c r="CA242" s="907" t="s">
        <v>534</v>
      </c>
      <c r="CB242" s="907" t="s">
        <v>1140</v>
      </c>
      <c r="CC242" s="907" t="s">
        <v>1140</v>
      </c>
      <c r="CD242" s="907" t="s">
        <v>1140</v>
      </c>
      <c r="CE242" s="907" t="s">
        <v>1140</v>
      </c>
      <c r="CF242" s="907" t="s">
        <v>534</v>
      </c>
      <c r="CG242" s="907" t="s">
        <v>534</v>
      </c>
      <c r="CH242" s="907" t="s">
        <v>534</v>
      </c>
      <c r="CI242" s="907" t="s">
        <v>1140</v>
      </c>
      <c r="CJ242" s="907" t="s">
        <v>1140</v>
      </c>
      <c r="CK242" s="907" t="s">
        <v>1140</v>
      </c>
      <c r="CL242" s="907" t="s">
        <v>1140</v>
      </c>
      <c r="CM242" s="907" t="s">
        <v>1140</v>
      </c>
      <c r="CN242" s="907" t="s">
        <v>534</v>
      </c>
      <c r="CO242" s="907" t="s">
        <v>1140</v>
      </c>
      <c r="CP242" s="907" t="s">
        <v>1140</v>
      </c>
      <c r="CQ242" s="907" t="s">
        <v>1140</v>
      </c>
      <c r="CR242" s="907" t="s">
        <v>1140</v>
      </c>
      <c r="CS242" s="907" t="s">
        <v>1140</v>
      </c>
      <c r="CT242" s="907" t="s">
        <v>1140</v>
      </c>
      <c r="CU242" s="907" t="s">
        <v>1140</v>
      </c>
      <c r="CV242" s="907" t="s">
        <v>1140</v>
      </c>
      <c r="CW242" s="907" t="s">
        <v>1140</v>
      </c>
      <c r="CX242" s="907" t="s">
        <v>1140</v>
      </c>
      <c r="CY242" s="907" t="s">
        <v>1140</v>
      </c>
      <c r="CZ242" s="907" t="s">
        <v>534</v>
      </c>
      <c r="DA242" s="907" t="s">
        <v>1140</v>
      </c>
      <c r="DB242" s="907" t="s">
        <v>1140</v>
      </c>
      <c r="DC242" s="907" t="s">
        <v>1140</v>
      </c>
      <c r="DD242" s="907" t="s">
        <v>1140</v>
      </c>
      <c r="DE242" s="907" t="s">
        <v>1140</v>
      </c>
      <c r="DF242" s="907" t="s">
        <v>1140</v>
      </c>
      <c r="DG242" s="907" t="s">
        <v>1140</v>
      </c>
      <c r="DH242" s="907" t="s">
        <v>1140</v>
      </c>
      <c r="DI242" s="907" t="s">
        <v>1140</v>
      </c>
      <c r="DJ242" s="907" t="s">
        <v>534</v>
      </c>
      <c r="DK242" s="907" t="s">
        <v>1140</v>
      </c>
      <c r="DL242" s="907" t="s">
        <v>1140</v>
      </c>
      <c r="DM242" s="907" t="s">
        <v>1140</v>
      </c>
      <c r="DN242" s="907" t="s">
        <v>1140</v>
      </c>
      <c r="DO242" s="907" t="s">
        <v>1140</v>
      </c>
      <c r="DP242" s="907" t="s">
        <v>1140</v>
      </c>
      <c r="DQ242" s="907" t="s">
        <v>1140</v>
      </c>
      <c r="DR242" s="907" t="s">
        <v>534</v>
      </c>
      <c r="DS242" s="907" t="s">
        <v>534</v>
      </c>
      <c r="DT242" s="907" t="s">
        <v>1140</v>
      </c>
      <c r="DU242" s="907" t="s">
        <v>1140</v>
      </c>
      <c r="DV242" s="907" t="s">
        <v>1140</v>
      </c>
      <c r="DW242" s="907" t="s">
        <v>534</v>
      </c>
      <c r="DX242" s="907" t="s">
        <v>534</v>
      </c>
      <c r="DY242" s="907" t="s">
        <v>534</v>
      </c>
      <c r="DZ242" s="907" t="s">
        <v>1140</v>
      </c>
      <c r="EA242" s="907" t="s">
        <v>534</v>
      </c>
      <c r="EB242" s="907" t="s">
        <v>534</v>
      </c>
      <c r="EC242" s="907" t="s">
        <v>534</v>
      </c>
      <c r="ED242" s="907" t="s">
        <v>534</v>
      </c>
      <c r="EE242" s="907" t="s">
        <v>534</v>
      </c>
      <c r="EF242" s="907" t="s">
        <v>1140</v>
      </c>
      <c r="EG242" s="907" t="s">
        <v>1140</v>
      </c>
      <c r="EH242" s="907" t="s">
        <v>1140</v>
      </c>
      <c r="EI242" s="907" t="s">
        <v>1140</v>
      </c>
      <c r="EJ242" s="907" t="s">
        <v>1140</v>
      </c>
      <c r="EK242" s="907" t="s">
        <v>1140</v>
      </c>
      <c r="EL242" s="907" t="s">
        <v>1140</v>
      </c>
      <c r="EM242" s="907" t="s">
        <v>1140</v>
      </c>
      <c r="EN242" s="907" t="s">
        <v>1140</v>
      </c>
      <c r="EO242" s="907" t="s">
        <v>1140</v>
      </c>
      <c r="EP242" s="907" t="s">
        <v>1140</v>
      </c>
      <c r="EQ242" s="907" t="s">
        <v>1140</v>
      </c>
      <c r="ER242" s="907" t="s">
        <v>534</v>
      </c>
      <c r="ES242" s="907" t="s">
        <v>534</v>
      </c>
      <c r="ET242" s="907" t="s">
        <v>534</v>
      </c>
      <c r="EU242" s="907" t="s">
        <v>1140</v>
      </c>
      <c r="EV242" s="907" t="s">
        <v>1140</v>
      </c>
      <c r="EW242" s="907" t="s">
        <v>1140</v>
      </c>
      <c r="EX242" s="907" t="s">
        <v>534</v>
      </c>
      <c r="EY242" s="907" t="s">
        <v>1140</v>
      </c>
      <c r="EZ242" s="907" t="s">
        <v>1140</v>
      </c>
      <c r="FA242" s="907" t="s">
        <v>1140</v>
      </c>
      <c r="FB242" s="907" t="s">
        <v>1140</v>
      </c>
      <c r="FC242" s="907" t="s">
        <v>534</v>
      </c>
      <c r="FD242" s="907" t="s">
        <v>1140</v>
      </c>
      <c r="FE242" s="907" t="s">
        <v>1140</v>
      </c>
      <c r="FF242" s="907" t="s">
        <v>534</v>
      </c>
      <c r="FG242" s="907" t="s">
        <v>1140</v>
      </c>
      <c r="FH242" s="907" t="s">
        <v>534</v>
      </c>
      <c r="FI242" s="907" t="s">
        <v>534</v>
      </c>
      <c r="FJ242" s="907" t="s">
        <v>1140</v>
      </c>
      <c r="FK242" s="907" t="s">
        <v>1140</v>
      </c>
      <c r="FL242" s="907" t="s">
        <v>1140</v>
      </c>
      <c r="FM242" s="907" t="s">
        <v>1140</v>
      </c>
      <c r="FN242" s="907" t="s">
        <v>1140</v>
      </c>
      <c r="FO242" s="907" t="s">
        <v>1140</v>
      </c>
      <c r="FP242" s="907" t="s">
        <v>1140</v>
      </c>
      <c r="FQ242" s="907" t="s">
        <v>1140</v>
      </c>
      <c r="FR242" s="907" t="s">
        <v>534</v>
      </c>
      <c r="FS242" s="907" t="s">
        <v>1140</v>
      </c>
      <c r="FT242" s="907" t="s">
        <v>1140</v>
      </c>
      <c r="FU242" s="907" t="s">
        <v>1140</v>
      </c>
      <c r="FV242" s="907" t="s">
        <v>534</v>
      </c>
      <c r="FW242" s="907" t="s">
        <v>1140</v>
      </c>
      <c r="FX242" s="907" t="s">
        <v>534</v>
      </c>
      <c r="FY242" s="907" t="s">
        <v>534</v>
      </c>
      <c r="FZ242" s="907" t="s">
        <v>534</v>
      </c>
      <c r="GA242" s="907" t="s">
        <v>534</v>
      </c>
      <c r="GB242" s="907" t="s">
        <v>534</v>
      </c>
      <c r="GC242" s="907" t="s">
        <v>1140</v>
      </c>
      <c r="GD242" s="907" t="s">
        <v>534</v>
      </c>
      <c r="GE242" s="907" t="s">
        <v>534</v>
      </c>
      <c r="GF242" s="907" t="s">
        <v>1140</v>
      </c>
      <c r="GG242" s="907" t="s">
        <v>1140</v>
      </c>
      <c r="GH242" s="907" t="s">
        <v>534</v>
      </c>
      <c r="GI242" s="907" t="s">
        <v>534</v>
      </c>
      <c r="GJ242" s="907" t="s">
        <v>534</v>
      </c>
      <c r="GK242" s="907" t="s">
        <v>534</v>
      </c>
    </row>
    <row r="243" spans="1:193" x14ac:dyDescent="0.2">
      <c r="A243" s="906">
        <v>44703</v>
      </c>
      <c r="B243" s="907" t="s">
        <v>1140</v>
      </c>
      <c r="C243" s="907" t="s">
        <v>1140</v>
      </c>
      <c r="D243" s="907" t="s">
        <v>1140</v>
      </c>
      <c r="E243" s="907" t="s">
        <v>534</v>
      </c>
      <c r="F243" s="907" t="s">
        <v>1140</v>
      </c>
      <c r="G243" s="907" t="s">
        <v>1140</v>
      </c>
      <c r="H243" s="907" t="s">
        <v>1140</v>
      </c>
      <c r="I243" s="907" t="s">
        <v>1140</v>
      </c>
      <c r="J243" s="907" t="s">
        <v>1140</v>
      </c>
      <c r="K243" s="907" t="s">
        <v>1140</v>
      </c>
      <c r="L243" s="907" t="s">
        <v>1140</v>
      </c>
      <c r="M243" s="907" t="s">
        <v>1140</v>
      </c>
      <c r="N243" s="907" t="s">
        <v>1140</v>
      </c>
      <c r="O243" s="907" t="s">
        <v>1140</v>
      </c>
      <c r="P243" s="907" t="s">
        <v>1140</v>
      </c>
      <c r="Q243" s="907" t="s">
        <v>1140</v>
      </c>
      <c r="R243" s="907" t="s">
        <v>1140</v>
      </c>
      <c r="S243" s="907" t="s">
        <v>1140</v>
      </c>
      <c r="T243" s="907" t="s">
        <v>1140</v>
      </c>
      <c r="U243" s="907" t="s">
        <v>1140</v>
      </c>
      <c r="V243" s="907" t="s">
        <v>1140</v>
      </c>
      <c r="W243" s="907" t="s">
        <v>1140</v>
      </c>
      <c r="X243" s="907" t="s">
        <v>1140</v>
      </c>
      <c r="Y243" s="907" t="s">
        <v>1140</v>
      </c>
      <c r="Z243" s="907" t="s">
        <v>1140</v>
      </c>
      <c r="AA243" s="907" t="s">
        <v>1140</v>
      </c>
      <c r="AB243" s="907" t="s">
        <v>1140</v>
      </c>
      <c r="AC243" s="907" t="s">
        <v>1140</v>
      </c>
      <c r="AD243" s="907" t="s">
        <v>1140</v>
      </c>
      <c r="AE243" s="907" t="s">
        <v>1140</v>
      </c>
      <c r="AF243" s="907" t="s">
        <v>1140</v>
      </c>
      <c r="AG243" s="907" t="s">
        <v>1140</v>
      </c>
      <c r="AH243" s="907" t="s">
        <v>1140</v>
      </c>
      <c r="AI243" s="907" t="s">
        <v>1140</v>
      </c>
      <c r="AJ243" s="907" t="s">
        <v>1140</v>
      </c>
      <c r="AK243" s="907" t="s">
        <v>1140</v>
      </c>
      <c r="AL243" s="907" t="s">
        <v>1140</v>
      </c>
      <c r="AM243" s="907" t="s">
        <v>1140</v>
      </c>
      <c r="AN243" s="907" t="s">
        <v>1140</v>
      </c>
      <c r="AO243" s="907" t="s">
        <v>1140</v>
      </c>
      <c r="AP243" s="907" t="s">
        <v>1140</v>
      </c>
      <c r="AQ243" s="907" t="s">
        <v>1140</v>
      </c>
      <c r="AR243" s="907" t="s">
        <v>1140</v>
      </c>
      <c r="AS243" s="907" t="s">
        <v>1140</v>
      </c>
      <c r="AT243" s="907" t="s">
        <v>1140</v>
      </c>
      <c r="AU243" s="907" t="s">
        <v>1140</v>
      </c>
      <c r="AV243" s="907" t="s">
        <v>1140</v>
      </c>
      <c r="AW243" s="907" t="s">
        <v>1140</v>
      </c>
      <c r="AX243" s="907" t="s">
        <v>1140</v>
      </c>
      <c r="AY243" s="907" t="s">
        <v>534</v>
      </c>
      <c r="AZ243" s="907" t="s">
        <v>534</v>
      </c>
      <c r="BA243" s="907" t="s">
        <v>1140</v>
      </c>
      <c r="BB243" s="907" t="s">
        <v>534</v>
      </c>
      <c r="BC243" s="907" t="s">
        <v>1140</v>
      </c>
      <c r="BD243" s="907" t="s">
        <v>534</v>
      </c>
      <c r="BE243" s="907" t="s">
        <v>1140</v>
      </c>
      <c r="BF243" s="907" t="s">
        <v>1140</v>
      </c>
      <c r="BG243" s="907" t="s">
        <v>534</v>
      </c>
      <c r="BH243" s="907" t="s">
        <v>534</v>
      </c>
      <c r="BI243" s="907" t="s">
        <v>1140</v>
      </c>
      <c r="BJ243" s="907" t="s">
        <v>534</v>
      </c>
      <c r="BK243" s="907" t="s">
        <v>1140</v>
      </c>
      <c r="BL243" s="907" t="s">
        <v>534</v>
      </c>
      <c r="BM243" s="907" t="s">
        <v>1140</v>
      </c>
      <c r="BN243" s="907" t="s">
        <v>1140</v>
      </c>
      <c r="BO243" s="907" t="s">
        <v>534</v>
      </c>
      <c r="BP243" s="907" t="s">
        <v>534</v>
      </c>
      <c r="BQ243" s="907" t="s">
        <v>534</v>
      </c>
      <c r="BR243" s="907" t="s">
        <v>534</v>
      </c>
      <c r="BS243" s="907" t="s">
        <v>1140</v>
      </c>
      <c r="BT243" s="907" t="s">
        <v>534</v>
      </c>
      <c r="BU243" s="907" t="s">
        <v>1140</v>
      </c>
      <c r="BV243" s="907" t="s">
        <v>1140</v>
      </c>
      <c r="BW243" s="907" t="s">
        <v>1140</v>
      </c>
      <c r="BX243" s="907" t="s">
        <v>1140</v>
      </c>
      <c r="BY243" s="907" t="s">
        <v>534</v>
      </c>
      <c r="BZ243" s="907" t="s">
        <v>534</v>
      </c>
      <c r="CA243" s="907" t="s">
        <v>534</v>
      </c>
      <c r="CB243" s="907" t="s">
        <v>1140</v>
      </c>
      <c r="CC243" s="907" t="s">
        <v>1140</v>
      </c>
      <c r="CD243" s="907" t="s">
        <v>1140</v>
      </c>
      <c r="CE243" s="907" t="s">
        <v>1140</v>
      </c>
      <c r="CF243" s="907" t="s">
        <v>534</v>
      </c>
      <c r="CG243" s="907" t="s">
        <v>534</v>
      </c>
      <c r="CH243" s="907" t="s">
        <v>534</v>
      </c>
      <c r="CI243" s="907" t="s">
        <v>1140</v>
      </c>
      <c r="CJ243" s="907" t="s">
        <v>1140</v>
      </c>
      <c r="CK243" s="907" t="s">
        <v>1140</v>
      </c>
      <c r="CL243" s="907" t="s">
        <v>1140</v>
      </c>
      <c r="CM243" s="907" t="s">
        <v>1140</v>
      </c>
      <c r="CN243" s="907" t="s">
        <v>534</v>
      </c>
      <c r="CO243" s="907" t="s">
        <v>1140</v>
      </c>
      <c r="CP243" s="907" t="s">
        <v>1140</v>
      </c>
      <c r="CQ243" s="907" t="s">
        <v>1140</v>
      </c>
      <c r="CR243" s="907" t="s">
        <v>1140</v>
      </c>
      <c r="CS243" s="907" t="s">
        <v>1140</v>
      </c>
      <c r="CT243" s="907" t="s">
        <v>1140</v>
      </c>
      <c r="CU243" s="907" t="s">
        <v>1140</v>
      </c>
      <c r="CV243" s="907" t="s">
        <v>534</v>
      </c>
      <c r="CW243" s="907" t="s">
        <v>1140</v>
      </c>
      <c r="CX243" s="907" t="s">
        <v>1140</v>
      </c>
      <c r="CY243" s="907" t="s">
        <v>1140</v>
      </c>
      <c r="CZ243" s="907" t="s">
        <v>534</v>
      </c>
      <c r="DA243" s="907" t="s">
        <v>1140</v>
      </c>
      <c r="DB243" s="907" t="s">
        <v>1140</v>
      </c>
      <c r="DC243" s="907" t="s">
        <v>1140</v>
      </c>
      <c r="DD243" s="907" t="s">
        <v>1140</v>
      </c>
      <c r="DE243" s="907" t="s">
        <v>1140</v>
      </c>
      <c r="DF243" s="907" t="s">
        <v>1140</v>
      </c>
      <c r="DG243" s="907" t="s">
        <v>1140</v>
      </c>
      <c r="DH243" s="907" t="s">
        <v>1140</v>
      </c>
      <c r="DI243" s="907" t="s">
        <v>1140</v>
      </c>
      <c r="DJ243" s="907" t="s">
        <v>534</v>
      </c>
      <c r="DK243" s="907" t="s">
        <v>1140</v>
      </c>
      <c r="DL243" s="907" t="s">
        <v>1140</v>
      </c>
      <c r="DM243" s="907" t="s">
        <v>1140</v>
      </c>
      <c r="DN243" s="907" t="s">
        <v>1140</v>
      </c>
      <c r="DO243" s="907" t="s">
        <v>1140</v>
      </c>
      <c r="DP243" s="907" t="s">
        <v>1140</v>
      </c>
      <c r="DQ243" s="907" t="s">
        <v>1140</v>
      </c>
      <c r="DR243" s="907" t="s">
        <v>534</v>
      </c>
      <c r="DS243" s="907" t="s">
        <v>534</v>
      </c>
      <c r="DT243" s="907" t="s">
        <v>1140</v>
      </c>
      <c r="DU243" s="907" t="s">
        <v>1140</v>
      </c>
      <c r="DV243" s="907" t="s">
        <v>1140</v>
      </c>
      <c r="DW243" s="907" t="s">
        <v>534</v>
      </c>
      <c r="DX243" s="907" t="s">
        <v>534</v>
      </c>
      <c r="DY243" s="907" t="s">
        <v>534</v>
      </c>
      <c r="DZ243" s="907" t="s">
        <v>534</v>
      </c>
      <c r="EA243" s="907" t="s">
        <v>534</v>
      </c>
      <c r="EB243" s="907" t="s">
        <v>534</v>
      </c>
      <c r="EC243" s="907" t="s">
        <v>534</v>
      </c>
      <c r="ED243" s="907" t="s">
        <v>534</v>
      </c>
      <c r="EE243" s="907" t="s">
        <v>534</v>
      </c>
      <c r="EF243" s="907" t="s">
        <v>1140</v>
      </c>
      <c r="EG243" s="907" t="s">
        <v>1140</v>
      </c>
      <c r="EH243" s="907" t="s">
        <v>1140</v>
      </c>
      <c r="EI243" s="907" t="s">
        <v>1140</v>
      </c>
      <c r="EJ243" s="907" t="s">
        <v>1140</v>
      </c>
      <c r="EK243" s="907" t="s">
        <v>1140</v>
      </c>
      <c r="EL243" s="907" t="s">
        <v>1140</v>
      </c>
      <c r="EM243" s="907" t="s">
        <v>1140</v>
      </c>
      <c r="EN243" s="907" t="s">
        <v>1140</v>
      </c>
      <c r="EO243" s="907" t="s">
        <v>1140</v>
      </c>
      <c r="EP243" s="907" t="s">
        <v>1140</v>
      </c>
      <c r="EQ243" s="907" t="s">
        <v>1140</v>
      </c>
      <c r="ER243" s="907" t="s">
        <v>534</v>
      </c>
      <c r="ES243" s="907" t="s">
        <v>1140</v>
      </c>
      <c r="ET243" s="907" t="s">
        <v>534</v>
      </c>
      <c r="EU243" s="907" t="s">
        <v>1140</v>
      </c>
      <c r="EV243" s="907" t="s">
        <v>1140</v>
      </c>
      <c r="EW243" s="907" t="s">
        <v>534</v>
      </c>
      <c r="EX243" s="907" t="s">
        <v>534</v>
      </c>
      <c r="EY243" s="907" t="s">
        <v>1140</v>
      </c>
      <c r="EZ243" s="907" t="s">
        <v>1140</v>
      </c>
      <c r="FA243" s="907" t="s">
        <v>1140</v>
      </c>
      <c r="FB243" s="907" t="s">
        <v>1140</v>
      </c>
      <c r="FC243" s="907" t="s">
        <v>1140</v>
      </c>
      <c r="FD243" s="907" t="s">
        <v>1140</v>
      </c>
      <c r="FE243" s="907" t="s">
        <v>1140</v>
      </c>
      <c r="FF243" s="907" t="s">
        <v>1140</v>
      </c>
      <c r="FG243" s="907" t="s">
        <v>1140</v>
      </c>
      <c r="FH243" s="907" t="s">
        <v>534</v>
      </c>
      <c r="FI243" s="907" t="s">
        <v>534</v>
      </c>
      <c r="FJ243" s="907" t="s">
        <v>1140</v>
      </c>
      <c r="FK243" s="907" t="s">
        <v>1140</v>
      </c>
      <c r="FL243" s="907" t="s">
        <v>1140</v>
      </c>
      <c r="FM243" s="907" t="s">
        <v>1140</v>
      </c>
      <c r="FN243" s="907" t="s">
        <v>1140</v>
      </c>
      <c r="FO243" s="907" t="s">
        <v>1140</v>
      </c>
      <c r="FP243" s="907" t="s">
        <v>1140</v>
      </c>
      <c r="FQ243" s="907" t="s">
        <v>1140</v>
      </c>
      <c r="FR243" s="907" t="s">
        <v>534</v>
      </c>
      <c r="FS243" s="907" t="s">
        <v>1140</v>
      </c>
      <c r="FT243" s="907" t="s">
        <v>1140</v>
      </c>
      <c r="FU243" s="907" t="s">
        <v>1140</v>
      </c>
      <c r="FV243" s="907" t="s">
        <v>534</v>
      </c>
      <c r="FW243" s="907" t="s">
        <v>1140</v>
      </c>
      <c r="FX243" s="907" t="s">
        <v>534</v>
      </c>
      <c r="FY243" s="907" t="s">
        <v>534</v>
      </c>
      <c r="FZ243" s="907" t="s">
        <v>534</v>
      </c>
      <c r="GA243" s="907" t="s">
        <v>534</v>
      </c>
      <c r="GB243" s="907" t="s">
        <v>1140</v>
      </c>
      <c r="GC243" s="907" t="s">
        <v>1140</v>
      </c>
      <c r="GD243" s="907" t="s">
        <v>534</v>
      </c>
      <c r="GE243" s="907" t="s">
        <v>534</v>
      </c>
      <c r="GF243" s="907" t="s">
        <v>1140</v>
      </c>
      <c r="GG243" s="907" t="s">
        <v>1140</v>
      </c>
      <c r="GH243" s="907" t="s">
        <v>534</v>
      </c>
      <c r="GI243" s="907" t="s">
        <v>534</v>
      </c>
      <c r="GJ243" s="907" t="s">
        <v>534</v>
      </c>
      <c r="GK243" s="907" t="s">
        <v>534</v>
      </c>
    </row>
    <row r="244" spans="1:193" x14ac:dyDescent="0.2">
      <c r="A244" s="906">
        <v>44704</v>
      </c>
      <c r="B244" s="907" t="s">
        <v>1140</v>
      </c>
      <c r="C244" s="907" t="s">
        <v>1140</v>
      </c>
      <c r="D244" s="907" t="s">
        <v>1140</v>
      </c>
      <c r="E244" s="907" t="s">
        <v>534</v>
      </c>
      <c r="F244" s="907" t="s">
        <v>1140</v>
      </c>
      <c r="G244" s="907" t="s">
        <v>1140</v>
      </c>
      <c r="H244" s="907" t="s">
        <v>1140</v>
      </c>
      <c r="I244" s="907" t="s">
        <v>1140</v>
      </c>
      <c r="J244" s="907" t="s">
        <v>1140</v>
      </c>
      <c r="K244" s="907" t="s">
        <v>1140</v>
      </c>
      <c r="L244" s="907" t="s">
        <v>1140</v>
      </c>
      <c r="M244" s="907" t="s">
        <v>1140</v>
      </c>
      <c r="N244" s="907" t="s">
        <v>1140</v>
      </c>
      <c r="O244" s="907" t="s">
        <v>1140</v>
      </c>
      <c r="P244" s="907" t="s">
        <v>1140</v>
      </c>
      <c r="Q244" s="907" t="s">
        <v>1140</v>
      </c>
      <c r="R244" s="907" t="s">
        <v>1140</v>
      </c>
      <c r="S244" s="907" t="s">
        <v>1140</v>
      </c>
      <c r="T244" s="907" t="s">
        <v>1140</v>
      </c>
      <c r="U244" s="907" t="s">
        <v>1140</v>
      </c>
      <c r="V244" s="907" t="s">
        <v>1140</v>
      </c>
      <c r="W244" s="907" t="s">
        <v>1140</v>
      </c>
      <c r="X244" s="907" t="s">
        <v>1140</v>
      </c>
      <c r="Y244" s="907" t="s">
        <v>1140</v>
      </c>
      <c r="Z244" s="907" t="s">
        <v>1140</v>
      </c>
      <c r="AA244" s="907" t="s">
        <v>1140</v>
      </c>
      <c r="AB244" s="907" t="s">
        <v>1140</v>
      </c>
      <c r="AC244" s="907" t="s">
        <v>1140</v>
      </c>
      <c r="AD244" s="907" t="s">
        <v>1140</v>
      </c>
      <c r="AE244" s="907" t="s">
        <v>1140</v>
      </c>
      <c r="AF244" s="907" t="s">
        <v>534</v>
      </c>
      <c r="AG244" s="907" t="s">
        <v>534</v>
      </c>
      <c r="AH244" s="907" t="s">
        <v>1140</v>
      </c>
      <c r="AI244" s="907" t="s">
        <v>1140</v>
      </c>
      <c r="AJ244" s="907" t="s">
        <v>1140</v>
      </c>
      <c r="AK244" s="907" t="s">
        <v>1140</v>
      </c>
      <c r="AL244" s="907" t="s">
        <v>1140</v>
      </c>
      <c r="AM244" s="907" t="s">
        <v>1140</v>
      </c>
      <c r="AN244" s="907" t="s">
        <v>1140</v>
      </c>
      <c r="AO244" s="907" t="s">
        <v>1140</v>
      </c>
      <c r="AP244" s="907" t="s">
        <v>1140</v>
      </c>
      <c r="AQ244" s="907" t="s">
        <v>1140</v>
      </c>
      <c r="AR244" s="907" t="s">
        <v>1140</v>
      </c>
      <c r="AS244" s="907" t="s">
        <v>1140</v>
      </c>
      <c r="AT244" s="907" t="s">
        <v>1140</v>
      </c>
      <c r="AU244" s="907" t="s">
        <v>1140</v>
      </c>
      <c r="AV244" s="907" t="s">
        <v>1140</v>
      </c>
      <c r="AW244" s="907" t="s">
        <v>1140</v>
      </c>
      <c r="AX244" s="907" t="s">
        <v>1140</v>
      </c>
      <c r="AY244" s="907" t="s">
        <v>534</v>
      </c>
      <c r="AZ244" s="907" t="s">
        <v>534</v>
      </c>
      <c r="BA244" s="907" t="s">
        <v>1140</v>
      </c>
      <c r="BB244" s="907" t="s">
        <v>534</v>
      </c>
      <c r="BC244" s="907" t="s">
        <v>1140</v>
      </c>
      <c r="BD244" s="907" t="s">
        <v>534</v>
      </c>
      <c r="BE244" s="907" t="s">
        <v>1140</v>
      </c>
      <c r="BF244" s="907" t="s">
        <v>1140</v>
      </c>
      <c r="BG244" s="907" t="s">
        <v>534</v>
      </c>
      <c r="BH244" s="907" t="s">
        <v>534</v>
      </c>
      <c r="BI244" s="907" t="s">
        <v>1140</v>
      </c>
      <c r="BJ244" s="907" t="s">
        <v>534</v>
      </c>
      <c r="BK244" s="907" t="s">
        <v>1140</v>
      </c>
      <c r="BL244" s="907" t="s">
        <v>534</v>
      </c>
      <c r="BM244" s="907" t="s">
        <v>1140</v>
      </c>
      <c r="BN244" s="907" t="s">
        <v>1140</v>
      </c>
      <c r="BO244" s="907" t="s">
        <v>534</v>
      </c>
      <c r="BP244" s="907" t="s">
        <v>534</v>
      </c>
      <c r="BQ244" s="907" t="s">
        <v>534</v>
      </c>
      <c r="BR244" s="907" t="s">
        <v>534</v>
      </c>
      <c r="BS244" s="907" t="s">
        <v>1140</v>
      </c>
      <c r="BT244" s="907" t="s">
        <v>534</v>
      </c>
      <c r="BU244" s="907" t="s">
        <v>1140</v>
      </c>
      <c r="BV244" s="907" t="s">
        <v>1140</v>
      </c>
      <c r="BW244" s="907" t="s">
        <v>1140</v>
      </c>
      <c r="BX244" s="907" t="s">
        <v>1140</v>
      </c>
      <c r="BY244" s="907" t="s">
        <v>1140</v>
      </c>
      <c r="BZ244" s="907" t="s">
        <v>534</v>
      </c>
      <c r="CA244" s="907" t="s">
        <v>534</v>
      </c>
      <c r="CB244" s="907" t="s">
        <v>1140</v>
      </c>
      <c r="CC244" s="907" t="s">
        <v>1140</v>
      </c>
      <c r="CD244" s="907" t="s">
        <v>1140</v>
      </c>
      <c r="CE244" s="907" t="s">
        <v>1140</v>
      </c>
      <c r="CF244" s="907" t="s">
        <v>534</v>
      </c>
      <c r="CG244" s="907" t="s">
        <v>1140</v>
      </c>
      <c r="CH244" s="907" t="s">
        <v>1140</v>
      </c>
      <c r="CI244" s="907" t="s">
        <v>1140</v>
      </c>
      <c r="CJ244" s="907" t="s">
        <v>1140</v>
      </c>
      <c r="CK244" s="907" t="s">
        <v>1140</v>
      </c>
      <c r="CL244" s="907" t="s">
        <v>1140</v>
      </c>
      <c r="CM244" s="907" t="s">
        <v>1140</v>
      </c>
      <c r="CN244" s="907" t="s">
        <v>534</v>
      </c>
      <c r="CO244" s="907" t="s">
        <v>1140</v>
      </c>
      <c r="CP244" s="907" t="s">
        <v>1140</v>
      </c>
      <c r="CQ244" s="907" t="s">
        <v>1140</v>
      </c>
      <c r="CR244" s="907" t="s">
        <v>1140</v>
      </c>
      <c r="CS244" s="907" t="s">
        <v>1140</v>
      </c>
      <c r="CT244" s="907" t="s">
        <v>1140</v>
      </c>
      <c r="CU244" s="907" t="s">
        <v>1140</v>
      </c>
      <c r="CV244" s="907" t="s">
        <v>1140</v>
      </c>
      <c r="CW244" s="907" t="s">
        <v>1140</v>
      </c>
      <c r="CX244" s="907" t="s">
        <v>1140</v>
      </c>
      <c r="CY244" s="907" t="s">
        <v>1140</v>
      </c>
      <c r="CZ244" s="907" t="s">
        <v>534</v>
      </c>
      <c r="DA244" s="907" t="s">
        <v>1140</v>
      </c>
      <c r="DB244" s="907" t="s">
        <v>1140</v>
      </c>
      <c r="DC244" s="907" t="s">
        <v>1140</v>
      </c>
      <c r="DD244" s="907" t="s">
        <v>1140</v>
      </c>
      <c r="DE244" s="907" t="s">
        <v>1140</v>
      </c>
      <c r="DF244" s="907" t="s">
        <v>1140</v>
      </c>
      <c r="DG244" s="907" t="s">
        <v>1140</v>
      </c>
      <c r="DH244" s="907" t="s">
        <v>1140</v>
      </c>
      <c r="DI244" s="907" t="s">
        <v>1140</v>
      </c>
      <c r="DJ244" s="907" t="s">
        <v>534</v>
      </c>
      <c r="DK244" s="907" t="s">
        <v>1140</v>
      </c>
      <c r="DL244" s="907" t="s">
        <v>1140</v>
      </c>
      <c r="DM244" s="907" t="s">
        <v>1140</v>
      </c>
      <c r="DN244" s="907" t="s">
        <v>1140</v>
      </c>
      <c r="DO244" s="907" t="s">
        <v>1140</v>
      </c>
      <c r="DP244" s="907" t="s">
        <v>1140</v>
      </c>
      <c r="DQ244" s="907" t="s">
        <v>1140</v>
      </c>
      <c r="DR244" s="907" t="s">
        <v>534</v>
      </c>
      <c r="DS244" s="907" t="s">
        <v>534</v>
      </c>
      <c r="DT244" s="907" t="s">
        <v>534</v>
      </c>
      <c r="DU244" s="907" t="s">
        <v>1140</v>
      </c>
      <c r="DV244" s="907" t="s">
        <v>1140</v>
      </c>
      <c r="DW244" s="907" t="s">
        <v>534</v>
      </c>
      <c r="DX244" s="907" t="s">
        <v>534</v>
      </c>
      <c r="DY244" s="907" t="s">
        <v>534</v>
      </c>
      <c r="DZ244" s="907" t="s">
        <v>1140</v>
      </c>
      <c r="EA244" s="907" t="s">
        <v>534</v>
      </c>
      <c r="EB244" s="907" t="s">
        <v>534</v>
      </c>
      <c r="EC244" s="907" t="s">
        <v>534</v>
      </c>
      <c r="ED244" s="907" t="s">
        <v>534</v>
      </c>
      <c r="EE244" s="907" t="s">
        <v>534</v>
      </c>
      <c r="EF244" s="907" t="s">
        <v>1140</v>
      </c>
      <c r="EG244" s="907" t="s">
        <v>1140</v>
      </c>
      <c r="EH244" s="907" t="s">
        <v>1140</v>
      </c>
      <c r="EI244" s="907" t="s">
        <v>1140</v>
      </c>
      <c r="EJ244" s="907" t="s">
        <v>1140</v>
      </c>
      <c r="EK244" s="907" t="s">
        <v>1140</v>
      </c>
      <c r="EL244" s="907" t="s">
        <v>1140</v>
      </c>
      <c r="EM244" s="907" t="s">
        <v>1140</v>
      </c>
      <c r="EN244" s="907" t="s">
        <v>1140</v>
      </c>
      <c r="EO244" s="907" t="s">
        <v>1140</v>
      </c>
      <c r="EP244" s="907" t="s">
        <v>1140</v>
      </c>
      <c r="EQ244" s="907" t="s">
        <v>1140</v>
      </c>
      <c r="ER244" s="907" t="s">
        <v>534</v>
      </c>
      <c r="ES244" s="907" t="s">
        <v>534</v>
      </c>
      <c r="ET244" s="907" t="s">
        <v>534</v>
      </c>
      <c r="EU244" s="907" t="s">
        <v>1140</v>
      </c>
      <c r="EV244" s="907" t="s">
        <v>1140</v>
      </c>
      <c r="EW244" s="907" t="s">
        <v>534</v>
      </c>
      <c r="EX244" s="907" t="s">
        <v>534</v>
      </c>
      <c r="EY244" s="907" t="s">
        <v>1140</v>
      </c>
      <c r="EZ244" s="907" t="s">
        <v>1140</v>
      </c>
      <c r="FA244" s="907" t="s">
        <v>1140</v>
      </c>
      <c r="FB244" s="907" t="s">
        <v>1140</v>
      </c>
      <c r="FC244" s="907" t="s">
        <v>1140</v>
      </c>
      <c r="FD244" s="907" t="s">
        <v>1140</v>
      </c>
      <c r="FE244" s="907" t="s">
        <v>1140</v>
      </c>
      <c r="FF244" s="907" t="s">
        <v>1140</v>
      </c>
      <c r="FG244" s="907" t="s">
        <v>1140</v>
      </c>
      <c r="FH244" s="907" t="s">
        <v>534</v>
      </c>
      <c r="FI244" s="907" t="s">
        <v>534</v>
      </c>
      <c r="FJ244" s="907" t="s">
        <v>1140</v>
      </c>
      <c r="FK244" s="907" t="s">
        <v>1140</v>
      </c>
      <c r="FL244" s="907" t="s">
        <v>1140</v>
      </c>
      <c r="FM244" s="907" t="s">
        <v>1140</v>
      </c>
      <c r="FN244" s="907" t="s">
        <v>1140</v>
      </c>
      <c r="FO244" s="907" t="s">
        <v>1140</v>
      </c>
      <c r="FP244" s="907" t="s">
        <v>1140</v>
      </c>
      <c r="FQ244" s="907" t="s">
        <v>1140</v>
      </c>
      <c r="FR244" s="907" t="s">
        <v>534</v>
      </c>
      <c r="FS244" s="907" t="s">
        <v>534</v>
      </c>
      <c r="FT244" s="907" t="s">
        <v>1140</v>
      </c>
      <c r="FU244" s="907" t="s">
        <v>1140</v>
      </c>
      <c r="FV244" s="907" t="s">
        <v>534</v>
      </c>
      <c r="FW244" s="907" t="s">
        <v>1140</v>
      </c>
      <c r="FX244" s="907" t="s">
        <v>534</v>
      </c>
      <c r="FY244" s="907" t="s">
        <v>534</v>
      </c>
      <c r="FZ244" s="907" t="s">
        <v>534</v>
      </c>
      <c r="GA244" s="907" t="s">
        <v>534</v>
      </c>
      <c r="GB244" s="907" t="s">
        <v>534</v>
      </c>
      <c r="GC244" s="907" t="s">
        <v>1140</v>
      </c>
      <c r="GD244" s="907" t="s">
        <v>534</v>
      </c>
      <c r="GE244" s="907" t="s">
        <v>534</v>
      </c>
      <c r="GF244" s="907" t="s">
        <v>1140</v>
      </c>
      <c r="GG244" s="907" t="s">
        <v>1140</v>
      </c>
      <c r="GH244" s="907" t="s">
        <v>534</v>
      </c>
      <c r="GI244" s="907" t="s">
        <v>534</v>
      </c>
      <c r="GJ244" s="907" t="s">
        <v>534</v>
      </c>
      <c r="GK244" s="907" t="s">
        <v>534</v>
      </c>
    </row>
    <row r="245" spans="1:193" x14ac:dyDescent="0.2">
      <c r="A245" s="906">
        <v>44705</v>
      </c>
      <c r="B245" s="907" t="s">
        <v>1140</v>
      </c>
      <c r="C245" s="907" t="s">
        <v>1140</v>
      </c>
      <c r="D245" s="907" t="s">
        <v>1140</v>
      </c>
      <c r="E245" s="907" t="s">
        <v>534</v>
      </c>
      <c r="F245" s="907" t="s">
        <v>1140</v>
      </c>
      <c r="G245" s="907" t="s">
        <v>1140</v>
      </c>
      <c r="H245" s="907" t="s">
        <v>1140</v>
      </c>
      <c r="I245" s="907" t="s">
        <v>1140</v>
      </c>
      <c r="J245" s="907" t="s">
        <v>1140</v>
      </c>
      <c r="K245" s="907" t="s">
        <v>1140</v>
      </c>
      <c r="L245" s="907" t="s">
        <v>1140</v>
      </c>
      <c r="M245" s="907" t="s">
        <v>1140</v>
      </c>
      <c r="N245" s="907" t="s">
        <v>1140</v>
      </c>
      <c r="O245" s="907" t="s">
        <v>1140</v>
      </c>
      <c r="P245" s="907" t="s">
        <v>1140</v>
      </c>
      <c r="Q245" s="907" t="s">
        <v>1140</v>
      </c>
      <c r="R245" s="907" t="s">
        <v>1140</v>
      </c>
      <c r="S245" s="907" t="s">
        <v>1140</v>
      </c>
      <c r="T245" s="907" t="s">
        <v>1140</v>
      </c>
      <c r="U245" s="907" t="s">
        <v>1140</v>
      </c>
      <c r="V245" s="907" t="s">
        <v>1140</v>
      </c>
      <c r="W245" s="907" t="s">
        <v>1140</v>
      </c>
      <c r="X245" s="907" t="s">
        <v>1140</v>
      </c>
      <c r="Y245" s="907" t="s">
        <v>1140</v>
      </c>
      <c r="Z245" s="907" t="s">
        <v>1140</v>
      </c>
      <c r="AA245" s="907" t="s">
        <v>1140</v>
      </c>
      <c r="AB245" s="907" t="s">
        <v>1140</v>
      </c>
      <c r="AC245" s="907" t="s">
        <v>1140</v>
      </c>
      <c r="AD245" s="907" t="s">
        <v>1140</v>
      </c>
      <c r="AE245" s="907" t="s">
        <v>1140</v>
      </c>
      <c r="AF245" s="907" t="s">
        <v>534</v>
      </c>
      <c r="AG245" s="907" t="s">
        <v>534</v>
      </c>
      <c r="AH245" s="907" t="s">
        <v>1140</v>
      </c>
      <c r="AI245" s="907" t="s">
        <v>1140</v>
      </c>
      <c r="AJ245" s="907" t="s">
        <v>1140</v>
      </c>
      <c r="AK245" s="907" t="s">
        <v>1140</v>
      </c>
      <c r="AL245" s="907" t="s">
        <v>1140</v>
      </c>
      <c r="AM245" s="907" t="s">
        <v>1140</v>
      </c>
      <c r="AN245" s="907" t="s">
        <v>1140</v>
      </c>
      <c r="AO245" s="907" t="s">
        <v>1140</v>
      </c>
      <c r="AP245" s="907" t="s">
        <v>1140</v>
      </c>
      <c r="AQ245" s="907" t="s">
        <v>1140</v>
      </c>
      <c r="AR245" s="907" t="s">
        <v>1140</v>
      </c>
      <c r="AS245" s="907" t="s">
        <v>1140</v>
      </c>
      <c r="AT245" s="907" t="s">
        <v>1140</v>
      </c>
      <c r="AU245" s="907" t="s">
        <v>1140</v>
      </c>
      <c r="AV245" s="907" t="s">
        <v>1140</v>
      </c>
      <c r="AW245" s="907" t="s">
        <v>1140</v>
      </c>
      <c r="AX245" s="907" t="s">
        <v>1140</v>
      </c>
      <c r="AY245" s="907" t="s">
        <v>534</v>
      </c>
      <c r="AZ245" s="907" t="s">
        <v>534</v>
      </c>
      <c r="BA245" s="907" t="s">
        <v>1140</v>
      </c>
      <c r="BB245" s="907" t="s">
        <v>534</v>
      </c>
      <c r="BC245" s="907" t="s">
        <v>1140</v>
      </c>
      <c r="BD245" s="907" t="s">
        <v>534</v>
      </c>
      <c r="BE245" s="907" t="s">
        <v>1140</v>
      </c>
      <c r="BF245" s="907" t="s">
        <v>1140</v>
      </c>
      <c r="BG245" s="907" t="s">
        <v>534</v>
      </c>
      <c r="BH245" s="907" t="s">
        <v>534</v>
      </c>
      <c r="BI245" s="907" t="s">
        <v>1140</v>
      </c>
      <c r="BJ245" s="907" t="s">
        <v>534</v>
      </c>
      <c r="BK245" s="907" t="s">
        <v>1140</v>
      </c>
      <c r="BL245" s="907" t="s">
        <v>534</v>
      </c>
      <c r="BM245" s="907" t="s">
        <v>1140</v>
      </c>
      <c r="BN245" s="907" t="s">
        <v>1140</v>
      </c>
      <c r="BO245" s="907" t="s">
        <v>534</v>
      </c>
      <c r="BP245" s="907" t="s">
        <v>534</v>
      </c>
      <c r="BQ245" s="907" t="s">
        <v>534</v>
      </c>
      <c r="BR245" s="907" t="s">
        <v>534</v>
      </c>
      <c r="BS245" s="907" t="s">
        <v>1140</v>
      </c>
      <c r="BT245" s="907" t="s">
        <v>534</v>
      </c>
      <c r="BU245" s="907" t="s">
        <v>1140</v>
      </c>
      <c r="BV245" s="907" t="s">
        <v>1140</v>
      </c>
      <c r="BW245" s="907" t="s">
        <v>1140</v>
      </c>
      <c r="BX245" s="907" t="s">
        <v>1140</v>
      </c>
      <c r="BY245" s="907" t="s">
        <v>1140</v>
      </c>
      <c r="BZ245" s="907" t="s">
        <v>534</v>
      </c>
      <c r="CA245" s="907" t="s">
        <v>534</v>
      </c>
      <c r="CB245" s="907" t="s">
        <v>1140</v>
      </c>
      <c r="CC245" s="907" t="s">
        <v>1140</v>
      </c>
      <c r="CD245" s="907" t="s">
        <v>1140</v>
      </c>
      <c r="CE245" s="907" t="s">
        <v>1140</v>
      </c>
      <c r="CF245" s="907" t="s">
        <v>534</v>
      </c>
      <c r="CG245" s="907" t="s">
        <v>1140</v>
      </c>
      <c r="CH245" s="907" t="s">
        <v>1140</v>
      </c>
      <c r="CI245" s="907" t="s">
        <v>1140</v>
      </c>
      <c r="CJ245" s="907" t="s">
        <v>1140</v>
      </c>
      <c r="CK245" s="907" t="s">
        <v>1140</v>
      </c>
      <c r="CL245" s="907" t="s">
        <v>1140</v>
      </c>
      <c r="CM245" s="907" t="s">
        <v>1140</v>
      </c>
      <c r="CN245" s="907" t="s">
        <v>534</v>
      </c>
      <c r="CO245" s="907" t="s">
        <v>1140</v>
      </c>
      <c r="CP245" s="907" t="s">
        <v>1140</v>
      </c>
      <c r="CQ245" s="907" t="s">
        <v>1140</v>
      </c>
      <c r="CR245" s="907" t="s">
        <v>1140</v>
      </c>
      <c r="CS245" s="907" t="s">
        <v>1140</v>
      </c>
      <c r="CT245" s="907" t="s">
        <v>1140</v>
      </c>
      <c r="CU245" s="907" t="s">
        <v>1140</v>
      </c>
      <c r="CV245" s="907" t="s">
        <v>1140</v>
      </c>
      <c r="CW245" s="907" t="s">
        <v>1140</v>
      </c>
      <c r="CX245" s="907" t="s">
        <v>1140</v>
      </c>
      <c r="CY245" s="907" t="s">
        <v>1140</v>
      </c>
      <c r="CZ245" s="907" t="s">
        <v>534</v>
      </c>
      <c r="DA245" s="907" t="s">
        <v>1140</v>
      </c>
      <c r="DB245" s="907" t="s">
        <v>1140</v>
      </c>
      <c r="DC245" s="907" t="s">
        <v>1140</v>
      </c>
      <c r="DD245" s="907" t="s">
        <v>1140</v>
      </c>
      <c r="DE245" s="907" t="s">
        <v>1140</v>
      </c>
      <c r="DF245" s="907" t="s">
        <v>1140</v>
      </c>
      <c r="DG245" s="907" t="s">
        <v>1140</v>
      </c>
      <c r="DH245" s="907" t="s">
        <v>1140</v>
      </c>
      <c r="DI245" s="907" t="s">
        <v>1140</v>
      </c>
      <c r="DJ245" s="907" t="s">
        <v>1140</v>
      </c>
      <c r="DK245" s="907" t="s">
        <v>1140</v>
      </c>
      <c r="DL245" s="907" t="s">
        <v>1140</v>
      </c>
      <c r="DM245" s="907" t="s">
        <v>1140</v>
      </c>
      <c r="DN245" s="907" t="s">
        <v>1140</v>
      </c>
      <c r="DO245" s="907" t="s">
        <v>1140</v>
      </c>
      <c r="DP245" s="907" t="s">
        <v>1140</v>
      </c>
      <c r="DQ245" s="907" t="s">
        <v>1140</v>
      </c>
      <c r="DR245" s="907" t="s">
        <v>534</v>
      </c>
      <c r="DS245" s="907" t="s">
        <v>534</v>
      </c>
      <c r="DT245" s="907" t="s">
        <v>534</v>
      </c>
      <c r="DU245" s="907" t="s">
        <v>1140</v>
      </c>
      <c r="DV245" s="907" t="s">
        <v>1140</v>
      </c>
      <c r="DW245" s="907" t="s">
        <v>534</v>
      </c>
      <c r="DX245" s="907" t="s">
        <v>534</v>
      </c>
      <c r="DY245" s="907" t="s">
        <v>534</v>
      </c>
      <c r="DZ245" s="907" t="s">
        <v>1140</v>
      </c>
      <c r="EA245" s="907" t="s">
        <v>534</v>
      </c>
      <c r="EB245" s="907" t="s">
        <v>1140</v>
      </c>
      <c r="EC245" s="907" t="s">
        <v>534</v>
      </c>
      <c r="ED245" s="907" t="s">
        <v>534</v>
      </c>
      <c r="EE245" s="907" t="s">
        <v>534</v>
      </c>
      <c r="EF245" s="907" t="s">
        <v>1140</v>
      </c>
      <c r="EG245" s="907" t="s">
        <v>1140</v>
      </c>
      <c r="EH245" s="907" t="s">
        <v>1140</v>
      </c>
      <c r="EI245" s="907" t="s">
        <v>1140</v>
      </c>
      <c r="EJ245" s="907" t="s">
        <v>1140</v>
      </c>
      <c r="EK245" s="907" t="s">
        <v>1140</v>
      </c>
      <c r="EL245" s="907" t="s">
        <v>1140</v>
      </c>
      <c r="EM245" s="907" t="s">
        <v>1140</v>
      </c>
      <c r="EN245" s="907" t="s">
        <v>1140</v>
      </c>
      <c r="EO245" s="907" t="s">
        <v>1140</v>
      </c>
      <c r="EP245" s="907" t="s">
        <v>1140</v>
      </c>
      <c r="EQ245" s="907" t="s">
        <v>1140</v>
      </c>
      <c r="ER245" s="907" t="s">
        <v>534</v>
      </c>
      <c r="ES245" s="907" t="s">
        <v>1140</v>
      </c>
      <c r="ET245" s="907" t="s">
        <v>534</v>
      </c>
      <c r="EU245" s="907" t="s">
        <v>1140</v>
      </c>
      <c r="EV245" s="907" t="s">
        <v>1140</v>
      </c>
      <c r="EW245" s="907" t="s">
        <v>1140</v>
      </c>
      <c r="EX245" s="907" t="s">
        <v>534</v>
      </c>
      <c r="EY245" s="907" t="s">
        <v>1140</v>
      </c>
      <c r="EZ245" s="907" t="s">
        <v>1140</v>
      </c>
      <c r="FA245" s="907" t="s">
        <v>1140</v>
      </c>
      <c r="FB245" s="907" t="s">
        <v>1140</v>
      </c>
      <c r="FC245" s="907" t="s">
        <v>1140</v>
      </c>
      <c r="FD245" s="907" t="s">
        <v>1140</v>
      </c>
      <c r="FE245" s="907" t="s">
        <v>1140</v>
      </c>
      <c r="FF245" s="907" t="s">
        <v>1140</v>
      </c>
      <c r="FG245" s="907" t="s">
        <v>1140</v>
      </c>
      <c r="FH245" s="907" t="s">
        <v>534</v>
      </c>
      <c r="FI245" s="907" t="s">
        <v>534</v>
      </c>
      <c r="FJ245" s="907" t="s">
        <v>1140</v>
      </c>
      <c r="FK245" s="907" t="s">
        <v>1140</v>
      </c>
      <c r="FL245" s="907" t="s">
        <v>1140</v>
      </c>
      <c r="FM245" s="907" t="s">
        <v>1140</v>
      </c>
      <c r="FN245" s="907" t="s">
        <v>1140</v>
      </c>
      <c r="FO245" s="907" t="s">
        <v>1140</v>
      </c>
      <c r="FP245" s="907" t="s">
        <v>1140</v>
      </c>
      <c r="FQ245" s="907" t="s">
        <v>1140</v>
      </c>
      <c r="FR245" s="907" t="s">
        <v>534</v>
      </c>
      <c r="FS245" s="907" t="s">
        <v>1140</v>
      </c>
      <c r="FT245" s="907" t="s">
        <v>1140</v>
      </c>
      <c r="FU245" s="907" t="s">
        <v>1140</v>
      </c>
      <c r="FV245" s="907" t="s">
        <v>534</v>
      </c>
      <c r="FW245" s="907" t="s">
        <v>1140</v>
      </c>
      <c r="FX245" s="907" t="s">
        <v>534</v>
      </c>
      <c r="FY245" s="907" t="s">
        <v>534</v>
      </c>
      <c r="FZ245" s="907" t="s">
        <v>534</v>
      </c>
      <c r="GA245" s="907" t="s">
        <v>534</v>
      </c>
      <c r="GB245" s="907" t="s">
        <v>534</v>
      </c>
      <c r="GC245" s="907" t="s">
        <v>1140</v>
      </c>
      <c r="GD245" s="907" t="s">
        <v>534</v>
      </c>
      <c r="GE245" s="907" t="s">
        <v>534</v>
      </c>
      <c r="GF245" s="907" t="s">
        <v>1140</v>
      </c>
      <c r="GG245" s="907" t="s">
        <v>1140</v>
      </c>
      <c r="GH245" s="907" t="s">
        <v>534</v>
      </c>
      <c r="GI245" s="907" t="s">
        <v>534</v>
      </c>
      <c r="GJ245" s="907" t="s">
        <v>534</v>
      </c>
      <c r="GK245" s="907" t="s">
        <v>1140</v>
      </c>
    </row>
    <row r="246" spans="1:193" x14ac:dyDescent="0.2">
      <c r="A246" s="906">
        <v>44706</v>
      </c>
      <c r="B246" s="907" t="s">
        <v>1140</v>
      </c>
      <c r="C246" s="907" t="s">
        <v>1140</v>
      </c>
      <c r="D246" s="907" t="s">
        <v>1140</v>
      </c>
      <c r="E246" s="907" t="s">
        <v>534</v>
      </c>
      <c r="F246" s="907" t="s">
        <v>1140</v>
      </c>
      <c r="G246" s="907" t="s">
        <v>1140</v>
      </c>
      <c r="H246" s="907" t="s">
        <v>1140</v>
      </c>
      <c r="I246" s="907" t="s">
        <v>1140</v>
      </c>
      <c r="J246" s="907" t="s">
        <v>1140</v>
      </c>
      <c r="K246" s="907" t="s">
        <v>1140</v>
      </c>
      <c r="L246" s="907" t="s">
        <v>1140</v>
      </c>
      <c r="M246" s="907" t="s">
        <v>1140</v>
      </c>
      <c r="N246" s="907" t="s">
        <v>1140</v>
      </c>
      <c r="O246" s="907" t="s">
        <v>1140</v>
      </c>
      <c r="P246" s="907" t="s">
        <v>1140</v>
      </c>
      <c r="Q246" s="907" t="s">
        <v>1140</v>
      </c>
      <c r="R246" s="907" t="s">
        <v>1140</v>
      </c>
      <c r="S246" s="907" t="s">
        <v>1140</v>
      </c>
      <c r="T246" s="907" t="s">
        <v>1140</v>
      </c>
      <c r="U246" s="907" t="s">
        <v>1140</v>
      </c>
      <c r="V246" s="907" t="s">
        <v>1140</v>
      </c>
      <c r="W246" s="907" t="s">
        <v>1140</v>
      </c>
      <c r="X246" s="907" t="s">
        <v>1140</v>
      </c>
      <c r="Y246" s="907" t="s">
        <v>1140</v>
      </c>
      <c r="Z246" s="907" t="s">
        <v>1140</v>
      </c>
      <c r="AA246" s="907" t="s">
        <v>1140</v>
      </c>
      <c r="AB246" s="907" t="s">
        <v>1140</v>
      </c>
      <c r="AC246" s="907" t="s">
        <v>1140</v>
      </c>
      <c r="AD246" s="907" t="s">
        <v>1140</v>
      </c>
      <c r="AE246" s="907" t="s">
        <v>1140</v>
      </c>
      <c r="AF246" s="907" t="s">
        <v>534</v>
      </c>
      <c r="AG246" s="907" t="s">
        <v>534</v>
      </c>
      <c r="AH246" s="907" t="s">
        <v>1140</v>
      </c>
      <c r="AI246" s="907" t="s">
        <v>1140</v>
      </c>
      <c r="AJ246" s="907" t="s">
        <v>1140</v>
      </c>
      <c r="AK246" s="907" t="s">
        <v>1140</v>
      </c>
      <c r="AL246" s="907" t="s">
        <v>1140</v>
      </c>
      <c r="AM246" s="907" t="s">
        <v>1140</v>
      </c>
      <c r="AN246" s="907" t="s">
        <v>1140</v>
      </c>
      <c r="AO246" s="907" t="s">
        <v>1140</v>
      </c>
      <c r="AP246" s="907" t="s">
        <v>1140</v>
      </c>
      <c r="AQ246" s="907" t="s">
        <v>1140</v>
      </c>
      <c r="AR246" s="907" t="s">
        <v>1140</v>
      </c>
      <c r="AS246" s="907" t="s">
        <v>1140</v>
      </c>
      <c r="AT246" s="907" t="s">
        <v>1140</v>
      </c>
      <c r="AU246" s="907" t="s">
        <v>1140</v>
      </c>
      <c r="AV246" s="907" t="s">
        <v>1140</v>
      </c>
      <c r="AW246" s="907" t="s">
        <v>1140</v>
      </c>
      <c r="AX246" s="907" t="s">
        <v>1140</v>
      </c>
      <c r="AY246" s="907" t="s">
        <v>534</v>
      </c>
      <c r="AZ246" s="907" t="s">
        <v>534</v>
      </c>
      <c r="BA246" s="907" t="s">
        <v>1140</v>
      </c>
      <c r="BB246" s="907" t="s">
        <v>534</v>
      </c>
      <c r="BC246" s="907" t="s">
        <v>1140</v>
      </c>
      <c r="BD246" s="907" t="s">
        <v>534</v>
      </c>
      <c r="BE246" s="907" t="s">
        <v>1140</v>
      </c>
      <c r="BF246" s="907" t="s">
        <v>1140</v>
      </c>
      <c r="BG246" s="907" t="s">
        <v>534</v>
      </c>
      <c r="BH246" s="907" t="s">
        <v>534</v>
      </c>
      <c r="BI246" s="907" t="s">
        <v>1140</v>
      </c>
      <c r="BJ246" s="907" t="s">
        <v>534</v>
      </c>
      <c r="BK246" s="907" t="s">
        <v>1140</v>
      </c>
      <c r="BL246" s="907" t="s">
        <v>534</v>
      </c>
      <c r="BM246" s="907" t="s">
        <v>1140</v>
      </c>
      <c r="BN246" s="907" t="s">
        <v>1140</v>
      </c>
      <c r="BO246" s="907" t="s">
        <v>534</v>
      </c>
      <c r="BP246" s="907" t="s">
        <v>534</v>
      </c>
      <c r="BQ246" s="907" t="s">
        <v>534</v>
      </c>
      <c r="BR246" s="907" t="s">
        <v>534</v>
      </c>
      <c r="BS246" s="907" t="s">
        <v>1140</v>
      </c>
      <c r="BT246" s="907" t="s">
        <v>534</v>
      </c>
      <c r="BU246" s="907" t="s">
        <v>1140</v>
      </c>
      <c r="BV246" s="907" t="s">
        <v>1140</v>
      </c>
      <c r="BW246" s="907" t="s">
        <v>1140</v>
      </c>
      <c r="BX246" s="907" t="s">
        <v>1140</v>
      </c>
      <c r="BY246" s="907" t="s">
        <v>1140</v>
      </c>
      <c r="BZ246" s="907" t="s">
        <v>534</v>
      </c>
      <c r="CA246" s="907" t="s">
        <v>534</v>
      </c>
      <c r="CB246" s="907" t="s">
        <v>1140</v>
      </c>
      <c r="CC246" s="907" t="s">
        <v>1140</v>
      </c>
      <c r="CD246" s="907" t="s">
        <v>1140</v>
      </c>
      <c r="CE246" s="907" t="s">
        <v>1140</v>
      </c>
      <c r="CF246" s="907" t="s">
        <v>534</v>
      </c>
      <c r="CG246" s="907" t="s">
        <v>1140</v>
      </c>
      <c r="CH246" s="907" t="s">
        <v>1140</v>
      </c>
      <c r="CI246" s="907" t="s">
        <v>1140</v>
      </c>
      <c r="CJ246" s="907" t="s">
        <v>1140</v>
      </c>
      <c r="CK246" s="907" t="s">
        <v>1140</v>
      </c>
      <c r="CL246" s="907" t="s">
        <v>1140</v>
      </c>
      <c r="CM246" s="907" t="s">
        <v>1140</v>
      </c>
      <c r="CN246" s="907" t="s">
        <v>534</v>
      </c>
      <c r="CO246" s="907" t="s">
        <v>1140</v>
      </c>
      <c r="CP246" s="907" t="s">
        <v>1140</v>
      </c>
      <c r="CQ246" s="907" t="s">
        <v>1140</v>
      </c>
      <c r="CR246" s="907" t="s">
        <v>1140</v>
      </c>
      <c r="CS246" s="907" t="s">
        <v>1140</v>
      </c>
      <c r="CT246" s="907" t="s">
        <v>1140</v>
      </c>
      <c r="CU246" s="907" t="s">
        <v>1140</v>
      </c>
      <c r="CV246" s="907" t="s">
        <v>1140</v>
      </c>
      <c r="CW246" s="907" t="s">
        <v>1140</v>
      </c>
      <c r="CX246" s="907" t="s">
        <v>1140</v>
      </c>
      <c r="CY246" s="907" t="s">
        <v>1140</v>
      </c>
      <c r="CZ246" s="907" t="s">
        <v>534</v>
      </c>
      <c r="DA246" s="907" t="s">
        <v>1140</v>
      </c>
      <c r="DB246" s="907" t="s">
        <v>1140</v>
      </c>
      <c r="DC246" s="907" t="s">
        <v>1140</v>
      </c>
      <c r="DD246" s="907" t="s">
        <v>1140</v>
      </c>
      <c r="DE246" s="907" t="s">
        <v>1140</v>
      </c>
      <c r="DF246" s="907" t="s">
        <v>1140</v>
      </c>
      <c r="DG246" s="907" t="s">
        <v>1140</v>
      </c>
      <c r="DH246" s="907" t="s">
        <v>1140</v>
      </c>
      <c r="DI246" s="907" t="s">
        <v>1140</v>
      </c>
      <c r="DJ246" s="907" t="s">
        <v>534</v>
      </c>
      <c r="DK246" s="907" t="s">
        <v>1140</v>
      </c>
      <c r="DL246" s="907" t="s">
        <v>1140</v>
      </c>
      <c r="DM246" s="907" t="s">
        <v>1140</v>
      </c>
      <c r="DN246" s="907" t="s">
        <v>1140</v>
      </c>
      <c r="DO246" s="907" t="s">
        <v>1140</v>
      </c>
      <c r="DP246" s="907" t="s">
        <v>1140</v>
      </c>
      <c r="DQ246" s="907" t="s">
        <v>1140</v>
      </c>
      <c r="DR246" s="907" t="s">
        <v>534</v>
      </c>
      <c r="DS246" s="907" t="s">
        <v>534</v>
      </c>
      <c r="DT246" s="907" t="s">
        <v>1140</v>
      </c>
      <c r="DU246" s="907" t="s">
        <v>1140</v>
      </c>
      <c r="DV246" s="907" t="s">
        <v>1140</v>
      </c>
      <c r="DW246" s="907" t="s">
        <v>534</v>
      </c>
      <c r="DX246" s="907" t="s">
        <v>534</v>
      </c>
      <c r="DY246" s="907" t="s">
        <v>534</v>
      </c>
      <c r="DZ246" s="907" t="s">
        <v>1140</v>
      </c>
      <c r="EA246" s="907" t="s">
        <v>534</v>
      </c>
      <c r="EB246" s="907" t="s">
        <v>1140</v>
      </c>
      <c r="EC246" s="907" t="s">
        <v>534</v>
      </c>
      <c r="ED246" s="907" t="s">
        <v>534</v>
      </c>
      <c r="EE246" s="907" t="s">
        <v>534</v>
      </c>
      <c r="EF246" s="907" t="s">
        <v>1140</v>
      </c>
      <c r="EG246" s="907" t="s">
        <v>1140</v>
      </c>
      <c r="EH246" s="907" t="s">
        <v>1140</v>
      </c>
      <c r="EI246" s="907" t="s">
        <v>1140</v>
      </c>
      <c r="EJ246" s="907" t="s">
        <v>1140</v>
      </c>
      <c r="EK246" s="907" t="s">
        <v>1140</v>
      </c>
      <c r="EL246" s="907" t="s">
        <v>1140</v>
      </c>
      <c r="EM246" s="907" t="s">
        <v>1140</v>
      </c>
      <c r="EN246" s="907" t="s">
        <v>1140</v>
      </c>
      <c r="EO246" s="907" t="s">
        <v>1140</v>
      </c>
      <c r="EP246" s="907" t="s">
        <v>1140</v>
      </c>
      <c r="EQ246" s="907" t="s">
        <v>1140</v>
      </c>
      <c r="ER246" s="907" t="s">
        <v>1140</v>
      </c>
      <c r="ES246" s="907" t="s">
        <v>534</v>
      </c>
      <c r="ET246" s="907" t="s">
        <v>534</v>
      </c>
      <c r="EU246" s="907" t="s">
        <v>1140</v>
      </c>
      <c r="EV246" s="907" t="s">
        <v>1140</v>
      </c>
      <c r="EW246" s="907" t="s">
        <v>534</v>
      </c>
      <c r="EX246" s="907" t="s">
        <v>534</v>
      </c>
      <c r="EY246" s="907" t="s">
        <v>1140</v>
      </c>
      <c r="EZ246" s="907" t="s">
        <v>1140</v>
      </c>
      <c r="FA246" s="907" t="s">
        <v>1140</v>
      </c>
      <c r="FB246" s="907" t="s">
        <v>1140</v>
      </c>
      <c r="FC246" s="907" t="s">
        <v>1140</v>
      </c>
      <c r="FD246" s="907" t="s">
        <v>1140</v>
      </c>
      <c r="FE246" s="907" t="s">
        <v>1140</v>
      </c>
      <c r="FF246" s="907" t="s">
        <v>1140</v>
      </c>
      <c r="FG246" s="907" t="s">
        <v>1140</v>
      </c>
      <c r="FH246" s="907" t="s">
        <v>534</v>
      </c>
      <c r="FI246" s="907" t="s">
        <v>534</v>
      </c>
      <c r="FJ246" s="907" t="s">
        <v>1140</v>
      </c>
      <c r="FK246" s="907" t="s">
        <v>1140</v>
      </c>
      <c r="FL246" s="907" t="s">
        <v>1140</v>
      </c>
      <c r="FM246" s="907" t="s">
        <v>1140</v>
      </c>
      <c r="FN246" s="907" t="s">
        <v>1140</v>
      </c>
      <c r="FO246" s="907" t="s">
        <v>1140</v>
      </c>
      <c r="FP246" s="907" t="s">
        <v>1140</v>
      </c>
      <c r="FQ246" s="907" t="s">
        <v>1140</v>
      </c>
      <c r="FR246" s="907" t="s">
        <v>534</v>
      </c>
      <c r="FS246" s="907" t="s">
        <v>1140</v>
      </c>
      <c r="FT246" s="907" t="s">
        <v>1140</v>
      </c>
      <c r="FU246" s="907" t="s">
        <v>1140</v>
      </c>
      <c r="FV246" s="907" t="s">
        <v>534</v>
      </c>
      <c r="FW246" s="907" t="s">
        <v>1140</v>
      </c>
      <c r="FX246" s="907" t="s">
        <v>534</v>
      </c>
      <c r="FY246" s="907" t="s">
        <v>534</v>
      </c>
      <c r="FZ246" s="907" t="s">
        <v>534</v>
      </c>
      <c r="GA246" s="907" t="s">
        <v>534</v>
      </c>
      <c r="GB246" s="907" t="s">
        <v>1140</v>
      </c>
      <c r="GC246" s="907" t="s">
        <v>1140</v>
      </c>
      <c r="GD246" s="907" t="s">
        <v>534</v>
      </c>
      <c r="GE246" s="907" t="s">
        <v>534</v>
      </c>
      <c r="GF246" s="907" t="s">
        <v>1140</v>
      </c>
      <c r="GG246" s="907" t="s">
        <v>1140</v>
      </c>
      <c r="GH246" s="907" t="s">
        <v>534</v>
      </c>
      <c r="GI246" s="907" t="s">
        <v>534</v>
      </c>
      <c r="GJ246" s="907" t="s">
        <v>534</v>
      </c>
      <c r="GK246" s="907" t="s">
        <v>1140</v>
      </c>
    </row>
    <row r="247" spans="1:193" x14ac:dyDescent="0.2">
      <c r="A247" s="906">
        <v>44707</v>
      </c>
      <c r="B247" s="907" t="s">
        <v>1140</v>
      </c>
      <c r="C247" s="907" t="s">
        <v>1140</v>
      </c>
      <c r="D247" s="907" t="s">
        <v>1140</v>
      </c>
      <c r="E247" s="907" t="s">
        <v>534</v>
      </c>
      <c r="F247" s="907" t="s">
        <v>1140</v>
      </c>
      <c r="G247" s="907" t="s">
        <v>1140</v>
      </c>
      <c r="H247" s="907" t="s">
        <v>1140</v>
      </c>
      <c r="I247" s="907" t="s">
        <v>1140</v>
      </c>
      <c r="J247" s="907" t="s">
        <v>1140</v>
      </c>
      <c r="K247" s="907" t="s">
        <v>1140</v>
      </c>
      <c r="L247" s="907" t="s">
        <v>1140</v>
      </c>
      <c r="M247" s="907" t="s">
        <v>1140</v>
      </c>
      <c r="N247" s="907" t="s">
        <v>1140</v>
      </c>
      <c r="O247" s="907" t="s">
        <v>1140</v>
      </c>
      <c r="P247" s="907" t="s">
        <v>1140</v>
      </c>
      <c r="Q247" s="907" t="s">
        <v>1140</v>
      </c>
      <c r="R247" s="907" t="s">
        <v>1140</v>
      </c>
      <c r="S247" s="907" t="s">
        <v>1140</v>
      </c>
      <c r="T247" s="907" t="s">
        <v>1140</v>
      </c>
      <c r="U247" s="907" t="s">
        <v>1140</v>
      </c>
      <c r="V247" s="907" t="s">
        <v>1140</v>
      </c>
      <c r="W247" s="907" t="s">
        <v>1140</v>
      </c>
      <c r="X247" s="907" t="s">
        <v>1140</v>
      </c>
      <c r="Y247" s="907" t="s">
        <v>1140</v>
      </c>
      <c r="Z247" s="907" t="s">
        <v>1140</v>
      </c>
      <c r="AA247" s="907" t="s">
        <v>1140</v>
      </c>
      <c r="AB247" s="907" t="s">
        <v>1140</v>
      </c>
      <c r="AC247" s="907" t="s">
        <v>1140</v>
      </c>
      <c r="AD247" s="907" t="s">
        <v>1140</v>
      </c>
      <c r="AE247" s="907" t="s">
        <v>1140</v>
      </c>
      <c r="AF247" s="907" t="s">
        <v>534</v>
      </c>
      <c r="AG247" s="907" t="s">
        <v>534</v>
      </c>
      <c r="AH247" s="907" t="s">
        <v>1140</v>
      </c>
      <c r="AI247" s="907" t="s">
        <v>1140</v>
      </c>
      <c r="AJ247" s="907" t="s">
        <v>1140</v>
      </c>
      <c r="AK247" s="907" t="s">
        <v>1140</v>
      </c>
      <c r="AL247" s="907" t="s">
        <v>1140</v>
      </c>
      <c r="AM247" s="907" t="s">
        <v>1140</v>
      </c>
      <c r="AN247" s="907" t="s">
        <v>1140</v>
      </c>
      <c r="AO247" s="907" t="s">
        <v>1140</v>
      </c>
      <c r="AP247" s="907" t="s">
        <v>1140</v>
      </c>
      <c r="AQ247" s="907" t="s">
        <v>1140</v>
      </c>
      <c r="AR247" s="907" t="s">
        <v>1140</v>
      </c>
      <c r="AS247" s="907" t="s">
        <v>1140</v>
      </c>
      <c r="AT247" s="907" t="s">
        <v>1140</v>
      </c>
      <c r="AU247" s="907" t="s">
        <v>1140</v>
      </c>
      <c r="AV247" s="907" t="s">
        <v>1140</v>
      </c>
      <c r="AW247" s="907" t="s">
        <v>1140</v>
      </c>
      <c r="AX247" s="907" t="s">
        <v>1140</v>
      </c>
      <c r="AY247" s="907" t="s">
        <v>534</v>
      </c>
      <c r="AZ247" s="907" t="s">
        <v>534</v>
      </c>
      <c r="BA247" s="907" t="s">
        <v>1140</v>
      </c>
      <c r="BB247" s="907" t="s">
        <v>534</v>
      </c>
      <c r="BC247" s="907" t="s">
        <v>1140</v>
      </c>
      <c r="BD247" s="907" t="s">
        <v>534</v>
      </c>
      <c r="BE247" s="907" t="s">
        <v>1140</v>
      </c>
      <c r="BF247" s="907" t="s">
        <v>1140</v>
      </c>
      <c r="BG247" s="907" t="s">
        <v>534</v>
      </c>
      <c r="BH247" s="907" t="s">
        <v>534</v>
      </c>
      <c r="BI247" s="907" t="s">
        <v>1140</v>
      </c>
      <c r="BJ247" s="907" t="s">
        <v>534</v>
      </c>
      <c r="BK247" s="907" t="s">
        <v>1140</v>
      </c>
      <c r="BL247" s="907" t="s">
        <v>534</v>
      </c>
      <c r="BM247" s="907" t="s">
        <v>1140</v>
      </c>
      <c r="BN247" s="907" t="s">
        <v>1140</v>
      </c>
      <c r="BO247" s="907" t="s">
        <v>534</v>
      </c>
      <c r="BP247" s="907" t="s">
        <v>534</v>
      </c>
      <c r="BQ247" s="907" t="s">
        <v>534</v>
      </c>
      <c r="BR247" s="907" t="s">
        <v>534</v>
      </c>
      <c r="BS247" s="907" t="s">
        <v>1140</v>
      </c>
      <c r="BT247" s="907" t="s">
        <v>534</v>
      </c>
      <c r="BU247" s="907" t="s">
        <v>1140</v>
      </c>
      <c r="BV247" s="907" t="s">
        <v>1140</v>
      </c>
      <c r="BW247" s="907" t="s">
        <v>1140</v>
      </c>
      <c r="BX247" s="907" t="s">
        <v>1140</v>
      </c>
      <c r="BY247" s="907" t="s">
        <v>1140</v>
      </c>
      <c r="BZ247" s="907" t="s">
        <v>534</v>
      </c>
      <c r="CA247" s="907" t="s">
        <v>534</v>
      </c>
      <c r="CB247" s="907" t="s">
        <v>1140</v>
      </c>
      <c r="CC247" s="907" t="s">
        <v>1140</v>
      </c>
      <c r="CD247" s="907" t="s">
        <v>1140</v>
      </c>
      <c r="CE247" s="907" t="s">
        <v>1140</v>
      </c>
      <c r="CF247" s="907" t="s">
        <v>534</v>
      </c>
      <c r="CG247" s="907" t="s">
        <v>1140</v>
      </c>
      <c r="CH247" s="907" t="s">
        <v>1140</v>
      </c>
      <c r="CI247" s="907" t="s">
        <v>1140</v>
      </c>
      <c r="CJ247" s="907" t="s">
        <v>1140</v>
      </c>
      <c r="CK247" s="907" t="s">
        <v>1140</v>
      </c>
      <c r="CL247" s="907" t="s">
        <v>1140</v>
      </c>
      <c r="CM247" s="907" t="s">
        <v>1140</v>
      </c>
      <c r="CN247" s="907" t="s">
        <v>534</v>
      </c>
      <c r="CO247" s="907" t="s">
        <v>1140</v>
      </c>
      <c r="CP247" s="907" t="s">
        <v>1140</v>
      </c>
      <c r="CQ247" s="907" t="s">
        <v>1140</v>
      </c>
      <c r="CR247" s="907" t="s">
        <v>1140</v>
      </c>
      <c r="CS247" s="907" t="s">
        <v>1140</v>
      </c>
      <c r="CT247" s="907" t="s">
        <v>1140</v>
      </c>
      <c r="CU247" s="907" t="s">
        <v>1140</v>
      </c>
      <c r="CV247" s="907" t="s">
        <v>1140</v>
      </c>
      <c r="CW247" s="907" t="s">
        <v>1140</v>
      </c>
      <c r="CX247" s="907" t="s">
        <v>1140</v>
      </c>
      <c r="CY247" s="907" t="s">
        <v>1140</v>
      </c>
      <c r="CZ247" s="907" t="s">
        <v>534</v>
      </c>
      <c r="DA247" s="907" t="s">
        <v>1140</v>
      </c>
      <c r="DB247" s="907" t="s">
        <v>1140</v>
      </c>
      <c r="DC247" s="907" t="s">
        <v>1140</v>
      </c>
      <c r="DD247" s="907" t="s">
        <v>1140</v>
      </c>
      <c r="DE247" s="907" t="s">
        <v>1140</v>
      </c>
      <c r="DF247" s="907" t="s">
        <v>1140</v>
      </c>
      <c r="DG247" s="907" t="s">
        <v>1140</v>
      </c>
      <c r="DH247" s="907" t="s">
        <v>1140</v>
      </c>
      <c r="DI247" s="907" t="s">
        <v>1140</v>
      </c>
      <c r="DJ247" s="907" t="s">
        <v>534</v>
      </c>
      <c r="DK247" s="907" t="s">
        <v>1140</v>
      </c>
      <c r="DL247" s="907" t="s">
        <v>1140</v>
      </c>
      <c r="DM247" s="907" t="s">
        <v>1140</v>
      </c>
      <c r="DN247" s="907" t="s">
        <v>1140</v>
      </c>
      <c r="DO247" s="907" t="s">
        <v>1140</v>
      </c>
      <c r="DP247" s="907" t="s">
        <v>1140</v>
      </c>
      <c r="DQ247" s="907" t="s">
        <v>1140</v>
      </c>
      <c r="DR247" s="907" t="s">
        <v>1140</v>
      </c>
      <c r="DS247" s="907" t="s">
        <v>1140</v>
      </c>
      <c r="DT247" s="907" t="s">
        <v>1140</v>
      </c>
      <c r="DU247" s="907" t="s">
        <v>1140</v>
      </c>
      <c r="DV247" s="907" t="s">
        <v>1140</v>
      </c>
      <c r="DW247" s="907" t="s">
        <v>534</v>
      </c>
      <c r="DX247" s="907" t="s">
        <v>534</v>
      </c>
      <c r="DY247" s="907" t="s">
        <v>534</v>
      </c>
      <c r="DZ247" s="907" t="s">
        <v>1140</v>
      </c>
      <c r="EA247" s="907" t="s">
        <v>534</v>
      </c>
      <c r="EB247" s="907" t="s">
        <v>534</v>
      </c>
      <c r="EC247" s="907" t="s">
        <v>534</v>
      </c>
      <c r="ED247" s="907" t="s">
        <v>534</v>
      </c>
      <c r="EE247" s="907" t="s">
        <v>534</v>
      </c>
      <c r="EF247" s="907" t="s">
        <v>1140</v>
      </c>
      <c r="EG247" s="907" t="s">
        <v>1140</v>
      </c>
      <c r="EH247" s="907" t="s">
        <v>1140</v>
      </c>
      <c r="EI247" s="907" t="s">
        <v>1140</v>
      </c>
      <c r="EJ247" s="907" t="s">
        <v>1140</v>
      </c>
      <c r="EK247" s="907" t="s">
        <v>1140</v>
      </c>
      <c r="EL247" s="907" t="s">
        <v>1140</v>
      </c>
      <c r="EM247" s="907" t="s">
        <v>1140</v>
      </c>
      <c r="EN247" s="907" t="s">
        <v>1140</v>
      </c>
      <c r="EO247" s="907" t="s">
        <v>1140</v>
      </c>
      <c r="EP247" s="907" t="s">
        <v>1140</v>
      </c>
      <c r="EQ247" s="907" t="s">
        <v>1140</v>
      </c>
      <c r="ER247" s="907" t="s">
        <v>534</v>
      </c>
      <c r="ES247" s="907" t="s">
        <v>534</v>
      </c>
      <c r="ET247" s="907" t="s">
        <v>534</v>
      </c>
      <c r="EU247" s="907" t="s">
        <v>1140</v>
      </c>
      <c r="EV247" s="907" t="s">
        <v>1140</v>
      </c>
      <c r="EW247" s="907" t="s">
        <v>534</v>
      </c>
      <c r="EX247" s="907" t="s">
        <v>534</v>
      </c>
      <c r="EY247" s="907" t="s">
        <v>1140</v>
      </c>
      <c r="EZ247" s="907" t="s">
        <v>1140</v>
      </c>
      <c r="FA247" s="907" t="s">
        <v>1140</v>
      </c>
      <c r="FB247" s="907" t="s">
        <v>1140</v>
      </c>
      <c r="FC247" s="907" t="s">
        <v>1140</v>
      </c>
      <c r="FD247" s="907" t="s">
        <v>1140</v>
      </c>
      <c r="FE247" s="907" t="s">
        <v>1140</v>
      </c>
      <c r="FF247" s="907" t="s">
        <v>1140</v>
      </c>
      <c r="FG247" s="907" t="s">
        <v>1140</v>
      </c>
      <c r="FH247" s="907" t="s">
        <v>534</v>
      </c>
      <c r="FI247" s="907" t="s">
        <v>534</v>
      </c>
      <c r="FJ247" s="907" t="s">
        <v>1140</v>
      </c>
      <c r="FK247" s="907" t="s">
        <v>1140</v>
      </c>
      <c r="FL247" s="907" t="s">
        <v>1140</v>
      </c>
      <c r="FM247" s="907" t="s">
        <v>1140</v>
      </c>
      <c r="FN247" s="907" t="s">
        <v>1140</v>
      </c>
      <c r="FO247" s="907" t="s">
        <v>1140</v>
      </c>
      <c r="FP247" s="907" t="s">
        <v>1140</v>
      </c>
      <c r="FQ247" s="907" t="s">
        <v>1140</v>
      </c>
      <c r="FR247" s="907" t="s">
        <v>534</v>
      </c>
      <c r="FS247" s="907" t="s">
        <v>1140</v>
      </c>
      <c r="FT247" s="907" t="s">
        <v>1140</v>
      </c>
      <c r="FU247" s="907" t="s">
        <v>1140</v>
      </c>
      <c r="FV247" s="907" t="s">
        <v>534</v>
      </c>
      <c r="FW247" s="907" t="s">
        <v>1140</v>
      </c>
      <c r="FX247" s="907" t="s">
        <v>1140</v>
      </c>
      <c r="FY247" s="907" t="s">
        <v>1140</v>
      </c>
      <c r="FZ247" s="907" t="s">
        <v>534</v>
      </c>
      <c r="GA247" s="907" t="s">
        <v>534</v>
      </c>
      <c r="GB247" s="907" t="s">
        <v>534</v>
      </c>
      <c r="GC247" s="907" t="s">
        <v>1140</v>
      </c>
      <c r="GD247" s="907" t="s">
        <v>534</v>
      </c>
      <c r="GE247" s="907" t="s">
        <v>534</v>
      </c>
      <c r="GF247" s="907" t="s">
        <v>1140</v>
      </c>
      <c r="GG247" s="907" t="s">
        <v>1140</v>
      </c>
      <c r="GH247" s="907" t="s">
        <v>534</v>
      </c>
      <c r="GI247" s="907" t="s">
        <v>534</v>
      </c>
      <c r="GJ247" s="907" t="s">
        <v>534</v>
      </c>
      <c r="GK247" s="907" t="s">
        <v>1140</v>
      </c>
    </row>
    <row r="248" spans="1:193" x14ac:dyDescent="0.2">
      <c r="A248" s="906">
        <v>44708</v>
      </c>
      <c r="B248" s="907" t="s">
        <v>1140</v>
      </c>
      <c r="C248" s="907" t="s">
        <v>1140</v>
      </c>
      <c r="D248" s="907" t="s">
        <v>1140</v>
      </c>
      <c r="E248" s="907" t="s">
        <v>534</v>
      </c>
      <c r="F248" s="907" t="s">
        <v>1140</v>
      </c>
      <c r="G248" s="907" t="s">
        <v>1140</v>
      </c>
      <c r="H248" s="907" t="s">
        <v>1140</v>
      </c>
      <c r="I248" s="907" t="s">
        <v>1140</v>
      </c>
      <c r="J248" s="907" t="s">
        <v>1140</v>
      </c>
      <c r="K248" s="907" t="s">
        <v>1140</v>
      </c>
      <c r="L248" s="907" t="s">
        <v>1140</v>
      </c>
      <c r="M248" s="907" t="s">
        <v>1140</v>
      </c>
      <c r="N248" s="907" t="s">
        <v>1140</v>
      </c>
      <c r="O248" s="907" t="s">
        <v>1140</v>
      </c>
      <c r="P248" s="907" t="s">
        <v>1140</v>
      </c>
      <c r="Q248" s="907" t="s">
        <v>1140</v>
      </c>
      <c r="R248" s="907" t="s">
        <v>1140</v>
      </c>
      <c r="S248" s="907" t="s">
        <v>1140</v>
      </c>
      <c r="T248" s="907" t="s">
        <v>1140</v>
      </c>
      <c r="U248" s="907" t="s">
        <v>1140</v>
      </c>
      <c r="V248" s="907" t="s">
        <v>1140</v>
      </c>
      <c r="W248" s="907" t="s">
        <v>1140</v>
      </c>
      <c r="X248" s="907" t="s">
        <v>1140</v>
      </c>
      <c r="Y248" s="907" t="s">
        <v>1140</v>
      </c>
      <c r="Z248" s="907" t="s">
        <v>1140</v>
      </c>
      <c r="AA248" s="907" t="s">
        <v>1140</v>
      </c>
      <c r="AB248" s="907" t="s">
        <v>1140</v>
      </c>
      <c r="AC248" s="907" t="s">
        <v>1140</v>
      </c>
      <c r="AD248" s="907" t="s">
        <v>1140</v>
      </c>
      <c r="AE248" s="907" t="s">
        <v>1140</v>
      </c>
      <c r="AF248" s="907" t="s">
        <v>1140</v>
      </c>
      <c r="AG248" s="907" t="s">
        <v>1140</v>
      </c>
      <c r="AH248" s="907" t="s">
        <v>1140</v>
      </c>
      <c r="AI248" s="907" t="s">
        <v>1140</v>
      </c>
      <c r="AJ248" s="907" t="s">
        <v>1140</v>
      </c>
      <c r="AK248" s="907" t="s">
        <v>1140</v>
      </c>
      <c r="AL248" s="907" t="s">
        <v>1140</v>
      </c>
      <c r="AM248" s="907" t="s">
        <v>1140</v>
      </c>
      <c r="AN248" s="907" t="s">
        <v>1140</v>
      </c>
      <c r="AO248" s="907" t="s">
        <v>1140</v>
      </c>
      <c r="AP248" s="907" t="s">
        <v>1140</v>
      </c>
      <c r="AQ248" s="907" t="s">
        <v>1140</v>
      </c>
      <c r="AR248" s="907" t="s">
        <v>1140</v>
      </c>
      <c r="AS248" s="907" t="s">
        <v>1140</v>
      </c>
      <c r="AT248" s="907" t="s">
        <v>1140</v>
      </c>
      <c r="AU248" s="907" t="s">
        <v>1140</v>
      </c>
      <c r="AV248" s="907" t="s">
        <v>1140</v>
      </c>
      <c r="AW248" s="907" t="s">
        <v>1140</v>
      </c>
      <c r="AX248" s="907" t="s">
        <v>1140</v>
      </c>
      <c r="AY248" s="907" t="s">
        <v>534</v>
      </c>
      <c r="AZ248" s="907" t="s">
        <v>534</v>
      </c>
      <c r="BA248" s="907" t="s">
        <v>1140</v>
      </c>
      <c r="BB248" s="907" t="s">
        <v>534</v>
      </c>
      <c r="BC248" s="907" t="s">
        <v>1140</v>
      </c>
      <c r="BD248" s="907" t="s">
        <v>534</v>
      </c>
      <c r="BE248" s="907" t="s">
        <v>1140</v>
      </c>
      <c r="BF248" s="907" t="s">
        <v>1140</v>
      </c>
      <c r="BG248" s="907" t="s">
        <v>534</v>
      </c>
      <c r="BH248" s="907" t="s">
        <v>534</v>
      </c>
      <c r="BI248" s="907" t="s">
        <v>1140</v>
      </c>
      <c r="BJ248" s="907" t="s">
        <v>534</v>
      </c>
      <c r="BK248" s="907" t="s">
        <v>1140</v>
      </c>
      <c r="BL248" s="907" t="s">
        <v>534</v>
      </c>
      <c r="BM248" s="907" t="s">
        <v>1140</v>
      </c>
      <c r="BN248" s="907" t="s">
        <v>1140</v>
      </c>
      <c r="BO248" s="907" t="s">
        <v>534</v>
      </c>
      <c r="BP248" s="907" t="s">
        <v>534</v>
      </c>
      <c r="BQ248" s="907" t="s">
        <v>534</v>
      </c>
      <c r="BR248" s="907" t="s">
        <v>534</v>
      </c>
      <c r="BS248" s="907" t="s">
        <v>1140</v>
      </c>
      <c r="BT248" s="907" t="s">
        <v>534</v>
      </c>
      <c r="BU248" s="907" t="s">
        <v>1140</v>
      </c>
      <c r="BV248" s="907" t="s">
        <v>1140</v>
      </c>
      <c r="BW248" s="907" t="s">
        <v>1140</v>
      </c>
      <c r="BX248" s="907" t="s">
        <v>1140</v>
      </c>
      <c r="BY248" s="907" t="s">
        <v>1140</v>
      </c>
      <c r="BZ248" s="907" t="s">
        <v>534</v>
      </c>
      <c r="CA248" s="907" t="s">
        <v>534</v>
      </c>
      <c r="CB248" s="907" t="s">
        <v>1140</v>
      </c>
      <c r="CC248" s="907" t="s">
        <v>1140</v>
      </c>
      <c r="CD248" s="907" t="s">
        <v>1140</v>
      </c>
      <c r="CE248" s="907" t="s">
        <v>1140</v>
      </c>
      <c r="CF248" s="907" t="s">
        <v>534</v>
      </c>
      <c r="CG248" s="907" t="s">
        <v>1140</v>
      </c>
      <c r="CH248" s="907" t="s">
        <v>1140</v>
      </c>
      <c r="CI248" s="907" t="s">
        <v>1140</v>
      </c>
      <c r="CJ248" s="907" t="s">
        <v>1140</v>
      </c>
      <c r="CK248" s="907" t="s">
        <v>1140</v>
      </c>
      <c r="CL248" s="907" t="s">
        <v>1140</v>
      </c>
      <c r="CM248" s="907" t="s">
        <v>1140</v>
      </c>
      <c r="CN248" s="907" t="s">
        <v>534</v>
      </c>
      <c r="CO248" s="907" t="s">
        <v>1140</v>
      </c>
      <c r="CP248" s="907" t="s">
        <v>1140</v>
      </c>
      <c r="CQ248" s="907" t="s">
        <v>1140</v>
      </c>
      <c r="CR248" s="907" t="s">
        <v>1140</v>
      </c>
      <c r="CS248" s="907" t="s">
        <v>1140</v>
      </c>
      <c r="CT248" s="907" t="s">
        <v>1140</v>
      </c>
      <c r="CU248" s="907" t="s">
        <v>1140</v>
      </c>
      <c r="CV248" s="907" t="s">
        <v>1140</v>
      </c>
      <c r="CW248" s="907" t="s">
        <v>1140</v>
      </c>
      <c r="CX248" s="907" t="s">
        <v>1140</v>
      </c>
      <c r="CY248" s="907" t="s">
        <v>1140</v>
      </c>
      <c r="CZ248" s="907" t="s">
        <v>534</v>
      </c>
      <c r="DA248" s="907" t="s">
        <v>1140</v>
      </c>
      <c r="DB248" s="907" t="s">
        <v>1140</v>
      </c>
      <c r="DC248" s="907" t="s">
        <v>1140</v>
      </c>
      <c r="DD248" s="907" t="s">
        <v>1140</v>
      </c>
      <c r="DE248" s="907" t="s">
        <v>1140</v>
      </c>
      <c r="DF248" s="907" t="s">
        <v>1140</v>
      </c>
      <c r="DG248" s="907" t="s">
        <v>1140</v>
      </c>
      <c r="DH248" s="907" t="s">
        <v>1140</v>
      </c>
      <c r="DI248" s="907" t="s">
        <v>1140</v>
      </c>
      <c r="DJ248" s="907" t="s">
        <v>534</v>
      </c>
      <c r="DK248" s="907" t="s">
        <v>1140</v>
      </c>
      <c r="DL248" s="907" t="s">
        <v>1140</v>
      </c>
      <c r="DM248" s="907" t="s">
        <v>1140</v>
      </c>
      <c r="DN248" s="907" t="s">
        <v>1140</v>
      </c>
      <c r="DO248" s="907" t="s">
        <v>1140</v>
      </c>
      <c r="DP248" s="907" t="s">
        <v>1140</v>
      </c>
      <c r="DQ248" s="907" t="s">
        <v>1140</v>
      </c>
      <c r="DR248" s="907" t="s">
        <v>1140</v>
      </c>
      <c r="DS248" s="907" t="s">
        <v>1140</v>
      </c>
      <c r="DT248" s="907" t="s">
        <v>1140</v>
      </c>
      <c r="DU248" s="907" t="s">
        <v>1140</v>
      </c>
      <c r="DV248" s="907" t="s">
        <v>1140</v>
      </c>
      <c r="DW248" s="907" t="s">
        <v>534</v>
      </c>
      <c r="DX248" s="907" t="s">
        <v>534</v>
      </c>
      <c r="DY248" s="907" t="s">
        <v>534</v>
      </c>
      <c r="DZ248" s="907" t="s">
        <v>1140</v>
      </c>
      <c r="EA248" s="907" t="s">
        <v>534</v>
      </c>
      <c r="EB248" s="907" t="s">
        <v>534</v>
      </c>
      <c r="EC248" s="907" t="s">
        <v>534</v>
      </c>
      <c r="ED248" s="907" t="s">
        <v>534</v>
      </c>
      <c r="EE248" s="907" t="s">
        <v>534</v>
      </c>
      <c r="EF248" s="907" t="s">
        <v>1140</v>
      </c>
      <c r="EG248" s="907" t="s">
        <v>1140</v>
      </c>
      <c r="EH248" s="907" t="s">
        <v>1140</v>
      </c>
      <c r="EI248" s="907" t="s">
        <v>1140</v>
      </c>
      <c r="EJ248" s="907" t="s">
        <v>1140</v>
      </c>
      <c r="EK248" s="907" t="s">
        <v>1140</v>
      </c>
      <c r="EL248" s="907" t="s">
        <v>1140</v>
      </c>
      <c r="EM248" s="907" t="s">
        <v>1140</v>
      </c>
      <c r="EN248" s="907" t="s">
        <v>1140</v>
      </c>
      <c r="EO248" s="907" t="s">
        <v>1140</v>
      </c>
      <c r="EP248" s="907" t="s">
        <v>1140</v>
      </c>
      <c r="EQ248" s="907" t="s">
        <v>1140</v>
      </c>
      <c r="ER248" s="907" t="s">
        <v>534</v>
      </c>
      <c r="ES248" s="907" t="s">
        <v>1140</v>
      </c>
      <c r="ET248" s="907" t="s">
        <v>534</v>
      </c>
      <c r="EU248" s="907" t="s">
        <v>1140</v>
      </c>
      <c r="EV248" s="907" t="s">
        <v>1140</v>
      </c>
      <c r="EW248" s="907" t="s">
        <v>534</v>
      </c>
      <c r="EX248" s="907" t="s">
        <v>534</v>
      </c>
      <c r="EY248" s="907" t="s">
        <v>1140</v>
      </c>
      <c r="EZ248" s="907" t="s">
        <v>1140</v>
      </c>
      <c r="FA248" s="907" t="s">
        <v>1140</v>
      </c>
      <c r="FB248" s="907" t="s">
        <v>1140</v>
      </c>
      <c r="FC248" s="907" t="s">
        <v>534</v>
      </c>
      <c r="FD248" s="907" t="s">
        <v>1140</v>
      </c>
      <c r="FE248" s="907" t="s">
        <v>1140</v>
      </c>
      <c r="FF248" s="907" t="s">
        <v>1140</v>
      </c>
      <c r="FG248" s="907" t="s">
        <v>1140</v>
      </c>
      <c r="FH248" s="907" t="s">
        <v>1140</v>
      </c>
      <c r="FI248" s="907" t="s">
        <v>1140</v>
      </c>
      <c r="FJ248" s="907" t="s">
        <v>1140</v>
      </c>
      <c r="FK248" s="907" t="s">
        <v>1140</v>
      </c>
      <c r="FL248" s="907" t="s">
        <v>1140</v>
      </c>
      <c r="FM248" s="907" t="s">
        <v>1140</v>
      </c>
      <c r="FN248" s="907" t="s">
        <v>1140</v>
      </c>
      <c r="FO248" s="907" t="s">
        <v>1140</v>
      </c>
      <c r="FP248" s="907" t="s">
        <v>1140</v>
      </c>
      <c r="FQ248" s="907" t="s">
        <v>1140</v>
      </c>
      <c r="FR248" s="907" t="s">
        <v>534</v>
      </c>
      <c r="FS248" s="907" t="s">
        <v>1140</v>
      </c>
      <c r="FT248" s="907" t="s">
        <v>1140</v>
      </c>
      <c r="FU248" s="907" t="s">
        <v>1140</v>
      </c>
      <c r="FV248" s="907" t="s">
        <v>534</v>
      </c>
      <c r="FW248" s="907" t="s">
        <v>1140</v>
      </c>
      <c r="FX248" s="907" t="s">
        <v>534</v>
      </c>
      <c r="FY248" s="907" t="s">
        <v>534</v>
      </c>
      <c r="FZ248" s="907" t="s">
        <v>534</v>
      </c>
      <c r="GA248" s="907" t="s">
        <v>534</v>
      </c>
      <c r="GB248" s="907" t="s">
        <v>534</v>
      </c>
      <c r="GC248" s="907" t="s">
        <v>1140</v>
      </c>
      <c r="GD248" s="907" t="s">
        <v>534</v>
      </c>
      <c r="GE248" s="907" t="s">
        <v>534</v>
      </c>
      <c r="GF248" s="907" t="s">
        <v>1140</v>
      </c>
      <c r="GG248" s="907" t="s">
        <v>1140</v>
      </c>
      <c r="GH248" s="907" t="s">
        <v>534</v>
      </c>
      <c r="GI248" s="907" t="s">
        <v>534</v>
      </c>
      <c r="GJ248" s="907" t="s">
        <v>534</v>
      </c>
      <c r="GK248" s="907" t="s">
        <v>534</v>
      </c>
    </row>
    <row r="249" spans="1:193" x14ac:dyDescent="0.2">
      <c r="A249" s="906">
        <v>44709</v>
      </c>
      <c r="B249" s="907" t="s">
        <v>1140</v>
      </c>
      <c r="C249" s="907" t="s">
        <v>1140</v>
      </c>
      <c r="D249" s="907" t="s">
        <v>1140</v>
      </c>
      <c r="E249" s="907" t="s">
        <v>534</v>
      </c>
      <c r="F249" s="907" t="s">
        <v>1140</v>
      </c>
      <c r="G249" s="907" t="s">
        <v>1140</v>
      </c>
      <c r="H249" s="907" t="s">
        <v>1140</v>
      </c>
      <c r="I249" s="907" t="s">
        <v>1140</v>
      </c>
      <c r="J249" s="907" t="s">
        <v>1140</v>
      </c>
      <c r="K249" s="907" t="s">
        <v>1140</v>
      </c>
      <c r="L249" s="907" t="s">
        <v>1140</v>
      </c>
      <c r="M249" s="907" t="s">
        <v>1140</v>
      </c>
      <c r="N249" s="907" t="s">
        <v>1140</v>
      </c>
      <c r="O249" s="907" t="s">
        <v>1140</v>
      </c>
      <c r="P249" s="907" t="s">
        <v>1140</v>
      </c>
      <c r="Q249" s="907" t="s">
        <v>1140</v>
      </c>
      <c r="R249" s="907" t="s">
        <v>1140</v>
      </c>
      <c r="S249" s="907" t="s">
        <v>1140</v>
      </c>
      <c r="T249" s="907" t="s">
        <v>1140</v>
      </c>
      <c r="U249" s="907" t="s">
        <v>1140</v>
      </c>
      <c r="V249" s="907" t="s">
        <v>1140</v>
      </c>
      <c r="W249" s="907" t="s">
        <v>1140</v>
      </c>
      <c r="X249" s="907" t="s">
        <v>1140</v>
      </c>
      <c r="Y249" s="907" t="s">
        <v>1140</v>
      </c>
      <c r="Z249" s="907" t="s">
        <v>1140</v>
      </c>
      <c r="AA249" s="907" t="s">
        <v>1140</v>
      </c>
      <c r="AB249" s="907" t="s">
        <v>1140</v>
      </c>
      <c r="AC249" s="907" t="s">
        <v>1140</v>
      </c>
      <c r="AD249" s="907" t="s">
        <v>1140</v>
      </c>
      <c r="AE249" s="907" t="s">
        <v>1140</v>
      </c>
      <c r="AF249" s="907" t="s">
        <v>1140</v>
      </c>
      <c r="AG249" s="907" t="s">
        <v>1140</v>
      </c>
      <c r="AH249" s="907" t="s">
        <v>1140</v>
      </c>
      <c r="AI249" s="907" t="s">
        <v>1140</v>
      </c>
      <c r="AJ249" s="907" t="s">
        <v>1140</v>
      </c>
      <c r="AK249" s="907" t="s">
        <v>1140</v>
      </c>
      <c r="AL249" s="907" t="s">
        <v>1140</v>
      </c>
      <c r="AM249" s="907" t="s">
        <v>1140</v>
      </c>
      <c r="AN249" s="907" t="s">
        <v>1140</v>
      </c>
      <c r="AO249" s="907" t="s">
        <v>1140</v>
      </c>
      <c r="AP249" s="907" t="s">
        <v>1140</v>
      </c>
      <c r="AQ249" s="907" t="s">
        <v>1140</v>
      </c>
      <c r="AR249" s="907" t="s">
        <v>1140</v>
      </c>
      <c r="AS249" s="907" t="s">
        <v>1140</v>
      </c>
      <c r="AT249" s="907" t="s">
        <v>1140</v>
      </c>
      <c r="AU249" s="907" t="s">
        <v>1140</v>
      </c>
      <c r="AV249" s="907" t="s">
        <v>1140</v>
      </c>
      <c r="AW249" s="907" t="s">
        <v>1140</v>
      </c>
      <c r="AX249" s="907" t="s">
        <v>1140</v>
      </c>
      <c r="AY249" s="907" t="s">
        <v>534</v>
      </c>
      <c r="AZ249" s="907" t="s">
        <v>534</v>
      </c>
      <c r="BA249" s="907" t="s">
        <v>1140</v>
      </c>
      <c r="BB249" s="907" t="s">
        <v>534</v>
      </c>
      <c r="BC249" s="907" t="s">
        <v>1140</v>
      </c>
      <c r="BD249" s="907" t="s">
        <v>534</v>
      </c>
      <c r="BE249" s="907" t="s">
        <v>1140</v>
      </c>
      <c r="BF249" s="907" t="s">
        <v>1140</v>
      </c>
      <c r="BG249" s="907" t="s">
        <v>534</v>
      </c>
      <c r="BH249" s="907" t="s">
        <v>534</v>
      </c>
      <c r="BI249" s="907" t="s">
        <v>1140</v>
      </c>
      <c r="BJ249" s="907" t="s">
        <v>534</v>
      </c>
      <c r="BK249" s="907" t="s">
        <v>1140</v>
      </c>
      <c r="BL249" s="907" t="s">
        <v>534</v>
      </c>
      <c r="BM249" s="907" t="s">
        <v>1140</v>
      </c>
      <c r="BN249" s="907" t="s">
        <v>1140</v>
      </c>
      <c r="BO249" s="907" t="s">
        <v>534</v>
      </c>
      <c r="BP249" s="907" t="s">
        <v>534</v>
      </c>
      <c r="BQ249" s="907" t="s">
        <v>534</v>
      </c>
      <c r="BR249" s="907" t="s">
        <v>534</v>
      </c>
      <c r="BS249" s="907" t="s">
        <v>1140</v>
      </c>
      <c r="BT249" s="907" t="s">
        <v>534</v>
      </c>
      <c r="BU249" s="907" t="s">
        <v>1140</v>
      </c>
      <c r="BV249" s="907" t="s">
        <v>1140</v>
      </c>
      <c r="BW249" s="907" t="s">
        <v>1140</v>
      </c>
      <c r="BX249" s="907" t="s">
        <v>1140</v>
      </c>
      <c r="BY249" s="907" t="s">
        <v>534</v>
      </c>
      <c r="BZ249" s="907" t="s">
        <v>534</v>
      </c>
      <c r="CA249" s="907" t="s">
        <v>534</v>
      </c>
      <c r="CB249" s="907" t="s">
        <v>1140</v>
      </c>
      <c r="CC249" s="907" t="s">
        <v>1140</v>
      </c>
      <c r="CD249" s="907" t="s">
        <v>1140</v>
      </c>
      <c r="CE249" s="907" t="s">
        <v>1140</v>
      </c>
      <c r="CF249" s="907" t="s">
        <v>534</v>
      </c>
      <c r="CG249" s="907" t="s">
        <v>1140</v>
      </c>
      <c r="CH249" s="907" t="s">
        <v>1140</v>
      </c>
      <c r="CI249" s="907" t="s">
        <v>1140</v>
      </c>
      <c r="CJ249" s="907" t="s">
        <v>1140</v>
      </c>
      <c r="CK249" s="907" t="s">
        <v>1140</v>
      </c>
      <c r="CL249" s="907" t="s">
        <v>1140</v>
      </c>
      <c r="CM249" s="907" t="s">
        <v>1140</v>
      </c>
      <c r="CN249" s="907" t="s">
        <v>534</v>
      </c>
      <c r="CO249" s="907" t="s">
        <v>1140</v>
      </c>
      <c r="CP249" s="907" t="s">
        <v>1140</v>
      </c>
      <c r="CQ249" s="907" t="s">
        <v>1140</v>
      </c>
      <c r="CR249" s="907" t="s">
        <v>1140</v>
      </c>
      <c r="CS249" s="907" t="s">
        <v>1140</v>
      </c>
      <c r="CT249" s="907" t="s">
        <v>1140</v>
      </c>
      <c r="CU249" s="907" t="s">
        <v>1140</v>
      </c>
      <c r="CV249" s="907" t="s">
        <v>1140</v>
      </c>
      <c r="CW249" s="907" t="s">
        <v>1140</v>
      </c>
      <c r="CX249" s="907" t="s">
        <v>1140</v>
      </c>
      <c r="CY249" s="907" t="s">
        <v>1140</v>
      </c>
      <c r="CZ249" s="907" t="s">
        <v>534</v>
      </c>
      <c r="DA249" s="907" t="s">
        <v>1140</v>
      </c>
      <c r="DB249" s="907" t="s">
        <v>1140</v>
      </c>
      <c r="DC249" s="907" t="s">
        <v>1140</v>
      </c>
      <c r="DD249" s="907" t="s">
        <v>1140</v>
      </c>
      <c r="DE249" s="907" t="s">
        <v>1140</v>
      </c>
      <c r="DF249" s="907" t="s">
        <v>1140</v>
      </c>
      <c r="DG249" s="907" t="s">
        <v>1140</v>
      </c>
      <c r="DH249" s="907" t="s">
        <v>1140</v>
      </c>
      <c r="DI249" s="907" t="s">
        <v>1140</v>
      </c>
      <c r="DJ249" s="907" t="s">
        <v>534</v>
      </c>
      <c r="DK249" s="907" t="s">
        <v>1140</v>
      </c>
      <c r="DL249" s="907" t="s">
        <v>1140</v>
      </c>
      <c r="DM249" s="907" t="s">
        <v>1140</v>
      </c>
      <c r="DN249" s="907" t="s">
        <v>1140</v>
      </c>
      <c r="DO249" s="907" t="s">
        <v>1140</v>
      </c>
      <c r="DP249" s="907" t="s">
        <v>1140</v>
      </c>
      <c r="DQ249" s="907" t="s">
        <v>1140</v>
      </c>
      <c r="DR249" s="907" t="s">
        <v>534</v>
      </c>
      <c r="DS249" s="907" t="s">
        <v>534</v>
      </c>
      <c r="DT249" s="907" t="s">
        <v>534</v>
      </c>
      <c r="DU249" s="907" t="s">
        <v>1140</v>
      </c>
      <c r="DV249" s="907" t="s">
        <v>1140</v>
      </c>
      <c r="DW249" s="907" t="s">
        <v>534</v>
      </c>
      <c r="DX249" s="907" t="s">
        <v>534</v>
      </c>
      <c r="DY249" s="907" t="s">
        <v>534</v>
      </c>
      <c r="DZ249" s="907" t="s">
        <v>534</v>
      </c>
      <c r="EA249" s="907" t="s">
        <v>534</v>
      </c>
      <c r="EB249" s="907" t="s">
        <v>534</v>
      </c>
      <c r="EC249" s="907" t="s">
        <v>534</v>
      </c>
      <c r="ED249" s="907" t="s">
        <v>534</v>
      </c>
      <c r="EE249" s="907" t="s">
        <v>534</v>
      </c>
      <c r="EF249" s="907" t="s">
        <v>1140</v>
      </c>
      <c r="EG249" s="907" t="s">
        <v>1140</v>
      </c>
      <c r="EH249" s="907" t="s">
        <v>1140</v>
      </c>
      <c r="EI249" s="907" t="s">
        <v>1140</v>
      </c>
      <c r="EJ249" s="907" t="s">
        <v>1140</v>
      </c>
      <c r="EK249" s="907" t="s">
        <v>1140</v>
      </c>
      <c r="EL249" s="907" t="s">
        <v>1140</v>
      </c>
      <c r="EM249" s="907" t="s">
        <v>1140</v>
      </c>
      <c r="EN249" s="907" t="s">
        <v>1140</v>
      </c>
      <c r="EO249" s="907" t="s">
        <v>1140</v>
      </c>
      <c r="EP249" s="907" t="s">
        <v>1140</v>
      </c>
      <c r="EQ249" s="907" t="s">
        <v>1140</v>
      </c>
      <c r="ER249" s="907" t="s">
        <v>534</v>
      </c>
      <c r="ES249" s="907" t="s">
        <v>534</v>
      </c>
      <c r="ET249" s="907" t="s">
        <v>534</v>
      </c>
      <c r="EU249" s="907" t="s">
        <v>534</v>
      </c>
      <c r="EV249" s="907" t="s">
        <v>1140</v>
      </c>
      <c r="EW249" s="907" t="s">
        <v>1140</v>
      </c>
      <c r="EX249" s="907" t="s">
        <v>534</v>
      </c>
      <c r="EY249" s="907" t="s">
        <v>1140</v>
      </c>
      <c r="EZ249" s="907" t="s">
        <v>1140</v>
      </c>
      <c r="FA249" s="907" t="s">
        <v>1140</v>
      </c>
      <c r="FB249" s="907" t="s">
        <v>1140</v>
      </c>
      <c r="FC249" s="907" t="s">
        <v>534</v>
      </c>
      <c r="FD249" s="907" t="s">
        <v>1140</v>
      </c>
      <c r="FE249" s="907" t="s">
        <v>1140</v>
      </c>
      <c r="FF249" s="907" t="s">
        <v>1140</v>
      </c>
      <c r="FG249" s="907" t="s">
        <v>1140</v>
      </c>
      <c r="FH249" s="907" t="s">
        <v>534</v>
      </c>
      <c r="FI249" s="907" t="s">
        <v>534</v>
      </c>
      <c r="FJ249" s="907" t="s">
        <v>1140</v>
      </c>
      <c r="FK249" s="907" t="s">
        <v>1140</v>
      </c>
      <c r="FL249" s="907" t="s">
        <v>1140</v>
      </c>
      <c r="FM249" s="907" t="s">
        <v>1140</v>
      </c>
      <c r="FN249" s="907" t="s">
        <v>1140</v>
      </c>
      <c r="FO249" s="907" t="s">
        <v>1140</v>
      </c>
      <c r="FP249" s="907" t="s">
        <v>1140</v>
      </c>
      <c r="FQ249" s="907" t="s">
        <v>1140</v>
      </c>
      <c r="FR249" s="907" t="s">
        <v>534</v>
      </c>
      <c r="FS249" s="907" t="s">
        <v>1140</v>
      </c>
      <c r="FT249" s="907" t="s">
        <v>1140</v>
      </c>
      <c r="FU249" s="907" t="s">
        <v>1140</v>
      </c>
      <c r="FV249" s="907" t="s">
        <v>534</v>
      </c>
      <c r="FW249" s="907" t="s">
        <v>1140</v>
      </c>
      <c r="FX249" s="907" t="s">
        <v>534</v>
      </c>
      <c r="FY249" s="907" t="s">
        <v>534</v>
      </c>
      <c r="FZ249" s="907" t="s">
        <v>534</v>
      </c>
      <c r="GA249" s="907" t="s">
        <v>534</v>
      </c>
      <c r="GB249" s="907" t="s">
        <v>1140</v>
      </c>
      <c r="GC249" s="907" t="s">
        <v>1140</v>
      </c>
      <c r="GD249" s="907" t="s">
        <v>534</v>
      </c>
      <c r="GE249" s="907" t="s">
        <v>534</v>
      </c>
      <c r="GF249" s="907" t="s">
        <v>1140</v>
      </c>
      <c r="GG249" s="907" t="s">
        <v>1140</v>
      </c>
      <c r="GH249" s="907" t="s">
        <v>534</v>
      </c>
      <c r="GI249" s="907" t="s">
        <v>534</v>
      </c>
      <c r="GJ249" s="907" t="s">
        <v>534</v>
      </c>
      <c r="GK249" s="907" t="s">
        <v>1140</v>
      </c>
    </row>
    <row r="250" spans="1:193" x14ac:dyDescent="0.2">
      <c r="A250" s="906">
        <v>44710</v>
      </c>
      <c r="B250" s="907" t="s">
        <v>1140</v>
      </c>
      <c r="C250" s="907" t="s">
        <v>1140</v>
      </c>
      <c r="D250" s="907" t="s">
        <v>1140</v>
      </c>
      <c r="E250" s="907" t="s">
        <v>534</v>
      </c>
      <c r="F250" s="907" t="s">
        <v>1140</v>
      </c>
      <c r="G250" s="907" t="s">
        <v>1140</v>
      </c>
      <c r="H250" s="907" t="s">
        <v>1140</v>
      </c>
      <c r="I250" s="907" t="s">
        <v>1140</v>
      </c>
      <c r="J250" s="907" t="s">
        <v>1140</v>
      </c>
      <c r="K250" s="907" t="s">
        <v>1140</v>
      </c>
      <c r="L250" s="907" t="s">
        <v>1140</v>
      </c>
      <c r="M250" s="907" t="s">
        <v>1140</v>
      </c>
      <c r="N250" s="907" t="s">
        <v>1140</v>
      </c>
      <c r="O250" s="907" t="s">
        <v>1140</v>
      </c>
      <c r="P250" s="907" t="s">
        <v>1140</v>
      </c>
      <c r="Q250" s="907" t="s">
        <v>1140</v>
      </c>
      <c r="R250" s="907" t="s">
        <v>1140</v>
      </c>
      <c r="S250" s="907" t="s">
        <v>1140</v>
      </c>
      <c r="T250" s="907" t="s">
        <v>1140</v>
      </c>
      <c r="U250" s="907" t="s">
        <v>1140</v>
      </c>
      <c r="V250" s="907" t="s">
        <v>1140</v>
      </c>
      <c r="W250" s="907" t="s">
        <v>1140</v>
      </c>
      <c r="X250" s="907" t="s">
        <v>1140</v>
      </c>
      <c r="Y250" s="907" t="s">
        <v>1140</v>
      </c>
      <c r="Z250" s="907" t="s">
        <v>1140</v>
      </c>
      <c r="AA250" s="907" t="s">
        <v>1140</v>
      </c>
      <c r="AB250" s="907" t="s">
        <v>1140</v>
      </c>
      <c r="AC250" s="907" t="s">
        <v>1140</v>
      </c>
      <c r="AD250" s="907" t="s">
        <v>1140</v>
      </c>
      <c r="AE250" s="907" t="s">
        <v>1140</v>
      </c>
      <c r="AF250" s="907" t="s">
        <v>534</v>
      </c>
      <c r="AG250" s="907" t="s">
        <v>534</v>
      </c>
      <c r="AH250" s="907" t="s">
        <v>1140</v>
      </c>
      <c r="AI250" s="907" t="s">
        <v>1140</v>
      </c>
      <c r="AJ250" s="907" t="s">
        <v>1140</v>
      </c>
      <c r="AK250" s="907" t="s">
        <v>1140</v>
      </c>
      <c r="AL250" s="907" t="s">
        <v>1140</v>
      </c>
      <c r="AM250" s="907" t="s">
        <v>1140</v>
      </c>
      <c r="AN250" s="907" t="s">
        <v>1140</v>
      </c>
      <c r="AO250" s="907" t="s">
        <v>1140</v>
      </c>
      <c r="AP250" s="907" t="s">
        <v>1140</v>
      </c>
      <c r="AQ250" s="907" t="s">
        <v>1140</v>
      </c>
      <c r="AR250" s="907" t="s">
        <v>1140</v>
      </c>
      <c r="AS250" s="907" t="s">
        <v>1140</v>
      </c>
      <c r="AT250" s="907" t="s">
        <v>1140</v>
      </c>
      <c r="AU250" s="907" t="s">
        <v>1140</v>
      </c>
      <c r="AV250" s="907" t="s">
        <v>1140</v>
      </c>
      <c r="AW250" s="907" t="s">
        <v>1140</v>
      </c>
      <c r="AX250" s="907" t="s">
        <v>1140</v>
      </c>
      <c r="AY250" s="907" t="s">
        <v>534</v>
      </c>
      <c r="AZ250" s="907" t="s">
        <v>534</v>
      </c>
      <c r="BA250" s="907" t="s">
        <v>1140</v>
      </c>
      <c r="BB250" s="907" t="s">
        <v>534</v>
      </c>
      <c r="BC250" s="907" t="s">
        <v>1140</v>
      </c>
      <c r="BD250" s="907" t="s">
        <v>534</v>
      </c>
      <c r="BE250" s="907" t="s">
        <v>1140</v>
      </c>
      <c r="BF250" s="907" t="s">
        <v>1140</v>
      </c>
      <c r="BG250" s="907" t="s">
        <v>534</v>
      </c>
      <c r="BH250" s="907" t="s">
        <v>534</v>
      </c>
      <c r="BI250" s="907" t="s">
        <v>1140</v>
      </c>
      <c r="BJ250" s="907" t="s">
        <v>534</v>
      </c>
      <c r="BK250" s="907" t="s">
        <v>1140</v>
      </c>
      <c r="BL250" s="907" t="s">
        <v>534</v>
      </c>
      <c r="BM250" s="907" t="s">
        <v>1140</v>
      </c>
      <c r="BN250" s="907" t="s">
        <v>1140</v>
      </c>
      <c r="BO250" s="907" t="s">
        <v>534</v>
      </c>
      <c r="BP250" s="907" t="s">
        <v>534</v>
      </c>
      <c r="BQ250" s="907" t="s">
        <v>534</v>
      </c>
      <c r="BR250" s="907" t="s">
        <v>534</v>
      </c>
      <c r="BS250" s="907" t="s">
        <v>1140</v>
      </c>
      <c r="BT250" s="907" t="s">
        <v>534</v>
      </c>
      <c r="BU250" s="907" t="s">
        <v>1140</v>
      </c>
      <c r="BV250" s="907" t="s">
        <v>1140</v>
      </c>
      <c r="BW250" s="907" t="s">
        <v>1140</v>
      </c>
      <c r="BX250" s="907" t="s">
        <v>1140</v>
      </c>
      <c r="BY250" s="907" t="s">
        <v>1140</v>
      </c>
      <c r="BZ250" s="907" t="s">
        <v>534</v>
      </c>
      <c r="CA250" s="907" t="s">
        <v>534</v>
      </c>
      <c r="CB250" s="907" t="s">
        <v>1140</v>
      </c>
      <c r="CC250" s="907" t="s">
        <v>1140</v>
      </c>
      <c r="CD250" s="907" t="s">
        <v>1140</v>
      </c>
      <c r="CE250" s="907" t="s">
        <v>534</v>
      </c>
      <c r="CF250" s="907" t="s">
        <v>534</v>
      </c>
      <c r="CG250" s="907" t="s">
        <v>1140</v>
      </c>
      <c r="CH250" s="907" t="s">
        <v>1140</v>
      </c>
      <c r="CI250" s="907" t="s">
        <v>1140</v>
      </c>
      <c r="CJ250" s="907" t="s">
        <v>1140</v>
      </c>
      <c r="CK250" s="907" t="s">
        <v>1140</v>
      </c>
      <c r="CL250" s="907" t="s">
        <v>1140</v>
      </c>
      <c r="CM250" s="907" t="s">
        <v>1140</v>
      </c>
      <c r="CN250" s="907" t="s">
        <v>534</v>
      </c>
      <c r="CO250" s="907" t="s">
        <v>1140</v>
      </c>
      <c r="CP250" s="907" t="s">
        <v>1140</v>
      </c>
      <c r="CQ250" s="907" t="s">
        <v>1140</v>
      </c>
      <c r="CR250" s="907" t="s">
        <v>1140</v>
      </c>
      <c r="CS250" s="907" t="s">
        <v>1140</v>
      </c>
      <c r="CT250" s="907" t="s">
        <v>1140</v>
      </c>
      <c r="CU250" s="907" t="s">
        <v>1140</v>
      </c>
      <c r="CV250" s="907" t="s">
        <v>1140</v>
      </c>
      <c r="CW250" s="907" t="s">
        <v>1140</v>
      </c>
      <c r="CX250" s="907" t="s">
        <v>1140</v>
      </c>
      <c r="CY250" s="907" t="s">
        <v>1140</v>
      </c>
      <c r="CZ250" s="907" t="s">
        <v>534</v>
      </c>
      <c r="DA250" s="907" t="s">
        <v>1140</v>
      </c>
      <c r="DB250" s="907" t="s">
        <v>1140</v>
      </c>
      <c r="DC250" s="907" t="s">
        <v>1140</v>
      </c>
      <c r="DD250" s="907" t="s">
        <v>1140</v>
      </c>
      <c r="DE250" s="907" t="s">
        <v>1140</v>
      </c>
      <c r="DF250" s="907" t="s">
        <v>1140</v>
      </c>
      <c r="DG250" s="907" t="s">
        <v>1140</v>
      </c>
      <c r="DH250" s="907" t="s">
        <v>1140</v>
      </c>
      <c r="DI250" s="907" t="s">
        <v>1140</v>
      </c>
      <c r="DJ250" s="907" t="s">
        <v>534</v>
      </c>
      <c r="DK250" s="907" t="s">
        <v>1140</v>
      </c>
      <c r="DL250" s="907" t="s">
        <v>1140</v>
      </c>
      <c r="DM250" s="907" t="s">
        <v>1140</v>
      </c>
      <c r="DN250" s="907" t="s">
        <v>1140</v>
      </c>
      <c r="DO250" s="907" t="s">
        <v>1140</v>
      </c>
      <c r="DP250" s="907" t="s">
        <v>1140</v>
      </c>
      <c r="DQ250" s="907" t="s">
        <v>1140</v>
      </c>
      <c r="DR250" s="907" t="s">
        <v>534</v>
      </c>
      <c r="DS250" s="907" t="s">
        <v>534</v>
      </c>
      <c r="DT250" s="907" t="s">
        <v>1140</v>
      </c>
      <c r="DU250" s="907" t="s">
        <v>1140</v>
      </c>
      <c r="DV250" s="907" t="s">
        <v>1140</v>
      </c>
      <c r="DW250" s="907" t="s">
        <v>534</v>
      </c>
      <c r="DX250" s="907" t="s">
        <v>534</v>
      </c>
      <c r="DY250" s="907" t="s">
        <v>534</v>
      </c>
      <c r="DZ250" s="907" t="s">
        <v>534</v>
      </c>
      <c r="EA250" s="907" t="s">
        <v>534</v>
      </c>
      <c r="EB250" s="907" t="s">
        <v>534</v>
      </c>
      <c r="EC250" s="907" t="s">
        <v>534</v>
      </c>
      <c r="ED250" s="907" t="s">
        <v>534</v>
      </c>
      <c r="EE250" s="907" t="s">
        <v>534</v>
      </c>
      <c r="EF250" s="907" t="s">
        <v>1140</v>
      </c>
      <c r="EG250" s="907" t="s">
        <v>1140</v>
      </c>
      <c r="EH250" s="907" t="s">
        <v>1140</v>
      </c>
      <c r="EI250" s="907" t="s">
        <v>1140</v>
      </c>
      <c r="EJ250" s="907" t="s">
        <v>1140</v>
      </c>
      <c r="EK250" s="907" t="s">
        <v>1140</v>
      </c>
      <c r="EL250" s="907" t="s">
        <v>1140</v>
      </c>
      <c r="EM250" s="907" t="s">
        <v>1140</v>
      </c>
      <c r="EN250" s="907" t="s">
        <v>1140</v>
      </c>
      <c r="EO250" s="907" t="s">
        <v>1140</v>
      </c>
      <c r="EP250" s="907" t="s">
        <v>1140</v>
      </c>
      <c r="EQ250" s="907" t="s">
        <v>1140</v>
      </c>
      <c r="ER250" s="907" t="s">
        <v>1140</v>
      </c>
      <c r="ES250" s="907" t="s">
        <v>534</v>
      </c>
      <c r="ET250" s="907" t="s">
        <v>534</v>
      </c>
      <c r="EU250" s="907" t="s">
        <v>534</v>
      </c>
      <c r="EV250" s="907" t="s">
        <v>1140</v>
      </c>
      <c r="EW250" s="907" t="s">
        <v>1140</v>
      </c>
      <c r="EX250" s="907" t="s">
        <v>534</v>
      </c>
      <c r="EY250" s="907" t="s">
        <v>1140</v>
      </c>
      <c r="EZ250" s="907" t="s">
        <v>1140</v>
      </c>
      <c r="FA250" s="907" t="s">
        <v>1140</v>
      </c>
      <c r="FB250" s="907" t="s">
        <v>1140</v>
      </c>
      <c r="FC250" s="907" t="s">
        <v>534</v>
      </c>
      <c r="FD250" s="907" t="s">
        <v>1140</v>
      </c>
      <c r="FE250" s="907" t="s">
        <v>1140</v>
      </c>
      <c r="FF250" s="907" t="s">
        <v>1140</v>
      </c>
      <c r="FG250" s="907" t="s">
        <v>1140</v>
      </c>
      <c r="FH250" s="907" t="s">
        <v>534</v>
      </c>
      <c r="FI250" s="907" t="s">
        <v>534</v>
      </c>
      <c r="FJ250" s="907" t="s">
        <v>1140</v>
      </c>
      <c r="FK250" s="907" t="s">
        <v>1140</v>
      </c>
      <c r="FL250" s="907" t="s">
        <v>1140</v>
      </c>
      <c r="FM250" s="907" t="s">
        <v>1140</v>
      </c>
      <c r="FN250" s="907" t="s">
        <v>1140</v>
      </c>
      <c r="FO250" s="907" t="s">
        <v>1140</v>
      </c>
      <c r="FP250" s="907" t="s">
        <v>1140</v>
      </c>
      <c r="FQ250" s="907" t="s">
        <v>1140</v>
      </c>
      <c r="FR250" s="907" t="s">
        <v>534</v>
      </c>
      <c r="FS250" s="907" t="s">
        <v>534</v>
      </c>
      <c r="FT250" s="907" t="s">
        <v>1140</v>
      </c>
      <c r="FU250" s="907" t="s">
        <v>1140</v>
      </c>
      <c r="FV250" s="907" t="s">
        <v>534</v>
      </c>
      <c r="FW250" s="907" t="s">
        <v>1140</v>
      </c>
      <c r="FX250" s="907" t="s">
        <v>534</v>
      </c>
      <c r="FY250" s="907" t="s">
        <v>534</v>
      </c>
      <c r="FZ250" s="907" t="s">
        <v>534</v>
      </c>
      <c r="GA250" s="907" t="s">
        <v>534</v>
      </c>
      <c r="GB250" s="907" t="s">
        <v>534</v>
      </c>
      <c r="GC250" s="907" t="s">
        <v>1140</v>
      </c>
      <c r="GD250" s="907" t="s">
        <v>534</v>
      </c>
      <c r="GE250" s="907" t="s">
        <v>534</v>
      </c>
      <c r="GF250" s="907" t="s">
        <v>1140</v>
      </c>
      <c r="GG250" s="907" t="s">
        <v>1140</v>
      </c>
      <c r="GH250" s="907" t="s">
        <v>534</v>
      </c>
      <c r="GI250" s="907" t="s">
        <v>534</v>
      </c>
      <c r="GJ250" s="907" t="s">
        <v>534</v>
      </c>
      <c r="GK250" s="907" t="s">
        <v>1140</v>
      </c>
    </row>
    <row r="251" spans="1:193" x14ac:dyDescent="0.2">
      <c r="A251" s="906">
        <v>44711</v>
      </c>
      <c r="B251" s="907" t="s">
        <v>1140</v>
      </c>
      <c r="C251" s="907" t="s">
        <v>1140</v>
      </c>
      <c r="D251" s="907" t="s">
        <v>1140</v>
      </c>
      <c r="E251" s="907" t="s">
        <v>534</v>
      </c>
      <c r="F251" s="907" t="s">
        <v>1140</v>
      </c>
      <c r="G251" s="907" t="s">
        <v>1140</v>
      </c>
      <c r="H251" s="907" t="s">
        <v>1140</v>
      </c>
      <c r="I251" s="907" t="s">
        <v>1140</v>
      </c>
      <c r="J251" s="907" t="s">
        <v>1140</v>
      </c>
      <c r="K251" s="907" t="s">
        <v>1140</v>
      </c>
      <c r="L251" s="907" t="s">
        <v>1140</v>
      </c>
      <c r="M251" s="907" t="s">
        <v>1140</v>
      </c>
      <c r="N251" s="907" t="s">
        <v>1140</v>
      </c>
      <c r="O251" s="907" t="s">
        <v>1140</v>
      </c>
      <c r="P251" s="907" t="s">
        <v>1140</v>
      </c>
      <c r="Q251" s="907" t="s">
        <v>1140</v>
      </c>
      <c r="R251" s="907" t="s">
        <v>1140</v>
      </c>
      <c r="S251" s="907" t="s">
        <v>1140</v>
      </c>
      <c r="T251" s="907" t="s">
        <v>1140</v>
      </c>
      <c r="U251" s="907" t="s">
        <v>1140</v>
      </c>
      <c r="V251" s="907" t="s">
        <v>1140</v>
      </c>
      <c r="W251" s="907" t="s">
        <v>1140</v>
      </c>
      <c r="X251" s="907" t="s">
        <v>1140</v>
      </c>
      <c r="Y251" s="907" t="s">
        <v>1140</v>
      </c>
      <c r="Z251" s="907" t="s">
        <v>1140</v>
      </c>
      <c r="AA251" s="907" t="s">
        <v>1140</v>
      </c>
      <c r="AB251" s="907" t="s">
        <v>1140</v>
      </c>
      <c r="AC251" s="907" t="s">
        <v>1140</v>
      </c>
      <c r="AD251" s="907" t="s">
        <v>1140</v>
      </c>
      <c r="AE251" s="907" t="s">
        <v>1140</v>
      </c>
      <c r="AF251" s="907" t="s">
        <v>1140</v>
      </c>
      <c r="AG251" s="907" t="s">
        <v>1140</v>
      </c>
      <c r="AH251" s="907" t="s">
        <v>1140</v>
      </c>
      <c r="AI251" s="907" t="s">
        <v>1140</v>
      </c>
      <c r="AJ251" s="907" t="s">
        <v>1140</v>
      </c>
      <c r="AK251" s="907" t="s">
        <v>1140</v>
      </c>
      <c r="AL251" s="907" t="s">
        <v>1140</v>
      </c>
      <c r="AM251" s="907" t="s">
        <v>1140</v>
      </c>
      <c r="AN251" s="907" t="s">
        <v>1140</v>
      </c>
      <c r="AO251" s="907" t="s">
        <v>1140</v>
      </c>
      <c r="AP251" s="907" t="s">
        <v>1140</v>
      </c>
      <c r="AQ251" s="907" t="s">
        <v>1140</v>
      </c>
      <c r="AR251" s="907" t="s">
        <v>1140</v>
      </c>
      <c r="AS251" s="907" t="s">
        <v>1140</v>
      </c>
      <c r="AT251" s="907" t="s">
        <v>1140</v>
      </c>
      <c r="AU251" s="907" t="s">
        <v>1140</v>
      </c>
      <c r="AV251" s="907" t="s">
        <v>1140</v>
      </c>
      <c r="AW251" s="907" t="s">
        <v>1140</v>
      </c>
      <c r="AX251" s="907" t="s">
        <v>1140</v>
      </c>
      <c r="AY251" s="907" t="s">
        <v>534</v>
      </c>
      <c r="AZ251" s="907" t="s">
        <v>534</v>
      </c>
      <c r="BA251" s="907" t="s">
        <v>1140</v>
      </c>
      <c r="BB251" s="907" t="s">
        <v>534</v>
      </c>
      <c r="BC251" s="907" t="s">
        <v>1140</v>
      </c>
      <c r="BD251" s="907" t="s">
        <v>534</v>
      </c>
      <c r="BE251" s="907" t="s">
        <v>1140</v>
      </c>
      <c r="BF251" s="907" t="s">
        <v>1140</v>
      </c>
      <c r="BG251" s="907" t="s">
        <v>534</v>
      </c>
      <c r="BH251" s="907" t="s">
        <v>534</v>
      </c>
      <c r="BI251" s="907" t="s">
        <v>1140</v>
      </c>
      <c r="BJ251" s="907" t="s">
        <v>534</v>
      </c>
      <c r="BK251" s="907" t="s">
        <v>1140</v>
      </c>
      <c r="BL251" s="907" t="s">
        <v>534</v>
      </c>
      <c r="BM251" s="907" t="s">
        <v>1140</v>
      </c>
      <c r="BN251" s="907" t="s">
        <v>1140</v>
      </c>
      <c r="BO251" s="907" t="s">
        <v>534</v>
      </c>
      <c r="BP251" s="907" t="s">
        <v>534</v>
      </c>
      <c r="BQ251" s="907" t="s">
        <v>534</v>
      </c>
      <c r="BR251" s="907" t="s">
        <v>534</v>
      </c>
      <c r="BS251" s="907" t="s">
        <v>1140</v>
      </c>
      <c r="BT251" s="907" t="s">
        <v>534</v>
      </c>
      <c r="BU251" s="907" t="s">
        <v>1140</v>
      </c>
      <c r="BV251" s="907" t="s">
        <v>1140</v>
      </c>
      <c r="BW251" s="907" t="s">
        <v>1140</v>
      </c>
      <c r="BX251" s="907" t="s">
        <v>1140</v>
      </c>
      <c r="BY251" s="907" t="s">
        <v>1140</v>
      </c>
      <c r="BZ251" s="907" t="s">
        <v>534</v>
      </c>
      <c r="CA251" s="907" t="s">
        <v>534</v>
      </c>
      <c r="CB251" s="907" t="s">
        <v>1140</v>
      </c>
      <c r="CC251" s="907" t="s">
        <v>1140</v>
      </c>
      <c r="CD251" s="907" t="s">
        <v>1140</v>
      </c>
      <c r="CE251" s="907" t="s">
        <v>1140</v>
      </c>
      <c r="CF251" s="907" t="s">
        <v>534</v>
      </c>
      <c r="CG251" s="907" t="s">
        <v>1140</v>
      </c>
      <c r="CH251" s="907" t="s">
        <v>1140</v>
      </c>
      <c r="CI251" s="907" t="s">
        <v>1140</v>
      </c>
      <c r="CJ251" s="907" t="s">
        <v>1140</v>
      </c>
      <c r="CK251" s="907" t="s">
        <v>1140</v>
      </c>
      <c r="CL251" s="907" t="s">
        <v>1140</v>
      </c>
      <c r="CM251" s="907" t="s">
        <v>1140</v>
      </c>
      <c r="CN251" s="907" t="s">
        <v>534</v>
      </c>
      <c r="CO251" s="907" t="s">
        <v>1140</v>
      </c>
      <c r="CP251" s="907" t="s">
        <v>534</v>
      </c>
      <c r="CQ251" s="907" t="s">
        <v>1140</v>
      </c>
      <c r="CR251" s="907" t="s">
        <v>1140</v>
      </c>
      <c r="CS251" s="907" t="s">
        <v>1140</v>
      </c>
      <c r="CT251" s="907" t="s">
        <v>1140</v>
      </c>
      <c r="CU251" s="907" t="s">
        <v>1140</v>
      </c>
      <c r="CV251" s="907" t="s">
        <v>1140</v>
      </c>
      <c r="CW251" s="907" t="s">
        <v>1140</v>
      </c>
      <c r="CX251" s="907" t="s">
        <v>1140</v>
      </c>
      <c r="CY251" s="907" t="s">
        <v>1140</v>
      </c>
      <c r="CZ251" s="907" t="s">
        <v>534</v>
      </c>
      <c r="DA251" s="907" t="s">
        <v>1140</v>
      </c>
      <c r="DB251" s="907" t="s">
        <v>1140</v>
      </c>
      <c r="DC251" s="907" t="s">
        <v>1140</v>
      </c>
      <c r="DD251" s="907" t="s">
        <v>1140</v>
      </c>
      <c r="DE251" s="907" t="s">
        <v>1140</v>
      </c>
      <c r="DF251" s="907" t="s">
        <v>1140</v>
      </c>
      <c r="DG251" s="907" t="s">
        <v>1140</v>
      </c>
      <c r="DH251" s="907" t="s">
        <v>1140</v>
      </c>
      <c r="DI251" s="907" t="s">
        <v>1140</v>
      </c>
      <c r="DJ251" s="907" t="s">
        <v>534</v>
      </c>
      <c r="DK251" s="907" t="s">
        <v>1140</v>
      </c>
      <c r="DL251" s="907" t="s">
        <v>1140</v>
      </c>
      <c r="DM251" s="907" t="s">
        <v>1140</v>
      </c>
      <c r="DN251" s="907" t="s">
        <v>534</v>
      </c>
      <c r="DO251" s="907" t="s">
        <v>1140</v>
      </c>
      <c r="DP251" s="907" t="s">
        <v>1140</v>
      </c>
      <c r="DQ251" s="907" t="s">
        <v>1140</v>
      </c>
      <c r="DR251" s="907" t="s">
        <v>534</v>
      </c>
      <c r="DS251" s="907" t="s">
        <v>534</v>
      </c>
      <c r="DT251" s="907" t="s">
        <v>534</v>
      </c>
      <c r="DU251" s="907" t="s">
        <v>1140</v>
      </c>
      <c r="DV251" s="907" t="s">
        <v>1140</v>
      </c>
      <c r="DW251" s="907" t="s">
        <v>534</v>
      </c>
      <c r="DX251" s="907" t="s">
        <v>534</v>
      </c>
      <c r="DY251" s="907" t="s">
        <v>534</v>
      </c>
      <c r="DZ251" s="907" t="s">
        <v>534</v>
      </c>
      <c r="EA251" s="907" t="s">
        <v>534</v>
      </c>
      <c r="EB251" s="907" t="s">
        <v>534</v>
      </c>
      <c r="EC251" s="907" t="s">
        <v>534</v>
      </c>
      <c r="ED251" s="907" t="s">
        <v>534</v>
      </c>
      <c r="EE251" s="907" t="s">
        <v>534</v>
      </c>
      <c r="EF251" s="907" t="s">
        <v>1140</v>
      </c>
      <c r="EG251" s="907" t="s">
        <v>1140</v>
      </c>
      <c r="EH251" s="907" t="s">
        <v>1140</v>
      </c>
      <c r="EI251" s="907" t="s">
        <v>1140</v>
      </c>
      <c r="EJ251" s="907" t="s">
        <v>1140</v>
      </c>
      <c r="EK251" s="907" t="s">
        <v>1140</v>
      </c>
      <c r="EL251" s="907" t="s">
        <v>1140</v>
      </c>
      <c r="EM251" s="907" t="s">
        <v>1140</v>
      </c>
      <c r="EN251" s="907" t="s">
        <v>1140</v>
      </c>
      <c r="EO251" s="907" t="s">
        <v>1140</v>
      </c>
      <c r="EP251" s="907" t="s">
        <v>1140</v>
      </c>
      <c r="EQ251" s="907" t="s">
        <v>1140</v>
      </c>
      <c r="ER251" s="907" t="s">
        <v>1140</v>
      </c>
      <c r="ES251" s="907" t="s">
        <v>534</v>
      </c>
      <c r="ET251" s="907" t="s">
        <v>534</v>
      </c>
      <c r="EU251" s="907" t="s">
        <v>1140</v>
      </c>
      <c r="EV251" s="907" t="s">
        <v>1140</v>
      </c>
      <c r="EW251" s="907" t="s">
        <v>534</v>
      </c>
      <c r="EX251" s="907" t="s">
        <v>534</v>
      </c>
      <c r="EY251" s="907" t="s">
        <v>1140</v>
      </c>
      <c r="EZ251" s="907" t="s">
        <v>1140</v>
      </c>
      <c r="FA251" s="907" t="s">
        <v>1140</v>
      </c>
      <c r="FB251" s="907" t="s">
        <v>1140</v>
      </c>
      <c r="FC251" s="907" t="s">
        <v>1140</v>
      </c>
      <c r="FD251" s="907" t="s">
        <v>1140</v>
      </c>
      <c r="FE251" s="907" t="s">
        <v>1140</v>
      </c>
      <c r="FF251" s="907" t="s">
        <v>1140</v>
      </c>
      <c r="FG251" s="907" t="s">
        <v>1140</v>
      </c>
      <c r="FH251" s="907" t="s">
        <v>1140</v>
      </c>
      <c r="FI251" s="907" t="s">
        <v>1140</v>
      </c>
      <c r="FJ251" s="907" t="s">
        <v>1140</v>
      </c>
      <c r="FK251" s="907" t="s">
        <v>1140</v>
      </c>
      <c r="FL251" s="907" t="s">
        <v>1140</v>
      </c>
      <c r="FM251" s="907" t="s">
        <v>1140</v>
      </c>
      <c r="FN251" s="907" t="s">
        <v>1140</v>
      </c>
      <c r="FO251" s="907" t="s">
        <v>1140</v>
      </c>
      <c r="FP251" s="907" t="s">
        <v>1140</v>
      </c>
      <c r="FQ251" s="907" t="s">
        <v>1140</v>
      </c>
      <c r="FR251" s="907" t="s">
        <v>534</v>
      </c>
      <c r="FS251" s="907" t="s">
        <v>1140</v>
      </c>
      <c r="FT251" s="907" t="s">
        <v>1140</v>
      </c>
      <c r="FU251" s="907" t="s">
        <v>1140</v>
      </c>
      <c r="FV251" s="907" t="s">
        <v>534</v>
      </c>
      <c r="FW251" s="907" t="s">
        <v>1140</v>
      </c>
      <c r="FX251" s="907" t="s">
        <v>534</v>
      </c>
      <c r="FY251" s="907" t="s">
        <v>534</v>
      </c>
      <c r="FZ251" s="907" t="s">
        <v>534</v>
      </c>
      <c r="GA251" s="907" t="s">
        <v>534</v>
      </c>
      <c r="GB251" s="907" t="s">
        <v>534</v>
      </c>
      <c r="GC251" s="907" t="s">
        <v>1140</v>
      </c>
      <c r="GD251" s="907" t="s">
        <v>534</v>
      </c>
      <c r="GE251" s="907" t="s">
        <v>534</v>
      </c>
      <c r="GF251" s="907" t="s">
        <v>1140</v>
      </c>
      <c r="GG251" s="907" t="s">
        <v>1140</v>
      </c>
      <c r="GH251" s="907" t="s">
        <v>534</v>
      </c>
      <c r="GI251" s="907" t="s">
        <v>534</v>
      </c>
      <c r="GJ251" s="907" t="s">
        <v>534</v>
      </c>
      <c r="GK251" s="907" t="s">
        <v>534</v>
      </c>
    </row>
    <row r="252" spans="1:193" x14ac:dyDescent="0.2">
      <c r="A252" s="906">
        <v>44712</v>
      </c>
      <c r="B252" s="907" t="s">
        <v>1140</v>
      </c>
      <c r="C252" s="907" t="s">
        <v>1140</v>
      </c>
      <c r="D252" s="907" t="s">
        <v>1140</v>
      </c>
      <c r="E252" s="907" t="s">
        <v>534</v>
      </c>
      <c r="F252" s="907" t="s">
        <v>1140</v>
      </c>
      <c r="G252" s="907" t="s">
        <v>1140</v>
      </c>
      <c r="H252" s="907" t="s">
        <v>1140</v>
      </c>
      <c r="I252" s="907" t="s">
        <v>1140</v>
      </c>
      <c r="J252" s="907" t="s">
        <v>1140</v>
      </c>
      <c r="K252" s="907" t="s">
        <v>1140</v>
      </c>
      <c r="L252" s="907" t="s">
        <v>1140</v>
      </c>
      <c r="M252" s="907" t="s">
        <v>1140</v>
      </c>
      <c r="N252" s="907" t="s">
        <v>1140</v>
      </c>
      <c r="O252" s="907" t="s">
        <v>1140</v>
      </c>
      <c r="P252" s="907" t="s">
        <v>1140</v>
      </c>
      <c r="Q252" s="907" t="s">
        <v>1140</v>
      </c>
      <c r="R252" s="907" t="s">
        <v>1140</v>
      </c>
      <c r="S252" s="907" t="s">
        <v>1140</v>
      </c>
      <c r="T252" s="907" t="s">
        <v>1140</v>
      </c>
      <c r="U252" s="907" t="s">
        <v>1140</v>
      </c>
      <c r="V252" s="907" t="s">
        <v>1140</v>
      </c>
      <c r="W252" s="907" t="s">
        <v>1140</v>
      </c>
      <c r="X252" s="907" t="s">
        <v>1140</v>
      </c>
      <c r="Y252" s="907" t="s">
        <v>1140</v>
      </c>
      <c r="Z252" s="907" t="s">
        <v>1140</v>
      </c>
      <c r="AA252" s="907" t="s">
        <v>1140</v>
      </c>
      <c r="AB252" s="907" t="s">
        <v>1140</v>
      </c>
      <c r="AC252" s="907" t="s">
        <v>1140</v>
      </c>
      <c r="AD252" s="907" t="s">
        <v>1140</v>
      </c>
      <c r="AE252" s="907" t="s">
        <v>1140</v>
      </c>
      <c r="AF252" s="907" t="s">
        <v>534</v>
      </c>
      <c r="AG252" s="907" t="s">
        <v>1140</v>
      </c>
      <c r="AH252" s="907" t="s">
        <v>1140</v>
      </c>
      <c r="AI252" s="907" t="s">
        <v>1140</v>
      </c>
      <c r="AJ252" s="907" t="s">
        <v>1140</v>
      </c>
      <c r="AK252" s="907" t="s">
        <v>1140</v>
      </c>
      <c r="AL252" s="907" t="s">
        <v>1140</v>
      </c>
      <c r="AM252" s="907" t="s">
        <v>1140</v>
      </c>
      <c r="AN252" s="907" t="s">
        <v>1140</v>
      </c>
      <c r="AO252" s="907" t="s">
        <v>1140</v>
      </c>
      <c r="AP252" s="907" t="s">
        <v>1140</v>
      </c>
      <c r="AQ252" s="907" t="s">
        <v>1140</v>
      </c>
      <c r="AR252" s="907" t="s">
        <v>1140</v>
      </c>
      <c r="AS252" s="907" t="s">
        <v>1140</v>
      </c>
      <c r="AT252" s="907" t="s">
        <v>1140</v>
      </c>
      <c r="AU252" s="907" t="s">
        <v>1140</v>
      </c>
      <c r="AV252" s="907" t="s">
        <v>1140</v>
      </c>
      <c r="AW252" s="907" t="s">
        <v>1140</v>
      </c>
      <c r="AX252" s="907" t="s">
        <v>1140</v>
      </c>
      <c r="AY252" s="907" t="s">
        <v>534</v>
      </c>
      <c r="AZ252" s="907" t="s">
        <v>534</v>
      </c>
      <c r="BA252" s="907" t="s">
        <v>1140</v>
      </c>
      <c r="BB252" s="907" t="s">
        <v>534</v>
      </c>
      <c r="BC252" s="907" t="s">
        <v>1140</v>
      </c>
      <c r="BD252" s="907" t="s">
        <v>534</v>
      </c>
      <c r="BE252" s="907" t="s">
        <v>1140</v>
      </c>
      <c r="BF252" s="907" t="s">
        <v>1140</v>
      </c>
      <c r="BG252" s="907" t="s">
        <v>534</v>
      </c>
      <c r="BH252" s="907" t="s">
        <v>534</v>
      </c>
      <c r="BI252" s="907" t="s">
        <v>1140</v>
      </c>
      <c r="BJ252" s="907" t="s">
        <v>534</v>
      </c>
      <c r="BK252" s="907" t="s">
        <v>1140</v>
      </c>
      <c r="BL252" s="907" t="s">
        <v>534</v>
      </c>
      <c r="BM252" s="907" t="s">
        <v>1140</v>
      </c>
      <c r="BN252" s="907" t="s">
        <v>1140</v>
      </c>
      <c r="BO252" s="907" t="s">
        <v>534</v>
      </c>
      <c r="BP252" s="907" t="s">
        <v>534</v>
      </c>
      <c r="BQ252" s="907" t="s">
        <v>534</v>
      </c>
      <c r="BR252" s="907" t="s">
        <v>534</v>
      </c>
      <c r="BS252" s="907" t="s">
        <v>1140</v>
      </c>
      <c r="BT252" s="907" t="s">
        <v>534</v>
      </c>
      <c r="BU252" s="907" t="s">
        <v>1140</v>
      </c>
      <c r="BV252" s="907" t="s">
        <v>1140</v>
      </c>
      <c r="BW252" s="907" t="s">
        <v>1140</v>
      </c>
      <c r="BX252" s="907" t="s">
        <v>1140</v>
      </c>
      <c r="BY252" s="907" t="s">
        <v>1140</v>
      </c>
      <c r="BZ252" s="907" t="s">
        <v>534</v>
      </c>
      <c r="CA252" s="907" t="s">
        <v>534</v>
      </c>
      <c r="CB252" s="907" t="s">
        <v>1140</v>
      </c>
      <c r="CC252" s="907" t="s">
        <v>1140</v>
      </c>
      <c r="CD252" s="907" t="s">
        <v>1140</v>
      </c>
      <c r="CE252" s="907" t="s">
        <v>1140</v>
      </c>
      <c r="CF252" s="907" t="s">
        <v>534</v>
      </c>
      <c r="CG252" s="907" t="s">
        <v>1140</v>
      </c>
      <c r="CH252" s="907" t="s">
        <v>1140</v>
      </c>
      <c r="CI252" s="907" t="s">
        <v>1140</v>
      </c>
      <c r="CJ252" s="907" t="s">
        <v>1140</v>
      </c>
      <c r="CK252" s="907" t="s">
        <v>1140</v>
      </c>
      <c r="CL252" s="907" t="s">
        <v>1140</v>
      </c>
      <c r="CM252" s="907" t="s">
        <v>1140</v>
      </c>
      <c r="CN252" s="907" t="s">
        <v>534</v>
      </c>
      <c r="CO252" s="907" t="s">
        <v>1140</v>
      </c>
      <c r="CP252" s="907" t="s">
        <v>1140</v>
      </c>
      <c r="CQ252" s="907" t="s">
        <v>1140</v>
      </c>
      <c r="CR252" s="907" t="s">
        <v>1140</v>
      </c>
      <c r="CS252" s="907" t="s">
        <v>1140</v>
      </c>
      <c r="CT252" s="907" t="s">
        <v>1140</v>
      </c>
      <c r="CU252" s="907" t="s">
        <v>1140</v>
      </c>
      <c r="CV252" s="907" t="s">
        <v>1140</v>
      </c>
      <c r="CW252" s="907" t="s">
        <v>1140</v>
      </c>
      <c r="CX252" s="907" t="s">
        <v>1140</v>
      </c>
      <c r="CY252" s="907" t="s">
        <v>1140</v>
      </c>
      <c r="CZ252" s="907" t="s">
        <v>534</v>
      </c>
      <c r="DA252" s="907" t="s">
        <v>1140</v>
      </c>
      <c r="DB252" s="907" t="s">
        <v>1140</v>
      </c>
      <c r="DC252" s="907" t="s">
        <v>1140</v>
      </c>
      <c r="DD252" s="907" t="s">
        <v>1140</v>
      </c>
      <c r="DE252" s="907" t="s">
        <v>1140</v>
      </c>
      <c r="DF252" s="907" t="s">
        <v>1140</v>
      </c>
      <c r="DG252" s="907" t="s">
        <v>1140</v>
      </c>
      <c r="DH252" s="907" t="s">
        <v>1140</v>
      </c>
      <c r="DI252" s="907" t="s">
        <v>1140</v>
      </c>
      <c r="DJ252" s="907" t="s">
        <v>534</v>
      </c>
      <c r="DK252" s="907" t="s">
        <v>1140</v>
      </c>
      <c r="DL252" s="907" t="s">
        <v>1140</v>
      </c>
      <c r="DM252" s="907" t="s">
        <v>1140</v>
      </c>
      <c r="DN252" s="907" t="s">
        <v>534</v>
      </c>
      <c r="DO252" s="907" t="s">
        <v>1140</v>
      </c>
      <c r="DP252" s="907" t="s">
        <v>1140</v>
      </c>
      <c r="DQ252" s="907" t="s">
        <v>1140</v>
      </c>
      <c r="DR252" s="907" t="s">
        <v>1140</v>
      </c>
      <c r="DS252" s="907" t="s">
        <v>1140</v>
      </c>
      <c r="DT252" s="907" t="s">
        <v>1140</v>
      </c>
      <c r="DU252" s="907" t="s">
        <v>1140</v>
      </c>
      <c r="DV252" s="907" t="s">
        <v>1140</v>
      </c>
      <c r="DW252" s="907" t="s">
        <v>534</v>
      </c>
      <c r="DX252" s="907" t="s">
        <v>534</v>
      </c>
      <c r="DY252" s="907" t="s">
        <v>534</v>
      </c>
      <c r="DZ252" s="907" t="s">
        <v>1140</v>
      </c>
      <c r="EA252" s="907" t="s">
        <v>534</v>
      </c>
      <c r="EB252" s="907" t="s">
        <v>534</v>
      </c>
      <c r="EC252" s="907" t="s">
        <v>534</v>
      </c>
      <c r="ED252" s="907" t="s">
        <v>534</v>
      </c>
      <c r="EE252" s="907" t="s">
        <v>534</v>
      </c>
      <c r="EF252" s="907" t="s">
        <v>1140</v>
      </c>
      <c r="EG252" s="907" t="s">
        <v>1140</v>
      </c>
      <c r="EH252" s="907" t="s">
        <v>1140</v>
      </c>
      <c r="EI252" s="907" t="s">
        <v>1140</v>
      </c>
      <c r="EJ252" s="907" t="s">
        <v>1140</v>
      </c>
      <c r="EK252" s="907" t="s">
        <v>1140</v>
      </c>
      <c r="EL252" s="907" t="s">
        <v>1140</v>
      </c>
      <c r="EM252" s="907" t="s">
        <v>1140</v>
      </c>
      <c r="EN252" s="907" t="s">
        <v>1140</v>
      </c>
      <c r="EO252" s="907" t="s">
        <v>1140</v>
      </c>
      <c r="EP252" s="907" t="s">
        <v>1140</v>
      </c>
      <c r="EQ252" s="907" t="s">
        <v>1140</v>
      </c>
      <c r="ER252" s="907" t="s">
        <v>534</v>
      </c>
      <c r="ES252" s="907" t="s">
        <v>1140</v>
      </c>
      <c r="ET252" s="907" t="s">
        <v>534</v>
      </c>
      <c r="EU252" s="907" t="s">
        <v>1140</v>
      </c>
      <c r="EV252" s="907" t="s">
        <v>1140</v>
      </c>
      <c r="EW252" s="907" t="s">
        <v>1140</v>
      </c>
      <c r="EX252" s="907" t="s">
        <v>534</v>
      </c>
      <c r="EY252" s="907" t="s">
        <v>1140</v>
      </c>
      <c r="EZ252" s="907" t="s">
        <v>1140</v>
      </c>
      <c r="FA252" s="907" t="s">
        <v>1140</v>
      </c>
      <c r="FB252" s="907" t="s">
        <v>1140</v>
      </c>
      <c r="FC252" s="907" t="s">
        <v>1140</v>
      </c>
      <c r="FD252" s="907" t="s">
        <v>1140</v>
      </c>
      <c r="FE252" s="907" t="s">
        <v>1140</v>
      </c>
      <c r="FF252" s="907" t="s">
        <v>1140</v>
      </c>
      <c r="FG252" s="907" t="s">
        <v>1140</v>
      </c>
      <c r="FH252" s="907" t="s">
        <v>1140</v>
      </c>
      <c r="FI252" s="907" t="s">
        <v>1140</v>
      </c>
      <c r="FJ252" s="907" t="s">
        <v>1140</v>
      </c>
      <c r="FK252" s="907" t="s">
        <v>1140</v>
      </c>
      <c r="FL252" s="907" t="s">
        <v>1140</v>
      </c>
      <c r="FM252" s="907" t="s">
        <v>1140</v>
      </c>
      <c r="FN252" s="907" t="s">
        <v>1140</v>
      </c>
      <c r="FO252" s="907" t="s">
        <v>1140</v>
      </c>
      <c r="FP252" s="907" t="s">
        <v>1140</v>
      </c>
      <c r="FQ252" s="907" t="s">
        <v>1140</v>
      </c>
      <c r="FR252" s="907" t="s">
        <v>534</v>
      </c>
      <c r="FS252" s="907" t="s">
        <v>1140</v>
      </c>
      <c r="FT252" s="907" t="s">
        <v>1140</v>
      </c>
      <c r="FU252" s="907" t="s">
        <v>1140</v>
      </c>
      <c r="FV252" s="907" t="s">
        <v>534</v>
      </c>
      <c r="FW252" s="907" t="s">
        <v>1140</v>
      </c>
      <c r="FX252" s="907" t="s">
        <v>534</v>
      </c>
      <c r="FY252" s="907" t="s">
        <v>534</v>
      </c>
      <c r="FZ252" s="907" t="s">
        <v>534</v>
      </c>
      <c r="GA252" s="907" t="s">
        <v>534</v>
      </c>
      <c r="GB252" s="907" t="s">
        <v>1140</v>
      </c>
      <c r="GC252" s="907" t="s">
        <v>1140</v>
      </c>
      <c r="GD252" s="907" t="s">
        <v>534</v>
      </c>
      <c r="GE252" s="907" t="s">
        <v>534</v>
      </c>
      <c r="GF252" s="907" t="s">
        <v>1140</v>
      </c>
      <c r="GG252" s="907" t="s">
        <v>1140</v>
      </c>
      <c r="GH252" s="907" t="s">
        <v>534</v>
      </c>
      <c r="GI252" s="907" t="s">
        <v>534</v>
      </c>
      <c r="GJ252" s="907" t="s">
        <v>534</v>
      </c>
      <c r="GK252" s="907" t="s">
        <v>1140</v>
      </c>
    </row>
    <row r="253" spans="1:193" x14ac:dyDescent="0.2">
      <c r="A253" s="906">
        <v>44713</v>
      </c>
      <c r="B253" s="907" t="s">
        <v>1140</v>
      </c>
      <c r="C253" s="907" t="s">
        <v>1140</v>
      </c>
      <c r="D253" s="907" t="s">
        <v>1140</v>
      </c>
      <c r="E253" s="907" t="s">
        <v>534</v>
      </c>
      <c r="F253" s="907" t="s">
        <v>1140</v>
      </c>
      <c r="G253" s="907" t="s">
        <v>1140</v>
      </c>
      <c r="H253" s="907" t="s">
        <v>1140</v>
      </c>
      <c r="I253" s="907" t="s">
        <v>1140</v>
      </c>
      <c r="J253" s="907" t="s">
        <v>1140</v>
      </c>
      <c r="K253" s="907" t="s">
        <v>1140</v>
      </c>
      <c r="L253" s="907" t="s">
        <v>1140</v>
      </c>
      <c r="M253" s="907" t="s">
        <v>1140</v>
      </c>
      <c r="N253" s="907" t="s">
        <v>1140</v>
      </c>
      <c r="O253" s="907" t="s">
        <v>1140</v>
      </c>
      <c r="P253" s="907" t="s">
        <v>1140</v>
      </c>
      <c r="Q253" s="907" t="s">
        <v>1140</v>
      </c>
      <c r="R253" s="907" t="s">
        <v>1140</v>
      </c>
      <c r="S253" s="907" t="s">
        <v>1140</v>
      </c>
      <c r="T253" s="907" t="s">
        <v>1140</v>
      </c>
      <c r="U253" s="907" t="s">
        <v>1140</v>
      </c>
      <c r="V253" s="907" t="s">
        <v>1140</v>
      </c>
      <c r="W253" s="907" t="s">
        <v>1140</v>
      </c>
      <c r="X253" s="907" t="s">
        <v>1140</v>
      </c>
      <c r="Y253" s="907" t="s">
        <v>1140</v>
      </c>
      <c r="Z253" s="907" t="s">
        <v>1140</v>
      </c>
      <c r="AA253" s="907" t="s">
        <v>1140</v>
      </c>
      <c r="AB253" s="907" t="s">
        <v>1140</v>
      </c>
      <c r="AC253" s="907" t="s">
        <v>1140</v>
      </c>
      <c r="AD253" s="907" t="s">
        <v>1140</v>
      </c>
      <c r="AE253" s="907" t="s">
        <v>1140</v>
      </c>
      <c r="AF253" s="907" t="s">
        <v>1140</v>
      </c>
      <c r="AG253" s="907" t="s">
        <v>1140</v>
      </c>
      <c r="AH253" s="907" t="s">
        <v>1140</v>
      </c>
      <c r="AI253" s="907" t="s">
        <v>1140</v>
      </c>
      <c r="AJ253" s="907" t="s">
        <v>1140</v>
      </c>
      <c r="AK253" s="907" t="s">
        <v>1140</v>
      </c>
      <c r="AL253" s="907" t="s">
        <v>1140</v>
      </c>
      <c r="AM253" s="907" t="s">
        <v>1140</v>
      </c>
      <c r="AN253" s="907" t="s">
        <v>1140</v>
      </c>
      <c r="AO253" s="907" t="s">
        <v>1140</v>
      </c>
      <c r="AP253" s="907" t="s">
        <v>1140</v>
      </c>
      <c r="AQ253" s="907" t="s">
        <v>1140</v>
      </c>
      <c r="AR253" s="907" t="s">
        <v>1140</v>
      </c>
      <c r="AS253" s="907" t="s">
        <v>1140</v>
      </c>
      <c r="AT253" s="907" t="s">
        <v>1140</v>
      </c>
      <c r="AU253" s="907" t="s">
        <v>1140</v>
      </c>
      <c r="AV253" s="907" t="s">
        <v>1140</v>
      </c>
      <c r="AW253" s="907" t="s">
        <v>1140</v>
      </c>
      <c r="AX253" s="907" t="s">
        <v>1140</v>
      </c>
      <c r="AY253" s="907" t="s">
        <v>534</v>
      </c>
      <c r="AZ253" s="907" t="s">
        <v>534</v>
      </c>
      <c r="BA253" s="907" t="s">
        <v>1140</v>
      </c>
      <c r="BB253" s="907" t="s">
        <v>534</v>
      </c>
      <c r="BC253" s="907" t="s">
        <v>1140</v>
      </c>
      <c r="BD253" s="907" t="s">
        <v>534</v>
      </c>
      <c r="BE253" s="907" t="s">
        <v>1140</v>
      </c>
      <c r="BF253" s="907" t="s">
        <v>1140</v>
      </c>
      <c r="BG253" s="907" t="s">
        <v>534</v>
      </c>
      <c r="BH253" s="907" t="s">
        <v>534</v>
      </c>
      <c r="BI253" s="907" t="s">
        <v>1140</v>
      </c>
      <c r="BJ253" s="907" t="s">
        <v>534</v>
      </c>
      <c r="BK253" s="907" t="s">
        <v>1140</v>
      </c>
      <c r="BL253" s="907" t="s">
        <v>534</v>
      </c>
      <c r="BM253" s="907" t="s">
        <v>1140</v>
      </c>
      <c r="BN253" s="907" t="s">
        <v>1140</v>
      </c>
      <c r="BO253" s="907" t="s">
        <v>534</v>
      </c>
      <c r="BP253" s="907" t="s">
        <v>534</v>
      </c>
      <c r="BQ253" s="907" t="s">
        <v>534</v>
      </c>
      <c r="BR253" s="907" t="s">
        <v>534</v>
      </c>
      <c r="BS253" s="907" t="s">
        <v>1140</v>
      </c>
      <c r="BT253" s="907" t="s">
        <v>534</v>
      </c>
      <c r="BU253" s="907" t="s">
        <v>1140</v>
      </c>
      <c r="BV253" s="907" t="s">
        <v>1140</v>
      </c>
      <c r="BW253" s="907" t="s">
        <v>1140</v>
      </c>
      <c r="BX253" s="907" t="s">
        <v>1140</v>
      </c>
      <c r="BY253" s="907" t="s">
        <v>1140</v>
      </c>
      <c r="BZ253" s="907" t="s">
        <v>534</v>
      </c>
      <c r="CA253" s="907" t="s">
        <v>534</v>
      </c>
      <c r="CB253" s="907" t="s">
        <v>1140</v>
      </c>
      <c r="CC253" s="907" t="s">
        <v>1140</v>
      </c>
      <c r="CD253" s="907" t="s">
        <v>1140</v>
      </c>
      <c r="CE253" s="907" t="s">
        <v>1140</v>
      </c>
      <c r="CF253" s="907" t="s">
        <v>534</v>
      </c>
      <c r="CG253" s="907" t="s">
        <v>1140</v>
      </c>
      <c r="CH253" s="907" t="s">
        <v>1140</v>
      </c>
      <c r="CI253" s="907" t="s">
        <v>1140</v>
      </c>
      <c r="CJ253" s="907" t="s">
        <v>1140</v>
      </c>
      <c r="CK253" s="907" t="s">
        <v>1140</v>
      </c>
      <c r="CL253" s="907" t="s">
        <v>1140</v>
      </c>
      <c r="CM253" s="907" t="s">
        <v>1140</v>
      </c>
      <c r="CN253" s="907" t="s">
        <v>534</v>
      </c>
      <c r="CO253" s="907" t="s">
        <v>1140</v>
      </c>
      <c r="CP253" s="907" t="s">
        <v>1140</v>
      </c>
      <c r="CQ253" s="907" t="s">
        <v>1140</v>
      </c>
      <c r="CR253" s="907" t="s">
        <v>1140</v>
      </c>
      <c r="CS253" s="907" t="s">
        <v>1140</v>
      </c>
      <c r="CT253" s="907" t="s">
        <v>1140</v>
      </c>
      <c r="CU253" s="907" t="s">
        <v>1140</v>
      </c>
      <c r="CV253" s="907" t="s">
        <v>1140</v>
      </c>
      <c r="CW253" s="907" t="s">
        <v>1140</v>
      </c>
      <c r="CX253" s="907" t="s">
        <v>1140</v>
      </c>
      <c r="CY253" s="907" t="s">
        <v>1140</v>
      </c>
      <c r="CZ253" s="907" t="s">
        <v>534</v>
      </c>
      <c r="DA253" s="907" t="s">
        <v>1140</v>
      </c>
      <c r="DB253" s="907" t="s">
        <v>1140</v>
      </c>
      <c r="DC253" s="907" t="s">
        <v>1140</v>
      </c>
      <c r="DD253" s="907" t="s">
        <v>1140</v>
      </c>
      <c r="DE253" s="907" t="s">
        <v>1140</v>
      </c>
      <c r="DF253" s="907" t="s">
        <v>1140</v>
      </c>
      <c r="DG253" s="907" t="s">
        <v>1140</v>
      </c>
      <c r="DH253" s="907" t="s">
        <v>1140</v>
      </c>
      <c r="DI253" s="907" t="s">
        <v>1140</v>
      </c>
      <c r="DJ253" s="907" t="s">
        <v>534</v>
      </c>
      <c r="DK253" s="907" t="s">
        <v>1140</v>
      </c>
      <c r="DL253" s="907" t="s">
        <v>1140</v>
      </c>
      <c r="DM253" s="907" t="s">
        <v>1140</v>
      </c>
      <c r="DN253" s="907" t="s">
        <v>1140</v>
      </c>
      <c r="DO253" s="907" t="s">
        <v>1140</v>
      </c>
      <c r="DP253" s="907" t="s">
        <v>1140</v>
      </c>
      <c r="DQ253" s="907" t="s">
        <v>1140</v>
      </c>
      <c r="DR253" s="907" t="s">
        <v>1140</v>
      </c>
      <c r="DS253" s="907" t="s">
        <v>1140</v>
      </c>
      <c r="DT253" s="907" t="s">
        <v>1140</v>
      </c>
      <c r="DU253" s="907" t="s">
        <v>1140</v>
      </c>
      <c r="DV253" s="907" t="s">
        <v>1140</v>
      </c>
      <c r="DW253" s="907" t="s">
        <v>534</v>
      </c>
      <c r="DX253" s="907" t="s">
        <v>534</v>
      </c>
      <c r="DY253" s="907" t="s">
        <v>534</v>
      </c>
      <c r="DZ253" s="907" t="s">
        <v>1140</v>
      </c>
      <c r="EA253" s="907" t="s">
        <v>534</v>
      </c>
      <c r="EB253" s="907" t="s">
        <v>1140</v>
      </c>
      <c r="EC253" s="907" t="s">
        <v>534</v>
      </c>
      <c r="ED253" s="907" t="s">
        <v>534</v>
      </c>
      <c r="EE253" s="907" t="s">
        <v>534</v>
      </c>
      <c r="EF253" s="907" t="s">
        <v>1140</v>
      </c>
      <c r="EG253" s="907" t="s">
        <v>1140</v>
      </c>
      <c r="EH253" s="907" t="s">
        <v>1140</v>
      </c>
      <c r="EI253" s="907" t="s">
        <v>1140</v>
      </c>
      <c r="EJ253" s="907" t="s">
        <v>1140</v>
      </c>
      <c r="EK253" s="907" t="s">
        <v>1140</v>
      </c>
      <c r="EL253" s="907" t="s">
        <v>1140</v>
      </c>
      <c r="EM253" s="907" t="s">
        <v>1140</v>
      </c>
      <c r="EN253" s="907" t="s">
        <v>1140</v>
      </c>
      <c r="EO253" s="907" t="s">
        <v>1140</v>
      </c>
      <c r="EP253" s="907" t="s">
        <v>1140</v>
      </c>
      <c r="EQ253" s="907" t="s">
        <v>1140</v>
      </c>
      <c r="ER253" s="907" t="s">
        <v>1140</v>
      </c>
      <c r="ES253" s="907" t="s">
        <v>534</v>
      </c>
      <c r="ET253" s="907" t="s">
        <v>534</v>
      </c>
      <c r="EU253" s="907" t="s">
        <v>1140</v>
      </c>
      <c r="EV253" s="907" t="s">
        <v>1140</v>
      </c>
      <c r="EW253" s="907" t="s">
        <v>1140</v>
      </c>
      <c r="EX253" s="907" t="s">
        <v>534</v>
      </c>
      <c r="EY253" s="907" t="s">
        <v>1140</v>
      </c>
      <c r="EZ253" s="907" t="s">
        <v>1140</v>
      </c>
      <c r="FA253" s="907" t="s">
        <v>1140</v>
      </c>
      <c r="FB253" s="907" t="s">
        <v>1140</v>
      </c>
      <c r="FC253" s="907" t="s">
        <v>1140</v>
      </c>
      <c r="FD253" s="907" t="s">
        <v>1140</v>
      </c>
      <c r="FE253" s="907" t="s">
        <v>1140</v>
      </c>
      <c r="FF253" s="907" t="s">
        <v>534</v>
      </c>
      <c r="FG253" s="907" t="s">
        <v>1140</v>
      </c>
      <c r="FH253" s="907" t="s">
        <v>534</v>
      </c>
      <c r="FI253" s="907" t="s">
        <v>534</v>
      </c>
      <c r="FJ253" s="907" t="s">
        <v>1140</v>
      </c>
      <c r="FK253" s="907" t="s">
        <v>1140</v>
      </c>
      <c r="FL253" s="907" t="s">
        <v>1140</v>
      </c>
      <c r="FM253" s="907" t="s">
        <v>1140</v>
      </c>
      <c r="FN253" s="907" t="s">
        <v>1140</v>
      </c>
      <c r="FO253" s="907" t="s">
        <v>1140</v>
      </c>
      <c r="FP253" s="907" t="s">
        <v>1140</v>
      </c>
      <c r="FQ253" s="907" t="s">
        <v>1140</v>
      </c>
      <c r="FR253" s="907" t="s">
        <v>534</v>
      </c>
      <c r="FS253" s="907" t="s">
        <v>1140</v>
      </c>
      <c r="FT253" s="907" t="s">
        <v>1140</v>
      </c>
      <c r="FU253" s="907" t="s">
        <v>1140</v>
      </c>
      <c r="FV253" s="907" t="s">
        <v>534</v>
      </c>
      <c r="FW253" s="907" t="s">
        <v>1140</v>
      </c>
      <c r="FX253" s="907" t="s">
        <v>534</v>
      </c>
      <c r="FY253" s="907" t="s">
        <v>534</v>
      </c>
      <c r="FZ253" s="907" t="s">
        <v>534</v>
      </c>
      <c r="GA253" s="907" t="s">
        <v>534</v>
      </c>
      <c r="GB253" s="907" t="s">
        <v>534</v>
      </c>
      <c r="GC253" s="907" t="s">
        <v>1140</v>
      </c>
      <c r="GD253" s="907" t="s">
        <v>534</v>
      </c>
      <c r="GE253" s="907" t="s">
        <v>534</v>
      </c>
      <c r="GF253" s="907" t="s">
        <v>1140</v>
      </c>
      <c r="GG253" s="907" t="s">
        <v>1140</v>
      </c>
      <c r="GH253" s="907" t="s">
        <v>534</v>
      </c>
      <c r="GI253" s="907" t="s">
        <v>534</v>
      </c>
      <c r="GJ253" s="907" t="s">
        <v>534</v>
      </c>
      <c r="GK253" s="907" t="s">
        <v>1140</v>
      </c>
    </row>
    <row r="254" spans="1:193" x14ac:dyDescent="0.2">
      <c r="A254" s="906">
        <v>44714</v>
      </c>
      <c r="B254" s="907" t="s">
        <v>1140</v>
      </c>
      <c r="C254" s="907" t="s">
        <v>1140</v>
      </c>
      <c r="D254" s="907" t="s">
        <v>1140</v>
      </c>
      <c r="E254" s="907" t="s">
        <v>534</v>
      </c>
      <c r="F254" s="907" t="s">
        <v>1140</v>
      </c>
      <c r="G254" s="907" t="s">
        <v>1140</v>
      </c>
      <c r="H254" s="907" t="s">
        <v>1140</v>
      </c>
      <c r="I254" s="907" t="s">
        <v>1140</v>
      </c>
      <c r="J254" s="907" t="s">
        <v>1140</v>
      </c>
      <c r="K254" s="907" t="s">
        <v>1140</v>
      </c>
      <c r="L254" s="907" t="s">
        <v>1140</v>
      </c>
      <c r="M254" s="907" t="s">
        <v>1140</v>
      </c>
      <c r="N254" s="907" t="s">
        <v>1140</v>
      </c>
      <c r="O254" s="907" t="s">
        <v>1140</v>
      </c>
      <c r="P254" s="907" t="s">
        <v>1140</v>
      </c>
      <c r="Q254" s="907" t="s">
        <v>1140</v>
      </c>
      <c r="R254" s="907" t="s">
        <v>1140</v>
      </c>
      <c r="S254" s="907" t="s">
        <v>1140</v>
      </c>
      <c r="T254" s="907" t="s">
        <v>1140</v>
      </c>
      <c r="U254" s="907" t="s">
        <v>1140</v>
      </c>
      <c r="V254" s="907" t="s">
        <v>1140</v>
      </c>
      <c r="W254" s="907" t="s">
        <v>1140</v>
      </c>
      <c r="X254" s="907" t="s">
        <v>1140</v>
      </c>
      <c r="Y254" s="907" t="s">
        <v>1140</v>
      </c>
      <c r="Z254" s="907" t="s">
        <v>1140</v>
      </c>
      <c r="AA254" s="907" t="s">
        <v>1140</v>
      </c>
      <c r="AB254" s="907" t="s">
        <v>1140</v>
      </c>
      <c r="AC254" s="907" t="s">
        <v>1140</v>
      </c>
      <c r="AD254" s="907" t="s">
        <v>1140</v>
      </c>
      <c r="AE254" s="907" t="s">
        <v>1140</v>
      </c>
      <c r="AF254" s="907" t="s">
        <v>1140</v>
      </c>
      <c r="AG254" s="907" t="s">
        <v>1140</v>
      </c>
      <c r="AH254" s="907" t="s">
        <v>1140</v>
      </c>
      <c r="AI254" s="907" t="s">
        <v>1140</v>
      </c>
      <c r="AJ254" s="907" t="s">
        <v>1140</v>
      </c>
      <c r="AK254" s="907" t="s">
        <v>1140</v>
      </c>
      <c r="AL254" s="907" t="s">
        <v>1140</v>
      </c>
      <c r="AM254" s="907" t="s">
        <v>1140</v>
      </c>
      <c r="AN254" s="907" t="s">
        <v>1140</v>
      </c>
      <c r="AO254" s="907" t="s">
        <v>1140</v>
      </c>
      <c r="AP254" s="907" t="s">
        <v>1140</v>
      </c>
      <c r="AQ254" s="907" t="s">
        <v>1140</v>
      </c>
      <c r="AR254" s="907" t="s">
        <v>1140</v>
      </c>
      <c r="AS254" s="907" t="s">
        <v>1140</v>
      </c>
      <c r="AT254" s="907" t="s">
        <v>1140</v>
      </c>
      <c r="AU254" s="907" t="s">
        <v>1140</v>
      </c>
      <c r="AV254" s="907" t="s">
        <v>1140</v>
      </c>
      <c r="AW254" s="907" t="s">
        <v>1140</v>
      </c>
      <c r="AX254" s="907" t="s">
        <v>1140</v>
      </c>
      <c r="AY254" s="907" t="s">
        <v>534</v>
      </c>
      <c r="AZ254" s="907" t="s">
        <v>534</v>
      </c>
      <c r="BA254" s="907" t="s">
        <v>1140</v>
      </c>
      <c r="BB254" s="907" t="s">
        <v>534</v>
      </c>
      <c r="BC254" s="907" t="s">
        <v>1140</v>
      </c>
      <c r="BD254" s="907" t="s">
        <v>534</v>
      </c>
      <c r="BE254" s="907" t="s">
        <v>1140</v>
      </c>
      <c r="BF254" s="907" t="s">
        <v>1140</v>
      </c>
      <c r="BG254" s="907" t="s">
        <v>534</v>
      </c>
      <c r="BH254" s="907" t="s">
        <v>534</v>
      </c>
      <c r="BI254" s="907" t="s">
        <v>1140</v>
      </c>
      <c r="BJ254" s="907" t="s">
        <v>534</v>
      </c>
      <c r="BK254" s="907" t="s">
        <v>1140</v>
      </c>
      <c r="BL254" s="907" t="s">
        <v>534</v>
      </c>
      <c r="BM254" s="907" t="s">
        <v>1140</v>
      </c>
      <c r="BN254" s="907" t="s">
        <v>1140</v>
      </c>
      <c r="BO254" s="907" t="s">
        <v>534</v>
      </c>
      <c r="BP254" s="907" t="s">
        <v>534</v>
      </c>
      <c r="BQ254" s="907" t="s">
        <v>534</v>
      </c>
      <c r="BR254" s="907" t="s">
        <v>534</v>
      </c>
      <c r="BS254" s="907" t="s">
        <v>1140</v>
      </c>
      <c r="BT254" s="907" t="s">
        <v>534</v>
      </c>
      <c r="BU254" s="907" t="s">
        <v>1140</v>
      </c>
      <c r="BV254" s="907" t="s">
        <v>1140</v>
      </c>
      <c r="BW254" s="907" t="s">
        <v>1140</v>
      </c>
      <c r="BX254" s="907" t="s">
        <v>1140</v>
      </c>
      <c r="BY254" s="907" t="s">
        <v>1140</v>
      </c>
      <c r="BZ254" s="907" t="s">
        <v>534</v>
      </c>
      <c r="CA254" s="907" t="s">
        <v>534</v>
      </c>
      <c r="CB254" s="907" t="s">
        <v>1140</v>
      </c>
      <c r="CC254" s="907" t="s">
        <v>1140</v>
      </c>
      <c r="CD254" s="907" t="s">
        <v>1140</v>
      </c>
      <c r="CE254" s="907" t="s">
        <v>1140</v>
      </c>
      <c r="CF254" s="907" t="s">
        <v>534</v>
      </c>
      <c r="CG254" s="907" t="s">
        <v>534</v>
      </c>
      <c r="CH254" s="907" t="s">
        <v>534</v>
      </c>
      <c r="CI254" s="907" t="s">
        <v>1140</v>
      </c>
      <c r="CJ254" s="907" t="s">
        <v>1140</v>
      </c>
      <c r="CK254" s="907" t="s">
        <v>1140</v>
      </c>
      <c r="CL254" s="907" t="s">
        <v>1140</v>
      </c>
      <c r="CM254" s="907" t="s">
        <v>1140</v>
      </c>
      <c r="CN254" s="907" t="s">
        <v>534</v>
      </c>
      <c r="CO254" s="907" t="s">
        <v>1140</v>
      </c>
      <c r="CP254" s="907" t="s">
        <v>1140</v>
      </c>
      <c r="CQ254" s="907" t="s">
        <v>1140</v>
      </c>
      <c r="CR254" s="907" t="s">
        <v>1140</v>
      </c>
      <c r="CS254" s="907" t="s">
        <v>1140</v>
      </c>
      <c r="CT254" s="907" t="s">
        <v>1140</v>
      </c>
      <c r="CU254" s="907" t="s">
        <v>1140</v>
      </c>
      <c r="CV254" s="907" t="s">
        <v>1140</v>
      </c>
      <c r="CW254" s="907" t="s">
        <v>1140</v>
      </c>
      <c r="CX254" s="907" t="s">
        <v>1140</v>
      </c>
      <c r="CY254" s="907" t="s">
        <v>1140</v>
      </c>
      <c r="CZ254" s="907" t="s">
        <v>534</v>
      </c>
      <c r="DA254" s="907" t="s">
        <v>1140</v>
      </c>
      <c r="DB254" s="907" t="s">
        <v>1140</v>
      </c>
      <c r="DC254" s="907" t="s">
        <v>1140</v>
      </c>
      <c r="DD254" s="907" t="s">
        <v>1140</v>
      </c>
      <c r="DE254" s="907" t="s">
        <v>1140</v>
      </c>
      <c r="DF254" s="907" t="s">
        <v>1140</v>
      </c>
      <c r="DG254" s="907" t="s">
        <v>1140</v>
      </c>
      <c r="DH254" s="907" t="s">
        <v>1140</v>
      </c>
      <c r="DI254" s="907" t="s">
        <v>1140</v>
      </c>
      <c r="DJ254" s="907" t="s">
        <v>534</v>
      </c>
      <c r="DK254" s="907" t="s">
        <v>1140</v>
      </c>
      <c r="DL254" s="907" t="s">
        <v>1140</v>
      </c>
      <c r="DM254" s="907" t="s">
        <v>1140</v>
      </c>
      <c r="DN254" s="907" t="s">
        <v>1140</v>
      </c>
      <c r="DO254" s="907" t="s">
        <v>1140</v>
      </c>
      <c r="DP254" s="907" t="s">
        <v>1140</v>
      </c>
      <c r="DQ254" s="907" t="s">
        <v>1140</v>
      </c>
      <c r="DR254" s="907" t="s">
        <v>1140</v>
      </c>
      <c r="DS254" s="907" t="s">
        <v>1140</v>
      </c>
      <c r="DT254" s="907" t="s">
        <v>1140</v>
      </c>
      <c r="DU254" s="907" t="s">
        <v>1140</v>
      </c>
      <c r="DV254" s="907" t="s">
        <v>1140</v>
      </c>
      <c r="DW254" s="907" t="s">
        <v>534</v>
      </c>
      <c r="DX254" s="907" t="s">
        <v>534</v>
      </c>
      <c r="DY254" s="907" t="s">
        <v>534</v>
      </c>
      <c r="DZ254" s="907" t="s">
        <v>1140</v>
      </c>
      <c r="EA254" s="907" t="s">
        <v>534</v>
      </c>
      <c r="EB254" s="907" t="s">
        <v>534</v>
      </c>
      <c r="EC254" s="907" t="s">
        <v>534</v>
      </c>
      <c r="ED254" s="907" t="s">
        <v>534</v>
      </c>
      <c r="EE254" s="907" t="s">
        <v>534</v>
      </c>
      <c r="EF254" s="907" t="s">
        <v>1140</v>
      </c>
      <c r="EG254" s="907" t="s">
        <v>1140</v>
      </c>
      <c r="EH254" s="907" t="s">
        <v>1140</v>
      </c>
      <c r="EI254" s="907" t="s">
        <v>1140</v>
      </c>
      <c r="EJ254" s="907" t="s">
        <v>1140</v>
      </c>
      <c r="EK254" s="907" t="s">
        <v>1140</v>
      </c>
      <c r="EL254" s="907" t="s">
        <v>1140</v>
      </c>
      <c r="EM254" s="907" t="s">
        <v>1140</v>
      </c>
      <c r="EN254" s="907" t="s">
        <v>1140</v>
      </c>
      <c r="EO254" s="907" t="s">
        <v>1140</v>
      </c>
      <c r="EP254" s="907" t="s">
        <v>1140</v>
      </c>
      <c r="EQ254" s="907" t="s">
        <v>1140</v>
      </c>
      <c r="ER254" s="907" t="s">
        <v>1140</v>
      </c>
      <c r="ES254" s="907" t="s">
        <v>1140</v>
      </c>
      <c r="ET254" s="907" t="s">
        <v>534</v>
      </c>
      <c r="EU254" s="907" t="s">
        <v>1140</v>
      </c>
      <c r="EV254" s="907" t="s">
        <v>1140</v>
      </c>
      <c r="EW254" s="907" t="s">
        <v>534</v>
      </c>
      <c r="EX254" s="907" t="s">
        <v>534</v>
      </c>
      <c r="EY254" s="907" t="s">
        <v>1140</v>
      </c>
      <c r="EZ254" s="907" t="s">
        <v>1140</v>
      </c>
      <c r="FA254" s="907" t="s">
        <v>1140</v>
      </c>
      <c r="FB254" s="907" t="s">
        <v>534</v>
      </c>
      <c r="FC254" s="907" t="s">
        <v>1140</v>
      </c>
      <c r="FD254" s="907" t="s">
        <v>1140</v>
      </c>
      <c r="FE254" s="907" t="s">
        <v>1140</v>
      </c>
      <c r="FF254" s="907" t="s">
        <v>1140</v>
      </c>
      <c r="FG254" s="907" t="s">
        <v>1140</v>
      </c>
      <c r="FH254" s="907" t="s">
        <v>534</v>
      </c>
      <c r="FI254" s="907" t="s">
        <v>534</v>
      </c>
      <c r="FJ254" s="907" t="s">
        <v>1140</v>
      </c>
      <c r="FK254" s="907" t="s">
        <v>1140</v>
      </c>
      <c r="FL254" s="907" t="s">
        <v>1140</v>
      </c>
      <c r="FM254" s="907" t="s">
        <v>1140</v>
      </c>
      <c r="FN254" s="907" t="s">
        <v>1140</v>
      </c>
      <c r="FO254" s="907" t="s">
        <v>1140</v>
      </c>
      <c r="FP254" s="907" t="s">
        <v>1140</v>
      </c>
      <c r="FQ254" s="907" t="s">
        <v>1140</v>
      </c>
      <c r="FR254" s="907" t="s">
        <v>534</v>
      </c>
      <c r="FS254" s="907" t="s">
        <v>1140</v>
      </c>
      <c r="FT254" s="907" t="s">
        <v>1140</v>
      </c>
      <c r="FU254" s="907" t="s">
        <v>1140</v>
      </c>
      <c r="FV254" s="907" t="s">
        <v>534</v>
      </c>
      <c r="FW254" s="907" t="s">
        <v>1140</v>
      </c>
      <c r="FX254" s="907" t="s">
        <v>534</v>
      </c>
      <c r="FY254" s="907" t="s">
        <v>534</v>
      </c>
      <c r="FZ254" s="907" t="s">
        <v>534</v>
      </c>
      <c r="GA254" s="907" t="s">
        <v>534</v>
      </c>
      <c r="GB254" s="907" t="s">
        <v>1140</v>
      </c>
      <c r="GC254" s="907" t="s">
        <v>1140</v>
      </c>
      <c r="GD254" s="907" t="s">
        <v>534</v>
      </c>
      <c r="GE254" s="907" t="s">
        <v>534</v>
      </c>
      <c r="GF254" s="907" t="s">
        <v>1140</v>
      </c>
      <c r="GG254" s="907" t="s">
        <v>1140</v>
      </c>
      <c r="GH254" s="907" t="s">
        <v>534</v>
      </c>
      <c r="GI254" s="907" t="s">
        <v>534</v>
      </c>
      <c r="GJ254" s="907" t="s">
        <v>534</v>
      </c>
      <c r="GK254" s="907" t="s">
        <v>534</v>
      </c>
    </row>
    <row r="255" spans="1:193" x14ac:dyDescent="0.2">
      <c r="A255" s="906">
        <v>44715</v>
      </c>
      <c r="B255" s="907" t="s">
        <v>1140</v>
      </c>
      <c r="C255" s="907" t="s">
        <v>1140</v>
      </c>
      <c r="D255" s="907" t="s">
        <v>1140</v>
      </c>
      <c r="E255" s="907" t="s">
        <v>1140</v>
      </c>
      <c r="F255" s="907" t="s">
        <v>1140</v>
      </c>
      <c r="G255" s="907" t="s">
        <v>1140</v>
      </c>
      <c r="H255" s="907" t="s">
        <v>1140</v>
      </c>
      <c r="I255" s="907" t="s">
        <v>1140</v>
      </c>
      <c r="J255" s="907" t="s">
        <v>1140</v>
      </c>
      <c r="K255" s="907" t="s">
        <v>1140</v>
      </c>
      <c r="L255" s="907" t="s">
        <v>1140</v>
      </c>
      <c r="M255" s="907" t="s">
        <v>1140</v>
      </c>
      <c r="N255" s="907" t="s">
        <v>1140</v>
      </c>
      <c r="O255" s="907" t="s">
        <v>1140</v>
      </c>
      <c r="P255" s="907" t="s">
        <v>1140</v>
      </c>
      <c r="Q255" s="907" t="s">
        <v>1140</v>
      </c>
      <c r="R255" s="907" t="s">
        <v>1140</v>
      </c>
      <c r="S255" s="907" t="s">
        <v>1140</v>
      </c>
      <c r="T255" s="907" t="s">
        <v>1140</v>
      </c>
      <c r="U255" s="907" t="s">
        <v>1140</v>
      </c>
      <c r="V255" s="907" t="s">
        <v>1140</v>
      </c>
      <c r="W255" s="907" t="s">
        <v>1140</v>
      </c>
      <c r="X255" s="907" t="s">
        <v>1140</v>
      </c>
      <c r="Y255" s="907" t="s">
        <v>1140</v>
      </c>
      <c r="Z255" s="907" t="s">
        <v>1140</v>
      </c>
      <c r="AA255" s="907" t="s">
        <v>1140</v>
      </c>
      <c r="AB255" s="907" t="s">
        <v>1140</v>
      </c>
      <c r="AC255" s="907" t="s">
        <v>1140</v>
      </c>
      <c r="AD255" s="907" t="s">
        <v>1140</v>
      </c>
      <c r="AE255" s="907" t="s">
        <v>1140</v>
      </c>
      <c r="AF255" s="907" t="s">
        <v>534</v>
      </c>
      <c r="AG255" s="907" t="s">
        <v>534</v>
      </c>
      <c r="AH255" s="907" t="s">
        <v>1140</v>
      </c>
      <c r="AI255" s="907" t="s">
        <v>1140</v>
      </c>
      <c r="AJ255" s="907" t="s">
        <v>1140</v>
      </c>
      <c r="AK255" s="907" t="s">
        <v>1140</v>
      </c>
      <c r="AL255" s="907" t="s">
        <v>1140</v>
      </c>
      <c r="AM255" s="907" t="s">
        <v>1140</v>
      </c>
      <c r="AN255" s="907" t="s">
        <v>1140</v>
      </c>
      <c r="AO255" s="907" t="s">
        <v>1140</v>
      </c>
      <c r="AP255" s="907" t="s">
        <v>1140</v>
      </c>
      <c r="AQ255" s="907" t="s">
        <v>1140</v>
      </c>
      <c r="AR255" s="907" t="s">
        <v>1140</v>
      </c>
      <c r="AS255" s="907" t="s">
        <v>1140</v>
      </c>
      <c r="AT255" s="907" t="s">
        <v>1140</v>
      </c>
      <c r="AU255" s="907" t="s">
        <v>1140</v>
      </c>
      <c r="AV255" s="907" t="s">
        <v>1140</v>
      </c>
      <c r="AW255" s="907" t="s">
        <v>1140</v>
      </c>
      <c r="AX255" s="907" t="s">
        <v>1140</v>
      </c>
      <c r="AY255" s="907" t="s">
        <v>534</v>
      </c>
      <c r="AZ255" s="907" t="s">
        <v>534</v>
      </c>
      <c r="BA255" s="907" t="s">
        <v>1140</v>
      </c>
      <c r="BB255" s="907" t="s">
        <v>534</v>
      </c>
      <c r="BC255" s="907" t="s">
        <v>1140</v>
      </c>
      <c r="BD255" s="907" t="s">
        <v>534</v>
      </c>
      <c r="BE255" s="907" t="s">
        <v>1140</v>
      </c>
      <c r="BF255" s="907" t="s">
        <v>1140</v>
      </c>
      <c r="BG255" s="907" t="s">
        <v>534</v>
      </c>
      <c r="BH255" s="907" t="s">
        <v>534</v>
      </c>
      <c r="BI255" s="907" t="s">
        <v>1140</v>
      </c>
      <c r="BJ255" s="907" t="s">
        <v>534</v>
      </c>
      <c r="BK255" s="907" t="s">
        <v>1140</v>
      </c>
      <c r="BL255" s="907" t="s">
        <v>534</v>
      </c>
      <c r="BM255" s="907" t="s">
        <v>1140</v>
      </c>
      <c r="BN255" s="907" t="s">
        <v>1140</v>
      </c>
      <c r="BO255" s="907" t="s">
        <v>534</v>
      </c>
      <c r="BP255" s="907" t="s">
        <v>534</v>
      </c>
      <c r="BQ255" s="907" t="s">
        <v>534</v>
      </c>
      <c r="BR255" s="907" t="s">
        <v>534</v>
      </c>
      <c r="BS255" s="907" t="s">
        <v>1140</v>
      </c>
      <c r="BT255" s="907" t="s">
        <v>534</v>
      </c>
      <c r="BU255" s="907" t="s">
        <v>1140</v>
      </c>
      <c r="BV255" s="907" t="s">
        <v>1140</v>
      </c>
      <c r="BW255" s="907" t="s">
        <v>1140</v>
      </c>
      <c r="BX255" s="907" t="s">
        <v>1140</v>
      </c>
      <c r="BY255" s="907" t="s">
        <v>1140</v>
      </c>
      <c r="BZ255" s="907" t="s">
        <v>534</v>
      </c>
      <c r="CA255" s="907" t="s">
        <v>534</v>
      </c>
      <c r="CB255" s="907" t="s">
        <v>1140</v>
      </c>
      <c r="CC255" s="907" t="s">
        <v>1140</v>
      </c>
      <c r="CD255" s="907" t="s">
        <v>1140</v>
      </c>
      <c r="CE255" s="907" t="s">
        <v>1140</v>
      </c>
      <c r="CF255" s="907" t="s">
        <v>534</v>
      </c>
      <c r="CG255" s="907" t="s">
        <v>534</v>
      </c>
      <c r="CH255" s="907" t="s">
        <v>534</v>
      </c>
      <c r="CI255" s="907" t="s">
        <v>1140</v>
      </c>
      <c r="CJ255" s="907" t="s">
        <v>1140</v>
      </c>
      <c r="CK255" s="907" t="s">
        <v>1140</v>
      </c>
      <c r="CL255" s="907" t="s">
        <v>1140</v>
      </c>
      <c r="CM255" s="907" t="s">
        <v>1140</v>
      </c>
      <c r="CN255" s="907" t="s">
        <v>534</v>
      </c>
      <c r="CO255" s="907" t="s">
        <v>1140</v>
      </c>
      <c r="CP255" s="907" t="s">
        <v>1140</v>
      </c>
      <c r="CQ255" s="907" t="s">
        <v>1140</v>
      </c>
      <c r="CR255" s="907" t="s">
        <v>1140</v>
      </c>
      <c r="CS255" s="907" t="s">
        <v>1140</v>
      </c>
      <c r="CT255" s="907" t="s">
        <v>1140</v>
      </c>
      <c r="CU255" s="907" t="s">
        <v>1140</v>
      </c>
      <c r="CV255" s="907" t="s">
        <v>1140</v>
      </c>
      <c r="CW255" s="907" t="s">
        <v>1140</v>
      </c>
      <c r="CX255" s="907" t="s">
        <v>1140</v>
      </c>
      <c r="CY255" s="907" t="s">
        <v>1140</v>
      </c>
      <c r="CZ255" s="907" t="s">
        <v>534</v>
      </c>
      <c r="DA255" s="907" t="s">
        <v>1140</v>
      </c>
      <c r="DB255" s="907" t="s">
        <v>1140</v>
      </c>
      <c r="DC255" s="907" t="s">
        <v>1140</v>
      </c>
      <c r="DD255" s="907" t="s">
        <v>1140</v>
      </c>
      <c r="DE255" s="907" t="s">
        <v>1140</v>
      </c>
      <c r="DF255" s="907" t="s">
        <v>1140</v>
      </c>
      <c r="DG255" s="907" t="s">
        <v>1140</v>
      </c>
      <c r="DH255" s="907" t="s">
        <v>1140</v>
      </c>
      <c r="DI255" s="907" t="s">
        <v>1140</v>
      </c>
      <c r="DJ255" s="907" t="s">
        <v>534</v>
      </c>
      <c r="DK255" s="907" t="s">
        <v>1140</v>
      </c>
      <c r="DL255" s="907" t="s">
        <v>1140</v>
      </c>
      <c r="DM255" s="907" t="s">
        <v>1140</v>
      </c>
      <c r="DN255" s="907" t="s">
        <v>1140</v>
      </c>
      <c r="DO255" s="907" t="s">
        <v>1140</v>
      </c>
      <c r="DP255" s="907" t="s">
        <v>1140</v>
      </c>
      <c r="DQ255" s="907" t="s">
        <v>1140</v>
      </c>
      <c r="DR255" s="907" t="s">
        <v>1140</v>
      </c>
      <c r="DS255" s="907" t="s">
        <v>1140</v>
      </c>
      <c r="DT255" s="907" t="s">
        <v>1140</v>
      </c>
      <c r="DU255" s="907" t="s">
        <v>1140</v>
      </c>
      <c r="DV255" s="907" t="s">
        <v>1140</v>
      </c>
      <c r="DW255" s="907" t="s">
        <v>534</v>
      </c>
      <c r="DX255" s="907" t="s">
        <v>534</v>
      </c>
      <c r="DY255" s="907" t="s">
        <v>534</v>
      </c>
      <c r="DZ255" s="907" t="s">
        <v>1140</v>
      </c>
      <c r="EA255" s="907" t="s">
        <v>534</v>
      </c>
      <c r="EB255" s="907" t="s">
        <v>534</v>
      </c>
      <c r="EC255" s="907" t="s">
        <v>534</v>
      </c>
      <c r="ED255" s="907" t="s">
        <v>534</v>
      </c>
      <c r="EE255" s="907" t="s">
        <v>534</v>
      </c>
      <c r="EF255" s="907" t="s">
        <v>1140</v>
      </c>
      <c r="EG255" s="907" t="s">
        <v>1140</v>
      </c>
      <c r="EH255" s="907" t="s">
        <v>1140</v>
      </c>
      <c r="EI255" s="907" t="s">
        <v>1140</v>
      </c>
      <c r="EJ255" s="907" t="s">
        <v>1140</v>
      </c>
      <c r="EK255" s="907" t="s">
        <v>1140</v>
      </c>
      <c r="EL255" s="907" t="s">
        <v>1140</v>
      </c>
      <c r="EM255" s="907" t="s">
        <v>1140</v>
      </c>
      <c r="EN255" s="907" t="s">
        <v>1140</v>
      </c>
      <c r="EO255" s="907" t="s">
        <v>1140</v>
      </c>
      <c r="EP255" s="907" t="s">
        <v>1140</v>
      </c>
      <c r="EQ255" s="907" t="s">
        <v>1140</v>
      </c>
      <c r="ER255" s="907" t="s">
        <v>534</v>
      </c>
      <c r="ES255" s="907" t="s">
        <v>1140</v>
      </c>
      <c r="ET255" s="907" t="s">
        <v>534</v>
      </c>
      <c r="EU255" s="907" t="s">
        <v>1140</v>
      </c>
      <c r="EV255" s="907" t="s">
        <v>1140</v>
      </c>
      <c r="EW255" s="907" t="s">
        <v>534</v>
      </c>
      <c r="EX255" s="907" t="s">
        <v>534</v>
      </c>
      <c r="EY255" s="907" t="s">
        <v>1140</v>
      </c>
      <c r="EZ255" s="907" t="s">
        <v>1140</v>
      </c>
      <c r="FA255" s="907" t="s">
        <v>1140</v>
      </c>
      <c r="FB255" s="907" t="s">
        <v>1140</v>
      </c>
      <c r="FC255" s="907" t="s">
        <v>1140</v>
      </c>
      <c r="FD255" s="907" t="s">
        <v>1140</v>
      </c>
      <c r="FE255" s="907" t="s">
        <v>1140</v>
      </c>
      <c r="FF255" s="907" t="s">
        <v>534</v>
      </c>
      <c r="FG255" s="907" t="s">
        <v>1140</v>
      </c>
      <c r="FH255" s="907" t="s">
        <v>534</v>
      </c>
      <c r="FI255" s="907" t="s">
        <v>534</v>
      </c>
      <c r="FJ255" s="907" t="s">
        <v>1140</v>
      </c>
      <c r="FK255" s="907" t="s">
        <v>1140</v>
      </c>
      <c r="FL255" s="907" t="s">
        <v>1140</v>
      </c>
      <c r="FM255" s="907" t="s">
        <v>1140</v>
      </c>
      <c r="FN255" s="907" t="s">
        <v>1140</v>
      </c>
      <c r="FO255" s="907" t="s">
        <v>1140</v>
      </c>
      <c r="FP255" s="907" t="s">
        <v>1140</v>
      </c>
      <c r="FQ255" s="907" t="s">
        <v>1140</v>
      </c>
      <c r="FR255" s="907" t="s">
        <v>534</v>
      </c>
      <c r="FS255" s="907" t="s">
        <v>1140</v>
      </c>
      <c r="FT255" s="907" t="s">
        <v>1140</v>
      </c>
      <c r="FU255" s="907" t="s">
        <v>1140</v>
      </c>
      <c r="FV255" s="907" t="s">
        <v>534</v>
      </c>
      <c r="FW255" s="907" t="s">
        <v>1140</v>
      </c>
      <c r="FX255" s="907" t="s">
        <v>534</v>
      </c>
      <c r="FY255" s="907" t="s">
        <v>534</v>
      </c>
      <c r="FZ255" s="907" t="s">
        <v>534</v>
      </c>
      <c r="GA255" s="907" t="s">
        <v>534</v>
      </c>
      <c r="GB255" s="907" t="s">
        <v>534</v>
      </c>
      <c r="GC255" s="907" t="s">
        <v>1140</v>
      </c>
      <c r="GD255" s="907" t="s">
        <v>534</v>
      </c>
      <c r="GE255" s="907" t="s">
        <v>534</v>
      </c>
      <c r="GF255" s="907" t="s">
        <v>1140</v>
      </c>
      <c r="GG255" s="907" t="s">
        <v>1140</v>
      </c>
      <c r="GH255" s="907" t="s">
        <v>534</v>
      </c>
      <c r="GI255" s="907" t="s">
        <v>534</v>
      </c>
      <c r="GJ255" s="907" t="s">
        <v>534</v>
      </c>
      <c r="GK255" s="907" t="s">
        <v>1140</v>
      </c>
    </row>
    <row r="256" spans="1:193" x14ac:dyDescent="0.2">
      <c r="A256" s="906">
        <v>44716</v>
      </c>
      <c r="B256" s="907" t="s">
        <v>1140</v>
      </c>
      <c r="C256" s="907" t="s">
        <v>1140</v>
      </c>
      <c r="D256" s="907" t="s">
        <v>1140</v>
      </c>
      <c r="E256" s="907" t="s">
        <v>1140</v>
      </c>
      <c r="F256" s="907" t="s">
        <v>1140</v>
      </c>
      <c r="G256" s="907" t="s">
        <v>1140</v>
      </c>
      <c r="H256" s="907" t="s">
        <v>1140</v>
      </c>
      <c r="I256" s="907" t="s">
        <v>1140</v>
      </c>
      <c r="J256" s="907" t="s">
        <v>1140</v>
      </c>
      <c r="K256" s="907" t="s">
        <v>1140</v>
      </c>
      <c r="L256" s="907" t="s">
        <v>1140</v>
      </c>
      <c r="M256" s="907" t="s">
        <v>1140</v>
      </c>
      <c r="N256" s="907" t="s">
        <v>1140</v>
      </c>
      <c r="O256" s="907" t="s">
        <v>1140</v>
      </c>
      <c r="P256" s="907" t="s">
        <v>1140</v>
      </c>
      <c r="Q256" s="907" t="s">
        <v>1140</v>
      </c>
      <c r="R256" s="907" t="s">
        <v>1140</v>
      </c>
      <c r="S256" s="907" t="s">
        <v>1140</v>
      </c>
      <c r="T256" s="907" t="s">
        <v>1140</v>
      </c>
      <c r="U256" s="907" t="s">
        <v>1140</v>
      </c>
      <c r="V256" s="907" t="s">
        <v>1140</v>
      </c>
      <c r="W256" s="907" t="s">
        <v>1140</v>
      </c>
      <c r="X256" s="907" t="s">
        <v>1140</v>
      </c>
      <c r="Y256" s="907" t="s">
        <v>1140</v>
      </c>
      <c r="Z256" s="907" t="s">
        <v>1140</v>
      </c>
      <c r="AA256" s="907" t="s">
        <v>1140</v>
      </c>
      <c r="AB256" s="907" t="s">
        <v>1140</v>
      </c>
      <c r="AC256" s="907" t="s">
        <v>1140</v>
      </c>
      <c r="AD256" s="907" t="s">
        <v>1140</v>
      </c>
      <c r="AE256" s="907" t="s">
        <v>1140</v>
      </c>
      <c r="AF256" s="907" t="s">
        <v>534</v>
      </c>
      <c r="AG256" s="907" t="s">
        <v>534</v>
      </c>
      <c r="AH256" s="907" t="s">
        <v>1140</v>
      </c>
      <c r="AI256" s="907" t="s">
        <v>1140</v>
      </c>
      <c r="AJ256" s="907" t="s">
        <v>1140</v>
      </c>
      <c r="AK256" s="907" t="s">
        <v>1140</v>
      </c>
      <c r="AL256" s="907" t="s">
        <v>1140</v>
      </c>
      <c r="AM256" s="907" t="s">
        <v>1140</v>
      </c>
      <c r="AN256" s="907" t="s">
        <v>1140</v>
      </c>
      <c r="AO256" s="907" t="s">
        <v>1140</v>
      </c>
      <c r="AP256" s="907" t="s">
        <v>1140</v>
      </c>
      <c r="AQ256" s="907" t="s">
        <v>1140</v>
      </c>
      <c r="AR256" s="907" t="s">
        <v>1140</v>
      </c>
      <c r="AS256" s="907" t="s">
        <v>1140</v>
      </c>
      <c r="AT256" s="907" t="s">
        <v>1140</v>
      </c>
      <c r="AU256" s="907" t="s">
        <v>1140</v>
      </c>
      <c r="AV256" s="907" t="s">
        <v>1140</v>
      </c>
      <c r="AW256" s="907" t="s">
        <v>1140</v>
      </c>
      <c r="AX256" s="907" t="s">
        <v>1140</v>
      </c>
      <c r="AY256" s="907" t="s">
        <v>534</v>
      </c>
      <c r="AZ256" s="907" t="s">
        <v>534</v>
      </c>
      <c r="BA256" s="907" t="s">
        <v>1140</v>
      </c>
      <c r="BB256" s="907" t="s">
        <v>534</v>
      </c>
      <c r="BC256" s="907" t="s">
        <v>1140</v>
      </c>
      <c r="BD256" s="907" t="s">
        <v>534</v>
      </c>
      <c r="BE256" s="907" t="s">
        <v>1140</v>
      </c>
      <c r="BF256" s="907" t="s">
        <v>1140</v>
      </c>
      <c r="BG256" s="907" t="s">
        <v>534</v>
      </c>
      <c r="BH256" s="907" t="s">
        <v>534</v>
      </c>
      <c r="BI256" s="907" t="s">
        <v>1140</v>
      </c>
      <c r="BJ256" s="907" t="s">
        <v>534</v>
      </c>
      <c r="BK256" s="907" t="s">
        <v>1140</v>
      </c>
      <c r="BL256" s="907" t="s">
        <v>534</v>
      </c>
      <c r="BM256" s="907" t="s">
        <v>1140</v>
      </c>
      <c r="BN256" s="907" t="s">
        <v>1140</v>
      </c>
      <c r="BO256" s="907" t="s">
        <v>534</v>
      </c>
      <c r="BP256" s="907" t="s">
        <v>534</v>
      </c>
      <c r="BQ256" s="907" t="s">
        <v>534</v>
      </c>
      <c r="BR256" s="907" t="s">
        <v>534</v>
      </c>
      <c r="BS256" s="907" t="s">
        <v>1140</v>
      </c>
      <c r="BT256" s="907" t="s">
        <v>534</v>
      </c>
      <c r="BU256" s="907" t="s">
        <v>1140</v>
      </c>
      <c r="BV256" s="907" t="s">
        <v>1140</v>
      </c>
      <c r="BW256" s="907" t="s">
        <v>1140</v>
      </c>
      <c r="BX256" s="907" t="s">
        <v>1140</v>
      </c>
      <c r="BY256" s="907" t="s">
        <v>1140</v>
      </c>
      <c r="BZ256" s="907" t="s">
        <v>534</v>
      </c>
      <c r="CA256" s="907" t="s">
        <v>534</v>
      </c>
      <c r="CB256" s="907" t="s">
        <v>1140</v>
      </c>
      <c r="CC256" s="907" t="s">
        <v>1140</v>
      </c>
      <c r="CD256" s="907" t="s">
        <v>1140</v>
      </c>
      <c r="CE256" s="907" t="s">
        <v>1140</v>
      </c>
      <c r="CF256" s="907" t="s">
        <v>534</v>
      </c>
      <c r="CG256" s="907" t="s">
        <v>534</v>
      </c>
      <c r="CH256" s="907" t="s">
        <v>534</v>
      </c>
      <c r="CI256" s="907" t="s">
        <v>1140</v>
      </c>
      <c r="CJ256" s="907" t="s">
        <v>1140</v>
      </c>
      <c r="CK256" s="907" t="s">
        <v>1140</v>
      </c>
      <c r="CL256" s="907" t="s">
        <v>1140</v>
      </c>
      <c r="CM256" s="907" t="s">
        <v>1140</v>
      </c>
      <c r="CN256" s="907" t="s">
        <v>534</v>
      </c>
      <c r="CO256" s="907" t="s">
        <v>1140</v>
      </c>
      <c r="CP256" s="907" t="s">
        <v>1140</v>
      </c>
      <c r="CQ256" s="907" t="s">
        <v>1140</v>
      </c>
      <c r="CR256" s="907" t="s">
        <v>1140</v>
      </c>
      <c r="CS256" s="907" t="s">
        <v>1140</v>
      </c>
      <c r="CT256" s="907" t="s">
        <v>1140</v>
      </c>
      <c r="CU256" s="907" t="s">
        <v>1140</v>
      </c>
      <c r="CV256" s="907" t="s">
        <v>1140</v>
      </c>
      <c r="CW256" s="907" t="s">
        <v>1140</v>
      </c>
      <c r="CX256" s="907" t="s">
        <v>1140</v>
      </c>
      <c r="CY256" s="907" t="s">
        <v>1140</v>
      </c>
      <c r="CZ256" s="907" t="s">
        <v>534</v>
      </c>
      <c r="DA256" s="907" t="s">
        <v>1140</v>
      </c>
      <c r="DB256" s="907" t="s">
        <v>1140</v>
      </c>
      <c r="DC256" s="907" t="s">
        <v>1140</v>
      </c>
      <c r="DD256" s="907" t="s">
        <v>1140</v>
      </c>
      <c r="DE256" s="907" t="s">
        <v>1140</v>
      </c>
      <c r="DF256" s="907" t="s">
        <v>1140</v>
      </c>
      <c r="DG256" s="907" t="s">
        <v>1140</v>
      </c>
      <c r="DH256" s="907" t="s">
        <v>1140</v>
      </c>
      <c r="DI256" s="907" t="s">
        <v>1140</v>
      </c>
      <c r="DJ256" s="907" t="s">
        <v>534</v>
      </c>
      <c r="DK256" s="907" t="s">
        <v>1140</v>
      </c>
      <c r="DL256" s="907" t="s">
        <v>1140</v>
      </c>
      <c r="DM256" s="907" t="s">
        <v>1140</v>
      </c>
      <c r="DN256" s="907" t="s">
        <v>1140</v>
      </c>
      <c r="DO256" s="907" t="s">
        <v>1140</v>
      </c>
      <c r="DP256" s="907" t="s">
        <v>1140</v>
      </c>
      <c r="DQ256" s="907" t="s">
        <v>1140</v>
      </c>
      <c r="DR256" s="907" t="s">
        <v>534</v>
      </c>
      <c r="DS256" s="907" t="s">
        <v>534</v>
      </c>
      <c r="DT256" s="907" t="s">
        <v>534</v>
      </c>
      <c r="DU256" s="907" t="s">
        <v>1140</v>
      </c>
      <c r="DV256" s="907" t="s">
        <v>1140</v>
      </c>
      <c r="DW256" s="907" t="s">
        <v>534</v>
      </c>
      <c r="DX256" s="907" t="s">
        <v>534</v>
      </c>
      <c r="DY256" s="907" t="s">
        <v>534</v>
      </c>
      <c r="DZ256" s="907" t="s">
        <v>534</v>
      </c>
      <c r="EA256" s="907" t="s">
        <v>534</v>
      </c>
      <c r="EB256" s="907" t="s">
        <v>534</v>
      </c>
      <c r="EC256" s="907" t="s">
        <v>534</v>
      </c>
      <c r="ED256" s="907" t="s">
        <v>534</v>
      </c>
      <c r="EE256" s="907" t="s">
        <v>534</v>
      </c>
      <c r="EF256" s="907" t="s">
        <v>1140</v>
      </c>
      <c r="EG256" s="907" t="s">
        <v>1140</v>
      </c>
      <c r="EH256" s="907" t="s">
        <v>1140</v>
      </c>
      <c r="EI256" s="907" t="s">
        <v>1140</v>
      </c>
      <c r="EJ256" s="907" t="s">
        <v>1140</v>
      </c>
      <c r="EK256" s="907" t="s">
        <v>1140</v>
      </c>
      <c r="EL256" s="907" t="s">
        <v>1140</v>
      </c>
      <c r="EM256" s="907" t="s">
        <v>1140</v>
      </c>
      <c r="EN256" s="907" t="s">
        <v>1140</v>
      </c>
      <c r="EO256" s="907" t="s">
        <v>1140</v>
      </c>
      <c r="EP256" s="907" t="s">
        <v>1140</v>
      </c>
      <c r="EQ256" s="907" t="s">
        <v>1140</v>
      </c>
      <c r="ER256" s="907" t="s">
        <v>534</v>
      </c>
      <c r="ES256" s="907" t="s">
        <v>534</v>
      </c>
      <c r="ET256" s="907" t="s">
        <v>534</v>
      </c>
      <c r="EU256" s="907" t="s">
        <v>1140</v>
      </c>
      <c r="EV256" s="907" t="s">
        <v>1140</v>
      </c>
      <c r="EW256" s="907" t="s">
        <v>1140</v>
      </c>
      <c r="EX256" s="907" t="s">
        <v>534</v>
      </c>
      <c r="EY256" s="907" t="s">
        <v>1140</v>
      </c>
      <c r="EZ256" s="907" t="s">
        <v>1140</v>
      </c>
      <c r="FA256" s="907" t="s">
        <v>1140</v>
      </c>
      <c r="FB256" s="907" t="s">
        <v>1140</v>
      </c>
      <c r="FC256" s="907" t="s">
        <v>534</v>
      </c>
      <c r="FD256" s="907" t="s">
        <v>1140</v>
      </c>
      <c r="FE256" s="907" t="s">
        <v>1140</v>
      </c>
      <c r="FF256" s="907" t="s">
        <v>534</v>
      </c>
      <c r="FG256" s="907" t="s">
        <v>1140</v>
      </c>
      <c r="FH256" s="907" t="s">
        <v>534</v>
      </c>
      <c r="FI256" s="907" t="s">
        <v>534</v>
      </c>
      <c r="FJ256" s="907" t="s">
        <v>1140</v>
      </c>
      <c r="FK256" s="907" t="s">
        <v>1140</v>
      </c>
      <c r="FL256" s="907" t="s">
        <v>1140</v>
      </c>
      <c r="FM256" s="907" t="s">
        <v>1140</v>
      </c>
      <c r="FN256" s="907" t="s">
        <v>1140</v>
      </c>
      <c r="FO256" s="907" t="s">
        <v>1140</v>
      </c>
      <c r="FP256" s="907" t="s">
        <v>1140</v>
      </c>
      <c r="FQ256" s="907" t="s">
        <v>1140</v>
      </c>
      <c r="FR256" s="907" t="s">
        <v>534</v>
      </c>
      <c r="FS256" s="907" t="s">
        <v>1140</v>
      </c>
      <c r="FT256" s="907" t="s">
        <v>1140</v>
      </c>
      <c r="FU256" s="907" t="s">
        <v>1140</v>
      </c>
      <c r="FV256" s="907" t="s">
        <v>534</v>
      </c>
      <c r="FW256" s="907" t="s">
        <v>1140</v>
      </c>
      <c r="FX256" s="907" t="s">
        <v>534</v>
      </c>
      <c r="FY256" s="907" t="s">
        <v>534</v>
      </c>
      <c r="FZ256" s="907" t="s">
        <v>534</v>
      </c>
      <c r="GA256" s="907" t="s">
        <v>534</v>
      </c>
      <c r="GB256" s="907" t="s">
        <v>1140</v>
      </c>
      <c r="GC256" s="907" t="s">
        <v>1140</v>
      </c>
      <c r="GD256" s="907" t="s">
        <v>534</v>
      </c>
      <c r="GE256" s="907" t="s">
        <v>534</v>
      </c>
      <c r="GF256" s="907" t="s">
        <v>1140</v>
      </c>
      <c r="GG256" s="907" t="s">
        <v>1140</v>
      </c>
      <c r="GH256" s="907" t="s">
        <v>534</v>
      </c>
      <c r="GI256" s="907" t="s">
        <v>534</v>
      </c>
      <c r="GJ256" s="907" t="s">
        <v>534</v>
      </c>
      <c r="GK256" s="907" t="s">
        <v>534</v>
      </c>
    </row>
    <row r="257" spans="1:193" x14ac:dyDescent="0.2">
      <c r="A257" s="906">
        <v>44717</v>
      </c>
      <c r="B257" s="907" t="s">
        <v>1140</v>
      </c>
      <c r="C257" s="907" t="s">
        <v>1140</v>
      </c>
      <c r="D257" s="907" t="s">
        <v>1140</v>
      </c>
      <c r="E257" s="907" t="s">
        <v>534</v>
      </c>
      <c r="F257" s="907" t="s">
        <v>1140</v>
      </c>
      <c r="G257" s="907" t="s">
        <v>1140</v>
      </c>
      <c r="H257" s="907" t="s">
        <v>1140</v>
      </c>
      <c r="I257" s="907" t="s">
        <v>1140</v>
      </c>
      <c r="J257" s="907" t="s">
        <v>1140</v>
      </c>
      <c r="K257" s="907" t="s">
        <v>1140</v>
      </c>
      <c r="L257" s="907" t="s">
        <v>1140</v>
      </c>
      <c r="M257" s="907" t="s">
        <v>1140</v>
      </c>
      <c r="N257" s="907" t="s">
        <v>1140</v>
      </c>
      <c r="O257" s="907" t="s">
        <v>1140</v>
      </c>
      <c r="P257" s="907" t="s">
        <v>1140</v>
      </c>
      <c r="Q257" s="907" t="s">
        <v>1140</v>
      </c>
      <c r="R257" s="907" t="s">
        <v>1140</v>
      </c>
      <c r="S257" s="907" t="s">
        <v>1140</v>
      </c>
      <c r="T257" s="907" t="s">
        <v>1140</v>
      </c>
      <c r="U257" s="907" t="s">
        <v>1140</v>
      </c>
      <c r="V257" s="907" t="s">
        <v>1140</v>
      </c>
      <c r="W257" s="907" t="s">
        <v>1140</v>
      </c>
      <c r="X257" s="907" t="s">
        <v>1140</v>
      </c>
      <c r="Y257" s="907" t="s">
        <v>1140</v>
      </c>
      <c r="Z257" s="907" t="s">
        <v>1140</v>
      </c>
      <c r="AA257" s="907" t="s">
        <v>1140</v>
      </c>
      <c r="AB257" s="907" t="s">
        <v>1140</v>
      </c>
      <c r="AC257" s="907" t="s">
        <v>1140</v>
      </c>
      <c r="AD257" s="907" t="s">
        <v>1140</v>
      </c>
      <c r="AE257" s="907" t="s">
        <v>1140</v>
      </c>
      <c r="AF257" s="907" t="s">
        <v>534</v>
      </c>
      <c r="AG257" s="907" t="s">
        <v>534</v>
      </c>
      <c r="AH257" s="907" t="s">
        <v>1140</v>
      </c>
      <c r="AI257" s="907" t="s">
        <v>1140</v>
      </c>
      <c r="AJ257" s="907" t="s">
        <v>1140</v>
      </c>
      <c r="AK257" s="907" t="s">
        <v>1140</v>
      </c>
      <c r="AL257" s="907" t="s">
        <v>1140</v>
      </c>
      <c r="AM257" s="907" t="s">
        <v>1140</v>
      </c>
      <c r="AN257" s="907" t="s">
        <v>1140</v>
      </c>
      <c r="AO257" s="907" t="s">
        <v>1140</v>
      </c>
      <c r="AP257" s="907" t="s">
        <v>1140</v>
      </c>
      <c r="AQ257" s="907" t="s">
        <v>1140</v>
      </c>
      <c r="AR257" s="907" t="s">
        <v>1140</v>
      </c>
      <c r="AS257" s="907" t="s">
        <v>1140</v>
      </c>
      <c r="AT257" s="907" t="s">
        <v>1140</v>
      </c>
      <c r="AU257" s="907" t="s">
        <v>1140</v>
      </c>
      <c r="AV257" s="907" t="s">
        <v>1140</v>
      </c>
      <c r="AW257" s="907" t="s">
        <v>1140</v>
      </c>
      <c r="AX257" s="907" t="s">
        <v>1140</v>
      </c>
      <c r="AY257" s="907" t="s">
        <v>534</v>
      </c>
      <c r="AZ257" s="907" t="s">
        <v>534</v>
      </c>
      <c r="BA257" s="907" t="s">
        <v>1140</v>
      </c>
      <c r="BB257" s="907" t="s">
        <v>534</v>
      </c>
      <c r="BC257" s="907" t="s">
        <v>1140</v>
      </c>
      <c r="BD257" s="907" t="s">
        <v>534</v>
      </c>
      <c r="BE257" s="907" t="s">
        <v>1140</v>
      </c>
      <c r="BF257" s="907" t="s">
        <v>1140</v>
      </c>
      <c r="BG257" s="907" t="s">
        <v>534</v>
      </c>
      <c r="BH257" s="907" t="s">
        <v>534</v>
      </c>
      <c r="BI257" s="907" t="s">
        <v>1140</v>
      </c>
      <c r="BJ257" s="907" t="s">
        <v>534</v>
      </c>
      <c r="BK257" s="907" t="s">
        <v>1140</v>
      </c>
      <c r="BL257" s="907" t="s">
        <v>534</v>
      </c>
      <c r="BM257" s="907" t="s">
        <v>1140</v>
      </c>
      <c r="BN257" s="907" t="s">
        <v>1140</v>
      </c>
      <c r="BO257" s="907" t="s">
        <v>534</v>
      </c>
      <c r="BP257" s="907" t="s">
        <v>534</v>
      </c>
      <c r="BQ257" s="907" t="s">
        <v>534</v>
      </c>
      <c r="BR257" s="907" t="s">
        <v>534</v>
      </c>
      <c r="BS257" s="907" t="s">
        <v>1140</v>
      </c>
      <c r="BT257" s="907" t="s">
        <v>534</v>
      </c>
      <c r="BU257" s="907" t="s">
        <v>1140</v>
      </c>
      <c r="BV257" s="907" t="s">
        <v>1140</v>
      </c>
      <c r="BW257" s="907" t="s">
        <v>1140</v>
      </c>
      <c r="BX257" s="907" t="s">
        <v>1140</v>
      </c>
      <c r="BY257" s="907" t="s">
        <v>1140</v>
      </c>
      <c r="BZ257" s="907" t="s">
        <v>534</v>
      </c>
      <c r="CA257" s="907" t="s">
        <v>534</v>
      </c>
      <c r="CB257" s="907" t="s">
        <v>1140</v>
      </c>
      <c r="CC257" s="907" t="s">
        <v>1140</v>
      </c>
      <c r="CD257" s="907" t="s">
        <v>1140</v>
      </c>
      <c r="CE257" s="907" t="s">
        <v>534</v>
      </c>
      <c r="CF257" s="907" t="s">
        <v>534</v>
      </c>
      <c r="CG257" s="907" t="s">
        <v>534</v>
      </c>
      <c r="CH257" s="907" t="s">
        <v>534</v>
      </c>
      <c r="CI257" s="907" t="s">
        <v>1140</v>
      </c>
      <c r="CJ257" s="907" t="s">
        <v>1140</v>
      </c>
      <c r="CK257" s="907" t="s">
        <v>1140</v>
      </c>
      <c r="CL257" s="907" t="s">
        <v>1140</v>
      </c>
      <c r="CM257" s="907" t="s">
        <v>1140</v>
      </c>
      <c r="CN257" s="907" t="s">
        <v>534</v>
      </c>
      <c r="CO257" s="907" t="s">
        <v>1140</v>
      </c>
      <c r="CP257" s="907" t="s">
        <v>1140</v>
      </c>
      <c r="CQ257" s="907" t="s">
        <v>1140</v>
      </c>
      <c r="CR257" s="907" t="s">
        <v>1140</v>
      </c>
      <c r="CS257" s="907" t="s">
        <v>1140</v>
      </c>
      <c r="CT257" s="907" t="s">
        <v>1140</v>
      </c>
      <c r="CU257" s="907" t="s">
        <v>1140</v>
      </c>
      <c r="CV257" s="907" t="s">
        <v>1140</v>
      </c>
      <c r="CW257" s="907" t="s">
        <v>1140</v>
      </c>
      <c r="CX257" s="907" t="s">
        <v>1140</v>
      </c>
      <c r="CY257" s="907" t="s">
        <v>1140</v>
      </c>
      <c r="CZ257" s="907" t="s">
        <v>534</v>
      </c>
      <c r="DA257" s="907" t="s">
        <v>1140</v>
      </c>
      <c r="DB257" s="907" t="s">
        <v>1140</v>
      </c>
      <c r="DC257" s="907" t="s">
        <v>1140</v>
      </c>
      <c r="DD257" s="907" t="s">
        <v>1140</v>
      </c>
      <c r="DE257" s="907" t="s">
        <v>1140</v>
      </c>
      <c r="DF257" s="907" t="s">
        <v>1140</v>
      </c>
      <c r="DG257" s="907" t="s">
        <v>1140</v>
      </c>
      <c r="DH257" s="907" t="s">
        <v>1140</v>
      </c>
      <c r="DI257" s="907" t="s">
        <v>1140</v>
      </c>
      <c r="DJ257" s="907" t="s">
        <v>534</v>
      </c>
      <c r="DK257" s="907" t="s">
        <v>1140</v>
      </c>
      <c r="DL257" s="907" t="s">
        <v>1140</v>
      </c>
      <c r="DM257" s="907" t="s">
        <v>1140</v>
      </c>
      <c r="DN257" s="907" t="s">
        <v>1140</v>
      </c>
      <c r="DO257" s="907" t="s">
        <v>1140</v>
      </c>
      <c r="DP257" s="907" t="s">
        <v>1140</v>
      </c>
      <c r="DQ257" s="907" t="s">
        <v>1140</v>
      </c>
      <c r="DR257" s="907" t="s">
        <v>534</v>
      </c>
      <c r="DS257" s="907" t="s">
        <v>534</v>
      </c>
      <c r="DT257" s="907" t="s">
        <v>1140</v>
      </c>
      <c r="DU257" s="907" t="s">
        <v>1140</v>
      </c>
      <c r="DV257" s="907" t="s">
        <v>1140</v>
      </c>
      <c r="DW257" s="907" t="s">
        <v>534</v>
      </c>
      <c r="DX257" s="907" t="s">
        <v>534</v>
      </c>
      <c r="DY257" s="907" t="s">
        <v>534</v>
      </c>
      <c r="DZ257" s="907" t="s">
        <v>534</v>
      </c>
      <c r="EA257" s="907" t="s">
        <v>534</v>
      </c>
      <c r="EB257" s="907" t="s">
        <v>534</v>
      </c>
      <c r="EC257" s="907" t="s">
        <v>534</v>
      </c>
      <c r="ED257" s="907" t="s">
        <v>534</v>
      </c>
      <c r="EE257" s="907" t="s">
        <v>534</v>
      </c>
      <c r="EF257" s="907" t="s">
        <v>1140</v>
      </c>
      <c r="EG257" s="907" t="s">
        <v>1140</v>
      </c>
      <c r="EH257" s="907" t="s">
        <v>1140</v>
      </c>
      <c r="EI257" s="907" t="s">
        <v>1140</v>
      </c>
      <c r="EJ257" s="907" t="s">
        <v>1140</v>
      </c>
      <c r="EK257" s="907" t="s">
        <v>1140</v>
      </c>
      <c r="EL257" s="907" t="s">
        <v>1140</v>
      </c>
      <c r="EM257" s="907" t="s">
        <v>1140</v>
      </c>
      <c r="EN257" s="907" t="s">
        <v>1140</v>
      </c>
      <c r="EO257" s="907" t="s">
        <v>1140</v>
      </c>
      <c r="EP257" s="907" t="s">
        <v>1140</v>
      </c>
      <c r="EQ257" s="907" t="s">
        <v>1140</v>
      </c>
      <c r="ER257" s="907" t="s">
        <v>1140</v>
      </c>
      <c r="ES257" s="907" t="s">
        <v>534</v>
      </c>
      <c r="ET257" s="907" t="s">
        <v>534</v>
      </c>
      <c r="EU257" s="907" t="s">
        <v>534</v>
      </c>
      <c r="EV257" s="907" t="s">
        <v>1140</v>
      </c>
      <c r="EW257" s="907" t="s">
        <v>1140</v>
      </c>
      <c r="EX257" s="907" t="s">
        <v>534</v>
      </c>
      <c r="EY257" s="907" t="s">
        <v>1140</v>
      </c>
      <c r="EZ257" s="907" t="s">
        <v>1140</v>
      </c>
      <c r="FA257" s="907" t="s">
        <v>1140</v>
      </c>
      <c r="FB257" s="907" t="s">
        <v>1140</v>
      </c>
      <c r="FC257" s="907" t="s">
        <v>534</v>
      </c>
      <c r="FD257" s="907" t="s">
        <v>1140</v>
      </c>
      <c r="FE257" s="907" t="s">
        <v>1140</v>
      </c>
      <c r="FF257" s="907" t="s">
        <v>1140</v>
      </c>
      <c r="FG257" s="907" t="s">
        <v>1140</v>
      </c>
      <c r="FH257" s="907" t="s">
        <v>534</v>
      </c>
      <c r="FI257" s="907" t="s">
        <v>534</v>
      </c>
      <c r="FJ257" s="907" t="s">
        <v>1140</v>
      </c>
      <c r="FK257" s="907" t="s">
        <v>1140</v>
      </c>
      <c r="FL257" s="907" t="s">
        <v>1140</v>
      </c>
      <c r="FM257" s="907" t="s">
        <v>1140</v>
      </c>
      <c r="FN257" s="907" t="s">
        <v>1140</v>
      </c>
      <c r="FO257" s="907" t="s">
        <v>1140</v>
      </c>
      <c r="FP257" s="907" t="s">
        <v>1140</v>
      </c>
      <c r="FQ257" s="907" t="s">
        <v>1140</v>
      </c>
      <c r="FR257" s="907" t="s">
        <v>534</v>
      </c>
      <c r="FS257" s="907" t="s">
        <v>1140</v>
      </c>
      <c r="FT257" s="907" t="s">
        <v>1140</v>
      </c>
      <c r="FU257" s="907" t="s">
        <v>1140</v>
      </c>
      <c r="FV257" s="907" t="s">
        <v>534</v>
      </c>
      <c r="FW257" s="907" t="s">
        <v>1140</v>
      </c>
      <c r="FX257" s="907" t="s">
        <v>534</v>
      </c>
      <c r="FY257" s="907" t="s">
        <v>534</v>
      </c>
      <c r="FZ257" s="907" t="s">
        <v>534</v>
      </c>
      <c r="GA257" s="907" t="s">
        <v>534</v>
      </c>
      <c r="GB257" s="907" t="s">
        <v>534</v>
      </c>
      <c r="GC257" s="907" t="s">
        <v>1140</v>
      </c>
      <c r="GD257" s="907" t="s">
        <v>534</v>
      </c>
      <c r="GE257" s="907" t="s">
        <v>534</v>
      </c>
      <c r="GF257" s="907" t="s">
        <v>1140</v>
      </c>
      <c r="GG257" s="907" t="s">
        <v>1140</v>
      </c>
      <c r="GH257" s="907" t="s">
        <v>534</v>
      </c>
      <c r="GI257" s="907" t="s">
        <v>534</v>
      </c>
      <c r="GJ257" s="907" t="s">
        <v>534</v>
      </c>
      <c r="GK257" s="907" t="s">
        <v>534</v>
      </c>
    </row>
    <row r="258" spans="1:193" x14ac:dyDescent="0.2">
      <c r="A258" s="906">
        <v>44718</v>
      </c>
      <c r="B258" s="907" t="s">
        <v>1140</v>
      </c>
      <c r="C258" s="907" t="s">
        <v>1140</v>
      </c>
      <c r="D258" s="907" t="s">
        <v>1140</v>
      </c>
      <c r="E258" s="907" t="s">
        <v>534</v>
      </c>
      <c r="F258" s="907" t="s">
        <v>1140</v>
      </c>
      <c r="G258" s="907" t="s">
        <v>1140</v>
      </c>
      <c r="H258" s="907" t="s">
        <v>1140</v>
      </c>
      <c r="I258" s="907" t="s">
        <v>1140</v>
      </c>
      <c r="J258" s="907" t="s">
        <v>1140</v>
      </c>
      <c r="K258" s="907" t="s">
        <v>1140</v>
      </c>
      <c r="L258" s="907" t="s">
        <v>1140</v>
      </c>
      <c r="M258" s="907" t="s">
        <v>1140</v>
      </c>
      <c r="N258" s="907" t="s">
        <v>1140</v>
      </c>
      <c r="O258" s="907" t="s">
        <v>1140</v>
      </c>
      <c r="P258" s="907" t="s">
        <v>1140</v>
      </c>
      <c r="Q258" s="907" t="s">
        <v>1140</v>
      </c>
      <c r="R258" s="907" t="s">
        <v>1140</v>
      </c>
      <c r="S258" s="907" t="s">
        <v>1140</v>
      </c>
      <c r="T258" s="907" t="s">
        <v>1140</v>
      </c>
      <c r="U258" s="907" t="s">
        <v>1140</v>
      </c>
      <c r="V258" s="907" t="s">
        <v>1140</v>
      </c>
      <c r="W258" s="907" t="s">
        <v>1140</v>
      </c>
      <c r="X258" s="907" t="s">
        <v>1140</v>
      </c>
      <c r="Y258" s="907" t="s">
        <v>1140</v>
      </c>
      <c r="Z258" s="907" t="s">
        <v>1140</v>
      </c>
      <c r="AA258" s="907" t="s">
        <v>1140</v>
      </c>
      <c r="AB258" s="907" t="s">
        <v>1140</v>
      </c>
      <c r="AC258" s="907" t="s">
        <v>1140</v>
      </c>
      <c r="AD258" s="907" t="s">
        <v>1140</v>
      </c>
      <c r="AE258" s="907" t="s">
        <v>1140</v>
      </c>
      <c r="AF258" s="907" t="s">
        <v>534</v>
      </c>
      <c r="AG258" s="907" t="s">
        <v>534</v>
      </c>
      <c r="AH258" s="907" t="s">
        <v>1140</v>
      </c>
      <c r="AI258" s="907" t="s">
        <v>1140</v>
      </c>
      <c r="AJ258" s="907" t="s">
        <v>1140</v>
      </c>
      <c r="AK258" s="907" t="s">
        <v>1140</v>
      </c>
      <c r="AL258" s="907" t="s">
        <v>1140</v>
      </c>
      <c r="AM258" s="907" t="s">
        <v>1140</v>
      </c>
      <c r="AN258" s="907" t="s">
        <v>1140</v>
      </c>
      <c r="AO258" s="907" t="s">
        <v>1140</v>
      </c>
      <c r="AP258" s="907" t="s">
        <v>1140</v>
      </c>
      <c r="AQ258" s="907" t="s">
        <v>1140</v>
      </c>
      <c r="AR258" s="907" t="s">
        <v>1140</v>
      </c>
      <c r="AS258" s="907" t="s">
        <v>1140</v>
      </c>
      <c r="AT258" s="907" t="s">
        <v>1140</v>
      </c>
      <c r="AU258" s="907" t="s">
        <v>1140</v>
      </c>
      <c r="AV258" s="907" t="s">
        <v>1140</v>
      </c>
      <c r="AW258" s="907" t="s">
        <v>1140</v>
      </c>
      <c r="AX258" s="907" t="s">
        <v>1140</v>
      </c>
      <c r="AY258" s="907" t="s">
        <v>534</v>
      </c>
      <c r="AZ258" s="907" t="s">
        <v>534</v>
      </c>
      <c r="BA258" s="907" t="s">
        <v>1140</v>
      </c>
      <c r="BB258" s="907" t="s">
        <v>534</v>
      </c>
      <c r="BC258" s="907" t="s">
        <v>1140</v>
      </c>
      <c r="BD258" s="907" t="s">
        <v>534</v>
      </c>
      <c r="BE258" s="907" t="s">
        <v>1140</v>
      </c>
      <c r="BF258" s="907" t="s">
        <v>1140</v>
      </c>
      <c r="BG258" s="907" t="s">
        <v>534</v>
      </c>
      <c r="BH258" s="907" t="s">
        <v>534</v>
      </c>
      <c r="BI258" s="907" t="s">
        <v>1140</v>
      </c>
      <c r="BJ258" s="907" t="s">
        <v>534</v>
      </c>
      <c r="BK258" s="907" t="s">
        <v>1140</v>
      </c>
      <c r="BL258" s="907" t="s">
        <v>534</v>
      </c>
      <c r="BM258" s="907" t="s">
        <v>1140</v>
      </c>
      <c r="BN258" s="907" t="s">
        <v>1140</v>
      </c>
      <c r="BO258" s="907" t="s">
        <v>534</v>
      </c>
      <c r="BP258" s="907" t="s">
        <v>534</v>
      </c>
      <c r="BQ258" s="907" t="s">
        <v>534</v>
      </c>
      <c r="BR258" s="907" t="s">
        <v>534</v>
      </c>
      <c r="BS258" s="907" t="s">
        <v>1140</v>
      </c>
      <c r="BT258" s="907" t="s">
        <v>534</v>
      </c>
      <c r="BU258" s="907" t="s">
        <v>1140</v>
      </c>
      <c r="BV258" s="907" t="s">
        <v>1140</v>
      </c>
      <c r="BW258" s="907" t="s">
        <v>1140</v>
      </c>
      <c r="BX258" s="907" t="s">
        <v>1140</v>
      </c>
      <c r="BY258" s="907" t="s">
        <v>1140</v>
      </c>
      <c r="BZ258" s="907" t="s">
        <v>534</v>
      </c>
      <c r="CA258" s="907" t="s">
        <v>534</v>
      </c>
      <c r="CB258" s="907" t="s">
        <v>1140</v>
      </c>
      <c r="CC258" s="907" t="s">
        <v>1140</v>
      </c>
      <c r="CD258" s="907" t="s">
        <v>1140</v>
      </c>
      <c r="CE258" s="907" t="s">
        <v>1140</v>
      </c>
      <c r="CF258" s="907" t="s">
        <v>534</v>
      </c>
      <c r="CG258" s="907" t="s">
        <v>1140</v>
      </c>
      <c r="CH258" s="907" t="s">
        <v>1140</v>
      </c>
      <c r="CI258" s="907" t="s">
        <v>1140</v>
      </c>
      <c r="CJ258" s="907" t="s">
        <v>1140</v>
      </c>
      <c r="CK258" s="907" t="s">
        <v>1140</v>
      </c>
      <c r="CL258" s="907" t="s">
        <v>1140</v>
      </c>
      <c r="CM258" s="907" t="s">
        <v>1140</v>
      </c>
      <c r="CN258" s="907" t="s">
        <v>534</v>
      </c>
      <c r="CO258" s="907" t="s">
        <v>1140</v>
      </c>
      <c r="CP258" s="907" t="s">
        <v>1140</v>
      </c>
      <c r="CQ258" s="907" t="s">
        <v>1140</v>
      </c>
      <c r="CR258" s="907" t="s">
        <v>1140</v>
      </c>
      <c r="CS258" s="907" t="s">
        <v>1140</v>
      </c>
      <c r="CT258" s="907" t="s">
        <v>1140</v>
      </c>
      <c r="CU258" s="907" t="s">
        <v>1140</v>
      </c>
      <c r="CV258" s="907" t="s">
        <v>1140</v>
      </c>
      <c r="CW258" s="907" t="s">
        <v>1140</v>
      </c>
      <c r="CX258" s="907" t="s">
        <v>1140</v>
      </c>
      <c r="CY258" s="907" t="s">
        <v>1140</v>
      </c>
      <c r="CZ258" s="907" t="s">
        <v>534</v>
      </c>
      <c r="DA258" s="907" t="s">
        <v>1140</v>
      </c>
      <c r="DB258" s="907" t="s">
        <v>1140</v>
      </c>
      <c r="DC258" s="907" t="s">
        <v>1140</v>
      </c>
      <c r="DD258" s="907" t="s">
        <v>1140</v>
      </c>
      <c r="DE258" s="907" t="s">
        <v>1140</v>
      </c>
      <c r="DF258" s="907" t="s">
        <v>1140</v>
      </c>
      <c r="DG258" s="907" t="s">
        <v>1140</v>
      </c>
      <c r="DH258" s="907" t="s">
        <v>1140</v>
      </c>
      <c r="DI258" s="907" t="s">
        <v>1140</v>
      </c>
      <c r="DJ258" s="907" t="s">
        <v>534</v>
      </c>
      <c r="DK258" s="907" t="s">
        <v>1140</v>
      </c>
      <c r="DL258" s="907" t="s">
        <v>1140</v>
      </c>
      <c r="DM258" s="907" t="s">
        <v>1140</v>
      </c>
      <c r="DN258" s="907" t="s">
        <v>1140</v>
      </c>
      <c r="DO258" s="907" t="s">
        <v>1140</v>
      </c>
      <c r="DP258" s="907" t="s">
        <v>1140</v>
      </c>
      <c r="DQ258" s="907" t="s">
        <v>1140</v>
      </c>
      <c r="DR258" s="907" t="s">
        <v>1140</v>
      </c>
      <c r="DS258" s="907" t="s">
        <v>1140</v>
      </c>
      <c r="DT258" s="907" t="s">
        <v>1140</v>
      </c>
      <c r="DU258" s="907" t="s">
        <v>1140</v>
      </c>
      <c r="DV258" s="907" t="s">
        <v>1140</v>
      </c>
      <c r="DW258" s="907" t="s">
        <v>534</v>
      </c>
      <c r="DX258" s="907" t="s">
        <v>534</v>
      </c>
      <c r="DY258" s="907" t="s">
        <v>534</v>
      </c>
      <c r="DZ258" s="907" t="s">
        <v>1140</v>
      </c>
      <c r="EA258" s="907" t="s">
        <v>534</v>
      </c>
      <c r="EB258" s="907" t="s">
        <v>534</v>
      </c>
      <c r="EC258" s="907" t="s">
        <v>534</v>
      </c>
      <c r="ED258" s="907" t="s">
        <v>534</v>
      </c>
      <c r="EE258" s="907" t="s">
        <v>534</v>
      </c>
      <c r="EF258" s="907" t="s">
        <v>1140</v>
      </c>
      <c r="EG258" s="907" t="s">
        <v>1140</v>
      </c>
      <c r="EH258" s="907" t="s">
        <v>1140</v>
      </c>
      <c r="EI258" s="907" t="s">
        <v>1140</v>
      </c>
      <c r="EJ258" s="907" t="s">
        <v>1140</v>
      </c>
      <c r="EK258" s="907" t="s">
        <v>1140</v>
      </c>
      <c r="EL258" s="907" t="s">
        <v>1140</v>
      </c>
      <c r="EM258" s="907" t="s">
        <v>1140</v>
      </c>
      <c r="EN258" s="907" t="s">
        <v>1140</v>
      </c>
      <c r="EO258" s="907" t="s">
        <v>1140</v>
      </c>
      <c r="EP258" s="907" t="s">
        <v>1140</v>
      </c>
      <c r="EQ258" s="907" t="s">
        <v>1140</v>
      </c>
      <c r="ER258" s="907" t="s">
        <v>534</v>
      </c>
      <c r="ES258" s="907" t="s">
        <v>534</v>
      </c>
      <c r="ET258" s="907" t="s">
        <v>534</v>
      </c>
      <c r="EU258" s="907" t="s">
        <v>1140</v>
      </c>
      <c r="EV258" s="907" t="s">
        <v>1140</v>
      </c>
      <c r="EW258" s="907" t="s">
        <v>1140</v>
      </c>
      <c r="EX258" s="907" t="s">
        <v>534</v>
      </c>
      <c r="EY258" s="907" t="s">
        <v>1140</v>
      </c>
      <c r="EZ258" s="907" t="s">
        <v>1140</v>
      </c>
      <c r="FA258" s="907" t="s">
        <v>1140</v>
      </c>
      <c r="FB258" s="907" t="s">
        <v>534</v>
      </c>
      <c r="FC258" s="907" t="s">
        <v>1140</v>
      </c>
      <c r="FD258" s="907" t="s">
        <v>1140</v>
      </c>
      <c r="FE258" s="907" t="s">
        <v>1140</v>
      </c>
      <c r="FF258" s="907" t="s">
        <v>1140</v>
      </c>
      <c r="FG258" s="907" t="s">
        <v>1140</v>
      </c>
      <c r="FH258" s="907" t="s">
        <v>534</v>
      </c>
      <c r="FI258" s="907" t="s">
        <v>534</v>
      </c>
      <c r="FJ258" s="907" t="s">
        <v>1140</v>
      </c>
      <c r="FK258" s="907" t="s">
        <v>1140</v>
      </c>
      <c r="FL258" s="907" t="s">
        <v>1140</v>
      </c>
      <c r="FM258" s="907" t="s">
        <v>1140</v>
      </c>
      <c r="FN258" s="907" t="s">
        <v>1140</v>
      </c>
      <c r="FO258" s="907" t="s">
        <v>1140</v>
      </c>
      <c r="FP258" s="907" t="s">
        <v>1140</v>
      </c>
      <c r="FQ258" s="907" t="s">
        <v>1140</v>
      </c>
      <c r="FR258" s="907" t="s">
        <v>534</v>
      </c>
      <c r="FS258" s="907" t="s">
        <v>1140</v>
      </c>
      <c r="FT258" s="907" t="s">
        <v>1140</v>
      </c>
      <c r="FU258" s="907" t="s">
        <v>1140</v>
      </c>
      <c r="FV258" s="907" t="s">
        <v>534</v>
      </c>
      <c r="FW258" s="907" t="s">
        <v>1140</v>
      </c>
      <c r="FX258" s="907" t="s">
        <v>534</v>
      </c>
      <c r="FY258" s="907" t="s">
        <v>534</v>
      </c>
      <c r="FZ258" s="907" t="s">
        <v>534</v>
      </c>
      <c r="GA258" s="907" t="s">
        <v>534</v>
      </c>
      <c r="GB258" s="907" t="s">
        <v>534</v>
      </c>
      <c r="GC258" s="907" t="s">
        <v>1140</v>
      </c>
      <c r="GD258" s="907" t="s">
        <v>534</v>
      </c>
      <c r="GE258" s="907" t="s">
        <v>534</v>
      </c>
      <c r="GF258" s="907" t="s">
        <v>1140</v>
      </c>
      <c r="GG258" s="907" t="s">
        <v>1140</v>
      </c>
      <c r="GH258" s="907" t="s">
        <v>534</v>
      </c>
      <c r="GI258" s="907" t="s">
        <v>534</v>
      </c>
      <c r="GJ258" s="907" t="s">
        <v>534</v>
      </c>
      <c r="GK258" s="907" t="s">
        <v>534</v>
      </c>
    </row>
    <row r="259" spans="1:193" x14ac:dyDescent="0.2">
      <c r="A259" s="906">
        <v>44719</v>
      </c>
      <c r="B259" s="907" t="s">
        <v>1140</v>
      </c>
      <c r="C259" s="907" t="s">
        <v>1140</v>
      </c>
      <c r="D259" s="907" t="s">
        <v>1140</v>
      </c>
      <c r="E259" s="907" t="s">
        <v>534</v>
      </c>
      <c r="F259" s="907" t="s">
        <v>1140</v>
      </c>
      <c r="G259" s="907" t="s">
        <v>1140</v>
      </c>
      <c r="H259" s="907" t="s">
        <v>1140</v>
      </c>
      <c r="I259" s="907" t="s">
        <v>1140</v>
      </c>
      <c r="J259" s="907" t="s">
        <v>1140</v>
      </c>
      <c r="K259" s="907" t="s">
        <v>1140</v>
      </c>
      <c r="L259" s="907" t="s">
        <v>1140</v>
      </c>
      <c r="M259" s="907" t="s">
        <v>1140</v>
      </c>
      <c r="N259" s="907" t="s">
        <v>1140</v>
      </c>
      <c r="O259" s="907" t="s">
        <v>1140</v>
      </c>
      <c r="P259" s="907" t="s">
        <v>1140</v>
      </c>
      <c r="Q259" s="907" t="s">
        <v>1140</v>
      </c>
      <c r="R259" s="907" t="s">
        <v>1140</v>
      </c>
      <c r="S259" s="907" t="s">
        <v>1140</v>
      </c>
      <c r="T259" s="907" t="s">
        <v>1140</v>
      </c>
      <c r="U259" s="907" t="s">
        <v>1140</v>
      </c>
      <c r="V259" s="907" t="s">
        <v>1140</v>
      </c>
      <c r="W259" s="907" t="s">
        <v>1140</v>
      </c>
      <c r="X259" s="907" t="s">
        <v>1140</v>
      </c>
      <c r="Y259" s="907" t="s">
        <v>1140</v>
      </c>
      <c r="Z259" s="907" t="s">
        <v>1140</v>
      </c>
      <c r="AA259" s="907" t="s">
        <v>1140</v>
      </c>
      <c r="AB259" s="907" t="s">
        <v>1140</v>
      </c>
      <c r="AC259" s="907" t="s">
        <v>1140</v>
      </c>
      <c r="AD259" s="907" t="s">
        <v>1140</v>
      </c>
      <c r="AE259" s="907" t="s">
        <v>1140</v>
      </c>
      <c r="AF259" s="907" t="s">
        <v>534</v>
      </c>
      <c r="AG259" s="907" t="s">
        <v>534</v>
      </c>
      <c r="AH259" s="907" t="s">
        <v>1140</v>
      </c>
      <c r="AI259" s="907" t="s">
        <v>1140</v>
      </c>
      <c r="AJ259" s="907" t="s">
        <v>1140</v>
      </c>
      <c r="AK259" s="907" t="s">
        <v>1140</v>
      </c>
      <c r="AL259" s="907" t="s">
        <v>1140</v>
      </c>
      <c r="AM259" s="907" t="s">
        <v>1140</v>
      </c>
      <c r="AN259" s="907" t="s">
        <v>1140</v>
      </c>
      <c r="AO259" s="907" t="s">
        <v>1140</v>
      </c>
      <c r="AP259" s="907" t="s">
        <v>1140</v>
      </c>
      <c r="AQ259" s="907" t="s">
        <v>1140</v>
      </c>
      <c r="AR259" s="907" t="s">
        <v>1140</v>
      </c>
      <c r="AS259" s="907" t="s">
        <v>1140</v>
      </c>
      <c r="AT259" s="907" t="s">
        <v>1140</v>
      </c>
      <c r="AU259" s="907" t="s">
        <v>1140</v>
      </c>
      <c r="AV259" s="907" t="s">
        <v>1140</v>
      </c>
      <c r="AW259" s="907" t="s">
        <v>1140</v>
      </c>
      <c r="AX259" s="907" t="s">
        <v>1140</v>
      </c>
      <c r="AY259" s="907" t="s">
        <v>534</v>
      </c>
      <c r="AZ259" s="907" t="s">
        <v>534</v>
      </c>
      <c r="BA259" s="907" t="s">
        <v>1140</v>
      </c>
      <c r="BB259" s="907" t="s">
        <v>534</v>
      </c>
      <c r="BC259" s="907" t="s">
        <v>1140</v>
      </c>
      <c r="BD259" s="907" t="s">
        <v>534</v>
      </c>
      <c r="BE259" s="907" t="s">
        <v>1140</v>
      </c>
      <c r="BF259" s="907" t="s">
        <v>1140</v>
      </c>
      <c r="BG259" s="907" t="s">
        <v>534</v>
      </c>
      <c r="BH259" s="907" t="s">
        <v>534</v>
      </c>
      <c r="BI259" s="907" t="s">
        <v>1140</v>
      </c>
      <c r="BJ259" s="907" t="s">
        <v>534</v>
      </c>
      <c r="BK259" s="907" t="s">
        <v>1140</v>
      </c>
      <c r="BL259" s="907" t="s">
        <v>534</v>
      </c>
      <c r="BM259" s="907" t="s">
        <v>1140</v>
      </c>
      <c r="BN259" s="907" t="s">
        <v>1140</v>
      </c>
      <c r="BO259" s="907" t="s">
        <v>534</v>
      </c>
      <c r="BP259" s="907" t="s">
        <v>534</v>
      </c>
      <c r="BQ259" s="907" t="s">
        <v>534</v>
      </c>
      <c r="BR259" s="907" t="s">
        <v>534</v>
      </c>
      <c r="BS259" s="907" t="s">
        <v>1140</v>
      </c>
      <c r="BT259" s="907" t="s">
        <v>534</v>
      </c>
      <c r="BU259" s="907" t="s">
        <v>1140</v>
      </c>
      <c r="BV259" s="907" t="s">
        <v>1140</v>
      </c>
      <c r="BW259" s="907" t="s">
        <v>1140</v>
      </c>
      <c r="BX259" s="907" t="s">
        <v>1140</v>
      </c>
      <c r="BY259" s="907" t="s">
        <v>1140</v>
      </c>
      <c r="BZ259" s="907" t="s">
        <v>534</v>
      </c>
      <c r="CA259" s="907" t="s">
        <v>534</v>
      </c>
      <c r="CB259" s="907" t="s">
        <v>1140</v>
      </c>
      <c r="CC259" s="907" t="s">
        <v>1140</v>
      </c>
      <c r="CD259" s="907" t="s">
        <v>1140</v>
      </c>
      <c r="CE259" s="907" t="s">
        <v>1140</v>
      </c>
      <c r="CF259" s="907" t="s">
        <v>534</v>
      </c>
      <c r="CG259" s="907" t="s">
        <v>1140</v>
      </c>
      <c r="CH259" s="907" t="s">
        <v>1140</v>
      </c>
      <c r="CI259" s="907" t="s">
        <v>1140</v>
      </c>
      <c r="CJ259" s="907" t="s">
        <v>1140</v>
      </c>
      <c r="CK259" s="907" t="s">
        <v>1140</v>
      </c>
      <c r="CL259" s="907" t="s">
        <v>1140</v>
      </c>
      <c r="CM259" s="907" t="s">
        <v>1140</v>
      </c>
      <c r="CN259" s="907" t="s">
        <v>534</v>
      </c>
      <c r="CO259" s="907" t="s">
        <v>1140</v>
      </c>
      <c r="CP259" s="907" t="s">
        <v>1140</v>
      </c>
      <c r="CQ259" s="907" t="s">
        <v>1140</v>
      </c>
      <c r="CR259" s="907" t="s">
        <v>1140</v>
      </c>
      <c r="CS259" s="907" t="s">
        <v>1140</v>
      </c>
      <c r="CT259" s="907" t="s">
        <v>1140</v>
      </c>
      <c r="CU259" s="907" t="s">
        <v>1140</v>
      </c>
      <c r="CV259" s="907" t="s">
        <v>1140</v>
      </c>
      <c r="CW259" s="907" t="s">
        <v>1140</v>
      </c>
      <c r="CX259" s="907" t="s">
        <v>1140</v>
      </c>
      <c r="CY259" s="907" t="s">
        <v>1140</v>
      </c>
      <c r="CZ259" s="907" t="s">
        <v>534</v>
      </c>
      <c r="DA259" s="907" t="s">
        <v>1140</v>
      </c>
      <c r="DB259" s="907" t="s">
        <v>1140</v>
      </c>
      <c r="DC259" s="907" t="s">
        <v>1140</v>
      </c>
      <c r="DD259" s="907" t="s">
        <v>1140</v>
      </c>
      <c r="DE259" s="907" t="s">
        <v>534</v>
      </c>
      <c r="DF259" s="907" t="s">
        <v>1140</v>
      </c>
      <c r="DG259" s="907" t="s">
        <v>1140</v>
      </c>
      <c r="DH259" s="907" t="s">
        <v>534</v>
      </c>
      <c r="DI259" s="907" t="s">
        <v>1140</v>
      </c>
      <c r="DJ259" s="907" t="s">
        <v>534</v>
      </c>
      <c r="DK259" s="907" t="s">
        <v>1140</v>
      </c>
      <c r="DL259" s="907" t="s">
        <v>1140</v>
      </c>
      <c r="DM259" s="907" t="s">
        <v>1140</v>
      </c>
      <c r="DN259" s="907" t="s">
        <v>1140</v>
      </c>
      <c r="DO259" s="907" t="s">
        <v>1140</v>
      </c>
      <c r="DP259" s="907" t="s">
        <v>1140</v>
      </c>
      <c r="DQ259" s="907" t="s">
        <v>1140</v>
      </c>
      <c r="DR259" s="907" t="s">
        <v>1140</v>
      </c>
      <c r="DS259" s="907" t="s">
        <v>1140</v>
      </c>
      <c r="DT259" s="907" t="s">
        <v>1140</v>
      </c>
      <c r="DU259" s="907" t="s">
        <v>1140</v>
      </c>
      <c r="DV259" s="907" t="s">
        <v>1140</v>
      </c>
      <c r="DW259" s="907" t="s">
        <v>534</v>
      </c>
      <c r="DX259" s="907" t="s">
        <v>534</v>
      </c>
      <c r="DY259" s="907" t="s">
        <v>534</v>
      </c>
      <c r="DZ259" s="907" t="s">
        <v>1140</v>
      </c>
      <c r="EA259" s="907" t="s">
        <v>534</v>
      </c>
      <c r="EB259" s="907" t="s">
        <v>534</v>
      </c>
      <c r="EC259" s="907" t="s">
        <v>534</v>
      </c>
      <c r="ED259" s="907" t="s">
        <v>534</v>
      </c>
      <c r="EE259" s="907" t="s">
        <v>534</v>
      </c>
      <c r="EF259" s="907" t="s">
        <v>1140</v>
      </c>
      <c r="EG259" s="907" t="s">
        <v>1140</v>
      </c>
      <c r="EH259" s="907" t="s">
        <v>1140</v>
      </c>
      <c r="EI259" s="907" t="s">
        <v>1140</v>
      </c>
      <c r="EJ259" s="907" t="s">
        <v>1140</v>
      </c>
      <c r="EK259" s="907" t="s">
        <v>1140</v>
      </c>
      <c r="EL259" s="907" t="s">
        <v>1140</v>
      </c>
      <c r="EM259" s="907" t="s">
        <v>1140</v>
      </c>
      <c r="EN259" s="907" t="s">
        <v>1140</v>
      </c>
      <c r="EO259" s="907" t="s">
        <v>1140</v>
      </c>
      <c r="EP259" s="907" t="s">
        <v>1140</v>
      </c>
      <c r="EQ259" s="907" t="s">
        <v>1140</v>
      </c>
      <c r="ER259" s="907" t="s">
        <v>534</v>
      </c>
      <c r="ES259" s="907" t="s">
        <v>534</v>
      </c>
      <c r="ET259" s="907" t="s">
        <v>534</v>
      </c>
      <c r="EU259" s="907" t="s">
        <v>1140</v>
      </c>
      <c r="EV259" s="907" t="s">
        <v>1140</v>
      </c>
      <c r="EW259" s="907" t="s">
        <v>1140</v>
      </c>
      <c r="EX259" s="907" t="s">
        <v>534</v>
      </c>
      <c r="EY259" s="907" t="s">
        <v>1140</v>
      </c>
      <c r="EZ259" s="907" t="s">
        <v>1140</v>
      </c>
      <c r="FA259" s="907" t="s">
        <v>1140</v>
      </c>
      <c r="FB259" s="907" t="s">
        <v>534</v>
      </c>
      <c r="FC259" s="907" t="s">
        <v>1140</v>
      </c>
      <c r="FD259" s="907" t="s">
        <v>1140</v>
      </c>
      <c r="FE259" s="907" t="s">
        <v>1140</v>
      </c>
      <c r="FF259" s="907" t="s">
        <v>1140</v>
      </c>
      <c r="FG259" s="907" t="s">
        <v>1140</v>
      </c>
      <c r="FH259" s="907" t="s">
        <v>1140</v>
      </c>
      <c r="FI259" s="907" t="s">
        <v>1140</v>
      </c>
      <c r="FJ259" s="907" t="s">
        <v>1140</v>
      </c>
      <c r="FK259" s="907" t="s">
        <v>1140</v>
      </c>
      <c r="FL259" s="907" t="s">
        <v>1140</v>
      </c>
      <c r="FM259" s="907" t="s">
        <v>1140</v>
      </c>
      <c r="FN259" s="907" t="s">
        <v>1140</v>
      </c>
      <c r="FO259" s="907" t="s">
        <v>1140</v>
      </c>
      <c r="FP259" s="907" t="s">
        <v>1140</v>
      </c>
      <c r="FQ259" s="907" t="s">
        <v>1140</v>
      </c>
      <c r="FR259" s="907" t="s">
        <v>534</v>
      </c>
      <c r="FS259" s="907" t="s">
        <v>1140</v>
      </c>
      <c r="FT259" s="907" t="s">
        <v>1140</v>
      </c>
      <c r="FU259" s="907" t="s">
        <v>1140</v>
      </c>
      <c r="FV259" s="907" t="s">
        <v>534</v>
      </c>
      <c r="FW259" s="907" t="s">
        <v>1140</v>
      </c>
      <c r="FX259" s="907" t="s">
        <v>534</v>
      </c>
      <c r="FY259" s="907" t="s">
        <v>534</v>
      </c>
      <c r="FZ259" s="907" t="s">
        <v>534</v>
      </c>
      <c r="GA259" s="907" t="s">
        <v>534</v>
      </c>
      <c r="GB259" s="907" t="s">
        <v>1140</v>
      </c>
      <c r="GC259" s="907" t="s">
        <v>1140</v>
      </c>
      <c r="GD259" s="907" t="s">
        <v>534</v>
      </c>
      <c r="GE259" s="907" t="s">
        <v>534</v>
      </c>
      <c r="GF259" s="907" t="s">
        <v>1140</v>
      </c>
      <c r="GG259" s="907" t="s">
        <v>1140</v>
      </c>
      <c r="GH259" s="907" t="s">
        <v>534</v>
      </c>
      <c r="GI259" s="907" t="s">
        <v>534</v>
      </c>
      <c r="GJ259" s="907" t="s">
        <v>534</v>
      </c>
      <c r="GK259" s="907" t="s">
        <v>534</v>
      </c>
    </row>
    <row r="260" spans="1:193" x14ac:dyDescent="0.2">
      <c r="A260" s="906">
        <v>44720</v>
      </c>
      <c r="B260" s="907" t="s">
        <v>1140</v>
      </c>
      <c r="C260" s="907" t="s">
        <v>1140</v>
      </c>
      <c r="D260" s="907" t="s">
        <v>1140</v>
      </c>
      <c r="E260" s="907" t="s">
        <v>534</v>
      </c>
      <c r="F260" s="907" t="s">
        <v>1140</v>
      </c>
      <c r="G260" s="907" t="s">
        <v>1140</v>
      </c>
      <c r="H260" s="907" t="s">
        <v>1140</v>
      </c>
      <c r="I260" s="907" t="s">
        <v>1140</v>
      </c>
      <c r="J260" s="907" t="s">
        <v>1140</v>
      </c>
      <c r="K260" s="907" t="s">
        <v>1140</v>
      </c>
      <c r="L260" s="907" t="s">
        <v>1140</v>
      </c>
      <c r="M260" s="907" t="s">
        <v>1140</v>
      </c>
      <c r="N260" s="907" t="s">
        <v>1140</v>
      </c>
      <c r="O260" s="907" t="s">
        <v>1140</v>
      </c>
      <c r="P260" s="907" t="s">
        <v>1140</v>
      </c>
      <c r="Q260" s="907" t="s">
        <v>1140</v>
      </c>
      <c r="R260" s="907" t="s">
        <v>1140</v>
      </c>
      <c r="S260" s="907" t="s">
        <v>1140</v>
      </c>
      <c r="T260" s="907" t="s">
        <v>1140</v>
      </c>
      <c r="U260" s="907" t="s">
        <v>1140</v>
      </c>
      <c r="V260" s="907" t="s">
        <v>1140</v>
      </c>
      <c r="W260" s="907" t="s">
        <v>1140</v>
      </c>
      <c r="X260" s="907" t="s">
        <v>1140</v>
      </c>
      <c r="Y260" s="907" t="s">
        <v>1140</v>
      </c>
      <c r="Z260" s="907" t="s">
        <v>1140</v>
      </c>
      <c r="AA260" s="907" t="s">
        <v>1140</v>
      </c>
      <c r="AB260" s="907" t="s">
        <v>1140</v>
      </c>
      <c r="AC260" s="907" t="s">
        <v>1140</v>
      </c>
      <c r="AD260" s="907" t="s">
        <v>1140</v>
      </c>
      <c r="AE260" s="907" t="s">
        <v>1140</v>
      </c>
      <c r="AF260" s="907" t="s">
        <v>534</v>
      </c>
      <c r="AG260" s="907" t="s">
        <v>534</v>
      </c>
      <c r="AH260" s="907" t="s">
        <v>1140</v>
      </c>
      <c r="AI260" s="907" t="s">
        <v>1140</v>
      </c>
      <c r="AJ260" s="907" t="s">
        <v>1140</v>
      </c>
      <c r="AK260" s="907" t="s">
        <v>1140</v>
      </c>
      <c r="AL260" s="907" t="s">
        <v>1140</v>
      </c>
      <c r="AM260" s="907" t="s">
        <v>1140</v>
      </c>
      <c r="AN260" s="907" t="s">
        <v>1140</v>
      </c>
      <c r="AO260" s="907" t="s">
        <v>1140</v>
      </c>
      <c r="AP260" s="907" t="s">
        <v>1140</v>
      </c>
      <c r="AQ260" s="907" t="s">
        <v>1140</v>
      </c>
      <c r="AR260" s="907" t="s">
        <v>1140</v>
      </c>
      <c r="AS260" s="907" t="s">
        <v>1140</v>
      </c>
      <c r="AT260" s="907" t="s">
        <v>1140</v>
      </c>
      <c r="AU260" s="907" t="s">
        <v>1140</v>
      </c>
      <c r="AV260" s="907" t="s">
        <v>1140</v>
      </c>
      <c r="AW260" s="907" t="s">
        <v>1140</v>
      </c>
      <c r="AX260" s="907" t="s">
        <v>1140</v>
      </c>
      <c r="AY260" s="907" t="s">
        <v>534</v>
      </c>
      <c r="AZ260" s="907" t="s">
        <v>534</v>
      </c>
      <c r="BA260" s="907" t="s">
        <v>1140</v>
      </c>
      <c r="BB260" s="907" t="s">
        <v>534</v>
      </c>
      <c r="BC260" s="907" t="s">
        <v>1140</v>
      </c>
      <c r="BD260" s="907" t="s">
        <v>534</v>
      </c>
      <c r="BE260" s="907" t="s">
        <v>1140</v>
      </c>
      <c r="BF260" s="907" t="s">
        <v>1140</v>
      </c>
      <c r="BG260" s="907" t="s">
        <v>534</v>
      </c>
      <c r="BH260" s="907" t="s">
        <v>534</v>
      </c>
      <c r="BI260" s="907" t="s">
        <v>1140</v>
      </c>
      <c r="BJ260" s="907" t="s">
        <v>534</v>
      </c>
      <c r="BK260" s="907" t="s">
        <v>1140</v>
      </c>
      <c r="BL260" s="907" t="s">
        <v>534</v>
      </c>
      <c r="BM260" s="907" t="s">
        <v>1140</v>
      </c>
      <c r="BN260" s="907" t="s">
        <v>1140</v>
      </c>
      <c r="BO260" s="907" t="s">
        <v>534</v>
      </c>
      <c r="BP260" s="907" t="s">
        <v>534</v>
      </c>
      <c r="BQ260" s="907" t="s">
        <v>534</v>
      </c>
      <c r="BR260" s="907" t="s">
        <v>534</v>
      </c>
      <c r="BS260" s="907" t="s">
        <v>1140</v>
      </c>
      <c r="BT260" s="907" t="s">
        <v>534</v>
      </c>
      <c r="BU260" s="907" t="s">
        <v>1140</v>
      </c>
      <c r="BV260" s="907" t="s">
        <v>1140</v>
      </c>
      <c r="BW260" s="907" t="s">
        <v>1140</v>
      </c>
      <c r="BX260" s="907" t="s">
        <v>1140</v>
      </c>
      <c r="BY260" s="907" t="s">
        <v>1140</v>
      </c>
      <c r="BZ260" s="907" t="s">
        <v>534</v>
      </c>
      <c r="CA260" s="907" t="s">
        <v>534</v>
      </c>
      <c r="CB260" s="907" t="s">
        <v>1140</v>
      </c>
      <c r="CC260" s="907" t="s">
        <v>1140</v>
      </c>
      <c r="CD260" s="907" t="s">
        <v>1140</v>
      </c>
      <c r="CE260" s="907" t="s">
        <v>1140</v>
      </c>
      <c r="CF260" s="907" t="s">
        <v>534</v>
      </c>
      <c r="CG260" s="907" t="s">
        <v>1140</v>
      </c>
      <c r="CH260" s="907" t="s">
        <v>1140</v>
      </c>
      <c r="CI260" s="907" t="s">
        <v>1140</v>
      </c>
      <c r="CJ260" s="907" t="s">
        <v>1140</v>
      </c>
      <c r="CK260" s="907" t="s">
        <v>1140</v>
      </c>
      <c r="CL260" s="907" t="s">
        <v>1140</v>
      </c>
      <c r="CM260" s="907" t="s">
        <v>1140</v>
      </c>
      <c r="CN260" s="907" t="s">
        <v>534</v>
      </c>
      <c r="CO260" s="907" t="s">
        <v>1140</v>
      </c>
      <c r="CP260" s="907" t="s">
        <v>1140</v>
      </c>
      <c r="CQ260" s="907" t="s">
        <v>1140</v>
      </c>
      <c r="CR260" s="907" t="s">
        <v>1140</v>
      </c>
      <c r="CS260" s="907" t="s">
        <v>1140</v>
      </c>
      <c r="CT260" s="907" t="s">
        <v>1140</v>
      </c>
      <c r="CU260" s="907" t="s">
        <v>1140</v>
      </c>
      <c r="CV260" s="907" t="s">
        <v>1140</v>
      </c>
      <c r="CW260" s="907" t="s">
        <v>1140</v>
      </c>
      <c r="CX260" s="907" t="s">
        <v>1140</v>
      </c>
      <c r="CY260" s="907" t="s">
        <v>1140</v>
      </c>
      <c r="CZ260" s="907" t="s">
        <v>534</v>
      </c>
      <c r="DA260" s="907" t="s">
        <v>1140</v>
      </c>
      <c r="DB260" s="907" t="s">
        <v>1140</v>
      </c>
      <c r="DC260" s="907" t="s">
        <v>1140</v>
      </c>
      <c r="DD260" s="907" t="s">
        <v>1140</v>
      </c>
      <c r="DE260" s="907" t="s">
        <v>1140</v>
      </c>
      <c r="DF260" s="907" t="s">
        <v>1140</v>
      </c>
      <c r="DG260" s="907" t="s">
        <v>1140</v>
      </c>
      <c r="DH260" s="907" t="s">
        <v>1140</v>
      </c>
      <c r="DI260" s="907" t="s">
        <v>1140</v>
      </c>
      <c r="DJ260" s="907" t="s">
        <v>534</v>
      </c>
      <c r="DK260" s="907" t="s">
        <v>1140</v>
      </c>
      <c r="DL260" s="907" t="s">
        <v>1140</v>
      </c>
      <c r="DM260" s="907" t="s">
        <v>1140</v>
      </c>
      <c r="DN260" s="907" t="s">
        <v>1140</v>
      </c>
      <c r="DO260" s="907" t="s">
        <v>1140</v>
      </c>
      <c r="DP260" s="907" t="s">
        <v>1140</v>
      </c>
      <c r="DQ260" s="907" t="s">
        <v>1140</v>
      </c>
      <c r="DR260" s="907" t="s">
        <v>1140</v>
      </c>
      <c r="DS260" s="907" t="s">
        <v>1140</v>
      </c>
      <c r="DT260" s="907" t="s">
        <v>1140</v>
      </c>
      <c r="DU260" s="907" t="s">
        <v>1140</v>
      </c>
      <c r="DV260" s="907" t="s">
        <v>1140</v>
      </c>
      <c r="DW260" s="907" t="s">
        <v>534</v>
      </c>
      <c r="DX260" s="907" t="s">
        <v>534</v>
      </c>
      <c r="DY260" s="907" t="s">
        <v>534</v>
      </c>
      <c r="DZ260" s="907" t="s">
        <v>1140</v>
      </c>
      <c r="EA260" s="907" t="s">
        <v>534</v>
      </c>
      <c r="EB260" s="907" t="s">
        <v>1140</v>
      </c>
      <c r="EC260" s="907" t="s">
        <v>534</v>
      </c>
      <c r="ED260" s="907" t="s">
        <v>534</v>
      </c>
      <c r="EE260" s="907" t="s">
        <v>534</v>
      </c>
      <c r="EF260" s="907" t="s">
        <v>1140</v>
      </c>
      <c r="EG260" s="907" t="s">
        <v>1140</v>
      </c>
      <c r="EH260" s="907" t="s">
        <v>1140</v>
      </c>
      <c r="EI260" s="907" t="s">
        <v>1140</v>
      </c>
      <c r="EJ260" s="907" t="s">
        <v>1140</v>
      </c>
      <c r="EK260" s="907" t="s">
        <v>1140</v>
      </c>
      <c r="EL260" s="907" t="s">
        <v>1140</v>
      </c>
      <c r="EM260" s="907" t="s">
        <v>1140</v>
      </c>
      <c r="EN260" s="907" t="s">
        <v>1140</v>
      </c>
      <c r="EO260" s="907" t="s">
        <v>1140</v>
      </c>
      <c r="EP260" s="907" t="s">
        <v>1140</v>
      </c>
      <c r="EQ260" s="907" t="s">
        <v>1140</v>
      </c>
      <c r="ER260" s="907" t="s">
        <v>534</v>
      </c>
      <c r="ES260" s="907" t="s">
        <v>534</v>
      </c>
      <c r="ET260" s="907" t="s">
        <v>534</v>
      </c>
      <c r="EU260" s="907" t="s">
        <v>1140</v>
      </c>
      <c r="EV260" s="907" t="s">
        <v>1140</v>
      </c>
      <c r="EW260" s="907" t="s">
        <v>1140</v>
      </c>
      <c r="EX260" s="907" t="s">
        <v>534</v>
      </c>
      <c r="EY260" s="907" t="s">
        <v>1140</v>
      </c>
      <c r="EZ260" s="907" t="s">
        <v>1140</v>
      </c>
      <c r="FA260" s="907" t="s">
        <v>1140</v>
      </c>
      <c r="FB260" s="907" t="s">
        <v>1140</v>
      </c>
      <c r="FC260" s="907" t="s">
        <v>1140</v>
      </c>
      <c r="FD260" s="907" t="s">
        <v>1140</v>
      </c>
      <c r="FE260" s="907" t="s">
        <v>1140</v>
      </c>
      <c r="FF260" s="907" t="s">
        <v>1140</v>
      </c>
      <c r="FG260" s="907" t="s">
        <v>1140</v>
      </c>
      <c r="FH260" s="907" t="s">
        <v>1140</v>
      </c>
      <c r="FI260" s="907" t="s">
        <v>1140</v>
      </c>
      <c r="FJ260" s="907" t="s">
        <v>1140</v>
      </c>
      <c r="FK260" s="907" t="s">
        <v>1140</v>
      </c>
      <c r="FL260" s="907" t="s">
        <v>1140</v>
      </c>
      <c r="FM260" s="907" t="s">
        <v>1140</v>
      </c>
      <c r="FN260" s="907" t="s">
        <v>1140</v>
      </c>
      <c r="FO260" s="907" t="s">
        <v>1140</v>
      </c>
      <c r="FP260" s="907" t="s">
        <v>1140</v>
      </c>
      <c r="FQ260" s="907" t="s">
        <v>1140</v>
      </c>
      <c r="FR260" s="907" t="s">
        <v>534</v>
      </c>
      <c r="FS260" s="907" t="s">
        <v>1140</v>
      </c>
      <c r="FT260" s="907" t="s">
        <v>1140</v>
      </c>
      <c r="FU260" s="907" t="s">
        <v>1140</v>
      </c>
      <c r="FV260" s="907" t="s">
        <v>534</v>
      </c>
      <c r="FW260" s="907" t="s">
        <v>1140</v>
      </c>
      <c r="FX260" s="907" t="s">
        <v>534</v>
      </c>
      <c r="FY260" s="907" t="s">
        <v>534</v>
      </c>
      <c r="FZ260" s="907" t="s">
        <v>534</v>
      </c>
      <c r="GA260" s="907" t="s">
        <v>534</v>
      </c>
      <c r="GB260" s="907" t="s">
        <v>534</v>
      </c>
      <c r="GC260" s="907" t="s">
        <v>1140</v>
      </c>
      <c r="GD260" s="907" t="s">
        <v>534</v>
      </c>
      <c r="GE260" s="907" t="s">
        <v>534</v>
      </c>
      <c r="GF260" s="907" t="s">
        <v>1140</v>
      </c>
      <c r="GG260" s="907" t="s">
        <v>1140</v>
      </c>
      <c r="GH260" s="907" t="s">
        <v>534</v>
      </c>
      <c r="GI260" s="907" t="s">
        <v>534</v>
      </c>
      <c r="GJ260" s="907" t="s">
        <v>534</v>
      </c>
      <c r="GK260" s="907" t="s">
        <v>1140</v>
      </c>
    </row>
    <row r="261" spans="1:193" x14ac:dyDescent="0.2">
      <c r="A261" s="906">
        <v>44721</v>
      </c>
      <c r="B261" s="907" t="s">
        <v>1140</v>
      </c>
      <c r="C261" s="907" t="s">
        <v>1140</v>
      </c>
      <c r="D261" s="907" t="s">
        <v>1140</v>
      </c>
      <c r="E261" s="907" t="s">
        <v>534</v>
      </c>
      <c r="F261" s="907" t="s">
        <v>1140</v>
      </c>
      <c r="G261" s="907" t="s">
        <v>1140</v>
      </c>
      <c r="H261" s="907" t="s">
        <v>1140</v>
      </c>
      <c r="I261" s="907" t="s">
        <v>1140</v>
      </c>
      <c r="J261" s="907" t="s">
        <v>1140</v>
      </c>
      <c r="K261" s="907" t="s">
        <v>1140</v>
      </c>
      <c r="L261" s="907" t="s">
        <v>1140</v>
      </c>
      <c r="M261" s="907" t="s">
        <v>1140</v>
      </c>
      <c r="N261" s="907" t="s">
        <v>1140</v>
      </c>
      <c r="O261" s="907" t="s">
        <v>1140</v>
      </c>
      <c r="P261" s="907" t="s">
        <v>1140</v>
      </c>
      <c r="Q261" s="907" t="s">
        <v>1140</v>
      </c>
      <c r="R261" s="907" t="s">
        <v>1140</v>
      </c>
      <c r="S261" s="907" t="s">
        <v>1140</v>
      </c>
      <c r="T261" s="907" t="s">
        <v>1140</v>
      </c>
      <c r="U261" s="907" t="s">
        <v>1140</v>
      </c>
      <c r="V261" s="907" t="s">
        <v>1140</v>
      </c>
      <c r="W261" s="907" t="s">
        <v>1140</v>
      </c>
      <c r="X261" s="907" t="s">
        <v>1140</v>
      </c>
      <c r="Y261" s="907" t="s">
        <v>1140</v>
      </c>
      <c r="Z261" s="907" t="s">
        <v>1140</v>
      </c>
      <c r="AA261" s="907" t="s">
        <v>1140</v>
      </c>
      <c r="AB261" s="907" t="s">
        <v>1140</v>
      </c>
      <c r="AC261" s="907" t="s">
        <v>1140</v>
      </c>
      <c r="AD261" s="907" t="s">
        <v>1140</v>
      </c>
      <c r="AE261" s="907" t="s">
        <v>1140</v>
      </c>
      <c r="AF261" s="907" t="s">
        <v>1140</v>
      </c>
      <c r="AG261" s="907" t="s">
        <v>1140</v>
      </c>
      <c r="AH261" s="907" t="s">
        <v>1140</v>
      </c>
      <c r="AI261" s="907" t="s">
        <v>1140</v>
      </c>
      <c r="AJ261" s="907" t="s">
        <v>1140</v>
      </c>
      <c r="AK261" s="907" t="s">
        <v>1140</v>
      </c>
      <c r="AL261" s="907" t="s">
        <v>1140</v>
      </c>
      <c r="AM261" s="907" t="s">
        <v>1140</v>
      </c>
      <c r="AN261" s="907" t="s">
        <v>1140</v>
      </c>
      <c r="AO261" s="907" t="s">
        <v>1140</v>
      </c>
      <c r="AP261" s="907" t="s">
        <v>1140</v>
      </c>
      <c r="AQ261" s="907" t="s">
        <v>1140</v>
      </c>
      <c r="AR261" s="907" t="s">
        <v>1140</v>
      </c>
      <c r="AS261" s="907" t="s">
        <v>1140</v>
      </c>
      <c r="AT261" s="907" t="s">
        <v>1140</v>
      </c>
      <c r="AU261" s="907" t="s">
        <v>1140</v>
      </c>
      <c r="AV261" s="907" t="s">
        <v>1140</v>
      </c>
      <c r="AW261" s="907" t="s">
        <v>1140</v>
      </c>
      <c r="AX261" s="907" t="s">
        <v>1140</v>
      </c>
      <c r="AY261" s="907" t="s">
        <v>534</v>
      </c>
      <c r="AZ261" s="907" t="s">
        <v>534</v>
      </c>
      <c r="BA261" s="907" t="s">
        <v>1140</v>
      </c>
      <c r="BB261" s="907" t="s">
        <v>534</v>
      </c>
      <c r="BC261" s="907" t="s">
        <v>1140</v>
      </c>
      <c r="BD261" s="907" t="s">
        <v>534</v>
      </c>
      <c r="BE261" s="907" t="s">
        <v>1140</v>
      </c>
      <c r="BF261" s="907" t="s">
        <v>1140</v>
      </c>
      <c r="BG261" s="907" t="s">
        <v>534</v>
      </c>
      <c r="BH261" s="907" t="s">
        <v>534</v>
      </c>
      <c r="BI261" s="907" t="s">
        <v>1140</v>
      </c>
      <c r="BJ261" s="907" t="s">
        <v>534</v>
      </c>
      <c r="BK261" s="907" t="s">
        <v>1140</v>
      </c>
      <c r="BL261" s="907" t="s">
        <v>534</v>
      </c>
      <c r="BM261" s="907" t="s">
        <v>1140</v>
      </c>
      <c r="BN261" s="907" t="s">
        <v>1140</v>
      </c>
      <c r="BO261" s="907" t="s">
        <v>534</v>
      </c>
      <c r="BP261" s="907" t="s">
        <v>534</v>
      </c>
      <c r="BQ261" s="907" t="s">
        <v>534</v>
      </c>
      <c r="BR261" s="907" t="s">
        <v>534</v>
      </c>
      <c r="BS261" s="907" t="s">
        <v>1140</v>
      </c>
      <c r="BT261" s="907" t="s">
        <v>534</v>
      </c>
      <c r="BU261" s="907" t="s">
        <v>1140</v>
      </c>
      <c r="BV261" s="907" t="s">
        <v>1140</v>
      </c>
      <c r="BW261" s="907" t="s">
        <v>1140</v>
      </c>
      <c r="BX261" s="907" t="s">
        <v>1140</v>
      </c>
      <c r="BY261" s="907" t="s">
        <v>1140</v>
      </c>
      <c r="BZ261" s="907" t="s">
        <v>534</v>
      </c>
      <c r="CA261" s="907" t="s">
        <v>534</v>
      </c>
      <c r="CB261" s="907" t="s">
        <v>1140</v>
      </c>
      <c r="CC261" s="907" t="s">
        <v>1140</v>
      </c>
      <c r="CD261" s="907" t="s">
        <v>1140</v>
      </c>
      <c r="CE261" s="907" t="s">
        <v>1140</v>
      </c>
      <c r="CF261" s="907" t="s">
        <v>534</v>
      </c>
      <c r="CG261" s="907" t="s">
        <v>1140</v>
      </c>
      <c r="CH261" s="907" t="s">
        <v>1140</v>
      </c>
      <c r="CI261" s="907" t="s">
        <v>1140</v>
      </c>
      <c r="CJ261" s="907" t="s">
        <v>1140</v>
      </c>
      <c r="CK261" s="907" t="s">
        <v>534</v>
      </c>
      <c r="CL261" s="907" t="s">
        <v>1140</v>
      </c>
      <c r="CM261" s="907" t="s">
        <v>1140</v>
      </c>
      <c r="CN261" s="907" t="s">
        <v>534</v>
      </c>
      <c r="CO261" s="907" t="s">
        <v>1140</v>
      </c>
      <c r="CP261" s="907" t="s">
        <v>1140</v>
      </c>
      <c r="CQ261" s="907" t="s">
        <v>1140</v>
      </c>
      <c r="CR261" s="907" t="s">
        <v>1140</v>
      </c>
      <c r="CS261" s="907" t="s">
        <v>1140</v>
      </c>
      <c r="CT261" s="907" t="s">
        <v>1140</v>
      </c>
      <c r="CU261" s="907" t="s">
        <v>1140</v>
      </c>
      <c r="CV261" s="907" t="s">
        <v>1140</v>
      </c>
      <c r="CW261" s="907" t="s">
        <v>1140</v>
      </c>
      <c r="CX261" s="907" t="s">
        <v>1140</v>
      </c>
      <c r="CY261" s="907" t="s">
        <v>1140</v>
      </c>
      <c r="CZ261" s="907" t="s">
        <v>534</v>
      </c>
      <c r="DA261" s="907" t="s">
        <v>1140</v>
      </c>
      <c r="DB261" s="907" t="s">
        <v>1140</v>
      </c>
      <c r="DC261" s="907" t="s">
        <v>1140</v>
      </c>
      <c r="DD261" s="907" t="s">
        <v>1140</v>
      </c>
      <c r="DE261" s="907" t="s">
        <v>534</v>
      </c>
      <c r="DF261" s="907" t="s">
        <v>1140</v>
      </c>
      <c r="DG261" s="907" t="s">
        <v>1140</v>
      </c>
      <c r="DH261" s="907" t="s">
        <v>534</v>
      </c>
      <c r="DI261" s="907" t="s">
        <v>1140</v>
      </c>
      <c r="DJ261" s="907" t="s">
        <v>534</v>
      </c>
      <c r="DK261" s="907" t="s">
        <v>1140</v>
      </c>
      <c r="DL261" s="907" t="s">
        <v>1140</v>
      </c>
      <c r="DM261" s="907" t="s">
        <v>1140</v>
      </c>
      <c r="DN261" s="907" t="s">
        <v>1140</v>
      </c>
      <c r="DO261" s="907" t="s">
        <v>1140</v>
      </c>
      <c r="DP261" s="907" t="s">
        <v>1140</v>
      </c>
      <c r="DQ261" s="907" t="s">
        <v>1140</v>
      </c>
      <c r="DR261" s="907" t="s">
        <v>1140</v>
      </c>
      <c r="DS261" s="907" t="s">
        <v>1140</v>
      </c>
      <c r="DT261" s="907" t="s">
        <v>1140</v>
      </c>
      <c r="DU261" s="907" t="s">
        <v>1140</v>
      </c>
      <c r="DV261" s="907" t="s">
        <v>1140</v>
      </c>
      <c r="DW261" s="907" t="s">
        <v>534</v>
      </c>
      <c r="DX261" s="907" t="s">
        <v>534</v>
      </c>
      <c r="DY261" s="907" t="s">
        <v>534</v>
      </c>
      <c r="DZ261" s="907" t="s">
        <v>534</v>
      </c>
      <c r="EA261" s="907" t="s">
        <v>534</v>
      </c>
      <c r="EB261" s="907" t="s">
        <v>1140</v>
      </c>
      <c r="EC261" s="907" t="s">
        <v>534</v>
      </c>
      <c r="ED261" s="907" t="s">
        <v>534</v>
      </c>
      <c r="EE261" s="907" t="s">
        <v>534</v>
      </c>
      <c r="EF261" s="907" t="s">
        <v>1140</v>
      </c>
      <c r="EG261" s="907" t="s">
        <v>1140</v>
      </c>
      <c r="EH261" s="907" t="s">
        <v>1140</v>
      </c>
      <c r="EI261" s="907" t="s">
        <v>1140</v>
      </c>
      <c r="EJ261" s="907" t="s">
        <v>1140</v>
      </c>
      <c r="EK261" s="907" t="s">
        <v>1140</v>
      </c>
      <c r="EL261" s="907" t="s">
        <v>1140</v>
      </c>
      <c r="EM261" s="907" t="s">
        <v>1140</v>
      </c>
      <c r="EN261" s="907" t="s">
        <v>1140</v>
      </c>
      <c r="EO261" s="907" t="s">
        <v>1140</v>
      </c>
      <c r="EP261" s="907" t="s">
        <v>1140</v>
      </c>
      <c r="EQ261" s="907" t="s">
        <v>1140</v>
      </c>
      <c r="ER261" s="907" t="s">
        <v>534</v>
      </c>
      <c r="ES261" s="907" t="s">
        <v>534</v>
      </c>
      <c r="ET261" s="907" t="s">
        <v>534</v>
      </c>
      <c r="EU261" s="907" t="s">
        <v>1140</v>
      </c>
      <c r="EV261" s="907" t="s">
        <v>1140</v>
      </c>
      <c r="EW261" s="907" t="s">
        <v>1140</v>
      </c>
      <c r="EX261" s="907" t="s">
        <v>534</v>
      </c>
      <c r="EY261" s="907" t="s">
        <v>1140</v>
      </c>
      <c r="EZ261" s="907" t="s">
        <v>1140</v>
      </c>
      <c r="FA261" s="907" t="s">
        <v>1140</v>
      </c>
      <c r="FB261" s="907" t="s">
        <v>1140</v>
      </c>
      <c r="FC261" s="907" t="s">
        <v>1140</v>
      </c>
      <c r="FD261" s="907" t="s">
        <v>1140</v>
      </c>
      <c r="FE261" s="907" t="s">
        <v>1140</v>
      </c>
      <c r="FF261" s="907" t="s">
        <v>1140</v>
      </c>
      <c r="FG261" s="907" t="s">
        <v>1140</v>
      </c>
      <c r="FH261" s="907" t="s">
        <v>1140</v>
      </c>
      <c r="FI261" s="907" t="s">
        <v>1140</v>
      </c>
      <c r="FJ261" s="907" t="s">
        <v>1140</v>
      </c>
      <c r="FK261" s="907" t="s">
        <v>1140</v>
      </c>
      <c r="FL261" s="907" t="s">
        <v>1140</v>
      </c>
      <c r="FM261" s="907" t="s">
        <v>1140</v>
      </c>
      <c r="FN261" s="907" t="s">
        <v>1140</v>
      </c>
      <c r="FO261" s="907" t="s">
        <v>1140</v>
      </c>
      <c r="FP261" s="907" t="s">
        <v>1140</v>
      </c>
      <c r="FQ261" s="907" t="s">
        <v>1140</v>
      </c>
      <c r="FR261" s="907" t="s">
        <v>534</v>
      </c>
      <c r="FS261" s="907" t="s">
        <v>1140</v>
      </c>
      <c r="FT261" s="907" t="s">
        <v>1140</v>
      </c>
      <c r="FU261" s="907" t="s">
        <v>1140</v>
      </c>
      <c r="FV261" s="907" t="s">
        <v>534</v>
      </c>
      <c r="FW261" s="907" t="s">
        <v>1140</v>
      </c>
      <c r="FX261" s="907" t="s">
        <v>534</v>
      </c>
      <c r="FY261" s="907" t="s">
        <v>534</v>
      </c>
      <c r="FZ261" s="907" t="s">
        <v>534</v>
      </c>
      <c r="GA261" s="907" t="s">
        <v>534</v>
      </c>
      <c r="GB261" s="907" t="s">
        <v>534</v>
      </c>
      <c r="GC261" s="907" t="s">
        <v>1140</v>
      </c>
      <c r="GD261" s="907" t="s">
        <v>534</v>
      </c>
      <c r="GE261" s="907" t="s">
        <v>534</v>
      </c>
      <c r="GF261" s="907" t="s">
        <v>1140</v>
      </c>
      <c r="GG261" s="907" t="s">
        <v>1140</v>
      </c>
      <c r="GH261" s="907" t="s">
        <v>534</v>
      </c>
      <c r="GI261" s="907" t="s">
        <v>534</v>
      </c>
      <c r="GJ261" s="907" t="s">
        <v>534</v>
      </c>
      <c r="GK261" s="907" t="s">
        <v>1140</v>
      </c>
    </row>
    <row r="262" spans="1:193" x14ac:dyDescent="0.2">
      <c r="A262" s="906">
        <v>44722</v>
      </c>
      <c r="B262" s="907" t="s">
        <v>1140</v>
      </c>
      <c r="C262" s="907" t="s">
        <v>1140</v>
      </c>
      <c r="D262" s="907" t="s">
        <v>1140</v>
      </c>
      <c r="E262" s="907" t="s">
        <v>534</v>
      </c>
      <c r="F262" s="907" t="s">
        <v>1140</v>
      </c>
      <c r="G262" s="907" t="s">
        <v>1140</v>
      </c>
      <c r="H262" s="907" t="s">
        <v>1140</v>
      </c>
      <c r="I262" s="907" t="s">
        <v>1140</v>
      </c>
      <c r="J262" s="907" t="s">
        <v>1140</v>
      </c>
      <c r="K262" s="907" t="s">
        <v>1140</v>
      </c>
      <c r="L262" s="907" t="s">
        <v>1140</v>
      </c>
      <c r="M262" s="907" t="s">
        <v>1140</v>
      </c>
      <c r="N262" s="907" t="s">
        <v>1140</v>
      </c>
      <c r="O262" s="907" t="s">
        <v>1140</v>
      </c>
      <c r="P262" s="907" t="s">
        <v>1140</v>
      </c>
      <c r="Q262" s="907" t="s">
        <v>1140</v>
      </c>
      <c r="R262" s="907" t="s">
        <v>1140</v>
      </c>
      <c r="S262" s="907" t="s">
        <v>1140</v>
      </c>
      <c r="T262" s="907" t="s">
        <v>1140</v>
      </c>
      <c r="U262" s="907" t="s">
        <v>1140</v>
      </c>
      <c r="V262" s="907" t="s">
        <v>1140</v>
      </c>
      <c r="W262" s="907" t="s">
        <v>1140</v>
      </c>
      <c r="X262" s="907" t="s">
        <v>1140</v>
      </c>
      <c r="Y262" s="907" t="s">
        <v>1140</v>
      </c>
      <c r="Z262" s="907" t="s">
        <v>1140</v>
      </c>
      <c r="AA262" s="907" t="s">
        <v>1140</v>
      </c>
      <c r="AB262" s="907" t="s">
        <v>1140</v>
      </c>
      <c r="AC262" s="907" t="s">
        <v>1140</v>
      </c>
      <c r="AD262" s="907" t="s">
        <v>1140</v>
      </c>
      <c r="AE262" s="907" t="s">
        <v>1140</v>
      </c>
      <c r="AF262" s="907" t="s">
        <v>1140</v>
      </c>
      <c r="AG262" s="907" t="s">
        <v>1140</v>
      </c>
      <c r="AH262" s="907" t="s">
        <v>1140</v>
      </c>
      <c r="AI262" s="907" t="s">
        <v>1140</v>
      </c>
      <c r="AJ262" s="907" t="s">
        <v>1140</v>
      </c>
      <c r="AK262" s="907" t="s">
        <v>1140</v>
      </c>
      <c r="AL262" s="907" t="s">
        <v>1140</v>
      </c>
      <c r="AM262" s="907" t="s">
        <v>1140</v>
      </c>
      <c r="AN262" s="907" t="s">
        <v>1140</v>
      </c>
      <c r="AO262" s="907" t="s">
        <v>1140</v>
      </c>
      <c r="AP262" s="907" t="s">
        <v>1140</v>
      </c>
      <c r="AQ262" s="907" t="s">
        <v>1140</v>
      </c>
      <c r="AR262" s="907" t="s">
        <v>1140</v>
      </c>
      <c r="AS262" s="907" t="s">
        <v>1140</v>
      </c>
      <c r="AT262" s="907" t="s">
        <v>1140</v>
      </c>
      <c r="AU262" s="907" t="s">
        <v>1140</v>
      </c>
      <c r="AV262" s="907" t="s">
        <v>1140</v>
      </c>
      <c r="AW262" s="907" t="s">
        <v>1140</v>
      </c>
      <c r="AX262" s="907" t="s">
        <v>1140</v>
      </c>
      <c r="AY262" s="907" t="s">
        <v>534</v>
      </c>
      <c r="AZ262" s="907" t="s">
        <v>534</v>
      </c>
      <c r="BA262" s="907" t="s">
        <v>1140</v>
      </c>
      <c r="BB262" s="907" t="s">
        <v>534</v>
      </c>
      <c r="BC262" s="907" t="s">
        <v>1140</v>
      </c>
      <c r="BD262" s="907" t="s">
        <v>534</v>
      </c>
      <c r="BE262" s="907" t="s">
        <v>1140</v>
      </c>
      <c r="BF262" s="907" t="s">
        <v>1140</v>
      </c>
      <c r="BG262" s="907" t="s">
        <v>534</v>
      </c>
      <c r="BH262" s="907" t="s">
        <v>534</v>
      </c>
      <c r="BI262" s="907" t="s">
        <v>1140</v>
      </c>
      <c r="BJ262" s="907" t="s">
        <v>534</v>
      </c>
      <c r="BK262" s="907" t="s">
        <v>1140</v>
      </c>
      <c r="BL262" s="907" t="s">
        <v>534</v>
      </c>
      <c r="BM262" s="907" t="s">
        <v>1140</v>
      </c>
      <c r="BN262" s="907" t="s">
        <v>1140</v>
      </c>
      <c r="BO262" s="907" t="s">
        <v>534</v>
      </c>
      <c r="BP262" s="907" t="s">
        <v>534</v>
      </c>
      <c r="BQ262" s="907" t="s">
        <v>534</v>
      </c>
      <c r="BR262" s="907" t="s">
        <v>534</v>
      </c>
      <c r="BS262" s="907" t="s">
        <v>1140</v>
      </c>
      <c r="BT262" s="907" t="s">
        <v>534</v>
      </c>
      <c r="BU262" s="907" t="s">
        <v>1140</v>
      </c>
      <c r="BV262" s="907" t="s">
        <v>1140</v>
      </c>
      <c r="BW262" s="907" t="s">
        <v>1140</v>
      </c>
      <c r="BX262" s="907" t="s">
        <v>1140</v>
      </c>
      <c r="BY262" s="907" t="s">
        <v>1140</v>
      </c>
      <c r="BZ262" s="907" t="s">
        <v>534</v>
      </c>
      <c r="CA262" s="907" t="s">
        <v>534</v>
      </c>
      <c r="CB262" s="907" t="s">
        <v>1140</v>
      </c>
      <c r="CC262" s="907" t="s">
        <v>1140</v>
      </c>
      <c r="CD262" s="907" t="s">
        <v>1140</v>
      </c>
      <c r="CE262" s="907" t="s">
        <v>1140</v>
      </c>
      <c r="CF262" s="907" t="s">
        <v>534</v>
      </c>
      <c r="CG262" s="907" t="s">
        <v>1140</v>
      </c>
      <c r="CH262" s="907" t="s">
        <v>1140</v>
      </c>
      <c r="CI262" s="907" t="s">
        <v>1140</v>
      </c>
      <c r="CJ262" s="907" t="s">
        <v>1140</v>
      </c>
      <c r="CK262" s="907" t="s">
        <v>534</v>
      </c>
      <c r="CL262" s="907" t="s">
        <v>1140</v>
      </c>
      <c r="CM262" s="907" t="s">
        <v>1140</v>
      </c>
      <c r="CN262" s="907" t="s">
        <v>534</v>
      </c>
      <c r="CO262" s="907" t="s">
        <v>1140</v>
      </c>
      <c r="CP262" s="907" t="s">
        <v>1140</v>
      </c>
      <c r="CQ262" s="907" t="s">
        <v>1140</v>
      </c>
      <c r="CR262" s="907" t="s">
        <v>1140</v>
      </c>
      <c r="CS262" s="907" t="s">
        <v>1140</v>
      </c>
      <c r="CT262" s="907" t="s">
        <v>1140</v>
      </c>
      <c r="CU262" s="907" t="s">
        <v>1140</v>
      </c>
      <c r="CV262" s="907" t="s">
        <v>1140</v>
      </c>
      <c r="CW262" s="907" t="s">
        <v>1140</v>
      </c>
      <c r="CX262" s="907" t="s">
        <v>1140</v>
      </c>
      <c r="CY262" s="907" t="s">
        <v>1140</v>
      </c>
      <c r="CZ262" s="907" t="s">
        <v>534</v>
      </c>
      <c r="DA262" s="907" t="s">
        <v>1140</v>
      </c>
      <c r="DB262" s="907" t="s">
        <v>1140</v>
      </c>
      <c r="DC262" s="907" t="s">
        <v>1140</v>
      </c>
      <c r="DD262" s="907" t="s">
        <v>1140</v>
      </c>
      <c r="DE262" s="907" t="s">
        <v>534</v>
      </c>
      <c r="DF262" s="907" t="s">
        <v>1140</v>
      </c>
      <c r="DG262" s="907" t="s">
        <v>534</v>
      </c>
      <c r="DH262" s="907" t="s">
        <v>534</v>
      </c>
      <c r="DI262" s="907" t="s">
        <v>1140</v>
      </c>
      <c r="DJ262" s="907" t="s">
        <v>534</v>
      </c>
      <c r="DK262" s="907" t="s">
        <v>1140</v>
      </c>
      <c r="DL262" s="907" t="s">
        <v>1140</v>
      </c>
      <c r="DM262" s="907" t="s">
        <v>1140</v>
      </c>
      <c r="DN262" s="907" t="s">
        <v>1140</v>
      </c>
      <c r="DO262" s="907" t="s">
        <v>1140</v>
      </c>
      <c r="DP262" s="907" t="s">
        <v>1140</v>
      </c>
      <c r="DQ262" s="907" t="s">
        <v>1140</v>
      </c>
      <c r="DR262" s="907" t="s">
        <v>1140</v>
      </c>
      <c r="DS262" s="907" t="s">
        <v>1140</v>
      </c>
      <c r="DT262" s="907" t="s">
        <v>1140</v>
      </c>
      <c r="DU262" s="907" t="s">
        <v>1140</v>
      </c>
      <c r="DV262" s="907" t="s">
        <v>1140</v>
      </c>
      <c r="DW262" s="907" t="s">
        <v>534</v>
      </c>
      <c r="DX262" s="907" t="s">
        <v>534</v>
      </c>
      <c r="DY262" s="907" t="s">
        <v>534</v>
      </c>
      <c r="DZ262" s="907" t="s">
        <v>1140</v>
      </c>
      <c r="EA262" s="907" t="s">
        <v>534</v>
      </c>
      <c r="EB262" s="907" t="s">
        <v>1140</v>
      </c>
      <c r="EC262" s="907" t="s">
        <v>534</v>
      </c>
      <c r="ED262" s="907" t="s">
        <v>534</v>
      </c>
      <c r="EE262" s="907" t="s">
        <v>534</v>
      </c>
      <c r="EF262" s="907" t="s">
        <v>1140</v>
      </c>
      <c r="EG262" s="907" t="s">
        <v>1140</v>
      </c>
      <c r="EH262" s="907" t="s">
        <v>1140</v>
      </c>
      <c r="EI262" s="907" t="s">
        <v>1140</v>
      </c>
      <c r="EJ262" s="907" t="s">
        <v>1140</v>
      </c>
      <c r="EK262" s="907" t="s">
        <v>1140</v>
      </c>
      <c r="EL262" s="907" t="s">
        <v>1140</v>
      </c>
      <c r="EM262" s="907" t="s">
        <v>1140</v>
      </c>
      <c r="EN262" s="907" t="s">
        <v>1140</v>
      </c>
      <c r="EO262" s="907" t="s">
        <v>1140</v>
      </c>
      <c r="EP262" s="907" t="s">
        <v>1140</v>
      </c>
      <c r="EQ262" s="907" t="s">
        <v>1140</v>
      </c>
      <c r="ER262" s="907" t="s">
        <v>534</v>
      </c>
      <c r="ES262" s="907" t="s">
        <v>534</v>
      </c>
      <c r="ET262" s="907" t="s">
        <v>534</v>
      </c>
      <c r="EU262" s="907" t="s">
        <v>1140</v>
      </c>
      <c r="EV262" s="907" t="s">
        <v>1140</v>
      </c>
      <c r="EW262" s="907" t="s">
        <v>1140</v>
      </c>
      <c r="EX262" s="907" t="s">
        <v>534</v>
      </c>
      <c r="EY262" s="907" t="s">
        <v>1140</v>
      </c>
      <c r="EZ262" s="907" t="s">
        <v>1140</v>
      </c>
      <c r="FA262" s="907" t="s">
        <v>1140</v>
      </c>
      <c r="FB262" s="907" t="s">
        <v>1140</v>
      </c>
      <c r="FC262" s="907" t="s">
        <v>1140</v>
      </c>
      <c r="FD262" s="907" t="s">
        <v>1140</v>
      </c>
      <c r="FE262" s="907" t="s">
        <v>1140</v>
      </c>
      <c r="FF262" s="907" t="s">
        <v>1140</v>
      </c>
      <c r="FG262" s="907" t="s">
        <v>1140</v>
      </c>
      <c r="FH262" s="907" t="s">
        <v>1140</v>
      </c>
      <c r="FI262" s="907" t="s">
        <v>1140</v>
      </c>
      <c r="FJ262" s="907" t="s">
        <v>1140</v>
      </c>
      <c r="FK262" s="907" t="s">
        <v>1140</v>
      </c>
      <c r="FL262" s="907" t="s">
        <v>1140</v>
      </c>
      <c r="FM262" s="907" t="s">
        <v>1140</v>
      </c>
      <c r="FN262" s="907" t="s">
        <v>1140</v>
      </c>
      <c r="FO262" s="907" t="s">
        <v>1140</v>
      </c>
      <c r="FP262" s="907" t="s">
        <v>1140</v>
      </c>
      <c r="FQ262" s="907" t="s">
        <v>1140</v>
      </c>
      <c r="FR262" s="907" t="s">
        <v>534</v>
      </c>
      <c r="FS262" s="907" t="s">
        <v>1140</v>
      </c>
      <c r="FT262" s="907" t="s">
        <v>1140</v>
      </c>
      <c r="FU262" s="907" t="s">
        <v>1140</v>
      </c>
      <c r="FV262" s="907" t="s">
        <v>534</v>
      </c>
      <c r="FW262" s="907" t="s">
        <v>1140</v>
      </c>
      <c r="FX262" s="907" t="s">
        <v>534</v>
      </c>
      <c r="FY262" s="907" t="s">
        <v>534</v>
      </c>
      <c r="FZ262" s="907" t="s">
        <v>534</v>
      </c>
      <c r="GA262" s="907" t="s">
        <v>534</v>
      </c>
      <c r="GB262" s="907" t="s">
        <v>1140</v>
      </c>
      <c r="GC262" s="907" t="s">
        <v>1140</v>
      </c>
      <c r="GD262" s="907" t="s">
        <v>534</v>
      </c>
      <c r="GE262" s="907" t="s">
        <v>534</v>
      </c>
      <c r="GF262" s="907" t="s">
        <v>1140</v>
      </c>
      <c r="GG262" s="907" t="s">
        <v>1140</v>
      </c>
      <c r="GH262" s="907" t="s">
        <v>534</v>
      </c>
      <c r="GI262" s="907" t="s">
        <v>534</v>
      </c>
      <c r="GJ262" s="907" t="s">
        <v>534</v>
      </c>
      <c r="GK262" s="907" t="s">
        <v>1140</v>
      </c>
    </row>
    <row r="263" spans="1:193" x14ac:dyDescent="0.2">
      <c r="A263" s="906">
        <v>44723</v>
      </c>
      <c r="B263" s="907" t="s">
        <v>1140</v>
      </c>
      <c r="C263" s="907" t="s">
        <v>1140</v>
      </c>
      <c r="D263" s="907" t="s">
        <v>1140</v>
      </c>
      <c r="E263" s="907" t="s">
        <v>534</v>
      </c>
      <c r="F263" s="907" t="s">
        <v>1140</v>
      </c>
      <c r="G263" s="907" t="s">
        <v>1140</v>
      </c>
      <c r="H263" s="907" t="s">
        <v>1140</v>
      </c>
      <c r="I263" s="907" t="s">
        <v>1140</v>
      </c>
      <c r="J263" s="907" t="s">
        <v>1140</v>
      </c>
      <c r="K263" s="907" t="s">
        <v>1140</v>
      </c>
      <c r="L263" s="907" t="s">
        <v>1140</v>
      </c>
      <c r="M263" s="907" t="s">
        <v>1140</v>
      </c>
      <c r="N263" s="907" t="s">
        <v>1140</v>
      </c>
      <c r="O263" s="907" t="s">
        <v>1140</v>
      </c>
      <c r="P263" s="907" t="s">
        <v>1140</v>
      </c>
      <c r="Q263" s="907" t="s">
        <v>1140</v>
      </c>
      <c r="R263" s="907" t="s">
        <v>1140</v>
      </c>
      <c r="S263" s="907" t="s">
        <v>1140</v>
      </c>
      <c r="T263" s="907" t="s">
        <v>1140</v>
      </c>
      <c r="U263" s="907" t="s">
        <v>1140</v>
      </c>
      <c r="V263" s="907" t="s">
        <v>1140</v>
      </c>
      <c r="W263" s="907" t="s">
        <v>1140</v>
      </c>
      <c r="X263" s="907" t="s">
        <v>1140</v>
      </c>
      <c r="Y263" s="907" t="s">
        <v>1140</v>
      </c>
      <c r="Z263" s="907" t="s">
        <v>1140</v>
      </c>
      <c r="AA263" s="907" t="s">
        <v>1140</v>
      </c>
      <c r="AB263" s="907" t="s">
        <v>1140</v>
      </c>
      <c r="AC263" s="907" t="s">
        <v>1140</v>
      </c>
      <c r="AD263" s="907" t="s">
        <v>1140</v>
      </c>
      <c r="AE263" s="907" t="s">
        <v>1140</v>
      </c>
      <c r="AF263" s="907" t="s">
        <v>1140</v>
      </c>
      <c r="AG263" s="907" t="s">
        <v>1140</v>
      </c>
      <c r="AH263" s="907" t="s">
        <v>1140</v>
      </c>
      <c r="AI263" s="907" t="s">
        <v>1140</v>
      </c>
      <c r="AJ263" s="907" t="s">
        <v>1140</v>
      </c>
      <c r="AK263" s="907" t="s">
        <v>1140</v>
      </c>
      <c r="AL263" s="907" t="s">
        <v>1140</v>
      </c>
      <c r="AM263" s="907" t="s">
        <v>1140</v>
      </c>
      <c r="AN263" s="907" t="s">
        <v>1140</v>
      </c>
      <c r="AO263" s="907" t="s">
        <v>1140</v>
      </c>
      <c r="AP263" s="907" t="s">
        <v>1140</v>
      </c>
      <c r="AQ263" s="907" t="s">
        <v>1140</v>
      </c>
      <c r="AR263" s="907" t="s">
        <v>1140</v>
      </c>
      <c r="AS263" s="907" t="s">
        <v>1140</v>
      </c>
      <c r="AT263" s="907" t="s">
        <v>1140</v>
      </c>
      <c r="AU263" s="907" t="s">
        <v>1140</v>
      </c>
      <c r="AV263" s="907" t="s">
        <v>1140</v>
      </c>
      <c r="AW263" s="907" t="s">
        <v>1140</v>
      </c>
      <c r="AX263" s="907" t="s">
        <v>1140</v>
      </c>
      <c r="AY263" s="907" t="s">
        <v>534</v>
      </c>
      <c r="AZ263" s="907" t="s">
        <v>534</v>
      </c>
      <c r="BA263" s="907" t="s">
        <v>1140</v>
      </c>
      <c r="BB263" s="907" t="s">
        <v>534</v>
      </c>
      <c r="BC263" s="907" t="s">
        <v>1140</v>
      </c>
      <c r="BD263" s="907" t="s">
        <v>534</v>
      </c>
      <c r="BE263" s="907" t="s">
        <v>1140</v>
      </c>
      <c r="BF263" s="907" t="s">
        <v>1140</v>
      </c>
      <c r="BG263" s="907" t="s">
        <v>534</v>
      </c>
      <c r="BH263" s="907" t="s">
        <v>534</v>
      </c>
      <c r="BI263" s="907" t="s">
        <v>1140</v>
      </c>
      <c r="BJ263" s="907" t="s">
        <v>534</v>
      </c>
      <c r="BK263" s="907" t="s">
        <v>1140</v>
      </c>
      <c r="BL263" s="907" t="s">
        <v>534</v>
      </c>
      <c r="BM263" s="907" t="s">
        <v>1140</v>
      </c>
      <c r="BN263" s="907" t="s">
        <v>1140</v>
      </c>
      <c r="BO263" s="907" t="s">
        <v>534</v>
      </c>
      <c r="BP263" s="907" t="s">
        <v>534</v>
      </c>
      <c r="BQ263" s="907" t="s">
        <v>534</v>
      </c>
      <c r="BR263" s="907" t="s">
        <v>534</v>
      </c>
      <c r="BS263" s="907" t="s">
        <v>1140</v>
      </c>
      <c r="BT263" s="907" t="s">
        <v>534</v>
      </c>
      <c r="BU263" s="907" t="s">
        <v>1140</v>
      </c>
      <c r="BV263" s="907" t="s">
        <v>1140</v>
      </c>
      <c r="BW263" s="907" t="s">
        <v>1140</v>
      </c>
      <c r="BX263" s="907" t="s">
        <v>1140</v>
      </c>
      <c r="BY263" s="907" t="s">
        <v>1140</v>
      </c>
      <c r="BZ263" s="907" t="s">
        <v>534</v>
      </c>
      <c r="CA263" s="907" t="s">
        <v>534</v>
      </c>
      <c r="CB263" s="907" t="s">
        <v>1140</v>
      </c>
      <c r="CC263" s="907" t="s">
        <v>1140</v>
      </c>
      <c r="CD263" s="907" t="s">
        <v>1140</v>
      </c>
      <c r="CE263" s="907" t="s">
        <v>1140</v>
      </c>
      <c r="CF263" s="907" t="s">
        <v>534</v>
      </c>
      <c r="CG263" s="907" t="s">
        <v>1140</v>
      </c>
      <c r="CH263" s="907" t="s">
        <v>1140</v>
      </c>
      <c r="CI263" s="907" t="s">
        <v>1140</v>
      </c>
      <c r="CJ263" s="907" t="s">
        <v>1140</v>
      </c>
      <c r="CK263" s="907" t="s">
        <v>1140</v>
      </c>
      <c r="CL263" s="907" t="s">
        <v>1140</v>
      </c>
      <c r="CM263" s="907" t="s">
        <v>1140</v>
      </c>
      <c r="CN263" s="907" t="s">
        <v>534</v>
      </c>
      <c r="CO263" s="907" t="s">
        <v>1140</v>
      </c>
      <c r="CP263" s="907" t="s">
        <v>1140</v>
      </c>
      <c r="CQ263" s="907" t="s">
        <v>1140</v>
      </c>
      <c r="CR263" s="907" t="s">
        <v>1140</v>
      </c>
      <c r="CS263" s="907" t="s">
        <v>1140</v>
      </c>
      <c r="CT263" s="907" t="s">
        <v>1140</v>
      </c>
      <c r="CU263" s="907" t="s">
        <v>1140</v>
      </c>
      <c r="CV263" s="907" t="s">
        <v>1140</v>
      </c>
      <c r="CW263" s="907" t="s">
        <v>1140</v>
      </c>
      <c r="CX263" s="907" t="s">
        <v>1140</v>
      </c>
      <c r="CY263" s="907" t="s">
        <v>1140</v>
      </c>
      <c r="CZ263" s="907" t="s">
        <v>534</v>
      </c>
      <c r="DA263" s="907" t="s">
        <v>1140</v>
      </c>
      <c r="DB263" s="907" t="s">
        <v>1140</v>
      </c>
      <c r="DC263" s="907" t="s">
        <v>1140</v>
      </c>
      <c r="DD263" s="907" t="s">
        <v>1140</v>
      </c>
      <c r="DE263" s="907" t="s">
        <v>534</v>
      </c>
      <c r="DF263" s="907" t="s">
        <v>1140</v>
      </c>
      <c r="DG263" s="907" t="s">
        <v>534</v>
      </c>
      <c r="DH263" s="907" t="s">
        <v>534</v>
      </c>
      <c r="DI263" s="907" t="s">
        <v>1140</v>
      </c>
      <c r="DJ263" s="907" t="s">
        <v>534</v>
      </c>
      <c r="DK263" s="907" t="s">
        <v>1140</v>
      </c>
      <c r="DL263" s="907" t="s">
        <v>1140</v>
      </c>
      <c r="DM263" s="907" t="s">
        <v>1140</v>
      </c>
      <c r="DN263" s="907" t="s">
        <v>1140</v>
      </c>
      <c r="DO263" s="907" t="s">
        <v>534</v>
      </c>
      <c r="DP263" s="907" t="s">
        <v>1140</v>
      </c>
      <c r="DQ263" s="907" t="s">
        <v>1140</v>
      </c>
      <c r="DR263" s="907" t="s">
        <v>534</v>
      </c>
      <c r="DS263" s="907" t="s">
        <v>534</v>
      </c>
      <c r="DT263" s="907" t="s">
        <v>534</v>
      </c>
      <c r="DU263" s="907" t="s">
        <v>1140</v>
      </c>
      <c r="DV263" s="907" t="s">
        <v>1140</v>
      </c>
      <c r="DW263" s="907" t="s">
        <v>534</v>
      </c>
      <c r="DX263" s="907" t="s">
        <v>534</v>
      </c>
      <c r="DY263" s="907" t="s">
        <v>534</v>
      </c>
      <c r="DZ263" s="907" t="s">
        <v>534</v>
      </c>
      <c r="EA263" s="907" t="s">
        <v>534</v>
      </c>
      <c r="EB263" s="907" t="s">
        <v>534</v>
      </c>
      <c r="EC263" s="907" t="s">
        <v>534</v>
      </c>
      <c r="ED263" s="907" t="s">
        <v>534</v>
      </c>
      <c r="EE263" s="907" t="s">
        <v>534</v>
      </c>
      <c r="EF263" s="907" t="s">
        <v>1140</v>
      </c>
      <c r="EG263" s="907" t="s">
        <v>1140</v>
      </c>
      <c r="EH263" s="907" t="s">
        <v>1140</v>
      </c>
      <c r="EI263" s="907" t="s">
        <v>1140</v>
      </c>
      <c r="EJ263" s="907" t="s">
        <v>1140</v>
      </c>
      <c r="EK263" s="907" t="s">
        <v>1140</v>
      </c>
      <c r="EL263" s="907" t="s">
        <v>1140</v>
      </c>
      <c r="EM263" s="907" t="s">
        <v>1140</v>
      </c>
      <c r="EN263" s="907" t="s">
        <v>1140</v>
      </c>
      <c r="EO263" s="907" t="s">
        <v>1140</v>
      </c>
      <c r="EP263" s="907" t="s">
        <v>1140</v>
      </c>
      <c r="EQ263" s="907" t="s">
        <v>1140</v>
      </c>
      <c r="ER263" s="907" t="s">
        <v>534</v>
      </c>
      <c r="ES263" s="907" t="s">
        <v>534</v>
      </c>
      <c r="ET263" s="907" t="s">
        <v>534</v>
      </c>
      <c r="EU263" s="907" t="s">
        <v>1140</v>
      </c>
      <c r="EV263" s="907" t="s">
        <v>534</v>
      </c>
      <c r="EW263" s="907" t="s">
        <v>1140</v>
      </c>
      <c r="EX263" s="907" t="s">
        <v>534</v>
      </c>
      <c r="EY263" s="907" t="s">
        <v>1140</v>
      </c>
      <c r="EZ263" s="907" t="s">
        <v>1140</v>
      </c>
      <c r="FA263" s="907" t="s">
        <v>1140</v>
      </c>
      <c r="FB263" s="907" t="s">
        <v>1140</v>
      </c>
      <c r="FC263" s="907" t="s">
        <v>1140</v>
      </c>
      <c r="FD263" s="907" t="s">
        <v>1140</v>
      </c>
      <c r="FE263" s="907" t="s">
        <v>534</v>
      </c>
      <c r="FF263" s="907" t="s">
        <v>1140</v>
      </c>
      <c r="FG263" s="907" t="s">
        <v>1140</v>
      </c>
      <c r="FH263" s="907" t="s">
        <v>1140</v>
      </c>
      <c r="FI263" s="907" t="s">
        <v>1140</v>
      </c>
      <c r="FJ263" s="907" t="s">
        <v>1140</v>
      </c>
      <c r="FK263" s="907" t="s">
        <v>1140</v>
      </c>
      <c r="FL263" s="907" t="s">
        <v>1140</v>
      </c>
      <c r="FM263" s="907" t="s">
        <v>1140</v>
      </c>
      <c r="FN263" s="907" t="s">
        <v>1140</v>
      </c>
      <c r="FO263" s="907" t="s">
        <v>1140</v>
      </c>
      <c r="FP263" s="907" t="s">
        <v>1140</v>
      </c>
      <c r="FQ263" s="907" t="s">
        <v>1140</v>
      </c>
      <c r="FR263" s="907" t="s">
        <v>534</v>
      </c>
      <c r="FS263" s="907" t="s">
        <v>1140</v>
      </c>
      <c r="FT263" s="907" t="s">
        <v>1140</v>
      </c>
      <c r="FU263" s="907" t="s">
        <v>1140</v>
      </c>
      <c r="FV263" s="907" t="s">
        <v>534</v>
      </c>
      <c r="FW263" s="907" t="s">
        <v>1140</v>
      </c>
      <c r="FX263" s="907" t="s">
        <v>534</v>
      </c>
      <c r="FY263" s="907" t="s">
        <v>534</v>
      </c>
      <c r="FZ263" s="907" t="s">
        <v>534</v>
      </c>
      <c r="GA263" s="907" t="s">
        <v>534</v>
      </c>
      <c r="GB263" s="907" t="s">
        <v>534</v>
      </c>
      <c r="GC263" s="907" t="s">
        <v>1140</v>
      </c>
      <c r="GD263" s="907" t="s">
        <v>534</v>
      </c>
      <c r="GE263" s="907" t="s">
        <v>534</v>
      </c>
      <c r="GF263" s="907" t="s">
        <v>1140</v>
      </c>
      <c r="GG263" s="907" t="s">
        <v>1140</v>
      </c>
      <c r="GH263" s="907" t="s">
        <v>534</v>
      </c>
      <c r="GI263" s="907" t="s">
        <v>534</v>
      </c>
      <c r="GJ263" s="907" t="s">
        <v>534</v>
      </c>
      <c r="GK263" s="907" t="s">
        <v>534</v>
      </c>
    </row>
    <row r="264" spans="1:193" x14ac:dyDescent="0.2">
      <c r="A264" s="906">
        <v>44724</v>
      </c>
      <c r="B264" s="907" t="s">
        <v>1140</v>
      </c>
      <c r="C264" s="907" t="s">
        <v>1140</v>
      </c>
      <c r="D264" s="907" t="s">
        <v>1140</v>
      </c>
      <c r="E264" s="907" t="s">
        <v>534</v>
      </c>
      <c r="F264" s="907" t="s">
        <v>1140</v>
      </c>
      <c r="G264" s="907" t="s">
        <v>1140</v>
      </c>
      <c r="H264" s="907" t="s">
        <v>1140</v>
      </c>
      <c r="I264" s="907" t="s">
        <v>1140</v>
      </c>
      <c r="J264" s="907" t="s">
        <v>1140</v>
      </c>
      <c r="K264" s="907" t="s">
        <v>1140</v>
      </c>
      <c r="L264" s="907" t="s">
        <v>1140</v>
      </c>
      <c r="M264" s="907" t="s">
        <v>1140</v>
      </c>
      <c r="N264" s="907" t="s">
        <v>1140</v>
      </c>
      <c r="O264" s="907" t="s">
        <v>1140</v>
      </c>
      <c r="P264" s="907" t="s">
        <v>1140</v>
      </c>
      <c r="Q264" s="907" t="s">
        <v>1140</v>
      </c>
      <c r="R264" s="907" t="s">
        <v>1140</v>
      </c>
      <c r="S264" s="907" t="s">
        <v>1140</v>
      </c>
      <c r="T264" s="907" t="s">
        <v>1140</v>
      </c>
      <c r="U264" s="907" t="s">
        <v>1140</v>
      </c>
      <c r="V264" s="907" t="s">
        <v>1140</v>
      </c>
      <c r="W264" s="907" t="s">
        <v>1140</v>
      </c>
      <c r="X264" s="907" t="s">
        <v>1140</v>
      </c>
      <c r="Y264" s="907" t="s">
        <v>1140</v>
      </c>
      <c r="Z264" s="907" t="s">
        <v>1140</v>
      </c>
      <c r="AA264" s="907" t="s">
        <v>1140</v>
      </c>
      <c r="AB264" s="907" t="s">
        <v>1140</v>
      </c>
      <c r="AC264" s="907" t="s">
        <v>1140</v>
      </c>
      <c r="AD264" s="907" t="s">
        <v>1140</v>
      </c>
      <c r="AE264" s="907" t="s">
        <v>1140</v>
      </c>
      <c r="AF264" s="907" t="s">
        <v>1140</v>
      </c>
      <c r="AG264" s="907" t="s">
        <v>1140</v>
      </c>
      <c r="AH264" s="907" t="s">
        <v>1140</v>
      </c>
      <c r="AI264" s="907" t="s">
        <v>1140</v>
      </c>
      <c r="AJ264" s="907" t="s">
        <v>1140</v>
      </c>
      <c r="AK264" s="907" t="s">
        <v>1140</v>
      </c>
      <c r="AL264" s="907" t="s">
        <v>1140</v>
      </c>
      <c r="AM264" s="907" t="s">
        <v>1140</v>
      </c>
      <c r="AN264" s="907" t="s">
        <v>1140</v>
      </c>
      <c r="AO264" s="907" t="s">
        <v>1140</v>
      </c>
      <c r="AP264" s="907" t="s">
        <v>1140</v>
      </c>
      <c r="AQ264" s="907" t="s">
        <v>1140</v>
      </c>
      <c r="AR264" s="907" t="s">
        <v>1140</v>
      </c>
      <c r="AS264" s="907" t="s">
        <v>1140</v>
      </c>
      <c r="AT264" s="907" t="s">
        <v>1140</v>
      </c>
      <c r="AU264" s="907" t="s">
        <v>1140</v>
      </c>
      <c r="AV264" s="907" t="s">
        <v>1140</v>
      </c>
      <c r="AW264" s="907" t="s">
        <v>1140</v>
      </c>
      <c r="AX264" s="907" t="s">
        <v>1140</v>
      </c>
      <c r="AY264" s="907" t="s">
        <v>534</v>
      </c>
      <c r="AZ264" s="907" t="s">
        <v>534</v>
      </c>
      <c r="BA264" s="907" t="s">
        <v>1140</v>
      </c>
      <c r="BB264" s="907" t="s">
        <v>534</v>
      </c>
      <c r="BC264" s="907" t="s">
        <v>1140</v>
      </c>
      <c r="BD264" s="907" t="s">
        <v>534</v>
      </c>
      <c r="BE264" s="907" t="s">
        <v>1140</v>
      </c>
      <c r="BF264" s="907" t="s">
        <v>1140</v>
      </c>
      <c r="BG264" s="907" t="s">
        <v>534</v>
      </c>
      <c r="BH264" s="907" t="s">
        <v>534</v>
      </c>
      <c r="BI264" s="907" t="s">
        <v>1140</v>
      </c>
      <c r="BJ264" s="907" t="s">
        <v>534</v>
      </c>
      <c r="BK264" s="907" t="s">
        <v>1140</v>
      </c>
      <c r="BL264" s="907" t="s">
        <v>534</v>
      </c>
      <c r="BM264" s="907" t="s">
        <v>1140</v>
      </c>
      <c r="BN264" s="907" t="s">
        <v>1140</v>
      </c>
      <c r="BO264" s="907" t="s">
        <v>534</v>
      </c>
      <c r="BP264" s="907" t="s">
        <v>534</v>
      </c>
      <c r="BQ264" s="907" t="s">
        <v>534</v>
      </c>
      <c r="BR264" s="907" t="s">
        <v>534</v>
      </c>
      <c r="BS264" s="907" t="s">
        <v>1140</v>
      </c>
      <c r="BT264" s="907" t="s">
        <v>534</v>
      </c>
      <c r="BU264" s="907" t="s">
        <v>1140</v>
      </c>
      <c r="BV264" s="907" t="s">
        <v>1140</v>
      </c>
      <c r="BW264" s="907" t="s">
        <v>1140</v>
      </c>
      <c r="BX264" s="907" t="s">
        <v>1140</v>
      </c>
      <c r="BY264" s="907" t="s">
        <v>1140</v>
      </c>
      <c r="BZ264" s="907" t="s">
        <v>534</v>
      </c>
      <c r="CA264" s="907" t="s">
        <v>534</v>
      </c>
      <c r="CB264" s="907" t="s">
        <v>1140</v>
      </c>
      <c r="CC264" s="907" t="s">
        <v>1140</v>
      </c>
      <c r="CD264" s="907" t="s">
        <v>1140</v>
      </c>
      <c r="CE264" s="907" t="s">
        <v>1140</v>
      </c>
      <c r="CF264" s="907" t="s">
        <v>534</v>
      </c>
      <c r="CG264" s="907" t="s">
        <v>1140</v>
      </c>
      <c r="CH264" s="907" t="s">
        <v>1140</v>
      </c>
      <c r="CI264" s="907" t="s">
        <v>1140</v>
      </c>
      <c r="CJ264" s="907" t="s">
        <v>1140</v>
      </c>
      <c r="CK264" s="907" t="s">
        <v>1140</v>
      </c>
      <c r="CL264" s="907" t="s">
        <v>1140</v>
      </c>
      <c r="CM264" s="907" t="s">
        <v>1140</v>
      </c>
      <c r="CN264" s="907" t="s">
        <v>534</v>
      </c>
      <c r="CO264" s="907" t="s">
        <v>1140</v>
      </c>
      <c r="CP264" s="907" t="s">
        <v>1140</v>
      </c>
      <c r="CQ264" s="907" t="s">
        <v>1140</v>
      </c>
      <c r="CR264" s="907" t="s">
        <v>1140</v>
      </c>
      <c r="CS264" s="907" t="s">
        <v>1140</v>
      </c>
      <c r="CT264" s="907" t="s">
        <v>1140</v>
      </c>
      <c r="CU264" s="907" t="s">
        <v>1140</v>
      </c>
      <c r="CV264" s="907" t="s">
        <v>1140</v>
      </c>
      <c r="CW264" s="907" t="s">
        <v>1140</v>
      </c>
      <c r="CX264" s="907" t="s">
        <v>1140</v>
      </c>
      <c r="CY264" s="907" t="s">
        <v>1140</v>
      </c>
      <c r="CZ264" s="907" t="s">
        <v>534</v>
      </c>
      <c r="DA264" s="907" t="s">
        <v>1140</v>
      </c>
      <c r="DB264" s="907" t="s">
        <v>1140</v>
      </c>
      <c r="DC264" s="907" t="s">
        <v>1140</v>
      </c>
      <c r="DD264" s="907" t="s">
        <v>1140</v>
      </c>
      <c r="DE264" s="907" t="s">
        <v>534</v>
      </c>
      <c r="DF264" s="907" t="s">
        <v>1140</v>
      </c>
      <c r="DG264" s="907" t="s">
        <v>534</v>
      </c>
      <c r="DH264" s="907" t="s">
        <v>534</v>
      </c>
      <c r="DI264" s="907" t="s">
        <v>1140</v>
      </c>
      <c r="DJ264" s="907" t="s">
        <v>534</v>
      </c>
      <c r="DK264" s="907" t="s">
        <v>1140</v>
      </c>
      <c r="DL264" s="907" t="s">
        <v>1140</v>
      </c>
      <c r="DM264" s="907" t="s">
        <v>1140</v>
      </c>
      <c r="DN264" s="907" t="s">
        <v>1140</v>
      </c>
      <c r="DO264" s="907" t="s">
        <v>534</v>
      </c>
      <c r="DP264" s="907" t="s">
        <v>1140</v>
      </c>
      <c r="DQ264" s="907" t="s">
        <v>1140</v>
      </c>
      <c r="DR264" s="907" t="s">
        <v>534</v>
      </c>
      <c r="DS264" s="907" t="s">
        <v>534</v>
      </c>
      <c r="DT264" s="907" t="s">
        <v>1140</v>
      </c>
      <c r="DU264" s="907" t="s">
        <v>1140</v>
      </c>
      <c r="DV264" s="907" t="s">
        <v>1140</v>
      </c>
      <c r="DW264" s="907" t="s">
        <v>534</v>
      </c>
      <c r="DX264" s="907" t="s">
        <v>534</v>
      </c>
      <c r="DY264" s="907" t="s">
        <v>534</v>
      </c>
      <c r="DZ264" s="907" t="s">
        <v>534</v>
      </c>
      <c r="EA264" s="907" t="s">
        <v>534</v>
      </c>
      <c r="EB264" s="907" t="s">
        <v>534</v>
      </c>
      <c r="EC264" s="907" t="s">
        <v>534</v>
      </c>
      <c r="ED264" s="907" t="s">
        <v>534</v>
      </c>
      <c r="EE264" s="907" t="s">
        <v>534</v>
      </c>
      <c r="EF264" s="907" t="s">
        <v>1140</v>
      </c>
      <c r="EG264" s="907" t="s">
        <v>1140</v>
      </c>
      <c r="EH264" s="907" t="s">
        <v>1140</v>
      </c>
      <c r="EI264" s="907" t="s">
        <v>1140</v>
      </c>
      <c r="EJ264" s="907" t="s">
        <v>1140</v>
      </c>
      <c r="EK264" s="907" t="s">
        <v>1140</v>
      </c>
      <c r="EL264" s="907" t="s">
        <v>1140</v>
      </c>
      <c r="EM264" s="907" t="s">
        <v>1140</v>
      </c>
      <c r="EN264" s="907" t="s">
        <v>1140</v>
      </c>
      <c r="EO264" s="907" t="s">
        <v>1140</v>
      </c>
      <c r="EP264" s="907" t="s">
        <v>1140</v>
      </c>
      <c r="EQ264" s="907" t="s">
        <v>1140</v>
      </c>
      <c r="ER264" s="907" t="s">
        <v>1140</v>
      </c>
      <c r="ES264" s="907" t="s">
        <v>534</v>
      </c>
      <c r="ET264" s="907" t="s">
        <v>534</v>
      </c>
      <c r="EU264" s="907" t="s">
        <v>1140</v>
      </c>
      <c r="EV264" s="907" t="s">
        <v>1140</v>
      </c>
      <c r="EW264" s="907" t="s">
        <v>1140</v>
      </c>
      <c r="EX264" s="907" t="s">
        <v>534</v>
      </c>
      <c r="EY264" s="907" t="s">
        <v>1140</v>
      </c>
      <c r="EZ264" s="907" t="s">
        <v>1140</v>
      </c>
      <c r="FA264" s="907" t="s">
        <v>1140</v>
      </c>
      <c r="FB264" s="907" t="s">
        <v>1140</v>
      </c>
      <c r="FC264" s="907" t="s">
        <v>1140</v>
      </c>
      <c r="FD264" s="907" t="s">
        <v>1140</v>
      </c>
      <c r="FE264" s="907" t="s">
        <v>534</v>
      </c>
      <c r="FF264" s="907" t="s">
        <v>1140</v>
      </c>
      <c r="FG264" s="907" t="s">
        <v>1140</v>
      </c>
      <c r="FH264" s="907" t="s">
        <v>534</v>
      </c>
      <c r="FI264" s="907" t="s">
        <v>534</v>
      </c>
      <c r="FJ264" s="907" t="s">
        <v>1140</v>
      </c>
      <c r="FK264" s="907" t="s">
        <v>1140</v>
      </c>
      <c r="FL264" s="907" t="s">
        <v>1140</v>
      </c>
      <c r="FM264" s="907" t="s">
        <v>1140</v>
      </c>
      <c r="FN264" s="907" t="s">
        <v>1140</v>
      </c>
      <c r="FO264" s="907" t="s">
        <v>1140</v>
      </c>
      <c r="FP264" s="907" t="s">
        <v>1140</v>
      </c>
      <c r="FQ264" s="907" t="s">
        <v>1140</v>
      </c>
      <c r="FR264" s="907" t="s">
        <v>534</v>
      </c>
      <c r="FS264" s="907" t="s">
        <v>1140</v>
      </c>
      <c r="FT264" s="907" t="s">
        <v>1140</v>
      </c>
      <c r="FU264" s="907" t="s">
        <v>1140</v>
      </c>
      <c r="FV264" s="907" t="s">
        <v>534</v>
      </c>
      <c r="FW264" s="907" t="s">
        <v>1140</v>
      </c>
      <c r="FX264" s="907" t="s">
        <v>534</v>
      </c>
      <c r="FY264" s="907" t="s">
        <v>534</v>
      </c>
      <c r="FZ264" s="907" t="s">
        <v>534</v>
      </c>
      <c r="GA264" s="907" t="s">
        <v>534</v>
      </c>
      <c r="GB264" s="907" t="s">
        <v>534</v>
      </c>
      <c r="GC264" s="907" t="s">
        <v>1140</v>
      </c>
      <c r="GD264" s="907" t="s">
        <v>534</v>
      </c>
      <c r="GE264" s="907" t="s">
        <v>534</v>
      </c>
      <c r="GF264" s="907" t="s">
        <v>1140</v>
      </c>
      <c r="GG264" s="907" t="s">
        <v>1140</v>
      </c>
      <c r="GH264" s="907" t="s">
        <v>534</v>
      </c>
      <c r="GI264" s="907" t="s">
        <v>534</v>
      </c>
      <c r="GJ264" s="907" t="s">
        <v>534</v>
      </c>
      <c r="GK264" s="907" t="s">
        <v>534</v>
      </c>
    </row>
    <row r="265" spans="1:193" x14ac:dyDescent="0.2">
      <c r="A265" s="906">
        <v>44725</v>
      </c>
      <c r="B265" s="907" t="s">
        <v>1140</v>
      </c>
      <c r="C265" s="907" t="s">
        <v>1140</v>
      </c>
      <c r="D265" s="907" t="s">
        <v>1140</v>
      </c>
      <c r="E265" s="907" t="s">
        <v>534</v>
      </c>
      <c r="F265" s="907" t="s">
        <v>1140</v>
      </c>
      <c r="G265" s="907" t="s">
        <v>1140</v>
      </c>
      <c r="H265" s="907" t="s">
        <v>1140</v>
      </c>
      <c r="I265" s="907" t="s">
        <v>1140</v>
      </c>
      <c r="J265" s="907" t="s">
        <v>1140</v>
      </c>
      <c r="K265" s="907" t="s">
        <v>1140</v>
      </c>
      <c r="L265" s="907" t="s">
        <v>1140</v>
      </c>
      <c r="M265" s="907" t="s">
        <v>1140</v>
      </c>
      <c r="N265" s="907" t="s">
        <v>1140</v>
      </c>
      <c r="O265" s="907" t="s">
        <v>1140</v>
      </c>
      <c r="P265" s="907" t="s">
        <v>1140</v>
      </c>
      <c r="Q265" s="907" t="s">
        <v>1140</v>
      </c>
      <c r="R265" s="907" t="s">
        <v>1140</v>
      </c>
      <c r="S265" s="907" t="s">
        <v>1140</v>
      </c>
      <c r="T265" s="907" t="s">
        <v>1140</v>
      </c>
      <c r="U265" s="907" t="s">
        <v>1140</v>
      </c>
      <c r="V265" s="907" t="s">
        <v>1140</v>
      </c>
      <c r="W265" s="907" t="s">
        <v>1140</v>
      </c>
      <c r="X265" s="907" t="s">
        <v>1140</v>
      </c>
      <c r="Y265" s="907" t="s">
        <v>1140</v>
      </c>
      <c r="Z265" s="907" t="s">
        <v>1140</v>
      </c>
      <c r="AA265" s="907" t="s">
        <v>1140</v>
      </c>
      <c r="AB265" s="907" t="s">
        <v>1140</v>
      </c>
      <c r="AC265" s="907" t="s">
        <v>1140</v>
      </c>
      <c r="AD265" s="907" t="s">
        <v>1140</v>
      </c>
      <c r="AE265" s="907" t="s">
        <v>1140</v>
      </c>
      <c r="AF265" s="907" t="s">
        <v>1140</v>
      </c>
      <c r="AG265" s="907" t="s">
        <v>1140</v>
      </c>
      <c r="AH265" s="907" t="s">
        <v>1140</v>
      </c>
      <c r="AI265" s="907" t="s">
        <v>1140</v>
      </c>
      <c r="AJ265" s="907" t="s">
        <v>1140</v>
      </c>
      <c r="AK265" s="907" t="s">
        <v>1140</v>
      </c>
      <c r="AL265" s="907" t="s">
        <v>1140</v>
      </c>
      <c r="AM265" s="907" t="s">
        <v>1140</v>
      </c>
      <c r="AN265" s="907" t="s">
        <v>1140</v>
      </c>
      <c r="AO265" s="907" t="s">
        <v>1140</v>
      </c>
      <c r="AP265" s="907" t="s">
        <v>1140</v>
      </c>
      <c r="AQ265" s="907" t="s">
        <v>1140</v>
      </c>
      <c r="AR265" s="907" t="s">
        <v>1140</v>
      </c>
      <c r="AS265" s="907" t="s">
        <v>1140</v>
      </c>
      <c r="AT265" s="907" t="s">
        <v>1140</v>
      </c>
      <c r="AU265" s="907" t="s">
        <v>1140</v>
      </c>
      <c r="AV265" s="907" t="s">
        <v>1140</v>
      </c>
      <c r="AW265" s="907" t="s">
        <v>1140</v>
      </c>
      <c r="AX265" s="907" t="s">
        <v>1140</v>
      </c>
      <c r="AY265" s="907" t="s">
        <v>534</v>
      </c>
      <c r="AZ265" s="907" t="s">
        <v>534</v>
      </c>
      <c r="BA265" s="907" t="s">
        <v>1140</v>
      </c>
      <c r="BB265" s="907" t="s">
        <v>534</v>
      </c>
      <c r="BC265" s="907" t="s">
        <v>1140</v>
      </c>
      <c r="BD265" s="907" t="s">
        <v>534</v>
      </c>
      <c r="BE265" s="907" t="s">
        <v>1140</v>
      </c>
      <c r="BF265" s="907" t="s">
        <v>1140</v>
      </c>
      <c r="BG265" s="907" t="s">
        <v>534</v>
      </c>
      <c r="BH265" s="907" t="s">
        <v>534</v>
      </c>
      <c r="BI265" s="907" t="s">
        <v>1140</v>
      </c>
      <c r="BJ265" s="907" t="s">
        <v>534</v>
      </c>
      <c r="BK265" s="907" t="s">
        <v>1140</v>
      </c>
      <c r="BL265" s="907" t="s">
        <v>534</v>
      </c>
      <c r="BM265" s="907" t="s">
        <v>1140</v>
      </c>
      <c r="BN265" s="907" t="s">
        <v>1140</v>
      </c>
      <c r="BO265" s="907" t="s">
        <v>534</v>
      </c>
      <c r="BP265" s="907" t="s">
        <v>534</v>
      </c>
      <c r="BQ265" s="907" t="s">
        <v>534</v>
      </c>
      <c r="BR265" s="907" t="s">
        <v>534</v>
      </c>
      <c r="BS265" s="907" t="s">
        <v>1140</v>
      </c>
      <c r="BT265" s="907" t="s">
        <v>534</v>
      </c>
      <c r="BU265" s="907" t="s">
        <v>1140</v>
      </c>
      <c r="BV265" s="907" t="s">
        <v>1140</v>
      </c>
      <c r="BW265" s="907" t="s">
        <v>1140</v>
      </c>
      <c r="BX265" s="907" t="s">
        <v>1140</v>
      </c>
      <c r="BY265" s="907" t="s">
        <v>1140</v>
      </c>
      <c r="BZ265" s="907" t="s">
        <v>534</v>
      </c>
      <c r="CA265" s="907" t="s">
        <v>534</v>
      </c>
      <c r="CB265" s="907" t="s">
        <v>1140</v>
      </c>
      <c r="CC265" s="907" t="s">
        <v>1140</v>
      </c>
      <c r="CD265" s="907" t="s">
        <v>1140</v>
      </c>
      <c r="CE265" s="907" t="s">
        <v>1140</v>
      </c>
      <c r="CF265" s="907" t="s">
        <v>534</v>
      </c>
      <c r="CG265" s="907" t="s">
        <v>1140</v>
      </c>
      <c r="CH265" s="907" t="s">
        <v>1140</v>
      </c>
      <c r="CI265" s="907" t="s">
        <v>1140</v>
      </c>
      <c r="CJ265" s="907" t="s">
        <v>1140</v>
      </c>
      <c r="CK265" s="907" t="s">
        <v>1140</v>
      </c>
      <c r="CL265" s="907" t="s">
        <v>1140</v>
      </c>
      <c r="CM265" s="907" t="s">
        <v>1140</v>
      </c>
      <c r="CN265" s="907" t="s">
        <v>534</v>
      </c>
      <c r="CO265" s="907" t="s">
        <v>1140</v>
      </c>
      <c r="CP265" s="907" t="s">
        <v>1140</v>
      </c>
      <c r="CQ265" s="907" t="s">
        <v>1140</v>
      </c>
      <c r="CR265" s="907" t="s">
        <v>1140</v>
      </c>
      <c r="CS265" s="907" t="s">
        <v>1140</v>
      </c>
      <c r="CT265" s="907" t="s">
        <v>1140</v>
      </c>
      <c r="CU265" s="907" t="s">
        <v>1140</v>
      </c>
      <c r="CV265" s="907" t="s">
        <v>1140</v>
      </c>
      <c r="CW265" s="907" t="s">
        <v>1140</v>
      </c>
      <c r="CX265" s="907" t="s">
        <v>1140</v>
      </c>
      <c r="CY265" s="907" t="s">
        <v>1140</v>
      </c>
      <c r="CZ265" s="907" t="s">
        <v>1140</v>
      </c>
      <c r="DA265" s="907" t="s">
        <v>1140</v>
      </c>
      <c r="DB265" s="907" t="s">
        <v>1140</v>
      </c>
      <c r="DC265" s="907" t="s">
        <v>1140</v>
      </c>
      <c r="DD265" s="907" t="s">
        <v>1140</v>
      </c>
      <c r="DE265" s="907" t="s">
        <v>534</v>
      </c>
      <c r="DF265" s="907" t="s">
        <v>1140</v>
      </c>
      <c r="DG265" s="907" t="s">
        <v>534</v>
      </c>
      <c r="DH265" s="907" t="s">
        <v>534</v>
      </c>
      <c r="DI265" s="907" t="s">
        <v>1140</v>
      </c>
      <c r="DJ265" s="907" t="s">
        <v>534</v>
      </c>
      <c r="DK265" s="907" t="s">
        <v>1140</v>
      </c>
      <c r="DL265" s="907" t="s">
        <v>1140</v>
      </c>
      <c r="DM265" s="907" t="s">
        <v>1140</v>
      </c>
      <c r="DN265" s="907" t="s">
        <v>1140</v>
      </c>
      <c r="DO265" s="907" t="s">
        <v>534</v>
      </c>
      <c r="DP265" s="907" t="s">
        <v>1140</v>
      </c>
      <c r="DQ265" s="907" t="s">
        <v>1140</v>
      </c>
      <c r="DR265" s="907" t="s">
        <v>534</v>
      </c>
      <c r="DS265" s="907" t="s">
        <v>534</v>
      </c>
      <c r="DT265" s="907" t="s">
        <v>1140</v>
      </c>
      <c r="DU265" s="907" t="s">
        <v>1140</v>
      </c>
      <c r="DV265" s="907" t="s">
        <v>1140</v>
      </c>
      <c r="DW265" s="907" t="s">
        <v>534</v>
      </c>
      <c r="DX265" s="907" t="s">
        <v>534</v>
      </c>
      <c r="DY265" s="907" t="s">
        <v>534</v>
      </c>
      <c r="DZ265" s="907" t="s">
        <v>534</v>
      </c>
      <c r="EA265" s="907" t="s">
        <v>534</v>
      </c>
      <c r="EB265" s="907" t="s">
        <v>1140</v>
      </c>
      <c r="EC265" s="907" t="s">
        <v>534</v>
      </c>
      <c r="ED265" s="907" t="s">
        <v>534</v>
      </c>
      <c r="EE265" s="907" t="s">
        <v>534</v>
      </c>
      <c r="EF265" s="907" t="s">
        <v>1140</v>
      </c>
      <c r="EG265" s="907" t="s">
        <v>1140</v>
      </c>
      <c r="EH265" s="907" t="s">
        <v>1140</v>
      </c>
      <c r="EI265" s="907" t="s">
        <v>1140</v>
      </c>
      <c r="EJ265" s="907" t="s">
        <v>1140</v>
      </c>
      <c r="EK265" s="907" t="s">
        <v>1140</v>
      </c>
      <c r="EL265" s="907" t="s">
        <v>1140</v>
      </c>
      <c r="EM265" s="907" t="s">
        <v>1140</v>
      </c>
      <c r="EN265" s="907" t="s">
        <v>1140</v>
      </c>
      <c r="EO265" s="907" t="s">
        <v>1140</v>
      </c>
      <c r="EP265" s="907" t="s">
        <v>1140</v>
      </c>
      <c r="EQ265" s="907" t="s">
        <v>1140</v>
      </c>
      <c r="ER265" s="907" t="s">
        <v>534</v>
      </c>
      <c r="ES265" s="907" t="s">
        <v>534</v>
      </c>
      <c r="ET265" s="907" t="s">
        <v>534</v>
      </c>
      <c r="EU265" s="907" t="s">
        <v>1140</v>
      </c>
      <c r="EV265" s="907" t="s">
        <v>1140</v>
      </c>
      <c r="EW265" s="907" t="s">
        <v>1140</v>
      </c>
      <c r="EX265" s="907" t="s">
        <v>534</v>
      </c>
      <c r="EY265" s="907" t="s">
        <v>1140</v>
      </c>
      <c r="EZ265" s="907" t="s">
        <v>1140</v>
      </c>
      <c r="FA265" s="907" t="s">
        <v>1140</v>
      </c>
      <c r="FB265" s="907" t="s">
        <v>1140</v>
      </c>
      <c r="FC265" s="907" t="s">
        <v>1140</v>
      </c>
      <c r="FD265" s="907" t="s">
        <v>1140</v>
      </c>
      <c r="FE265" s="907" t="s">
        <v>1140</v>
      </c>
      <c r="FF265" s="907" t="s">
        <v>1140</v>
      </c>
      <c r="FG265" s="907" t="s">
        <v>1140</v>
      </c>
      <c r="FH265" s="907" t="s">
        <v>534</v>
      </c>
      <c r="FI265" s="907" t="s">
        <v>534</v>
      </c>
      <c r="FJ265" s="907" t="s">
        <v>1140</v>
      </c>
      <c r="FK265" s="907" t="s">
        <v>1140</v>
      </c>
      <c r="FL265" s="907" t="s">
        <v>1140</v>
      </c>
      <c r="FM265" s="907" t="s">
        <v>1140</v>
      </c>
      <c r="FN265" s="907" t="s">
        <v>1140</v>
      </c>
      <c r="FO265" s="907" t="s">
        <v>1140</v>
      </c>
      <c r="FP265" s="907" t="s">
        <v>1140</v>
      </c>
      <c r="FQ265" s="907" t="s">
        <v>1140</v>
      </c>
      <c r="FR265" s="907" t="s">
        <v>534</v>
      </c>
      <c r="FS265" s="907" t="s">
        <v>1140</v>
      </c>
      <c r="FT265" s="907" t="s">
        <v>1140</v>
      </c>
      <c r="FU265" s="907" t="s">
        <v>1140</v>
      </c>
      <c r="FV265" s="907" t="s">
        <v>534</v>
      </c>
      <c r="FW265" s="907" t="s">
        <v>1140</v>
      </c>
      <c r="FX265" s="907" t="s">
        <v>534</v>
      </c>
      <c r="FY265" s="907" t="s">
        <v>534</v>
      </c>
      <c r="FZ265" s="907" t="s">
        <v>534</v>
      </c>
      <c r="GA265" s="907" t="s">
        <v>534</v>
      </c>
      <c r="GB265" s="907" t="s">
        <v>1140</v>
      </c>
      <c r="GC265" s="907" t="s">
        <v>1140</v>
      </c>
      <c r="GD265" s="907" t="s">
        <v>534</v>
      </c>
      <c r="GE265" s="907" t="s">
        <v>534</v>
      </c>
      <c r="GF265" s="907" t="s">
        <v>1140</v>
      </c>
      <c r="GG265" s="907" t="s">
        <v>1140</v>
      </c>
      <c r="GH265" s="907" t="s">
        <v>534</v>
      </c>
      <c r="GI265" s="907" t="s">
        <v>534</v>
      </c>
      <c r="GJ265" s="907" t="s">
        <v>534</v>
      </c>
      <c r="GK265" s="907" t="s">
        <v>1140</v>
      </c>
    </row>
    <row r="266" spans="1:193" x14ac:dyDescent="0.2">
      <c r="A266" s="906">
        <v>44726</v>
      </c>
      <c r="B266" s="907" t="s">
        <v>1140</v>
      </c>
      <c r="C266" s="907" t="s">
        <v>1140</v>
      </c>
      <c r="D266" s="907" t="s">
        <v>1140</v>
      </c>
      <c r="E266" s="907" t="s">
        <v>534</v>
      </c>
      <c r="F266" s="907" t="s">
        <v>1140</v>
      </c>
      <c r="G266" s="907" t="s">
        <v>1140</v>
      </c>
      <c r="H266" s="907" t="s">
        <v>1140</v>
      </c>
      <c r="I266" s="907" t="s">
        <v>1140</v>
      </c>
      <c r="J266" s="907" t="s">
        <v>1140</v>
      </c>
      <c r="K266" s="907" t="s">
        <v>1140</v>
      </c>
      <c r="L266" s="907" t="s">
        <v>1140</v>
      </c>
      <c r="M266" s="907" t="s">
        <v>1140</v>
      </c>
      <c r="N266" s="907" t="s">
        <v>1140</v>
      </c>
      <c r="O266" s="907" t="s">
        <v>1140</v>
      </c>
      <c r="P266" s="907" t="s">
        <v>1140</v>
      </c>
      <c r="Q266" s="907" t="s">
        <v>1140</v>
      </c>
      <c r="R266" s="907" t="s">
        <v>1140</v>
      </c>
      <c r="S266" s="907" t="s">
        <v>1140</v>
      </c>
      <c r="T266" s="907" t="s">
        <v>1140</v>
      </c>
      <c r="U266" s="907" t="s">
        <v>1140</v>
      </c>
      <c r="V266" s="907" t="s">
        <v>1140</v>
      </c>
      <c r="W266" s="907" t="s">
        <v>1140</v>
      </c>
      <c r="X266" s="907" t="s">
        <v>1140</v>
      </c>
      <c r="Y266" s="907" t="s">
        <v>1140</v>
      </c>
      <c r="Z266" s="907" t="s">
        <v>1140</v>
      </c>
      <c r="AA266" s="907" t="s">
        <v>1140</v>
      </c>
      <c r="AB266" s="907" t="s">
        <v>1140</v>
      </c>
      <c r="AC266" s="907" t="s">
        <v>1140</v>
      </c>
      <c r="AD266" s="907" t="s">
        <v>1140</v>
      </c>
      <c r="AE266" s="907" t="s">
        <v>1140</v>
      </c>
      <c r="AF266" s="907" t="s">
        <v>1140</v>
      </c>
      <c r="AG266" s="907" t="s">
        <v>1140</v>
      </c>
      <c r="AH266" s="907" t="s">
        <v>1140</v>
      </c>
      <c r="AI266" s="907" t="s">
        <v>1140</v>
      </c>
      <c r="AJ266" s="907" t="s">
        <v>1140</v>
      </c>
      <c r="AK266" s="907" t="s">
        <v>1140</v>
      </c>
      <c r="AL266" s="907" t="s">
        <v>1140</v>
      </c>
      <c r="AM266" s="907" t="s">
        <v>1140</v>
      </c>
      <c r="AN266" s="907" t="s">
        <v>1140</v>
      </c>
      <c r="AO266" s="907" t="s">
        <v>1140</v>
      </c>
      <c r="AP266" s="907" t="s">
        <v>1140</v>
      </c>
      <c r="AQ266" s="907" t="s">
        <v>1140</v>
      </c>
      <c r="AR266" s="907" t="s">
        <v>1140</v>
      </c>
      <c r="AS266" s="907" t="s">
        <v>1140</v>
      </c>
      <c r="AT266" s="907" t="s">
        <v>1140</v>
      </c>
      <c r="AU266" s="907" t="s">
        <v>1140</v>
      </c>
      <c r="AV266" s="907" t="s">
        <v>1140</v>
      </c>
      <c r="AW266" s="907" t="s">
        <v>1140</v>
      </c>
      <c r="AX266" s="907" t="s">
        <v>1140</v>
      </c>
      <c r="AY266" s="907" t="s">
        <v>534</v>
      </c>
      <c r="AZ266" s="907" t="s">
        <v>534</v>
      </c>
      <c r="BA266" s="907" t="s">
        <v>1140</v>
      </c>
      <c r="BB266" s="907" t="s">
        <v>534</v>
      </c>
      <c r="BC266" s="907" t="s">
        <v>1140</v>
      </c>
      <c r="BD266" s="907" t="s">
        <v>534</v>
      </c>
      <c r="BE266" s="907" t="s">
        <v>1140</v>
      </c>
      <c r="BF266" s="907" t="s">
        <v>1140</v>
      </c>
      <c r="BG266" s="907" t="s">
        <v>534</v>
      </c>
      <c r="BH266" s="907" t="s">
        <v>534</v>
      </c>
      <c r="BI266" s="907" t="s">
        <v>1140</v>
      </c>
      <c r="BJ266" s="907" t="s">
        <v>534</v>
      </c>
      <c r="BK266" s="907" t="s">
        <v>1140</v>
      </c>
      <c r="BL266" s="907" t="s">
        <v>534</v>
      </c>
      <c r="BM266" s="907" t="s">
        <v>1140</v>
      </c>
      <c r="BN266" s="907" t="s">
        <v>1140</v>
      </c>
      <c r="BO266" s="907" t="s">
        <v>534</v>
      </c>
      <c r="BP266" s="907" t="s">
        <v>534</v>
      </c>
      <c r="BQ266" s="907" t="s">
        <v>534</v>
      </c>
      <c r="BR266" s="907" t="s">
        <v>534</v>
      </c>
      <c r="BS266" s="907" t="s">
        <v>1140</v>
      </c>
      <c r="BT266" s="907" t="s">
        <v>534</v>
      </c>
      <c r="BU266" s="907" t="s">
        <v>1140</v>
      </c>
      <c r="BV266" s="907" t="s">
        <v>1140</v>
      </c>
      <c r="BW266" s="907" t="s">
        <v>1140</v>
      </c>
      <c r="BX266" s="907" t="s">
        <v>1140</v>
      </c>
      <c r="BY266" s="907" t="s">
        <v>1140</v>
      </c>
      <c r="BZ266" s="907" t="s">
        <v>534</v>
      </c>
      <c r="CA266" s="907" t="s">
        <v>534</v>
      </c>
      <c r="CB266" s="907" t="s">
        <v>1140</v>
      </c>
      <c r="CC266" s="907" t="s">
        <v>1140</v>
      </c>
      <c r="CD266" s="907" t="s">
        <v>1140</v>
      </c>
      <c r="CE266" s="907" t="s">
        <v>1140</v>
      </c>
      <c r="CF266" s="907" t="s">
        <v>534</v>
      </c>
      <c r="CG266" s="907" t="s">
        <v>1140</v>
      </c>
      <c r="CH266" s="907" t="s">
        <v>1140</v>
      </c>
      <c r="CI266" s="907" t="s">
        <v>1140</v>
      </c>
      <c r="CJ266" s="907" t="s">
        <v>1140</v>
      </c>
      <c r="CK266" s="907" t="s">
        <v>1140</v>
      </c>
      <c r="CL266" s="907" t="s">
        <v>1140</v>
      </c>
      <c r="CM266" s="907" t="s">
        <v>1140</v>
      </c>
      <c r="CN266" s="907" t="s">
        <v>534</v>
      </c>
      <c r="CO266" s="907" t="s">
        <v>1140</v>
      </c>
      <c r="CP266" s="907" t="s">
        <v>1140</v>
      </c>
      <c r="CQ266" s="907" t="s">
        <v>1140</v>
      </c>
      <c r="CR266" s="907" t="s">
        <v>1140</v>
      </c>
      <c r="CS266" s="907" t="s">
        <v>1140</v>
      </c>
      <c r="CT266" s="907" t="s">
        <v>1140</v>
      </c>
      <c r="CU266" s="907" t="s">
        <v>1140</v>
      </c>
      <c r="CV266" s="907" t="s">
        <v>1140</v>
      </c>
      <c r="CW266" s="907" t="s">
        <v>1140</v>
      </c>
      <c r="CX266" s="907" t="s">
        <v>1140</v>
      </c>
      <c r="CY266" s="907" t="s">
        <v>1140</v>
      </c>
      <c r="CZ266" s="907" t="s">
        <v>534</v>
      </c>
      <c r="DA266" s="907" t="s">
        <v>1140</v>
      </c>
      <c r="DB266" s="907" t="s">
        <v>1140</v>
      </c>
      <c r="DC266" s="907" t="s">
        <v>1140</v>
      </c>
      <c r="DD266" s="907" t="s">
        <v>1140</v>
      </c>
      <c r="DE266" s="907" t="s">
        <v>534</v>
      </c>
      <c r="DF266" s="907" t="s">
        <v>1140</v>
      </c>
      <c r="DG266" s="907" t="s">
        <v>534</v>
      </c>
      <c r="DH266" s="907" t="s">
        <v>534</v>
      </c>
      <c r="DI266" s="907" t="s">
        <v>1140</v>
      </c>
      <c r="DJ266" s="907" t="s">
        <v>534</v>
      </c>
      <c r="DK266" s="907" t="s">
        <v>1140</v>
      </c>
      <c r="DL266" s="907" t="s">
        <v>1140</v>
      </c>
      <c r="DM266" s="907" t="s">
        <v>1140</v>
      </c>
      <c r="DN266" s="907" t="s">
        <v>1140</v>
      </c>
      <c r="DO266" s="907" t="s">
        <v>1140</v>
      </c>
      <c r="DP266" s="907" t="s">
        <v>1140</v>
      </c>
      <c r="DQ266" s="907" t="s">
        <v>1140</v>
      </c>
      <c r="DR266" s="907" t="s">
        <v>534</v>
      </c>
      <c r="DS266" s="907" t="s">
        <v>534</v>
      </c>
      <c r="DT266" s="907" t="s">
        <v>1140</v>
      </c>
      <c r="DU266" s="907" t="s">
        <v>1140</v>
      </c>
      <c r="DV266" s="907" t="s">
        <v>1140</v>
      </c>
      <c r="DW266" s="907" t="s">
        <v>534</v>
      </c>
      <c r="DX266" s="907" t="s">
        <v>534</v>
      </c>
      <c r="DY266" s="907" t="s">
        <v>534</v>
      </c>
      <c r="DZ266" s="907" t="s">
        <v>534</v>
      </c>
      <c r="EA266" s="907" t="s">
        <v>534</v>
      </c>
      <c r="EB266" s="907" t="s">
        <v>1140</v>
      </c>
      <c r="EC266" s="907" t="s">
        <v>534</v>
      </c>
      <c r="ED266" s="907" t="s">
        <v>534</v>
      </c>
      <c r="EE266" s="907" t="s">
        <v>534</v>
      </c>
      <c r="EF266" s="907" t="s">
        <v>1140</v>
      </c>
      <c r="EG266" s="907" t="s">
        <v>1140</v>
      </c>
      <c r="EH266" s="907" t="s">
        <v>1140</v>
      </c>
      <c r="EI266" s="907" t="s">
        <v>1140</v>
      </c>
      <c r="EJ266" s="907" t="s">
        <v>1140</v>
      </c>
      <c r="EK266" s="907" t="s">
        <v>1140</v>
      </c>
      <c r="EL266" s="907" t="s">
        <v>1140</v>
      </c>
      <c r="EM266" s="907" t="s">
        <v>1140</v>
      </c>
      <c r="EN266" s="907" t="s">
        <v>1140</v>
      </c>
      <c r="EO266" s="907" t="s">
        <v>1140</v>
      </c>
      <c r="EP266" s="907" t="s">
        <v>1140</v>
      </c>
      <c r="EQ266" s="907" t="s">
        <v>1140</v>
      </c>
      <c r="ER266" s="907" t="s">
        <v>534</v>
      </c>
      <c r="ES266" s="907" t="s">
        <v>1140</v>
      </c>
      <c r="ET266" s="907" t="s">
        <v>534</v>
      </c>
      <c r="EU266" s="907" t="s">
        <v>1140</v>
      </c>
      <c r="EV266" s="907" t="s">
        <v>1140</v>
      </c>
      <c r="EW266" s="907" t="s">
        <v>1140</v>
      </c>
      <c r="EX266" s="907" t="s">
        <v>534</v>
      </c>
      <c r="EY266" s="907" t="s">
        <v>1140</v>
      </c>
      <c r="EZ266" s="907" t="s">
        <v>1140</v>
      </c>
      <c r="FA266" s="907" t="s">
        <v>1140</v>
      </c>
      <c r="FB266" s="907" t="s">
        <v>1140</v>
      </c>
      <c r="FC266" s="907" t="s">
        <v>1140</v>
      </c>
      <c r="FD266" s="907" t="s">
        <v>1140</v>
      </c>
      <c r="FE266" s="907" t="s">
        <v>1140</v>
      </c>
      <c r="FF266" s="907" t="s">
        <v>1140</v>
      </c>
      <c r="FG266" s="907" t="s">
        <v>1140</v>
      </c>
      <c r="FH266" s="907" t="s">
        <v>534</v>
      </c>
      <c r="FI266" s="907" t="s">
        <v>534</v>
      </c>
      <c r="FJ266" s="907" t="s">
        <v>1140</v>
      </c>
      <c r="FK266" s="907" t="s">
        <v>1140</v>
      </c>
      <c r="FL266" s="907" t="s">
        <v>1140</v>
      </c>
      <c r="FM266" s="907" t="s">
        <v>1140</v>
      </c>
      <c r="FN266" s="907" t="s">
        <v>1140</v>
      </c>
      <c r="FO266" s="907" t="s">
        <v>1140</v>
      </c>
      <c r="FP266" s="907" t="s">
        <v>1140</v>
      </c>
      <c r="FQ266" s="907" t="s">
        <v>1140</v>
      </c>
      <c r="FR266" s="907" t="s">
        <v>534</v>
      </c>
      <c r="FS266" s="907" t="s">
        <v>1140</v>
      </c>
      <c r="FT266" s="907" t="s">
        <v>1140</v>
      </c>
      <c r="FU266" s="907" t="s">
        <v>1140</v>
      </c>
      <c r="FV266" s="907" t="s">
        <v>534</v>
      </c>
      <c r="FW266" s="907" t="s">
        <v>1140</v>
      </c>
      <c r="FX266" s="907" t="s">
        <v>534</v>
      </c>
      <c r="FY266" s="907" t="s">
        <v>534</v>
      </c>
      <c r="FZ266" s="907" t="s">
        <v>534</v>
      </c>
      <c r="GA266" s="907" t="s">
        <v>534</v>
      </c>
      <c r="GB266" s="907" t="s">
        <v>534</v>
      </c>
      <c r="GC266" s="907" t="s">
        <v>1140</v>
      </c>
      <c r="GD266" s="907" t="s">
        <v>534</v>
      </c>
      <c r="GE266" s="907" t="s">
        <v>534</v>
      </c>
      <c r="GF266" s="907" t="s">
        <v>1140</v>
      </c>
      <c r="GG266" s="907" t="s">
        <v>1140</v>
      </c>
      <c r="GH266" s="907" t="s">
        <v>534</v>
      </c>
      <c r="GI266" s="907" t="s">
        <v>534</v>
      </c>
      <c r="GJ266" s="907" t="s">
        <v>534</v>
      </c>
      <c r="GK266" s="907" t="s">
        <v>534</v>
      </c>
    </row>
    <row r="267" spans="1:193" x14ac:dyDescent="0.2">
      <c r="A267" s="906">
        <v>44727</v>
      </c>
      <c r="B267" s="907" t="s">
        <v>1140</v>
      </c>
      <c r="C267" s="907" t="s">
        <v>1140</v>
      </c>
      <c r="D267" s="907" t="s">
        <v>1140</v>
      </c>
      <c r="E267" s="907" t="s">
        <v>1140</v>
      </c>
      <c r="F267" s="907" t="s">
        <v>1140</v>
      </c>
      <c r="G267" s="907" t="s">
        <v>1140</v>
      </c>
      <c r="H267" s="907" t="s">
        <v>1140</v>
      </c>
      <c r="I267" s="907" t="s">
        <v>1140</v>
      </c>
      <c r="J267" s="907" t="s">
        <v>1140</v>
      </c>
      <c r="K267" s="907" t="s">
        <v>1140</v>
      </c>
      <c r="L267" s="907" t="s">
        <v>1140</v>
      </c>
      <c r="M267" s="907" t="s">
        <v>1140</v>
      </c>
      <c r="N267" s="907" t="s">
        <v>1140</v>
      </c>
      <c r="O267" s="907" t="s">
        <v>1140</v>
      </c>
      <c r="P267" s="907" t="s">
        <v>1140</v>
      </c>
      <c r="Q267" s="907" t="s">
        <v>1140</v>
      </c>
      <c r="R267" s="907" t="s">
        <v>1140</v>
      </c>
      <c r="S267" s="907" t="s">
        <v>1140</v>
      </c>
      <c r="T267" s="907" t="s">
        <v>1140</v>
      </c>
      <c r="U267" s="907" t="s">
        <v>1140</v>
      </c>
      <c r="V267" s="907" t="s">
        <v>1140</v>
      </c>
      <c r="W267" s="907" t="s">
        <v>1140</v>
      </c>
      <c r="X267" s="907" t="s">
        <v>1140</v>
      </c>
      <c r="Y267" s="907" t="s">
        <v>1140</v>
      </c>
      <c r="Z267" s="907" t="s">
        <v>1140</v>
      </c>
      <c r="AA267" s="907" t="s">
        <v>1140</v>
      </c>
      <c r="AB267" s="907" t="s">
        <v>1140</v>
      </c>
      <c r="AC267" s="907" t="s">
        <v>1140</v>
      </c>
      <c r="AD267" s="907" t="s">
        <v>1140</v>
      </c>
      <c r="AE267" s="907" t="s">
        <v>1140</v>
      </c>
      <c r="AF267" s="907" t="s">
        <v>1140</v>
      </c>
      <c r="AG267" s="907" t="s">
        <v>1140</v>
      </c>
      <c r="AH267" s="907" t="s">
        <v>1140</v>
      </c>
      <c r="AI267" s="907" t="s">
        <v>1140</v>
      </c>
      <c r="AJ267" s="907" t="s">
        <v>1140</v>
      </c>
      <c r="AK267" s="907" t="s">
        <v>1140</v>
      </c>
      <c r="AL267" s="907" t="s">
        <v>1140</v>
      </c>
      <c r="AM267" s="907" t="s">
        <v>1140</v>
      </c>
      <c r="AN267" s="907" t="s">
        <v>1140</v>
      </c>
      <c r="AO267" s="907" t="s">
        <v>1140</v>
      </c>
      <c r="AP267" s="907" t="s">
        <v>1140</v>
      </c>
      <c r="AQ267" s="907" t="s">
        <v>1140</v>
      </c>
      <c r="AR267" s="907" t="s">
        <v>1140</v>
      </c>
      <c r="AS267" s="907" t="s">
        <v>1140</v>
      </c>
      <c r="AT267" s="907" t="s">
        <v>1140</v>
      </c>
      <c r="AU267" s="907" t="s">
        <v>1140</v>
      </c>
      <c r="AV267" s="907" t="s">
        <v>1140</v>
      </c>
      <c r="AW267" s="907" t="s">
        <v>1140</v>
      </c>
      <c r="AX267" s="907" t="s">
        <v>1140</v>
      </c>
      <c r="AY267" s="907" t="s">
        <v>534</v>
      </c>
      <c r="AZ267" s="907" t="s">
        <v>534</v>
      </c>
      <c r="BA267" s="907" t="s">
        <v>1140</v>
      </c>
      <c r="BB267" s="907" t="s">
        <v>534</v>
      </c>
      <c r="BC267" s="907" t="s">
        <v>1140</v>
      </c>
      <c r="BD267" s="907" t="s">
        <v>534</v>
      </c>
      <c r="BE267" s="907" t="s">
        <v>1140</v>
      </c>
      <c r="BF267" s="907" t="s">
        <v>1140</v>
      </c>
      <c r="BG267" s="907" t="s">
        <v>534</v>
      </c>
      <c r="BH267" s="907" t="s">
        <v>534</v>
      </c>
      <c r="BI267" s="907" t="s">
        <v>1140</v>
      </c>
      <c r="BJ267" s="907" t="s">
        <v>534</v>
      </c>
      <c r="BK267" s="907" t="s">
        <v>1140</v>
      </c>
      <c r="BL267" s="907" t="s">
        <v>534</v>
      </c>
      <c r="BM267" s="907" t="s">
        <v>1140</v>
      </c>
      <c r="BN267" s="907" t="s">
        <v>1140</v>
      </c>
      <c r="BO267" s="907" t="s">
        <v>534</v>
      </c>
      <c r="BP267" s="907" t="s">
        <v>534</v>
      </c>
      <c r="BQ267" s="907" t="s">
        <v>534</v>
      </c>
      <c r="BR267" s="907" t="s">
        <v>534</v>
      </c>
      <c r="BS267" s="907" t="s">
        <v>1140</v>
      </c>
      <c r="BT267" s="907" t="s">
        <v>534</v>
      </c>
      <c r="BU267" s="907" t="s">
        <v>1140</v>
      </c>
      <c r="BV267" s="907" t="s">
        <v>1140</v>
      </c>
      <c r="BW267" s="907" t="s">
        <v>1140</v>
      </c>
      <c r="BX267" s="907" t="s">
        <v>1140</v>
      </c>
      <c r="BY267" s="907" t="s">
        <v>1140</v>
      </c>
      <c r="BZ267" s="907" t="s">
        <v>534</v>
      </c>
      <c r="CA267" s="907" t="s">
        <v>534</v>
      </c>
      <c r="CB267" s="907" t="s">
        <v>1140</v>
      </c>
      <c r="CC267" s="907" t="s">
        <v>1140</v>
      </c>
      <c r="CD267" s="907" t="s">
        <v>1140</v>
      </c>
      <c r="CE267" s="907" t="s">
        <v>1140</v>
      </c>
      <c r="CF267" s="907" t="s">
        <v>534</v>
      </c>
      <c r="CG267" s="907" t="s">
        <v>1140</v>
      </c>
      <c r="CH267" s="907" t="s">
        <v>1140</v>
      </c>
      <c r="CI267" s="907" t="s">
        <v>1140</v>
      </c>
      <c r="CJ267" s="907" t="s">
        <v>1140</v>
      </c>
      <c r="CK267" s="907" t="s">
        <v>1140</v>
      </c>
      <c r="CL267" s="907" t="s">
        <v>1140</v>
      </c>
      <c r="CM267" s="907" t="s">
        <v>1140</v>
      </c>
      <c r="CN267" s="907" t="s">
        <v>534</v>
      </c>
      <c r="CO267" s="907" t="s">
        <v>1140</v>
      </c>
      <c r="CP267" s="907" t="s">
        <v>1140</v>
      </c>
      <c r="CQ267" s="907" t="s">
        <v>1140</v>
      </c>
      <c r="CR267" s="907" t="s">
        <v>1140</v>
      </c>
      <c r="CS267" s="907" t="s">
        <v>1140</v>
      </c>
      <c r="CT267" s="907" t="s">
        <v>1140</v>
      </c>
      <c r="CU267" s="907" t="s">
        <v>1140</v>
      </c>
      <c r="CV267" s="907" t="s">
        <v>1140</v>
      </c>
      <c r="CW267" s="907" t="s">
        <v>1140</v>
      </c>
      <c r="CX267" s="907" t="s">
        <v>1140</v>
      </c>
      <c r="CY267" s="907" t="s">
        <v>1140</v>
      </c>
      <c r="CZ267" s="907" t="s">
        <v>534</v>
      </c>
      <c r="DA267" s="907" t="s">
        <v>1140</v>
      </c>
      <c r="DB267" s="907" t="s">
        <v>1140</v>
      </c>
      <c r="DC267" s="907" t="s">
        <v>1140</v>
      </c>
      <c r="DD267" s="907" t="s">
        <v>1140</v>
      </c>
      <c r="DE267" s="907" t="s">
        <v>1140</v>
      </c>
      <c r="DF267" s="907" t="s">
        <v>1140</v>
      </c>
      <c r="DG267" s="907" t="s">
        <v>1140</v>
      </c>
      <c r="DH267" s="907" t="s">
        <v>1140</v>
      </c>
      <c r="DI267" s="907" t="s">
        <v>1140</v>
      </c>
      <c r="DJ267" s="907" t="s">
        <v>534</v>
      </c>
      <c r="DK267" s="907" t="s">
        <v>1140</v>
      </c>
      <c r="DL267" s="907" t="s">
        <v>1140</v>
      </c>
      <c r="DM267" s="907" t="s">
        <v>1140</v>
      </c>
      <c r="DN267" s="907" t="s">
        <v>1140</v>
      </c>
      <c r="DO267" s="907" t="s">
        <v>1140</v>
      </c>
      <c r="DP267" s="907" t="s">
        <v>1140</v>
      </c>
      <c r="DQ267" s="907" t="s">
        <v>1140</v>
      </c>
      <c r="DR267" s="907" t="s">
        <v>534</v>
      </c>
      <c r="DS267" s="907" t="s">
        <v>534</v>
      </c>
      <c r="DT267" s="907" t="s">
        <v>1140</v>
      </c>
      <c r="DU267" s="907" t="s">
        <v>1140</v>
      </c>
      <c r="DV267" s="907" t="s">
        <v>1140</v>
      </c>
      <c r="DW267" s="907" t="s">
        <v>534</v>
      </c>
      <c r="DX267" s="907" t="s">
        <v>534</v>
      </c>
      <c r="DY267" s="907" t="s">
        <v>534</v>
      </c>
      <c r="DZ267" s="907" t="s">
        <v>1140</v>
      </c>
      <c r="EA267" s="907" t="s">
        <v>534</v>
      </c>
      <c r="EB267" s="907" t="s">
        <v>1140</v>
      </c>
      <c r="EC267" s="907" t="s">
        <v>534</v>
      </c>
      <c r="ED267" s="907" t="s">
        <v>534</v>
      </c>
      <c r="EE267" s="907" t="s">
        <v>534</v>
      </c>
      <c r="EF267" s="907" t="s">
        <v>1140</v>
      </c>
      <c r="EG267" s="907" t="s">
        <v>1140</v>
      </c>
      <c r="EH267" s="907" t="s">
        <v>1140</v>
      </c>
      <c r="EI267" s="907" t="s">
        <v>1140</v>
      </c>
      <c r="EJ267" s="907" t="s">
        <v>1140</v>
      </c>
      <c r="EK267" s="907" t="s">
        <v>1140</v>
      </c>
      <c r="EL267" s="907" t="s">
        <v>1140</v>
      </c>
      <c r="EM267" s="907" t="s">
        <v>1140</v>
      </c>
      <c r="EN267" s="907" t="s">
        <v>1140</v>
      </c>
      <c r="EO267" s="907" t="s">
        <v>1140</v>
      </c>
      <c r="EP267" s="907" t="s">
        <v>1140</v>
      </c>
      <c r="EQ267" s="907" t="s">
        <v>1140</v>
      </c>
      <c r="ER267" s="907" t="s">
        <v>1140</v>
      </c>
      <c r="ES267" s="907" t="s">
        <v>534</v>
      </c>
      <c r="ET267" s="907" t="s">
        <v>534</v>
      </c>
      <c r="EU267" s="907" t="s">
        <v>1140</v>
      </c>
      <c r="EV267" s="907" t="s">
        <v>1140</v>
      </c>
      <c r="EW267" s="907" t="s">
        <v>1140</v>
      </c>
      <c r="EX267" s="907" t="s">
        <v>534</v>
      </c>
      <c r="EY267" s="907" t="s">
        <v>1140</v>
      </c>
      <c r="EZ267" s="907" t="s">
        <v>1140</v>
      </c>
      <c r="FA267" s="907" t="s">
        <v>1140</v>
      </c>
      <c r="FB267" s="907" t="s">
        <v>1140</v>
      </c>
      <c r="FC267" s="907" t="s">
        <v>1140</v>
      </c>
      <c r="FD267" s="907" t="s">
        <v>1140</v>
      </c>
      <c r="FE267" s="907" t="s">
        <v>1140</v>
      </c>
      <c r="FF267" s="907" t="s">
        <v>1140</v>
      </c>
      <c r="FG267" s="907" t="s">
        <v>1140</v>
      </c>
      <c r="FH267" s="907" t="s">
        <v>534</v>
      </c>
      <c r="FI267" s="907" t="s">
        <v>534</v>
      </c>
      <c r="FJ267" s="907" t="s">
        <v>1140</v>
      </c>
      <c r="FK267" s="907" t="s">
        <v>1140</v>
      </c>
      <c r="FL267" s="907" t="s">
        <v>1140</v>
      </c>
      <c r="FM267" s="907" t="s">
        <v>1140</v>
      </c>
      <c r="FN267" s="907" t="s">
        <v>1140</v>
      </c>
      <c r="FO267" s="907" t="s">
        <v>1140</v>
      </c>
      <c r="FP267" s="907" t="s">
        <v>1140</v>
      </c>
      <c r="FQ267" s="907" t="s">
        <v>1140</v>
      </c>
      <c r="FR267" s="907" t="s">
        <v>534</v>
      </c>
      <c r="FS267" s="907" t="s">
        <v>1140</v>
      </c>
      <c r="FT267" s="907" t="s">
        <v>1140</v>
      </c>
      <c r="FU267" s="907" t="s">
        <v>1140</v>
      </c>
      <c r="FV267" s="907" t="s">
        <v>534</v>
      </c>
      <c r="FW267" s="907" t="s">
        <v>1140</v>
      </c>
      <c r="FX267" s="907" t="s">
        <v>534</v>
      </c>
      <c r="FY267" s="907" t="s">
        <v>534</v>
      </c>
      <c r="FZ267" s="907" t="s">
        <v>534</v>
      </c>
      <c r="GA267" s="907" t="s">
        <v>534</v>
      </c>
      <c r="GB267" s="907" t="s">
        <v>534</v>
      </c>
      <c r="GC267" s="907" t="s">
        <v>1140</v>
      </c>
      <c r="GD267" s="907" t="s">
        <v>534</v>
      </c>
      <c r="GE267" s="907" t="s">
        <v>534</v>
      </c>
      <c r="GF267" s="907" t="s">
        <v>1140</v>
      </c>
      <c r="GG267" s="907" t="s">
        <v>1140</v>
      </c>
      <c r="GH267" s="907" t="s">
        <v>534</v>
      </c>
      <c r="GI267" s="907" t="s">
        <v>534</v>
      </c>
      <c r="GJ267" s="907" t="s">
        <v>534</v>
      </c>
      <c r="GK267" s="907" t="s">
        <v>1140</v>
      </c>
    </row>
    <row r="268" spans="1:193" x14ac:dyDescent="0.2">
      <c r="A268" s="906">
        <v>44728</v>
      </c>
      <c r="B268" s="907" t="s">
        <v>1140</v>
      </c>
      <c r="C268" s="907" t="s">
        <v>1140</v>
      </c>
      <c r="D268" s="907" t="s">
        <v>1140</v>
      </c>
      <c r="E268" s="907" t="s">
        <v>534</v>
      </c>
      <c r="F268" s="907" t="s">
        <v>1140</v>
      </c>
      <c r="G268" s="907" t="s">
        <v>1140</v>
      </c>
      <c r="H268" s="907" t="s">
        <v>1140</v>
      </c>
      <c r="I268" s="907" t="s">
        <v>1140</v>
      </c>
      <c r="J268" s="907" t="s">
        <v>1140</v>
      </c>
      <c r="K268" s="907" t="s">
        <v>1140</v>
      </c>
      <c r="L268" s="907" t="s">
        <v>1140</v>
      </c>
      <c r="M268" s="907" t="s">
        <v>1140</v>
      </c>
      <c r="N268" s="907" t="s">
        <v>1140</v>
      </c>
      <c r="O268" s="907" t="s">
        <v>1140</v>
      </c>
      <c r="P268" s="907" t="s">
        <v>1140</v>
      </c>
      <c r="Q268" s="907" t="s">
        <v>1140</v>
      </c>
      <c r="R268" s="907" t="s">
        <v>1140</v>
      </c>
      <c r="S268" s="907" t="s">
        <v>1140</v>
      </c>
      <c r="T268" s="907" t="s">
        <v>1140</v>
      </c>
      <c r="U268" s="907" t="s">
        <v>1140</v>
      </c>
      <c r="V268" s="907" t="s">
        <v>1140</v>
      </c>
      <c r="W268" s="907" t="s">
        <v>1140</v>
      </c>
      <c r="X268" s="907" t="s">
        <v>1140</v>
      </c>
      <c r="Y268" s="907" t="s">
        <v>1140</v>
      </c>
      <c r="Z268" s="907" t="s">
        <v>1140</v>
      </c>
      <c r="AA268" s="907" t="s">
        <v>1140</v>
      </c>
      <c r="AB268" s="907" t="s">
        <v>1140</v>
      </c>
      <c r="AC268" s="907" t="s">
        <v>1140</v>
      </c>
      <c r="AD268" s="907" t="s">
        <v>1140</v>
      </c>
      <c r="AE268" s="907" t="s">
        <v>1140</v>
      </c>
      <c r="AF268" s="907" t="s">
        <v>1140</v>
      </c>
      <c r="AG268" s="907" t="s">
        <v>1140</v>
      </c>
      <c r="AH268" s="907" t="s">
        <v>1140</v>
      </c>
      <c r="AI268" s="907" t="s">
        <v>1140</v>
      </c>
      <c r="AJ268" s="907" t="s">
        <v>1140</v>
      </c>
      <c r="AK268" s="907" t="s">
        <v>1140</v>
      </c>
      <c r="AL268" s="907" t="s">
        <v>1140</v>
      </c>
      <c r="AM268" s="907" t="s">
        <v>1140</v>
      </c>
      <c r="AN268" s="907" t="s">
        <v>1140</v>
      </c>
      <c r="AO268" s="907" t="s">
        <v>1140</v>
      </c>
      <c r="AP268" s="907" t="s">
        <v>1140</v>
      </c>
      <c r="AQ268" s="907" t="s">
        <v>1140</v>
      </c>
      <c r="AR268" s="907" t="s">
        <v>1140</v>
      </c>
      <c r="AS268" s="907" t="s">
        <v>1140</v>
      </c>
      <c r="AT268" s="907" t="s">
        <v>1140</v>
      </c>
      <c r="AU268" s="907" t="s">
        <v>1140</v>
      </c>
      <c r="AV268" s="907" t="s">
        <v>1140</v>
      </c>
      <c r="AW268" s="907" t="s">
        <v>1140</v>
      </c>
      <c r="AX268" s="907" t="s">
        <v>1140</v>
      </c>
      <c r="AY268" s="907" t="s">
        <v>534</v>
      </c>
      <c r="AZ268" s="907" t="s">
        <v>534</v>
      </c>
      <c r="BA268" s="907" t="s">
        <v>1140</v>
      </c>
      <c r="BB268" s="907" t="s">
        <v>534</v>
      </c>
      <c r="BC268" s="907" t="s">
        <v>1140</v>
      </c>
      <c r="BD268" s="907" t="s">
        <v>534</v>
      </c>
      <c r="BE268" s="907" t="s">
        <v>1140</v>
      </c>
      <c r="BF268" s="907" t="s">
        <v>1140</v>
      </c>
      <c r="BG268" s="907" t="s">
        <v>534</v>
      </c>
      <c r="BH268" s="907" t="s">
        <v>534</v>
      </c>
      <c r="BI268" s="907" t="s">
        <v>1140</v>
      </c>
      <c r="BJ268" s="907" t="s">
        <v>534</v>
      </c>
      <c r="BK268" s="907" t="s">
        <v>1140</v>
      </c>
      <c r="BL268" s="907" t="s">
        <v>534</v>
      </c>
      <c r="BM268" s="907" t="s">
        <v>1140</v>
      </c>
      <c r="BN268" s="907" t="s">
        <v>1140</v>
      </c>
      <c r="BO268" s="907" t="s">
        <v>534</v>
      </c>
      <c r="BP268" s="907" t="s">
        <v>534</v>
      </c>
      <c r="BQ268" s="907" t="s">
        <v>534</v>
      </c>
      <c r="BR268" s="907" t="s">
        <v>534</v>
      </c>
      <c r="BS268" s="907" t="s">
        <v>1140</v>
      </c>
      <c r="BT268" s="907" t="s">
        <v>534</v>
      </c>
      <c r="BU268" s="907" t="s">
        <v>1140</v>
      </c>
      <c r="BV268" s="907" t="s">
        <v>1140</v>
      </c>
      <c r="BW268" s="907" t="s">
        <v>1140</v>
      </c>
      <c r="BX268" s="907" t="s">
        <v>1140</v>
      </c>
      <c r="BY268" s="907" t="s">
        <v>1140</v>
      </c>
      <c r="BZ268" s="907" t="s">
        <v>534</v>
      </c>
      <c r="CA268" s="907" t="s">
        <v>534</v>
      </c>
      <c r="CB268" s="907" t="s">
        <v>1140</v>
      </c>
      <c r="CC268" s="907" t="s">
        <v>1140</v>
      </c>
      <c r="CD268" s="907" t="s">
        <v>1140</v>
      </c>
      <c r="CE268" s="907" t="s">
        <v>1140</v>
      </c>
      <c r="CF268" s="907" t="s">
        <v>534</v>
      </c>
      <c r="CG268" s="907" t="s">
        <v>1140</v>
      </c>
      <c r="CH268" s="907" t="s">
        <v>1140</v>
      </c>
      <c r="CI268" s="907" t="s">
        <v>1140</v>
      </c>
      <c r="CJ268" s="907" t="s">
        <v>1140</v>
      </c>
      <c r="CK268" s="907" t="s">
        <v>1140</v>
      </c>
      <c r="CL268" s="907" t="s">
        <v>1140</v>
      </c>
      <c r="CM268" s="907" t="s">
        <v>1140</v>
      </c>
      <c r="CN268" s="907" t="s">
        <v>534</v>
      </c>
      <c r="CO268" s="907" t="s">
        <v>1140</v>
      </c>
      <c r="CP268" s="907" t="s">
        <v>1140</v>
      </c>
      <c r="CQ268" s="907" t="s">
        <v>1140</v>
      </c>
      <c r="CR268" s="907" t="s">
        <v>1140</v>
      </c>
      <c r="CS268" s="907" t="s">
        <v>1140</v>
      </c>
      <c r="CT268" s="907" t="s">
        <v>1140</v>
      </c>
      <c r="CU268" s="907" t="s">
        <v>1140</v>
      </c>
      <c r="CV268" s="907" t="s">
        <v>1140</v>
      </c>
      <c r="CW268" s="907" t="s">
        <v>1140</v>
      </c>
      <c r="CX268" s="907" t="s">
        <v>1140</v>
      </c>
      <c r="CY268" s="907" t="s">
        <v>1140</v>
      </c>
      <c r="CZ268" s="907" t="s">
        <v>534</v>
      </c>
      <c r="DA268" s="907" t="s">
        <v>1140</v>
      </c>
      <c r="DB268" s="907" t="s">
        <v>1140</v>
      </c>
      <c r="DC268" s="907" t="s">
        <v>1140</v>
      </c>
      <c r="DD268" s="907" t="s">
        <v>1140</v>
      </c>
      <c r="DE268" s="907" t="s">
        <v>1140</v>
      </c>
      <c r="DF268" s="907" t="s">
        <v>1140</v>
      </c>
      <c r="DG268" s="907" t="s">
        <v>1140</v>
      </c>
      <c r="DH268" s="907" t="s">
        <v>1140</v>
      </c>
      <c r="DI268" s="907" t="s">
        <v>1140</v>
      </c>
      <c r="DJ268" s="907" t="s">
        <v>534</v>
      </c>
      <c r="DK268" s="907" t="s">
        <v>1140</v>
      </c>
      <c r="DL268" s="907" t="s">
        <v>1140</v>
      </c>
      <c r="DM268" s="907" t="s">
        <v>1140</v>
      </c>
      <c r="DN268" s="907" t="s">
        <v>1140</v>
      </c>
      <c r="DO268" s="907" t="s">
        <v>1140</v>
      </c>
      <c r="DP268" s="907" t="s">
        <v>1140</v>
      </c>
      <c r="DQ268" s="907" t="s">
        <v>1140</v>
      </c>
      <c r="DR268" s="907" t="s">
        <v>534</v>
      </c>
      <c r="DS268" s="907" t="s">
        <v>534</v>
      </c>
      <c r="DT268" s="907" t="s">
        <v>1140</v>
      </c>
      <c r="DU268" s="907" t="s">
        <v>1140</v>
      </c>
      <c r="DV268" s="907" t="s">
        <v>1140</v>
      </c>
      <c r="DW268" s="907" t="s">
        <v>534</v>
      </c>
      <c r="DX268" s="907" t="s">
        <v>534</v>
      </c>
      <c r="DY268" s="907" t="s">
        <v>534</v>
      </c>
      <c r="DZ268" s="907" t="s">
        <v>534</v>
      </c>
      <c r="EA268" s="907" t="s">
        <v>534</v>
      </c>
      <c r="EB268" s="907" t="s">
        <v>534</v>
      </c>
      <c r="EC268" s="907" t="s">
        <v>534</v>
      </c>
      <c r="ED268" s="907" t="s">
        <v>534</v>
      </c>
      <c r="EE268" s="907" t="s">
        <v>534</v>
      </c>
      <c r="EF268" s="907" t="s">
        <v>1140</v>
      </c>
      <c r="EG268" s="907" t="s">
        <v>1140</v>
      </c>
      <c r="EH268" s="907" t="s">
        <v>1140</v>
      </c>
      <c r="EI268" s="907" t="s">
        <v>1140</v>
      </c>
      <c r="EJ268" s="907" t="s">
        <v>1140</v>
      </c>
      <c r="EK268" s="907" t="s">
        <v>1140</v>
      </c>
      <c r="EL268" s="907" t="s">
        <v>1140</v>
      </c>
      <c r="EM268" s="907" t="s">
        <v>1140</v>
      </c>
      <c r="EN268" s="907" t="s">
        <v>1140</v>
      </c>
      <c r="EO268" s="907" t="s">
        <v>1140</v>
      </c>
      <c r="EP268" s="907" t="s">
        <v>1140</v>
      </c>
      <c r="EQ268" s="907" t="s">
        <v>1140</v>
      </c>
      <c r="ER268" s="907" t="s">
        <v>534</v>
      </c>
      <c r="ES268" s="907" t="s">
        <v>534</v>
      </c>
      <c r="ET268" s="907" t="s">
        <v>534</v>
      </c>
      <c r="EU268" s="907" t="s">
        <v>1140</v>
      </c>
      <c r="EV268" s="907" t="s">
        <v>1140</v>
      </c>
      <c r="EW268" s="907" t="s">
        <v>1140</v>
      </c>
      <c r="EX268" s="907" t="s">
        <v>534</v>
      </c>
      <c r="EY268" s="907" t="s">
        <v>1140</v>
      </c>
      <c r="EZ268" s="907" t="s">
        <v>1140</v>
      </c>
      <c r="FA268" s="907" t="s">
        <v>1140</v>
      </c>
      <c r="FB268" s="907" t="s">
        <v>1140</v>
      </c>
      <c r="FC268" s="907" t="s">
        <v>1140</v>
      </c>
      <c r="FD268" s="907" t="s">
        <v>1140</v>
      </c>
      <c r="FE268" s="907" t="s">
        <v>1140</v>
      </c>
      <c r="FF268" s="907" t="s">
        <v>1140</v>
      </c>
      <c r="FG268" s="907" t="s">
        <v>1140</v>
      </c>
      <c r="FH268" s="907" t="s">
        <v>534</v>
      </c>
      <c r="FI268" s="907" t="s">
        <v>534</v>
      </c>
      <c r="FJ268" s="907" t="s">
        <v>1140</v>
      </c>
      <c r="FK268" s="907" t="s">
        <v>1140</v>
      </c>
      <c r="FL268" s="907" t="s">
        <v>1140</v>
      </c>
      <c r="FM268" s="907" t="s">
        <v>1140</v>
      </c>
      <c r="FN268" s="907" t="s">
        <v>1140</v>
      </c>
      <c r="FO268" s="907" t="s">
        <v>1140</v>
      </c>
      <c r="FP268" s="907" t="s">
        <v>1140</v>
      </c>
      <c r="FQ268" s="907" t="s">
        <v>1140</v>
      </c>
      <c r="FR268" s="907" t="s">
        <v>534</v>
      </c>
      <c r="FS268" s="907" t="s">
        <v>1140</v>
      </c>
      <c r="FT268" s="907" t="s">
        <v>1140</v>
      </c>
      <c r="FU268" s="907" t="s">
        <v>1140</v>
      </c>
      <c r="FV268" s="907" t="s">
        <v>534</v>
      </c>
      <c r="FW268" s="907" t="s">
        <v>1140</v>
      </c>
      <c r="FX268" s="907" t="s">
        <v>534</v>
      </c>
      <c r="FY268" s="907" t="s">
        <v>534</v>
      </c>
      <c r="FZ268" s="907" t="s">
        <v>534</v>
      </c>
      <c r="GA268" s="907" t="s">
        <v>534</v>
      </c>
      <c r="GB268" s="907" t="s">
        <v>1140</v>
      </c>
      <c r="GC268" s="907" t="s">
        <v>1140</v>
      </c>
      <c r="GD268" s="907" t="s">
        <v>534</v>
      </c>
      <c r="GE268" s="907" t="s">
        <v>534</v>
      </c>
      <c r="GF268" s="907" t="s">
        <v>1140</v>
      </c>
      <c r="GG268" s="907" t="s">
        <v>1140</v>
      </c>
      <c r="GH268" s="907" t="s">
        <v>534</v>
      </c>
      <c r="GI268" s="907" t="s">
        <v>534</v>
      </c>
      <c r="GJ268" s="907" t="s">
        <v>534</v>
      </c>
      <c r="GK268" s="907" t="s">
        <v>534</v>
      </c>
    </row>
    <row r="269" spans="1:193" x14ac:dyDescent="0.2">
      <c r="A269" s="906">
        <v>44729</v>
      </c>
      <c r="B269" s="907" t="s">
        <v>1140</v>
      </c>
      <c r="C269" s="907" t="s">
        <v>1140</v>
      </c>
      <c r="D269" s="907" t="s">
        <v>1140</v>
      </c>
      <c r="E269" s="907" t="s">
        <v>534</v>
      </c>
      <c r="F269" s="907" t="s">
        <v>1140</v>
      </c>
      <c r="G269" s="907" t="s">
        <v>1140</v>
      </c>
      <c r="H269" s="907" t="s">
        <v>1140</v>
      </c>
      <c r="I269" s="907" t="s">
        <v>1140</v>
      </c>
      <c r="J269" s="907" t="s">
        <v>1140</v>
      </c>
      <c r="K269" s="907" t="s">
        <v>1140</v>
      </c>
      <c r="L269" s="907" t="s">
        <v>1140</v>
      </c>
      <c r="M269" s="907" t="s">
        <v>1140</v>
      </c>
      <c r="N269" s="907" t="s">
        <v>1140</v>
      </c>
      <c r="O269" s="907" t="s">
        <v>1140</v>
      </c>
      <c r="P269" s="907" t="s">
        <v>1140</v>
      </c>
      <c r="Q269" s="907" t="s">
        <v>1140</v>
      </c>
      <c r="R269" s="907" t="s">
        <v>1140</v>
      </c>
      <c r="S269" s="907" t="s">
        <v>1140</v>
      </c>
      <c r="T269" s="907" t="s">
        <v>1140</v>
      </c>
      <c r="U269" s="907" t="s">
        <v>1140</v>
      </c>
      <c r="V269" s="907" t="s">
        <v>1140</v>
      </c>
      <c r="W269" s="907" t="s">
        <v>1140</v>
      </c>
      <c r="X269" s="907" t="s">
        <v>1140</v>
      </c>
      <c r="Y269" s="907" t="s">
        <v>1140</v>
      </c>
      <c r="Z269" s="907" t="s">
        <v>1140</v>
      </c>
      <c r="AA269" s="907" t="s">
        <v>1140</v>
      </c>
      <c r="AB269" s="907" t="s">
        <v>1140</v>
      </c>
      <c r="AC269" s="907" t="s">
        <v>1140</v>
      </c>
      <c r="AD269" s="907" t="s">
        <v>1140</v>
      </c>
      <c r="AE269" s="907" t="s">
        <v>1140</v>
      </c>
      <c r="AF269" s="907" t="s">
        <v>1140</v>
      </c>
      <c r="AG269" s="907" t="s">
        <v>1140</v>
      </c>
      <c r="AH269" s="907" t="s">
        <v>1140</v>
      </c>
      <c r="AI269" s="907" t="s">
        <v>1140</v>
      </c>
      <c r="AJ269" s="907" t="s">
        <v>1140</v>
      </c>
      <c r="AK269" s="907" t="s">
        <v>1140</v>
      </c>
      <c r="AL269" s="907" t="s">
        <v>1140</v>
      </c>
      <c r="AM269" s="907" t="s">
        <v>1140</v>
      </c>
      <c r="AN269" s="907" t="s">
        <v>1140</v>
      </c>
      <c r="AO269" s="907" t="s">
        <v>1140</v>
      </c>
      <c r="AP269" s="907" t="s">
        <v>1140</v>
      </c>
      <c r="AQ269" s="907" t="s">
        <v>1140</v>
      </c>
      <c r="AR269" s="907" t="s">
        <v>1140</v>
      </c>
      <c r="AS269" s="907" t="s">
        <v>1140</v>
      </c>
      <c r="AT269" s="907" t="s">
        <v>1140</v>
      </c>
      <c r="AU269" s="907" t="s">
        <v>1140</v>
      </c>
      <c r="AV269" s="907" t="s">
        <v>1140</v>
      </c>
      <c r="AW269" s="907" t="s">
        <v>1140</v>
      </c>
      <c r="AX269" s="907" t="s">
        <v>1140</v>
      </c>
      <c r="AY269" s="907" t="s">
        <v>534</v>
      </c>
      <c r="AZ269" s="907" t="s">
        <v>534</v>
      </c>
      <c r="BA269" s="907" t="s">
        <v>1140</v>
      </c>
      <c r="BB269" s="907" t="s">
        <v>534</v>
      </c>
      <c r="BC269" s="907" t="s">
        <v>1140</v>
      </c>
      <c r="BD269" s="907" t="s">
        <v>534</v>
      </c>
      <c r="BE269" s="907" t="s">
        <v>1140</v>
      </c>
      <c r="BF269" s="907" t="s">
        <v>1140</v>
      </c>
      <c r="BG269" s="907" t="s">
        <v>534</v>
      </c>
      <c r="BH269" s="907" t="s">
        <v>534</v>
      </c>
      <c r="BI269" s="907" t="s">
        <v>1140</v>
      </c>
      <c r="BJ269" s="907" t="s">
        <v>534</v>
      </c>
      <c r="BK269" s="907" t="s">
        <v>1140</v>
      </c>
      <c r="BL269" s="907" t="s">
        <v>534</v>
      </c>
      <c r="BM269" s="907" t="s">
        <v>1140</v>
      </c>
      <c r="BN269" s="907" t="s">
        <v>1140</v>
      </c>
      <c r="BO269" s="907" t="s">
        <v>534</v>
      </c>
      <c r="BP269" s="907" t="s">
        <v>534</v>
      </c>
      <c r="BQ269" s="907" t="s">
        <v>534</v>
      </c>
      <c r="BR269" s="907" t="s">
        <v>534</v>
      </c>
      <c r="BS269" s="907" t="s">
        <v>1140</v>
      </c>
      <c r="BT269" s="907" t="s">
        <v>534</v>
      </c>
      <c r="BU269" s="907" t="s">
        <v>1140</v>
      </c>
      <c r="BV269" s="907" t="s">
        <v>1140</v>
      </c>
      <c r="BW269" s="907" t="s">
        <v>1140</v>
      </c>
      <c r="BX269" s="907" t="s">
        <v>1140</v>
      </c>
      <c r="BY269" s="907" t="s">
        <v>1140</v>
      </c>
      <c r="BZ269" s="907" t="s">
        <v>534</v>
      </c>
      <c r="CA269" s="907" t="s">
        <v>534</v>
      </c>
      <c r="CB269" s="907" t="s">
        <v>1140</v>
      </c>
      <c r="CC269" s="907" t="s">
        <v>1140</v>
      </c>
      <c r="CD269" s="907" t="s">
        <v>1140</v>
      </c>
      <c r="CE269" s="907" t="s">
        <v>1140</v>
      </c>
      <c r="CF269" s="907" t="s">
        <v>534</v>
      </c>
      <c r="CG269" s="907" t="s">
        <v>1140</v>
      </c>
      <c r="CH269" s="907" t="s">
        <v>1140</v>
      </c>
      <c r="CI269" s="907" t="s">
        <v>1140</v>
      </c>
      <c r="CJ269" s="907" t="s">
        <v>1140</v>
      </c>
      <c r="CK269" s="907" t="s">
        <v>1140</v>
      </c>
      <c r="CL269" s="907" t="s">
        <v>1140</v>
      </c>
      <c r="CM269" s="907" t="s">
        <v>1140</v>
      </c>
      <c r="CN269" s="907" t="s">
        <v>534</v>
      </c>
      <c r="CO269" s="907" t="s">
        <v>1140</v>
      </c>
      <c r="CP269" s="907" t="s">
        <v>1140</v>
      </c>
      <c r="CQ269" s="907" t="s">
        <v>1140</v>
      </c>
      <c r="CR269" s="907" t="s">
        <v>1140</v>
      </c>
      <c r="CS269" s="907" t="s">
        <v>1140</v>
      </c>
      <c r="CT269" s="907" t="s">
        <v>1140</v>
      </c>
      <c r="CU269" s="907" t="s">
        <v>1140</v>
      </c>
      <c r="CV269" s="907" t="s">
        <v>1140</v>
      </c>
      <c r="CW269" s="907" t="s">
        <v>1140</v>
      </c>
      <c r="CX269" s="907" t="s">
        <v>1140</v>
      </c>
      <c r="CY269" s="907" t="s">
        <v>1140</v>
      </c>
      <c r="CZ269" s="907" t="s">
        <v>534</v>
      </c>
      <c r="DA269" s="907" t="s">
        <v>1140</v>
      </c>
      <c r="DB269" s="907" t="s">
        <v>1140</v>
      </c>
      <c r="DC269" s="907" t="s">
        <v>1140</v>
      </c>
      <c r="DD269" s="907" t="s">
        <v>1140</v>
      </c>
      <c r="DE269" s="907" t="s">
        <v>534</v>
      </c>
      <c r="DF269" s="907" t="s">
        <v>1140</v>
      </c>
      <c r="DG269" s="907" t="s">
        <v>1140</v>
      </c>
      <c r="DH269" s="907" t="s">
        <v>534</v>
      </c>
      <c r="DI269" s="907" t="s">
        <v>1140</v>
      </c>
      <c r="DJ269" s="907" t="s">
        <v>534</v>
      </c>
      <c r="DK269" s="907" t="s">
        <v>1140</v>
      </c>
      <c r="DL269" s="907" t="s">
        <v>1140</v>
      </c>
      <c r="DM269" s="907" t="s">
        <v>1140</v>
      </c>
      <c r="DN269" s="907" t="s">
        <v>1140</v>
      </c>
      <c r="DO269" s="907" t="s">
        <v>1140</v>
      </c>
      <c r="DP269" s="907" t="s">
        <v>1140</v>
      </c>
      <c r="DQ269" s="907" t="s">
        <v>1140</v>
      </c>
      <c r="DR269" s="907" t="s">
        <v>534</v>
      </c>
      <c r="DS269" s="907" t="s">
        <v>534</v>
      </c>
      <c r="DT269" s="907" t="s">
        <v>1140</v>
      </c>
      <c r="DU269" s="907" t="s">
        <v>1140</v>
      </c>
      <c r="DV269" s="907" t="s">
        <v>1140</v>
      </c>
      <c r="DW269" s="907" t="s">
        <v>534</v>
      </c>
      <c r="DX269" s="907" t="s">
        <v>534</v>
      </c>
      <c r="DY269" s="907" t="s">
        <v>534</v>
      </c>
      <c r="DZ269" s="907" t="s">
        <v>534</v>
      </c>
      <c r="EA269" s="907" t="s">
        <v>534</v>
      </c>
      <c r="EB269" s="907" t="s">
        <v>1140</v>
      </c>
      <c r="EC269" s="907" t="s">
        <v>534</v>
      </c>
      <c r="ED269" s="907" t="s">
        <v>534</v>
      </c>
      <c r="EE269" s="907" t="s">
        <v>534</v>
      </c>
      <c r="EF269" s="907" t="s">
        <v>1140</v>
      </c>
      <c r="EG269" s="907" t="s">
        <v>1140</v>
      </c>
      <c r="EH269" s="907" t="s">
        <v>1140</v>
      </c>
      <c r="EI269" s="907" t="s">
        <v>1140</v>
      </c>
      <c r="EJ269" s="907" t="s">
        <v>1140</v>
      </c>
      <c r="EK269" s="907" t="s">
        <v>1140</v>
      </c>
      <c r="EL269" s="907" t="s">
        <v>1140</v>
      </c>
      <c r="EM269" s="907" t="s">
        <v>1140</v>
      </c>
      <c r="EN269" s="907" t="s">
        <v>1140</v>
      </c>
      <c r="EO269" s="907" t="s">
        <v>1140</v>
      </c>
      <c r="EP269" s="907" t="s">
        <v>1140</v>
      </c>
      <c r="EQ269" s="907" t="s">
        <v>1140</v>
      </c>
      <c r="ER269" s="907" t="s">
        <v>534</v>
      </c>
      <c r="ES269" s="907" t="s">
        <v>534</v>
      </c>
      <c r="ET269" s="907" t="s">
        <v>534</v>
      </c>
      <c r="EU269" s="907" t="s">
        <v>1140</v>
      </c>
      <c r="EV269" s="907" t="s">
        <v>1140</v>
      </c>
      <c r="EW269" s="907" t="s">
        <v>1140</v>
      </c>
      <c r="EX269" s="907" t="s">
        <v>534</v>
      </c>
      <c r="EY269" s="907" t="s">
        <v>1140</v>
      </c>
      <c r="EZ269" s="907" t="s">
        <v>1140</v>
      </c>
      <c r="FA269" s="907" t="s">
        <v>1140</v>
      </c>
      <c r="FB269" s="907" t="s">
        <v>1140</v>
      </c>
      <c r="FC269" s="907" t="s">
        <v>1140</v>
      </c>
      <c r="FD269" s="907" t="s">
        <v>1140</v>
      </c>
      <c r="FE269" s="907" t="s">
        <v>1140</v>
      </c>
      <c r="FF269" s="907" t="s">
        <v>1140</v>
      </c>
      <c r="FG269" s="907" t="s">
        <v>1140</v>
      </c>
      <c r="FH269" s="907" t="s">
        <v>534</v>
      </c>
      <c r="FI269" s="907" t="s">
        <v>534</v>
      </c>
      <c r="FJ269" s="907" t="s">
        <v>1140</v>
      </c>
      <c r="FK269" s="907" t="s">
        <v>1140</v>
      </c>
      <c r="FL269" s="907" t="s">
        <v>1140</v>
      </c>
      <c r="FM269" s="907" t="s">
        <v>1140</v>
      </c>
      <c r="FN269" s="907" t="s">
        <v>1140</v>
      </c>
      <c r="FO269" s="907" t="s">
        <v>1140</v>
      </c>
      <c r="FP269" s="907" t="s">
        <v>1140</v>
      </c>
      <c r="FQ269" s="907" t="s">
        <v>1140</v>
      </c>
      <c r="FR269" s="907" t="s">
        <v>534</v>
      </c>
      <c r="FS269" s="907" t="s">
        <v>1140</v>
      </c>
      <c r="FT269" s="907" t="s">
        <v>1140</v>
      </c>
      <c r="FU269" s="907" t="s">
        <v>1140</v>
      </c>
      <c r="FV269" s="907" t="s">
        <v>534</v>
      </c>
      <c r="FW269" s="907" t="s">
        <v>1140</v>
      </c>
      <c r="FX269" s="907" t="s">
        <v>534</v>
      </c>
      <c r="FY269" s="907" t="s">
        <v>534</v>
      </c>
      <c r="FZ269" s="907" t="s">
        <v>534</v>
      </c>
      <c r="GA269" s="907" t="s">
        <v>534</v>
      </c>
      <c r="GB269" s="907" t="s">
        <v>534</v>
      </c>
      <c r="GC269" s="907" t="s">
        <v>1140</v>
      </c>
      <c r="GD269" s="907" t="s">
        <v>534</v>
      </c>
      <c r="GE269" s="907" t="s">
        <v>534</v>
      </c>
      <c r="GF269" s="907" t="s">
        <v>1140</v>
      </c>
      <c r="GG269" s="907" t="s">
        <v>1140</v>
      </c>
      <c r="GH269" s="907" t="s">
        <v>534</v>
      </c>
      <c r="GI269" s="907" t="s">
        <v>534</v>
      </c>
      <c r="GJ269" s="907" t="s">
        <v>534</v>
      </c>
      <c r="GK269" s="907" t="s">
        <v>534</v>
      </c>
    </row>
    <row r="270" spans="1:193" x14ac:dyDescent="0.2">
      <c r="A270" s="906">
        <v>44730</v>
      </c>
      <c r="B270" s="907" t="s">
        <v>1140</v>
      </c>
      <c r="C270" s="907" t="s">
        <v>1140</v>
      </c>
      <c r="D270" s="907" t="s">
        <v>1140</v>
      </c>
      <c r="E270" s="907" t="s">
        <v>534</v>
      </c>
      <c r="F270" s="907" t="s">
        <v>1140</v>
      </c>
      <c r="G270" s="907" t="s">
        <v>1140</v>
      </c>
      <c r="H270" s="907" t="s">
        <v>1140</v>
      </c>
      <c r="I270" s="907" t="s">
        <v>1140</v>
      </c>
      <c r="J270" s="907" t="s">
        <v>1140</v>
      </c>
      <c r="K270" s="907" t="s">
        <v>1140</v>
      </c>
      <c r="L270" s="907" t="s">
        <v>1140</v>
      </c>
      <c r="M270" s="907" t="s">
        <v>1140</v>
      </c>
      <c r="N270" s="907" t="s">
        <v>1140</v>
      </c>
      <c r="O270" s="907" t="s">
        <v>1140</v>
      </c>
      <c r="P270" s="907" t="s">
        <v>1140</v>
      </c>
      <c r="Q270" s="907" t="s">
        <v>1140</v>
      </c>
      <c r="R270" s="907" t="s">
        <v>1140</v>
      </c>
      <c r="S270" s="907" t="s">
        <v>1140</v>
      </c>
      <c r="T270" s="907" t="s">
        <v>1140</v>
      </c>
      <c r="U270" s="907" t="s">
        <v>1140</v>
      </c>
      <c r="V270" s="907" t="s">
        <v>1140</v>
      </c>
      <c r="W270" s="907" t="s">
        <v>1140</v>
      </c>
      <c r="X270" s="907" t="s">
        <v>1140</v>
      </c>
      <c r="Y270" s="907" t="s">
        <v>1140</v>
      </c>
      <c r="Z270" s="907" t="s">
        <v>1140</v>
      </c>
      <c r="AA270" s="907" t="s">
        <v>1140</v>
      </c>
      <c r="AB270" s="907" t="s">
        <v>1140</v>
      </c>
      <c r="AC270" s="907" t="s">
        <v>1140</v>
      </c>
      <c r="AD270" s="907" t="s">
        <v>1140</v>
      </c>
      <c r="AE270" s="907" t="s">
        <v>1140</v>
      </c>
      <c r="AF270" s="907" t="s">
        <v>1140</v>
      </c>
      <c r="AG270" s="907" t="s">
        <v>1140</v>
      </c>
      <c r="AH270" s="907" t="s">
        <v>1140</v>
      </c>
      <c r="AI270" s="907" t="s">
        <v>1140</v>
      </c>
      <c r="AJ270" s="907" t="s">
        <v>1140</v>
      </c>
      <c r="AK270" s="907" t="s">
        <v>1140</v>
      </c>
      <c r="AL270" s="907" t="s">
        <v>1140</v>
      </c>
      <c r="AM270" s="907" t="s">
        <v>1140</v>
      </c>
      <c r="AN270" s="907" t="s">
        <v>1140</v>
      </c>
      <c r="AO270" s="907" t="s">
        <v>1140</v>
      </c>
      <c r="AP270" s="907" t="s">
        <v>1140</v>
      </c>
      <c r="AQ270" s="907" t="s">
        <v>1140</v>
      </c>
      <c r="AR270" s="907" t="s">
        <v>1140</v>
      </c>
      <c r="AS270" s="907" t="s">
        <v>1140</v>
      </c>
      <c r="AT270" s="907" t="s">
        <v>1140</v>
      </c>
      <c r="AU270" s="907" t="s">
        <v>1140</v>
      </c>
      <c r="AV270" s="907" t="s">
        <v>1140</v>
      </c>
      <c r="AW270" s="907" t="s">
        <v>1140</v>
      </c>
      <c r="AX270" s="907" t="s">
        <v>1140</v>
      </c>
      <c r="AY270" s="907" t="s">
        <v>534</v>
      </c>
      <c r="AZ270" s="907" t="s">
        <v>534</v>
      </c>
      <c r="BA270" s="907" t="s">
        <v>1140</v>
      </c>
      <c r="BB270" s="907" t="s">
        <v>534</v>
      </c>
      <c r="BC270" s="907" t="s">
        <v>1140</v>
      </c>
      <c r="BD270" s="907" t="s">
        <v>534</v>
      </c>
      <c r="BE270" s="907" t="s">
        <v>1140</v>
      </c>
      <c r="BF270" s="907" t="s">
        <v>1140</v>
      </c>
      <c r="BG270" s="907" t="s">
        <v>534</v>
      </c>
      <c r="BH270" s="907" t="s">
        <v>534</v>
      </c>
      <c r="BI270" s="907" t="s">
        <v>1140</v>
      </c>
      <c r="BJ270" s="907" t="s">
        <v>534</v>
      </c>
      <c r="BK270" s="907" t="s">
        <v>1140</v>
      </c>
      <c r="BL270" s="907" t="s">
        <v>534</v>
      </c>
      <c r="BM270" s="907" t="s">
        <v>1140</v>
      </c>
      <c r="BN270" s="907" t="s">
        <v>1140</v>
      </c>
      <c r="BO270" s="907" t="s">
        <v>534</v>
      </c>
      <c r="BP270" s="907" t="s">
        <v>534</v>
      </c>
      <c r="BQ270" s="907" t="s">
        <v>534</v>
      </c>
      <c r="BR270" s="907" t="s">
        <v>534</v>
      </c>
      <c r="BS270" s="907" t="s">
        <v>1140</v>
      </c>
      <c r="BT270" s="907" t="s">
        <v>534</v>
      </c>
      <c r="BU270" s="907" t="s">
        <v>1140</v>
      </c>
      <c r="BV270" s="907" t="s">
        <v>1140</v>
      </c>
      <c r="BW270" s="907" t="s">
        <v>1140</v>
      </c>
      <c r="BX270" s="907" t="s">
        <v>1140</v>
      </c>
      <c r="BY270" s="907" t="s">
        <v>1140</v>
      </c>
      <c r="BZ270" s="907" t="s">
        <v>534</v>
      </c>
      <c r="CA270" s="907" t="s">
        <v>534</v>
      </c>
      <c r="CB270" s="907" t="s">
        <v>1140</v>
      </c>
      <c r="CC270" s="907" t="s">
        <v>1140</v>
      </c>
      <c r="CD270" s="907" t="s">
        <v>1140</v>
      </c>
      <c r="CE270" s="907" t="s">
        <v>534</v>
      </c>
      <c r="CF270" s="907" t="s">
        <v>534</v>
      </c>
      <c r="CG270" s="907" t="s">
        <v>1140</v>
      </c>
      <c r="CH270" s="907" t="s">
        <v>1140</v>
      </c>
      <c r="CI270" s="907" t="s">
        <v>1140</v>
      </c>
      <c r="CJ270" s="907" t="s">
        <v>1140</v>
      </c>
      <c r="CK270" s="907" t="s">
        <v>1140</v>
      </c>
      <c r="CL270" s="907" t="s">
        <v>1140</v>
      </c>
      <c r="CM270" s="907" t="s">
        <v>1140</v>
      </c>
      <c r="CN270" s="907" t="s">
        <v>534</v>
      </c>
      <c r="CO270" s="907" t="s">
        <v>1140</v>
      </c>
      <c r="CP270" s="907" t="s">
        <v>1140</v>
      </c>
      <c r="CQ270" s="907" t="s">
        <v>1140</v>
      </c>
      <c r="CR270" s="907" t="s">
        <v>1140</v>
      </c>
      <c r="CS270" s="907" t="s">
        <v>1140</v>
      </c>
      <c r="CT270" s="907" t="s">
        <v>1140</v>
      </c>
      <c r="CU270" s="907" t="s">
        <v>1140</v>
      </c>
      <c r="CV270" s="907" t="s">
        <v>1140</v>
      </c>
      <c r="CW270" s="907" t="s">
        <v>1140</v>
      </c>
      <c r="CX270" s="907" t="s">
        <v>1140</v>
      </c>
      <c r="CY270" s="907" t="s">
        <v>1140</v>
      </c>
      <c r="CZ270" s="907" t="s">
        <v>534</v>
      </c>
      <c r="DA270" s="907" t="s">
        <v>1140</v>
      </c>
      <c r="DB270" s="907" t="s">
        <v>1140</v>
      </c>
      <c r="DC270" s="907" t="s">
        <v>1140</v>
      </c>
      <c r="DD270" s="907" t="s">
        <v>1140</v>
      </c>
      <c r="DE270" s="907" t="s">
        <v>1140</v>
      </c>
      <c r="DF270" s="907" t="s">
        <v>1140</v>
      </c>
      <c r="DG270" s="907" t="s">
        <v>1140</v>
      </c>
      <c r="DH270" s="907" t="s">
        <v>1140</v>
      </c>
      <c r="DI270" s="907" t="s">
        <v>1140</v>
      </c>
      <c r="DJ270" s="907" t="s">
        <v>534</v>
      </c>
      <c r="DK270" s="907" t="s">
        <v>1140</v>
      </c>
      <c r="DL270" s="907" t="s">
        <v>1140</v>
      </c>
      <c r="DM270" s="907" t="s">
        <v>1140</v>
      </c>
      <c r="DN270" s="907" t="s">
        <v>1140</v>
      </c>
      <c r="DO270" s="907" t="s">
        <v>1140</v>
      </c>
      <c r="DP270" s="907" t="s">
        <v>1140</v>
      </c>
      <c r="DQ270" s="907" t="s">
        <v>1140</v>
      </c>
      <c r="DR270" s="907" t="s">
        <v>534</v>
      </c>
      <c r="DS270" s="907" t="s">
        <v>534</v>
      </c>
      <c r="DT270" s="907" t="s">
        <v>534</v>
      </c>
      <c r="DU270" s="907" t="s">
        <v>1140</v>
      </c>
      <c r="DV270" s="907" t="s">
        <v>1140</v>
      </c>
      <c r="DW270" s="907" t="s">
        <v>534</v>
      </c>
      <c r="DX270" s="907" t="s">
        <v>534</v>
      </c>
      <c r="DY270" s="907" t="s">
        <v>534</v>
      </c>
      <c r="DZ270" s="907" t="s">
        <v>534</v>
      </c>
      <c r="EA270" s="907" t="s">
        <v>534</v>
      </c>
      <c r="EB270" s="907" t="s">
        <v>534</v>
      </c>
      <c r="EC270" s="907" t="s">
        <v>534</v>
      </c>
      <c r="ED270" s="907" t="s">
        <v>534</v>
      </c>
      <c r="EE270" s="907" t="s">
        <v>534</v>
      </c>
      <c r="EF270" s="907" t="s">
        <v>1140</v>
      </c>
      <c r="EG270" s="907" t="s">
        <v>1140</v>
      </c>
      <c r="EH270" s="907" t="s">
        <v>1140</v>
      </c>
      <c r="EI270" s="907" t="s">
        <v>1140</v>
      </c>
      <c r="EJ270" s="907" t="s">
        <v>1140</v>
      </c>
      <c r="EK270" s="907" t="s">
        <v>1140</v>
      </c>
      <c r="EL270" s="907" t="s">
        <v>1140</v>
      </c>
      <c r="EM270" s="907" t="s">
        <v>1140</v>
      </c>
      <c r="EN270" s="907" t="s">
        <v>1140</v>
      </c>
      <c r="EO270" s="907" t="s">
        <v>1140</v>
      </c>
      <c r="EP270" s="907" t="s">
        <v>1140</v>
      </c>
      <c r="EQ270" s="907" t="s">
        <v>1140</v>
      </c>
      <c r="ER270" s="907" t="s">
        <v>534</v>
      </c>
      <c r="ES270" s="907" t="s">
        <v>534</v>
      </c>
      <c r="ET270" s="907" t="s">
        <v>534</v>
      </c>
      <c r="EU270" s="907" t="s">
        <v>534</v>
      </c>
      <c r="EV270" s="907" t="s">
        <v>1140</v>
      </c>
      <c r="EW270" s="907" t="s">
        <v>1140</v>
      </c>
      <c r="EX270" s="907" t="s">
        <v>534</v>
      </c>
      <c r="EY270" s="907" t="s">
        <v>1140</v>
      </c>
      <c r="EZ270" s="907" t="s">
        <v>1140</v>
      </c>
      <c r="FA270" s="907" t="s">
        <v>1140</v>
      </c>
      <c r="FB270" s="907" t="s">
        <v>1140</v>
      </c>
      <c r="FC270" s="907" t="s">
        <v>1140</v>
      </c>
      <c r="FD270" s="907" t="s">
        <v>1140</v>
      </c>
      <c r="FE270" s="907" t="s">
        <v>1140</v>
      </c>
      <c r="FF270" s="907" t="s">
        <v>1140</v>
      </c>
      <c r="FG270" s="907" t="s">
        <v>1140</v>
      </c>
      <c r="FH270" s="907" t="s">
        <v>534</v>
      </c>
      <c r="FI270" s="907" t="s">
        <v>534</v>
      </c>
      <c r="FJ270" s="907" t="s">
        <v>1140</v>
      </c>
      <c r="FK270" s="907" t="s">
        <v>1140</v>
      </c>
      <c r="FL270" s="907" t="s">
        <v>1140</v>
      </c>
      <c r="FM270" s="907" t="s">
        <v>1140</v>
      </c>
      <c r="FN270" s="907" t="s">
        <v>1140</v>
      </c>
      <c r="FO270" s="907" t="s">
        <v>1140</v>
      </c>
      <c r="FP270" s="907" t="s">
        <v>1140</v>
      </c>
      <c r="FQ270" s="907" t="s">
        <v>1140</v>
      </c>
      <c r="FR270" s="907" t="s">
        <v>534</v>
      </c>
      <c r="FS270" s="907" t="s">
        <v>1140</v>
      </c>
      <c r="FT270" s="907" t="s">
        <v>1140</v>
      </c>
      <c r="FU270" s="907" t="s">
        <v>1140</v>
      </c>
      <c r="FV270" s="907" t="s">
        <v>534</v>
      </c>
      <c r="FW270" s="907" t="s">
        <v>1140</v>
      </c>
      <c r="FX270" s="907" t="s">
        <v>534</v>
      </c>
      <c r="FY270" s="907" t="s">
        <v>534</v>
      </c>
      <c r="FZ270" s="907" t="s">
        <v>534</v>
      </c>
      <c r="GA270" s="907" t="s">
        <v>534</v>
      </c>
      <c r="GB270" s="907" t="s">
        <v>534</v>
      </c>
      <c r="GC270" s="907" t="s">
        <v>1140</v>
      </c>
      <c r="GD270" s="907" t="s">
        <v>534</v>
      </c>
      <c r="GE270" s="907" t="s">
        <v>534</v>
      </c>
      <c r="GF270" s="907" t="s">
        <v>1140</v>
      </c>
      <c r="GG270" s="907" t="s">
        <v>1140</v>
      </c>
      <c r="GH270" s="907" t="s">
        <v>534</v>
      </c>
      <c r="GI270" s="907" t="s">
        <v>534</v>
      </c>
      <c r="GJ270" s="907" t="s">
        <v>534</v>
      </c>
      <c r="GK270" s="907" t="s">
        <v>534</v>
      </c>
    </row>
    <row r="271" spans="1:193" x14ac:dyDescent="0.2">
      <c r="A271" s="906">
        <v>44731</v>
      </c>
      <c r="B271" s="907" t="s">
        <v>1140</v>
      </c>
      <c r="C271" s="907" t="s">
        <v>1140</v>
      </c>
      <c r="D271" s="907" t="s">
        <v>1140</v>
      </c>
      <c r="E271" s="907" t="s">
        <v>534</v>
      </c>
      <c r="F271" s="907" t="s">
        <v>1140</v>
      </c>
      <c r="G271" s="907" t="s">
        <v>1140</v>
      </c>
      <c r="H271" s="907" t="s">
        <v>1140</v>
      </c>
      <c r="I271" s="907" t="s">
        <v>1140</v>
      </c>
      <c r="J271" s="907" t="s">
        <v>1140</v>
      </c>
      <c r="K271" s="907" t="s">
        <v>1140</v>
      </c>
      <c r="L271" s="907" t="s">
        <v>1140</v>
      </c>
      <c r="M271" s="907" t="s">
        <v>1140</v>
      </c>
      <c r="N271" s="907" t="s">
        <v>1140</v>
      </c>
      <c r="O271" s="907" t="s">
        <v>1140</v>
      </c>
      <c r="P271" s="907" t="s">
        <v>1140</v>
      </c>
      <c r="Q271" s="907" t="s">
        <v>1140</v>
      </c>
      <c r="R271" s="907" t="s">
        <v>1140</v>
      </c>
      <c r="S271" s="907" t="s">
        <v>1140</v>
      </c>
      <c r="T271" s="907" t="s">
        <v>1140</v>
      </c>
      <c r="U271" s="907" t="s">
        <v>1140</v>
      </c>
      <c r="V271" s="907" t="s">
        <v>1140</v>
      </c>
      <c r="W271" s="907" t="s">
        <v>1140</v>
      </c>
      <c r="X271" s="907" t="s">
        <v>1140</v>
      </c>
      <c r="Y271" s="907" t="s">
        <v>1140</v>
      </c>
      <c r="Z271" s="907" t="s">
        <v>1140</v>
      </c>
      <c r="AA271" s="907" t="s">
        <v>1140</v>
      </c>
      <c r="AB271" s="907" t="s">
        <v>1140</v>
      </c>
      <c r="AC271" s="907" t="s">
        <v>1140</v>
      </c>
      <c r="AD271" s="907" t="s">
        <v>1140</v>
      </c>
      <c r="AE271" s="907" t="s">
        <v>1140</v>
      </c>
      <c r="AF271" s="907" t="s">
        <v>1140</v>
      </c>
      <c r="AG271" s="907" t="s">
        <v>1140</v>
      </c>
      <c r="AH271" s="907" t="s">
        <v>1140</v>
      </c>
      <c r="AI271" s="907" t="s">
        <v>1140</v>
      </c>
      <c r="AJ271" s="907" t="s">
        <v>1140</v>
      </c>
      <c r="AK271" s="907" t="s">
        <v>1140</v>
      </c>
      <c r="AL271" s="907" t="s">
        <v>1140</v>
      </c>
      <c r="AM271" s="907" t="s">
        <v>1140</v>
      </c>
      <c r="AN271" s="907" t="s">
        <v>1140</v>
      </c>
      <c r="AO271" s="907" t="s">
        <v>1140</v>
      </c>
      <c r="AP271" s="907" t="s">
        <v>1140</v>
      </c>
      <c r="AQ271" s="907" t="s">
        <v>1140</v>
      </c>
      <c r="AR271" s="907" t="s">
        <v>1140</v>
      </c>
      <c r="AS271" s="907" t="s">
        <v>1140</v>
      </c>
      <c r="AT271" s="907" t="s">
        <v>1140</v>
      </c>
      <c r="AU271" s="907" t="s">
        <v>1140</v>
      </c>
      <c r="AV271" s="907" t="s">
        <v>1140</v>
      </c>
      <c r="AW271" s="907" t="s">
        <v>1140</v>
      </c>
      <c r="AX271" s="907" t="s">
        <v>1140</v>
      </c>
      <c r="AY271" s="907" t="s">
        <v>534</v>
      </c>
      <c r="AZ271" s="907" t="s">
        <v>534</v>
      </c>
      <c r="BA271" s="907" t="s">
        <v>1140</v>
      </c>
      <c r="BB271" s="907" t="s">
        <v>534</v>
      </c>
      <c r="BC271" s="907" t="s">
        <v>1140</v>
      </c>
      <c r="BD271" s="907" t="s">
        <v>534</v>
      </c>
      <c r="BE271" s="907" t="s">
        <v>1140</v>
      </c>
      <c r="BF271" s="907" t="s">
        <v>1140</v>
      </c>
      <c r="BG271" s="907" t="s">
        <v>534</v>
      </c>
      <c r="BH271" s="907" t="s">
        <v>534</v>
      </c>
      <c r="BI271" s="907" t="s">
        <v>1140</v>
      </c>
      <c r="BJ271" s="907" t="s">
        <v>534</v>
      </c>
      <c r="BK271" s="907" t="s">
        <v>1140</v>
      </c>
      <c r="BL271" s="907" t="s">
        <v>534</v>
      </c>
      <c r="BM271" s="907" t="s">
        <v>1140</v>
      </c>
      <c r="BN271" s="907" t="s">
        <v>1140</v>
      </c>
      <c r="BO271" s="907" t="s">
        <v>534</v>
      </c>
      <c r="BP271" s="907" t="s">
        <v>534</v>
      </c>
      <c r="BQ271" s="907" t="s">
        <v>534</v>
      </c>
      <c r="BR271" s="907" t="s">
        <v>534</v>
      </c>
      <c r="BS271" s="907" t="s">
        <v>1140</v>
      </c>
      <c r="BT271" s="907" t="s">
        <v>534</v>
      </c>
      <c r="BU271" s="907" t="s">
        <v>1140</v>
      </c>
      <c r="BV271" s="907" t="s">
        <v>1140</v>
      </c>
      <c r="BW271" s="907" t="s">
        <v>1140</v>
      </c>
      <c r="BX271" s="907" t="s">
        <v>1140</v>
      </c>
      <c r="BY271" s="907" t="s">
        <v>534</v>
      </c>
      <c r="BZ271" s="907" t="s">
        <v>534</v>
      </c>
      <c r="CA271" s="907" t="s">
        <v>534</v>
      </c>
      <c r="CB271" s="907" t="s">
        <v>1140</v>
      </c>
      <c r="CC271" s="907" t="s">
        <v>1140</v>
      </c>
      <c r="CD271" s="907" t="s">
        <v>1140</v>
      </c>
      <c r="CE271" s="907" t="s">
        <v>534</v>
      </c>
      <c r="CF271" s="907" t="s">
        <v>534</v>
      </c>
      <c r="CG271" s="907" t="s">
        <v>1140</v>
      </c>
      <c r="CH271" s="907" t="s">
        <v>1140</v>
      </c>
      <c r="CI271" s="907" t="s">
        <v>1140</v>
      </c>
      <c r="CJ271" s="907" t="s">
        <v>1140</v>
      </c>
      <c r="CK271" s="907" t="s">
        <v>1140</v>
      </c>
      <c r="CL271" s="907" t="s">
        <v>1140</v>
      </c>
      <c r="CM271" s="907" t="s">
        <v>1140</v>
      </c>
      <c r="CN271" s="907" t="s">
        <v>534</v>
      </c>
      <c r="CO271" s="907" t="s">
        <v>1140</v>
      </c>
      <c r="CP271" s="907" t="s">
        <v>1140</v>
      </c>
      <c r="CQ271" s="907" t="s">
        <v>1140</v>
      </c>
      <c r="CR271" s="907" t="s">
        <v>1140</v>
      </c>
      <c r="CS271" s="907" t="s">
        <v>1140</v>
      </c>
      <c r="CT271" s="907" t="s">
        <v>1140</v>
      </c>
      <c r="CU271" s="907" t="s">
        <v>1140</v>
      </c>
      <c r="CV271" s="907" t="s">
        <v>1140</v>
      </c>
      <c r="CW271" s="907" t="s">
        <v>1140</v>
      </c>
      <c r="CX271" s="907" t="s">
        <v>1140</v>
      </c>
      <c r="CY271" s="907" t="s">
        <v>1140</v>
      </c>
      <c r="CZ271" s="907" t="s">
        <v>534</v>
      </c>
      <c r="DA271" s="907" t="s">
        <v>1140</v>
      </c>
      <c r="DB271" s="907" t="s">
        <v>1140</v>
      </c>
      <c r="DC271" s="907" t="s">
        <v>1140</v>
      </c>
      <c r="DD271" s="907" t="s">
        <v>1140</v>
      </c>
      <c r="DE271" s="907" t="s">
        <v>1140</v>
      </c>
      <c r="DF271" s="907" t="s">
        <v>1140</v>
      </c>
      <c r="DG271" s="907" t="s">
        <v>1140</v>
      </c>
      <c r="DH271" s="907" t="s">
        <v>1140</v>
      </c>
      <c r="DI271" s="907" t="s">
        <v>1140</v>
      </c>
      <c r="DJ271" s="907" t="s">
        <v>534</v>
      </c>
      <c r="DK271" s="907" t="s">
        <v>1140</v>
      </c>
      <c r="DL271" s="907" t="s">
        <v>1140</v>
      </c>
      <c r="DM271" s="907" t="s">
        <v>1140</v>
      </c>
      <c r="DN271" s="907" t="s">
        <v>1140</v>
      </c>
      <c r="DO271" s="907" t="s">
        <v>1140</v>
      </c>
      <c r="DP271" s="907" t="s">
        <v>1140</v>
      </c>
      <c r="DQ271" s="907" t="s">
        <v>1140</v>
      </c>
      <c r="DR271" s="907" t="s">
        <v>534</v>
      </c>
      <c r="DS271" s="907" t="s">
        <v>534</v>
      </c>
      <c r="DT271" s="907" t="s">
        <v>534</v>
      </c>
      <c r="DU271" s="907" t="s">
        <v>1140</v>
      </c>
      <c r="DV271" s="907" t="s">
        <v>1140</v>
      </c>
      <c r="DW271" s="907" t="s">
        <v>534</v>
      </c>
      <c r="DX271" s="907" t="s">
        <v>534</v>
      </c>
      <c r="DY271" s="907" t="s">
        <v>534</v>
      </c>
      <c r="DZ271" s="907" t="s">
        <v>534</v>
      </c>
      <c r="EA271" s="907" t="s">
        <v>534</v>
      </c>
      <c r="EB271" s="907" t="s">
        <v>534</v>
      </c>
      <c r="EC271" s="907" t="s">
        <v>534</v>
      </c>
      <c r="ED271" s="907" t="s">
        <v>534</v>
      </c>
      <c r="EE271" s="907" t="s">
        <v>534</v>
      </c>
      <c r="EF271" s="907" t="s">
        <v>1140</v>
      </c>
      <c r="EG271" s="907" t="s">
        <v>1140</v>
      </c>
      <c r="EH271" s="907" t="s">
        <v>1140</v>
      </c>
      <c r="EI271" s="907" t="s">
        <v>1140</v>
      </c>
      <c r="EJ271" s="907" t="s">
        <v>1140</v>
      </c>
      <c r="EK271" s="907" t="s">
        <v>1140</v>
      </c>
      <c r="EL271" s="907" t="s">
        <v>1140</v>
      </c>
      <c r="EM271" s="907" t="s">
        <v>1140</v>
      </c>
      <c r="EN271" s="907" t="s">
        <v>1140</v>
      </c>
      <c r="EO271" s="907" t="s">
        <v>1140</v>
      </c>
      <c r="EP271" s="907" t="s">
        <v>1140</v>
      </c>
      <c r="EQ271" s="907" t="s">
        <v>1140</v>
      </c>
      <c r="ER271" s="907" t="s">
        <v>534</v>
      </c>
      <c r="ES271" s="907" t="s">
        <v>534</v>
      </c>
      <c r="ET271" s="907" t="s">
        <v>534</v>
      </c>
      <c r="EU271" s="907" t="s">
        <v>1140</v>
      </c>
      <c r="EV271" s="907" t="s">
        <v>1140</v>
      </c>
      <c r="EW271" s="907" t="s">
        <v>1140</v>
      </c>
      <c r="EX271" s="907" t="s">
        <v>534</v>
      </c>
      <c r="EY271" s="907" t="s">
        <v>1140</v>
      </c>
      <c r="EZ271" s="907" t="s">
        <v>1140</v>
      </c>
      <c r="FA271" s="907" t="s">
        <v>534</v>
      </c>
      <c r="FB271" s="907" t="s">
        <v>1140</v>
      </c>
      <c r="FC271" s="907" t="s">
        <v>1140</v>
      </c>
      <c r="FD271" s="907" t="s">
        <v>1140</v>
      </c>
      <c r="FE271" s="907" t="s">
        <v>534</v>
      </c>
      <c r="FF271" s="907" t="s">
        <v>1140</v>
      </c>
      <c r="FG271" s="907" t="s">
        <v>1140</v>
      </c>
      <c r="FH271" s="907" t="s">
        <v>534</v>
      </c>
      <c r="FI271" s="907" t="s">
        <v>534</v>
      </c>
      <c r="FJ271" s="907" t="s">
        <v>1140</v>
      </c>
      <c r="FK271" s="907" t="s">
        <v>1140</v>
      </c>
      <c r="FL271" s="907" t="s">
        <v>1140</v>
      </c>
      <c r="FM271" s="907" t="s">
        <v>1140</v>
      </c>
      <c r="FN271" s="907" t="s">
        <v>1140</v>
      </c>
      <c r="FO271" s="907" t="s">
        <v>1140</v>
      </c>
      <c r="FP271" s="907" t="s">
        <v>1140</v>
      </c>
      <c r="FQ271" s="907" t="s">
        <v>1140</v>
      </c>
      <c r="FR271" s="907" t="s">
        <v>534</v>
      </c>
      <c r="FS271" s="907" t="s">
        <v>1140</v>
      </c>
      <c r="FT271" s="907" t="s">
        <v>1140</v>
      </c>
      <c r="FU271" s="907" t="s">
        <v>1140</v>
      </c>
      <c r="FV271" s="907" t="s">
        <v>534</v>
      </c>
      <c r="FW271" s="907" t="s">
        <v>1140</v>
      </c>
      <c r="FX271" s="907" t="s">
        <v>534</v>
      </c>
      <c r="FY271" s="907" t="s">
        <v>534</v>
      </c>
      <c r="FZ271" s="907" t="s">
        <v>534</v>
      </c>
      <c r="GA271" s="907" t="s">
        <v>534</v>
      </c>
      <c r="GB271" s="907" t="s">
        <v>1140</v>
      </c>
      <c r="GC271" s="907" t="s">
        <v>1140</v>
      </c>
      <c r="GD271" s="907" t="s">
        <v>534</v>
      </c>
      <c r="GE271" s="907" t="s">
        <v>534</v>
      </c>
      <c r="GF271" s="907" t="s">
        <v>1140</v>
      </c>
      <c r="GG271" s="907" t="s">
        <v>1140</v>
      </c>
      <c r="GH271" s="907" t="s">
        <v>534</v>
      </c>
      <c r="GI271" s="907" t="s">
        <v>534</v>
      </c>
      <c r="GJ271" s="907" t="s">
        <v>534</v>
      </c>
      <c r="GK271" s="907" t="s">
        <v>534</v>
      </c>
    </row>
    <row r="272" spans="1:193" x14ac:dyDescent="0.2">
      <c r="A272" s="906">
        <v>44732</v>
      </c>
      <c r="B272" s="907" t="s">
        <v>1140</v>
      </c>
      <c r="C272" s="907" t="s">
        <v>1140</v>
      </c>
      <c r="D272" s="907" t="s">
        <v>1140</v>
      </c>
      <c r="E272" s="907" t="s">
        <v>534</v>
      </c>
      <c r="F272" s="907" t="s">
        <v>1140</v>
      </c>
      <c r="G272" s="907" t="s">
        <v>1140</v>
      </c>
      <c r="H272" s="907" t="s">
        <v>1140</v>
      </c>
      <c r="I272" s="907" t="s">
        <v>1140</v>
      </c>
      <c r="J272" s="907" t="s">
        <v>1140</v>
      </c>
      <c r="K272" s="907" t="s">
        <v>1140</v>
      </c>
      <c r="L272" s="907" t="s">
        <v>1140</v>
      </c>
      <c r="M272" s="907" t="s">
        <v>1140</v>
      </c>
      <c r="N272" s="907" t="s">
        <v>1140</v>
      </c>
      <c r="O272" s="907" t="s">
        <v>1140</v>
      </c>
      <c r="P272" s="907" t="s">
        <v>1140</v>
      </c>
      <c r="Q272" s="907" t="s">
        <v>1140</v>
      </c>
      <c r="R272" s="907" t="s">
        <v>1140</v>
      </c>
      <c r="S272" s="907" t="s">
        <v>1140</v>
      </c>
      <c r="T272" s="907" t="s">
        <v>1140</v>
      </c>
      <c r="U272" s="907" t="s">
        <v>1140</v>
      </c>
      <c r="V272" s="907" t="s">
        <v>1140</v>
      </c>
      <c r="W272" s="907" t="s">
        <v>1140</v>
      </c>
      <c r="X272" s="907" t="s">
        <v>1140</v>
      </c>
      <c r="Y272" s="907" t="s">
        <v>1140</v>
      </c>
      <c r="Z272" s="907" t="s">
        <v>1140</v>
      </c>
      <c r="AA272" s="907" t="s">
        <v>1140</v>
      </c>
      <c r="AB272" s="907" t="s">
        <v>1140</v>
      </c>
      <c r="AC272" s="907" t="s">
        <v>1140</v>
      </c>
      <c r="AD272" s="907" t="s">
        <v>1140</v>
      </c>
      <c r="AE272" s="907" t="s">
        <v>1140</v>
      </c>
      <c r="AF272" s="907" t="s">
        <v>1140</v>
      </c>
      <c r="AG272" s="907" t="s">
        <v>1140</v>
      </c>
      <c r="AH272" s="907" t="s">
        <v>1140</v>
      </c>
      <c r="AI272" s="907" t="s">
        <v>1140</v>
      </c>
      <c r="AJ272" s="907" t="s">
        <v>1140</v>
      </c>
      <c r="AK272" s="907" t="s">
        <v>1140</v>
      </c>
      <c r="AL272" s="907" t="s">
        <v>1140</v>
      </c>
      <c r="AM272" s="907" t="s">
        <v>1140</v>
      </c>
      <c r="AN272" s="907" t="s">
        <v>1140</v>
      </c>
      <c r="AO272" s="907" t="s">
        <v>1140</v>
      </c>
      <c r="AP272" s="907" t="s">
        <v>1140</v>
      </c>
      <c r="AQ272" s="907" t="s">
        <v>1140</v>
      </c>
      <c r="AR272" s="907" t="s">
        <v>1140</v>
      </c>
      <c r="AS272" s="907" t="s">
        <v>1140</v>
      </c>
      <c r="AT272" s="907" t="s">
        <v>1140</v>
      </c>
      <c r="AU272" s="907" t="s">
        <v>1140</v>
      </c>
      <c r="AV272" s="907" t="s">
        <v>1140</v>
      </c>
      <c r="AW272" s="907" t="s">
        <v>1140</v>
      </c>
      <c r="AX272" s="907" t="s">
        <v>1140</v>
      </c>
      <c r="AY272" s="907" t="s">
        <v>534</v>
      </c>
      <c r="AZ272" s="907" t="s">
        <v>534</v>
      </c>
      <c r="BA272" s="907" t="s">
        <v>1140</v>
      </c>
      <c r="BB272" s="907" t="s">
        <v>534</v>
      </c>
      <c r="BC272" s="907" t="s">
        <v>1140</v>
      </c>
      <c r="BD272" s="907" t="s">
        <v>534</v>
      </c>
      <c r="BE272" s="907" t="s">
        <v>1140</v>
      </c>
      <c r="BF272" s="907" t="s">
        <v>1140</v>
      </c>
      <c r="BG272" s="907" t="s">
        <v>534</v>
      </c>
      <c r="BH272" s="907" t="s">
        <v>534</v>
      </c>
      <c r="BI272" s="907" t="s">
        <v>1140</v>
      </c>
      <c r="BJ272" s="907" t="s">
        <v>534</v>
      </c>
      <c r="BK272" s="907" t="s">
        <v>1140</v>
      </c>
      <c r="BL272" s="907" t="s">
        <v>534</v>
      </c>
      <c r="BM272" s="907" t="s">
        <v>1140</v>
      </c>
      <c r="BN272" s="907" t="s">
        <v>1140</v>
      </c>
      <c r="BO272" s="907" t="s">
        <v>534</v>
      </c>
      <c r="BP272" s="907" t="s">
        <v>534</v>
      </c>
      <c r="BQ272" s="907" t="s">
        <v>534</v>
      </c>
      <c r="BR272" s="907" t="s">
        <v>534</v>
      </c>
      <c r="BS272" s="907" t="s">
        <v>1140</v>
      </c>
      <c r="BT272" s="907" t="s">
        <v>534</v>
      </c>
      <c r="BU272" s="907" t="s">
        <v>1140</v>
      </c>
      <c r="BV272" s="907" t="s">
        <v>1140</v>
      </c>
      <c r="BW272" s="907" t="s">
        <v>1140</v>
      </c>
      <c r="BX272" s="907" t="s">
        <v>1140</v>
      </c>
      <c r="BY272" s="907" t="s">
        <v>1140</v>
      </c>
      <c r="BZ272" s="907" t="s">
        <v>534</v>
      </c>
      <c r="CA272" s="907" t="s">
        <v>534</v>
      </c>
      <c r="CB272" s="907" t="s">
        <v>1140</v>
      </c>
      <c r="CC272" s="907" t="s">
        <v>1140</v>
      </c>
      <c r="CD272" s="907" t="s">
        <v>1140</v>
      </c>
      <c r="CE272" s="907" t="s">
        <v>1140</v>
      </c>
      <c r="CF272" s="907" t="s">
        <v>534</v>
      </c>
      <c r="CG272" s="907" t="s">
        <v>1140</v>
      </c>
      <c r="CH272" s="907" t="s">
        <v>1140</v>
      </c>
      <c r="CI272" s="907" t="s">
        <v>1140</v>
      </c>
      <c r="CJ272" s="907" t="s">
        <v>1140</v>
      </c>
      <c r="CK272" s="907" t="s">
        <v>1140</v>
      </c>
      <c r="CL272" s="907" t="s">
        <v>1140</v>
      </c>
      <c r="CM272" s="907" t="s">
        <v>1140</v>
      </c>
      <c r="CN272" s="907" t="s">
        <v>534</v>
      </c>
      <c r="CO272" s="907" t="s">
        <v>1140</v>
      </c>
      <c r="CP272" s="907" t="s">
        <v>1140</v>
      </c>
      <c r="CQ272" s="907" t="s">
        <v>1140</v>
      </c>
      <c r="CR272" s="907" t="s">
        <v>1140</v>
      </c>
      <c r="CS272" s="907" t="s">
        <v>1140</v>
      </c>
      <c r="CT272" s="907" t="s">
        <v>1140</v>
      </c>
      <c r="CU272" s="907" t="s">
        <v>1140</v>
      </c>
      <c r="CV272" s="907" t="s">
        <v>1140</v>
      </c>
      <c r="CW272" s="907" t="s">
        <v>1140</v>
      </c>
      <c r="CX272" s="907" t="s">
        <v>1140</v>
      </c>
      <c r="CY272" s="907" t="s">
        <v>1140</v>
      </c>
      <c r="CZ272" s="907" t="s">
        <v>534</v>
      </c>
      <c r="DA272" s="907" t="s">
        <v>1140</v>
      </c>
      <c r="DB272" s="907" t="s">
        <v>1140</v>
      </c>
      <c r="DC272" s="907" t="s">
        <v>1140</v>
      </c>
      <c r="DD272" s="907" t="s">
        <v>1140</v>
      </c>
      <c r="DE272" s="907" t="s">
        <v>1140</v>
      </c>
      <c r="DF272" s="907" t="s">
        <v>1140</v>
      </c>
      <c r="DG272" s="907" t="s">
        <v>1140</v>
      </c>
      <c r="DH272" s="907" t="s">
        <v>1140</v>
      </c>
      <c r="DI272" s="907" t="s">
        <v>1140</v>
      </c>
      <c r="DJ272" s="907" t="s">
        <v>534</v>
      </c>
      <c r="DK272" s="907" t="s">
        <v>1140</v>
      </c>
      <c r="DL272" s="907" t="s">
        <v>1140</v>
      </c>
      <c r="DM272" s="907" t="s">
        <v>1140</v>
      </c>
      <c r="DN272" s="907" t="s">
        <v>1140</v>
      </c>
      <c r="DO272" s="907" t="s">
        <v>1140</v>
      </c>
      <c r="DP272" s="907" t="s">
        <v>1140</v>
      </c>
      <c r="DQ272" s="907" t="s">
        <v>1140</v>
      </c>
      <c r="DR272" s="907" t="s">
        <v>534</v>
      </c>
      <c r="DS272" s="907" t="s">
        <v>534</v>
      </c>
      <c r="DT272" s="907" t="s">
        <v>1140</v>
      </c>
      <c r="DU272" s="907" t="s">
        <v>1140</v>
      </c>
      <c r="DV272" s="907" t="s">
        <v>1140</v>
      </c>
      <c r="DW272" s="907" t="s">
        <v>534</v>
      </c>
      <c r="DX272" s="907" t="s">
        <v>534</v>
      </c>
      <c r="DY272" s="907" t="s">
        <v>534</v>
      </c>
      <c r="DZ272" s="907" t="s">
        <v>534</v>
      </c>
      <c r="EA272" s="907" t="s">
        <v>534</v>
      </c>
      <c r="EB272" s="907" t="s">
        <v>534</v>
      </c>
      <c r="EC272" s="907" t="s">
        <v>534</v>
      </c>
      <c r="ED272" s="907" t="s">
        <v>534</v>
      </c>
      <c r="EE272" s="907" t="s">
        <v>534</v>
      </c>
      <c r="EF272" s="907" t="s">
        <v>1140</v>
      </c>
      <c r="EG272" s="907" t="s">
        <v>1140</v>
      </c>
      <c r="EH272" s="907" t="s">
        <v>1140</v>
      </c>
      <c r="EI272" s="907" t="s">
        <v>1140</v>
      </c>
      <c r="EJ272" s="907" t="s">
        <v>1140</v>
      </c>
      <c r="EK272" s="907" t="s">
        <v>1140</v>
      </c>
      <c r="EL272" s="907" t="s">
        <v>1140</v>
      </c>
      <c r="EM272" s="907" t="s">
        <v>1140</v>
      </c>
      <c r="EN272" s="907" t="s">
        <v>1140</v>
      </c>
      <c r="EO272" s="907" t="s">
        <v>1140</v>
      </c>
      <c r="EP272" s="907" t="s">
        <v>1140</v>
      </c>
      <c r="EQ272" s="907" t="s">
        <v>1140</v>
      </c>
      <c r="ER272" s="907" t="s">
        <v>534</v>
      </c>
      <c r="ES272" s="907" t="s">
        <v>1140</v>
      </c>
      <c r="ET272" s="907" t="s">
        <v>534</v>
      </c>
      <c r="EU272" s="907" t="s">
        <v>1140</v>
      </c>
      <c r="EV272" s="907" t="s">
        <v>1140</v>
      </c>
      <c r="EW272" s="907" t="s">
        <v>1140</v>
      </c>
      <c r="EX272" s="907" t="s">
        <v>534</v>
      </c>
      <c r="EY272" s="907" t="s">
        <v>1140</v>
      </c>
      <c r="EZ272" s="907" t="s">
        <v>1140</v>
      </c>
      <c r="FA272" s="907" t="s">
        <v>1140</v>
      </c>
      <c r="FB272" s="907" t="s">
        <v>1140</v>
      </c>
      <c r="FC272" s="907" t="s">
        <v>1140</v>
      </c>
      <c r="FD272" s="907" t="s">
        <v>1140</v>
      </c>
      <c r="FE272" s="907" t="s">
        <v>1140</v>
      </c>
      <c r="FF272" s="907" t="s">
        <v>1140</v>
      </c>
      <c r="FG272" s="907" t="s">
        <v>1140</v>
      </c>
      <c r="FH272" s="907" t="s">
        <v>534</v>
      </c>
      <c r="FI272" s="907" t="s">
        <v>534</v>
      </c>
      <c r="FJ272" s="907" t="s">
        <v>1140</v>
      </c>
      <c r="FK272" s="907" t="s">
        <v>1140</v>
      </c>
      <c r="FL272" s="907" t="s">
        <v>1140</v>
      </c>
      <c r="FM272" s="907" t="s">
        <v>1140</v>
      </c>
      <c r="FN272" s="907" t="s">
        <v>1140</v>
      </c>
      <c r="FO272" s="907" t="s">
        <v>1140</v>
      </c>
      <c r="FP272" s="907" t="s">
        <v>1140</v>
      </c>
      <c r="FQ272" s="907" t="s">
        <v>1140</v>
      </c>
      <c r="FR272" s="907" t="s">
        <v>534</v>
      </c>
      <c r="FS272" s="907" t="s">
        <v>1140</v>
      </c>
      <c r="FT272" s="907" t="s">
        <v>1140</v>
      </c>
      <c r="FU272" s="907" t="s">
        <v>1140</v>
      </c>
      <c r="FV272" s="907" t="s">
        <v>534</v>
      </c>
      <c r="FW272" s="907" t="s">
        <v>1140</v>
      </c>
      <c r="FX272" s="907" t="s">
        <v>534</v>
      </c>
      <c r="FY272" s="907" t="s">
        <v>534</v>
      </c>
      <c r="FZ272" s="907" t="s">
        <v>534</v>
      </c>
      <c r="GA272" s="907" t="s">
        <v>534</v>
      </c>
      <c r="GB272" s="907" t="s">
        <v>534</v>
      </c>
      <c r="GC272" s="907" t="s">
        <v>1140</v>
      </c>
      <c r="GD272" s="907" t="s">
        <v>534</v>
      </c>
      <c r="GE272" s="907" t="s">
        <v>534</v>
      </c>
      <c r="GF272" s="907" t="s">
        <v>1140</v>
      </c>
      <c r="GG272" s="907" t="s">
        <v>1140</v>
      </c>
      <c r="GH272" s="907" t="s">
        <v>534</v>
      </c>
      <c r="GI272" s="907" t="s">
        <v>534</v>
      </c>
      <c r="GJ272" s="907" t="s">
        <v>534</v>
      </c>
      <c r="GK272" s="907" t="s">
        <v>534</v>
      </c>
    </row>
    <row r="273" spans="1:193" x14ac:dyDescent="0.2">
      <c r="A273" s="906">
        <v>44733</v>
      </c>
      <c r="B273" s="907" t="s">
        <v>1140</v>
      </c>
      <c r="C273" s="907" t="s">
        <v>1140</v>
      </c>
      <c r="D273" s="907" t="s">
        <v>1140</v>
      </c>
      <c r="E273" s="907" t="s">
        <v>534</v>
      </c>
      <c r="F273" s="907" t="s">
        <v>1140</v>
      </c>
      <c r="G273" s="907" t="s">
        <v>1140</v>
      </c>
      <c r="H273" s="907" t="s">
        <v>1140</v>
      </c>
      <c r="I273" s="907" t="s">
        <v>1140</v>
      </c>
      <c r="J273" s="907" t="s">
        <v>1140</v>
      </c>
      <c r="K273" s="907" t="s">
        <v>1140</v>
      </c>
      <c r="L273" s="907" t="s">
        <v>1140</v>
      </c>
      <c r="M273" s="907" t="s">
        <v>1140</v>
      </c>
      <c r="N273" s="907" t="s">
        <v>1140</v>
      </c>
      <c r="O273" s="907" t="s">
        <v>1140</v>
      </c>
      <c r="P273" s="907" t="s">
        <v>1140</v>
      </c>
      <c r="Q273" s="907" t="s">
        <v>1140</v>
      </c>
      <c r="R273" s="907" t="s">
        <v>1140</v>
      </c>
      <c r="S273" s="907" t="s">
        <v>1140</v>
      </c>
      <c r="T273" s="907" t="s">
        <v>1140</v>
      </c>
      <c r="U273" s="907" t="s">
        <v>1140</v>
      </c>
      <c r="V273" s="907" t="s">
        <v>1140</v>
      </c>
      <c r="W273" s="907" t="s">
        <v>1140</v>
      </c>
      <c r="X273" s="907" t="s">
        <v>1140</v>
      </c>
      <c r="Y273" s="907" t="s">
        <v>1140</v>
      </c>
      <c r="Z273" s="907" t="s">
        <v>1140</v>
      </c>
      <c r="AA273" s="907" t="s">
        <v>1140</v>
      </c>
      <c r="AB273" s="907" t="s">
        <v>1140</v>
      </c>
      <c r="AC273" s="907" t="s">
        <v>1140</v>
      </c>
      <c r="AD273" s="907" t="s">
        <v>1140</v>
      </c>
      <c r="AE273" s="907" t="s">
        <v>1140</v>
      </c>
      <c r="AF273" s="907" t="s">
        <v>534</v>
      </c>
      <c r="AG273" s="907" t="s">
        <v>534</v>
      </c>
      <c r="AH273" s="907" t="s">
        <v>1140</v>
      </c>
      <c r="AI273" s="907" t="s">
        <v>1140</v>
      </c>
      <c r="AJ273" s="907" t="s">
        <v>1140</v>
      </c>
      <c r="AK273" s="907" t="s">
        <v>1140</v>
      </c>
      <c r="AL273" s="907" t="s">
        <v>1140</v>
      </c>
      <c r="AM273" s="907" t="s">
        <v>1140</v>
      </c>
      <c r="AN273" s="907" t="s">
        <v>1140</v>
      </c>
      <c r="AO273" s="907" t="s">
        <v>1140</v>
      </c>
      <c r="AP273" s="907" t="s">
        <v>1140</v>
      </c>
      <c r="AQ273" s="907" t="s">
        <v>1140</v>
      </c>
      <c r="AR273" s="907" t="s">
        <v>1140</v>
      </c>
      <c r="AS273" s="907" t="s">
        <v>1140</v>
      </c>
      <c r="AT273" s="907" t="s">
        <v>1140</v>
      </c>
      <c r="AU273" s="907" t="s">
        <v>1140</v>
      </c>
      <c r="AV273" s="907" t="s">
        <v>1140</v>
      </c>
      <c r="AW273" s="907" t="s">
        <v>1140</v>
      </c>
      <c r="AX273" s="907" t="s">
        <v>1140</v>
      </c>
      <c r="AY273" s="907" t="s">
        <v>534</v>
      </c>
      <c r="AZ273" s="907" t="s">
        <v>534</v>
      </c>
      <c r="BA273" s="907" t="s">
        <v>1140</v>
      </c>
      <c r="BB273" s="907" t="s">
        <v>534</v>
      </c>
      <c r="BC273" s="907" t="s">
        <v>1140</v>
      </c>
      <c r="BD273" s="907" t="s">
        <v>534</v>
      </c>
      <c r="BE273" s="907" t="s">
        <v>1140</v>
      </c>
      <c r="BF273" s="907" t="s">
        <v>1140</v>
      </c>
      <c r="BG273" s="907" t="s">
        <v>534</v>
      </c>
      <c r="BH273" s="907" t="s">
        <v>534</v>
      </c>
      <c r="BI273" s="907" t="s">
        <v>1140</v>
      </c>
      <c r="BJ273" s="907" t="s">
        <v>534</v>
      </c>
      <c r="BK273" s="907" t="s">
        <v>1140</v>
      </c>
      <c r="BL273" s="907" t="s">
        <v>534</v>
      </c>
      <c r="BM273" s="907" t="s">
        <v>1140</v>
      </c>
      <c r="BN273" s="907" t="s">
        <v>1140</v>
      </c>
      <c r="BO273" s="907" t="s">
        <v>534</v>
      </c>
      <c r="BP273" s="907" t="s">
        <v>534</v>
      </c>
      <c r="BQ273" s="907" t="s">
        <v>534</v>
      </c>
      <c r="BR273" s="907" t="s">
        <v>534</v>
      </c>
      <c r="BS273" s="907" t="s">
        <v>1140</v>
      </c>
      <c r="BT273" s="907" t="s">
        <v>534</v>
      </c>
      <c r="BU273" s="907" t="s">
        <v>1140</v>
      </c>
      <c r="BV273" s="907" t="s">
        <v>1140</v>
      </c>
      <c r="BW273" s="907" t="s">
        <v>1140</v>
      </c>
      <c r="BX273" s="907" t="s">
        <v>1140</v>
      </c>
      <c r="BY273" s="907" t="s">
        <v>1140</v>
      </c>
      <c r="BZ273" s="907" t="s">
        <v>534</v>
      </c>
      <c r="CA273" s="907" t="s">
        <v>534</v>
      </c>
      <c r="CB273" s="907" t="s">
        <v>1140</v>
      </c>
      <c r="CC273" s="907" t="s">
        <v>1140</v>
      </c>
      <c r="CD273" s="907" t="s">
        <v>1140</v>
      </c>
      <c r="CE273" s="907" t="s">
        <v>1140</v>
      </c>
      <c r="CF273" s="907" t="s">
        <v>534</v>
      </c>
      <c r="CG273" s="907" t="s">
        <v>1140</v>
      </c>
      <c r="CH273" s="907" t="s">
        <v>1140</v>
      </c>
      <c r="CI273" s="907" t="s">
        <v>1140</v>
      </c>
      <c r="CJ273" s="907" t="s">
        <v>1140</v>
      </c>
      <c r="CK273" s="907" t="s">
        <v>1140</v>
      </c>
      <c r="CL273" s="907" t="s">
        <v>1140</v>
      </c>
      <c r="CM273" s="907" t="s">
        <v>1140</v>
      </c>
      <c r="CN273" s="907" t="s">
        <v>534</v>
      </c>
      <c r="CO273" s="907" t="s">
        <v>1140</v>
      </c>
      <c r="CP273" s="907" t="s">
        <v>1140</v>
      </c>
      <c r="CQ273" s="907" t="s">
        <v>1140</v>
      </c>
      <c r="CR273" s="907" t="s">
        <v>1140</v>
      </c>
      <c r="CS273" s="907" t="s">
        <v>1140</v>
      </c>
      <c r="CT273" s="907" t="s">
        <v>1140</v>
      </c>
      <c r="CU273" s="907" t="s">
        <v>1140</v>
      </c>
      <c r="CV273" s="907" t="s">
        <v>1140</v>
      </c>
      <c r="CW273" s="907" t="s">
        <v>1140</v>
      </c>
      <c r="CX273" s="907" t="s">
        <v>1140</v>
      </c>
      <c r="CY273" s="907" t="s">
        <v>1140</v>
      </c>
      <c r="CZ273" s="907" t="s">
        <v>534</v>
      </c>
      <c r="DA273" s="907" t="s">
        <v>1140</v>
      </c>
      <c r="DB273" s="907" t="s">
        <v>1140</v>
      </c>
      <c r="DC273" s="907" t="s">
        <v>1140</v>
      </c>
      <c r="DD273" s="907" t="s">
        <v>1140</v>
      </c>
      <c r="DE273" s="907" t="s">
        <v>1140</v>
      </c>
      <c r="DF273" s="907" t="s">
        <v>1140</v>
      </c>
      <c r="DG273" s="907" t="s">
        <v>1140</v>
      </c>
      <c r="DH273" s="907" t="s">
        <v>1140</v>
      </c>
      <c r="DI273" s="907" t="s">
        <v>1140</v>
      </c>
      <c r="DJ273" s="907" t="s">
        <v>534</v>
      </c>
      <c r="DK273" s="907" t="s">
        <v>1140</v>
      </c>
      <c r="DL273" s="907" t="s">
        <v>1140</v>
      </c>
      <c r="DM273" s="907" t="s">
        <v>1140</v>
      </c>
      <c r="DN273" s="907" t="s">
        <v>1140</v>
      </c>
      <c r="DO273" s="907" t="s">
        <v>1140</v>
      </c>
      <c r="DP273" s="907" t="s">
        <v>1140</v>
      </c>
      <c r="DQ273" s="907" t="s">
        <v>1140</v>
      </c>
      <c r="DR273" s="907" t="s">
        <v>534</v>
      </c>
      <c r="DS273" s="907" t="s">
        <v>534</v>
      </c>
      <c r="DT273" s="907" t="s">
        <v>534</v>
      </c>
      <c r="DU273" s="907" t="s">
        <v>1140</v>
      </c>
      <c r="DV273" s="907" t="s">
        <v>1140</v>
      </c>
      <c r="DW273" s="907" t="s">
        <v>534</v>
      </c>
      <c r="DX273" s="907" t="s">
        <v>534</v>
      </c>
      <c r="DY273" s="907" t="s">
        <v>534</v>
      </c>
      <c r="DZ273" s="907" t="s">
        <v>534</v>
      </c>
      <c r="EA273" s="907" t="s">
        <v>534</v>
      </c>
      <c r="EB273" s="907" t="s">
        <v>1140</v>
      </c>
      <c r="EC273" s="907" t="s">
        <v>534</v>
      </c>
      <c r="ED273" s="907" t="s">
        <v>534</v>
      </c>
      <c r="EE273" s="907" t="s">
        <v>534</v>
      </c>
      <c r="EF273" s="907" t="s">
        <v>1140</v>
      </c>
      <c r="EG273" s="907" t="s">
        <v>1140</v>
      </c>
      <c r="EH273" s="907" t="s">
        <v>1140</v>
      </c>
      <c r="EI273" s="907" t="s">
        <v>1140</v>
      </c>
      <c r="EJ273" s="907" t="s">
        <v>1140</v>
      </c>
      <c r="EK273" s="907" t="s">
        <v>1140</v>
      </c>
      <c r="EL273" s="907" t="s">
        <v>1140</v>
      </c>
      <c r="EM273" s="907" t="s">
        <v>1140</v>
      </c>
      <c r="EN273" s="907" t="s">
        <v>1140</v>
      </c>
      <c r="EO273" s="907" t="s">
        <v>1140</v>
      </c>
      <c r="EP273" s="907" t="s">
        <v>1140</v>
      </c>
      <c r="EQ273" s="907" t="s">
        <v>1140</v>
      </c>
      <c r="ER273" s="907" t="s">
        <v>1140</v>
      </c>
      <c r="ES273" s="907" t="s">
        <v>1140</v>
      </c>
      <c r="ET273" s="907" t="s">
        <v>534</v>
      </c>
      <c r="EU273" s="907" t="s">
        <v>1140</v>
      </c>
      <c r="EV273" s="907" t="s">
        <v>1140</v>
      </c>
      <c r="EW273" s="907" t="s">
        <v>1140</v>
      </c>
      <c r="EX273" s="907" t="s">
        <v>534</v>
      </c>
      <c r="EY273" s="907" t="s">
        <v>1140</v>
      </c>
      <c r="EZ273" s="907" t="s">
        <v>1140</v>
      </c>
      <c r="FA273" s="907" t="s">
        <v>1140</v>
      </c>
      <c r="FB273" s="907" t="s">
        <v>534</v>
      </c>
      <c r="FC273" s="907" t="s">
        <v>1140</v>
      </c>
      <c r="FD273" s="907" t="s">
        <v>1140</v>
      </c>
      <c r="FE273" s="907" t="s">
        <v>1140</v>
      </c>
      <c r="FF273" s="907" t="s">
        <v>1140</v>
      </c>
      <c r="FG273" s="907" t="s">
        <v>1140</v>
      </c>
      <c r="FH273" s="907" t="s">
        <v>534</v>
      </c>
      <c r="FI273" s="907" t="s">
        <v>534</v>
      </c>
      <c r="FJ273" s="907" t="s">
        <v>1140</v>
      </c>
      <c r="FK273" s="907" t="s">
        <v>1140</v>
      </c>
      <c r="FL273" s="907" t="s">
        <v>1140</v>
      </c>
      <c r="FM273" s="907" t="s">
        <v>1140</v>
      </c>
      <c r="FN273" s="907" t="s">
        <v>1140</v>
      </c>
      <c r="FO273" s="907" t="s">
        <v>1140</v>
      </c>
      <c r="FP273" s="907" t="s">
        <v>1140</v>
      </c>
      <c r="FQ273" s="907" t="s">
        <v>1140</v>
      </c>
      <c r="FR273" s="907" t="s">
        <v>534</v>
      </c>
      <c r="FS273" s="907" t="s">
        <v>1140</v>
      </c>
      <c r="FT273" s="907" t="s">
        <v>1140</v>
      </c>
      <c r="FU273" s="907" t="s">
        <v>1140</v>
      </c>
      <c r="FV273" s="907" t="s">
        <v>534</v>
      </c>
      <c r="FW273" s="907" t="s">
        <v>1140</v>
      </c>
      <c r="FX273" s="907" t="s">
        <v>534</v>
      </c>
      <c r="FY273" s="907" t="s">
        <v>534</v>
      </c>
      <c r="FZ273" s="907" t="s">
        <v>534</v>
      </c>
      <c r="GA273" s="907" t="s">
        <v>534</v>
      </c>
      <c r="GB273" s="907" t="s">
        <v>534</v>
      </c>
      <c r="GC273" s="907" t="s">
        <v>1140</v>
      </c>
      <c r="GD273" s="907" t="s">
        <v>534</v>
      </c>
      <c r="GE273" s="907" t="s">
        <v>534</v>
      </c>
      <c r="GF273" s="907" t="s">
        <v>1140</v>
      </c>
      <c r="GG273" s="907" t="s">
        <v>1140</v>
      </c>
      <c r="GH273" s="907" t="s">
        <v>534</v>
      </c>
      <c r="GI273" s="907" t="s">
        <v>534</v>
      </c>
      <c r="GJ273" s="907" t="s">
        <v>534</v>
      </c>
      <c r="GK273" s="907" t="s">
        <v>1140</v>
      </c>
    </row>
    <row r="274" spans="1:193" x14ac:dyDescent="0.2">
      <c r="A274" s="906">
        <v>44734</v>
      </c>
      <c r="B274" s="907" t="s">
        <v>1140</v>
      </c>
      <c r="C274" s="907" t="s">
        <v>1140</v>
      </c>
      <c r="D274" s="907" t="s">
        <v>1140</v>
      </c>
      <c r="E274" s="907" t="s">
        <v>1140</v>
      </c>
      <c r="F274" s="907" t="s">
        <v>1140</v>
      </c>
      <c r="G274" s="907" t="s">
        <v>1140</v>
      </c>
      <c r="H274" s="907" t="s">
        <v>1140</v>
      </c>
      <c r="I274" s="907" t="s">
        <v>534</v>
      </c>
      <c r="J274" s="907" t="s">
        <v>1140</v>
      </c>
      <c r="K274" s="907" t="s">
        <v>1140</v>
      </c>
      <c r="L274" s="907" t="s">
        <v>1140</v>
      </c>
      <c r="M274" s="907" t="s">
        <v>1140</v>
      </c>
      <c r="N274" s="907" t="s">
        <v>1140</v>
      </c>
      <c r="O274" s="907" t="s">
        <v>1140</v>
      </c>
      <c r="P274" s="907" t="s">
        <v>1140</v>
      </c>
      <c r="Q274" s="907" t="s">
        <v>1140</v>
      </c>
      <c r="R274" s="907" t="s">
        <v>1140</v>
      </c>
      <c r="S274" s="907" t="s">
        <v>1140</v>
      </c>
      <c r="T274" s="907" t="s">
        <v>1140</v>
      </c>
      <c r="U274" s="907" t="s">
        <v>1140</v>
      </c>
      <c r="V274" s="907" t="s">
        <v>1140</v>
      </c>
      <c r="W274" s="907" t="s">
        <v>1140</v>
      </c>
      <c r="X274" s="907" t="s">
        <v>1140</v>
      </c>
      <c r="Y274" s="907" t="s">
        <v>1140</v>
      </c>
      <c r="Z274" s="907" t="s">
        <v>1140</v>
      </c>
      <c r="AA274" s="907" t="s">
        <v>1140</v>
      </c>
      <c r="AB274" s="907" t="s">
        <v>1140</v>
      </c>
      <c r="AC274" s="907" t="s">
        <v>1140</v>
      </c>
      <c r="AD274" s="907" t="s">
        <v>1140</v>
      </c>
      <c r="AE274" s="907" t="s">
        <v>1140</v>
      </c>
      <c r="AF274" s="907" t="s">
        <v>1140</v>
      </c>
      <c r="AG274" s="907" t="s">
        <v>1140</v>
      </c>
      <c r="AH274" s="907" t="s">
        <v>1140</v>
      </c>
      <c r="AI274" s="907" t="s">
        <v>1140</v>
      </c>
      <c r="AJ274" s="907" t="s">
        <v>1140</v>
      </c>
      <c r="AK274" s="907" t="s">
        <v>1140</v>
      </c>
      <c r="AL274" s="907" t="s">
        <v>1140</v>
      </c>
      <c r="AM274" s="907" t="s">
        <v>1140</v>
      </c>
      <c r="AN274" s="907" t="s">
        <v>1140</v>
      </c>
      <c r="AO274" s="907" t="s">
        <v>1140</v>
      </c>
      <c r="AP274" s="907" t="s">
        <v>1140</v>
      </c>
      <c r="AQ274" s="907" t="s">
        <v>1140</v>
      </c>
      <c r="AR274" s="907" t="s">
        <v>1140</v>
      </c>
      <c r="AS274" s="907" t="s">
        <v>1140</v>
      </c>
      <c r="AT274" s="907" t="s">
        <v>1140</v>
      </c>
      <c r="AU274" s="907" t="s">
        <v>1140</v>
      </c>
      <c r="AV274" s="907" t="s">
        <v>1140</v>
      </c>
      <c r="AW274" s="907" t="s">
        <v>1140</v>
      </c>
      <c r="AX274" s="907" t="s">
        <v>1140</v>
      </c>
      <c r="AY274" s="907" t="s">
        <v>534</v>
      </c>
      <c r="AZ274" s="907" t="s">
        <v>534</v>
      </c>
      <c r="BA274" s="907" t="s">
        <v>1140</v>
      </c>
      <c r="BB274" s="907" t="s">
        <v>534</v>
      </c>
      <c r="BC274" s="907" t="s">
        <v>1140</v>
      </c>
      <c r="BD274" s="907" t="s">
        <v>534</v>
      </c>
      <c r="BE274" s="907" t="s">
        <v>1140</v>
      </c>
      <c r="BF274" s="907" t="s">
        <v>1140</v>
      </c>
      <c r="BG274" s="907" t="s">
        <v>534</v>
      </c>
      <c r="BH274" s="907" t="s">
        <v>534</v>
      </c>
      <c r="BI274" s="907" t="s">
        <v>1140</v>
      </c>
      <c r="BJ274" s="907" t="s">
        <v>534</v>
      </c>
      <c r="BK274" s="907" t="s">
        <v>1140</v>
      </c>
      <c r="BL274" s="907" t="s">
        <v>534</v>
      </c>
      <c r="BM274" s="907" t="s">
        <v>1140</v>
      </c>
      <c r="BN274" s="907" t="s">
        <v>1140</v>
      </c>
      <c r="BO274" s="907" t="s">
        <v>534</v>
      </c>
      <c r="BP274" s="907" t="s">
        <v>534</v>
      </c>
      <c r="BQ274" s="907" t="s">
        <v>534</v>
      </c>
      <c r="BR274" s="907" t="s">
        <v>534</v>
      </c>
      <c r="BS274" s="907" t="s">
        <v>1140</v>
      </c>
      <c r="BT274" s="907" t="s">
        <v>534</v>
      </c>
      <c r="BU274" s="907" t="s">
        <v>1140</v>
      </c>
      <c r="BV274" s="907" t="s">
        <v>1140</v>
      </c>
      <c r="BW274" s="907" t="s">
        <v>1140</v>
      </c>
      <c r="BX274" s="907" t="s">
        <v>1140</v>
      </c>
      <c r="BY274" s="907" t="s">
        <v>1140</v>
      </c>
      <c r="BZ274" s="907" t="s">
        <v>534</v>
      </c>
      <c r="CA274" s="907" t="s">
        <v>534</v>
      </c>
      <c r="CB274" s="907" t="s">
        <v>1140</v>
      </c>
      <c r="CC274" s="907" t="s">
        <v>1140</v>
      </c>
      <c r="CD274" s="907" t="s">
        <v>1140</v>
      </c>
      <c r="CE274" s="907" t="s">
        <v>1140</v>
      </c>
      <c r="CF274" s="907" t="s">
        <v>534</v>
      </c>
      <c r="CG274" s="907" t="s">
        <v>534</v>
      </c>
      <c r="CH274" s="907" t="s">
        <v>534</v>
      </c>
      <c r="CI274" s="907" t="s">
        <v>1140</v>
      </c>
      <c r="CJ274" s="907" t="s">
        <v>1140</v>
      </c>
      <c r="CK274" s="907" t="s">
        <v>1140</v>
      </c>
      <c r="CL274" s="907" t="s">
        <v>1140</v>
      </c>
      <c r="CM274" s="907" t="s">
        <v>1140</v>
      </c>
      <c r="CN274" s="907" t="s">
        <v>534</v>
      </c>
      <c r="CO274" s="907" t="s">
        <v>1140</v>
      </c>
      <c r="CP274" s="907" t="s">
        <v>1140</v>
      </c>
      <c r="CQ274" s="907" t="s">
        <v>1140</v>
      </c>
      <c r="CR274" s="907" t="s">
        <v>1140</v>
      </c>
      <c r="CS274" s="907" t="s">
        <v>1140</v>
      </c>
      <c r="CT274" s="907" t="s">
        <v>1140</v>
      </c>
      <c r="CU274" s="907" t="s">
        <v>1140</v>
      </c>
      <c r="CV274" s="907" t="s">
        <v>1140</v>
      </c>
      <c r="CW274" s="907" t="s">
        <v>1140</v>
      </c>
      <c r="CX274" s="907" t="s">
        <v>1140</v>
      </c>
      <c r="CY274" s="907" t="s">
        <v>1140</v>
      </c>
      <c r="CZ274" s="907" t="s">
        <v>534</v>
      </c>
      <c r="DA274" s="907" t="s">
        <v>1140</v>
      </c>
      <c r="DB274" s="907" t="s">
        <v>1140</v>
      </c>
      <c r="DC274" s="907" t="s">
        <v>1140</v>
      </c>
      <c r="DD274" s="907" t="s">
        <v>1140</v>
      </c>
      <c r="DE274" s="907" t="s">
        <v>1140</v>
      </c>
      <c r="DF274" s="907" t="s">
        <v>1140</v>
      </c>
      <c r="DG274" s="907" t="s">
        <v>1140</v>
      </c>
      <c r="DH274" s="907" t="s">
        <v>1140</v>
      </c>
      <c r="DI274" s="907" t="s">
        <v>1140</v>
      </c>
      <c r="DJ274" s="907" t="s">
        <v>534</v>
      </c>
      <c r="DK274" s="907" t="s">
        <v>1140</v>
      </c>
      <c r="DL274" s="907" t="s">
        <v>1140</v>
      </c>
      <c r="DM274" s="907" t="s">
        <v>1140</v>
      </c>
      <c r="DN274" s="907" t="s">
        <v>1140</v>
      </c>
      <c r="DO274" s="907" t="s">
        <v>1140</v>
      </c>
      <c r="DP274" s="907" t="s">
        <v>1140</v>
      </c>
      <c r="DQ274" s="907" t="s">
        <v>1140</v>
      </c>
      <c r="DR274" s="907" t="s">
        <v>1140</v>
      </c>
      <c r="DS274" s="907" t="s">
        <v>1140</v>
      </c>
      <c r="DT274" s="907" t="s">
        <v>1140</v>
      </c>
      <c r="DU274" s="907" t="s">
        <v>1140</v>
      </c>
      <c r="DV274" s="907" t="s">
        <v>1140</v>
      </c>
      <c r="DW274" s="907" t="s">
        <v>534</v>
      </c>
      <c r="DX274" s="907" t="s">
        <v>534</v>
      </c>
      <c r="DY274" s="907" t="s">
        <v>534</v>
      </c>
      <c r="DZ274" s="907" t="s">
        <v>534</v>
      </c>
      <c r="EA274" s="907" t="s">
        <v>534</v>
      </c>
      <c r="EB274" s="907" t="s">
        <v>534</v>
      </c>
      <c r="EC274" s="907" t="s">
        <v>534</v>
      </c>
      <c r="ED274" s="907" t="s">
        <v>534</v>
      </c>
      <c r="EE274" s="907" t="s">
        <v>534</v>
      </c>
      <c r="EF274" s="907" t="s">
        <v>1140</v>
      </c>
      <c r="EG274" s="907" t="s">
        <v>1140</v>
      </c>
      <c r="EH274" s="907" t="s">
        <v>1140</v>
      </c>
      <c r="EI274" s="907" t="s">
        <v>1140</v>
      </c>
      <c r="EJ274" s="907" t="s">
        <v>1140</v>
      </c>
      <c r="EK274" s="907" t="s">
        <v>1140</v>
      </c>
      <c r="EL274" s="907" t="s">
        <v>1140</v>
      </c>
      <c r="EM274" s="907" t="s">
        <v>1140</v>
      </c>
      <c r="EN274" s="907" t="s">
        <v>1140</v>
      </c>
      <c r="EO274" s="907" t="s">
        <v>1140</v>
      </c>
      <c r="EP274" s="907" t="s">
        <v>1140</v>
      </c>
      <c r="EQ274" s="907" t="s">
        <v>1140</v>
      </c>
      <c r="ER274" s="907" t="s">
        <v>1140</v>
      </c>
      <c r="ES274" s="907" t="s">
        <v>1140</v>
      </c>
      <c r="ET274" s="907" t="s">
        <v>534</v>
      </c>
      <c r="EU274" s="907" t="s">
        <v>1140</v>
      </c>
      <c r="EV274" s="907" t="s">
        <v>1140</v>
      </c>
      <c r="EW274" s="907" t="s">
        <v>1140</v>
      </c>
      <c r="EX274" s="907" t="s">
        <v>534</v>
      </c>
      <c r="EY274" s="907" t="s">
        <v>1140</v>
      </c>
      <c r="EZ274" s="907" t="s">
        <v>1140</v>
      </c>
      <c r="FA274" s="907" t="s">
        <v>1140</v>
      </c>
      <c r="FB274" s="907" t="s">
        <v>1140</v>
      </c>
      <c r="FC274" s="907" t="s">
        <v>1140</v>
      </c>
      <c r="FD274" s="907" t="s">
        <v>1140</v>
      </c>
      <c r="FE274" s="907" t="s">
        <v>1140</v>
      </c>
      <c r="FF274" s="907" t="s">
        <v>534</v>
      </c>
      <c r="FG274" s="907" t="s">
        <v>1140</v>
      </c>
      <c r="FH274" s="907" t="s">
        <v>1140</v>
      </c>
      <c r="FI274" s="907" t="s">
        <v>1140</v>
      </c>
      <c r="FJ274" s="907" t="s">
        <v>1140</v>
      </c>
      <c r="FK274" s="907" t="s">
        <v>1140</v>
      </c>
      <c r="FL274" s="907" t="s">
        <v>1140</v>
      </c>
      <c r="FM274" s="907" t="s">
        <v>1140</v>
      </c>
      <c r="FN274" s="907" t="s">
        <v>1140</v>
      </c>
      <c r="FO274" s="907" t="s">
        <v>1140</v>
      </c>
      <c r="FP274" s="907" t="s">
        <v>1140</v>
      </c>
      <c r="FQ274" s="907" t="s">
        <v>1140</v>
      </c>
      <c r="FR274" s="907" t="s">
        <v>534</v>
      </c>
      <c r="FS274" s="907" t="s">
        <v>1140</v>
      </c>
      <c r="FT274" s="907" t="s">
        <v>1140</v>
      </c>
      <c r="FU274" s="907" t="s">
        <v>1140</v>
      </c>
      <c r="FV274" s="907" t="s">
        <v>534</v>
      </c>
      <c r="FW274" s="907" t="s">
        <v>1140</v>
      </c>
      <c r="FX274" s="907" t="s">
        <v>534</v>
      </c>
      <c r="FY274" s="907" t="s">
        <v>534</v>
      </c>
      <c r="FZ274" s="907" t="s">
        <v>534</v>
      </c>
      <c r="GA274" s="907" t="s">
        <v>534</v>
      </c>
      <c r="GB274" s="907" t="s">
        <v>1140</v>
      </c>
      <c r="GC274" s="907" t="s">
        <v>1140</v>
      </c>
      <c r="GD274" s="907" t="s">
        <v>534</v>
      </c>
      <c r="GE274" s="907" t="s">
        <v>534</v>
      </c>
      <c r="GF274" s="907" t="s">
        <v>1140</v>
      </c>
      <c r="GG274" s="907" t="s">
        <v>1140</v>
      </c>
      <c r="GH274" s="907" t="s">
        <v>534</v>
      </c>
      <c r="GI274" s="907" t="s">
        <v>534</v>
      </c>
      <c r="GJ274" s="907" t="s">
        <v>534</v>
      </c>
      <c r="GK274" s="907" t="s">
        <v>534</v>
      </c>
    </row>
    <row r="275" spans="1:193" x14ac:dyDescent="0.2">
      <c r="A275" s="906">
        <v>44735</v>
      </c>
      <c r="B275" s="907" t="s">
        <v>1140</v>
      </c>
      <c r="C275" s="907" t="s">
        <v>1140</v>
      </c>
      <c r="D275" s="907" t="s">
        <v>1140</v>
      </c>
      <c r="E275" s="907" t="s">
        <v>534</v>
      </c>
      <c r="F275" s="907" t="s">
        <v>1140</v>
      </c>
      <c r="G275" s="907" t="s">
        <v>1140</v>
      </c>
      <c r="H275" s="907" t="s">
        <v>1140</v>
      </c>
      <c r="I275" s="907" t="s">
        <v>534</v>
      </c>
      <c r="J275" s="907" t="s">
        <v>1140</v>
      </c>
      <c r="K275" s="907" t="s">
        <v>1140</v>
      </c>
      <c r="L275" s="907" t="s">
        <v>1140</v>
      </c>
      <c r="M275" s="907" t="s">
        <v>1140</v>
      </c>
      <c r="N275" s="907" t="s">
        <v>1140</v>
      </c>
      <c r="O275" s="907" t="s">
        <v>1140</v>
      </c>
      <c r="P275" s="907" t="s">
        <v>1140</v>
      </c>
      <c r="Q275" s="907" t="s">
        <v>1140</v>
      </c>
      <c r="R275" s="907" t="s">
        <v>1140</v>
      </c>
      <c r="S275" s="907" t="s">
        <v>1140</v>
      </c>
      <c r="T275" s="907" t="s">
        <v>1140</v>
      </c>
      <c r="U275" s="907" t="s">
        <v>1140</v>
      </c>
      <c r="V275" s="907" t="s">
        <v>1140</v>
      </c>
      <c r="W275" s="907" t="s">
        <v>1140</v>
      </c>
      <c r="X275" s="907" t="s">
        <v>1140</v>
      </c>
      <c r="Y275" s="907" t="s">
        <v>1140</v>
      </c>
      <c r="Z275" s="907" t="s">
        <v>1140</v>
      </c>
      <c r="AA275" s="907" t="s">
        <v>1140</v>
      </c>
      <c r="AB275" s="907" t="s">
        <v>1140</v>
      </c>
      <c r="AC275" s="907" t="s">
        <v>1140</v>
      </c>
      <c r="AD275" s="907" t="s">
        <v>1140</v>
      </c>
      <c r="AE275" s="907" t="s">
        <v>1140</v>
      </c>
      <c r="AF275" s="907" t="s">
        <v>1140</v>
      </c>
      <c r="AG275" s="907" t="s">
        <v>1140</v>
      </c>
      <c r="AH275" s="907" t="s">
        <v>1140</v>
      </c>
      <c r="AI275" s="907" t="s">
        <v>1140</v>
      </c>
      <c r="AJ275" s="907" t="s">
        <v>1140</v>
      </c>
      <c r="AK275" s="907" t="s">
        <v>1140</v>
      </c>
      <c r="AL275" s="907" t="s">
        <v>1140</v>
      </c>
      <c r="AM275" s="907" t="s">
        <v>1140</v>
      </c>
      <c r="AN275" s="907" t="s">
        <v>1140</v>
      </c>
      <c r="AO275" s="907" t="s">
        <v>1140</v>
      </c>
      <c r="AP275" s="907" t="s">
        <v>1140</v>
      </c>
      <c r="AQ275" s="907" t="s">
        <v>1140</v>
      </c>
      <c r="AR275" s="907" t="s">
        <v>1140</v>
      </c>
      <c r="AS275" s="907" t="s">
        <v>1140</v>
      </c>
      <c r="AT275" s="907" t="s">
        <v>1140</v>
      </c>
      <c r="AU275" s="907" t="s">
        <v>1140</v>
      </c>
      <c r="AV275" s="907" t="s">
        <v>1140</v>
      </c>
      <c r="AW275" s="907" t="s">
        <v>1140</v>
      </c>
      <c r="AX275" s="907" t="s">
        <v>1140</v>
      </c>
      <c r="AY275" s="907" t="s">
        <v>534</v>
      </c>
      <c r="AZ275" s="907" t="s">
        <v>534</v>
      </c>
      <c r="BA275" s="907" t="s">
        <v>1140</v>
      </c>
      <c r="BB275" s="907" t="s">
        <v>534</v>
      </c>
      <c r="BC275" s="907" t="s">
        <v>1140</v>
      </c>
      <c r="BD275" s="907" t="s">
        <v>534</v>
      </c>
      <c r="BE275" s="907" t="s">
        <v>1140</v>
      </c>
      <c r="BF275" s="907" t="s">
        <v>1140</v>
      </c>
      <c r="BG275" s="907" t="s">
        <v>534</v>
      </c>
      <c r="BH275" s="907" t="s">
        <v>534</v>
      </c>
      <c r="BI275" s="907" t="s">
        <v>1140</v>
      </c>
      <c r="BJ275" s="907" t="s">
        <v>534</v>
      </c>
      <c r="BK275" s="907" t="s">
        <v>1140</v>
      </c>
      <c r="BL275" s="907" t="s">
        <v>534</v>
      </c>
      <c r="BM275" s="907" t="s">
        <v>1140</v>
      </c>
      <c r="BN275" s="907" t="s">
        <v>1140</v>
      </c>
      <c r="BO275" s="907" t="s">
        <v>534</v>
      </c>
      <c r="BP275" s="907" t="s">
        <v>534</v>
      </c>
      <c r="BQ275" s="907" t="s">
        <v>534</v>
      </c>
      <c r="BR275" s="907" t="s">
        <v>534</v>
      </c>
      <c r="BS275" s="907" t="s">
        <v>1140</v>
      </c>
      <c r="BT275" s="907" t="s">
        <v>534</v>
      </c>
      <c r="BU275" s="907" t="s">
        <v>1140</v>
      </c>
      <c r="BV275" s="907" t="s">
        <v>1140</v>
      </c>
      <c r="BW275" s="907" t="s">
        <v>1140</v>
      </c>
      <c r="BX275" s="907" t="s">
        <v>1140</v>
      </c>
      <c r="BY275" s="907" t="s">
        <v>1140</v>
      </c>
      <c r="BZ275" s="907" t="s">
        <v>534</v>
      </c>
      <c r="CA275" s="907" t="s">
        <v>534</v>
      </c>
      <c r="CB275" s="907" t="s">
        <v>1140</v>
      </c>
      <c r="CC275" s="907" t="s">
        <v>1140</v>
      </c>
      <c r="CD275" s="907" t="s">
        <v>1140</v>
      </c>
      <c r="CE275" s="907" t="s">
        <v>1140</v>
      </c>
      <c r="CF275" s="907" t="s">
        <v>534</v>
      </c>
      <c r="CG275" s="907" t="s">
        <v>1140</v>
      </c>
      <c r="CH275" s="907" t="s">
        <v>1140</v>
      </c>
      <c r="CI275" s="907" t="s">
        <v>1140</v>
      </c>
      <c r="CJ275" s="907" t="s">
        <v>1140</v>
      </c>
      <c r="CK275" s="907" t="s">
        <v>1140</v>
      </c>
      <c r="CL275" s="907" t="s">
        <v>1140</v>
      </c>
      <c r="CM275" s="907" t="s">
        <v>1140</v>
      </c>
      <c r="CN275" s="907" t="s">
        <v>534</v>
      </c>
      <c r="CO275" s="907" t="s">
        <v>1140</v>
      </c>
      <c r="CP275" s="907" t="s">
        <v>1140</v>
      </c>
      <c r="CQ275" s="907" t="s">
        <v>1140</v>
      </c>
      <c r="CR275" s="907" t="s">
        <v>1140</v>
      </c>
      <c r="CS275" s="907" t="s">
        <v>1140</v>
      </c>
      <c r="CT275" s="907" t="s">
        <v>1140</v>
      </c>
      <c r="CU275" s="907" t="s">
        <v>1140</v>
      </c>
      <c r="CV275" s="907" t="s">
        <v>1140</v>
      </c>
      <c r="CW275" s="907" t="s">
        <v>1140</v>
      </c>
      <c r="CX275" s="907" t="s">
        <v>1140</v>
      </c>
      <c r="CY275" s="907" t="s">
        <v>1140</v>
      </c>
      <c r="CZ275" s="907" t="s">
        <v>534</v>
      </c>
      <c r="DA275" s="907" t="s">
        <v>1140</v>
      </c>
      <c r="DB275" s="907" t="s">
        <v>1140</v>
      </c>
      <c r="DC275" s="907" t="s">
        <v>1140</v>
      </c>
      <c r="DD275" s="907" t="s">
        <v>1140</v>
      </c>
      <c r="DE275" s="907" t="s">
        <v>1140</v>
      </c>
      <c r="DF275" s="907" t="s">
        <v>1140</v>
      </c>
      <c r="DG275" s="907" t="s">
        <v>1140</v>
      </c>
      <c r="DH275" s="907" t="s">
        <v>1140</v>
      </c>
      <c r="DI275" s="907" t="s">
        <v>1140</v>
      </c>
      <c r="DJ275" s="907" t="s">
        <v>534</v>
      </c>
      <c r="DK275" s="907" t="s">
        <v>1140</v>
      </c>
      <c r="DL275" s="907" t="s">
        <v>1140</v>
      </c>
      <c r="DM275" s="907" t="s">
        <v>1140</v>
      </c>
      <c r="DN275" s="907" t="s">
        <v>1140</v>
      </c>
      <c r="DO275" s="907" t="s">
        <v>1140</v>
      </c>
      <c r="DP275" s="907" t="s">
        <v>1140</v>
      </c>
      <c r="DQ275" s="907" t="s">
        <v>1140</v>
      </c>
      <c r="DR275" s="907" t="s">
        <v>534</v>
      </c>
      <c r="DS275" s="907" t="s">
        <v>534</v>
      </c>
      <c r="DT275" s="907" t="s">
        <v>1140</v>
      </c>
      <c r="DU275" s="907" t="s">
        <v>1140</v>
      </c>
      <c r="DV275" s="907" t="s">
        <v>1140</v>
      </c>
      <c r="DW275" s="907" t="s">
        <v>534</v>
      </c>
      <c r="DX275" s="907" t="s">
        <v>534</v>
      </c>
      <c r="DY275" s="907" t="s">
        <v>534</v>
      </c>
      <c r="DZ275" s="907" t="s">
        <v>534</v>
      </c>
      <c r="EA275" s="907" t="s">
        <v>534</v>
      </c>
      <c r="EB275" s="907" t="s">
        <v>1140</v>
      </c>
      <c r="EC275" s="907" t="s">
        <v>534</v>
      </c>
      <c r="ED275" s="907" t="s">
        <v>534</v>
      </c>
      <c r="EE275" s="907" t="s">
        <v>534</v>
      </c>
      <c r="EF275" s="907" t="s">
        <v>1140</v>
      </c>
      <c r="EG275" s="907" t="s">
        <v>1140</v>
      </c>
      <c r="EH275" s="907" t="s">
        <v>1140</v>
      </c>
      <c r="EI275" s="907" t="s">
        <v>1140</v>
      </c>
      <c r="EJ275" s="907" t="s">
        <v>1140</v>
      </c>
      <c r="EK275" s="907" t="s">
        <v>1140</v>
      </c>
      <c r="EL275" s="907" t="s">
        <v>1140</v>
      </c>
      <c r="EM275" s="907" t="s">
        <v>1140</v>
      </c>
      <c r="EN275" s="907" t="s">
        <v>1140</v>
      </c>
      <c r="EO275" s="907" t="s">
        <v>1140</v>
      </c>
      <c r="EP275" s="907" t="s">
        <v>1140</v>
      </c>
      <c r="EQ275" s="907" t="s">
        <v>1140</v>
      </c>
      <c r="ER275" s="907" t="s">
        <v>1140</v>
      </c>
      <c r="ES275" s="907" t="s">
        <v>534</v>
      </c>
      <c r="ET275" s="907" t="s">
        <v>534</v>
      </c>
      <c r="EU275" s="907" t="s">
        <v>534</v>
      </c>
      <c r="EV275" s="907" t="s">
        <v>1140</v>
      </c>
      <c r="EW275" s="907" t="s">
        <v>1140</v>
      </c>
      <c r="EX275" s="907" t="s">
        <v>534</v>
      </c>
      <c r="EY275" s="907" t="s">
        <v>1140</v>
      </c>
      <c r="EZ275" s="907" t="s">
        <v>1140</v>
      </c>
      <c r="FA275" s="907" t="s">
        <v>1140</v>
      </c>
      <c r="FB275" s="907" t="s">
        <v>1140</v>
      </c>
      <c r="FC275" s="907" t="s">
        <v>1140</v>
      </c>
      <c r="FD275" s="907" t="s">
        <v>1140</v>
      </c>
      <c r="FE275" s="907" t="s">
        <v>1140</v>
      </c>
      <c r="FF275" s="907" t="s">
        <v>1140</v>
      </c>
      <c r="FG275" s="907" t="s">
        <v>1140</v>
      </c>
      <c r="FH275" s="907" t="s">
        <v>534</v>
      </c>
      <c r="FI275" s="907" t="s">
        <v>534</v>
      </c>
      <c r="FJ275" s="907" t="s">
        <v>1140</v>
      </c>
      <c r="FK275" s="907" t="s">
        <v>1140</v>
      </c>
      <c r="FL275" s="907" t="s">
        <v>1140</v>
      </c>
      <c r="FM275" s="907" t="s">
        <v>1140</v>
      </c>
      <c r="FN275" s="907" t="s">
        <v>1140</v>
      </c>
      <c r="FO275" s="907" t="s">
        <v>1140</v>
      </c>
      <c r="FP275" s="907" t="s">
        <v>1140</v>
      </c>
      <c r="FQ275" s="907" t="s">
        <v>1140</v>
      </c>
      <c r="FR275" s="907" t="s">
        <v>534</v>
      </c>
      <c r="FS275" s="907" t="s">
        <v>534</v>
      </c>
      <c r="FT275" s="907" t="s">
        <v>1140</v>
      </c>
      <c r="FU275" s="907" t="s">
        <v>1140</v>
      </c>
      <c r="FV275" s="907" t="s">
        <v>534</v>
      </c>
      <c r="FW275" s="907" t="s">
        <v>1140</v>
      </c>
      <c r="FX275" s="907" t="s">
        <v>534</v>
      </c>
      <c r="FY275" s="907" t="s">
        <v>534</v>
      </c>
      <c r="FZ275" s="907" t="s">
        <v>534</v>
      </c>
      <c r="GA275" s="907" t="s">
        <v>534</v>
      </c>
      <c r="GB275" s="907" t="s">
        <v>534</v>
      </c>
      <c r="GC275" s="907" t="s">
        <v>1140</v>
      </c>
      <c r="GD275" s="907" t="s">
        <v>534</v>
      </c>
      <c r="GE275" s="907" t="s">
        <v>534</v>
      </c>
      <c r="GF275" s="907" t="s">
        <v>1140</v>
      </c>
      <c r="GG275" s="907" t="s">
        <v>1140</v>
      </c>
      <c r="GH275" s="907" t="s">
        <v>534</v>
      </c>
      <c r="GI275" s="907" t="s">
        <v>534</v>
      </c>
      <c r="GJ275" s="907" t="s">
        <v>534</v>
      </c>
      <c r="GK275" s="907" t="s">
        <v>1140</v>
      </c>
    </row>
    <row r="276" spans="1:193" x14ac:dyDescent="0.2">
      <c r="A276" s="906">
        <v>44736</v>
      </c>
      <c r="B276" s="907" t="s">
        <v>1140</v>
      </c>
      <c r="C276" s="907" t="s">
        <v>1140</v>
      </c>
      <c r="D276" s="907" t="s">
        <v>1140</v>
      </c>
      <c r="E276" s="907" t="s">
        <v>1140</v>
      </c>
      <c r="F276" s="907" t="s">
        <v>1140</v>
      </c>
      <c r="G276" s="907" t="s">
        <v>1140</v>
      </c>
      <c r="H276" s="907" t="s">
        <v>1140</v>
      </c>
      <c r="I276" s="907" t="s">
        <v>1140</v>
      </c>
      <c r="J276" s="907" t="s">
        <v>1140</v>
      </c>
      <c r="K276" s="907" t="s">
        <v>1140</v>
      </c>
      <c r="L276" s="907" t="s">
        <v>1140</v>
      </c>
      <c r="M276" s="907" t="s">
        <v>1140</v>
      </c>
      <c r="N276" s="907" t="s">
        <v>1140</v>
      </c>
      <c r="O276" s="907" t="s">
        <v>1140</v>
      </c>
      <c r="P276" s="907" t="s">
        <v>1140</v>
      </c>
      <c r="Q276" s="907" t="s">
        <v>1140</v>
      </c>
      <c r="R276" s="907" t="s">
        <v>1140</v>
      </c>
      <c r="S276" s="907" t="s">
        <v>1140</v>
      </c>
      <c r="T276" s="907" t="s">
        <v>1140</v>
      </c>
      <c r="U276" s="907" t="s">
        <v>1140</v>
      </c>
      <c r="V276" s="907" t="s">
        <v>1140</v>
      </c>
      <c r="W276" s="907" t="s">
        <v>1140</v>
      </c>
      <c r="X276" s="907" t="s">
        <v>1140</v>
      </c>
      <c r="Y276" s="907" t="s">
        <v>1140</v>
      </c>
      <c r="Z276" s="907" t="s">
        <v>1140</v>
      </c>
      <c r="AA276" s="907" t="s">
        <v>1140</v>
      </c>
      <c r="AB276" s="907" t="s">
        <v>1140</v>
      </c>
      <c r="AC276" s="907" t="s">
        <v>1140</v>
      </c>
      <c r="AD276" s="907" t="s">
        <v>1140</v>
      </c>
      <c r="AE276" s="907" t="s">
        <v>1140</v>
      </c>
      <c r="AF276" s="907" t="s">
        <v>1140</v>
      </c>
      <c r="AG276" s="907" t="s">
        <v>1140</v>
      </c>
      <c r="AH276" s="907" t="s">
        <v>1140</v>
      </c>
      <c r="AI276" s="907" t="s">
        <v>1140</v>
      </c>
      <c r="AJ276" s="907" t="s">
        <v>1140</v>
      </c>
      <c r="AK276" s="907" t="s">
        <v>1140</v>
      </c>
      <c r="AL276" s="907" t="s">
        <v>1140</v>
      </c>
      <c r="AM276" s="907" t="s">
        <v>1140</v>
      </c>
      <c r="AN276" s="907" t="s">
        <v>1140</v>
      </c>
      <c r="AO276" s="907" t="s">
        <v>1140</v>
      </c>
      <c r="AP276" s="907" t="s">
        <v>1140</v>
      </c>
      <c r="AQ276" s="907" t="s">
        <v>1140</v>
      </c>
      <c r="AR276" s="907" t="s">
        <v>1140</v>
      </c>
      <c r="AS276" s="907" t="s">
        <v>1140</v>
      </c>
      <c r="AT276" s="907" t="s">
        <v>1140</v>
      </c>
      <c r="AU276" s="907" t="s">
        <v>1140</v>
      </c>
      <c r="AV276" s="907" t="s">
        <v>1140</v>
      </c>
      <c r="AW276" s="907" t="s">
        <v>1140</v>
      </c>
      <c r="AX276" s="907" t="s">
        <v>1140</v>
      </c>
      <c r="AY276" s="907" t="s">
        <v>534</v>
      </c>
      <c r="AZ276" s="907" t="s">
        <v>534</v>
      </c>
      <c r="BA276" s="907" t="s">
        <v>1140</v>
      </c>
      <c r="BB276" s="907" t="s">
        <v>534</v>
      </c>
      <c r="BC276" s="907" t="s">
        <v>1140</v>
      </c>
      <c r="BD276" s="907" t="s">
        <v>534</v>
      </c>
      <c r="BE276" s="907" t="s">
        <v>1140</v>
      </c>
      <c r="BF276" s="907" t="s">
        <v>1140</v>
      </c>
      <c r="BG276" s="907" t="s">
        <v>534</v>
      </c>
      <c r="BH276" s="907" t="s">
        <v>534</v>
      </c>
      <c r="BI276" s="907" t="s">
        <v>1140</v>
      </c>
      <c r="BJ276" s="907" t="s">
        <v>534</v>
      </c>
      <c r="BK276" s="907" t="s">
        <v>1140</v>
      </c>
      <c r="BL276" s="907" t="s">
        <v>534</v>
      </c>
      <c r="BM276" s="907" t="s">
        <v>1140</v>
      </c>
      <c r="BN276" s="907" t="s">
        <v>1140</v>
      </c>
      <c r="BO276" s="907" t="s">
        <v>534</v>
      </c>
      <c r="BP276" s="907" t="s">
        <v>534</v>
      </c>
      <c r="BQ276" s="907" t="s">
        <v>534</v>
      </c>
      <c r="BR276" s="907" t="s">
        <v>534</v>
      </c>
      <c r="BS276" s="907" t="s">
        <v>1140</v>
      </c>
      <c r="BT276" s="907" t="s">
        <v>534</v>
      </c>
      <c r="BU276" s="907" t="s">
        <v>1140</v>
      </c>
      <c r="BV276" s="907" t="s">
        <v>1140</v>
      </c>
      <c r="BW276" s="907" t="s">
        <v>1140</v>
      </c>
      <c r="BX276" s="907" t="s">
        <v>1140</v>
      </c>
      <c r="BY276" s="907" t="s">
        <v>1140</v>
      </c>
      <c r="BZ276" s="907" t="s">
        <v>534</v>
      </c>
      <c r="CA276" s="907" t="s">
        <v>534</v>
      </c>
      <c r="CB276" s="907" t="s">
        <v>1140</v>
      </c>
      <c r="CC276" s="907" t="s">
        <v>1140</v>
      </c>
      <c r="CD276" s="907" t="s">
        <v>1140</v>
      </c>
      <c r="CE276" s="907" t="s">
        <v>1140</v>
      </c>
      <c r="CF276" s="907" t="s">
        <v>534</v>
      </c>
      <c r="CG276" s="907" t="s">
        <v>1140</v>
      </c>
      <c r="CH276" s="907" t="s">
        <v>1140</v>
      </c>
      <c r="CI276" s="907" t="s">
        <v>1140</v>
      </c>
      <c r="CJ276" s="907" t="s">
        <v>1140</v>
      </c>
      <c r="CK276" s="907" t="s">
        <v>1140</v>
      </c>
      <c r="CL276" s="907" t="s">
        <v>1140</v>
      </c>
      <c r="CM276" s="907" t="s">
        <v>1140</v>
      </c>
      <c r="CN276" s="907" t="s">
        <v>534</v>
      </c>
      <c r="CO276" s="907" t="s">
        <v>1140</v>
      </c>
      <c r="CP276" s="907" t="s">
        <v>1140</v>
      </c>
      <c r="CQ276" s="907" t="s">
        <v>1140</v>
      </c>
      <c r="CR276" s="907" t="s">
        <v>1140</v>
      </c>
      <c r="CS276" s="907" t="s">
        <v>1140</v>
      </c>
      <c r="CT276" s="907" t="s">
        <v>1140</v>
      </c>
      <c r="CU276" s="907" t="s">
        <v>1140</v>
      </c>
      <c r="CV276" s="907" t="s">
        <v>1140</v>
      </c>
      <c r="CW276" s="907" t="s">
        <v>1140</v>
      </c>
      <c r="CX276" s="907" t="s">
        <v>1140</v>
      </c>
      <c r="CY276" s="907" t="s">
        <v>1140</v>
      </c>
      <c r="CZ276" s="907" t="s">
        <v>534</v>
      </c>
      <c r="DA276" s="907" t="s">
        <v>1140</v>
      </c>
      <c r="DB276" s="907" t="s">
        <v>1140</v>
      </c>
      <c r="DC276" s="907" t="s">
        <v>1140</v>
      </c>
      <c r="DD276" s="907" t="s">
        <v>1140</v>
      </c>
      <c r="DE276" s="907" t="s">
        <v>1140</v>
      </c>
      <c r="DF276" s="907" t="s">
        <v>1140</v>
      </c>
      <c r="DG276" s="907" t="s">
        <v>1140</v>
      </c>
      <c r="DH276" s="907" t="s">
        <v>1140</v>
      </c>
      <c r="DI276" s="907" t="s">
        <v>1140</v>
      </c>
      <c r="DJ276" s="907" t="s">
        <v>534</v>
      </c>
      <c r="DK276" s="907" t="s">
        <v>1140</v>
      </c>
      <c r="DL276" s="907" t="s">
        <v>1140</v>
      </c>
      <c r="DM276" s="907" t="s">
        <v>1140</v>
      </c>
      <c r="DN276" s="907" t="s">
        <v>1140</v>
      </c>
      <c r="DO276" s="907" t="s">
        <v>1140</v>
      </c>
      <c r="DP276" s="907" t="s">
        <v>1140</v>
      </c>
      <c r="DQ276" s="907" t="s">
        <v>1140</v>
      </c>
      <c r="DR276" s="907" t="s">
        <v>534</v>
      </c>
      <c r="DS276" s="907" t="s">
        <v>534</v>
      </c>
      <c r="DT276" s="907" t="s">
        <v>1140</v>
      </c>
      <c r="DU276" s="907" t="s">
        <v>1140</v>
      </c>
      <c r="DV276" s="907" t="s">
        <v>1140</v>
      </c>
      <c r="DW276" s="907" t="s">
        <v>534</v>
      </c>
      <c r="DX276" s="907" t="s">
        <v>534</v>
      </c>
      <c r="DY276" s="907" t="s">
        <v>534</v>
      </c>
      <c r="DZ276" s="907" t="s">
        <v>534</v>
      </c>
      <c r="EA276" s="907" t="s">
        <v>534</v>
      </c>
      <c r="EB276" s="907" t="s">
        <v>1140</v>
      </c>
      <c r="EC276" s="907" t="s">
        <v>534</v>
      </c>
      <c r="ED276" s="907" t="s">
        <v>534</v>
      </c>
      <c r="EE276" s="907" t="s">
        <v>534</v>
      </c>
      <c r="EF276" s="907" t="s">
        <v>1140</v>
      </c>
      <c r="EG276" s="907" t="s">
        <v>1140</v>
      </c>
      <c r="EH276" s="907" t="s">
        <v>1140</v>
      </c>
      <c r="EI276" s="907" t="s">
        <v>1140</v>
      </c>
      <c r="EJ276" s="907" t="s">
        <v>1140</v>
      </c>
      <c r="EK276" s="907" t="s">
        <v>1140</v>
      </c>
      <c r="EL276" s="907" t="s">
        <v>1140</v>
      </c>
      <c r="EM276" s="907" t="s">
        <v>1140</v>
      </c>
      <c r="EN276" s="907" t="s">
        <v>1140</v>
      </c>
      <c r="EO276" s="907" t="s">
        <v>1140</v>
      </c>
      <c r="EP276" s="907" t="s">
        <v>1140</v>
      </c>
      <c r="EQ276" s="907" t="s">
        <v>1140</v>
      </c>
      <c r="ER276" s="907" t="s">
        <v>534</v>
      </c>
      <c r="ES276" s="907" t="s">
        <v>1140</v>
      </c>
      <c r="ET276" s="907" t="s">
        <v>534</v>
      </c>
      <c r="EU276" s="907" t="s">
        <v>1140</v>
      </c>
      <c r="EV276" s="907" t="s">
        <v>1140</v>
      </c>
      <c r="EW276" s="907" t="s">
        <v>1140</v>
      </c>
      <c r="EX276" s="907" t="s">
        <v>534</v>
      </c>
      <c r="EY276" s="907" t="s">
        <v>1140</v>
      </c>
      <c r="EZ276" s="907" t="s">
        <v>1140</v>
      </c>
      <c r="FA276" s="907" t="s">
        <v>1140</v>
      </c>
      <c r="FB276" s="907" t="s">
        <v>1140</v>
      </c>
      <c r="FC276" s="907" t="s">
        <v>1140</v>
      </c>
      <c r="FD276" s="907" t="s">
        <v>1140</v>
      </c>
      <c r="FE276" s="907" t="s">
        <v>1140</v>
      </c>
      <c r="FF276" s="907" t="s">
        <v>1140</v>
      </c>
      <c r="FG276" s="907" t="s">
        <v>1140</v>
      </c>
      <c r="FH276" s="907" t="s">
        <v>1140</v>
      </c>
      <c r="FI276" s="907" t="s">
        <v>1140</v>
      </c>
      <c r="FJ276" s="907" t="s">
        <v>1140</v>
      </c>
      <c r="FK276" s="907" t="s">
        <v>1140</v>
      </c>
      <c r="FL276" s="907" t="s">
        <v>1140</v>
      </c>
      <c r="FM276" s="907" t="s">
        <v>1140</v>
      </c>
      <c r="FN276" s="907" t="s">
        <v>1140</v>
      </c>
      <c r="FO276" s="907" t="s">
        <v>1140</v>
      </c>
      <c r="FP276" s="907" t="s">
        <v>1140</v>
      </c>
      <c r="FQ276" s="907" t="s">
        <v>1140</v>
      </c>
      <c r="FR276" s="907" t="s">
        <v>534</v>
      </c>
      <c r="FS276" s="907" t="s">
        <v>1140</v>
      </c>
      <c r="FT276" s="907" t="s">
        <v>1140</v>
      </c>
      <c r="FU276" s="907" t="s">
        <v>1140</v>
      </c>
      <c r="FV276" s="907" t="s">
        <v>534</v>
      </c>
      <c r="FW276" s="907" t="s">
        <v>1140</v>
      </c>
      <c r="FX276" s="907" t="s">
        <v>534</v>
      </c>
      <c r="FY276" s="907" t="s">
        <v>534</v>
      </c>
      <c r="FZ276" s="907" t="s">
        <v>534</v>
      </c>
      <c r="GA276" s="907" t="s">
        <v>534</v>
      </c>
      <c r="GB276" s="907" t="s">
        <v>534</v>
      </c>
      <c r="GC276" s="907" t="s">
        <v>1140</v>
      </c>
      <c r="GD276" s="907" t="s">
        <v>534</v>
      </c>
      <c r="GE276" s="907" t="s">
        <v>534</v>
      </c>
      <c r="GF276" s="907" t="s">
        <v>1140</v>
      </c>
      <c r="GG276" s="907" t="s">
        <v>1140</v>
      </c>
      <c r="GH276" s="907" t="s">
        <v>534</v>
      </c>
      <c r="GI276" s="907" t="s">
        <v>534</v>
      </c>
      <c r="GJ276" s="907" t="s">
        <v>534</v>
      </c>
      <c r="GK276" s="907" t="s">
        <v>534</v>
      </c>
    </row>
    <row r="277" spans="1:193" x14ac:dyDescent="0.2">
      <c r="A277" s="906">
        <v>44737</v>
      </c>
      <c r="B277" s="907" t="s">
        <v>1140</v>
      </c>
      <c r="C277" s="907" t="s">
        <v>1140</v>
      </c>
      <c r="D277" s="907" t="s">
        <v>1140</v>
      </c>
      <c r="E277" s="907" t="s">
        <v>534</v>
      </c>
      <c r="F277" s="907" t="s">
        <v>1140</v>
      </c>
      <c r="G277" s="907" t="s">
        <v>1140</v>
      </c>
      <c r="H277" s="907" t="s">
        <v>1140</v>
      </c>
      <c r="I277" s="907" t="s">
        <v>534</v>
      </c>
      <c r="J277" s="907" t="s">
        <v>1140</v>
      </c>
      <c r="K277" s="907" t="s">
        <v>1140</v>
      </c>
      <c r="L277" s="907" t="s">
        <v>1140</v>
      </c>
      <c r="M277" s="907" t="s">
        <v>1140</v>
      </c>
      <c r="N277" s="907" t="s">
        <v>1140</v>
      </c>
      <c r="O277" s="907" t="s">
        <v>1140</v>
      </c>
      <c r="P277" s="907" t="s">
        <v>1140</v>
      </c>
      <c r="Q277" s="907" t="s">
        <v>1140</v>
      </c>
      <c r="R277" s="907" t="s">
        <v>1140</v>
      </c>
      <c r="S277" s="907" t="s">
        <v>1140</v>
      </c>
      <c r="T277" s="907" t="s">
        <v>1140</v>
      </c>
      <c r="U277" s="907" t="s">
        <v>1140</v>
      </c>
      <c r="V277" s="907" t="s">
        <v>1140</v>
      </c>
      <c r="W277" s="907" t="s">
        <v>1140</v>
      </c>
      <c r="X277" s="907" t="s">
        <v>1140</v>
      </c>
      <c r="Y277" s="907" t="s">
        <v>1140</v>
      </c>
      <c r="Z277" s="907" t="s">
        <v>1140</v>
      </c>
      <c r="AA277" s="907" t="s">
        <v>1140</v>
      </c>
      <c r="AB277" s="907" t="s">
        <v>1140</v>
      </c>
      <c r="AC277" s="907" t="s">
        <v>1140</v>
      </c>
      <c r="AD277" s="907" t="s">
        <v>1140</v>
      </c>
      <c r="AE277" s="907" t="s">
        <v>1140</v>
      </c>
      <c r="AF277" s="907" t="s">
        <v>1140</v>
      </c>
      <c r="AG277" s="907" t="s">
        <v>1140</v>
      </c>
      <c r="AH277" s="907" t="s">
        <v>1140</v>
      </c>
      <c r="AI277" s="907" t="s">
        <v>1140</v>
      </c>
      <c r="AJ277" s="907" t="s">
        <v>1140</v>
      </c>
      <c r="AK277" s="907" t="s">
        <v>1140</v>
      </c>
      <c r="AL277" s="907" t="s">
        <v>1140</v>
      </c>
      <c r="AM277" s="907" t="s">
        <v>1140</v>
      </c>
      <c r="AN277" s="907" t="s">
        <v>1140</v>
      </c>
      <c r="AO277" s="907" t="s">
        <v>1140</v>
      </c>
      <c r="AP277" s="907" t="s">
        <v>1140</v>
      </c>
      <c r="AQ277" s="907" t="s">
        <v>1140</v>
      </c>
      <c r="AR277" s="907" t="s">
        <v>1140</v>
      </c>
      <c r="AS277" s="907" t="s">
        <v>1140</v>
      </c>
      <c r="AT277" s="907" t="s">
        <v>1140</v>
      </c>
      <c r="AU277" s="907" t="s">
        <v>1140</v>
      </c>
      <c r="AV277" s="907" t="s">
        <v>1140</v>
      </c>
      <c r="AW277" s="907" t="s">
        <v>1140</v>
      </c>
      <c r="AX277" s="907" t="s">
        <v>1140</v>
      </c>
      <c r="AY277" s="907" t="s">
        <v>534</v>
      </c>
      <c r="AZ277" s="907" t="s">
        <v>534</v>
      </c>
      <c r="BA277" s="907" t="s">
        <v>1140</v>
      </c>
      <c r="BB277" s="907" t="s">
        <v>534</v>
      </c>
      <c r="BC277" s="907" t="s">
        <v>1140</v>
      </c>
      <c r="BD277" s="907" t="s">
        <v>534</v>
      </c>
      <c r="BE277" s="907" t="s">
        <v>1140</v>
      </c>
      <c r="BF277" s="907" t="s">
        <v>1140</v>
      </c>
      <c r="BG277" s="907" t="s">
        <v>534</v>
      </c>
      <c r="BH277" s="907" t="s">
        <v>534</v>
      </c>
      <c r="BI277" s="907" t="s">
        <v>1140</v>
      </c>
      <c r="BJ277" s="907" t="s">
        <v>534</v>
      </c>
      <c r="BK277" s="907" t="s">
        <v>1140</v>
      </c>
      <c r="BL277" s="907" t="s">
        <v>534</v>
      </c>
      <c r="BM277" s="907" t="s">
        <v>1140</v>
      </c>
      <c r="BN277" s="907" t="s">
        <v>1140</v>
      </c>
      <c r="BO277" s="907" t="s">
        <v>534</v>
      </c>
      <c r="BP277" s="907" t="s">
        <v>534</v>
      </c>
      <c r="BQ277" s="907" t="s">
        <v>534</v>
      </c>
      <c r="BR277" s="907" t="s">
        <v>534</v>
      </c>
      <c r="BS277" s="907" t="s">
        <v>1140</v>
      </c>
      <c r="BT277" s="907" t="s">
        <v>534</v>
      </c>
      <c r="BU277" s="907" t="s">
        <v>1140</v>
      </c>
      <c r="BV277" s="907" t="s">
        <v>1140</v>
      </c>
      <c r="BW277" s="907" t="s">
        <v>1140</v>
      </c>
      <c r="BX277" s="907" t="s">
        <v>1140</v>
      </c>
      <c r="BY277" s="907" t="s">
        <v>1140</v>
      </c>
      <c r="BZ277" s="907" t="s">
        <v>534</v>
      </c>
      <c r="CA277" s="907" t="s">
        <v>534</v>
      </c>
      <c r="CB277" s="907" t="s">
        <v>1140</v>
      </c>
      <c r="CC277" s="907" t="s">
        <v>1140</v>
      </c>
      <c r="CD277" s="907" t="s">
        <v>1140</v>
      </c>
      <c r="CE277" s="907" t="s">
        <v>1140</v>
      </c>
      <c r="CF277" s="907" t="s">
        <v>534</v>
      </c>
      <c r="CG277" s="907" t="s">
        <v>1140</v>
      </c>
      <c r="CH277" s="907" t="s">
        <v>1140</v>
      </c>
      <c r="CI277" s="907" t="s">
        <v>1140</v>
      </c>
      <c r="CJ277" s="907" t="s">
        <v>1140</v>
      </c>
      <c r="CK277" s="907" t="s">
        <v>1140</v>
      </c>
      <c r="CL277" s="907" t="s">
        <v>1140</v>
      </c>
      <c r="CM277" s="907" t="s">
        <v>1140</v>
      </c>
      <c r="CN277" s="907" t="s">
        <v>534</v>
      </c>
      <c r="CO277" s="907" t="s">
        <v>1140</v>
      </c>
      <c r="CP277" s="907" t="s">
        <v>1140</v>
      </c>
      <c r="CQ277" s="907" t="s">
        <v>1140</v>
      </c>
      <c r="CR277" s="907" t="s">
        <v>1140</v>
      </c>
      <c r="CS277" s="907" t="s">
        <v>1140</v>
      </c>
      <c r="CT277" s="907" t="s">
        <v>1140</v>
      </c>
      <c r="CU277" s="907" t="s">
        <v>1140</v>
      </c>
      <c r="CV277" s="907" t="s">
        <v>1140</v>
      </c>
      <c r="CW277" s="907" t="s">
        <v>1140</v>
      </c>
      <c r="CX277" s="907" t="s">
        <v>1140</v>
      </c>
      <c r="CY277" s="907" t="s">
        <v>1140</v>
      </c>
      <c r="CZ277" s="907" t="s">
        <v>534</v>
      </c>
      <c r="DA277" s="907" t="s">
        <v>1140</v>
      </c>
      <c r="DB277" s="907" t="s">
        <v>1140</v>
      </c>
      <c r="DC277" s="907" t="s">
        <v>1140</v>
      </c>
      <c r="DD277" s="907" t="s">
        <v>1140</v>
      </c>
      <c r="DE277" s="907" t="s">
        <v>1140</v>
      </c>
      <c r="DF277" s="907" t="s">
        <v>1140</v>
      </c>
      <c r="DG277" s="907" t="s">
        <v>1140</v>
      </c>
      <c r="DH277" s="907" t="s">
        <v>1140</v>
      </c>
      <c r="DI277" s="907" t="s">
        <v>1140</v>
      </c>
      <c r="DJ277" s="907" t="s">
        <v>534</v>
      </c>
      <c r="DK277" s="907" t="s">
        <v>1140</v>
      </c>
      <c r="DL277" s="907" t="s">
        <v>1140</v>
      </c>
      <c r="DM277" s="907" t="s">
        <v>1140</v>
      </c>
      <c r="DN277" s="907" t="s">
        <v>1140</v>
      </c>
      <c r="DO277" s="907" t="s">
        <v>1140</v>
      </c>
      <c r="DP277" s="907" t="s">
        <v>1140</v>
      </c>
      <c r="DQ277" s="907" t="s">
        <v>1140</v>
      </c>
      <c r="DR277" s="907" t="s">
        <v>534</v>
      </c>
      <c r="DS277" s="907" t="s">
        <v>534</v>
      </c>
      <c r="DT277" s="907" t="s">
        <v>1140</v>
      </c>
      <c r="DU277" s="907" t="s">
        <v>1140</v>
      </c>
      <c r="DV277" s="907" t="s">
        <v>1140</v>
      </c>
      <c r="DW277" s="907" t="s">
        <v>534</v>
      </c>
      <c r="DX277" s="907" t="s">
        <v>534</v>
      </c>
      <c r="DY277" s="907" t="s">
        <v>534</v>
      </c>
      <c r="DZ277" s="907" t="s">
        <v>1140</v>
      </c>
      <c r="EA277" s="907" t="s">
        <v>534</v>
      </c>
      <c r="EB277" s="907" t="s">
        <v>1140</v>
      </c>
      <c r="EC277" s="907" t="s">
        <v>534</v>
      </c>
      <c r="ED277" s="907" t="s">
        <v>534</v>
      </c>
      <c r="EE277" s="907" t="s">
        <v>534</v>
      </c>
      <c r="EF277" s="907" t="s">
        <v>1140</v>
      </c>
      <c r="EG277" s="907" t="s">
        <v>1140</v>
      </c>
      <c r="EH277" s="907" t="s">
        <v>1140</v>
      </c>
      <c r="EI277" s="907" t="s">
        <v>1140</v>
      </c>
      <c r="EJ277" s="907" t="s">
        <v>1140</v>
      </c>
      <c r="EK277" s="907" t="s">
        <v>1140</v>
      </c>
      <c r="EL277" s="907" t="s">
        <v>1140</v>
      </c>
      <c r="EM277" s="907" t="s">
        <v>1140</v>
      </c>
      <c r="EN277" s="907" t="s">
        <v>1140</v>
      </c>
      <c r="EO277" s="907" t="s">
        <v>1140</v>
      </c>
      <c r="EP277" s="907" t="s">
        <v>1140</v>
      </c>
      <c r="EQ277" s="907" t="s">
        <v>1140</v>
      </c>
      <c r="ER277" s="907" t="s">
        <v>534</v>
      </c>
      <c r="ES277" s="907" t="s">
        <v>534</v>
      </c>
      <c r="ET277" s="907" t="s">
        <v>534</v>
      </c>
      <c r="EU277" s="907" t="s">
        <v>1140</v>
      </c>
      <c r="EV277" s="907" t="s">
        <v>1140</v>
      </c>
      <c r="EW277" s="907" t="s">
        <v>1140</v>
      </c>
      <c r="EX277" s="907" t="s">
        <v>534</v>
      </c>
      <c r="EY277" s="907" t="s">
        <v>1140</v>
      </c>
      <c r="EZ277" s="907" t="s">
        <v>1140</v>
      </c>
      <c r="FA277" s="907" t="s">
        <v>1140</v>
      </c>
      <c r="FB277" s="907" t="s">
        <v>1140</v>
      </c>
      <c r="FC277" s="907" t="s">
        <v>1140</v>
      </c>
      <c r="FD277" s="907" t="s">
        <v>1140</v>
      </c>
      <c r="FE277" s="907" t="s">
        <v>1140</v>
      </c>
      <c r="FF277" s="907" t="s">
        <v>534</v>
      </c>
      <c r="FG277" s="907" t="s">
        <v>1140</v>
      </c>
      <c r="FH277" s="907" t="s">
        <v>534</v>
      </c>
      <c r="FI277" s="907" t="s">
        <v>534</v>
      </c>
      <c r="FJ277" s="907" t="s">
        <v>1140</v>
      </c>
      <c r="FK277" s="907" t="s">
        <v>1140</v>
      </c>
      <c r="FL277" s="907" t="s">
        <v>1140</v>
      </c>
      <c r="FM277" s="907" t="s">
        <v>1140</v>
      </c>
      <c r="FN277" s="907" t="s">
        <v>1140</v>
      </c>
      <c r="FO277" s="907" t="s">
        <v>1140</v>
      </c>
      <c r="FP277" s="907" t="s">
        <v>1140</v>
      </c>
      <c r="FQ277" s="907" t="s">
        <v>1140</v>
      </c>
      <c r="FR277" s="907" t="s">
        <v>534</v>
      </c>
      <c r="FS277" s="907" t="s">
        <v>1140</v>
      </c>
      <c r="FT277" s="907" t="s">
        <v>1140</v>
      </c>
      <c r="FU277" s="907" t="s">
        <v>1140</v>
      </c>
      <c r="FV277" s="907" t="s">
        <v>534</v>
      </c>
      <c r="FW277" s="907" t="s">
        <v>1140</v>
      </c>
      <c r="FX277" s="907" t="s">
        <v>534</v>
      </c>
      <c r="FY277" s="907" t="s">
        <v>534</v>
      </c>
      <c r="FZ277" s="907" t="s">
        <v>534</v>
      </c>
      <c r="GA277" s="907" t="s">
        <v>534</v>
      </c>
      <c r="GB277" s="907" t="s">
        <v>1140</v>
      </c>
      <c r="GC277" s="907" t="s">
        <v>1140</v>
      </c>
      <c r="GD277" s="907" t="s">
        <v>534</v>
      </c>
      <c r="GE277" s="907" t="s">
        <v>534</v>
      </c>
      <c r="GF277" s="907" t="s">
        <v>1140</v>
      </c>
      <c r="GG277" s="907" t="s">
        <v>1140</v>
      </c>
      <c r="GH277" s="907" t="s">
        <v>534</v>
      </c>
      <c r="GI277" s="907" t="s">
        <v>534</v>
      </c>
      <c r="GJ277" s="907" t="s">
        <v>534</v>
      </c>
      <c r="GK277" s="907" t="s">
        <v>534</v>
      </c>
    </row>
    <row r="278" spans="1:193" x14ac:dyDescent="0.2">
      <c r="A278" s="906">
        <v>44738</v>
      </c>
      <c r="B278" s="907" t="s">
        <v>1140</v>
      </c>
      <c r="C278" s="907" t="s">
        <v>1140</v>
      </c>
      <c r="D278" s="907" t="s">
        <v>1140</v>
      </c>
      <c r="E278" s="907" t="s">
        <v>534</v>
      </c>
      <c r="F278" s="907" t="s">
        <v>1140</v>
      </c>
      <c r="G278" s="907" t="s">
        <v>1140</v>
      </c>
      <c r="H278" s="907" t="s">
        <v>1140</v>
      </c>
      <c r="I278" s="907" t="s">
        <v>534</v>
      </c>
      <c r="J278" s="907" t="s">
        <v>1140</v>
      </c>
      <c r="K278" s="907" t="s">
        <v>1140</v>
      </c>
      <c r="L278" s="907" t="s">
        <v>1140</v>
      </c>
      <c r="M278" s="907" t="s">
        <v>1140</v>
      </c>
      <c r="N278" s="907" t="s">
        <v>1140</v>
      </c>
      <c r="O278" s="907" t="s">
        <v>1140</v>
      </c>
      <c r="P278" s="907" t="s">
        <v>1140</v>
      </c>
      <c r="Q278" s="907" t="s">
        <v>1140</v>
      </c>
      <c r="R278" s="907" t="s">
        <v>1140</v>
      </c>
      <c r="S278" s="907" t="s">
        <v>1140</v>
      </c>
      <c r="T278" s="907" t="s">
        <v>1140</v>
      </c>
      <c r="U278" s="907" t="s">
        <v>1140</v>
      </c>
      <c r="V278" s="907" t="s">
        <v>1140</v>
      </c>
      <c r="W278" s="907" t="s">
        <v>1140</v>
      </c>
      <c r="X278" s="907" t="s">
        <v>1140</v>
      </c>
      <c r="Y278" s="907" t="s">
        <v>1140</v>
      </c>
      <c r="Z278" s="907" t="s">
        <v>1140</v>
      </c>
      <c r="AA278" s="907" t="s">
        <v>1140</v>
      </c>
      <c r="AB278" s="907" t="s">
        <v>1140</v>
      </c>
      <c r="AC278" s="907" t="s">
        <v>1140</v>
      </c>
      <c r="AD278" s="907" t="s">
        <v>1140</v>
      </c>
      <c r="AE278" s="907" t="s">
        <v>1140</v>
      </c>
      <c r="AF278" s="907" t="s">
        <v>1140</v>
      </c>
      <c r="AG278" s="907" t="s">
        <v>1140</v>
      </c>
      <c r="AH278" s="907" t="s">
        <v>1140</v>
      </c>
      <c r="AI278" s="907" t="s">
        <v>1140</v>
      </c>
      <c r="AJ278" s="907" t="s">
        <v>1140</v>
      </c>
      <c r="AK278" s="907" t="s">
        <v>1140</v>
      </c>
      <c r="AL278" s="907" t="s">
        <v>1140</v>
      </c>
      <c r="AM278" s="907" t="s">
        <v>1140</v>
      </c>
      <c r="AN278" s="907" t="s">
        <v>1140</v>
      </c>
      <c r="AO278" s="907" t="s">
        <v>1140</v>
      </c>
      <c r="AP278" s="907" t="s">
        <v>1140</v>
      </c>
      <c r="AQ278" s="907" t="s">
        <v>1140</v>
      </c>
      <c r="AR278" s="907" t="s">
        <v>1140</v>
      </c>
      <c r="AS278" s="907" t="s">
        <v>1140</v>
      </c>
      <c r="AT278" s="907" t="s">
        <v>1140</v>
      </c>
      <c r="AU278" s="907" t="s">
        <v>1140</v>
      </c>
      <c r="AV278" s="907" t="s">
        <v>1140</v>
      </c>
      <c r="AW278" s="907" t="s">
        <v>1140</v>
      </c>
      <c r="AX278" s="907" t="s">
        <v>1140</v>
      </c>
      <c r="AY278" s="907" t="s">
        <v>534</v>
      </c>
      <c r="AZ278" s="907" t="s">
        <v>534</v>
      </c>
      <c r="BA278" s="907" t="s">
        <v>1140</v>
      </c>
      <c r="BB278" s="907" t="s">
        <v>534</v>
      </c>
      <c r="BC278" s="907" t="s">
        <v>1140</v>
      </c>
      <c r="BD278" s="907" t="s">
        <v>534</v>
      </c>
      <c r="BE278" s="907" t="s">
        <v>1140</v>
      </c>
      <c r="BF278" s="907" t="s">
        <v>1140</v>
      </c>
      <c r="BG278" s="907" t="s">
        <v>534</v>
      </c>
      <c r="BH278" s="907" t="s">
        <v>534</v>
      </c>
      <c r="BI278" s="907" t="s">
        <v>1140</v>
      </c>
      <c r="BJ278" s="907" t="s">
        <v>534</v>
      </c>
      <c r="BK278" s="907" t="s">
        <v>1140</v>
      </c>
      <c r="BL278" s="907" t="s">
        <v>534</v>
      </c>
      <c r="BM278" s="907" t="s">
        <v>1140</v>
      </c>
      <c r="BN278" s="907" t="s">
        <v>1140</v>
      </c>
      <c r="BO278" s="907" t="s">
        <v>534</v>
      </c>
      <c r="BP278" s="907" t="s">
        <v>534</v>
      </c>
      <c r="BQ278" s="907" t="s">
        <v>534</v>
      </c>
      <c r="BR278" s="907" t="s">
        <v>534</v>
      </c>
      <c r="BS278" s="907" t="s">
        <v>1140</v>
      </c>
      <c r="BT278" s="907" t="s">
        <v>534</v>
      </c>
      <c r="BU278" s="907" t="s">
        <v>1140</v>
      </c>
      <c r="BV278" s="907" t="s">
        <v>1140</v>
      </c>
      <c r="BW278" s="907" t="s">
        <v>1140</v>
      </c>
      <c r="BX278" s="907" t="s">
        <v>1140</v>
      </c>
      <c r="BY278" s="907" t="s">
        <v>1140</v>
      </c>
      <c r="BZ278" s="907" t="s">
        <v>534</v>
      </c>
      <c r="CA278" s="907" t="s">
        <v>534</v>
      </c>
      <c r="CB278" s="907" t="s">
        <v>1140</v>
      </c>
      <c r="CC278" s="907" t="s">
        <v>1140</v>
      </c>
      <c r="CD278" s="907" t="s">
        <v>1140</v>
      </c>
      <c r="CE278" s="907" t="s">
        <v>1140</v>
      </c>
      <c r="CF278" s="907" t="s">
        <v>534</v>
      </c>
      <c r="CG278" s="907" t="s">
        <v>1140</v>
      </c>
      <c r="CH278" s="907" t="s">
        <v>1140</v>
      </c>
      <c r="CI278" s="907" t="s">
        <v>1140</v>
      </c>
      <c r="CJ278" s="907" t="s">
        <v>1140</v>
      </c>
      <c r="CK278" s="907" t="s">
        <v>1140</v>
      </c>
      <c r="CL278" s="907" t="s">
        <v>1140</v>
      </c>
      <c r="CM278" s="907" t="s">
        <v>1140</v>
      </c>
      <c r="CN278" s="907" t="s">
        <v>534</v>
      </c>
      <c r="CO278" s="907" t="s">
        <v>1140</v>
      </c>
      <c r="CP278" s="907" t="s">
        <v>1140</v>
      </c>
      <c r="CQ278" s="907" t="s">
        <v>1140</v>
      </c>
      <c r="CR278" s="907" t="s">
        <v>1140</v>
      </c>
      <c r="CS278" s="907" t="s">
        <v>1140</v>
      </c>
      <c r="CT278" s="907" t="s">
        <v>1140</v>
      </c>
      <c r="CU278" s="907" t="s">
        <v>1140</v>
      </c>
      <c r="CV278" s="907" t="s">
        <v>1140</v>
      </c>
      <c r="CW278" s="907" t="s">
        <v>1140</v>
      </c>
      <c r="CX278" s="907" t="s">
        <v>1140</v>
      </c>
      <c r="CY278" s="907" t="s">
        <v>1140</v>
      </c>
      <c r="CZ278" s="907" t="s">
        <v>534</v>
      </c>
      <c r="DA278" s="907" t="s">
        <v>1140</v>
      </c>
      <c r="DB278" s="907" t="s">
        <v>1140</v>
      </c>
      <c r="DC278" s="907" t="s">
        <v>1140</v>
      </c>
      <c r="DD278" s="907" t="s">
        <v>1140</v>
      </c>
      <c r="DE278" s="907" t="s">
        <v>1140</v>
      </c>
      <c r="DF278" s="907" t="s">
        <v>1140</v>
      </c>
      <c r="DG278" s="907" t="s">
        <v>1140</v>
      </c>
      <c r="DH278" s="907" t="s">
        <v>1140</v>
      </c>
      <c r="DI278" s="907" t="s">
        <v>1140</v>
      </c>
      <c r="DJ278" s="907" t="s">
        <v>534</v>
      </c>
      <c r="DK278" s="907" t="s">
        <v>1140</v>
      </c>
      <c r="DL278" s="907" t="s">
        <v>1140</v>
      </c>
      <c r="DM278" s="907" t="s">
        <v>1140</v>
      </c>
      <c r="DN278" s="907" t="s">
        <v>1140</v>
      </c>
      <c r="DO278" s="907" t="s">
        <v>1140</v>
      </c>
      <c r="DP278" s="907" t="s">
        <v>1140</v>
      </c>
      <c r="DQ278" s="907" t="s">
        <v>1140</v>
      </c>
      <c r="DR278" s="907" t="s">
        <v>534</v>
      </c>
      <c r="DS278" s="907" t="s">
        <v>534</v>
      </c>
      <c r="DT278" s="907" t="s">
        <v>534</v>
      </c>
      <c r="DU278" s="907" t="s">
        <v>1140</v>
      </c>
      <c r="DV278" s="907" t="s">
        <v>1140</v>
      </c>
      <c r="DW278" s="907" t="s">
        <v>534</v>
      </c>
      <c r="DX278" s="907" t="s">
        <v>534</v>
      </c>
      <c r="DY278" s="907" t="s">
        <v>534</v>
      </c>
      <c r="DZ278" s="907" t="s">
        <v>534</v>
      </c>
      <c r="EA278" s="907" t="s">
        <v>534</v>
      </c>
      <c r="EB278" s="907" t="s">
        <v>534</v>
      </c>
      <c r="EC278" s="907" t="s">
        <v>534</v>
      </c>
      <c r="ED278" s="907" t="s">
        <v>534</v>
      </c>
      <c r="EE278" s="907" t="s">
        <v>534</v>
      </c>
      <c r="EF278" s="907" t="s">
        <v>1140</v>
      </c>
      <c r="EG278" s="907" t="s">
        <v>1140</v>
      </c>
      <c r="EH278" s="907" t="s">
        <v>1140</v>
      </c>
      <c r="EI278" s="907" t="s">
        <v>1140</v>
      </c>
      <c r="EJ278" s="907" t="s">
        <v>1140</v>
      </c>
      <c r="EK278" s="907" t="s">
        <v>1140</v>
      </c>
      <c r="EL278" s="907" t="s">
        <v>1140</v>
      </c>
      <c r="EM278" s="907" t="s">
        <v>1140</v>
      </c>
      <c r="EN278" s="907" t="s">
        <v>1140</v>
      </c>
      <c r="EO278" s="907" t="s">
        <v>1140</v>
      </c>
      <c r="EP278" s="907" t="s">
        <v>1140</v>
      </c>
      <c r="EQ278" s="907" t="s">
        <v>1140</v>
      </c>
      <c r="ER278" s="907" t="s">
        <v>1140</v>
      </c>
      <c r="ES278" s="907" t="s">
        <v>1140</v>
      </c>
      <c r="ET278" s="907" t="s">
        <v>534</v>
      </c>
      <c r="EU278" s="907" t="s">
        <v>1140</v>
      </c>
      <c r="EV278" s="907" t="s">
        <v>1140</v>
      </c>
      <c r="EW278" s="907" t="s">
        <v>1140</v>
      </c>
      <c r="EX278" s="907" t="s">
        <v>534</v>
      </c>
      <c r="EY278" s="907" t="s">
        <v>1140</v>
      </c>
      <c r="EZ278" s="907" t="s">
        <v>1140</v>
      </c>
      <c r="FA278" s="907" t="s">
        <v>1140</v>
      </c>
      <c r="FB278" s="907" t="s">
        <v>1140</v>
      </c>
      <c r="FC278" s="907" t="s">
        <v>534</v>
      </c>
      <c r="FD278" s="907" t="s">
        <v>1140</v>
      </c>
      <c r="FE278" s="907" t="s">
        <v>1140</v>
      </c>
      <c r="FF278" s="907" t="s">
        <v>1140</v>
      </c>
      <c r="FG278" s="907" t="s">
        <v>1140</v>
      </c>
      <c r="FH278" s="907" t="s">
        <v>534</v>
      </c>
      <c r="FI278" s="907" t="s">
        <v>534</v>
      </c>
      <c r="FJ278" s="907" t="s">
        <v>1140</v>
      </c>
      <c r="FK278" s="907" t="s">
        <v>1140</v>
      </c>
      <c r="FL278" s="907" t="s">
        <v>1140</v>
      </c>
      <c r="FM278" s="907" t="s">
        <v>1140</v>
      </c>
      <c r="FN278" s="907" t="s">
        <v>1140</v>
      </c>
      <c r="FO278" s="907" t="s">
        <v>1140</v>
      </c>
      <c r="FP278" s="907" t="s">
        <v>1140</v>
      </c>
      <c r="FQ278" s="907" t="s">
        <v>1140</v>
      </c>
      <c r="FR278" s="907" t="s">
        <v>534</v>
      </c>
      <c r="FS278" s="907" t="s">
        <v>534</v>
      </c>
      <c r="FT278" s="907" t="s">
        <v>1140</v>
      </c>
      <c r="FU278" s="907" t="s">
        <v>1140</v>
      </c>
      <c r="FV278" s="907" t="s">
        <v>534</v>
      </c>
      <c r="FW278" s="907" t="s">
        <v>1140</v>
      </c>
      <c r="FX278" s="907" t="s">
        <v>534</v>
      </c>
      <c r="FY278" s="907" t="s">
        <v>534</v>
      </c>
      <c r="FZ278" s="907" t="s">
        <v>534</v>
      </c>
      <c r="GA278" s="907" t="s">
        <v>534</v>
      </c>
      <c r="GB278" s="907" t="s">
        <v>534</v>
      </c>
      <c r="GC278" s="907" t="s">
        <v>1140</v>
      </c>
      <c r="GD278" s="907" t="s">
        <v>534</v>
      </c>
      <c r="GE278" s="907" t="s">
        <v>534</v>
      </c>
      <c r="GF278" s="907" t="s">
        <v>1140</v>
      </c>
      <c r="GG278" s="907" t="s">
        <v>1140</v>
      </c>
      <c r="GH278" s="907" t="s">
        <v>534</v>
      </c>
      <c r="GI278" s="907" t="s">
        <v>534</v>
      </c>
      <c r="GJ278" s="907" t="s">
        <v>534</v>
      </c>
      <c r="GK278" s="907" t="s">
        <v>534</v>
      </c>
    </row>
    <row r="279" spans="1:193" x14ac:dyDescent="0.2">
      <c r="A279" s="906">
        <v>44739</v>
      </c>
      <c r="B279" s="907" t="s">
        <v>1140</v>
      </c>
      <c r="C279" s="907" t="s">
        <v>1140</v>
      </c>
      <c r="D279" s="907" t="s">
        <v>1140</v>
      </c>
      <c r="E279" s="907" t="s">
        <v>534</v>
      </c>
      <c r="F279" s="907" t="s">
        <v>1140</v>
      </c>
      <c r="G279" s="907" t="s">
        <v>1140</v>
      </c>
      <c r="H279" s="907" t="s">
        <v>1140</v>
      </c>
      <c r="I279" s="907" t="s">
        <v>1140</v>
      </c>
      <c r="J279" s="907" t="s">
        <v>1140</v>
      </c>
      <c r="K279" s="907" t="s">
        <v>1140</v>
      </c>
      <c r="L279" s="907" t="s">
        <v>1140</v>
      </c>
      <c r="M279" s="907" t="s">
        <v>1140</v>
      </c>
      <c r="N279" s="907" t="s">
        <v>1140</v>
      </c>
      <c r="O279" s="907" t="s">
        <v>1140</v>
      </c>
      <c r="P279" s="907" t="s">
        <v>1140</v>
      </c>
      <c r="Q279" s="907" t="s">
        <v>1140</v>
      </c>
      <c r="R279" s="907" t="s">
        <v>1140</v>
      </c>
      <c r="S279" s="907" t="s">
        <v>1140</v>
      </c>
      <c r="T279" s="907" t="s">
        <v>1140</v>
      </c>
      <c r="U279" s="907" t="s">
        <v>1140</v>
      </c>
      <c r="V279" s="907" t="s">
        <v>1140</v>
      </c>
      <c r="W279" s="907" t="s">
        <v>1140</v>
      </c>
      <c r="X279" s="907" t="s">
        <v>1140</v>
      </c>
      <c r="Y279" s="907" t="s">
        <v>1140</v>
      </c>
      <c r="Z279" s="907" t="s">
        <v>1140</v>
      </c>
      <c r="AA279" s="907" t="s">
        <v>1140</v>
      </c>
      <c r="AB279" s="907" t="s">
        <v>1140</v>
      </c>
      <c r="AC279" s="907" t="s">
        <v>1140</v>
      </c>
      <c r="AD279" s="907" t="s">
        <v>1140</v>
      </c>
      <c r="AE279" s="907" t="s">
        <v>1140</v>
      </c>
      <c r="AF279" s="907" t="s">
        <v>1140</v>
      </c>
      <c r="AG279" s="907" t="s">
        <v>1140</v>
      </c>
      <c r="AH279" s="907" t="s">
        <v>1140</v>
      </c>
      <c r="AI279" s="907" t="s">
        <v>1140</v>
      </c>
      <c r="AJ279" s="907" t="s">
        <v>1140</v>
      </c>
      <c r="AK279" s="907" t="s">
        <v>1140</v>
      </c>
      <c r="AL279" s="907" t="s">
        <v>1140</v>
      </c>
      <c r="AM279" s="907" t="s">
        <v>1140</v>
      </c>
      <c r="AN279" s="907" t="s">
        <v>1140</v>
      </c>
      <c r="AO279" s="907" t="s">
        <v>1140</v>
      </c>
      <c r="AP279" s="907" t="s">
        <v>1140</v>
      </c>
      <c r="AQ279" s="907" t="s">
        <v>1140</v>
      </c>
      <c r="AR279" s="907" t="s">
        <v>1140</v>
      </c>
      <c r="AS279" s="907" t="s">
        <v>1140</v>
      </c>
      <c r="AT279" s="907" t="s">
        <v>1140</v>
      </c>
      <c r="AU279" s="907" t="s">
        <v>1140</v>
      </c>
      <c r="AV279" s="907" t="s">
        <v>1140</v>
      </c>
      <c r="AW279" s="907" t="s">
        <v>1140</v>
      </c>
      <c r="AX279" s="907" t="s">
        <v>1140</v>
      </c>
      <c r="AY279" s="907" t="s">
        <v>534</v>
      </c>
      <c r="AZ279" s="907" t="s">
        <v>534</v>
      </c>
      <c r="BA279" s="907" t="s">
        <v>1140</v>
      </c>
      <c r="BB279" s="907" t="s">
        <v>534</v>
      </c>
      <c r="BC279" s="907" t="s">
        <v>1140</v>
      </c>
      <c r="BD279" s="907" t="s">
        <v>534</v>
      </c>
      <c r="BE279" s="907" t="s">
        <v>1140</v>
      </c>
      <c r="BF279" s="907" t="s">
        <v>1140</v>
      </c>
      <c r="BG279" s="907" t="s">
        <v>534</v>
      </c>
      <c r="BH279" s="907" t="s">
        <v>534</v>
      </c>
      <c r="BI279" s="907" t="s">
        <v>1140</v>
      </c>
      <c r="BJ279" s="907" t="s">
        <v>534</v>
      </c>
      <c r="BK279" s="907" t="s">
        <v>1140</v>
      </c>
      <c r="BL279" s="907" t="s">
        <v>534</v>
      </c>
      <c r="BM279" s="907" t="s">
        <v>1140</v>
      </c>
      <c r="BN279" s="907" t="s">
        <v>1140</v>
      </c>
      <c r="BO279" s="907" t="s">
        <v>534</v>
      </c>
      <c r="BP279" s="907" t="s">
        <v>534</v>
      </c>
      <c r="BQ279" s="907" t="s">
        <v>534</v>
      </c>
      <c r="BR279" s="907" t="s">
        <v>534</v>
      </c>
      <c r="BS279" s="907" t="s">
        <v>1140</v>
      </c>
      <c r="BT279" s="907" t="s">
        <v>534</v>
      </c>
      <c r="BU279" s="907" t="s">
        <v>1140</v>
      </c>
      <c r="BV279" s="907" t="s">
        <v>1140</v>
      </c>
      <c r="BW279" s="907" t="s">
        <v>1140</v>
      </c>
      <c r="BX279" s="907" t="s">
        <v>1140</v>
      </c>
      <c r="BY279" s="907" t="s">
        <v>1140</v>
      </c>
      <c r="BZ279" s="907" t="s">
        <v>534</v>
      </c>
      <c r="CA279" s="907" t="s">
        <v>534</v>
      </c>
      <c r="CB279" s="907" t="s">
        <v>1140</v>
      </c>
      <c r="CC279" s="907" t="s">
        <v>1140</v>
      </c>
      <c r="CD279" s="907" t="s">
        <v>1140</v>
      </c>
      <c r="CE279" s="907" t="s">
        <v>1140</v>
      </c>
      <c r="CF279" s="907" t="s">
        <v>534</v>
      </c>
      <c r="CG279" s="907" t="s">
        <v>1140</v>
      </c>
      <c r="CH279" s="907" t="s">
        <v>1140</v>
      </c>
      <c r="CI279" s="907" t="s">
        <v>1140</v>
      </c>
      <c r="CJ279" s="907" t="s">
        <v>1140</v>
      </c>
      <c r="CK279" s="907" t="s">
        <v>534</v>
      </c>
      <c r="CL279" s="907" t="s">
        <v>1140</v>
      </c>
      <c r="CM279" s="907" t="s">
        <v>1140</v>
      </c>
      <c r="CN279" s="907" t="s">
        <v>534</v>
      </c>
      <c r="CO279" s="907" t="s">
        <v>1140</v>
      </c>
      <c r="CP279" s="907" t="s">
        <v>1140</v>
      </c>
      <c r="CQ279" s="907" t="s">
        <v>1140</v>
      </c>
      <c r="CR279" s="907" t="s">
        <v>1140</v>
      </c>
      <c r="CS279" s="907" t="s">
        <v>1140</v>
      </c>
      <c r="CT279" s="907" t="s">
        <v>1140</v>
      </c>
      <c r="CU279" s="907" t="s">
        <v>1140</v>
      </c>
      <c r="CV279" s="907" t="s">
        <v>1140</v>
      </c>
      <c r="CW279" s="907" t="s">
        <v>1140</v>
      </c>
      <c r="CX279" s="907" t="s">
        <v>1140</v>
      </c>
      <c r="CY279" s="907" t="s">
        <v>1140</v>
      </c>
      <c r="CZ279" s="907" t="s">
        <v>534</v>
      </c>
      <c r="DA279" s="907" t="s">
        <v>1140</v>
      </c>
      <c r="DB279" s="907" t="s">
        <v>1140</v>
      </c>
      <c r="DC279" s="907" t="s">
        <v>1140</v>
      </c>
      <c r="DD279" s="907" t="s">
        <v>1140</v>
      </c>
      <c r="DE279" s="907" t="s">
        <v>1140</v>
      </c>
      <c r="DF279" s="907" t="s">
        <v>1140</v>
      </c>
      <c r="DG279" s="907" t="s">
        <v>1140</v>
      </c>
      <c r="DH279" s="907" t="s">
        <v>1140</v>
      </c>
      <c r="DI279" s="907" t="s">
        <v>1140</v>
      </c>
      <c r="DJ279" s="907" t="s">
        <v>534</v>
      </c>
      <c r="DK279" s="907" t="s">
        <v>1140</v>
      </c>
      <c r="DL279" s="907" t="s">
        <v>1140</v>
      </c>
      <c r="DM279" s="907" t="s">
        <v>1140</v>
      </c>
      <c r="DN279" s="907" t="s">
        <v>1140</v>
      </c>
      <c r="DO279" s="907" t="s">
        <v>1140</v>
      </c>
      <c r="DP279" s="907" t="s">
        <v>1140</v>
      </c>
      <c r="DQ279" s="907" t="s">
        <v>1140</v>
      </c>
      <c r="DR279" s="907" t="s">
        <v>534</v>
      </c>
      <c r="DS279" s="907" t="s">
        <v>534</v>
      </c>
      <c r="DT279" s="907" t="s">
        <v>1140</v>
      </c>
      <c r="DU279" s="907" t="s">
        <v>1140</v>
      </c>
      <c r="DV279" s="907" t="s">
        <v>1140</v>
      </c>
      <c r="DW279" s="907" t="s">
        <v>534</v>
      </c>
      <c r="DX279" s="907" t="s">
        <v>534</v>
      </c>
      <c r="DY279" s="907" t="s">
        <v>534</v>
      </c>
      <c r="DZ279" s="907" t="s">
        <v>1140</v>
      </c>
      <c r="EA279" s="907" t="s">
        <v>534</v>
      </c>
      <c r="EB279" s="907" t="s">
        <v>1140</v>
      </c>
      <c r="EC279" s="907" t="s">
        <v>534</v>
      </c>
      <c r="ED279" s="907" t="s">
        <v>534</v>
      </c>
      <c r="EE279" s="907" t="s">
        <v>534</v>
      </c>
      <c r="EF279" s="907" t="s">
        <v>1140</v>
      </c>
      <c r="EG279" s="907" t="s">
        <v>1140</v>
      </c>
      <c r="EH279" s="907" t="s">
        <v>1140</v>
      </c>
      <c r="EI279" s="907" t="s">
        <v>1140</v>
      </c>
      <c r="EJ279" s="907" t="s">
        <v>1140</v>
      </c>
      <c r="EK279" s="907" t="s">
        <v>1140</v>
      </c>
      <c r="EL279" s="907" t="s">
        <v>1140</v>
      </c>
      <c r="EM279" s="907" t="s">
        <v>1140</v>
      </c>
      <c r="EN279" s="907" t="s">
        <v>1140</v>
      </c>
      <c r="EO279" s="907" t="s">
        <v>1140</v>
      </c>
      <c r="EP279" s="907" t="s">
        <v>1140</v>
      </c>
      <c r="EQ279" s="907" t="s">
        <v>1140</v>
      </c>
      <c r="ER279" s="907" t="s">
        <v>1140</v>
      </c>
      <c r="ES279" s="907" t="s">
        <v>534</v>
      </c>
      <c r="ET279" s="907" t="s">
        <v>534</v>
      </c>
      <c r="EU279" s="907" t="s">
        <v>1140</v>
      </c>
      <c r="EV279" s="907" t="s">
        <v>1140</v>
      </c>
      <c r="EW279" s="907" t="s">
        <v>1140</v>
      </c>
      <c r="EX279" s="907" t="s">
        <v>534</v>
      </c>
      <c r="EY279" s="907" t="s">
        <v>1140</v>
      </c>
      <c r="EZ279" s="907" t="s">
        <v>1140</v>
      </c>
      <c r="FA279" s="907" t="s">
        <v>1140</v>
      </c>
      <c r="FB279" s="907" t="s">
        <v>1140</v>
      </c>
      <c r="FC279" s="907" t="s">
        <v>1140</v>
      </c>
      <c r="FD279" s="907" t="s">
        <v>1140</v>
      </c>
      <c r="FE279" s="907" t="s">
        <v>1140</v>
      </c>
      <c r="FF279" s="907" t="s">
        <v>1140</v>
      </c>
      <c r="FG279" s="907" t="s">
        <v>1140</v>
      </c>
      <c r="FH279" s="907" t="s">
        <v>1140</v>
      </c>
      <c r="FI279" s="907" t="s">
        <v>1140</v>
      </c>
      <c r="FJ279" s="907" t="s">
        <v>1140</v>
      </c>
      <c r="FK279" s="907" t="s">
        <v>1140</v>
      </c>
      <c r="FL279" s="907" t="s">
        <v>1140</v>
      </c>
      <c r="FM279" s="907" t="s">
        <v>1140</v>
      </c>
      <c r="FN279" s="907" t="s">
        <v>1140</v>
      </c>
      <c r="FO279" s="907" t="s">
        <v>1140</v>
      </c>
      <c r="FP279" s="907" t="s">
        <v>1140</v>
      </c>
      <c r="FQ279" s="907" t="s">
        <v>1140</v>
      </c>
      <c r="FR279" s="907" t="s">
        <v>534</v>
      </c>
      <c r="FS279" s="907" t="s">
        <v>1140</v>
      </c>
      <c r="FT279" s="907" t="s">
        <v>1140</v>
      </c>
      <c r="FU279" s="907" t="s">
        <v>1140</v>
      </c>
      <c r="FV279" s="907" t="s">
        <v>534</v>
      </c>
      <c r="FW279" s="907" t="s">
        <v>1140</v>
      </c>
      <c r="FX279" s="907" t="s">
        <v>534</v>
      </c>
      <c r="FY279" s="907" t="s">
        <v>534</v>
      </c>
      <c r="FZ279" s="907" t="s">
        <v>534</v>
      </c>
      <c r="GA279" s="907" t="s">
        <v>534</v>
      </c>
      <c r="GB279" s="907" t="s">
        <v>534</v>
      </c>
      <c r="GC279" s="907" t="s">
        <v>1140</v>
      </c>
      <c r="GD279" s="907" t="s">
        <v>534</v>
      </c>
      <c r="GE279" s="907" t="s">
        <v>534</v>
      </c>
      <c r="GF279" s="907" t="s">
        <v>1140</v>
      </c>
      <c r="GG279" s="907" t="s">
        <v>1140</v>
      </c>
      <c r="GH279" s="907" t="s">
        <v>534</v>
      </c>
      <c r="GI279" s="907" t="s">
        <v>534</v>
      </c>
      <c r="GJ279" s="907" t="s">
        <v>534</v>
      </c>
      <c r="GK279" s="907" t="s">
        <v>534</v>
      </c>
    </row>
    <row r="280" spans="1:193" x14ac:dyDescent="0.2">
      <c r="A280" s="906">
        <v>44740</v>
      </c>
      <c r="B280" s="907" t="s">
        <v>1140</v>
      </c>
      <c r="C280" s="907" t="s">
        <v>1140</v>
      </c>
      <c r="D280" s="907" t="s">
        <v>1140</v>
      </c>
      <c r="E280" s="907" t="s">
        <v>534</v>
      </c>
      <c r="F280" s="907" t="s">
        <v>1140</v>
      </c>
      <c r="G280" s="907" t="s">
        <v>1140</v>
      </c>
      <c r="H280" s="907" t="s">
        <v>1140</v>
      </c>
      <c r="I280" s="907" t="s">
        <v>534</v>
      </c>
      <c r="J280" s="907" t="s">
        <v>1140</v>
      </c>
      <c r="K280" s="907" t="s">
        <v>1140</v>
      </c>
      <c r="L280" s="907" t="s">
        <v>1140</v>
      </c>
      <c r="M280" s="907" t="s">
        <v>1140</v>
      </c>
      <c r="N280" s="907" t="s">
        <v>1140</v>
      </c>
      <c r="O280" s="907" t="s">
        <v>1140</v>
      </c>
      <c r="P280" s="907" t="s">
        <v>1140</v>
      </c>
      <c r="Q280" s="907" t="s">
        <v>1140</v>
      </c>
      <c r="R280" s="907" t="s">
        <v>1140</v>
      </c>
      <c r="S280" s="907" t="s">
        <v>1140</v>
      </c>
      <c r="T280" s="907" t="s">
        <v>1140</v>
      </c>
      <c r="U280" s="907" t="s">
        <v>1140</v>
      </c>
      <c r="V280" s="907" t="s">
        <v>1140</v>
      </c>
      <c r="W280" s="907" t="s">
        <v>1140</v>
      </c>
      <c r="X280" s="907" t="s">
        <v>1140</v>
      </c>
      <c r="Y280" s="907" t="s">
        <v>1140</v>
      </c>
      <c r="Z280" s="907" t="s">
        <v>1140</v>
      </c>
      <c r="AA280" s="907" t="s">
        <v>1140</v>
      </c>
      <c r="AB280" s="907" t="s">
        <v>1140</v>
      </c>
      <c r="AC280" s="907" t="s">
        <v>1140</v>
      </c>
      <c r="AD280" s="907" t="s">
        <v>1140</v>
      </c>
      <c r="AE280" s="907" t="s">
        <v>1140</v>
      </c>
      <c r="AF280" s="907" t="s">
        <v>1140</v>
      </c>
      <c r="AG280" s="907" t="s">
        <v>1140</v>
      </c>
      <c r="AH280" s="907" t="s">
        <v>1140</v>
      </c>
      <c r="AI280" s="907" t="s">
        <v>1140</v>
      </c>
      <c r="AJ280" s="907" t="s">
        <v>1140</v>
      </c>
      <c r="AK280" s="907" t="s">
        <v>1140</v>
      </c>
      <c r="AL280" s="907" t="s">
        <v>1140</v>
      </c>
      <c r="AM280" s="907" t="s">
        <v>1140</v>
      </c>
      <c r="AN280" s="907" t="s">
        <v>1140</v>
      </c>
      <c r="AO280" s="907" t="s">
        <v>1140</v>
      </c>
      <c r="AP280" s="907" t="s">
        <v>1140</v>
      </c>
      <c r="AQ280" s="907" t="s">
        <v>1140</v>
      </c>
      <c r="AR280" s="907" t="s">
        <v>1140</v>
      </c>
      <c r="AS280" s="907" t="s">
        <v>1140</v>
      </c>
      <c r="AT280" s="907" t="s">
        <v>1140</v>
      </c>
      <c r="AU280" s="907" t="s">
        <v>1140</v>
      </c>
      <c r="AV280" s="907" t="s">
        <v>1140</v>
      </c>
      <c r="AW280" s="907" t="s">
        <v>1140</v>
      </c>
      <c r="AX280" s="907" t="s">
        <v>1140</v>
      </c>
      <c r="AY280" s="907" t="s">
        <v>534</v>
      </c>
      <c r="AZ280" s="907" t="s">
        <v>534</v>
      </c>
      <c r="BA280" s="907" t="s">
        <v>1140</v>
      </c>
      <c r="BB280" s="907" t="s">
        <v>534</v>
      </c>
      <c r="BC280" s="907" t="s">
        <v>1140</v>
      </c>
      <c r="BD280" s="907" t="s">
        <v>534</v>
      </c>
      <c r="BE280" s="907" t="s">
        <v>1140</v>
      </c>
      <c r="BF280" s="907" t="s">
        <v>1140</v>
      </c>
      <c r="BG280" s="907" t="s">
        <v>534</v>
      </c>
      <c r="BH280" s="907" t="s">
        <v>534</v>
      </c>
      <c r="BI280" s="907" t="s">
        <v>1140</v>
      </c>
      <c r="BJ280" s="907" t="s">
        <v>534</v>
      </c>
      <c r="BK280" s="907" t="s">
        <v>1140</v>
      </c>
      <c r="BL280" s="907" t="s">
        <v>534</v>
      </c>
      <c r="BM280" s="907" t="s">
        <v>1140</v>
      </c>
      <c r="BN280" s="907" t="s">
        <v>1140</v>
      </c>
      <c r="BO280" s="907" t="s">
        <v>534</v>
      </c>
      <c r="BP280" s="907" t="s">
        <v>534</v>
      </c>
      <c r="BQ280" s="907" t="s">
        <v>534</v>
      </c>
      <c r="BR280" s="907" t="s">
        <v>534</v>
      </c>
      <c r="BS280" s="907" t="s">
        <v>1140</v>
      </c>
      <c r="BT280" s="907" t="s">
        <v>534</v>
      </c>
      <c r="BU280" s="907" t="s">
        <v>1140</v>
      </c>
      <c r="BV280" s="907" t="s">
        <v>1140</v>
      </c>
      <c r="BW280" s="907" t="s">
        <v>1140</v>
      </c>
      <c r="BX280" s="907" t="s">
        <v>1140</v>
      </c>
      <c r="BY280" s="907" t="s">
        <v>1140</v>
      </c>
      <c r="BZ280" s="907" t="s">
        <v>534</v>
      </c>
      <c r="CA280" s="907" t="s">
        <v>534</v>
      </c>
      <c r="CB280" s="907" t="s">
        <v>1140</v>
      </c>
      <c r="CC280" s="907" t="s">
        <v>1140</v>
      </c>
      <c r="CD280" s="907" t="s">
        <v>1140</v>
      </c>
      <c r="CE280" s="907" t="s">
        <v>1140</v>
      </c>
      <c r="CF280" s="907" t="s">
        <v>534</v>
      </c>
      <c r="CG280" s="907" t="s">
        <v>1140</v>
      </c>
      <c r="CH280" s="907" t="s">
        <v>1140</v>
      </c>
      <c r="CI280" s="907" t="s">
        <v>1140</v>
      </c>
      <c r="CJ280" s="907" t="s">
        <v>1140</v>
      </c>
      <c r="CK280" s="907" t="s">
        <v>1140</v>
      </c>
      <c r="CL280" s="907" t="s">
        <v>1140</v>
      </c>
      <c r="CM280" s="907" t="s">
        <v>1140</v>
      </c>
      <c r="CN280" s="907" t="s">
        <v>534</v>
      </c>
      <c r="CO280" s="907" t="s">
        <v>1140</v>
      </c>
      <c r="CP280" s="907" t="s">
        <v>1140</v>
      </c>
      <c r="CQ280" s="907" t="s">
        <v>1140</v>
      </c>
      <c r="CR280" s="907" t="s">
        <v>1140</v>
      </c>
      <c r="CS280" s="907" t="s">
        <v>1140</v>
      </c>
      <c r="CT280" s="907" t="s">
        <v>1140</v>
      </c>
      <c r="CU280" s="907" t="s">
        <v>1140</v>
      </c>
      <c r="CV280" s="907" t="s">
        <v>1140</v>
      </c>
      <c r="CW280" s="907" t="s">
        <v>1140</v>
      </c>
      <c r="CX280" s="907" t="s">
        <v>1140</v>
      </c>
      <c r="CY280" s="907" t="s">
        <v>1140</v>
      </c>
      <c r="CZ280" s="907" t="s">
        <v>534</v>
      </c>
      <c r="DA280" s="907" t="s">
        <v>1140</v>
      </c>
      <c r="DB280" s="907" t="s">
        <v>1140</v>
      </c>
      <c r="DC280" s="907" t="s">
        <v>1140</v>
      </c>
      <c r="DD280" s="907" t="s">
        <v>1140</v>
      </c>
      <c r="DE280" s="907" t="s">
        <v>1140</v>
      </c>
      <c r="DF280" s="907" t="s">
        <v>1140</v>
      </c>
      <c r="DG280" s="907" t="s">
        <v>1140</v>
      </c>
      <c r="DH280" s="907" t="s">
        <v>1140</v>
      </c>
      <c r="DI280" s="907" t="s">
        <v>1140</v>
      </c>
      <c r="DJ280" s="907" t="s">
        <v>534</v>
      </c>
      <c r="DK280" s="907" t="s">
        <v>1140</v>
      </c>
      <c r="DL280" s="907" t="s">
        <v>1140</v>
      </c>
      <c r="DM280" s="907" t="s">
        <v>1140</v>
      </c>
      <c r="DN280" s="907" t="s">
        <v>1140</v>
      </c>
      <c r="DO280" s="907" t="s">
        <v>1140</v>
      </c>
      <c r="DP280" s="907" t="s">
        <v>1140</v>
      </c>
      <c r="DQ280" s="907" t="s">
        <v>1140</v>
      </c>
      <c r="DR280" s="907" t="s">
        <v>1140</v>
      </c>
      <c r="DS280" s="907" t="s">
        <v>1140</v>
      </c>
      <c r="DT280" s="907" t="s">
        <v>1140</v>
      </c>
      <c r="DU280" s="907" t="s">
        <v>1140</v>
      </c>
      <c r="DV280" s="907" t="s">
        <v>1140</v>
      </c>
      <c r="DW280" s="907" t="s">
        <v>534</v>
      </c>
      <c r="DX280" s="907" t="s">
        <v>534</v>
      </c>
      <c r="DY280" s="907" t="s">
        <v>534</v>
      </c>
      <c r="DZ280" s="907" t="s">
        <v>534</v>
      </c>
      <c r="EA280" s="907" t="s">
        <v>534</v>
      </c>
      <c r="EB280" s="907" t="s">
        <v>534</v>
      </c>
      <c r="EC280" s="907" t="s">
        <v>534</v>
      </c>
      <c r="ED280" s="907" t="s">
        <v>534</v>
      </c>
      <c r="EE280" s="907" t="s">
        <v>534</v>
      </c>
      <c r="EF280" s="907" t="s">
        <v>1140</v>
      </c>
      <c r="EG280" s="907" t="s">
        <v>1140</v>
      </c>
      <c r="EH280" s="907" t="s">
        <v>1140</v>
      </c>
      <c r="EI280" s="907" t="s">
        <v>1140</v>
      </c>
      <c r="EJ280" s="907" t="s">
        <v>1140</v>
      </c>
      <c r="EK280" s="907" t="s">
        <v>1140</v>
      </c>
      <c r="EL280" s="907" t="s">
        <v>1140</v>
      </c>
      <c r="EM280" s="907" t="s">
        <v>1140</v>
      </c>
      <c r="EN280" s="907" t="s">
        <v>1140</v>
      </c>
      <c r="EO280" s="907" t="s">
        <v>1140</v>
      </c>
      <c r="EP280" s="907" t="s">
        <v>1140</v>
      </c>
      <c r="EQ280" s="907" t="s">
        <v>1140</v>
      </c>
      <c r="ER280" s="907" t="s">
        <v>534</v>
      </c>
      <c r="ES280" s="907" t="s">
        <v>534</v>
      </c>
      <c r="ET280" s="907" t="s">
        <v>534</v>
      </c>
      <c r="EU280" s="907" t="s">
        <v>1140</v>
      </c>
      <c r="EV280" s="907" t="s">
        <v>1140</v>
      </c>
      <c r="EW280" s="907" t="s">
        <v>1140</v>
      </c>
      <c r="EX280" s="907" t="s">
        <v>534</v>
      </c>
      <c r="EY280" s="907" t="s">
        <v>1140</v>
      </c>
      <c r="EZ280" s="907" t="s">
        <v>1140</v>
      </c>
      <c r="FA280" s="907" t="s">
        <v>1140</v>
      </c>
      <c r="FB280" s="907" t="s">
        <v>1140</v>
      </c>
      <c r="FC280" s="907" t="s">
        <v>1140</v>
      </c>
      <c r="FD280" s="907" t="s">
        <v>1140</v>
      </c>
      <c r="FE280" s="907" t="s">
        <v>1140</v>
      </c>
      <c r="FF280" s="907" t="s">
        <v>1140</v>
      </c>
      <c r="FG280" s="907" t="s">
        <v>1140</v>
      </c>
      <c r="FH280" s="907" t="s">
        <v>1140</v>
      </c>
      <c r="FI280" s="907" t="s">
        <v>1140</v>
      </c>
      <c r="FJ280" s="907" t="s">
        <v>1140</v>
      </c>
      <c r="FK280" s="907" t="s">
        <v>1140</v>
      </c>
      <c r="FL280" s="907" t="s">
        <v>1140</v>
      </c>
      <c r="FM280" s="907" t="s">
        <v>1140</v>
      </c>
      <c r="FN280" s="907" t="s">
        <v>1140</v>
      </c>
      <c r="FO280" s="907" t="s">
        <v>1140</v>
      </c>
      <c r="FP280" s="907" t="s">
        <v>1140</v>
      </c>
      <c r="FQ280" s="907" t="s">
        <v>1140</v>
      </c>
      <c r="FR280" s="907" t="s">
        <v>534</v>
      </c>
      <c r="FS280" s="907" t="s">
        <v>1140</v>
      </c>
      <c r="FT280" s="907" t="s">
        <v>1140</v>
      </c>
      <c r="FU280" s="907" t="s">
        <v>1140</v>
      </c>
      <c r="FV280" s="907" t="s">
        <v>534</v>
      </c>
      <c r="FW280" s="907" t="s">
        <v>1140</v>
      </c>
      <c r="FX280" s="907" t="s">
        <v>534</v>
      </c>
      <c r="FY280" s="907" t="s">
        <v>534</v>
      </c>
      <c r="FZ280" s="907" t="s">
        <v>534</v>
      </c>
      <c r="GA280" s="907" t="s">
        <v>534</v>
      </c>
      <c r="GB280" s="907" t="s">
        <v>534</v>
      </c>
      <c r="GC280" s="907" t="s">
        <v>1140</v>
      </c>
      <c r="GD280" s="907" t="s">
        <v>534</v>
      </c>
      <c r="GE280" s="907" t="s">
        <v>534</v>
      </c>
      <c r="GF280" s="907" t="s">
        <v>1140</v>
      </c>
      <c r="GG280" s="907" t="s">
        <v>1140</v>
      </c>
      <c r="GH280" s="907" t="s">
        <v>534</v>
      </c>
      <c r="GI280" s="907" t="s">
        <v>534</v>
      </c>
      <c r="GJ280" s="907" t="s">
        <v>534</v>
      </c>
      <c r="GK280" s="907" t="s">
        <v>534</v>
      </c>
    </row>
    <row r="281" spans="1:193" x14ac:dyDescent="0.2">
      <c r="A281" s="906">
        <v>44741</v>
      </c>
      <c r="B281" s="907" t="s">
        <v>1140</v>
      </c>
      <c r="C281" s="907" t="s">
        <v>1140</v>
      </c>
      <c r="D281" s="907" t="s">
        <v>1140</v>
      </c>
      <c r="E281" s="907" t="s">
        <v>534</v>
      </c>
      <c r="F281" s="907" t="s">
        <v>1140</v>
      </c>
      <c r="G281" s="907" t="s">
        <v>1140</v>
      </c>
      <c r="H281" s="907" t="s">
        <v>1140</v>
      </c>
      <c r="I281" s="907" t="s">
        <v>1140</v>
      </c>
      <c r="J281" s="907" t="s">
        <v>1140</v>
      </c>
      <c r="K281" s="907" t="s">
        <v>1140</v>
      </c>
      <c r="L281" s="907" t="s">
        <v>1140</v>
      </c>
      <c r="M281" s="907" t="s">
        <v>1140</v>
      </c>
      <c r="N281" s="907" t="s">
        <v>1140</v>
      </c>
      <c r="O281" s="907" t="s">
        <v>1140</v>
      </c>
      <c r="P281" s="907" t="s">
        <v>1140</v>
      </c>
      <c r="Q281" s="907" t="s">
        <v>1140</v>
      </c>
      <c r="R281" s="907" t="s">
        <v>1140</v>
      </c>
      <c r="S281" s="907" t="s">
        <v>1140</v>
      </c>
      <c r="T281" s="907" t="s">
        <v>1140</v>
      </c>
      <c r="U281" s="907" t="s">
        <v>1140</v>
      </c>
      <c r="V281" s="907" t="s">
        <v>1140</v>
      </c>
      <c r="W281" s="907" t="s">
        <v>1140</v>
      </c>
      <c r="X281" s="907" t="s">
        <v>1140</v>
      </c>
      <c r="Y281" s="907" t="s">
        <v>1140</v>
      </c>
      <c r="Z281" s="907" t="s">
        <v>1140</v>
      </c>
      <c r="AA281" s="907" t="s">
        <v>1140</v>
      </c>
      <c r="AB281" s="907" t="s">
        <v>1140</v>
      </c>
      <c r="AC281" s="907" t="s">
        <v>1140</v>
      </c>
      <c r="AD281" s="907" t="s">
        <v>1140</v>
      </c>
      <c r="AE281" s="907" t="s">
        <v>1140</v>
      </c>
      <c r="AF281" s="907" t="s">
        <v>1140</v>
      </c>
      <c r="AG281" s="907" t="s">
        <v>1140</v>
      </c>
      <c r="AH281" s="907" t="s">
        <v>1140</v>
      </c>
      <c r="AI281" s="907" t="s">
        <v>1140</v>
      </c>
      <c r="AJ281" s="907" t="s">
        <v>1140</v>
      </c>
      <c r="AK281" s="907" t="s">
        <v>1140</v>
      </c>
      <c r="AL281" s="907" t="s">
        <v>1140</v>
      </c>
      <c r="AM281" s="907" t="s">
        <v>1140</v>
      </c>
      <c r="AN281" s="907" t="s">
        <v>1140</v>
      </c>
      <c r="AO281" s="907" t="s">
        <v>1140</v>
      </c>
      <c r="AP281" s="907" t="s">
        <v>1140</v>
      </c>
      <c r="AQ281" s="907" t="s">
        <v>1140</v>
      </c>
      <c r="AR281" s="907" t="s">
        <v>1140</v>
      </c>
      <c r="AS281" s="907" t="s">
        <v>1140</v>
      </c>
      <c r="AT281" s="907" t="s">
        <v>1140</v>
      </c>
      <c r="AU281" s="907" t="s">
        <v>1140</v>
      </c>
      <c r="AV281" s="907" t="s">
        <v>1140</v>
      </c>
      <c r="AW281" s="907" t="s">
        <v>1140</v>
      </c>
      <c r="AX281" s="907" t="s">
        <v>1140</v>
      </c>
      <c r="AY281" s="907" t="s">
        <v>534</v>
      </c>
      <c r="AZ281" s="907" t="s">
        <v>534</v>
      </c>
      <c r="BA281" s="907" t="s">
        <v>1140</v>
      </c>
      <c r="BB281" s="907" t="s">
        <v>534</v>
      </c>
      <c r="BC281" s="907" t="s">
        <v>1140</v>
      </c>
      <c r="BD281" s="907" t="s">
        <v>534</v>
      </c>
      <c r="BE281" s="907" t="s">
        <v>1140</v>
      </c>
      <c r="BF281" s="907" t="s">
        <v>1140</v>
      </c>
      <c r="BG281" s="907" t="s">
        <v>534</v>
      </c>
      <c r="BH281" s="907" t="s">
        <v>534</v>
      </c>
      <c r="BI281" s="907" t="s">
        <v>1140</v>
      </c>
      <c r="BJ281" s="907" t="s">
        <v>534</v>
      </c>
      <c r="BK281" s="907" t="s">
        <v>1140</v>
      </c>
      <c r="BL281" s="907" t="s">
        <v>534</v>
      </c>
      <c r="BM281" s="907" t="s">
        <v>1140</v>
      </c>
      <c r="BN281" s="907" t="s">
        <v>1140</v>
      </c>
      <c r="BO281" s="907" t="s">
        <v>534</v>
      </c>
      <c r="BP281" s="907" t="s">
        <v>534</v>
      </c>
      <c r="BQ281" s="907" t="s">
        <v>534</v>
      </c>
      <c r="BR281" s="907" t="s">
        <v>534</v>
      </c>
      <c r="BS281" s="907" t="s">
        <v>1140</v>
      </c>
      <c r="BT281" s="907" t="s">
        <v>534</v>
      </c>
      <c r="BU281" s="907" t="s">
        <v>1140</v>
      </c>
      <c r="BV281" s="907" t="s">
        <v>1140</v>
      </c>
      <c r="BW281" s="907" t="s">
        <v>1140</v>
      </c>
      <c r="BX281" s="907" t="s">
        <v>1140</v>
      </c>
      <c r="BY281" s="907" t="s">
        <v>1140</v>
      </c>
      <c r="BZ281" s="907" t="s">
        <v>534</v>
      </c>
      <c r="CA281" s="907" t="s">
        <v>534</v>
      </c>
      <c r="CB281" s="907" t="s">
        <v>1140</v>
      </c>
      <c r="CC281" s="907" t="s">
        <v>1140</v>
      </c>
      <c r="CD281" s="907" t="s">
        <v>1140</v>
      </c>
      <c r="CE281" s="907" t="s">
        <v>1140</v>
      </c>
      <c r="CF281" s="907" t="s">
        <v>534</v>
      </c>
      <c r="CG281" s="907" t="s">
        <v>1140</v>
      </c>
      <c r="CH281" s="907" t="s">
        <v>1140</v>
      </c>
      <c r="CI281" s="907" t="s">
        <v>1140</v>
      </c>
      <c r="CJ281" s="907" t="s">
        <v>1140</v>
      </c>
      <c r="CK281" s="907" t="s">
        <v>1140</v>
      </c>
      <c r="CL281" s="907" t="s">
        <v>1140</v>
      </c>
      <c r="CM281" s="907" t="s">
        <v>1140</v>
      </c>
      <c r="CN281" s="907" t="s">
        <v>534</v>
      </c>
      <c r="CO281" s="907" t="s">
        <v>1140</v>
      </c>
      <c r="CP281" s="907" t="s">
        <v>1140</v>
      </c>
      <c r="CQ281" s="907" t="s">
        <v>1140</v>
      </c>
      <c r="CR281" s="907" t="s">
        <v>1140</v>
      </c>
      <c r="CS281" s="907" t="s">
        <v>1140</v>
      </c>
      <c r="CT281" s="907" t="s">
        <v>1140</v>
      </c>
      <c r="CU281" s="907" t="s">
        <v>1140</v>
      </c>
      <c r="CV281" s="907" t="s">
        <v>1140</v>
      </c>
      <c r="CW281" s="907" t="s">
        <v>1140</v>
      </c>
      <c r="CX281" s="907" t="s">
        <v>1140</v>
      </c>
      <c r="CY281" s="907" t="s">
        <v>1140</v>
      </c>
      <c r="CZ281" s="907" t="s">
        <v>534</v>
      </c>
      <c r="DA281" s="907" t="s">
        <v>1140</v>
      </c>
      <c r="DB281" s="907" t="s">
        <v>1140</v>
      </c>
      <c r="DC281" s="907" t="s">
        <v>1140</v>
      </c>
      <c r="DD281" s="907" t="s">
        <v>1140</v>
      </c>
      <c r="DE281" s="907" t="s">
        <v>1140</v>
      </c>
      <c r="DF281" s="907" t="s">
        <v>1140</v>
      </c>
      <c r="DG281" s="907" t="s">
        <v>1140</v>
      </c>
      <c r="DH281" s="907" t="s">
        <v>1140</v>
      </c>
      <c r="DI281" s="907" t="s">
        <v>1140</v>
      </c>
      <c r="DJ281" s="907" t="s">
        <v>534</v>
      </c>
      <c r="DK281" s="907" t="s">
        <v>1140</v>
      </c>
      <c r="DL281" s="907" t="s">
        <v>1140</v>
      </c>
      <c r="DM281" s="907" t="s">
        <v>1140</v>
      </c>
      <c r="DN281" s="907" t="s">
        <v>1140</v>
      </c>
      <c r="DO281" s="907" t="s">
        <v>1140</v>
      </c>
      <c r="DP281" s="907" t="s">
        <v>1140</v>
      </c>
      <c r="DQ281" s="907" t="s">
        <v>1140</v>
      </c>
      <c r="DR281" s="907" t="s">
        <v>534</v>
      </c>
      <c r="DS281" s="907" t="s">
        <v>534</v>
      </c>
      <c r="DT281" s="907" t="s">
        <v>1140</v>
      </c>
      <c r="DU281" s="907" t="s">
        <v>1140</v>
      </c>
      <c r="DV281" s="907" t="s">
        <v>1140</v>
      </c>
      <c r="DW281" s="907" t="s">
        <v>534</v>
      </c>
      <c r="DX281" s="907" t="s">
        <v>534</v>
      </c>
      <c r="DY281" s="907" t="s">
        <v>534</v>
      </c>
      <c r="DZ281" s="907" t="s">
        <v>534</v>
      </c>
      <c r="EA281" s="907" t="s">
        <v>534</v>
      </c>
      <c r="EB281" s="907" t="s">
        <v>1140</v>
      </c>
      <c r="EC281" s="907" t="s">
        <v>534</v>
      </c>
      <c r="ED281" s="907" t="s">
        <v>534</v>
      </c>
      <c r="EE281" s="907" t="s">
        <v>534</v>
      </c>
      <c r="EF281" s="907" t="s">
        <v>1140</v>
      </c>
      <c r="EG281" s="907" t="s">
        <v>1140</v>
      </c>
      <c r="EH281" s="907" t="s">
        <v>1140</v>
      </c>
      <c r="EI281" s="907" t="s">
        <v>1140</v>
      </c>
      <c r="EJ281" s="907" t="s">
        <v>1140</v>
      </c>
      <c r="EK281" s="907" t="s">
        <v>1140</v>
      </c>
      <c r="EL281" s="907" t="s">
        <v>1140</v>
      </c>
      <c r="EM281" s="907" t="s">
        <v>1140</v>
      </c>
      <c r="EN281" s="907" t="s">
        <v>1140</v>
      </c>
      <c r="EO281" s="907" t="s">
        <v>1140</v>
      </c>
      <c r="EP281" s="907" t="s">
        <v>1140</v>
      </c>
      <c r="EQ281" s="907" t="s">
        <v>1140</v>
      </c>
      <c r="ER281" s="907" t="s">
        <v>534</v>
      </c>
      <c r="ES281" s="907" t="s">
        <v>534</v>
      </c>
      <c r="ET281" s="907" t="s">
        <v>534</v>
      </c>
      <c r="EU281" s="907" t="s">
        <v>1140</v>
      </c>
      <c r="EV281" s="907" t="s">
        <v>1140</v>
      </c>
      <c r="EW281" s="907" t="s">
        <v>1140</v>
      </c>
      <c r="EX281" s="907" t="s">
        <v>534</v>
      </c>
      <c r="EY281" s="907" t="s">
        <v>1140</v>
      </c>
      <c r="EZ281" s="907" t="s">
        <v>1140</v>
      </c>
      <c r="FA281" s="907" t="s">
        <v>1140</v>
      </c>
      <c r="FB281" s="907" t="s">
        <v>1140</v>
      </c>
      <c r="FC281" s="907" t="s">
        <v>1140</v>
      </c>
      <c r="FD281" s="907" t="s">
        <v>1140</v>
      </c>
      <c r="FE281" s="907" t="s">
        <v>1140</v>
      </c>
      <c r="FF281" s="907" t="s">
        <v>1140</v>
      </c>
      <c r="FG281" s="907" t="s">
        <v>1140</v>
      </c>
      <c r="FH281" s="907" t="s">
        <v>534</v>
      </c>
      <c r="FI281" s="907" t="s">
        <v>534</v>
      </c>
      <c r="FJ281" s="907" t="s">
        <v>1140</v>
      </c>
      <c r="FK281" s="907" t="s">
        <v>1140</v>
      </c>
      <c r="FL281" s="907" t="s">
        <v>1140</v>
      </c>
      <c r="FM281" s="907" t="s">
        <v>1140</v>
      </c>
      <c r="FN281" s="907" t="s">
        <v>1140</v>
      </c>
      <c r="FO281" s="907" t="s">
        <v>1140</v>
      </c>
      <c r="FP281" s="907" t="s">
        <v>1140</v>
      </c>
      <c r="FQ281" s="907" t="s">
        <v>1140</v>
      </c>
      <c r="FR281" s="907" t="s">
        <v>534</v>
      </c>
      <c r="FS281" s="907" t="s">
        <v>1140</v>
      </c>
      <c r="FT281" s="907" t="s">
        <v>1140</v>
      </c>
      <c r="FU281" s="907" t="s">
        <v>1140</v>
      </c>
      <c r="FV281" s="907" t="s">
        <v>534</v>
      </c>
      <c r="FW281" s="907" t="s">
        <v>1140</v>
      </c>
      <c r="FX281" s="907" t="s">
        <v>534</v>
      </c>
      <c r="FY281" s="907" t="s">
        <v>534</v>
      </c>
      <c r="FZ281" s="907" t="s">
        <v>534</v>
      </c>
      <c r="GA281" s="907" t="s">
        <v>534</v>
      </c>
      <c r="GB281" s="907" t="s">
        <v>534</v>
      </c>
      <c r="GC281" s="907" t="s">
        <v>1140</v>
      </c>
      <c r="GD281" s="907" t="s">
        <v>534</v>
      </c>
      <c r="GE281" s="907" t="s">
        <v>534</v>
      </c>
      <c r="GF281" s="907" t="s">
        <v>1140</v>
      </c>
      <c r="GG281" s="907" t="s">
        <v>1140</v>
      </c>
      <c r="GH281" s="907" t="s">
        <v>534</v>
      </c>
      <c r="GI281" s="907" t="s">
        <v>534</v>
      </c>
      <c r="GJ281" s="907" t="s">
        <v>534</v>
      </c>
      <c r="GK281" s="907" t="s">
        <v>1140</v>
      </c>
    </row>
    <row r="282" spans="1:193" x14ac:dyDescent="0.2">
      <c r="A282" s="906">
        <v>44742</v>
      </c>
      <c r="B282" s="907" t="s">
        <v>1140</v>
      </c>
      <c r="C282" s="907" t="s">
        <v>1140</v>
      </c>
      <c r="D282" s="907" t="s">
        <v>1140</v>
      </c>
      <c r="E282" s="907" t="s">
        <v>534</v>
      </c>
      <c r="F282" s="907" t="s">
        <v>1140</v>
      </c>
      <c r="G282" s="907" t="s">
        <v>1140</v>
      </c>
      <c r="H282" s="907" t="s">
        <v>1140</v>
      </c>
      <c r="I282" s="907" t="s">
        <v>1140</v>
      </c>
      <c r="J282" s="907" t="s">
        <v>1140</v>
      </c>
      <c r="K282" s="907" t="s">
        <v>1140</v>
      </c>
      <c r="L282" s="907" t="s">
        <v>1140</v>
      </c>
      <c r="M282" s="907" t="s">
        <v>1140</v>
      </c>
      <c r="N282" s="907" t="s">
        <v>1140</v>
      </c>
      <c r="O282" s="907" t="s">
        <v>1140</v>
      </c>
      <c r="P282" s="907" t="s">
        <v>1140</v>
      </c>
      <c r="Q282" s="907" t="s">
        <v>1140</v>
      </c>
      <c r="R282" s="907" t="s">
        <v>1140</v>
      </c>
      <c r="S282" s="907" t="s">
        <v>1140</v>
      </c>
      <c r="T282" s="907" t="s">
        <v>1140</v>
      </c>
      <c r="U282" s="907" t="s">
        <v>1140</v>
      </c>
      <c r="V282" s="907" t="s">
        <v>1140</v>
      </c>
      <c r="W282" s="907" t="s">
        <v>1140</v>
      </c>
      <c r="X282" s="907" t="s">
        <v>1140</v>
      </c>
      <c r="Y282" s="907" t="s">
        <v>1140</v>
      </c>
      <c r="Z282" s="907" t="s">
        <v>1140</v>
      </c>
      <c r="AA282" s="907" t="s">
        <v>1140</v>
      </c>
      <c r="AB282" s="907" t="s">
        <v>1140</v>
      </c>
      <c r="AC282" s="907" t="s">
        <v>1140</v>
      </c>
      <c r="AD282" s="907" t="s">
        <v>1140</v>
      </c>
      <c r="AE282" s="907" t="s">
        <v>1140</v>
      </c>
      <c r="AF282" s="907" t="s">
        <v>1140</v>
      </c>
      <c r="AG282" s="907" t="s">
        <v>1140</v>
      </c>
      <c r="AH282" s="907" t="s">
        <v>1140</v>
      </c>
      <c r="AI282" s="907" t="s">
        <v>1140</v>
      </c>
      <c r="AJ282" s="907" t="s">
        <v>1140</v>
      </c>
      <c r="AK282" s="907" t="s">
        <v>1140</v>
      </c>
      <c r="AL282" s="907" t="s">
        <v>1140</v>
      </c>
      <c r="AM282" s="907" t="s">
        <v>1140</v>
      </c>
      <c r="AN282" s="907" t="s">
        <v>1140</v>
      </c>
      <c r="AO282" s="907" t="s">
        <v>1140</v>
      </c>
      <c r="AP282" s="907" t="s">
        <v>1140</v>
      </c>
      <c r="AQ282" s="907" t="s">
        <v>1140</v>
      </c>
      <c r="AR282" s="907" t="s">
        <v>1140</v>
      </c>
      <c r="AS282" s="907" t="s">
        <v>1140</v>
      </c>
      <c r="AT282" s="907" t="s">
        <v>1140</v>
      </c>
      <c r="AU282" s="907" t="s">
        <v>1140</v>
      </c>
      <c r="AV282" s="907" t="s">
        <v>1140</v>
      </c>
      <c r="AW282" s="907" t="s">
        <v>1140</v>
      </c>
      <c r="AX282" s="907" t="s">
        <v>1140</v>
      </c>
      <c r="AY282" s="907" t="s">
        <v>534</v>
      </c>
      <c r="AZ282" s="907" t="s">
        <v>534</v>
      </c>
      <c r="BA282" s="907" t="s">
        <v>1140</v>
      </c>
      <c r="BB282" s="907" t="s">
        <v>534</v>
      </c>
      <c r="BC282" s="907" t="s">
        <v>1140</v>
      </c>
      <c r="BD282" s="907" t="s">
        <v>534</v>
      </c>
      <c r="BE282" s="907" t="s">
        <v>1140</v>
      </c>
      <c r="BF282" s="907" t="s">
        <v>1140</v>
      </c>
      <c r="BG282" s="907" t="s">
        <v>534</v>
      </c>
      <c r="BH282" s="907" t="s">
        <v>534</v>
      </c>
      <c r="BI282" s="907" t="s">
        <v>1140</v>
      </c>
      <c r="BJ282" s="907" t="s">
        <v>534</v>
      </c>
      <c r="BK282" s="907" t="s">
        <v>1140</v>
      </c>
      <c r="BL282" s="907" t="s">
        <v>534</v>
      </c>
      <c r="BM282" s="907" t="s">
        <v>534</v>
      </c>
      <c r="BN282" s="907" t="s">
        <v>534</v>
      </c>
      <c r="BO282" s="907" t="s">
        <v>534</v>
      </c>
      <c r="BP282" s="907" t="s">
        <v>534</v>
      </c>
      <c r="BQ282" s="907" t="s">
        <v>534</v>
      </c>
      <c r="BR282" s="907" t="s">
        <v>534</v>
      </c>
      <c r="BS282" s="907" t="s">
        <v>534</v>
      </c>
      <c r="BT282" s="907" t="s">
        <v>534</v>
      </c>
      <c r="BU282" s="907" t="s">
        <v>1140</v>
      </c>
      <c r="BV282" s="907" t="s">
        <v>1140</v>
      </c>
      <c r="BW282" s="907" t="s">
        <v>1140</v>
      </c>
      <c r="BX282" s="907" t="s">
        <v>1140</v>
      </c>
      <c r="BY282" s="907" t="s">
        <v>1140</v>
      </c>
      <c r="BZ282" s="907" t="s">
        <v>534</v>
      </c>
      <c r="CA282" s="907" t="s">
        <v>534</v>
      </c>
      <c r="CB282" s="907" t="s">
        <v>1140</v>
      </c>
      <c r="CC282" s="907" t="s">
        <v>1140</v>
      </c>
      <c r="CD282" s="907" t="s">
        <v>1140</v>
      </c>
      <c r="CE282" s="907" t="s">
        <v>1140</v>
      </c>
      <c r="CF282" s="907" t="s">
        <v>534</v>
      </c>
      <c r="CG282" s="907" t="s">
        <v>1140</v>
      </c>
      <c r="CH282" s="907" t="s">
        <v>1140</v>
      </c>
      <c r="CI282" s="907" t="s">
        <v>1140</v>
      </c>
      <c r="CJ282" s="907" t="s">
        <v>1140</v>
      </c>
      <c r="CK282" s="907" t="s">
        <v>534</v>
      </c>
      <c r="CL282" s="907" t="s">
        <v>1140</v>
      </c>
      <c r="CM282" s="907" t="s">
        <v>1140</v>
      </c>
      <c r="CN282" s="907" t="s">
        <v>534</v>
      </c>
      <c r="CO282" s="907" t="s">
        <v>1140</v>
      </c>
      <c r="CP282" s="907" t="s">
        <v>1140</v>
      </c>
      <c r="CQ282" s="907" t="s">
        <v>1140</v>
      </c>
      <c r="CR282" s="907" t="s">
        <v>1140</v>
      </c>
      <c r="CS282" s="907" t="s">
        <v>1140</v>
      </c>
      <c r="CT282" s="907" t="s">
        <v>1140</v>
      </c>
      <c r="CU282" s="907" t="s">
        <v>1140</v>
      </c>
      <c r="CV282" s="907" t="s">
        <v>1140</v>
      </c>
      <c r="CW282" s="907" t="s">
        <v>1140</v>
      </c>
      <c r="CX282" s="907" t="s">
        <v>1140</v>
      </c>
      <c r="CY282" s="907" t="s">
        <v>1140</v>
      </c>
      <c r="CZ282" s="907" t="s">
        <v>534</v>
      </c>
      <c r="DA282" s="907" t="s">
        <v>1140</v>
      </c>
      <c r="DB282" s="907" t="s">
        <v>1140</v>
      </c>
      <c r="DC282" s="907" t="s">
        <v>1140</v>
      </c>
      <c r="DD282" s="907" t="s">
        <v>1140</v>
      </c>
      <c r="DE282" s="907" t="s">
        <v>1140</v>
      </c>
      <c r="DF282" s="907" t="s">
        <v>1140</v>
      </c>
      <c r="DG282" s="907" t="s">
        <v>1140</v>
      </c>
      <c r="DH282" s="907" t="s">
        <v>1140</v>
      </c>
      <c r="DI282" s="907" t="s">
        <v>1140</v>
      </c>
      <c r="DJ282" s="907" t="s">
        <v>534</v>
      </c>
      <c r="DK282" s="907" t="s">
        <v>1140</v>
      </c>
      <c r="DL282" s="907" t="s">
        <v>1140</v>
      </c>
      <c r="DM282" s="907" t="s">
        <v>1140</v>
      </c>
      <c r="DN282" s="907" t="s">
        <v>1140</v>
      </c>
      <c r="DO282" s="907" t="s">
        <v>1140</v>
      </c>
      <c r="DP282" s="907" t="s">
        <v>1140</v>
      </c>
      <c r="DQ282" s="907" t="s">
        <v>1140</v>
      </c>
      <c r="DR282" s="907" t="s">
        <v>534</v>
      </c>
      <c r="DS282" s="907" t="s">
        <v>534</v>
      </c>
      <c r="DT282" s="907" t="s">
        <v>1140</v>
      </c>
      <c r="DU282" s="907" t="s">
        <v>1140</v>
      </c>
      <c r="DV282" s="907" t="s">
        <v>1140</v>
      </c>
      <c r="DW282" s="907" t="s">
        <v>534</v>
      </c>
      <c r="DX282" s="907" t="s">
        <v>534</v>
      </c>
      <c r="DY282" s="907" t="s">
        <v>534</v>
      </c>
      <c r="DZ282" s="907" t="s">
        <v>534</v>
      </c>
      <c r="EA282" s="907" t="s">
        <v>534</v>
      </c>
      <c r="EB282" s="907" t="s">
        <v>534</v>
      </c>
      <c r="EC282" s="907" t="s">
        <v>534</v>
      </c>
      <c r="ED282" s="907" t="s">
        <v>534</v>
      </c>
      <c r="EE282" s="907" t="s">
        <v>534</v>
      </c>
      <c r="EF282" s="907" t="s">
        <v>1140</v>
      </c>
      <c r="EG282" s="907" t="s">
        <v>1140</v>
      </c>
      <c r="EH282" s="907" t="s">
        <v>1140</v>
      </c>
      <c r="EI282" s="907" t="s">
        <v>1140</v>
      </c>
      <c r="EJ282" s="907" t="s">
        <v>1140</v>
      </c>
      <c r="EK282" s="907" t="s">
        <v>1140</v>
      </c>
      <c r="EL282" s="907" t="s">
        <v>1140</v>
      </c>
      <c r="EM282" s="907" t="s">
        <v>1140</v>
      </c>
      <c r="EN282" s="907" t="s">
        <v>1140</v>
      </c>
      <c r="EO282" s="907" t="s">
        <v>1140</v>
      </c>
      <c r="EP282" s="907" t="s">
        <v>1140</v>
      </c>
      <c r="EQ282" s="907" t="s">
        <v>1140</v>
      </c>
      <c r="ER282" s="907" t="s">
        <v>534</v>
      </c>
      <c r="ES282" s="907" t="s">
        <v>534</v>
      </c>
      <c r="ET282" s="907" t="s">
        <v>534</v>
      </c>
      <c r="EU282" s="907" t="s">
        <v>1140</v>
      </c>
      <c r="EV282" s="907" t="s">
        <v>1140</v>
      </c>
      <c r="EW282" s="907" t="s">
        <v>534</v>
      </c>
      <c r="EX282" s="907" t="s">
        <v>534</v>
      </c>
      <c r="EY282" s="907" t="s">
        <v>1140</v>
      </c>
      <c r="EZ282" s="907" t="s">
        <v>1140</v>
      </c>
      <c r="FA282" s="907" t="s">
        <v>1140</v>
      </c>
      <c r="FB282" s="907" t="s">
        <v>1140</v>
      </c>
      <c r="FC282" s="907" t="s">
        <v>1140</v>
      </c>
      <c r="FD282" s="907" t="s">
        <v>1140</v>
      </c>
      <c r="FE282" s="907" t="s">
        <v>1140</v>
      </c>
      <c r="FF282" s="907" t="s">
        <v>1140</v>
      </c>
      <c r="FG282" s="907" t="s">
        <v>1140</v>
      </c>
      <c r="FH282" s="907" t="s">
        <v>534</v>
      </c>
      <c r="FI282" s="907" t="s">
        <v>534</v>
      </c>
      <c r="FJ282" s="907" t="s">
        <v>1140</v>
      </c>
      <c r="FK282" s="907" t="s">
        <v>1140</v>
      </c>
      <c r="FL282" s="907" t="s">
        <v>1140</v>
      </c>
      <c r="FM282" s="907" t="s">
        <v>1140</v>
      </c>
      <c r="FN282" s="907" t="s">
        <v>1140</v>
      </c>
      <c r="FO282" s="907" t="s">
        <v>1140</v>
      </c>
      <c r="FP282" s="907" t="s">
        <v>1140</v>
      </c>
      <c r="FQ282" s="907" t="s">
        <v>1140</v>
      </c>
      <c r="FR282" s="907" t="s">
        <v>534</v>
      </c>
      <c r="FS282" s="907" t="s">
        <v>1140</v>
      </c>
      <c r="FT282" s="907" t="s">
        <v>1140</v>
      </c>
      <c r="FU282" s="907" t="s">
        <v>1140</v>
      </c>
      <c r="FV282" s="907" t="s">
        <v>534</v>
      </c>
      <c r="FW282" s="907" t="s">
        <v>1140</v>
      </c>
      <c r="FX282" s="907" t="s">
        <v>534</v>
      </c>
      <c r="FY282" s="907" t="s">
        <v>534</v>
      </c>
      <c r="FZ282" s="907" t="s">
        <v>534</v>
      </c>
      <c r="GA282" s="907" t="s">
        <v>534</v>
      </c>
      <c r="GB282" s="907" t="s">
        <v>534</v>
      </c>
      <c r="GC282" s="907" t="s">
        <v>1140</v>
      </c>
      <c r="GD282" s="907" t="s">
        <v>534</v>
      </c>
      <c r="GE282" s="907" t="s">
        <v>534</v>
      </c>
      <c r="GF282" s="907" t="s">
        <v>1140</v>
      </c>
      <c r="GG282" s="907" t="s">
        <v>1140</v>
      </c>
      <c r="GH282" s="907" t="s">
        <v>534</v>
      </c>
      <c r="GI282" s="907" t="s">
        <v>534</v>
      </c>
      <c r="GJ282" s="907" t="s">
        <v>534</v>
      </c>
      <c r="GK282" s="907" t="s">
        <v>534</v>
      </c>
    </row>
    <row r="283" spans="1:193" x14ac:dyDescent="0.2">
      <c r="A283" s="906">
        <v>44743</v>
      </c>
      <c r="B283" s="907" t="s">
        <v>1140</v>
      </c>
      <c r="C283" s="907" t="s">
        <v>1140</v>
      </c>
      <c r="D283" s="907" t="s">
        <v>1140</v>
      </c>
      <c r="E283" s="907" t="s">
        <v>534</v>
      </c>
      <c r="F283" s="907" t="s">
        <v>1140</v>
      </c>
      <c r="G283" s="907" t="s">
        <v>1140</v>
      </c>
      <c r="H283" s="907" t="s">
        <v>1140</v>
      </c>
      <c r="I283" s="907" t="s">
        <v>1140</v>
      </c>
      <c r="J283" s="907" t="s">
        <v>1140</v>
      </c>
      <c r="K283" s="907" t="s">
        <v>1140</v>
      </c>
      <c r="L283" s="907" t="s">
        <v>1140</v>
      </c>
      <c r="M283" s="907" t="s">
        <v>1140</v>
      </c>
      <c r="N283" s="907" t="s">
        <v>1140</v>
      </c>
      <c r="O283" s="907" t="s">
        <v>1140</v>
      </c>
      <c r="P283" s="907" t="s">
        <v>1140</v>
      </c>
      <c r="Q283" s="907" t="s">
        <v>1140</v>
      </c>
      <c r="R283" s="907" t="s">
        <v>1140</v>
      </c>
      <c r="S283" s="907" t="s">
        <v>1140</v>
      </c>
      <c r="T283" s="907" t="s">
        <v>1140</v>
      </c>
      <c r="U283" s="907" t="s">
        <v>534</v>
      </c>
      <c r="V283" s="907" t="s">
        <v>1140</v>
      </c>
      <c r="W283" s="907" t="s">
        <v>1140</v>
      </c>
      <c r="X283" s="907" t="s">
        <v>1140</v>
      </c>
      <c r="Y283" s="907" t="s">
        <v>1140</v>
      </c>
      <c r="Z283" s="907" t="s">
        <v>1140</v>
      </c>
      <c r="AA283" s="907" t="s">
        <v>1140</v>
      </c>
      <c r="AB283" s="907" t="s">
        <v>1140</v>
      </c>
      <c r="AC283" s="907" t="s">
        <v>1140</v>
      </c>
      <c r="AD283" s="907" t="s">
        <v>1140</v>
      </c>
      <c r="AE283" s="907" t="s">
        <v>1140</v>
      </c>
      <c r="AF283" s="907" t="s">
        <v>1140</v>
      </c>
      <c r="AG283" s="907" t="s">
        <v>1140</v>
      </c>
      <c r="AH283" s="907" t="s">
        <v>1140</v>
      </c>
      <c r="AI283" s="907" t="s">
        <v>1140</v>
      </c>
      <c r="AJ283" s="907" t="s">
        <v>1140</v>
      </c>
      <c r="AK283" s="907" t="s">
        <v>1140</v>
      </c>
      <c r="AL283" s="907" t="s">
        <v>1140</v>
      </c>
      <c r="AM283" s="907" t="s">
        <v>1140</v>
      </c>
      <c r="AN283" s="907" t="s">
        <v>1140</v>
      </c>
      <c r="AO283" s="907" t="s">
        <v>1140</v>
      </c>
      <c r="AP283" s="907" t="s">
        <v>1140</v>
      </c>
      <c r="AQ283" s="907" t="s">
        <v>1140</v>
      </c>
      <c r="AR283" s="907" t="s">
        <v>1140</v>
      </c>
      <c r="AS283" s="907" t="s">
        <v>1140</v>
      </c>
      <c r="AT283" s="907" t="s">
        <v>1140</v>
      </c>
      <c r="AU283" s="907" t="s">
        <v>1140</v>
      </c>
      <c r="AV283" s="907" t="s">
        <v>1140</v>
      </c>
      <c r="AW283" s="907" t="s">
        <v>1140</v>
      </c>
      <c r="AX283" s="907" t="s">
        <v>1140</v>
      </c>
      <c r="AY283" s="907" t="s">
        <v>534</v>
      </c>
      <c r="AZ283" s="907" t="s">
        <v>534</v>
      </c>
      <c r="BA283" s="907" t="s">
        <v>1140</v>
      </c>
      <c r="BB283" s="907" t="s">
        <v>534</v>
      </c>
      <c r="BC283" s="907" t="s">
        <v>1140</v>
      </c>
      <c r="BD283" s="907" t="s">
        <v>534</v>
      </c>
      <c r="BE283" s="907" t="s">
        <v>1140</v>
      </c>
      <c r="BF283" s="907" t="s">
        <v>1140</v>
      </c>
      <c r="BG283" s="907" t="s">
        <v>534</v>
      </c>
      <c r="BH283" s="907" t="s">
        <v>534</v>
      </c>
      <c r="BI283" s="907" t="s">
        <v>1140</v>
      </c>
      <c r="BJ283" s="907" t="s">
        <v>534</v>
      </c>
      <c r="BK283" s="907" t="s">
        <v>1140</v>
      </c>
      <c r="BL283" s="907" t="s">
        <v>534</v>
      </c>
      <c r="BM283" s="907" t="s">
        <v>534</v>
      </c>
      <c r="BN283" s="907" t="s">
        <v>534</v>
      </c>
      <c r="BO283" s="907" t="s">
        <v>534</v>
      </c>
      <c r="BP283" s="907" t="s">
        <v>534</v>
      </c>
      <c r="BQ283" s="907" t="s">
        <v>534</v>
      </c>
      <c r="BR283" s="907" t="s">
        <v>534</v>
      </c>
      <c r="BS283" s="907" t="s">
        <v>534</v>
      </c>
      <c r="BT283" s="907" t="s">
        <v>534</v>
      </c>
      <c r="BU283" s="907" t="s">
        <v>1140</v>
      </c>
      <c r="BV283" s="907" t="s">
        <v>1140</v>
      </c>
      <c r="BW283" s="907" t="s">
        <v>1140</v>
      </c>
      <c r="BX283" s="907" t="s">
        <v>1140</v>
      </c>
      <c r="BY283" s="907" t="s">
        <v>1140</v>
      </c>
      <c r="BZ283" s="907" t="s">
        <v>534</v>
      </c>
      <c r="CA283" s="907" t="s">
        <v>534</v>
      </c>
      <c r="CB283" s="907" t="s">
        <v>1140</v>
      </c>
      <c r="CC283" s="907" t="s">
        <v>1140</v>
      </c>
      <c r="CD283" s="907" t="s">
        <v>1140</v>
      </c>
      <c r="CE283" s="907" t="s">
        <v>1140</v>
      </c>
      <c r="CF283" s="907" t="s">
        <v>534</v>
      </c>
      <c r="CG283" s="907" t="s">
        <v>1140</v>
      </c>
      <c r="CH283" s="907" t="s">
        <v>1140</v>
      </c>
      <c r="CI283" s="907" t="s">
        <v>1140</v>
      </c>
      <c r="CJ283" s="907" t="s">
        <v>1140</v>
      </c>
      <c r="CK283" s="907" t="s">
        <v>534</v>
      </c>
      <c r="CL283" s="907" t="s">
        <v>1140</v>
      </c>
      <c r="CM283" s="907" t="s">
        <v>1140</v>
      </c>
      <c r="CN283" s="907" t="s">
        <v>534</v>
      </c>
      <c r="CO283" s="907" t="s">
        <v>1140</v>
      </c>
      <c r="CP283" s="907" t="s">
        <v>1140</v>
      </c>
      <c r="CQ283" s="907" t="s">
        <v>1140</v>
      </c>
      <c r="CR283" s="907" t="s">
        <v>1140</v>
      </c>
      <c r="CS283" s="907" t="s">
        <v>1140</v>
      </c>
      <c r="CT283" s="907" t="s">
        <v>1140</v>
      </c>
      <c r="CU283" s="907" t="s">
        <v>1140</v>
      </c>
      <c r="CV283" s="907" t="s">
        <v>1140</v>
      </c>
      <c r="CW283" s="907" t="s">
        <v>1140</v>
      </c>
      <c r="CX283" s="907" t="s">
        <v>1140</v>
      </c>
      <c r="CY283" s="907" t="s">
        <v>1140</v>
      </c>
      <c r="CZ283" s="907" t="s">
        <v>534</v>
      </c>
      <c r="DA283" s="907" t="s">
        <v>1140</v>
      </c>
      <c r="DB283" s="907" t="s">
        <v>1140</v>
      </c>
      <c r="DC283" s="907" t="s">
        <v>1140</v>
      </c>
      <c r="DD283" s="907" t="s">
        <v>1140</v>
      </c>
      <c r="DE283" s="907" t="s">
        <v>1140</v>
      </c>
      <c r="DF283" s="907" t="s">
        <v>1140</v>
      </c>
      <c r="DG283" s="907" t="s">
        <v>1140</v>
      </c>
      <c r="DH283" s="907" t="s">
        <v>1140</v>
      </c>
      <c r="DI283" s="907" t="s">
        <v>1140</v>
      </c>
      <c r="DJ283" s="907" t="s">
        <v>534</v>
      </c>
      <c r="DK283" s="907" t="s">
        <v>1140</v>
      </c>
      <c r="DL283" s="907" t="s">
        <v>1140</v>
      </c>
      <c r="DM283" s="907" t="s">
        <v>1140</v>
      </c>
      <c r="DN283" s="907" t="s">
        <v>1140</v>
      </c>
      <c r="DO283" s="907" t="s">
        <v>1140</v>
      </c>
      <c r="DP283" s="907" t="s">
        <v>1140</v>
      </c>
      <c r="DQ283" s="907" t="s">
        <v>1140</v>
      </c>
      <c r="DR283" s="907" t="s">
        <v>1140</v>
      </c>
      <c r="DS283" s="907" t="s">
        <v>1140</v>
      </c>
      <c r="DT283" s="907" t="s">
        <v>534</v>
      </c>
      <c r="DU283" s="907" t="s">
        <v>1140</v>
      </c>
      <c r="DV283" s="907" t="s">
        <v>1140</v>
      </c>
      <c r="DW283" s="907" t="s">
        <v>534</v>
      </c>
      <c r="DX283" s="907" t="s">
        <v>534</v>
      </c>
      <c r="DY283" s="907" t="s">
        <v>534</v>
      </c>
      <c r="DZ283" s="907" t="s">
        <v>534</v>
      </c>
      <c r="EA283" s="907" t="s">
        <v>534</v>
      </c>
      <c r="EB283" s="907" t="s">
        <v>534</v>
      </c>
      <c r="EC283" s="907" t="s">
        <v>534</v>
      </c>
      <c r="ED283" s="907" t="s">
        <v>534</v>
      </c>
      <c r="EE283" s="907" t="s">
        <v>534</v>
      </c>
      <c r="EF283" s="907" t="s">
        <v>1140</v>
      </c>
      <c r="EG283" s="907" t="s">
        <v>1140</v>
      </c>
      <c r="EH283" s="907" t="s">
        <v>1140</v>
      </c>
      <c r="EI283" s="907" t="s">
        <v>1140</v>
      </c>
      <c r="EJ283" s="907" t="s">
        <v>1140</v>
      </c>
      <c r="EK283" s="907" t="s">
        <v>1140</v>
      </c>
      <c r="EL283" s="907" t="s">
        <v>1140</v>
      </c>
      <c r="EM283" s="907" t="s">
        <v>1140</v>
      </c>
      <c r="EN283" s="907" t="s">
        <v>1140</v>
      </c>
      <c r="EO283" s="907" t="s">
        <v>1140</v>
      </c>
      <c r="EP283" s="907" t="s">
        <v>1140</v>
      </c>
      <c r="EQ283" s="907" t="s">
        <v>1140</v>
      </c>
      <c r="ER283" s="907" t="s">
        <v>534</v>
      </c>
      <c r="ES283" s="907" t="s">
        <v>1140</v>
      </c>
      <c r="ET283" s="907" t="s">
        <v>534</v>
      </c>
      <c r="EU283" s="907" t="s">
        <v>1140</v>
      </c>
      <c r="EV283" s="907" t="s">
        <v>1140</v>
      </c>
      <c r="EW283" s="907" t="s">
        <v>1140</v>
      </c>
      <c r="EX283" s="907" t="s">
        <v>534</v>
      </c>
      <c r="EY283" s="907" t="s">
        <v>1140</v>
      </c>
      <c r="EZ283" s="907" t="s">
        <v>1140</v>
      </c>
      <c r="FA283" s="907" t="s">
        <v>1140</v>
      </c>
      <c r="FB283" s="907" t="s">
        <v>1140</v>
      </c>
      <c r="FC283" s="907" t="s">
        <v>1140</v>
      </c>
      <c r="FD283" s="907" t="s">
        <v>1140</v>
      </c>
      <c r="FE283" s="907" t="s">
        <v>534</v>
      </c>
      <c r="FF283" s="907" t="s">
        <v>1140</v>
      </c>
      <c r="FG283" s="907" t="s">
        <v>1140</v>
      </c>
      <c r="FH283" s="907" t="s">
        <v>534</v>
      </c>
      <c r="FI283" s="907" t="s">
        <v>534</v>
      </c>
      <c r="FJ283" s="907" t="s">
        <v>1140</v>
      </c>
      <c r="FK283" s="907" t="s">
        <v>1140</v>
      </c>
      <c r="FL283" s="907" t="s">
        <v>1140</v>
      </c>
      <c r="FM283" s="907" t="s">
        <v>1140</v>
      </c>
      <c r="FN283" s="907" t="s">
        <v>1140</v>
      </c>
      <c r="FO283" s="907" t="s">
        <v>1140</v>
      </c>
      <c r="FP283" s="907" t="s">
        <v>1140</v>
      </c>
      <c r="FQ283" s="907" t="s">
        <v>1140</v>
      </c>
      <c r="FR283" s="907" t="s">
        <v>534</v>
      </c>
      <c r="FS283" s="907" t="s">
        <v>1140</v>
      </c>
      <c r="FT283" s="907" t="s">
        <v>1140</v>
      </c>
      <c r="FU283" s="907" t="s">
        <v>1140</v>
      </c>
      <c r="FV283" s="907" t="s">
        <v>534</v>
      </c>
      <c r="FW283" s="907" t="s">
        <v>1140</v>
      </c>
      <c r="FX283" s="907" t="s">
        <v>534</v>
      </c>
      <c r="FY283" s="907" t="s">
        <v>534</v>
      </c>
      <c r="FZ283" s="907" t="s">
        <v>534</v>
      </c>
      <c r="GA283" s="907" t="s">
        <v>534</v>
      </c>
      <c r="GB283" s="907" t="s">
        <v>1140</v>
      </c>
      <c r="GC283" s="907" t="s">
        <v>1140</v>
      </c>
      <c r="GD283" s="907" t="s">
        <v>534</v>
      </c>
      <c r="GE283" s="907" t="s">
        <v>534</v>
      </c>
      <c r="GF283" s="907" t="s">
        <v>1140</v>
      </c>
      <c r="GG283" s="907" t="s">
        <v>1140</v>
      </c>
      <c r="GH283" s="907" t="s">
        <v>534</v>
      </c>
      <c r="GI283" s="907" t="s">
        <v>534</v>
      </c>
      <c r="GJ283" s="907" t="s">
        <v>534</v>
      </c>
      <c r="GK283" s="907" t="s">
        <v>534</v>
      </c>
    </row>
    <row r="284" spans="1:193" x14ac:dyDescent="0.2">
      <c r="A284" s="906">
        <v>44744</v>
      </c>
      <c r="B284" s="907" t="s">
        <v>1140</v>
      </c>
      <c r="C284" s="907" t="s">
        <v>1140</v>
      </c>
      <c r="D284" s="907" t="s">
        <v>1140</v>
      </c>
      <c r="E284" s="907" t="s">
        <v>534</v>
      </c>
      <c r="F284" s="907" t="s">
        <v>1140</v>
      </c>
      <c r="G284" s="907" t="s">
        <v>1140</v>
      </c>
      <c r="H284" s="907" t="s">
        <v>1140</v>
      </c>
      <c r="I284" s="907" t="s">
        <v>1140</v>
      </c>
      <c r="J284" s="907" t="s">
        <v>1140</v>
      </c>
      <c r="K284" s="907" t="s">
        <v>1140</v>
      </c>
      <c r="L284" s="907" t="s">
        <v>1140</v>
      </c>
      <c r="M284" s="907" t="s">
        <v>1140</v>
      </c>
      <c r="N284" s="907" t="s">
        <v>1140</v>
      </c>
      <c r="O284" s="907" t="s">
        <v>1140</v>
      </c>
      <c r="P284" s="907" t="s">
        <v>1140</v>
      </c>
      <c r="Q284" s="907" t="s">
        <v>1140</v>
      </c>
      <c r="R284" s="907" t="s">
        <v>1140</v>
      </c>
      <c r="S284" s="907" t="s">
        <v>1140</v>
      </c>
      <c r="T284" s="907" t="s">
        <v>1140</v>
      </c>
      <c r="U284" s="907" t="s">
        <v>534</v>
      </c>
      <c r="V284" s="907" t="s">
        <v>1140</v>
      </c>
      <c r="W284" s="907" t="s">
        <v>1140</v>
      </c>
      <c r="X284" s="907" t="s">
        <v>1140</v>
      </c>
      <c r="Y284" s="907" t="s">
        <v>1140</v>
      </c>
      <c r="Z284" s="907" t="s">
        <v>1140</v>
      </c>
      <c r="AA284" s="907" t="s">
        <v>1140</v>
      </c>
      <c r="AB284" s="907" t="s">
        <v>1140</v>
      </c>
      <c r="AC284" s="907" t="s">
        <v>1140</v>
      </c>
      <c r="AD284" s="907" t="s">
        <v>1140</v>
      </c>
      <c r="AE284" s="907" t="s">
        <v>1140</v>
      </c>
      <c r="AF284" s="907" t="s">
        <v>1140</v>
      </c>
      <c r="AG284" s="907" t="s">
        <v>1140</v>
      </c>
      <c r="AH284" s="907" t="s">
        <v>1140</v>
      </c>
      <c r="AI284" s="907" t="s">
        <v>1140</v>
      </c>
      <c r="AJ284" s="907" t="s">
        <v>1140</v>
      </c>
      <c r="AK284" s="907" t="s">
        <v>1140</v>
      </c>
      <c r="AL284" s="907" t="s">
        <v>1140</v>
      </c>
      <c r="AM284" s="907" t="s">
        <v>1140</v>
      </c>
      <c r="AN284" s="907" t="s">
        <v>1140</v>
      </c>
      <c r="AO284" s="907" t="s">
        <v>1140</v>
      </c>
      <c r="AP284" s="907" t="s">
        <v>1140</v>
      </c>
      <c r="AQ284" s="907" t="s">
        <v>1140</v>
      </c>
      <c r="AR284" s="907" t="s">
        <v>1140</v>
      </c>
      <c r="AS284" s="907" t="s">
        <v>1140</v>
      </c>
      <c r="AT284" s="907" t="s">
        <v>1140</v>
      </c>
      <c r="AU284" s="907" t="s">
        <v>1140</v>
      </c>
      <c r="AV284" s="907" t="s">
        <v>1140</v>
      </c>
      <c r="AW284" s="907" t="s">
        <v>1140</v>
      </c>
      <c r="AX284" s="907" t="s">
        <v>1140</v>
      </c>
      <c r="AY284" s="907" t="s">
        <v>534</v>
      </c>
      <c r="AZ284" s="907" t="s">
        <v>534</v>
      </c>
      <c r="BA284" s="907" t="s">
        <v>1140</v>
      </c>
      <c r="BB284" s="907" t="s">
        <v>534</v>
      </c>
      <c r="BC284" s="907" t="s">
        <v>1140</v>
      </c>
      <c r="BD284" s="907" t="s">
        <v>534</v>
      </c>
      <c r="BE284" s="907" t="s">
        <v>1140</v>
      </c>
      <c r="BF284" s="907" t="s">
        <v>1140</v>
      </c>
      <c r="BG284" s="907" t="s">
        <v>534</v>
      </c>
      <c r="BH284" s="907" t="s">
        <v>534</v>
      </c>
      <c r="BI284" s="907" t="s">
        <v>1140</v>
      </c>
      <c r="BJ284" s="907" t="s">
        <v>534</v>
      </c>
      <c r="BK284" s="907" t="s">
        <v>1140</v>
      </c>
      <c r="BL284" s="907" t="s">
        <v>534</v>
      </c>
      <c r="BM284" s="907" t="s">
        <v>534</v>
      </c>
      <c r="BN284" s="907" t="s">
        <v>534</v>
      </c>
      <c r="BO284" s="907" t="s">
        <v>534</v>
      </c>
      <c r="BP284" s="907" t="s">
        <v>534</v>
      </c>
      <c r="BQ284" s="907" t="s">
        <v>534</v>
      </c>
      <c r="BR284" s="907" t="s">
        <v>534</v>
      </c>
      <c r="BS284" s="907" t="s">
        <v>534</v>
      </c>
      <c r="BT284" s="907" t="s">
        <v>534</v>
      </c>
      <c r="BU284" s="907" t="s">
        <v>1140</v>
      </c>
      <c r="BV284" s="907" t="s">
        <v>1140</v>
      </c>
      <c r="BW284" s="907" t="s">
        <v>1140</v>
      </c>
      <c r="BX284" s="907" t="s">
        <v>1140</v>
      </c>
      <c r="BY284" s="907" t="s">
        <v>1140</v>
      </c>
      <c r="BZ284" s="907" t="s">
        <v>534</v>
      </c>
      <c r="CA284" s="907" t="s">
        <v>534</v>
      </c>
      <c r="CB284" s="907" t="s">
        <v>1140</v>
      </c>
      <c r="CC284" s="907" t="s">
        <v>1140</v>
      </c>
      <c r="CD284" s="907" t="s">
        <v>1140</v>
      </c>
      <c r="CE284" s="907" t="s">
        <v>1140</v>
      </c>
      <c r="CF284" s="907" t="s">
        <v>534</v>
      </c>
      <c r="CG284" s="907" t="s">
        <v>1140</v>
      </c>
      <c r="CH284" s="907" t="s">
        <v>1140</v>
      </c>
      <c r="CI284" s="907" t="s">
        <v>1140</v>
      </c>
      <c r="CJ284" s="907" t="s">
        <v>1140</v>
      </c>
      <c r="CK284" s="907" t="s">
        <v>534</v>
      </c>
      <c r="CL284" s="907" t="s">
        <v>1140</v>
      </c>
      <c r="CM284" s="907" t="s">
        <v>1140</v>
      </c>
      <c r="CN284" s="907" t="s">
        <v>534</v>
      </c>
      <c r="CO284" s="907" t="s">
        <v>1140</v>
      </c>
      <c r="CP284" s="907" t="s">
        <v>1140</v>
      </c>
      <c r="CQ284" s="907" t="s">
        <v>1140</v>
      </c>
      <c r="CR284" s="907" t="s">
        <v>1140</v>
      </c>
      <c r="CS284" s="907" t="s">
        <v>1140</v>
      </c>
      <c r="CT284" s="907" t="s">
        <v>1140</v>
      </c>
      <c r="CU284" s="907" t="s">
        <v>1140</v>
      </c>
      <c r="CV284" s="907" t="s">
        <v>1140</v>
      </c>
      <c r="CW284" s="907" t="s">
        <v>534</v>
      </c>
      <c r="CX284" s="907" t="s">
        <v>534</v>
      </c>
      <c r="CY284" s="907" t="s">
        <v>1140</v>
      </c>
      <c r="CZ284" s="907" t="s">
        <v>534</v>
      </c>
      <c r="DA284" s="907" t="s">
        <v>1140</v>
      </c>
      <c r="DB284" s="907" t="s">
        <v>1140</v>
      </c>
      <c r="DC284" s="907" t="s">
        <v>1140</v>
      </c>
      <c r="DD284" s="907" t="s">
        <v>1140</v>
      </c>
      <c r="DE284" s="907" t="s">
        <v>1140</v>
      </c>
      <c r="DF284" s="907" t="s">
        <v>1140</v>
      </c>
      <c r="DG284" s="907" t="s">
        <v>1140</v>
      </c>
      <c r="DH284" s="907" t="s">
        <v>1140</v>
      </c>
      <c r="DI284" s="907" t="s">
        <v>1140</v>
      </c>
      <c r="DJ284" s="907" t="s">
        <v>534</v>
      </c>
      <c r="DK284" s="907" t="s">
        <v>1140</v>
      </c>
      <c r="DL284" s="907" t="s">
        <v>1140</v>
      </c>
      <c r="DM284" s="907" t="s">
        <v>1140</v>
      </c>
      <c r="DN284" s="907" t="s">
        <v>1140</v>
      </c>
      <c r="DO284" s="907" t="s">
        <v>1140</v>
      </c>
      <c r="DP284" s="907" t="s">
        <v>1140</v>
      </c>
      <c r="DQ284" s="907" t="s">
        <v>1140</v>
      </c>
      <c r="DR284" s="907" t="s">
        <v>1140</v>
      </c>
      <c r="DS284" s="907" t="s">
        <v>1140</v>
      </c>
      <c r="DT284" s="907" t="s">
        <v>534</v>
      </c>
      <c r="DU284" s="907" t="s">
        <v>1140</v>
      </c>
      <c r="DV284" s="907" t="s">
        <v>1140</v>
      </c>
      <c r="DW284" s="907" t="s">
        <v>534</v>
      </c>
      <c r="DX284" s="907" t="s">
        <v>534</v>
      </c>
      <c r="DY284" s="907" t="s">
        <v>534</v>
      </c>
      <c r="DZ284" s="907" t="s">
        <v>534</v>
      </c>
      <c r="EA284" s="907" t="s">
        <v>534</v>
      </c>
      <c r="EB284" s="907" t="s">
        <v>534</v>
      </c>
      <c r="EC284" s="907" t="s">
        <v>534</v>
      </c>
      <c r="ED284" s="907" t="s">
        <v>534</v>
      </c>
      <c r="EE284" s="907" t="s">
        <v>534</v>
      </c>
      <c r="EF284" s="907" t="s">
        <v>1140</v>
      </c>
      <c r="EG284" s="907" t="s">
        <v>1140</v>
      </c>
      <c r="EH284" s="907" t="s">
        <v>1140</v>
      </c>
      <c r="EI284" s="907" t="s">
        <v>1140</v>
      </c>
      <c r="EJ284" s="907" t="s">
        <v>1140</v>
      </c>
      <c r="EK284" s="907" t="s">
        <v>1140</v>
      </c>
      <c r="EL284" s="907" t="s">
        <v>1140</v>
      </c>
      <c r="EM284" s="907" t="s">
        <v>1140</v>
      </c>
      <c r="EN284" s="907" t="s">
        <v>1140</v>
      </c>
      <c r="EO284" s="907" t="s">
        <v>1140</v>
      </c>
      <c r="EP284" s="907" t="s">
        <v>1140</v>
      </c>
      <c r="EQ284" s="907" t="s">
        <v>1140</v>
      </c>
      <c r="ER284" s="907" t="s">
        <v>534</v>
      </c>
      <c r="ES284" s="907" t="s">
        <v>534</v>
      </c>
      <c r="ET284" s="907" t="s">
        <v>534</v>
      </c>
      <c r="EU284" s="907" t="s">
        <v>1140</v>
      </c>
      <c r="EV284" s="907" t="s">
        <v>534</v>
      </c>
      <c r="EW284" s="907" t="s">
        <v>1140</v>
      </c>
      <c r="EX284" s="907" t="s">
        <v>534</v>
      </c>
      <c r="EY284" s="907" t="s">
        <v>1140</v>
      </c>
      <c r="EZ284" s="907" t="s">
        <v>1140</v>
      </c>
      <c r="FA284" s="907" t="s">
        <v>1140</v>
      </c>
      <c r="FB284" s="907" t="s">
        <v>1140</v>
      </c>
      <c r="FC284" s="907" t="s">
        <v>534</v>
      </c>
      <c r="FD284" s="907" t="s">
        <v>1140</v>
      </c>
      <c r="FE284" s="907" t="s">
        <v>1140</v>
      </c>
      <c r="FF284" s="907" t="s">
        <v>1140</v>
      </c>
      <c r="FG284" s="907" t="s">
        <v>1140</v>
      </c>
      <c r="FH284" s="907" t="s">
        <v>534</v>
      </c>
      <c r="FI284" s="907" t="s">
        <v>534</v>
      </c>
      <c r="FJ284" s="907" t="s">
        <v>1140</v>
      </c>
      <c r="FK284" s="907" t="s">
        <v>1140</v>
      </c>
      <c r="FL284" s="907" t="s">
        <v>1140</v>
      </c>
      <c r="FM284" s="907" t="s">
        <v>1140</v>
      </c>
      <c r="FN284" s="907" t="s">
        <v>1140</v>
      </c>
      <c r="FO284" s="907" t="s">
        <v>1140</v>
      </c>
      <c r="FP284" s="907" t="s">
        <v>1140</v>
      </c>
      <c r="FQ284" s="907" t="s">
        <v>1140</v>
      </c>
      <c r="FR284" s="907" t="s">
        <v>534</v>
      </c>
      <c r="FS284" s="907" t="s">
        <v>1140</v>
      </c>
      <c r="FT284" s="907" t="s">
        <v>1140</v>
      </c>
      <c r="FU284" s="907" t="s">
        <v>1140</v>
      </c>
      <c r="FV284" s="907" t="s">
        <v>534</v>
      </c>
      <c r="FW284" s="907" t="s">
        <v>1140</v>
      </c>
      <c r="FX284" s="907" t="s">
        <v>534</v>
      </c>
      <c r="FY284" s="907" t="s">
        <v>534</v>
      </c>
      <c r="FZ284" s="907" t="s">
        <v>534</v>
      </c>
      <c r="GA284" s="907" t="s">
        <v>534</v>
      </c>
      <c r="GB284" s="907" t="s">
        <v>534</v>
      </c>
      <c r="GC284" s="907" t="s">
        <v>1140</v>
      </c>
      <c r="GD284" s="907" t="s">
        <v>534</v>
      </c>
      <c r="GE284" s="907" t="s">
        <v>534</v>
      </c>
      <c r="GF284" s="907" t="s">
        <v>1140</v>
      </c>
      <c r="GG284" s="907" t="s">
        <v>1140</v>
      </c>
      <c r="GH284" s="907" t="s">
        <v>534</v>
      </c>
      <c r="GI284" s="907" t="s">
        <v>534</v>
      </c>
      <c r="GJ284" s="907" t="s">
        <v>534</v>
      </c>
      <c r="GK284" s="907" t="s">
        <v>534</v>
      </c>
    </row>
    <row r="285" spans="1:193" x14ac:dyDescent="0.2">
      <c r="A285" s="906">
        <v>44745</v>
      </c>
      <c r="B285" s="907" t="s">
        <v>1140</v>
      </c>
      <c r="C285" s="907" t="s">
        <v>1140</v>
      </c>
      <c r="D285" s="907" t="s">
        <v>1140</v>
      </c>
      <c r="E285" s="907" t="s">
        <v>534</v>
      </c>
      <c r="F285" s="907" t="s">
        <v>1140</v>
      </c>
      <c r="G285" s="907" t="s">
        <v>1140</v>
      </c>
      <c r="H285" s="907" t="s">
        <v>1140</v>
      </c>
      <c r="I285" s="907" t="s">
        <v>1140</v>
      </c>
      <c r="J285" s="907" t="s">
        <v>1140</v>
      </c>
      <c r="K285" s="907" t="s">
        <v>1140</v>
      </c>
      <c r="L285" s="907" t="s">
        <v>1140</v>
      </c>
      <c r="M285" s="907" t="s">
        <v>1140</v>
      </c>
      <c r="N285" s="907" t="s">
        <v>1140</v>
      </c>
      <c r="O285" s="907" t="s">
        <v>1140</v>
      </c>
      <c r="P285" s="907" t="s">
        <v>1140</v>
      </c>
      <c r="Q285" s="907" t="s">
        <v>1140</v>
      </c>
      <c r="R285" s="907" t="s">
        <v>1140</v>
      </c>
      <c r="S285" s="907" t="s">
        <v>1140</v>
      </c>
      <c r="T285" s="907" t="s">
        <v>1140</v>
      </c>
      <c r="U285" s="907" t="s">
        <v>534</v>
      </c>
      <c r="V285" s="907" t="s">
        <v>1140</v>
      </c>
      <c r="W285" s="907" t="s">
        <v>1140</v>
      </c>
      <c r="X285" s="907" t="s">
        <v>1140</v>
      </c>
      <c r="Y285" s="907" t="s">
        <v>1140</v>
      </c>
      <c r="Z285" s="907" t="s">
        <v>1140</v>
      </c>
      <c r="AA285" s="907" t="s">
        <v>1140</v>
      </c>
      <c r="AB285" s="907" t="s">
        <v>1140</v>
      </c>
      <c r="AC285" s="907" t="s">
        <v>1140</v>
      </c>
      <c r="AD285" s="907" t="s">
        <v>1140</v>
      </c>
      <c r="AE285" s="907" t="s">
        <v>1140</v>
      </c>
      <c r="AF285" s="907" t="s">
        <v>1140</v>
      </c>
      <c r="AG285" s="907" t="s">
        <v>1140</v>
      </c>
      <c r="AH285" s="907" t="s">
        <v>1140</v>
      </c>
      <c r="AI285" s="907" t="s">
        <v>1140</v>
      </c>
      <c r="AJ285" s="907" t="s">
        <v>1140</v>
      </c>
      <c r="AK285" s="907" t="s">
        <v>1140</v>
      </c>
      <c r="AL285" s="907" t="s">
        <v>1140</v>
      </c>
      <c r="AM285" s="907" t="s">
        <v>1140</v>
      </c>
      <c r="AN285" s="907" t="s">
        <v>1140</v>
      </c>
      <c r="AO285" s="907" t="s">
        <v>1140</v>
      </c>
      <c r="AP285" s="907" t="s">
        <v>1140</v>
      </c>
      <c r="AQ285" s="907" t="s">
        <v>1140</v>
      </c>
      <c r="AR285" s="907" t="s">
        <v>1140</v>
      </c>
      <c r="AS285" s="907" t="s">
        <v>1140</v>
      </c>
      <c r="AT285" s="907" t="s">
        <v>1140</v>
      </c>
      <c r="AU285" s="907" t="s">
        <v>1140</v>
      </c>
      <c r="AV285" s="907" t="s">
        <v>1140</v>
      </c>
      <c r="AW285" s="907" t="s">
        <v>1140</v>
      </c>
      <c r="AX285" s="907" t="s">
        <v>1140</v>
      </c>
      <c r="AY285" s="907" t="s">
        <v>534</v>
      </c>
      <c r="AZ285" s="907" t="s">
        <v>534</v>
      </c>
      <c r="BA285" s="907" t="s">
        <v>1140</v>
      </c>
      <c r="BB285" s="907" t="s">
        <v>534</v>
      </c>
      <c r="BC285" s="907" t="s">
        <v>1140</v>
      </c>
      <c r="BD285" s="907" t="s">
        <v>534</v>
      </c>
      <c r="BE285" s="907" t="s">
        <v>1140</v>
      </c>
      <c r="BF285" s="907" t="s">
        <v>1140</v>
      </c>
      <c r="BG285" s="907" t="s">
        <v>534</v>
      </c>
      <c r="BH285" s="907" t="s">
        <v>534</v>
      </c>
      <c r="BI285" s="907" t="s">
        <v>1140</v>
      </c>
      <c r="BJ285" s="907" t="s">
        <v>534</v>
      </c>
      <c r="BK285" s="907" t="s">
        <v>1140</v>
      </c>
      <c r="BL285" s="907" t="s">
        <v>534</v>
      </c>
      <c r="BM285" s="907" t="s">
        <v>534</v>
      </c>
      <c r="BN285" s="907" t="s">
        <v>534</v>
      </c>
      <c r="BO285" s="907" t="s">
        <v>534</v>
      </c>
      <c r="BP285" s="907" t="s">
        <v>534</v>
      </c>
      <c r="BQ285" s="907" t="s">
        <v>534</v>
      </c>
      <c r="BR285" s="907" t="s">
        <v>534</v>
      </c>
      <c r="BS285" s="907" t="s">
        <v>534</v>
      </c>
      <c r="BT285" s="907" t="s">
        <v>534</v>
      </c>
      <c r="BU285" s="907" t="s">
        <v>1140</v>
      </c>
      <c r="BV285" s="907" t="s">
        <v>1140</v>
      </c>
      <c r="BW285" s="907" t="s">
        <v>1140</v>
      </c>
      <c r="BX285" s="907" t="s">
        <v>1140</v>
      </c>
      <c r="BY285" s="907" t="s">
        <v>1140</v>
      </c>
      <c r="BZ285" s="907" t="s">
        <v>534</v>
      </c>
      <c r="CA285" s="907" t="s">
        <v>534</v>
      </c>
      <c r="CB285" s="907" t="s">
        <v>1140</v>
      </c>
      <c r="CC285" s="907" t="s">
        <v>1140</v>
      </c>
      <c r="CD285" s="907" t="s">
        <v>1140</v>
      </c>
      <c r="CE285" s="907" t="s">
        <v>1140</v>
      </c>
      <c r="CF285" s="907" t="s">
        <v>534</v>
      </c>
      <c r="CG285" s="907" t="s">
        <v>1140</v>
      </c>
      <c r="CH285" s="907" t="s">
        <v>1140</v>
      </c>
      <c r="CI285" s="907" t="s">
        <v>1140</v>
      </c>
      <c r="CJ285" s="907" t="s">
        <v>1140</v>
      </c>
      <c r="CK285" s="907" t="s">
        <v>534</v>
      </c>
      <c r="CL285" s="907" t="s">
        <v>1140</v>
      </c>
      <c r="CM285" s="907" t="s">
        <v>1140</v>
      </c>
      <c r="CN285" s="907" t="s">
        <v>534</v>
      </c>
      <c r="CO285" s="907" t="s">
        <v>1140</v>
      </c>
      <c r="CP285" s="907" t="s">
        <v>1140</v>
      </c>
      <c r="CQ285" s="907" t="s">
        <v>1140</v>
      </c>
      <c r="CR285" s="907" t="s">
        <v>1140</v>
      </c>
      <c r="CS285" s="907" t="s">
        <v>1140</v>
      </c>
      <c r="CT285" s="907" t="s">
        <v>1140</v>
      </c>
      <c r="CU285" s="907" t="s">
        <v>1140</v>
      </c>
      <c r="CV285" s="907" t="s">
        <v>1140</v>
      </c>
      <c r="CW285" s="907" t="s">
        <v>1140</v>
      </c>
      <c r="CX285" s="907" t="s">
        <v>1140</v>
      </c>
      <c r="CY285" s="907" t="s">
        <v>1140</v>
      </c>
      <c r="CZ285" s="907" t="s">
        <v>534</v>
      </c>
      <c r="DA285" s="907" t="s">
        <v>1140</v>
      </c>
      <c r="DB285" s="907" t="s">
        <v>1140</v>
      </c>
      <c r="DC285" s="907" t="s">
        <v>1140</v>
      </c>
      <c r="DD285" s="907" t="s">
        <v>1140</v>
      </c>
      <c r="DE285" s="907" t="s">
        <v>1140</v>
      </c>
      <c r="DF285" s="907" t="s">
        <v>1140</v>
      </c>
      <c r="DG285" s="907" t="s">
        <v>1140</v>
      </c>
      <c r="DH285" s="907" t="s">
        <v>1140</v>
      </c>
      <c r="DI285" s="907" t="s">
        <v>1140</v>
      </c>
      <c r="DJ285" s="907" t="s">
        <v>534</v>
      </c>
      <c r="DK285" s="907" t="s">
        <v>1140</v>
      </c>
      <c r="DL285" s="907" t="s">
        <v>1140</v>
      </c>
      <c r="DM285" s="907" t="s">
        <v>1140</v>
      </c>
      <c r="DN285" s="907" t="s">
        <v>1140</v>
      </c>
      <c r="DO285" s="907" t="s">
        <v>1140</v>
      </c>
      <c r="DP285" s="907" t="s">
        <v>1140</v>
      </c>
      <c r="DQ285" s="907" t="s">
        <v>1140</v>
      </c>
      <c r="DR285" s="907" t="s">
        <v>534</v>
      </c>
      <c r="DS285" s="907" t="s">
        <v>534</v>
      </c>
      <c r="DT285" s="907" t="s">
        <v>534</v>
      </c>
      <c r="DU285" s="907" t="s">
        <v>1140</v>
      </c>
      <c r="DV285" s="907" t="s">
        <v>1140</v>
      </c>
      <c r="DW285" s="907" t="s">
        <v>534</v>
      </c>
      <c r="DX285" s="907" t="s">
        <v>534</v>
      </c>
      <c r="DY285" s="907" t="s">
        <v>534</v>
      </c>
      <c r="DZ285" s="907" t="s">
        <v>534</v>
      </c>
      <c r="EA285" s="907" t="s">
        <v>534</v>
      </c>
      <c r="EB285" s="907" t="s">
        <v>534</v>
      </c>
      <c r="EC285" s="907" t="s">
        <v>534</v>
      </c>
      <c r="ED285" s="907" t="s">
        <v>534</v>
      </c>
      <c r="EE285" s="907" t="s">
        <v>534</v>
      </c>
      <c r="EF285" s="907" t="s">
        <v>1140</v>
      </c>
      <c r="EG285" s="907" t="s">
        <v>1140</v>
      </c>
      <c r="EH285" s="907" t="s">
        <v>1140</v>
      </c>
      <c r="EI285" s="907" t="s">
        <v>1140</v>
      </c>
      <c r="EJ285" s="907" t="s">
        <v>1140</v>
      </c>
      <c r="EK285" s="907" t="s">
        <v>1140</v>
      </c>
      <c r="EL285" s="907" t="s">
        <v>1140</v>
      </c>
      <c r="EM285" s="907" t="s">
        <v>1140</v>
      </c>
      <c r="EN285" s="907" t="s">
        <v>1140</v>
      </c>
      <c r="EO285" s="907" t="s">
        <v>1140</v>
      </c>
      <c r="EP285" s="907" t="s">
        <v>1140</v>
      </c>
      <c r="EQ285" s="907" t="s">
        <v>1140</v>
      </c>
      <c r="ER285" s="907" t="s">
        <v>1140</v>
      </c>
      <c r="ES285" s="907" t="s">
        <v>534</v>
      </c>
      <c r="ET285" s="907" t="s">
        <v>534</v>
      </c>
      <c r="EU285" s="907" t="s">
        <v>1140</v>
      </c>
      <c r="EV285" s="907" t="s">
        <v>1140</v>
      </c>
      <c r="EW285" s="907" t="s">
        <v>1140</v>
      </c>
      <c r="EX285" s="907" t="s">
        <v>534</v>
      </c>
      <c r="EY285" s="907" t="s">
        <v>1140</v>
      </c>
      <c r="EZ285" s="907" t="s">
        <v>1140</v>
      </c>
      <c r="FA285" s="907" t="s">
        <v>534</v>
      </c>
      <c r="FB285" s="907" t="s">
        <v>1140</v>
      </c>
      <c r="FC285" s="907" t="s">
        <v>1140</v>
      </c>
      <c r="FD285" s="907" t="s">
        <v>1140</v>
      </c>
      <c r="FE285" s="907" t="s">
        <v>534</v>
      </c>
      <c r="FF285" s="907" t="s">
        <v>1140</v>
      </c>
      <c r="FG285" s="907" t="s">
        <v>1140</v>
      </c>
      <c r="FH285" s="907" t="s">
        <v>534</v>
      </c>
      <c r="FI285" s="907" t="s">
        <v>534</v>
      </c>
      <c r="FJ285" s="907" t="s">
        <v>1140</v>
      </c>
      <c r="FK285" s="907" t="s">
        <v>1140</v>
      </c>
      <c r="FL285" s="907" t="s">
        <v>1140</v>
      </c>
      <c r="FM285" s="907" t="s">
        <v>1140</v>
      </c>
      <c r="FN285" s="907" t="s">
        <v>1140</v>
      </c>
      <c r="FO285" s="907" t="s">
        <v>1140</v>
      </c>
      <c r="FP285" s="907" t="s">
        <v>1140</v>
      </c>
      <c r="FQ285" s="907" t="s">
        <v>1140</v>
      </c>
      <c r="FR285" s="907" t="s">
        <v>534</v>
      </c>
      <c r="FS285" s="907" t="s">
        <v>1140</v>
      </c>
      <c r="FT285" s="907" t="s">
        <v>1140</v>
      </c>
      <c r="FU285" s="907" t="s">
        <v>1140</v>
      </c>
      <c r="FV285" s="907" t="s">
        <v>534</v>
      </c>
      <c r="FW285" s="907" t="s">
        <v>1140</v>
      </c>
      <c r="FX285" s="907" t="s">
        <v>534</v>
      </c>
      <c r="FY285" s="907" t="s">
        <v>534</v>
      </c>
      <c r="FZ285" s="907" t="s">
        <v>534</v>
      </c>
      <c r="GA285" s="907" t="s">
        <v>534</v>
      </c>
      <c r="GB285" s="907" t="s">
        <v>534</v>
      </c>
      <c r="GC285" s="907" t="s">
        <v>1140</v>
      </c>
      <c r="GD285" s="907" t="s">
        <v>534</v>
      </c>
      <c r="GE285" s="907" t="s">
        <v>534</v>
      </c>
      <c r="GF285" s="907" t="s">
        <v>1140</v>
      </c>
      <c r="GG285" s="907" t="s">
        <v>1140</v>
      </c>
      <c r="GH285" s="907" t="s">
        <v>534</v>
      </c>
      <c r="GI285" s="907" t="s">
        <v>534</v>
      </c>
      <c r="GJ285" s="907" t="s">
        <v>534</v>
      </c>
      <c r="GK285" s="907" t="s">
        <v>534</v>
      </c>
    </row>
    <row r="286" spans="1:193" x14ac:dyDescent="0.2">
      <c r="A286" s="906">
        <v>44746</v>
      </c>
      <c r="B286" s="907" t="s">
        <v>1140</v>
      </c>
      <c r="C286" s="907" t="s">
        <v>1140</v>
      </c>
      <c r="D286" s="907" t="s">
        <v>1140</v>
      </c>
      <c r="E286" s="907" t="s">
        <v>534</v>
      </c>
      <c r="F286" s="907" t="s">
        <v>1140</v>
      </c>
      <c r="G286" s="907" t="s">
        <v>1140</v>
      </c>
      <c r="H286" s="907" t="s">
        <v>1140</v>
      </c>
      <c r="I286" s="907" t="s">
        <v>1140</v>
      </c>
      <c r="J286" s="907" t="s">
        <v>1140</v>
      </c>
      <c r="K286" s="907" t="s">
        <v>1140</v>
      </c>
      <c r="L286" s="907" t="s">
        <v>1140</v>
      </c>
      <c r="M286" s="907" t="s">
        <v>1140</v>
      </c>
      <c r="N286" s="907" t="s">
        <v>1140</v>
      </c>
      <c r="O286" s="907" t="s">
        <v>1140</v>
      </c>
      <c r="P286" s="907" t="s">
        <v>1140</v>
      </c>
      <c r="Q286" s="907" t="s">
        <v>1140</v>
      </c>
      <c r="R286" s="907" t="s">
        <v>1140</v>
      </c>
      <c r="S286" s="907" t="s">
        <v>1140</v>
      </c>
      <c r="T286" s="907" t="s">
        <v>1140</v>
      </c>
      <c r="U286" s="907" t="s">
        <v>534</v>
      </c>
      <c r="V286" s="907" t="s">
        <v>1140</v>
      </c>
      <c r="W286" s="907" t="s">
        <v>1140</v>
      </c>
      <c r="X286" s="907" t="s">
        <v>1140</v>
      </c>
      <c r="Y286" s="907" t="s">
        <v>1140</v>
      </c>
      <c r="Z286" s="907" t="s">
        <v>1140</v>
      </c>
      <c r="AA286" s="907" t="s">
        <v>1140</v>
      </c>
      <c r="AB286" s="907" t="s">
        <v>1140</v>
      </c>
      <c r="AC286" s="907" t="s">
        <v>1140</v>
      </c>
      <c r="AD286" s="907" t="s">
        <v>1140</v>
      </c>
      <c r="AE286" s="907" t="s">
        <v>1140</v>
      </c>
      <c r="AF286" s="907" t="s">
        <v>1140</v>
      </c>
      <c r="AG286" s="907" t="s">
        <v>1140</v>
      </c>
      <c r="AH286" s="907" t="s">
        <v>1140</v>
      </c>
      <c r="AI286" s="907" t="s">
        <v>1140</v>
      </c>
      <c r="AJ286" s="907" t="s">
        <v>1140</v>
      </c>
      <c r="AK286" s="907" t="s">
        <v>1140</v>
      </c>
      <c r="AL286" s="907" t="s">
        <v>1140</v>
      </c>
      <c r="AM286" s="907" t="s">
        <v>1140</v>
      </c>
      <c r="AN286" s="907" t="s">
        <v>1140</v>
      </c>
      <c r="AO286" s="907" t="s">
        <v>1140</v>
      </c>
      <c r="AP286" s="907" t="s">
        <v>1140</v>
      </c>
      <c r="AQ286" s="907" t="s">
        <v>1140</v>
      </c>
      <c r="AR286" s="907" t="s">
        <v>1140</v>
      </c>
      <c r="AS286" s="907" t="s">
        <v>1140</v>
      </c>
      <c r="AT286" s="907" t="s">
        <v>1140</v>
      </c>
      <c r="AU286" s="907" t="s">
        <v>1140</v>
      </c>
      <c r="AV286" s="907" t="s">
        <v>1140</v>
      </c>
      <c r="AW286" s="907" t="s">
        <v>1140</v>
      </c>
      <c r="AX286" s="907" t="s">
        <v>1140</v>
      </c>
      <c r="AY286" s="907" t="s">
        <v>534</v>
      </c>
      <c r="AZ286" s="907" t="s">
        <v>534</v>
      </c>
      <c r="BA286" s="907" t="s">
        <v>1140</v>
      </c>
      <c r="BB286" s="907" t="s">
        <v>534</v>
      </c>
      <c r="BC286" s="907" t="s">
        <v>1140</v>
      </c>
      <c r="BD286" s="907" t="s">
        <v>534</v>
      </c>
      <c r="BE286" s="907" t="s">
        <v>1140</v>
      </c>
      <c r="BF286" s="907" t="s">
        <v>1140</v>
      </c>
      <c r="BG286" s="907" t="s">
        <v>534</v>
      </c>
      <c r="BH286" s="907" t="s">
        <v>534</v>
      </c>
      <c r="BI286" s="907" t="s">
        <v>1140</v>
      </c>
      <c r="BJ286" s="907" t="s">
        <v>534</v>
      </c>
      <c r="BK286" s="907" t="s">
        <v>1140</v>
      </c>
      <c r="BL286" s="907" t="s">
        <v>534</v>
      </c>
      <c r="BM286" s="907" t="s">
        <v>534</v>
      </c>
      <c r="BN286" s="907" t="s">
        <v>534</v>
      </c>
      <c r="BO286" s="907" t="s">
        <v>534</v>
      </c>
      <c r="BP286" s="907" t="s">
        <v>534</v>
      </c>
      <c r="BQ286" s="907" t="s">
        <v>534</v>
      </c>
      <c r="BR286" s="907" t="s">
        <v>534</v>
      </c>
      <c r="BS286" s="907" t="s">
        <v>534</v>
      </c>
      <c r="BT286" s="907" t="s">
        <v>534</v>
      </c>
      <c r="BU286" s="907" t="s">
        <v>1140</v>
      </c>
      <c r="BV286" s="907" t="s">
        <v>1140</v>
      </c>
      <c r="BW286" s="907" t="s">
        <v>1140</v>
      </c>
      <c r="BX286" s="907" t="s">
        <v>1140</v>
      </c>
      <c r="BY286" s="907" t="s">
        <v>1140</v>
      </c>
      <c r="BZ286" s="907" t="s">
        <v>534</v>
      </c>
      <c r="CA286" s="907" t="s">
        <v>534</v>
      </c>
      <c r="CB286" s="907" t="s">
        <v>1140</v>
      </c>
      <c r="CC286" s="907" t="s">
        <v>1140</v>
      </c>
      <c r="CD286" s="907" t="s">
        <v>1140</v>
      </c>
      <c r="CE286" s="907" t="s">
        <v>1140</v>
      </c>
      <c r="CF286" s="907" t="s">
        <v>534</v>
      </c>
      <c r="CG286" s="907" t="s">
        <v>1140</v>
      </c>
      <c r="CH286" s="907" t="s">
        <v>1140</v>
      </c>
      <c r="CI286" s="907" t="s">
        <v>1140</v>
      </c>
      <c r="CJ286" s="907" t="s">
        <v>1140</v>
      </c>
      <c r="CK286" s="907" t="s">
        <v>534</v>
      </c>
      <c r="CL286" s="907" t="s">
        <v>1140</v>
      </c>
      <c r="CM286" s="907" t="s">
        <v>1140</v>
      </c>
      <c r="CN286" s="907" t="s">
        <v>534</v>
      </c>
      <c r="CO286" s="907" t="s">
        <v>1140</v>
      </c>
      <c r="CP286" s="907" t="s">
        <v>1140</v>
      </c>
      <c r="CQ286" s="907" t="s">
        <v>1140</v>
      </c>
      <c r="CR286" s="907" t="s">
        <v>1140</v>
      </c>
      <c r="CS286" s="907" t="s">
        <v>1140</v>
      </c>
      <c r="CT286" s="907" t="s">
        <v>1140</v>
      </c>
      <c r="CU286" s="907" t="s">
        <v>1140</v>
      </c>
      <c r="CV286" s="907" t="s">
        <v>1140</v>
      </c>
      <c r="CW286" s="907" t="s">
        <v>1140</v>
      </c>
      <c r="CX286" s="907" t="s">
        <v>1140</v>
      </c>
      <c r="CY286" s="907" t="s">
        <v>1140</v>
      </c>
      <c r="CZ286" s="907" t="s">
        <v>534</v>
      </c>
      <c r="DA286" s="907" t="s">
        <v>1140</v>
      </c>
      <c r="DB286" s="907" t="s">
        <v>1140</v>
      </c>
      <c r="DC286" s="907" t="s">
        <v>1140</v>
      </c>
      <c r="DD286" s="907" t="s">
        <v>1140</v>
      </c>
      <c r="DE286" s="907" t="s">
        <v>1140</v>
      </c>
      <c r="DF286" s="907" t="s">
        <v>1140</v>
      </c>
      <c r="DG286" s="907" t="s">
        <v>1140</v>
      </c>
      <c r="DH286" s="907" t="s">
        <v>1140</v>
      </c>
      <c r="DI286" s="907" t="s">
        <v>1140</v>
      </c>
      <c r="DJ286" s="907" t="s">
        <v>534</v>
      </c>
      <c r="DK286" s="907" t="s">
        <v>1140</v>
      </c>
      <c r="DL286" s="907" t="s">
        <v>1140</v>
      </c>
      <c r="DM286" s="907" t="s">
        <v>1140</v>
      </c>
      <c r="DN286" s="907" t="s">
        <v>1140</v>
      </c>
      <c r="DO286" s="907" t="s">
        <v>1140</v>
      </c>
      <c r="DP286" s="907" t="s">
        <v>1140</v>
      </c>
      <c r="DQ286" s="907" t="s">
        <v>1140</v>
      </c>
      <c r="DR286" s="907" t="s">
        <v>534</v>
      </c>
      <c r="DS286" s="907" t="s">
        <v>534</v>
      </c>
      <c r="DT286" s="907" t="s">
        <v>534</v>
      </c>
      <c r="DU286" s="907" t="s">
        <v>1140</v>
      </c>
      <c r="DV286" s="907" t="s">
        <v>1140</v>
      </c>
      <c r="DW286" s="907" t="s">
        <v>534</v>
      </c>
      <c r="DX286" s="907" t="s">
        <v>534</v>
      </c>
      <c r="DY286" s="907" t="s">
        <v>534</v>
      </c>
      <c r="DZ286" s="907" t="s">
        <v>534</v>
      </c>
      <c r="EA286" s="907" t="s">
        <v>534</v>
      </c>
      <c r="EB286" s="907" t="s">
        <v>534</v>
      </c>
      <c r="EC286" s="907" t="s">
        <v>534</v>
      </c>
      <c r="ED286" s="907" t="s">
        <v>534</v>
      </c>
      <c r="EE286" s="907" t="s">
        <v>534</v>
      </c>
      <c r="EF286" s="907" t="s">
        <v>1140</v>
      </c>
      <c r="EG286" s="907" t="s">
        <v>1140</v>
      </c>
      <c r="EH286" s="907" t="s">
        <v>1140</v>
      </c>
      <c r="EI286" s="907" t="s">
        <v>1140</v>
      </c>
      <c r="EJ286" s="907" t="s">
        <v>1140</v>
      </c>
      <c r="EK286" s="907" t="s">
        <v>1140</v>
      </c>
      <c r="EL286" s="907" t="s">
        <v>1140</v>
      </c>
      <c r="EM286" s="907" t="s">
        <v>1140</v>
      </c>
      <c r="EN286" s="907" t="s">
        <v>1140</v>
      </c>
      <c r="EO286" s="907" t="s">
        <v>1140</v>
      </c>
      <c r="EP286" s="907" t="s">
        <v>1140</v>
      </c>
      <c r="EQ286" s="907" t="s">
        <v>1140</v>
      </c>
      <c r="ER286" s="907" t="s">
        <v>534</v>
      </c>
      <c r="ES286" s="907" t="s">
        <v>534</v>
      </c>
      <c r="ET286" s="907" t="s">
        <v>534</v>
      </c>
      <c r="EU286" s="907" t="s">
        <v>1140</v>
      </c>
      <c r="EV286" s="907" t="s">
        <v>1140</v>
      </c>
      <c r="EW286" s="907" t="s">
        <v>1140</v>
      </c>
      <c r="EX286" s="907" t="s">
        <v>534</v>
      </c>
      <c r="EY286" s="907" t="s">
        <v>1140</v>
      </c>
      <c r="EZ286" s="907" t="s">
        <v>1140</v>
      </c>
      <c r="FA286" s="907" t="s">
        <v>1140</v>
      </c>
      <c r="FB286" s="907" t="s">
        <v>534</v>
      </c>
      <c r="FC286" s="907" t="s">
        <v>1140</v>
      </c>
      <c r="FD286" s="907" t="s">
        <v>1140</v>
      </c>
      <c r="FE286" s="907" t="s">
        <v>1140</v>
      </c>
      <c r="FF286" s="907" t="s">
        <v>1140</v>
      </c>
      <c r="FG286" s="907" t="s">
        <v>1140</v>
      </c>
      <c r="FH286" s="907" t="s">
        <v>534</v>
      </c>
      <c r="FI286" s="907" t="s">
        <v>534</v>
      </c>
      <c r="FJ286" s="907" t="s">
        <v>1140</v>
      </c>
      <c r="FK286" s="907" t="s">
        <v>1140</v>
      </c>
      <c r="FL286" s="907" t="s">
        <v>1140</v>
      </c>
      <c r="FM286" s="907" t="s">
        <v>1140</v>
      </c>
      <c r="FN286" s="907" t="s">
        <v>1140</v>
      </c>
      <c r="FO286" s="907" t="s">
        <v>1140</v>
      </c>
      <c r="FP286" s="907" t="s">
        <v>1140</v>
      </c>
      <c r="FQ286" s="907" t="s">
        <v>1140</v>
      </c>
      <c r="FR286" s="907" t="s">
        <v>534</v>
      </c>
      <c r="FS286" s="907" t="s">
        <v>1140</v>
      </c>
      <c r="FT286" s="907" t="s">
        <v>1140</v>
      </c>
      <c r="FU286" s="907" t="s">
        <v>1140</v>
      </c>
      <c r="FV286" s="907" t="s">
        <v>534</v>
      </c>
      <c r="FW286" s="907" t="s">
        <v>1140</v>
      </c>
      <c r="FX286" s="907" t="s">
        <v>534</v>
      </c>
      <c r="FY286" s="907" t="s">
        <v>534</v>
      </c>
      <c r="FZ286" s="907" t="s">
        <v>534</v>
      </c>
      <c r="GA286" s="907" t="s">
        <v>534</v>
      </c>
      <c r="GB286" s="907" t="s">
        <v>1140</v>
      </c>
      <c r="GC286" s="907" t="s">
        <v>1140</v>
      </c>
      <c r="GD286" s="907" t="s">
        <v>534</v>
      </c>
      <c r="GE286" s="907" t="s">
        <v>534</v>
      </c>
      <c r="GF286" s="907" t="s">
        <v>1140</v>
      </c>
      <c r="GG286" s="907" t="s">
        <v>1140</v>
      </c>
      <c r="GH286" s="907" t="s">
        <v>534</v>
      </c>
      <c r="GI286" s="907" t="s">
        <v>534</v>
      </c>
      <c r="GJ286" s="907" t="s">
        <v>534</v>
      </c>
      <c r="GK286" s="907" t="s">
        <v>534</v>
      </c>
    </row>
    <row r="287" spans="1:193" x14ac:dyDescent="0.2">
      <c r="A287" s="906">
        <v>44747</v>
      </c>
      <c r="B287" s="907" t="s">
        <v>1140</v>
      </c>
      <c r="C287" s="907" t="s">
        <v>1140</v>
      </c>
      <c r="D287" s="907" t="s">
        <v>1140</v>
      </c>
      <c r="E287" s="907" t="s">
        <v>534</v>
      </c>
      <c r="F287" s="907" t="s">
        <v>1140</v>
      </c>
      <c r="G287" s="907" t="s">
        <v>1140</v>
      </c>
      <c r="H287" s="907" t="s">
        <v>1140</v>
      </c>
      <c r="I287" s="907" t="s">
        <v>534</v>
      </c>
      <c r="J287" s="907" t="s">
        <v>1140</v>
      </c>
      <c r="K287" s="907" t="s">
        <v>1140</v>
      </c>
      <c r="L287" s="907" t="s">
        <v>1140</v>
      </c>
      <c r="M287" s="907" t="s">
        <v>1140</v>
      </c>
      <c r="N287" s="907" t="s">
        <v>1140</v>
      </c>
      <c r="O287" s="907" t="s">
        <v>1140</v>
      </c>
      <c r="P287" s="907" t="s">
        <v>1140</v>
      </c>
      <c r="Q287" s="907" t="s">
        <v>1140</v>
      </c>
      <c r="R287" s="907" t="s">
        <v>1140</v>
      </c>
      <c r="S287" s="907" t="s">
        <v>1140</v>
      </c>
      <c r="T287" s="907" t="s">
        <v>1140</v>
      </c>
      <c r="U287" s="907" t="s">
        <v>534</v>
      </c>
      <c r="V287" s="907" t="s">
        <v>1140</v>
      </c>
      <c r="W287" s="907" t="s">
        <v>1140</v>
      </c>
      <c r="X287" s="907" t="s">
        <v>1140</v>
      </c>
      <c r="Y287" s="907" t="s">
        <v>1140</v>
      </c>
      <c r="Z287" s="907" t="s">
        <v>1140</v>
      </c>
      <c r="AA287" s="907" t="s">
        <v>1140</v>
      </c>
      <c r="AB287" s="907" t="s">
        <v>1140</v>
      </c>
      <c r="AC287" s="907" t="s">
        <v>1140</v>
      </c>
      <c r="AD287" s="907" t="s">
        <v>1140</v>
      </c>
      <c r="AE287" s="907" t="s">
        <v>1140</v>
      </c>
      <c r="AF287" s="907" t="s">
        <v>1140</v>
      </c>
      <c r="AG287" s="907" t="s">
        <v>1140</v>
      </c>
      <c r="AH287" s="907" t="s">
        <v>1140</v>
      </c>
      <c r="AI287" s="907" t="s">
        <v>1140</v>
      </c>
      <c r="AJ287" s="907" t="s">
        <v>1140</v>
      </c>
      <c r="AK287" s="907" t="s">
        <v>1140</v>
      </c>
      <c r="AL287" s="907" t="s">
        <v>1140</v>
      </c>
      <c r="AM287" s="907" t="s">
        <v>1140</v>
      </c>
      <c r="AN287" s="907" t="s">
        <v>1140</v>
      </c>
      <c r="AO287" s="907" t="s">
        <v>1140</v>
      </c>
      <c r="AP287" s="907" t="s">
        <v>1140</v>
      </c>
      <c r="AQ287" s="907" t="s">
        <v>1140</v>
      </c>
      <c r="AR287" s="907" t="s">
        <v>1140</v>
      </c>
      <c r="AS287" s="907" t="s">
        <v>1140</v>
      </c>
      <c r="AT287" s="907" t="s">
        <v>1140</v>
      </c>
      <c r="AU287" s="907" t="s">
        <v>1140</v>
      </c>
      <c r="AV287" s="907" t="s">
        <v>1140</v>
      </c>
      <c r="AW287" s="907" t="s">
        <v>1140</v>
      </c>
      <c r="AX287" s="907" t="s">
        <v>1140</v>
      </c>
      <c r="AY287" s="907" t="s">
        <v>534</v>
      </c>
      <c r="AZ287" s="907" t="s">
        <v>534</v>
      </c>
      <c r="BA287" s="907" t="s">
        <v>1140</v>
      </c>
      <c r="BB287" s="907" t="s">
        <v>534</v>
      </c>
      <c r="BC287" s="907" t="s">
        <v>1140</v>
      </c>
      <c r="BD287" s="907" t="s">
        <v>534</v>
      </c>
      <c r="BE287" s="907" t="s">
        <v>1140</v>
      </c>
      <c r="BF287" s="907" t="s">
        <v>1140</v>
      </c>
      <c r="BG287" s="907" t="s">
        <v>534</v>
      </c>
      <c r="BH287" s="907" t="s">
        <v>534</v>
      </c>
      <c r="BI287" s="907" t="s">
        <v>1140</v>
      </c>
      <c r="BJ287" s="907" t="s">
        <v>534</v>
      </c>
      <c r="BK287" s="907" t="s">
        <v>1140</v>
      </c>
      <c r="BL287" s="907" t="s">
        <v>534</v>
      </c>
      <c r="BM287" s="907" t="s">
        <v>534</v>
      </c>
      <c r="BN287" s="907" t="s">
        <v>534</v>
      </c>
      <c r="BO287" s="907" t="s">
        <v>534</v>
      </c>
      <c r="BP287" s="907" t="s">
        <v>534</v>
      </c>
      <c r="BQ287" s="907" t="s">
        <v>534</v>
      </c>
      <c r="BR287" s="907" t="s">
        <v>534</v>
      </c>
      <c r="BS287" s="907" t="s">
        <v>534</v>
      </c>
      <c r="BT287" s="907" t="s">
        <v>534</v>
      </c>
      <c r="BU287" s="907" t="s">
        <v>1140</v>
      </c>
      <c r="BV287" s="907" t="s">
        <v>1140</v>
      </c>
      <c r="BW287" s="907" t="s">
        <v>1140</v>
      </c>
      <c r="BX287" s="907" t="s">
        <v>1140</v>
      </c>
      <c r="BY287" s="907" t="s">
        <v>1140</v>
      </c>
      <c r="BZ287" s="907" t="s">
        <v>534</v>
      </c>
      <c r="CA287" s="907" t="s">
        <v>534</v>
      </c>
      <c r="CB287" s="907" t="s">
        <v>1140</v>
      </c>
      <c r="CC287" s="907" t="s">
        <v>1140</v>
      </c>
      <c r="CD287" s="907" t="s">
        <v>1140</v>
      </c>
      <c r="CE287" s="907" t="s">
        <v>1140</v>
      </c>
      <c r="CF287" s="907" t="s">
        <v>534</v>
      </c>
      <c r="CG287" s="907" t="s">
        <v>1140</v>
      </c>
      <c r="CH287" s="907" t="s">
        <v>1140</v>
      </c>
      <c r="CI287" s="907" t="s">
        <v>1140</v>
      </c>
      <c r="CJ287" s="907" t="s">
        <v>1140</v>
      </c>
      <c r="CK287" s="907" t="s">
        <v>534</v>
      </c>
      <c r="CL287" s="907" t="s">
        <v>1140</v>
      </c>
      <c r="CM287" s="907" t="s">
        <v>1140</v>
      </c>
      <c r="CN287" s="907" t="s">
        <v>534</v>
      </c>
      <c r="CO287" s="907" t="s">
        <v>1140</v>
      </c>
      <c r="CP287" s="907" t="s">
        <v>1140</v>
      </c>
      <c r="CQ287" s="907" t="s">
        <v>1140</v>
      </c>
      <c r="CR287" s="907" t="s">
        <v>1140</v>
      </c>
      <c r="CS287" s="907" t="s">
        <v>1140</v>
      </c>
      <c r="CT287" s="907" t="s">
        <v>1140</v>
      </c>
      <c r="CU287" s="907" t="s">
        <v>1140</v>
      </c>
      <c r="CV287" s="907" t="s">
        <v>1140</v>
      </c>
      <c r="CW287" s="907" t="s">
        <v>1140</v>
      </c>
      <c r="CX287" s="907" t="s">
        <v>1140</v>
      </c>
      <c r="CY287" s="907" t="s">
        <v>1140</v>
      </c>
      <c r="CZ287" s="907" t="s">
        <v>534</v>
      </c>
      <c r="DA287" s="907" t="s">
        <v>1140</v>
      </c>
      <c r="DB287" s="907" t="s">
        <v>1140</v>
      </c>
      <c r="DC287" s="907" t="s">
        <v>1140</v>
      </c>
      <c r="DD287" s="907" t="s">
        <v>1140</v>
      </c>
      <c r="DE287" s="907" t="s">
        <v>1140</v>
      </c>
      <c r="DF287" s="907" t="s">
        <v>1140</v>
      </c>
      <c r="DG287" s="907" t="s">
        <v>1140</v>
      </c>
      <c r="DH287" s="907" t="s">
        <v>1140</v>
      </c>
      <c r="DI287" s="907" t="s">
        <v>1140</v>
      </c>
      <c r="DJ287" s="907" t="s">
        <v>534</v>
      </c>
      <c r="DK287" s="907" t="s">
        <v>1140</v>
      </c>
      <c r="DL287" s="907" t="s">
        <v>1140</v>
      </c>
      <c r="DM287" s="907" t="s">
        <v>1140</v>
      </c>
      <c r="DN287" s="907" t="s">
        <v>1140</v>
      </c>
      <c r="DO287" s="907" t="s">
        <v>1140</v>
      </c>
      <c r="DP287" s="907" t="s">
        <v>1140</v>
      </c>
      <c r="DQ287" s="907" t="s">
        <v>1140</v>
      </c>
      <c r="DR287" s="907" t="s">
        <v>1140</v>
      </c>
      <c r="DS287" s="907" t="s">
        <v>1140</v>
      </c>
      <c r="DT287" s="907" t="s">
        <v>1140</v>
      </c>
      <c r="DU287" s="907" t="s">
        <v>1140</v>
      </c>
      <c r="DV287" s="907" t="s">
        <v>1140</v>
      </c>
      <c r="DW287" s="907" t="s">
        <v>534</v>
      </c>
      <c r="DX287" s="907" t="s">
        <v>534</v>
      </c>
      <c r="DY287" s="907" t="s">
        <v>534</v>
      </c>
      <c r="DZ287" s="907" t="s">
        <v>534</v>
      </c>
      <c r="EA287" s="907" t="s">
        <v>534</v>
      </c>
      <c r="EB287" s="907" t="s">
        <v>534</v>
      </c>
      <c r="EC287" s="907" t="s">
        <v>534</v>
      </c>
      <c r="ED287" s="907" t="s">
        <v>534</v>
      </c>
      <c r="EE287" s="907" t="s">
        <v>534</v>
      </c>
      <c r="EF287" s="907" t="s">
        <v>1140</v>
      </c>
      <c r="EG287" s="907" t="s">
        <v>1140</v>
      </c>
      <c r="EH287" s="907" t="s">
        <v>1140</v>
      </c>
      <c r="EI287" s="907" t="s">
        <v>1140</v>
      </c>
      <c r="EJ287" s="907" t="s">
        <v>1140</v>
      </c>
      <c r="EK287" s="907" t="s">
        <v>1140</v>
      </c>
      <c r="EL287" s="907" t="s">
        <v>1140</v>
      </c>
      <c r="EM287" s="907" t="s">
        <v>1140</v>
      </c>
      <c r="EN287" s="907" t="s">
        <v>1140</v>
      </c>
      <c r="EO287" s="907" t="s">
        <v>1140</v>
      </c>
      <c r="EP287" s="907" t="s">
        <v>1140</v>
      </c>
      <c r="EQ287" s="907" t="s">
        <v>1140</v>
      </c>
      <c r="ER287" s="907" t="s">
        <v>534</v>
      </c>
      <c r="ES287" s="907" t="s">
        <v>534</v>
      </c>
      <c r="ET287" s="907" t="s">
        <v>534</v>
      </c>
      <c r="EU287" s="907" t="s">
        <v>1140</v>
      </c>
      <c r="EV287" s="907" t="s">
        <v>1140</v>
      </c>
      <c r="EW287" s="907" t="s">
        <v>1140</v>
      </c>
      <c r="EX287" s="907" t="s">
        <v>534</v>
      </c>
      <c r="EY287" s="907" t="s">
        <v>1140</v>
      </c>
      <c r="EZ287" s="907" t="s">
        <v>1140</v>
      </c>
      <c r="FA287" s="907" t="s">
        <v>1140</v>
      </c>
      <c r="FB287" s="907" t="s">
        <v>1140</v>
      </c>
      <c r="FC287" s="907" t="s">
        <v>1140</v>
      </c>
      <c r="FD287" s="907" t="s">
        <v>1140</v>
      </c>
      <c r="FE287" s="907" t="s">
        <v>1140</v>
      </c>
      <c r="FF287" s="907" t="s">
        <v>1140</v>
      </c>
      <c r="FG287" s="907" t="s">
        <v>1140</v>
      </c>
      <c r="FH287" s="907" t="s">
        <v>534</v>
      </c>
      <c r="FI287" s="907" t="s">
        <v>534</v>
      </c>
      <c r="FJ287" s="907" t="s">
        <v>1140</v>
      </c>
      <c r="FK287" s="907" t="s">
        <v>1140</v>
      </c>
      <c r="FL287" s="907" t="s">
        <v>1140</v>
      </c>
      <c r="FM287" s="907" t="s">
        <v>1140</v>
      </c>
      <c r="FN287" s="907" t="s">
        <v>1140</v>
      </c>
      <c r="FO287" s="907" t="s">
        <v>1140</v>
      </c>
      <c r="FP287" s="907" t="s">
        <v>1140</v>
      </c>
      <c r="FQ287" s="907" t="s">
        <v>1140</v>
      </c>
      <c r="FR287" s="907" t="s">
        <v>534</v>
      </c>
      <c r="FS287" s="907" t="s">
        <v>1140</v>
      </c>
      <c r="FT287" s="907" t="s">
        <v>1140</v>
      </c>
      <c r="FU287" s="907" t="s">
        <v>1140</v>
      </c>
      <c r="FV287" s="907" t="s">
        <v>534</v>
      </c>
      <c r="FW287" s="907" t="s">
        <v>1140</v>
      </c>
      <c r="FX287" s="907" t="s">
        <v>534</v>
      </c>
      <c r="FY287" s="907" t="s">
        <v>534</v>
      </c>
      <c r="FZ287" s="907" t="s">
        <v>534</v>
      </c>
      <c r="GA287" s="907" t="s">
        <v>534</v>
      </c>
      <c r="GB287" s="907" t="s">
        <v>534</v>
      </c>
      <c r="GC287" s="907" t="s">
        <v>1140</v>
      </c>
      <c r="GD287" s="907" t="s">
        <v>534</v>
      </c>
      <c r="GE287" s="907" t="s">
        <v>534</v>
      </c>
      <c r="GF287" s="907" t="s">
        <v>1140</v>
      </c>
      <c r="GG287" s="907" t="s">
        <v>1140</v>
      </c>
      <c r="GH287" s="907" t="s">
        <v>534</v>
      </c>
      <c r="GI287" s="907" t="s">
        <v>534</v>
      </c>
      <c r="GJ287" s="907" t="s">
        <v>534</v>
      </c>
      <c r="GK287" s="907" t="s">
        <v>534</v>
      </c>
    </row>
    <row r="288" spans="1:193" x14ac:dyDescent="0.2">
      <c r="A288" s="906">
        <v>44748</v>
      </c>
      <c r="B288" s="907" t="s">
        <v>1140</v>
      </c>
      <c r="C288" s="907" t="s">
        <v>1140</v>
      </c>
      <c r="D288" s="907" t="s">
        <v>1140</v>
      </c>
      <c r="E288" s="907" t="s">
        <v>534</v>
      </c>
      <c r="F288" s="907" t="s">
        <v>1140</v>
      </c>
      <c r="G288" s="907" t="s">
        <v>1140</v>
      </c>
      <c r="H288" s="907" t="s">
        <v>1140</v>
      </c>
      <c r="I288" s="907" t="s">
        <v>534</v>
      </c>
      <c r="J288" s="907" t="s">
        <v>1140</v>
      </c>
      <c r="K288" s="907" t="s">
        <v>1140</v>
      </c>
      <c r="L288" s="907" t="s">
        <v>1140</v>
      </c>
      <c r="M288" s="907" t="s">
        <v>1140</v>
      </c>
      <c r="N288" s="907" t="s">
        <v>1140</v>
      </c>
      <c r="O288" s="907" t="s">
        <v>1140</v>
      </c>
      <c r="P288" s="907" t="s">
        <v>1140</v>
      </c>
      <c r="Q288" s="907" t="s">
        <v>1140</v>
      </c>
      <c r="R288" s="907" t="s">
        <v>1140</v>
      </c>
      <c r="S288" s="907" t="s">
        <v>1140</v>
      </c>
      <c r="T288" s="907" t="s">
        <v>1140</v>
      </c>
      <c r="U288" s="907" t="s">
        <v>534</v>
      </c>
      <c r="V288" s="907" t="s">
        <v>1140</v>
      </c>
      <c r="W288" s="907" t="s">
        <v>1140</v>
      </c>
      <c r="X288" s="907" t="s">
        <v>1140</v>
      </c>
      <c r="Y288" s="907" t="s">
        <v>1140</v>
      </c>
      <c r="Z288" s="907" t="s">
        <v>1140</v>
      </c>
      <c r="AA288" s="907" t="s">
        <v>1140</v>
      </c>
      <c r="AB288" s="907" t="s">
        <v>1140</v>
      </c>
      <c r="AC288" s="907" t="s">
        <v>1140</v>
      </c>
      <c r="AD288" s="907" t="s">
        <v>1140</v>
      </c>
      <c r="AE288" s="907" t="s">
        <v>1140</v>
      </c>
      <c r="AF288" s="907" t="s">
        <v>1140</v>
      </c>
      <c r="AG288" s="907" t="s">
        <v>1140</v>
      </c>
      <c r="AH288" s="907" t="s">
        <v>1140</v>
      </c>
      <c r="AI288" s="907" t="s">
        <v>1140</v>
      </c>
      <c r="AJ288" s="907" t="s">
        <v>1140</v>
      </c>
      <c r="AK288" s="907" t="s">
        <v>1140</v>
      </c>
      <c r="AL288" s="907" t="s">
        <v>1140</v>
      </c>
      <c r="AM288" s="907" t="s">
        <v>1140</v>
      </c>
      <c r="AN288" s="907" t="s">
        <v>1140</v>
      </c>
      <c r="AO288" s="907" t="s">
        <v>1140</v>
      </c>
      <c r="AP288" s="907" t="s">
        <v>1140</v>
      </c>
      <c r="AQ288" s="907" t="s">
        <v>1140</v>
      </c>
      <c r="AR288" s="907" t="s">
        <v>1140</v>
      </c>
      <c r="AS288" s="907" t="s">
        <v>1140</v>
      </c>
      <c r="AT288" s="907" t="s">
        <v>1140</v>
      </c>
      <c r="AU288" s="907" t="s">
        <v>1140</v>
      </c>
      <c r="AV288" s="907" t="s">
        <v>1140</v>
      </c>
      <c r="AW288" s="907" t="s">
        <v>1140</v>
      </c>
      <c r="AX288" s="907" t="s">
        <v>1140</v>
      </c>
      <c r="AY288" s="907" t="s">
        <v>534</v>
      </c>
      <c r="AZ288" s="907" t="s">
        <v>534</v>
      </c>
      <c r="BA288" s="907" t="s">
        <v>1140</v>
      </c>
      <c r="BB288" s="907" t="s">
        <v>534</v>
      </c>
      <c r="BC288" s="907" t="s">
        <v>1140</v>
      </c>
      <c r="BD288" s="907" t="s">
        <v>534</v>
      </c>
      <c r="BE288" s="907" t="s">
        <v>1140</v>
      </c>
      <c r="BF288" s="907" t="s">
        <v>1140</v>
      </c>
      <c r="BG288" s="907" t="s">
        <v>534</v>
      </c>
      <c r="BH288" s="907" t="s">
        <v>534</v>
      </c>
      <c r="BI288" s="907" t="s">
        <v>1140</v>
      </c>
      <c r="BJ288" s="907" t="s">
        <v>534</v>
      </c>
      <c r="BK288" s="907" t="s">
        <v>1140</v>
      </c>
      <c r="BL288" s="907" t="s">
        <v>534</v>
      </c>
      <c r="BM288" s="907" t="s">
        <v>1140</v>
      </c>
      <c r="BN288" s="907" t="s">
        <v>1140</v>
      </c>
      <c r="BO288" s="907" t="s">
        <v>534</v>
      </c>
      <c r="BP288" s="907" t="s">
        <v>534</v>
      </c>
      <c r="BQ288" s="907" t="s">
        <v>534</v>
      </c>
      <c r="BR288" s="907" t="s">
        <v>534</v>
      </c>
      <c r="BS288" s="907" t="s">
        <v>1140</v>
      </c>
      <c r="BT288" s="907" t="s">
        <v>534</v>
      </c>
      <c r="BU288" s="907" t="s">
        <v>1140</v>
      </c>
      <c r="BV288" s="907" t="s">
        <v>1140</v>
      </c>
      <c r="BW288" s="907" t="s">
        <v>1140</v>
      </c>
      <c r="BX288" s="907" t="s">
        <v>1140</v>
      </c>
      <c r="BY288" s="907" t="s">
        <v>1140</v>
      </c>
      <c r="BZ288" s="907" t="s">
        <v>534</v>
      </c>
      <c r="CA288" s="907" t="s">
        <v>534</v>
      </c>
      <c r="CB288" s="907" t="s">
        <v>1140</v>
      </c>
      <c r="CC288" s="907" t="s">
        <v>1140</v>
      </c>
      <c r="CD288" s="907" t="s">
        <v>1140</v>
      </c>
      <c r="CE288" s="907" t="s">
        <v>1140</v>
      </c>
      <c r="CF288" s="907" t="s">
        <v>534</v>
      </c>
      <c r="CG288" s="907" t="s">
        <v>1140</v>
      </c>
      <c r="CH288" s="907" t="s">
        <v>1140</v>
      </c>
      <c r="CI288" s="907" t="s">
        <v>1140</v>
      </c>
      <c r="CJ288" s="907" t="s">
        <v>1140</v>
      </c>
      <c r="CK288" s="907" t="s">
        <v>534</v>
      </c>
      <c r="CL288" s="907" t="s">
        <v>1140</v>
      </c>
      <c r="CM288" s="907" t="s">
        <v>1140</v>
      </c>
      <c r="CN288" s="907" t="s">
        <v>534</v>
      </c>
      <c r="CO288" s="907" t="s">
        <v>1140</v>
      </c>
      <c r="CP288" s="907" t="s">
        <v>1140</v>
      </c>
      <c r="CQ288" s="907" t="s">
        <v>1140</v>
      </c>
      <c r="CR288" s="907" t="s">
        <v>1140</v>
      </c>
      <c r="CS288" s="907" t="s">
        <v>1140</v>
      </c>
      <c r="CT288" s="907" t="s">
        <v>1140</v>
      </c>
      <c r="CU288" s="907" t="s">
        <v>1140</v>
      </c>
      <c r="CV288" s="907" t="s">
        <v>1140</v>
      </c>
      <c r="CW288" s="907" t="s">
        <v>1140</v>
      </c>
      <c r="CX288" s="907" t="s">
        <v>1140</v>
      </c>
      <c r="CY288" s="907" t="s">
        <v>1140</v>
      </c>
      <c r="CZ288" s="907" t="s">
        <v>534</v>
      </c>
      <c r="DA288" s="907" t="s">
        <v>1140</v>
      </c>
      <c r="DB288" s="907" t="s">
        <v>1140</v>
      </c>
      <c r="DC288" s="907" t="s">
        <v>1140</v>
      </c>
      <c r="DD288" s="907" t="s">
        <v>1140</v>
      </c>
      <c r="DE288" s="907" t="s">
        <v>1140</v>
      </c>
      <c r="DF288" s="907" t="s">
        <v>1140</v>
      </c>
      <c r="DG288" s="907" t="s">
        <v>1140</v>
      </c>
      <c r="DH288" s="907" t="s">
        <v>1140</v>
      </c>
      <c r="DI288" s="907" t="s">
        <v>1140</v>
      </c>
      <c r="DJ288" s="907" t="s">
        <v>534</v>
      </c>
      <c r="DK288" s="907" t="s">
        <v>1140</v>
      </c>
      <c r="DL288" s="907" t="s">
        <v>1140</v>
      </c>
      <c r="DM288" s="907" t="s">
        <v>1140</v>
      </c>
      <c r="DN288" s="907" t="s">
        <v>1140</v>
      </c>
      <c r="DO288" s="907" t="s">
        <v>1140</v>
      </c>
      <c r="DP288" s="907" t="s">
        <v>1140</v>
      </c>
      <c r="DQ288" s="907" t="s">
        <v>1140</v>
      </c>
      <c r="DR288" s="907" t="s">
        <v>1140</v>
      </c>
      <c r="DS288" s="907" t="s">
        <v>1140</v>
      </c>
      <c r="DT288" s="907" t="s">
        <v>1140</v>
      </c>
      <c r="DU288" s="907" t="s">
        <v>1140</v>
      </c>
      <c r="DV288" s="907" t="s">
        <v>1140</v>
      </c>
      <c r="DW288" s="907" t="s">
        <v>534</v>
      </c>
      <c r="DX288" s="907" t="s">
        <v>534</v>
      </c>
      <c r="DY288" s="907" t="s">
        <v>534</v>
      </c>
      <c r="DZ288" s="907" t="s">
        <v>534</v>
      </c>
      <c r="EA288" s="907" t="s">
        <v>534</v>
      </c>
      <c r="EB288" s="907" t="s">
        <v>534</v>
      </c>
      <c r="EC288" s="907" t="s">
        <v>534</v>
      </c>
      <c r="ED288" s="907" t="s">
        <v>534</v>
      </c>
      <c r="EE288" s="907" t="s">
        <v>534</v>
      </c>
      <c r="EF288" s="907" t="s">
        <v>1140</v>
      </c>
      <c r="EG288" s="907" t="s">
        <v>1140</v>
      </c>
      <c r="EH288" s="907" t="s">
        <v>1140</v>
      </c>
      <c r="EI288" s="907" t="s">
        <v>1140</v>
      </c>
      <c r="EJ288" s="907" t="s">
        <v>1140</v>
      </c>
      <c r="EK288" s="907" t="s">
        <v>1140</v>
      </c>
      <c r="EL288" s="907" t="s">
        <v>1140</v>
      </c>
      <c r="EM288" s="907" t="s">
        <v>1140</v>
      </c>
      <c r="EN288" s="907" t="s">
        <v>1140</v>
      </c>
      <c r="EO288" s="907" t="s">
        <v>1140</v>
      </c>
      <c r="EP288" s="907" t="s">
        <v>1140</v>
      </c>
      <c r="EQ288" s="907" t="s">
        <v>1140</v>
      </c>
      <c r="ER288" s="907" t="s">
        <v>534</v>
      </c>
      <c r="ES288" s="907" t="s">
        <v>534</v>
      </c>
      <c r="ET288" s="907" t="s">
        <v>534</v>
      </c>
      <c r="EU288" s="907" t="s">
        <v>1140</v>
      </c>
      <c r="EV288" s="907" t="s">
        <v>1140</v>
      </c>
      <c r="EW288" s="907" t="s">
        <v>1140</v>
      </c>
      <c r="EX288" s="907" t="s">
        <v>534</v>
      </c>
      <c r="EY288" s="907" t="s">
        <v>1140</v>
      </c>
      <c r="EZ288" s="907" t="s">
        <v>1140</v>
      </c>
      <c r="FA288" s="907" t="s">
        <v>1140</v>
      </c>
      <c r="FB288" s="907" t="s">
        <v>1140</v>
      </c>
      <c r="FC288" s="907" t="s">
        <v>534</v>
      </c>
      <c r="FD288" s="907" t="s">
        <v>1140</v>
      </c>
      <c r="FE288" s="907" t="s">
        <v>1140</v>
      </c>
      <c r="FF288" s="907" t="s">
        <v>1140</v>
      </c>
      <c r="FG288" s="907" t="s">
        <v>1140</v>
      </c>
      <c r="FH288" s="907" t="s">
        <v>534</v>
      </c>
      <c r="FI288" s="907" t="s">
        <v>534</v>
      </c>
      <c r="FJ288" s="907" t="s">
        <v>1140</v>
      </c>
      <c r="FK288" s="907" t="s">
        <v>1140</v>
      </c>
      <c r="FL288" s="907" t="s">
        <v>1140</v>
      </c>
      <c r="FM288" s="907" t="s">
        <v>1140</v>
      </c>
      <c r="FN288" s="907" t="s">
        <v>1140</v>
      </c>
      <c r="FO288" s="907" t="s">
        <v>1140</v>
      </c>
      <c r="FP288" s="907" t="s">
        <v>1140</v>
      </c>
      <c r="FQ288" s="907" t="s">
        <v>1140</v>
      </c>
      <c r="FR288" s="907" t="s">
        <v>534</v>
      </c>
      <c r="FS288" s="907" t="s">
        <v>1140</v>
      </c>
      <c r="FT288" s="907" t="s">
        <v>1140</v>
      </c>
      <c r="FU288" s="907" t="s">
        <v>1140</v>
      </c>
      <c r="FV288" s="907" t="s">
        <v>534</v>
      </c>
      <c r="FW288" s="907" t="s">
        <v>1140</v>
      </c>
      <c r="FX288" s="907" t="s">
        <v>534</v>
      </c>
      <c r="FY288" s="907" t="s">
        <v>534</v>
      </c>
      <c r="FZ288" s="907" t="s">
        <v>534</v>
      </c>
      <c r="GA288" s="907" t="s">
        <v>534</v>
      </c>
      <c r="GB288" s="907" t="s">
        <v>534</v>
      </c>
      <c r="GC288" s="907" t="s">
        <v>1140</v>
      </c>
      <c r="GD288" s="907" t="s">
        <v>534</v>
      </c>
      <c r="GE288" s="907" t="s">
        <v>534</v>
      </c>
      <c r="GF288" s="907" t="s">
        <v>1140</v>
      </c>
      <c r="GG288" s="907" t="s">
        <v>1140</v>
      </c>
      <c r="GH288" s="907" t="s">
        <v>534</v>
      </c>
      <c r="GI288" s="907" t="s">
        <v>1140</v>
      </c>
      <c r="GJ288" s="907" t="s">
        <v>534</v>
      </c>
      <c r="GK288" s="907" t="s">
        <v>1140</v>
      </c>
    </row>
    <row r="289" spans="1:193" x14ac:dyDescent="0.2">
      <c r="A289" s="906">
        <v>44749</v>
      </c>
      <c r="B289" s="907" t="s">
        <v>1140</v>
      </c>
      <c r="C289" s="907" t="s">
        <v>1140</v>
      </c>
      <c r="D289" s="907" t="s">
        <v>1140</v>
      </c>
      <c r="E289" s="907" t="s">
        <v>534</v>
      </c>
      <c r="F289" s="907" t="s">
        <v>1140</v>
      </c>
      <c r="G289" s="907" t="s">
        <v>1140</v>
      </c>
      <c r="H289" s="907" t="s">
        <v>1140</v>
      </c>
      <c r="I289" s="907" t="s">
        <v>534</v>
      </c>
      <c r="J289" s="907" t="s">
        <v>1140</v>
      </c>
      <c r="K289" s="907" t="s">
        <v>1140</v>
      </c>
      <c r="L289" s="907" t="s">
        <v>1140</v>
      </c>
      <c r="M289" s="907" t="s">
        <v>1140</v>
      </c>
      <c r="N289" s="907" t="s">
        <v>1140</v>
      </c>
      <c r="O289" s="907" t="s">
        <v>1140</v>
      </c>
      <c r="P289" s="907" t="s">
        <v>1140</v>
      </c>
      <c r="Q289" s="907" t="s">
        <v>1140</v>
      </c>
      <c r="R289" s="907" t="s">
        <v>1140</v>
      </c>
      <c r="S289" s="907" t="s">
        <v>1140</v>
      </c>
      <c r="T289" s="907" t="s">
        <v>1140</v>
      </c>
      <c r="U289" s="907" t="s">
        <v>534</v>
      </c>
      <c r="V289" s="907" t="s">
        <v>1140</v>
      </c>
      <c r="W289" s="907" t="s">
        <v>1140</v>
      </c>
      <c r="X289" s="907" t="s">
        <v>1140</v>
      </c>
      <c r="Y289" s="907" t="s">
        <v>1140</v>
      </c>
      <c r="Z289" s="907" t="s">
        <v>1140</v>
      </c>
      <c r="AA289" s="907" t="s">
        <v>1140</v>
      </c>
      <c r="AB289" s="907" t="s">
        <v>1140</v>
      </c>
      <c r="AC289" s="907" t="s">
        <v>1140</v>
      </c>
      <c r="AD289" s="907" t="s">
        <v>1140</v>
      </c>
      <c r="AE289" s="907" t="s">
        <v>1140</v>
      </c>
      <c r="AF289" s="907" t="s">
        <v>1140</v>
      </c>
      <c r="AG289" s="907" t="s">
        <v>1140</v>
      </c>
      <c r="AH289" s="907" t="s">
        <v>1140</v>
      </c>
      <c r="AI289" s="907" t="s">
        <v>1140</v>
      </c>
      <c r="AJ289" s="907" t="s">
        <v>1140</v>
      </c>
      <c r="AK289" s="907" t="s">
        <v>1140</v>
      </c>
      <c r="AL289" s="907" t="s">
        <v>1140</v>
      </c>
      <c r="AM289" s="907" t="s">
        <v>1140</v>
      </c>
      <c r="AN289" s="907" t="s">
        <v>1140</v>
      </c>
      <c r="AO289" s="907" t="s">
        <v>1140</v>
      </c>
      <c r="AP289" s="907" t="s">
        <v>1140</v>
      </c>
      <c r="AQ289" s="907" t="s">
        <v>1140</v>
      </c>
      <c r="AR289" s="907" t="s">
        <v>1140</v>
      </c>
      <c r="AS289" s="907" t="s">
        <v>1140</v>
      </c>
      <c r="AT289" s="907" t="s">
        <v>1140</v>
      </c>
      <c r="AU289" s="907" t="s">
        <v>1140</v>
      </c>
      <c r="AV289" s="907" t="s">
        <v>1140</v>
      </c>
      <c r="AW289" s="907" t="s">
        <v>1140</v>
      </c>
      <c r="AX289" s="907" t="s">
        <v>1140</v>
      </c>
      <c r="AY289" s="907" t="s">
        <v>534</v>
      </c>
      <c r="AZ289" s="907" t="s">
        <v>534</v>
      </c>
      <c r="BA289" s="907" t="s">
        <v>1140</v>
      </c>
      <c r="BB289" s="907" t="s">
        <v>534</v>
      </c>
      <c r="BC289" s="907" t="s">
        <v>1140</v>
      </c>
      <c r="BD289" s="907" t="s">
        <v>534</v>
      </c>
      <c r="BE289" s="907" t="s">
        <v>1140</v>
      </c>
      <c r="BF289" s="907" t="s">
        <v>1140</v>
      </c>
      <c r="BG289" s="907" t="s">
        <v>534</v>
      </c>
      <c r="BH289" s="907" t="s">
        <v>534</v>
      </c>
      <c r="BI289" s="907" t="s">
        <v>1140</v>
      </c>
      <c r="BJ289" s="907" t="s">
        <v>534</v>
      </c>
      <c r="BK289" s="907" t="s">
        <v>1140</v>
      </c>
      <c r="BL289" s="907" t="s">
        <v>534</v>
      </c>
      <c r="BM289" s="907" t="s">
        <v>1140</v>
      </c>
      <c r="BN289" s="907" t="s">
        <v>1140</v>
      </c>
      <c r="BO289" s="907" t="s">
        <v>534</v>
      </c>
      <c r="BP289" s="907" t="s">
        <v>534</v>
      </c>
      <c r="BQ289" s="907" t="s">
        <v>534</v>
      </c>
      <c r="BR289" s="907" t="s">
        <v>534</v>
      </c>
      <c r="BS289" s="907" t="s">
        <v>1140</v>
      </c>
      <c r="BT289" s="907" t="s">
        <v>534</v>
      </c>
      <c r="BU289" s="907" t="s">
        <v>1140</v>
      </c>
      <c r="BV289" s="907" t="s">
        <v>1140</v>
      </c>
      <c r="BW289" s="907" t="s">
        <v>1140</v>
      </c>
      <c r="BX289" s="907" t="s">
        <v>1140</v>
      </c>
      <c r="BY289" s="907" t="s">
        <v>1140</v>
      </c>
      <c r="BZ289" s="907" t="s">
        <v>534</v>
      </c>
      <c r="CA289" s="907" t="s">
        <v>534</v>
      </c>
      <c r="CB289" s="907" t="s">
        <v>1140</v>
      </c>
      <c r="CC289" s="907" t="s">
        <v>1140</v>
      </c>
      <c r="CD289" s="907" t="s">
        <v>1140</v>
      </c>
      <c r="CE289" s="907" t="s">
        <v>1140</v>
      </c>
      <c r="CF289" s="907" t="s">
        <v>534</v>
      </c>
      <c r="CG289" s="907" t="s">
        <v>1140</v>
      </c>
      <c r="CH289" s="907" t="s">
        <v>1140</v>
      </c>
      <c r="CI289" s="907" t="s">
        <v>1140</v>
      </c>
      <c r="CJ289" s="907" t="s">
        <v>1140</v>
      </c>
      <c r="CK289" s="907" t="s">
        <v>534</v>
      </c>
      <c r="CL289" s="907" t="s">
        <v>1140</v>
      </c>
      <c r="CM289" s="907" t="s">
        <v>1140</v>
      </c>
      <c r="CN289" s="907" t="s">
        <v>534</v>
      </c>
      <c r="CO289" s="907" t="s">
        <v>1140</v>
      </c>
      <c r="CP289" s="907" t="s">
        <v>1140</v>
      </c>
      <c r="CQ289" s="907" t="s">
        <v>1140</v>
      </c>
      <c r="CR289" s="907" t="s">
        <v>1140</v>
      </c>
      <c r="CS289" s="907" t="s">
        <v>1140</v>
      </c>
      <c r="CT289" s="907" t="s">
        <v>1140</v>
      </c>
      <c r="CU289" s="907" t="s">
        <v>1140</v>
      </c>
      <c r="CV289" s="907" t="s">
        <v>1140</v>
      </c>
      <c r="CW289" s="907" t="s">
        <v>1140</v>
      </c>
      <c r="CX289" s="907" t="s">
        <v>1140</v>
      </c>
      <c r="CY289" s="907" t="s">
        <v>1140</v>
      </c>
      <c r="CZ289" s="907" t="s">
        <v>534</v>
      </c>
      <c r="DA289" s="907" t="s">
        <v>1140</v>
      </c>
      <c r="DB289" s="907" t="s">
        <v>1140</v>
      </c>
      <c r="DC289" s="907" t="s">
        <v>1140</v>
      </c>
      <c r="DD289" s="907" t="s">
        <v>1140</v>
      </c>
      <c r="DE289" s="907" t="s">
        <v>1140</v>
      </c>
      <c r="DF289" s="907" t="s">
        <v>1140</v>
      </c>
      <c r="DG289" s="907" t="s">
        <v>1140</v>
      </c>
      <c r="DH289" s="907" t="s">
        <v>1140</v>
      </c>
      <c r="DI289" s="907" t="s">
        <v>1140</v>
      </c>
      <c r="DJ289" s="907" t="s">
        <v>534</v>
      </c>
      <c r="DK289" s="907" t="s">
        <v>1140</v>
      </c>
      <c r="DL289" s="907" t="s">
        <v>1140</v>
      </c>
      <c r="DM289" s="907" t="s">
        <v>1140</v>
      </c>
      <c r="DN289" s="907" t="s">
        <v>1140</v>
      </c>
      <c r="DO289" s="907" t="s">
        <v>1140</v>
      </c>
      <c r="DP289" s="907" t="s">
        <v>1140</v>
      </c>
      <c r="DQ289" s="907" t="s">
        <v>1140</v>
      </c>
      <c r="DR289" s="907" t="s">
        <v>1140</v>
      </c>
      <c r="DS289" s="907" t="s">
        <v>1140</v>
      </c>
      <c r="DT289" s="907" t="s">
        <v>1140</v>
      </c>
      <c r="DU289" s="907" t="s">
        <v>1140</v>
      </c>
      <c r="DV289" s="907" t="s">
        <v>1140</v>
      </c>
      <c r="DW289" s="907" t="s">
        <v>534</v>
      </c>
      <c r="DX289" s="907" t="s">
        <v>534</v>
      </c>
      <c r="DY289" s="907" t="s">
        <v>534</v>
      </c>
      <c r="DZ289" s="907" t="s">
        <v>1140</v>
      </c>
      <c r="EA289" s="907" t="s">
        <v>534</v>
      </c>
      <c r="EB289" s="907" t="s">
        <v>534</v>
      </c>
      <c r="EC289" s="907" t="s">
        <v>534</v>
      </c>
      <c r="ED289" s="907" t="s">
        <v>534</v>
      </c>
      <c r="EE289" s="907" t="s">
        <v>534</v>
      </c>
      <c r="EF289" s="907" t="s">
        <v>1140</v>
      </c>
      <c r="EG289" s="907" t="s">
        <v>1140</v>
      </c>
      <c r="EH289" s="907" t="s">
        <v>1140</v>
      </c>
      <c r="EI289" s="907" t="s">
        <v>1140</v>
      </c>
      <c r="EJ289" s="907" t="s">
        <v>1140</v>
      </c>
      <c r="EK289" s="907" t="s">
        <v>1140</v>
      </c>
      <c r="EL289" s="907" t="s">
        <v>1140</v>
      </c>
      <c r="EM289" s="907" t="s">
        <v>1140</v>
      </c>
      <c r="EN289" s="907" t="s">
        <v>1140</v>
      </c>
      <c r="EO289" s="907" t="s">
        <v>1140</v>
      </c>
      <c r="EP289" s="907" t="s">
        <v>1140</v>
      </c>
      <c r="EQ289" s="907" t="s">
        <v>1140</v>
      </c>
      <c r="ER289" s="907" t="s">
        <v>534</v>
      </c>
      <c r="ES289" s="907" t="s">
        <v>534</v>
      </c>
      <c r="ET289" s="907" t="s">
        <v>534</v>
      </c>
      <c r="EU289" s="907" t="s">
        <v>1140</v>
      </c>
      <c r="EV289" s="907" t="s">
        <v>1140</v>
      </c>
      <c r="EW289" s="907" t="s">
        <v>1140</v>
      </c>
      <c r="EX289" s="907" t="s">
        <v>534</v>
      </c>
      <c r="EY289" s="907" t="s">
        <v>1140</v>
      </c>
      <c r="EZ289" s="907" t="s">
        <v>1140</v>
      </c>
      <c r="FA289" s="907" t="s">
        <v>1140</v>
      </c>
      <c r="FB289" s="907" t="s">
        <v>1140</v>
      </c>
      <c r="FC289" s="907" t="s">
        <v>1140</v>
      </c>
      <c r="FD289" s="907" t="s">
        <v>1140</v>
      </c>
      <c r="FE289" s="907" t="s">
        <v>534</v>
      </c>
      <c r="FF289" s="907" t="s">
        <v>1140</v>
      </c>
      <c r="FG289" s="907" t="s">
        <v>1140</v>
      </c>
      <c r="FH289" s="907" t="s">
        <v>534</v>
      </c>
      <c r="FI289" s="907" t="s">
        <v>534</v>
      </c>
      <c r="FJ289" s="907" t="s">
        <v>1140</v>
      </c>
      <c r="FK289" s="907" t="s">
        <v>1140</v>
      </c>
      <c r="FL289" s="907" t="s">
        <v>1140</v>
      </c>
      <c r="FM289" s="907" t="s">
        <v>1140</v>
      </c>
      <c r="FN289" s="907" t="s">
        <v>1140</v>
      </c>
      <c r="FO289" s="907" t="s">
        <v>1140</v>
      </c>
      <c r="FP289" s="907" t="s">
        <v>1140</v>
      </c>
      <c r="FQ289" s="907" t="s">
        <v>1140</v>
      </c>
      <c r="FR289" s="907" t="s">
        <v>534</v>
      </c>
      <c r="FS289" s="907" t="s">
        <v>1140</v>
      </c>
      <c r="FT289" s="907" t="s">
        <v>1140</v>
      </c>
      <c r="FU289" s="907" t="s">
        <v>1140</v>
      </c>
      <c r="FV289" s="907" t="s">
        <v>534</v>
      </c>
      <c r="FW289" s="907" t="s">
        <v>1140</v>
      </c>
      <c r="FX289" s="907" t="s">
        <v>534</v>
      </c>
      <c r="FY289" s="907" t="s">
        <v>534</v>
      </c>
      <c r="FZ289" s="907" t="s">
        <v>534</v>
      </c>
      <c r="GA289" s="907" t="s">
        <v>534</v>
      </c>
      <c r="GB289" s="907" t="s">
        <v>1140</v>
      </c>
      <c r="GC289" s="907" t="s">
        <v>1140</v>
      </c>
      <c r="GD289" s="907" t="s">
        <v>534</v>
      </c>
      <c r="GE289" s="907" t="s">
        <v>534</v>
      </c>
      <c r="GF289" s="907" t="s">
        <v>1140</v>
      </c>
      <c r="GG289" s="907" t="s">
        <v>1140</v>
      </c>
      <c r="GH289" s="907" t="s">
        <v>534</v>
      </c>
      <c r="GI289" s="907" t="s">
        <v>1140</v>
      </c>
      <c r="GJ289" s="907" t="s">
        <v>534</v>
      </c>
      <c r="GK289" s="907" t="s">
        <v>1140</v>
      </c>
    </row>
    <row r="290" spans="1:193" x14ac:dyDescent="0.2">
      <c r="A290" s="906">
        <v>44750</v>
      </c>
      <c r="B290" s="907" t="s">
        <v>1140</v>
      </c>
      <c r="C290" s="907" t="s">
        <v>1140</v>
      </c>
      <c r="D290" s="907" t="s">
        <v>1140</v>
      </c>
      <c r="E290" s="907" t="s">
        <v>534</v>
      </c>
      <c r="F290" s="907" t="s">
        <v>1140</v>
      </c>
      <c r="G290" s="907" t="s">
        <v>1140</v>
      </c>
      <c r="H290" s="907" t="s">
        <v>1140</v>
      </c>
      <c r="I290" s="907" t="s">
        <v>1140</v>
      </c>
      <c r="J290" s="907" t="s">
        <v>1140</v>
      </c>
      <c r="K290" s="907" t="s">
        <v>1140</v>
      </c>
      <c r="L290" s="907" t="s">
        <v>1140</v>
      </c>
      <c r="M290" s="907" t="s">
        <v>1140</v>
      </c>
      <c r="N290" s="907" t="s">
        <v>1140</v>
      </c>
      <c r="O290" s="907" t="s">
        <v>1140</v>
      </c>
      <c r="P290" s="907" t="s">
        <v>1140</v>
      </c>
      <c r="Q290" s="907" t="s">
        <v>1140</v>
      </c>
      <c r="R290" s="907" t="s">
        <v>1140</v>
      </c>
      <c r="S290" s="907" t="s">
        <v>1140</v>
      </c>
      <c r="T290" s="907" t="s">
        <v>1140</v>
      </c>
      <c r="U290" s="907" t="s">
        <v>1140</v>
      </c>
      <c r="V290" s="907" t="s">
        <v>1140</v>
      </c>
      <c r="W290" s="907" t="s">
        <v>1140</v>
      </c>
      <c r="X290" s="907" t="s">
        <v>1140</v>
      </c>
      <c r="Y290" s="907" t="s">
        <v>1140</v>
      </c>
      <c r="Z290" s="907" t="s">
        <v>1140</v>
      </c>
      <c r="AA290" s="907" t="s">
        <v>1140</v>
      </c>
      <c r="AB290" s="907" t="s">
        <v>1140</v>
      </c>
      <c r="AC290" s="907" t="s">
        <v>1140</v>
      </c>
      <c r="AD290" s="907" t="s">
        <v>1140</v>
      </c>
      <c r="AE290" s="907" t="s">
        <v>1140</v>
      </c>
      <c r="AF290" s="907" t="s">
        <v>1140</v>
      </c>
      <c r="AG290" s="907" t="s">
        <v>1140</v>
      </c>
      <c r="AH290" s="907" t="s">
        <v>1140</v>
      </c>
      <c r="AI290" s="907" t="s">
        <v>1140</v>
      </c>
      <c r="AJ290" s="907" t="s">
        <v>1140</v>
      </c>
      <c r="AK290" s="907" t="s">
        <v>1140</v>
      </c>
      <c r="AL290" s="907" t="s">
        <v>1140</v>
      </c>
      <c r="AM290" s="907" t="s">
        <v>1140</v>
      </c>
      <c r="AN290" s="907" t="s">
        <v>1140</v>
      </c>
      <c r="AO290" s="907" t="s">
        <v>1140</v>
      </c>
      <c r="AP290" s="907" t="s">
        <v>1140</v>
      </c>
      <c r="AQ290" s="907" t="s">
        <v>1140</v>
      </c>
      <c r="AR290" s="907" t="s">
        <v>1140</v>
      </c>
      <c r="AS290" s="907" t="s">
        <v>1140</v>
      </c>
      <c r="AT290" s="907" t="s">
        <v>1140</v>
      </c>
      <c r="AU290" s="907" t="s">
        <v>1140</v>
      </c>
      <c r="AV290" s="907" t="s">
        <v>1140</v>
      </c>
      <c r="AW290" s="907" t="s">
        <v>1140</v>
      </c>
      <c r="AX290" s="907" t="s">
        <v>1140</v>
      </c>
      <c r="AY290" s="907" t="s">
        <v>534</v>
      </c>
      <c r="AZ290" s="907" t="s">
        <v>534</v>
      </c>
      <c r="BA290" s="907" t="s">
        <v>1140</v>
      </c>
      <c r="BB290" s="907" t="s">
        <v>534</v>
      </c>
      <c r="BC290" s="907" t="s">
        <v>1140</v>
      </c>
      <c r="BD290" s="907" t="s">
        <v>534</v>
      </c>
      <c r="BE290" s="907" t="s">
        <v>1140</v>
      </c>
      <c r="BF290" s="907" t="s">
        <v>1140</v>
      </c>
      <c r="BG290" s="907" t="s">
        <v>534</v>
      </c>
      <c r="BH290" s="907" t="s">
        <v>534</v>
      </c>
      <c r="BI290" s="907" t="s">
        <v>1140</v>
      </c>
      <c r="BJ290" s="907" t="s">
        <v>534</v>
      </c>
      <c r="BK290" s="907" t="s">
        <v>1140</v>
      </c>
      <c r="BL290" s="907" t="s">
        <v>534</v>
      </c>
      <c r="BM290" s="907" t="s">
        <v>1140</v>
      </c>
      <c r="BN290" s="907" t="s">
        <v>1140</v>
      </c>
      <c r="BO290" s="907" t="s">
        <v>534</v>
      </c>
      <c r="BP290" s="907" t="s">
        <v>534</v>
      </c>
      <c r="BQ290" s="907" t="s">
        <v>534</v>
      </c>
      <c r="BR290" s="907" t="s">
        <v>534</v>
      </c>
      <c r="BS290" s="907" t="s">
        <v>1140</v>
      </c>
      <c r="BT290" s="907" t="s">
        <v>534</v>
      </c>
      <c r="BU290" s="907" t="s">
        <v>1140</v>
      </c>
      <c r="BV290" s="907" t="s">
        <v>1140</v>
      </c>
      <c r="BW290" s="907" t="s">
        <v>1140</v>
      </c>
      <c r="BX290" s="907" t="s">
        <v>1140</v>
      </c>
      <c r="BY290" s="907" t="s">
        <v>1140</v>
      </c>
      <c r="BZ290" s="907" t="s">
        <v>534</v>
      </c>
      <c r="CA290" s="907" t="s">
        <v>534</v>
      </c>
      <c r="CB290" s="907" t="s">
        <v>1140</v>
      </c>
      <c r="CC290" s="907" t="s">
        <v>1140</v>
      </c>
      <c r="CD290" s="907" t="s">
        <v>1140</v>
      </c>
      <c r="CE290" s="907" t="s">
        <v>1140</v>
      </c>
      <c r="CF290" s="907" t="s">
        <v>534</v>
      </c>
      <c r="CG290" s="907" t="s">
        <v>1140</v>
      </c>
      <c r="CH290" s="907" t="s">
        <v>1140</v>
      </c>
      <c r="CI290" s="907" t="s">
        <v>1140</v>
      </c>
      <c r="CJ290" s="907" t="s">
        <v>1140</v>
      </c>
      <c r="CK290" s="907" t="s">
        <v>534</v>
      </c>
      <c r="CL290" s="907" t="s">
        <v>1140</v>
      </c>
      <c r="CM290" s="907" t="s">
        <v>1140</v>
      </c>
      <c r="CN290" s="907" t="s">
        <v>534</v>
      </c>
      <c r="CO290" s="907" t="s">
        <v>1140</v>
      </c>
      <c r="CP290" s="907" t="s">
        <v>1140</v>
      </c>
      <c r="CQ290" s="907" t="s">
        <v>1140</v>
      </c>
      <c r="CR290" s="907" t="s">
        <v>1140</v>
      </c>
      <c r="CS290" s="907" t="s">
        <v>1140</v>
      </c>
      <c r="CT290" s="907" t="s">
        <v>1140</v>
      </c>
      <c r="CU290" s="907" t="s">
        <v>1140</v>
      </c>
      <c r="CV290" s="907" t="s">
        <v>1140</v>
      </c>
      <c r="CW290" s="907" t="s">
        <v>1140</v>
      </c>
      <c r="CX290" s="907" t="s">
        <v>1140</v>
      </c>
      <c r="CY290" s="907" t="s">
        <v>1140</v>
      </c>
      <c r="CZ290" s="907" t="s">
        <v>534</v>
      </c>
      <c r="DA290" s="907" t="s">
        <v>1140</v>
      </c>
      <c r="DB290" s="907" t="s">
        <v>1140</v>
      </c>
      <c r="DC290" s="907" t="s">
        <v>1140</v>
      </c>
      <c r="DD290" s="907" t="s">
        <v>1140</v>
      </c>
      <c r="DE290" s="907" t="s">
        <v>1140</v>
      </c>
      <c r="DF290" s="907" t="s">
        <v>1140</v>
      </c>
      <c r="DG290" s="907" t="s">
        <v>1140</v>
      </c>
      <c r="DH290" s="907" t="s">
        <v>1140</v>
      </c>
      <c r="DI290" s="907" t="s">
        <v>1140</v>
      </c>
      <c r="DJ290" s="907" t="s">
        <v>534</v>
      </c>
      <c r="DK290" s="907" t="s">
        <v>1140</v>
      </c>
      <c r="DL290" s="907" t="s">
        <v>1140</v>
      </c>
      <c r="DM290" s="907" t="s">
        <v>1140</v>
      </c>
      <c r="DN290" s="907" t="s">
        <v>1140</v>
      </c>
      <c r="DO290" s="907" t="s">
        <v>1140</v>
      </c>
      <c r="DP290" s="907" t="s">
        <v>1140</v>
      </c>
      <c r="DQ290" s="907" t="s">
        <v>1140</v>
      </c>
      <c r="DR290" s="907" t="s">
        <v>534</v>
      </c>
      <c r="DS290" s="907" t="s">
        <v>534</v>
      </c>
      <c r="DT290" s="907" t="s">
        <v>534</v>
      </c>
      <c r="DU290" s="907" t="s">
        <v>1140</v>
      </c>
      <c r="DV290" s="907" t="s">
        <v>1140</v>
      </c>
      <c r="DW290" s="907" t="s">
        <v>534</v>
      </c>
      <c r="DX290" s="907" t="s">
        <v>534</v>
      </c>
      <c r="DY290" s="907" t="s">
        <v>534</v>
      </c>
      <c r="DZ290" s="907" t="s">
        <v>534</v>
      </c>
      <c r="EA290" s="907" t="s">
        <v>1140</v>
      </c>
      <c r="EB290" s="907" t="s">
        <v>534</v>
      </c>
      <c r="EC290" s="907" t="s">
        <v>534</v>
      </c>
      <c r="ED290" s="907" t="s">
        <v>534</v>
      </c>
      <c r="EE290" s="907" t="s">
        <v>534</v>
      </c>
      <c r="EF290" s="907" t="s">
        <v>1140</v>
      </c>
      <c r="EG290" s="907" t="s">
        <v>1140</v>
      </c>
      <c r="EH290" s="907" t="s">
        <v>1140</v>
      </c>
      <c r="EI290" s="907" t="s">
        <v>1140</v>
      </c>
      <c r="EJ290" s="907" t="s">
        <v>1140</v>
      </c>
      <c r="EK290" s="907" t="s">
        <v>1140</v>
      </c>
      <c r="EL290" s="907" t="s">
        <v>1140</v>
      </c>
      <c r="EM290" s="907" t="s">
        <v>1140</v>
      </c>
      <c r="EN290" s="907" t="s">
        <v>1140</v>
      </c>
      <c r="EO290" s="907" t="s">
        <v>1140</v>
      </c>
      <c r="EP290" s="907" t="s">
        <v>1140</v>
      </c>
      <c r="EQ290" s="907" t="s">
        <v>1140</v>
      </c>
      <c r="ER290" s="907" t="s">
        <v>534</v>
      </c>
      <c r="ES290" s="907" t="s">
        <v>534</v>
      </c>
      <c r="ET290" s="907" t="s">
        <v>534</v>
      </c>
      <c r="EU290" s="907" t="s">
        <v>1140</v>
      </c>
      <c r="EV290" s="907" t="s">
        <v>1140</v>
      </c>
      <c r="EW290" s="907" t="s">
        <v>534</v>
      </c>
      <c r="EX290" s="907" t="s">
        <v>534</v>
      </c>
      <c r="EY290" s="907" t="s">
        <v>1140</v>
      </c>
      <c r="EZ290" s="907" t="s">
        <v>1140</v>
      </c>
      <c r="FA290" s="907" t="s">
        <v>1140</v>
      </c>
      <c r="FB290" s="907" t="s">
        <v>1140</v>
      </c>
      <c r="FC290" s="907" t="s">
        <v>1140</v>
      </c>
      <c r="FD290" s="907" t="s">
        <v>1140</v>
      </c>
      <c r="FE290" s="907" t="s">
        <v>534</v>
      </c>
      <c r="FF290" s="907" t="s">
        <v>1140</v>
      </c>
      <c r="FG290" s="907" t="s">
        <v>1140</v>
      </c>
      <c r="FH290" s="907" t="s">
        <v>534</v>
      </c>
      <c r="FI290" s="907" t="s">
        <v>534</v>
      </c>
      <c r="FJ290" s="907" t="s">
        <v>1140</v>
      </c>
      <c r="FK290" s="907" t="s">
        <v>1140</v>
      </c>
      <c r="FL290" s="907" t="s">
        <v>1140</v>
      </c>
      <c r="FM290" s="907" t="s">
        <v>1140</v>
      </c>
      <c r="FN290" s="907" t="s">
        <v>1140</v>
      </c>
      <c r="FO290" s="907" t="s">
        <v>1140</v>
      </c>
      <c r="FP290" s="907" t="s">
        <v>1140</v>
      </c>
      <c r="FQ290" s="907" t="s">
        <v>1140</v>
      </c>
      <c r="FR290" s="907" t="s">
        <v>534</v>
      </c>
      <c r="FS290" s="907" t="s">
        <v>1140</v>
      </c>
      <c r="FT290" s="907" t="s">
        <v>1140</v>
      </c>
      <c r="FU290" s="907" t="s">
        <v>1140</v>
      </c>
      <c r="FV290" s="907" t="s">
        <v>534</v>
      </c>
      <c r="FW290" s="907" t="s">
        <v>1140</v>
      </c>
      <c r="FX290" s="907" t="s">
        <v>534</v>
      </c>
      <c r="FY290" s="907" t="s">
        <v>534</v>
      </c>
      <c r="FZ290" s="907" t="s">
        <v>534</v>
      </c>
      <c r="GA290" s="907" t="s">
        <v>534</v>
      </c>
      <c r="GB290" s="907" t="s">
        <v>534</v>
      </c>
      <c r="GC290" s="907" t="s">
        <v>1140</v>
      </c>
      <c r="GD290" s="907" t="s">
        <v>534</v>
      </c>
      <c r="GE290" s="907" t="s">
        <v>534</v>
      </c>
      <c r="GF290" s="907" t="s">
        <v>1140</v>
      </c>
      <c r="GG290" s="907" t="s">
        <v>1140</v>
      </c>
      <c r="GH290" s="907" t="s">
        <v>534</v>
      </c>
      <c r="GI290" s="907" t="s">
        <v>1140</v>
      </c>
      <c r="GJ290" s="907" t="s">
        <v>534</v>
      </c>
      <c r="GK290" s="907" t="s">
        <v>1140</v>
      </c>
    </row>
    <row r="291" spans="1:193" x14ac:dyDescent="0.2">
      <c r="A291" s="906">
        <v>44751</v>
      </c>
      <c r="B291" s="907" t="s">
        <v>1140</v>
      </c>
      <c r="C291" s="907" t="s">
        <v>1140</v>
      </c>
      <c r="D291" s="907" t="s">
        <v>1140</v>
      </c>
      <c r="E291" s="907" t="s">
        <v>534</v>
      </c>
      <c r="F291" s="907" t="s">
        <v>1140</v>
      </c>
      <c r="G291" s="907" t="s">
        <v>1140</v>
      </c>
      <c r="H291" s="907" t="s">
        <v>1140</v>
      </c>
      <c r="I291" s="907" t="s">
        <v>1140</v>
      </c>
      <c r="J291" s="907" t="s">
        <v>1140</v>
      </c>
      <c r="K291" s="907" t="s">
        <v>1140</v>
      </c>
      <c r="L291" s="907" t="s">
        <v>1140</v>
      </c>
      <c r="M291" s="907" t="s">
        <v>1140</v>
      </c>
      <c r="N291" s="907" t="s">
        <v>1140</v>
      </c>
      <c r="O291" s="907" t="s">
        <v>1140</v>
      </c>
      <c r="P291" s="907" t="s">
        <v>1140</v>
      </c>
      <c r="Q291" s="907" t="s">
        <v>1140</v>
      </c>
      <c r="R291" s="907" t="s">
        <v>1140</v>
      </c>
      <c r="S291" s="907" t="s">
        <v>1140</v>
      </c>
      <c r="T291" s="907" t="s">
        <v>1140</v>
      </c>
      <c r="U291" s="907" t="s">
        <v>1140</v>
      </c>
      <c r="V291" s="907" t="s">
        <v>1140</v>
      </c>
      <c r="W291" s="907" t="s">
        <v>1140</v>
      </c>
      <c r="X291" s="907" t="s">
        <v>1140</v>
      </c>
      <c r="Y291" s="907" t="s">
        <v>1140</v>
      </c>
      <c r="Z291" s="907" t="s">
        <v>1140</v>
      </c>
      <c r="AA291" s="907" t="s">
        <v>1140</v>
      </c>
      <c r="AB291" s="907" t="s">
        <v>1140</v>
      </c>
      <c r="AC291" s="907" t="s">
        <v>1140</v>
      </c>
      <c r="AD291" s="907" t="s">
        <v>1140</v>
      </c>
      <c r="AE291" s="907" t="s">
        <v>1140</v>
      </c>
      <c r="AF291" s="907" t="s">
        <v>1140</v>
      </c>
      <c r="AG291" s="907" t="s">
        <v>1140</v>
      </c>
      <c r="AH291" s="907" t="s">
        <v>1140</v>
      </c>
      <c r="AI291" s="907" t="s">
        <v>1140</v>
      </c>
      <c r="AJ291" s="907" t="s">
        <v>1140</v>
      </c>
      <c r="AK291" s="907" t="s">
        <v>1140</v>
      </c>
      <c r="AL291" s="907" t="s">
        <v>1140</v>
      </c>
      <c r="AM291" s="907" t="s">
        <v>1140</v>
      </c>
      <c r="AN291" s="907" t="s">
        <v>1140</v>
      </c>
      <c r="AO291" s="907" t="s">
        <v>1140</v>
      </c>
      <c r="AP291" s="907" t="s">
        <v>1140</v>
      </c>
      <c r="AQ291" s="907" t="s">
        <v>1140</v>
      </c>
      <c r="AR291" s="907" t="s">
        <v>1140</v>
      </c>
      <c r="AS291" s="907" t="s">
        <v>1140</v>
      </c>
      <c r="AT291" s="907" t="s">
        <v>1140</v>
      </c>
      <c r="AU291" s="907" t="s">
        <v>1140</v>
      </c>
      <c r="AV291" s="907" t="s">
        <v>1140</v>
      </c>
      <c r="AW291" s="907" t="s">
        <v>1140</v>
      </c>
      <c r="AX291" s="907" t="s">
        <v>1140</v>
      </c>
      <c r="AY291" s="907" t="s">
        <v>534</v>
      </c>
      <c r="AZ291" s="907" t="s">
        <v>534</v>
      </c>
      <c r="BA291" s="907" t="s">
        <v>1140</v>
      </c>
      <c r="BB291" s="907" t="s">
        <v>534</v>
      </c>
      <c r="BC291" s="907" t="s">
        <v>1140</v>
      </c>
      <c r="BD291" s="907" t="s">
        <v>534</v>
      </c>
      <c r="BE291" s="907" t="s">
        <v>1140</v>
      </c>
      <c r="BF291" s="907" t="s">
        <v>1140</v>
      </c>
      <c r="BG291" s="907" t="s">
        <v>534</v>
      </c>
      <c r="BH291" s="907" t="s">
        <v>534</v>
      </c>
      <c r="BI291" s="907" t="s">
        <v>1140</v>
      </c>
      <c r="BJ291" s="907" t="s">
        <v>534</v>
      </c>
      <c r="BK291" s="907" t="s">
        <v>1140</v>
      </c>
      <c r="BL291" s="907" t="s">
        <v>534</v>
      </c>
      <c r="BM291" s="907" t="s">
        <v>1140</v>
      </c>
      <c r="BN291" s="907" t="s">
        <v>1140</v>
      </c>
      <c r="BO291" s="907" t="s">
        <v>534</v>
      </c>
      <c r="BP291" s="907" t="s">
        <v>534</v>
      </c>
      <c r="BQ291" s="907" t="s">
        <v>534</v>
      </c>
      <c r="BR291" s="907" t="s">
        <v>534</v>
      </c>
      <c r="BS291" s="907" t="s">
        <v>1140</v>
      </c>
      <c r="BT291" s="907" t="s">
        <v>534</v>
      </c>
      <c r="BU291" s="907" t="s">
        <v>1140</v>
      </c>
      <c r="BV291" s="907" t="s">
        <v>1140</v>
      </c>
      <c r="BW291" s="907" t="s">
        <v>1140</v>
      </c>
      <c r="BX291" s="907" t="s">
        <v>1140</v>
      </c>
      <c r="BY291" s="907" t="s">
        <v>1140</v>
      </c>
      <c r="BZ291" s="907" t="s">
        <v>534</v>
      </c>
      <c r="CA291" s="907" t="s">
        <v>534</v>
      </c>
      <c r="CB291" s="907" t="s">
        <v>1140</v>
      </c>
      <c r="CC291" s="907" t="s">
        <v>1140</v>
      </c>
      <c r="CD291" s="907" t="s">
        <v>1140</v>
      </c>
      <c r="CE291" s="907" t="s">
        <v>1140</v>
      </c>
      <c r="CF291" s="907" t="s">
        <v>534</v>
      </c>
      <c r="CG291" s="907" t="s">
        <v>1140</v>
      </c>
      <c r="CH291" s="907" t="s">
        <v>1140</v>
      </c>
      <c r="CI291" s="907" t="s">
        <v>1140</v>
      </c>
      <c r="CJ291" s="907" t="s">
        <v>1140</v>
      </c>
      <c r="CK291" s="907" t="s">
        <v>1140</v>
      </c>
      <c r="CL291" s="907" t="s">
        <v>1140</v>
      </c>
      <c r="CM291" s="907" t="s">
        <v>1140</v>
      </c>
      <c r="CN291" s="907" t="s">
        <v>534</v>
      </c>
      <c r="CO291" s="907" t="s">
        <v>1140</v>
      </c>
      <c r="CP291" s="907" t="s">
        <v>1140</v>
      </c>
      <c r="CQ291" s="907" t="s">
        <v>1140</v>
      </c>
      <c r="CR291" s="907" t="s">
        <v>1140</v>
      </c>
      <c r="CS291" s="907" t="s">
        <v>1140</v>
      </c>
      <c r="CT291" s="907" t="s">
        <v>1140</v>
      </c>
      <c r="CU291" s="907" t="s">
        <v>1140</v>
      </c>
      <c r="CV291" s="907" t="s">
        <v>1140</v>
      </c>
      <c r="CW291" s="907" t="s">
        <v>1140</v>
      </c>
      <c r="CX291" s="907" t="s">
        <v>1140</v>
      </c>
      <c r="CY291" s="907" t="s">
        <v>1140</v>
      </c>
      <c r="CZ291" s="907" t="s">
        <v>534</v>
      </c>
      <c r="DA291" s="907" t="s">
        <v>1140</v>
      </c>
      <c r="DB291" s="907" t="s">
        <v>1140</v>
      </c>
      <c r="DC291" s="907" t="s">
        <v>1140</v>
      </c>
      <c r="DD291" s="907" t="s">
        <v>1140</v>
      </c>
      <c r="DE291" s="907" t="s">
        <v>1140</v>
      </c>
      <c r="DF291" s="907" t="s">
        <v>1140</v>
      </c>
      <c r="DG291" s="907" t="s">
        <v>1140</v>
      </c>
      <c r="DH291" s="907" t="s">
        <v>1140</v>
      </c>
      <c r="DI291" s="907" t="s">
        <v>1140</v>
      </c>
      <c r="DJ291" s="907" t="s">
        <v>534</v>
      </c>
      <c r="DK291" s="907" t="s">
        <v>1140</v>
      </c>
      <c r="DL291" s="907" t="s">
        <v>1140</v>
      </c>
      <c r="DM291" s="907" t="s">
        <v>1140</v>
      </c>
      <c r="DN291" s="907" t="s">
        <v>1140</v>
      </c>
      <c r="DO291" s="907" t="s">
        <v>1140</v>
      </c>
      <c r="DP291" s="907" t="s">
        <v>1140</v>
      </c>
      <c r="DQ291" s="907" t="s">
        <v>1140</v>
      </c>
      <c r="DR291" s="907" t="s">
        <v>534</v>
      </c>
      <c r="DS291" s="907" t="s">
        <v>534</v>
      </c>
      <c r="DT291" s="907" t="s">
        <v>534</v>
      </c>
      <c r="DU291" s="907" t="s">
        <v>1140</v>
      </c>
      <c r="DV291" s="907" t="s">
        <v>1140</v>
      </c>
      <c r="DW291" s="907" t="s">
        <v>534</v>
      </c>
      <c r="DX291" s="907" t="s">
        <v>534</v>
      </c>
      <c r="DY291" s="907" t="s">
        <v>534</v>
      </c>
      <c r="DZ291" s="907" t="s">
        <v>534</v>
      </c>
      <c r="EA291" s="907" t="s">
        <v>534</v>
      </c>
      <c r="EB291" s="907" t="s">
        <v>534</v>
      </c>
      <c r="EC291" s="907" t="s">
        <v>534</v>
      </c>
      <c r="ED291" s="907" t="s">
        <v>534</v>
      </c>
      <c r="EE291" s="907" t="s">
        <v>534</v>
      </c>
      <c r="EF291" s="907" t="s">
        <v>1140</v>
      </c>
      <c r="EG291" s="907" t="s">
        <v>1140</v>
      </c>
      <c r="EH291" s="907" t="s">
        <v>1140</v>
      </c>
      <c r="EI291" s="907" t="s">
        <v>1140</v>
      </c>
      <c r="EJ291" s="907" t="s">
        <v>1140</v>
      </c>
      <c r="EK291" s="907" t="s">
        <v>1140</v>
      </c>
      <c r="EL291" s="907" t="s">
        <v>1140</v>
      </c>
      <c r="EM291" s="907" t="s">
        <v>1140</v>
      </c>
      <c r="EN291" s="907" t="s">
        <v>1140</v>
      </c>
      <c r="EO291" s="907" t="s">
        <v>1140</v>
      </c>
      <c r="EP291" s="907" t="s">
        <v>1140</v>
      </c>
      <c r="EQ291" s="907" t="s">
        <v>1140</v>
      </c>
      <c r="ER291" s="907" t="s">
        <v>534</v>
      </c>
      <c r="ES291" s="907" t="s">
        <v>534</v>
      </c>
      <c r="ET291" s="907" t="s">
        <v>534</v>
      </c>
      <c r="EU291" s="907" t="s">
        <v>534</v>
      </c>
      <c r="EV291" s="907" t="s">
        <v>1140</v>
      </c>
      <c r="EW291" s="907" t="s">
        <v>1140</v>
      </c>
      <c r="EX291" s="907" t="s">
        <v>534</v>
      </c>
      <c r="EY291" s="907" t="s">
        <v>1140</v>
      </c>
      <c r="EZ291" s="907" t="s">
        <v>1140</v>
      </c>
      <c r="FA291" s="907" t="s">
        <v>1140</v>
      </c>
      <c r="FB291" s="907" t="s">
        <v>1140</v>
      </c>
      <c r="FC291" s="907" t="s">
        <v>1140</v>
      </c>
      <c r="FD291" s="907" t="s">
        <v>1140</v>
      </c>
      <c r="FE291" s="907" t="s">
        <v>1140</v>
      </c>
      <c r="FF291" s="907" t="s">
        <v>1140</v>
      </c>
      <c r="FG291" s="907" t="s">
        <v>1140</v>
      </c>
      <c r="FH291" s="907" t="s">
        <v>534</v>
      </c>
      <c r="FI291" s="907" t="s">
        <v>534</v>
      </c>
      <c r="FJ291" s="907" t="s">
        <v>1140</v>
      </c>
      <c r="FK291" s="907" t="s">
        <v>1140</v>
      </c>
      <c r="FL291" s="907" t="s">
        <v>1140</v>
      </c>
      <c r="FM291" s="907" t="s">
        <v>1140</v>
      </c>
      <c r="FN291" s="907" t="s">
        <v>1140</v>
      </c>
      <c r="FO291" s="907" t="s">
        <v>1140</v>
      </c>
      <c r="FP291" s="907" t="s">
        <v>1140</v>
      </c>
      <c r="FQ291" s="907" t="s">
        <v>1140</v>
      </c>
      <c r="FR291" s="907" t="s">
        <v>534</v>
      </c>
      <c r="FS291" s="907" t="s">
        <v>1140</v>
      </c>
      <c r="FT291" s="907" t="s">
        <v>1140</v>
      </c>
      <c r="FU291" s="907" t="s">
        <v>1140</v>
      </c>
      <c r="FV291" s="907" t="s">
        <v>534</v>
      </c>
      <c r="FW291" s="907" t="s">
        <v>1140</v>
      </c>
      <c r="FX291" s="907" t="s">
        <v>534</v>
      </c>
      <c r="FY291" s="907" t="s">
        <v>534</v>
      </c>
      <c r="FZ291" s="907" t="s">
        <v>534</v>
      </c>
      <c r="GA291" s="907" t="s">
        <v>534</v>
      </c>
      <c r="GB291" s="907" t="s">
        <v>534</v>
      </c>
      <c r="GC291" s="907" t="s">
        <v>1140</v>
      </c>
      <c r="GD291" s="907" t="s">
        <v>534</v>
      </c>
      <c r="GE291" s="907" t="s">
        <v>534</v>
      </c>
      <c r="GF291" s="907" t="s">
        <v>1140</v>
      </c>
      <c r="GG291" s="907" t="s">
        <v>1140</v>
      </c>
      <c r="GH291" s="907" t="s">
        <v>534</v>
      </c>
      <c r="GI291" s="907" t="s">
        <v>1140</v>
      </c>
      <c r="GJ291" s="907" t="s">
        <v>534</v>
      </c>
      <c r="GK291" s="907" t="s">
        <v>1140</v>
      </c>
    </row>
    <row r="292" spans="1:193" x14ac:dyDescent="0.2">
      <c r="A292" s="906">
        <v>44752</v>
      </c>
      <c r="B292" s="907" t="s">
        <v>1140</v>
      </c>
      <c r="C292" s="907" t="s">
        <v>1140</v>
      </c>
      <c r="D292" s="907" t="s">
        <v>1140</v>
      </c>
      <c r="E292" s="907" t="s">
        <v>534</v>
      </c>
      <c r="F292" s="907" t="s">
        <v>1140</v>
      </c>
      <c r="G292" s="907" t="s">
        <v>1140</v>
      </c>
      <c r="H292" s="907" t="s">
        <v>1140</v>
      </c>
      <c r="I292" s="907" t="s">
        <v>1140</v>
      </c>
      <c r="J292" s="907" t="s">
        <v>1140</v>
      </c>
      <c r="K292" s="907" t="s">
        <v>1140</v>
      </c>
      <c r="L292" s="907" t="s">
        <v>1140</v>
      </c>
      <c r="M292" s="907" t="s">
        <v>1140</v>
      </c>
      <c r="N292" s="907" t="s">
        <v>1140</v>
      </c>
      <c r="O292" s="907" t="s">
        <v>1140</v>
      </c>
      <c r="P292" s="907" t="s">
        <v>1140</v>
      </c>
      <c r="Q292" s="907" t="s">
        <v>1140</v>
      </c>
      <c r="R292" s="907" t="s">
        <v>1140</v>
      </c>
      <c r="S292" s="907" t="s">
        <v>1140</v>
      </c>
      <c r="T292" s="907" t="s">
        <v>1140</v>
      </c>
      <c r="U292" s="907" t="s">
        <v>1140</v>
      </c>
      <c r="V292" s="907" t="s">
        <v>1140</v>
      </c>
      <c r="W292" s="907" t="s">
        <v>1140</v>
      </c>
      <c r="X292" s="907" t="s">
        <v>1140</v>
      </c>
      <c r="Y292" s="907" t="s">
        <v>1140</v>
      </c>
      <c r="Z292" s="907" t="s">
        <v>1140</v>
      </c>
      <c r="AA292" s="907" t="s">
        <v>1140</v>
      </c>
      <c r="AB292" s="907" t="s">
        <v>1140</v>
      </c>
      <c r="AC292" s="907" t="s">
        <v>1140</v>
      </c>
      <c r="AD292" s="907" t="s">
        <v>1140</v>
      </c>
      <c r="AE292" s="907" t="s">
        <v>1140</v>
      </c>
      <c r="AF292" s="907" t="s">
        <v>1140</v>
      </c>
      <c r="AG292" s="907" t="s">
        <v>1140</v>
      </c>
      <c r="AH292" s="907" t="s">
        <v>1140</v>
      </c>
      <c r="AI292" s="907" t="s">
        <v>1140</v>
      </c>
      <c r="AJ292" s="907" t="s">
        <v>1140</v>
      </c>
      <c r="AK292" s="907" t="s">
        <v>1140</v>
      </c>
      <c r="AL292" s="907" t="s">
        <v>1140</v>
      </c>
      <c r="AM292" s="907" t="s">
        <v>1140</v>
      </c>
      <c r="AN292" s="907" t="s">
        <v>1140</v>
      </c>
      <c r="AO292" s="907" t="s">
        <v>1140</v>
      </c>
      <c r="AP292" s="907" t="s">
        <v>1140</v>
      </c>
      <c r="AQ292" s="907" t="s">
        <v>1140</v>
      </c>
      <c r="AR292" s="907" t="s">
        <v>1140</v>
      </c>
      <c r="AS292" s="907" t="s">
        <v>1140</v>
      </c>
      <c r="AT292" s="907" t="s">
        <v>1140</v>
      </c>
      <c r="AU292" s="907" t="s">
        <v>1140</v>
      </c>
      <c r="AV292" s="907" t="s">
        <v>1140</v>
      </c>
      <c r="AW292" s="907" t="s">
        <v>1140</v>
      </c>
      <c r="AX292" s="907" t="s">
        <v>1140</v>
      </c>
      <c r="AY292" s="907" t="s">
        <v>534</v>
      </c>
      <c r="AZ292" s="907" t="s">
        <v>534</v>
      </c>
      <c r="BA292" s="907" t="s">
        <v>1140</v>
      </c>
      <c r="BB292" s="907" t="s">
        <v>534</v>
      </c>
      <c r="BC292" s="907" t="s">
        <v>1140</v>
      </c>
      <c r="BD292" s="907" t="s">
        <v>534</v>
      </c>
      <c r="BE292" s="907" t="s">
        <v>1140</v>
      </c>
      <c r="BF292" s="907" t="s">
        <v>1140</v>
      </c>
      <c r="BG292" s="907" t="s">
        <v>534</v>
      </c>
      <c r="BH292" s="907" t="s">
        <v>534</v>
      </c>
      <c r="BI292" s="907" t="s">
        <v>1140</v>
      </c>
      <c r="BJ292" s="907" t="s">
        <v>534</v>
      </c>
      <c r="BK292" s="907" t="s">
        <v>1140</v>
      </c>
      <c r="BL292" s="907" t="s">
        <v>534</v>
      </c>
      <c r="BM292" s="907" t="s">
        <v>1140</v>
      </c>
      <c r="BN292" s="907" t="s">
        <v>1140</v>
      </c>
      <c r="BO292" s="907" t="s">
        <v>534</v>
      </c>
      <c r="BP292" s="907" t="s">
        <v>534</v>
      </c>
      <c r="BQ292" s="907" t="s">
        <v>534</v>
      </c>
      <c r="BR292" s="907" t="s">
        <v>534</v>
      </c>
      <c r="BS292" s="907" t="s">
        <v>1140</v>
      </c>
      <c r="BT292" s="907" t="s">
        <v>534</v>
      </c>
      <c r="BU292" s="907" t="s">
        <v>1140</v>
      </c>
      <c r="BV292" s="907" t="s">
        <v>1140</v>
      </c>
      <c r="BW292" s="907" t="s">
        <v>1140</v>
      </c>
      <c r="BX292" s="907" t="s">
        <v>1140</v>
      </c>
      <c r="BY292" s="907" t="s">
        <v>1140</v>
      </c>
      <c r="BZ292" s="907" t="s">
        <v>534</v>
      </c>
      <c r="CA292" s="907" t="s">
        <v>534</v>
      </c>
      <c r="CB292" s="907" t="s">
        <v>1140</v>
      </c>
      <c r="CC292" s="907" t="s">
        <v>1140</v>
      </c>
      <c r="CD292" s="907" t="s">
        <v>1140</v>
      </c>
      <c r="CE292" s="907" t="s">
        <v>1140</v>
      </c>
      <c r="CF292" s="907" t="s">
        <v>534</v>
      </c>
      <c r="CG292" s="907" t="s">
        <v>1140</v>
      </c>
      <c r="CH292" s="907" t="s">
        <v>1140</v>
      </c>
      <c r="CI292" s="907" t="s">
        <v>1140</v>
      </c>
      <c r="CJ292" s="907" t="s">
        <v>1140</v>
      </c>
      <c r="CK292" s="907" t="s">
        <v>1140</v>
      </c>
      <c r="CL292" s="907" t="s">
        <v>1140</v>
      </c>
      <c r="CM292" s="907" t="s">
        <v>1140</v>
      </c>
      <c r="CN292" s="907" t="s">
        <v>534</v>
      </c>
      <c r="CO292" s="907" t="s">
        <v>1140</v>
      </c>
      <c r="CP292" s="907" t="s">
        <v>1140</v>
      </c>
      <c r="CQ292" s="907" t="s">
        <v>1140</v>
      </c>
      <c r="CR292" s="907" t="s">
        <v>1140</v>
      </c>
      <c r="CS292" s="907" t="s">
        <v>1140</v>
      </c>
      <c r="CT292" s="907" t="s">
        <v>1140</v>
      </c>
      <c r="CU292" s="907" t="s">
        <v>1140</v>
      </c>
      <c r="CV292" s="907" t="s">
        <v>1140</v>
      </c>
      <c r="CW292" s="907" t="s">
        <v>1140</v>
      </c>
      <c r="CX292" s="907" t="s">
        <v>1140</v>
      </c>
      <c r="CY292" s="907" t="s">
        <v>1140</v>
      </c>
      <c r="CZ292" s="907" t="s">
        <v>534</v>
      </c>
      <c r="DA292" s="907" t="s">
        <v>1140</v>
      </c>
      <c r="DB292" s="907" t="s">
        <v>1140</v>
      </c>
      <c r="DC292" s="907" t="s">
        <v>1140</v>
      </c>
      <c r="DD292" s="907" t="s">
        <v>1140</v>
      </c>
      <c r="DE292" s="907" t="s">
        <v>1140</v>
      </c>
      <c r="DF292" s="907" t="s">
        <v>1140</v>
      </c>
      <c r="DG292" s="907" t="s">
        <v>1140</v>
      </c>
      <c r="DH292" s="907" t="s">
        <v>1140</v>
      </c>
      <c r="DI292" s="907" t="s">
        <v>1140</v>
      </c>
      <c r="DJ292" s="907" t="s">
        <v>534</v>
      </c>
      <c r="DK292" s="907" t="s">
        <v>1140</v>
      </c>
      <c r="DL292" s="907" t="s">
        <v>1140</v>
      </c>
      <c r="DM292" s="907" t="s">
        <v>1140</v>
      </c>
      <c r="DN292" s="907" t="s">
        <v>1140</v>
      </c>
      <c r="DO292" s="907" t="s">
        <v>1140</v>
      </c>
      <c r="DP292" s="907" t="s">
        <v>1140</v>
      </c>
      <c r="DQ292" s="907" t="s">
        <v>1140</v>
      </c>
      <c r="DR292" s="907" t="s">
        <v>534</v>
      </c>
      <c r="DS292" s="907" t="s">
        <v>534</v>
      </c>
      <c r="DT292" s="907" t="s">
        <v>534</v>
      </c>
      <c r="DU292" s="907" t="s">
        <v>1140</v>
      </c>
      <c r="DV292" s="907" t="s">
        <v>1140</v>
      </c>
      <c r="DW292" s="907" t="s">
        <v>534</v>
      </c>
      <c r="DX292" s="907" t="s">
        <v>534</v>
      </c>
      <c r="DY292" s="907" t="s">
        <v>534</v>
      </c>
      <c r="DZ292" s="907" t="s">
        <v>534</v>
      </c>
      <c r="EA292" s="907" t="s">
        <v>534</v>
      </c>
      <c r="EB292" s="907" t="s">
        <v>534</v>
      </c>
      <c r="EC292" s="907" t="s">
        <v>534</v>
      </c>
      <c r="ED292" s="907" t="s">
        <v>534</v>
      </c>
      <c r="EE292" s="907" t="s">
        <v>534</v>
      </c>
      <c r="EF292" s="907" t="s">
        <v>1140</v>
      </c>
      <c r="EG292" s="907" t="s">
        <v>1140</v>
      </c>
      <c r="EH292" s="907" t="s">
        <v>1140</v>
      </c>
      <c r="EI292" s="907" t="s">
        <v>1140</v>
      </c>
      <c r="EJ292" s="907" t="s">
        <v>1140</v>
      </c>
      <c r="EK292" s="907" t="s">
        <v>1140</v>
      </c>
      <c r="EL292" s="907" t="s">
        <v>1140</v>
      </c>
      <c r="EM292" s="907" t="s">
        <v>1140</v>
      </c>
      <c r="EN292" s="907" t="s">
        <v>1140</v>
      </c>
      <c r="EO292" s="907" t="s">
        <v>1140</v>
      </c>
      <c r="EP292" s="907" t="s">
        <v>1140</v>
      </c>
      <c r="EQ292" s="907" t="s">
        <v>1140</v>
      </c>
      <c r="ER292" s="907" t="s">
        <v>534</v>
      </c>
      <c r="ES292" s="907" t="s">
        <v>534</v>
      </c>
      <c r="ET292" s="907" t="s">
        <v>534</v>
      </c>
      <c r="EU292" s="907" t="s">
        <v>1140</v>
      </c>
      <c r="EV292" s="907" t="s">
        <v>1140</v>
      </c>
      <c r="EW292" s="907" t="s">
        <v>1140</v>
      </c>
      <c r="EX292" s="907" t="s">
        <v>534</v>
      </c>
      <c r="EY292" s="907" t="s">
        <v>1140</v>
      </c>
      <c r="EZ292" s="907" t="s">
        <v>1140</v>
      </c>
      <c r="FA292" s="907" t="s">
        <v>1140</v>
      </c>
      <c r="FB292" s="907" t="s">
        <v>1140</v>
      </c>
      <c r="FC292" s="907" t="s">
        <v>534</v>
      </c>
      <c r="FD292" s="907" t="s">
        <v>1140</v>
      </c>
      <c r="FE292" s="907" t="s">
        <v>534</v>
      </c>
      <c r="FF292" s="907" t="s">
        <v>1140</v>
      </c>
      <c r="FG292" s="907" t="s">
        <v>1140</v>
      </c>
      <c r="FH292" s="907" t="s">
        <v>534</v>
      </c>
      <c r="FI292" s="907" t="s">
        <v>534</v>
      </c>
      <c r="FJ292" s="907" t="s">
        <v>1140</v>
      </c>
      <c r="FK292" s="907" t="s">
        <v>1140</v>
      </c>
      <c r="FL292" s="907" t="s">
        <v>1140</v>
      </c>
      <c r="FM292" s="907" t="s">
        <v>1140</v>
      </c>
      <c r="FN292" s="907" t="s">
        <v>1140</v>
      </c>
      <c r="FO292" s="907" t="s">
        <v>1140</v>
      </c>
      <c r="FP292" s="907" t="s">
        <v>1140</v>
      </c>
      <c r="FQ292" s="907" t="s">
        <v>1140</v>
      </c>
      <c r="FR292" s="907" t="s">
        <v>534</v>
      </c>
      <c r="FS292" s="907" t="s">
        <v>1140</v>
      </c>
      <c r="FT292" s="907" t="s">
        <v>1140</v>
      </c>
      <c r="FU292" s="907" t="s">
        <v>1140</v>
      </c>
      <c r="FV292" s="907" t="s">
        <v>534</v>
      </c>
      <c r="FW292" s="907" t="s">
        <v>1140</v>
      </c>
      <c r="FX292" s="907" t="s">
        <v>534</v>
      </c>
      <c r="FY292" s="907" t="s">
        <v>534</v>
      </c>
      <c r="FZ292" s="907" t="s">
        <v>534</v>
      </c>
      <c r="GA292" s="907" t="s">
        <v>534</v>
      </c>
      <c r="GB292" s="907" t="s">
        <v>1140</v>
      </c>
      <c r="GC292" s="907" t="s">
        <v>1140</v>
      </c>
      <c r="GD292" s="907" t="s">
        <v>534</v>
      </c>
      <c r="GE292" s="907" t="s">
        <v>534</v>
      </c>
      <c r="GF292" s="907" t="s">
        <v>1140</v>
      </c>
      <c r="GG292" s="907" t="s">
        <v>1140</v>
      </c>
      <c r="GH292" s="907" t="s">
        <v>534</v>
      </c>
      <c r="GI292" s="907" t="s">
        <v>1140</v>
      </c>
      <c r="GJ292" s="907" t="s">
        <v>534</v>
      </c>
      <c r="GK292" s="907" t="s">
        <v>534</v>
      </c>
    </row>
    <row r="293" spans="1:193" x14ac:dyDescent="0.2">
      <c r="A293" s="906">
        <v>44753</v>
      </c>
      <c r="B293" s="907" t="s">
        <v>1140</v>
      </c>
      <c r="C293" s="907" t="s">
        <v>1140</v>
      </c>
      <c r="D293" s="907" t="s">
        <v>1140</v>
      </c>
      <c r="E293" s="907" t="s">
        <v>534</v>
      </c>
      <c r="F293" s="907" t="s">
        <v>1140</v>
      </c>
      <c r="G293" s="907" t="s">
        <v>1140</v>
      </c>
      <c r="H293" s="907" t="s">
        <v>1140</v>
      </c>
      <c r="I293" s="907" t="s">
        <v>1140</v>
      </c>
      <c r="J293" s="907" t="s">
        <v>1140</v>
      </c>
      <c r="K293" s="907" t="s">
        <v>1140</v>
      </c>
      <c r="L293" s="907" t="s">
        <v>1140</v>
      </c>
      <c r="M293" s="907" t="s">
        <v>1140</v>
      </c>
      <c r="N293" s="907" t="s">
        <v>1140</v>
      </c>
      <c r="O293" s="907" t="s">
        <v>1140</v>
      </c>
      <c r="P293" s="907" t="s">
        <v>1140</v>
      </c>
      <c r="Q293" s="907" t="s">
        <v>1140</v>
      </c>
      <c r="R293" s="907" t="s">
        <v>1140</v>
      </c>
      <c r="S293" s="907" t="s">
        <v>1140</v>
      </c>
      <c r="T293" s="907" t="s">
        <v>1140</v>
      </c>
      <c r="U293" s="907" t="s">
        <v>1140</v>
      </c>
      <c r="V293" s="907" t="s">
        <v>1140</v>
      </c>
      <c r="W293" s="907" t="s">
        <v>1140</v>
      </c>
      <c r="X293" s="907" t="s">
        <v>1140</v>
      </c>
      <c r="Y293" s="907" t="s">
        <v>1140</v>
      </c>
      <c r="Z293" s="907" t="s">
        <v>1140</v>
      </c>
      <c r="AA293" s="907" t="s">
        <v>1140</v>
      </c>
      <c r="AB293" s="907" t="s">
        <v>1140</v>
      </c>
      <c r="AC293" s="907" t="s">
        <v>1140</v>
      </c>
      <c r="AD293" s="907" t="s">
        <v>1140</v>
      </c>
      <c r="AE293" s="907" t="s">
        <v>1140</v>
      </c>
      <c r="AF293" s="907" t="s">
        <v>1140</v>
      </c>
      <c r="AG293" s="907" t="s">
        <v>1140</v>
      </c>
      <c r="AH293" s="907" t="s">
        <v>1140</v>
      </c>
      <c r="AI293" s="907" t="s">
        <v>1140</v>
      </c>
      <c r="AJ293" s="907" t="s">
        <v>1140</v>
      </c>
      <c r="AK293" s="907" t="s">
        <v>1140</v>
      </c>
      <c r="AL293" s="907" t="s">
        <v>1140</v>
      </c>
      <c r="AM293" s="907" t="s">
        <v>1140</v>
      </c>
      <c r="AN293" s="907" t="s">
        <v>1140</v>
      </c>
      <c r="AO293" s="907" t="s">
        <v>1140</v>
      </c>
      <c r="AP293" s="907" t="s">
        <v>1140</v>
      </c>
      <c r="AQ293" s="907" t="s">
        <v>1140</v>
      </c>
      <c r="AR293" s="907" t="s">
        <v>1140</v>
      </c>
      <c r="AS293" s="907" t="s">
        <v>1140</v>
      </c>
      <c r="AT293" s="907" t="s">
        <v>1140</v>
      </c>
      <c r="AU293" s="907" t="s">
        <v>1140</v>
      </c>
      <c r="AV293" s="907" t="s">
        <v>1140</v>
      </c>
      <c r="AW293" s="907" t="s">
        <v>1140</v>
      </c>
      <c r="AX293" s="907" t="s">
        <v>1140</v>
      </c>
      <c r="AY293" s="907" t="s">
        <v>534</v>
      </c>
      <c r="AZ293" s="907" t="s">
        <v>534</v>
      </c>
      <c r="BA293" s="907" t="s">
        <v>1140</v>
      </c>
      <c r="BB293" s="907" t="s">
        <v>534</v>
      </c>
      <c r="BC293" s="907" t="s">
        <v>1140</v>
      </c>
      <c r="BD293" s="907" t="s">
        <v>534</v>
      </c>
      <c r="BE293" s="907" t="s">
        <v>1140</v>
      </c>
      <c r="BF293" s="907" t="s">
        <v>1140</v>
      </c>
      <c r="BG293" s="907" t="s">
        <v>534</v>
      </c>
      <c r="BH293" s="907" t="s">
        <v>534</v>
      </c>
      <c r="BI293" s="907" t="s">
        <v>1140</v>
      </c>
      <c r="BJ293" s="907" t="s">
        <v>534</v>
      </c>
      <c r="BK293" s="907" t="s">
        <v>1140</v>
      </c>
      <c r="BL293" s="907" t="s">
        <v>534</v>
      </c>
      <c r="BM293" s="907" t="s">
        <v>1140</v>
      </c>
      <c r="BN293" s="907" t="s">
        <v>1140</v>
      </c>
      <c r="BO293" s="907" t="s">
        <v>534</v>
      </c>
      <c r="BP293" s="907" t="s">
        <v>534</v>
      </c>
      <c r="BQ293" s="907" t="s">
        <v>534</v>
      </c>
      <c r="BR293" s="907" t="s">
        <v>534</v>
      </c>
      <c r="BS293" s="907" t="s">
        <v>1140</v>
      </c>
      <c r="BT293" s="907" t="s">
        <v>534</v>
      </c>
      <c r="BU293" s="907" t="s">
        <v>1140</v>
      </c>
      <c r="BV293" s="907" t="s">
        <v>1140</v>
      </c>
      <c r="BW293" s="907" t="s">
        <v>1140</v>
      </c>
      <c r="BX293" s="907" t="s">
        <v>1140</v>
      </c>
      <c r="BY293" s="907" t="s">
        <v>1140</v>
      </c>
      <c r="BZ293" s="907" t="s">
        <v>534</v>
      </c>
      <c r="CA293" s="907" t="s">
        <v>534</v>
      </c>
      <c r="CB293" s="907" t="s">
        <v>1140</v>
      </c>
      <c r="CC293" s="907" t="s">
        <v>1140</v>
      </c>
      <c r="CD293" s="907" t="s">
        <v>1140</v>
      </c>
      <c r="CE293" s="907" t="s">
        <v>1140</v>
      </c>
      <c r="CF293" s="907" t="s">
        <v>534</v>
      </c>
      <c r="CG293" s="907" t="s">
        <v>1140</v>
      </c>
      <c r="CH293" s="907" t="s">
        <v>1140</v>
      </c>
      <c r="CI293" s="907" t="s">
        <v>1140</v>
      </c>
      <c r="CJ293" s="907" t="s">
        <v>1140</v>
      </c>
      <c r="CK293" s="907" t="s">
        <v>534</v>
      </c>
      <c r="CL293" s="907" t="s">
        <v>1140</v>
      </c>
      <c r="CM293" s="907" t="s">
        <v>1140</v>
      </c>
      <c r="CN293" s="907" t="s">
        <v>534</v>
      </c>
      <c r="CO293" s="907" t="s">
        <v>1140</v>
      </c>
      <c r="CP293" s="907" t="s">
        <v>1140</v>
      </c>
      <c r="CQ293" s="907" t="s">
        <v>1140</v>
      </c>
      <c r="CR293" s="907" t="s">
        <v>1140</v>
      </c>
      <c r="CS293" s="907" t="s">
        <v>1140</v>
      </c>
      <c r="CT293" s="907" t="s">
        <v>1140</v>
      </c>
      <c r="CU293" s="907" t="s">
        <v>1140</v>
      </c>
      <c r="CV293" s="907" t="s">
        <v>1140</v>
      </c>
      <c r="CW293" s="907" t="s">
        <v>1140</v>
      </c>
      <c r="CX293" s="907" t="s">
        <v>1140</v>
      </c>
      <c r="CY293" s="907" t="s">
        <v>1140</v>
      </c>
      <c r="CZ293" s="907" t="s">
        <v>534</v>
      </c>
      <c r="DA293" s="907" t="s">
        <v>1140</v>
      </c>
      <c r="DB293" s="907" t="s">
        <v>1140</v>
      </c>
      <c r="DC293" s="907" t="s">
        <v>1140</v>
      </c>
      <c r="DD293" s="907" t="s">
        <v>1140</v>
      </c>
      <c r="DE293" s="907" t="s">
        <v>1140</v>
      </c>
      <c r="DF293" s="907" t="s">
        <v>1140</v>
      </c>
      <c r="DG293" s="907" t="s">
        <v>1140</v>
      </c>
      <c r="DH293" s="907" t="s">
        <v>1140</v>
      </c>
      <c r="DI293" s="907" t="s">
        <v>1140</v>
      </c>
      <c r="DJ293" s="907" t="s">
        <v>534</v>
      </c>
      <c r="DK293" s="907" t="s">
        <v>1140</v>
      </c>
      <c r="DL293" s="907" t="s">
        <v>1140</v>
      </c>
      <c r="DM293" s="907" t="s">
        <v>1140</v>
      </c>
      <c r="DN293" s="907" t="s">
        <v>1140</v>
      </c>
      <c r="DO293" s="907" t="s">
        <v>1140</v>
      </c>
      <c r="DP293" s="907" t="s">
        <v>1140</v>
      </c>
      <c r="DQ293" s="907" t="s">
        <v>1140</v>
      </c>
      <c r="DR293" s="907" t="s">
        <v>534</v>
      </c>
      <c r="DS293" s="907" t="s">
        <v>534</v>
      </c>
      <c r="DT293" s="907" t="s">
        <v>1140</v>
      </c>
      <c r="DU293" s="907" t="s">
        <v>1140</v>
      </c>
      <c r="DV293" s="907" t="s">
        <v>1140</v>
      </c>
      <c r="DW293" s="907" t="s">
        <v>534</v>
      </c>
      <c r="DX293" s="907" t="s">
        <v>534</v>
      </c>
      <c r="DY293" s="907" t="s">
        <v>534</v>
      </c>
      <c r="DZ293" s="907" t="s">
        <v>534</v>
      </c>
      <c r="EA293" s="907" t="s">
        <v>534</v>
      </c>
      <c r="EB293" s="907" t="s">
        <v>534</v>
      </c>
      <c r="EC293" s="907" t="s">
        <v>534</v>
      </c>
      <c r="ED293" s="907" t="s">
        <v>534</v>
      </c>
      <c r="EE293" s="907" t="s">
        <v>534</v>
      </c>
      <c r="EF293" s="907" t="s">
        <v>1140</v>
      </c>
      <c r="EG293" s="907" t="s">
        <v>1140</v>
      </c>
      <c r="EH293" s="907" t="s">
        <v>1140</v>
      </c>
      <c r="EI293" s="907" t="s">
        <v>1140</v>
      </c>
      <c r="EJ293" s="907" t="s">
        <v>1140</v>
      </c>
      <c r="EK293" s="907" t="s">
        <v>1140</v>
      </c>
      <c r="EL293" s="907" t="s">
        <v>1140</v>
      </c>
      <c r="EM293" s="907" t="s">
        <v>1140</v>
      </c>
      <c r="EN293" s="907" t="s">
        <v>1140</v>
      </c>
      <c r="EO293" s="907" t="s">
        <v>1140</v>
      </c>
      <c r="EP293" s="907" t="s">
        <v>1140</v>
      </c>
      <c r="EQ293" s="907" t="s">
        <v>1140</v>
      </c>
      <c r="ER293" s="907" t="s">
        <v>534</v>
      </c>
      <c r="ES293" s="907" t="s">
        <v>1140</v>
      </c>
      <c r="ET293" s="907" t="s">
        <v>534</v>
      </c>
      <c r="EU293" s="907" t="s">
        <v>1140</v>
      </c>
      <c r="EV293" s="907" t="s">
        <v>1140</v>
      </c>
      <c r="EW293" s="907" t="s">
        <v>1140</v>
      </c>
      <c r="EX293" s="907" t="s">
        <v>534</v>
      </c>
      <c r="EY293" s="907" t="s">
        <v>1140</v>
      </c>
      <c r="EZ293" s="907" t="s">
        <v>1140</v>
      </c>
      <c r="FA293" s="907" t="s">
        <v>534</v>
      </c>
      <c r="FB293" s="907" t="s">
        <v>1140</v>
      </c>
      <c r="FC293" s="907" t="s">
        <v>1140</v>
      </c>
      <c r="FD293" s="907" t="s">
        <v>1140</v>
      </c>
      <c r="FE293" s="907" t="s">
        <v>534</v>
      </c>
      <c r="FF293" s="907" t="s">
        <v>1140</v>
      </c>
      <c r="FG293" s="907" t="s">
        <v>1140</v>
      </c>
      <c r="FH293" s="907" t="s">
        <v>534</v>
      </c>
      <c r="FI293" s="907" t="s">
        <v>534</v>
      </c>
      <c r="FJ293" s="907" t="s">
        <v>1140</v>
      </c>
      <c r="FK293" s="907" t="s">
        <v>1140</v>
      </c>
      <c r="FL293" s="907" t="s">
        <v>1140</v>
      </c>
      <c r="FM293" s="907" t="s">
        <v>1140</v>
      </c>
      <c r="FN293" s="907" t="s">
        <v>1140</v>
      </c>
      <c r="FO293" s="907" t="s">
        <v>1140</v>
      </c>
      <c r="FP293" s="907" t="s">
        <v>1140</v>
      </c>
      <c r="FQ293" s="907" t="s">
        <v>1140</v>
      </c>
      <c r="FR293" s="907" t="s">
        <v>534</v>
      </c>
      <c r="FS293" s="907" t="s">
        <v>1140</v>
      </c>
      <c r="FT293" s="907" t="s">
        <v>1140</v>
      </c>
      <c r="FU293" s="907" t="s">
        <v>1140</v>
      </c>
      <c r="FV293" s="907" t="s">
        <v>534</v>
      </c>
      <c r="FW293" s="907" t="s">
        <v>1140</v>
      </c>
      <c r="FX293" s="907" t="s">
        <v>534</v>
      </c>
      <c r="FY293" s="907" t="s">
        <v>534</v>
      </c>
      <c r="FZ293" s="907" t="s">
        <v>534</v>
      </c>
      <c r="GA293" s="907" t="s">
        <v>534</v>
      </c>
      <c r="GB293" s="907" t="s">
        <v>534</v>
      </c>
      <c r="GC293" s="907" t="s">
        <v>1140</v>
      </c>
      <c r="GD293" s="907" t="s">
        <v>534</v>
      </c>
      <c r="GE293" s="907" t="s">
        <v>534</v>
      </c>
      <c r="GF293" s="907" t="s">
        <v>1140</v>
      </c>
      <c r="GG293" s="907" t="s">
        <v>1140</v>
      </c>
      <c r="GH293" s="907" t="s">
        <v>534</v>
      </c>
      <c r="GI293" s="907" t="s">
        <v>1140</v>
      </c>
      <c r="GJ293" s="907" t="s">
        <v>534</v>
      </c>
      <c r="GK293" s="907" t="s">
        <v>534</v>
      </c>
    </row>
    <row r="294" spans="1:193" x14ac:dyDescent="0.2">
      <c r="A294" s="906">
        <v>44754</v>
      </c>
      <c r="B294" s="907" t="s">
        <v>1140</v>
      </c>
      <c r="C294" s="907" t="s">
        <v>1140</v>
      </c>
      <c r="D294" s="907" t="s">
        <v>1140</v>
      </c>
      <c r="E294" s="907" t="s">
        <v>534</v>
      </c>
      <c r="F294" s="907" t="s">
        <v>1140</v>
      </c>
      <c r="G294" s="907" t="s">
        <v>1140</v>
      </c>
      <c r="H294" s="907" t="s">
        <v>1140</v>
      </c>
      <c r="I294" s="907" t="s">
        <v>1140</v>
      </c>
      <c r="J294" s="907" t="s">
        <v>1140</v>
      </c>
      <c r="K294" s="907" t="s">
        <v>1140</v>
      </c>
      <c r="L294" s="907" t="s">
        <v>1140</v>
      </c>
      <c r="M294" s="907" t="s">
        <v>1140</v>
      </c>
      <c r="N294" s="907" t="s">
        <v>1140</v>
      </c>
      <c r="O294" s="907" t="s">
        <v>1140</v>
      </c>
      <c r="P294" s="907" t="s">
        <v>1140</v>
      </c>
      <c r="Q294" s="907" t="s">
        <v>1140</v>
      </c>
      <c r="R294" s="907" t="s">
        <v>1140</v>
      </c>
      <c r="S294" s="907" t="s">
        <v>1140</v>
      </c>
      <c r="T294" s="907" t="s">
        <v>1140</v>
      </c>
      <c r="U294" s="907" t="s">
        <v>1140</v>
      </c>
      <c r="V294" s="907" t="s">
        <v>1140</v>
      </c>
      <c r="W294" s="907" t="s">
        <v>1140</v>
      </c>
      <c r="X294" s="907" t="s">
        <v>1140</v>
      </c>
      <c r="Y294" s="907" t="s">
        <v>1140</v>
      </c>
      <c r="Z294" s="907" t="s">
        <v>1140</v>
      </c>
      <c r="AA294" s="907" t="s">
        <v>1140</v>
      </c>
      <c r="AB294" s="907" t="s">
        <v>1140</v>
      </c>
      <c r="AC294" s="907" t="s">
        <v>1140</v>
      </c>
      <c r="AD294" s="907" t="s">
        <v>1140</v>
      </c>
      <c r="AE294" s="907" t="s">
        <v>1140</v>
      </c>
      <c r="AF294" s="907" t="s">
        <v>1140</v>
      </c>
      <c r="AG294" s="907" t="s">
        <v>1140</v>
      </c>
      <c r="AH294" s="907" t="s">
        <v>1140</v>
      </c>
      <c r="AI294" s="907" t="s">
        <v>1140</v>
      </c>
      <c r="AJ294" s="907" t="s">
        <v>1140</v>
      </c>
      <c r="AK294" s="907" t="s">
        <v>1140</v>
      </c>
      <c r="AL294" s="907" t="s">
        <v>1140</v>
      </c>
      <c r="AM294" s="907" t="s">
        <v>1140</v>
      </c>
      <c r="AN294" s="907" t="s">
        <v>1140</v>
      </c>
      <c r="AO294" s="907" t="s">
        <v>1140</v>
      </c>
      <c r="AP294" s="907" t="s">
        <v>1140</v>
      </c>
      <c r="AQ294" s="907" t="s">
        <v>1140</v>
      </c>
      <c r="AR294" s="907" t="s">
        <v>1140</v>
      </c>
      <c r="AS294" s="907" t="s">
        <v>1140</v>
      </c>
      <c r="AT294" s="907" t="s">
        <v>1140</v>
      </c>
      <c r="AU294" s="907" t="s">
        <v>1140</v>
      </c>
      <c r="AV294" s="907" t="s">
        <v>1140</v>
      </c>
      <c r="AW294" s="907" t="s">
        <v>1140</v>
      </c>
      <c r="AX294" s="907" t="s">
        <v>1140</v>
      </c>
      <c r="AY294" s="907" t="s">
        <v>534</v>
      </c>
      <c r="AZ294" s="907" t="s">
        <v>534</v>
      </c>
      <c r="BA294" s="907" t="s">
        <v>1140</v>
      </c>
      <c r="BB294" s="907" t="s">
        <v>534</v>
      </c>
      <c r="BC294" s="907" t="s">
        <v>1140</v>
      </c>
      <c r="BD294" s="907" t="s">
        <v>534</v>
      </c>
      <c r="BE294" s="907" t="s">
        <v>1140</v>
      </c>
      <c r="BF294" s="907" t="s">
        <v>1140</v>
      </c>
      <c r="BG294" s="907" t="s">
        <v>534</v>
      </c>
      <c r="BH294" s="907" t="s">
        <v>534</v>
      </c>
      <c r="BI294" s="907" t="s">
        <v>1140</v>
      </c>
      <c r="BJ294" s="907" t="s">
        <v>534</v>
      </c>
      <c r="BK294" s="907" t="s">
        <v>1140</v>
      </c>
      <c r="BL294" s="907" t="s">
        <v>534</v>
      </c>
      <c r="BM294" s="907" t="s">
        <v>1140</v>
      </c>
      <c r="BN294" s="907" t="s">
        <v>1140</v>
      </c>
      <c r="BO294" s="907" t="s">
        <v>534</v>
      </c>
      <c r="BP294" s="907" t="s">
        <v>534</v>
      </c>
      <c r="BQ294" s="907" t="s">
        <v>534</v>
      </c>
      <c r="BR294" s="907" t="s">
        <v>534</v>
      </c>
      <c r="BS294" s="907" t="s">
        <v>1140</v>
      </c>
      <c r="BT294" s="907" t="s">
        <v>534</v>
      </c>
      <c r="BU294" s="907" t="s">
        <v>1140</v>
      </c>
      <c r="BV294" s="907" t="s">
        <v>1140</v>
      </c>
      <c r="BW294" s="907" t="s">
        <v>1140</v>
      </c>
      <c r="BX294" s="907" t="s">
        <v>1140</v>
      </c>
      <c r="BY294" s="907" t="s">
        <v>1140</v>
      </c>
      <c r="BZ294" s="907" t="s">
        <v>534</v>
      </c>
      <c r="CA294" s="907" t="s">
        <v>534</v>
      </c>
      <c r="CB294" s="907" t="s">
        <v>1140</v>
      </c>
      <c r="CC294" s="907" t="s">
        <v>1140</v>
      </c>
      <c r="CD294" s="907" t="s">
        <v>1140</v>
      </c>
      <c r="CE294" s="907" t="s">
        <v>1140</v>
      </c>
      <c r="CF294" s="907" t="s">
        <v>534</v>
      </c>
      <c r="CG294" s="907" t="s">
        <v>1140</v>
      </c>
      <c r="CH294" s="907" t="s">
        <v>1140</v>
      </c>
      <c r="CI294" s="907" t="s">
        <v>1140</v>
      </c>
      <c r="CJ294" s="907" t="s">
        <v>1140</v>
      </c>
      <c r="CK294" s="907" t="s">
        <v>534</v>
      </c>
      <c r="CL294" s="907" t="s">
        <v>1140</v>
      </c>
      <c r="CM294" s="907" t="s">
        <v>1140</v>
      </c>
      <c r="CN294" s="907" t="s">
        <v>534</v>
      </c>
      <c r="CO294" s="907" t="s">
        <v>1140</v>
      </c>
      <c r="CP294" s="907" t="s">
        <v>1140</v>
      </c>
      <c r="CQ294" s="907" t="s">
        <v>1140</v>
      </c>
      <c r="CR294" s="907" t="s">
        <v>1140</v>
      </c>
      <c r="CS294" s="907" t="s">
        <v>1140</v>
      </c>
      <c r="CT294" s="907" t="s">
        <v>1140</v>
      </c>
      <c r="CU294" s="907" t="s">
        <v>1140</v>
      </c>
      <c r="CV294" s="907" t="s">
        <v>1140</v>
      </c>
      <c r="CW294" s="907" t="s">
        <v>1140</v>
      </c>
      <c r="CX294" s="907" t="s">
        <v>1140</v>
      </c>
      <c r="CY294" s="907" t="s">
        <v>1140</v>
      </c>
      <c r="CZ294" s="907" t="s">
        <v>534</v>
      </c>
      <c r="DA294" s="907" t="s">
        <v>1140</v>
      </c>
      <c r="DB294" s="907" t="s">
        <v>1140</v>
      </c>
      <c r="DC294" s="907" t="s">
        <v>1140</v>
      </c>
      <c r="DD294" s="907" t="s">
        <v>1140</v>
      </c>
      <c r="DE294" s="907" t="s">
        <v>1140</v>
      </c>
      <c r="DF294" s="907" t="s">
        <v>1140</v>
      </c>
      <c r="DG294" s="907" t="s">
        <v>1140</v>
      </c>
      <c r="DH294" s="907" t="s">
        <v>1140</v>
      </c>
      <c r="DI294" s="907" t="s">
        <v>1140</v>
      </c>
      <c r="DJ294" s="907" t="s">
        <v>534</v>
      </c>
      <c r="DK294" s="907" t="s">
        <v>1140</v>
      </c>
      <c r="DL294" s="907" t="s">
        <v>1140</v>
      </c>
      <c r="DM294" s="907" t="s">
        <v>1140</v>
      </c>
      <c r="DN294" s="907" t="s">
        <v>1140</v>
      </c>
      <c r="DO294" s="907" t="s">
        <v>1140</v>
      </c>
      <c r="DP294" s="907" t="s">
        <v>1140</v>
      </c>
      <c r="DQ294" s="907" t="s">
        <v>1140</v>
      </c>
      <c r="DR294" s="907" t="s">
        <v>534</v>
      </c>
      <c r="DS294" s="907" t="s">
        <v>534</v>
      </c>
      <c r="DT294" s="907" t="s">
        <v>1140</v>
      </c>
      <c r="DU294" s="907" t="s">
        <v>1140</v>
      </c>
      <c r="DV294" s="907" t="s">
        <v>1140</v>
      </c>
      <c r="DW294" s="907" t="s">
        <v>534</v>
      </c>
      <c r="DX294" s="907" t="s">
        <v>534</v>
      </c>
      <c r="DY294" s="907" t="s">
        <v>534</v>
      </c>
      <c r="DZ294" s="907" t="s">
        <v>534</v>
      </c>
      <c r="EA294" s="907" t="s">
        <v>534</v>
      </c>
      <c r="EB294" s="907" t="s">
        <v>534</v>
      </c>
      <c r="EC294" s="907" t="s">
        <v>534</v>
      </c>
      <c r="ED294" s="907" t="s">
        <v>534</v>
      </c>
      <c r="EE294" s="907" t="s">
        <v>534</v>
      </c>
      <c r="EF294" s="907" t="s">
        <v>1140</v>
      </c>
      <c r="EG294" s="907" t="s">
        <v>1140</v>
      </c>
      <c r="EH294" s="907" t="s">
        <v>1140</v>
      </c>
      <c r="EI294" s="907" t="s">
        <v>1140</v>
      </c>
      <c r="EJ294" s="907" t="s">
        <v>534</v>
      </c>
      <c r="EK294" s="907" t="s">
        <v>1140</v>
      </c>
      <c r="EL294" s="907" t="s">
        <v>1140</v>
      </c>
      <c r="EM294" s="907" t="s">
        <v>1140</v>
      </c>
      <c r="EN294" s="907" t="s">
        <v>1140</v>
      </c>
      <c r="EO294" s="907" t="s">
        <v>1140</v>
      </c>
      <c r="EP294" s="907" t="s">
        <v>1140</v>
      </c>
      <c r="EQ294" s="907" t="s">
        <v>1140</v>
      </c>
      <c r="ER294" s="907" t="s">
        <v>1140</v>
      </c>
      <c r="ES294" s="907" t="s">
        <v>1140</v>
      </c>
      <c r="ET294" s="907" t="s">
        <v>534</v>
      </c>
      <c r="EU294" s="907" t="s">
        <v>1140</v>
      </c>
      <c r="EV294" s="907" t="s">
        <v>1140</v>
      </c>
      <c r="EW294" s="907" t="s">
        <v>1140</v>
      </c>
      <c r="EX294" s="907" t="s">
        <v>534</v>
      </c>
      <c r="EY294" s="907" t="s">
        <v>1140</v>
      </c>
      <c r="EZ294" s="907" t="s">
        <v>1140</v>
      </c>
      <c r="FA294" s="907" t="s">
        <v>1140</v>
      </c>
      <c r="FB294" s="907" t="s">
        <v>1140</v>
      </c>
      <c r="FC294" s="907" t="s">
        <v>1140</v>
      </c>
      <c r="FD294" s="907" t="s">
        <v>1140</v>
      </c>
      <c r="FE294" s="907" t="s">
        <v>1140</v>
      </c>
      <c r="FF294" s="907" t="s">
        <v>1140</v>
      </c>
      <c r="FG294" s="907" t="s">
        <v>1140</v>
      </c>
      <c r="FH294" s="907" t="s">
        <v>534</v>
      </c>
      <c r="FI294" s="907" t="s">
        <v>534</v>
      </c>
      <c r="FJ294" s="907" t="s">
        <v>1140</v>
      </c>
      <c r="FK294" s="907" t="s">
        <v>1140</v>
      </c>
      <c r="FL294" s="907" t="s">
        <v>1140</v>
      </c>
      <c r="FM294" s="907" t="s">
        <v>1140</v>
      </c>
      <c r="FN294" s="907" t="s">
        <v>1140</v>
      </c>
      <c r="FO294" s="907" t="s">
        <v>1140</v>
      </c>
      <c r="FP294" s="907" t="s">
        <v>1140</v>
      </c>
      <c r="FQ294" s="907" t="s">
        <v>1140</v>
      </c>
      <c r="FR294" s="907" t="s">
        <v>534</v>
      </c>
      <c r="FS294" s="907" t="s">
        <v>1140</v>
      </c>
      <c r="FT294" s="907" t="s">
        <v>1140</v>
      </c>
      <c r="FU294" s="907" t="s">
        <v>1140</v>
      </c>
      <c r="FV294" s="907" t="s">
        <v>534</v>
      </c>
      <c r="FW294" s="907" t="s">
        <v>1140</v>
      </c>
      <c r="FX294" s="907" t="s">
        <v>534</v>
      </c>
      <c r="FY294" s="907" t="s">
        <v>534</v>
      </c>
      <c r="FZ294" s="907" t="s">
        <v>534</v>
      </c>
      <c r="GA294" s="907" t="s">
        <v>534</v>
      </c>
      <c r="GB294" s="907" t="s">
        <v>534</v>
      </c>
      <c r="GC294" s="907" t="s">
        <v>1140</v>
      </c>
      <c r="GD294" s="907" t="s">
        <v>534</v>
      </c>
      <c r="GE294" s="907" t="s">
        <v>534</v>
      </c>
      <c r="GF294" s="907" t="s">
        <v>1140</v>
      </c>
      <c r="GG294" s="907" t="s">
        <v>1140</v>
      </c>
      <c r="GH294" s="907" t="s">
        <v>534</v>
      </c>
      <c r="GI294" s="907" t="s">
        <v>1140</v>
      </c>
      <c r="GJ294" s="907" t="s">
        <v>534</v>
      </c>
      <c r="GK294" s="907" t="s">
        <v>534</v>
      </c>
    </row>
    <row r="295" spans="1:193" x14ac:dyDescent="0.2">
      <c r="A295" s="906">
        <v>44755</v>
      </c>
      <c r="B295" s="907" t="s">
        <v>1140</v>
      </c>
      <c r="C295" s="907" t="s">
        <v>1140</v>
      </c>
      <c r="D295" s="907" t="s">
        <v>1140</v>
      </c>
      <c r="E295" s="907" t="s">
        <v>534</v>
      </c>
      <c r="F295" s="907" t="s">
        <v>534</v>
      </c>
      <c r="G295" s="907" t="s">
        <v>1140</v>
      </c>
      <c r="H295" s="907" t="s">
        <v>1140</v>
      </c>
      <c r="I295" s="907" t="s">
        <v>1140</v>
      </c>
      <c r="J295" s="907" t="s">
        <v>1140</v>
      </c>
      <c r="K295" s="907" t="s">
        <v>1140</v>
      </c>
      <c r="L295" s="907" t="s">
        <v>1140</v>
      </c>
      <c r="M295" s="907" t="s">
        <v>1140</v>
      </c>
      <c r="N295" s="907" t="s">
        <v>1140</v>
      </c>
      <c r="O295" s="907" t="s">
        <v>1140</v>
      </c>
      <c r="P295" s="907" t="s">
        <v>1140</v>
      </c>
      <c r="Q295" s="907" t="s">
        <v>1140</v>
      </c>
      <c r="R295" s="907" t="s">
        <v>1140</v>
      </c>
      <c r="S295" s="907" t="s">
        <v>1140</v>
      </c>
      <c r="T295" s="907" t="s">
        <v>1140</v>
      </c>
      <c r="U295" s="907" t="s">
        <v>1140</v>
      </c>
      <c r="V295" s="907" t="s">
        <v>1140</v>
      </c>
      <c r="W295" s="907" t="s">
        <v>1140</v>
      </c>
      <c r="X295" s="907" t="s">
        <v>1140</v>
      </c>
      <c r="Y295" s="907" t="s">
        <v>1140</v>
      </c>
      <c r="Z295" s="907" t="s">
        <v>1140</v>
      </c>
      <c r="AA295" s="907" t="s">
        <v>1140</v>
      </c>
      <c r="AB295" s="907" t="s">
        <v>1140</v>
      </c>
      <c r="AC295" s="907" t="s">
        <v>1140</v>
      </c>
      <c r="AD295" s="907" t="s">
        <v>1140</v>
      </c>
      <c r="AE295" s="907" t="s">
        <v>1140</v>
      </c>
      <c r="AF295" s="907" t="s">
        <v>1140</v>
      </c>
      <c r="AG295" s="907" t="s">
        <v>1140</v>
      </c>
      <c r="AH295" s="907" t="s">
        <v>1140</v>
      </c>
      <c r="AI295" s="907" t="s">
        <v>534</v>
      </c>
      <c r="AJ295" s="907" t="s">
        <v>1140</v>
      </c>
      <c r="AK295" s="907" t="s">
        <v>1140</v>
      </c>
      <c r="AL295" s="907" t="s">
        <v>1140</v>
      </c>
      <c r="AM295" s="907" t="s">
        <v>1140</v>
      </c>
      <c r="AN295" s="907" t="s">
        <v>1140</v>
      </c>
      <c r="AO295" s="907" t="s">
        <v>1140</v>
      </c>
      <c r="AP295" s="907" t="s">
        <v>1140</v>
      </c>
      <c r="AQ295" s="907" t="s">
        <v>1140</v>
      </c>
      <c r="AR295" s="907" t="s">
        <v>1140</v>
      </c>
      <c r="AS295" s="907" t="s">
        <v>1140</v>
      </c>
      <c r="AT295" s="907" t="s">
        <v>1140</v>
      </c>
      <c r="AU295" s="907" t="s">
        <v>1140</v>
      </c>
      <c r="AV295" s="907" t="s">
        <v>1140</v>
      </c>
      <c r="AW295" s="907" t="s">
        <v>1140</v>
      </c>
      <c r="AX295" s="907" t="s">
        <v>1140</v>
      </c>
      <c r="AY295" s="907" t="s">
        <v>534</v>
      </c>
      <c r="AZ295" s="907" t="s">
        <v>534</v>
      </c>
      <c r="BA295" s="907" t="s">
        <v>1140</v>
      </c>
      <c r="BB295" s="907" t="s">
        <v>534</v>
      </c>
      <c r="BC295" s="907" t="s">
        <v>1140</v>
      </c>
      <c r="BD295" s="907" t="s">
        <v>534</v>
      </c>
      <c r="BE295" s="907" t="s">
        <v>1140</v>
      </c>
      <c r="BF295" s="907" t="s">
        <v>1140</v>
      </c>
      <c r="BG295" s="907" t="s">
        <v>534</v>
      </c>
      <c r="BH295" s="907" t="s">
        <v>534</v>
      </c>
      <c r="BI295" s="907" t="s">
        <v>1140</v>
      </c>
      <c r="BJ295" s="907" t="s">
        <v>534</v>
      </c>
      <c r="BK295" s="907" t="s">
        <v>1140</v>
      </c>
      <c r="BL295" s="907" t="s">
        <v>534</v>
      </c>
      <c r="BM295" s="907" t="s">
        <v>1140</v>
      </c>
      <c r="BN295" s="907" t="s">
        <v>1140</v>
      </c>
      <c r="BO295" s="907" t="s">
        <v>534</v>
      </c>
      <c r="BP295" s="907" t="s">
        <v>534</v>
      </c>
      <c r="BQ295" s="907" t="s">
        <v>534</v>
      </c>
      <c r="BR295" s="907" t="s">
        <v>534</v>
      </c>
      <c r="BS295" s="907" t="s">
        <v>1140</v>
      </c>
      <c r="BT295" s="907" t="s">
        <v>534</v>
      </c>
      <c r="BU295" s="907" t="s">
        <v>1140</v>
      </c>
      <c r="BV295" s="907" t="s">
        <v>1140</v>
      </c>
      <c r="BW295" s="907" t="s">
        <v>1140</v>
      </c>
      <c r="BX295" s="907" t="s">
        <v>1140</v>
      </c>
      <c r="BY295" s="907" t="s">
        <v>1140</v>
      </c>
      <c r="BZ295" s="907" t="s">
        <v>534</v>
      </c>
      <c r="CA295" s="907" t="s">
        <v>534</v>
      </c>
      <c r="CB295" s="907" t="s">
        <v>1140</v>
      </c>
      <c r="CC295" s="907" t="s">
        <v>1140</v>
      </c>
      <c r="CD295" s="907" t="s">
        <v>1140</v>
      </c>
      <c r="CE295" s="907" t="s">
        <v>1140</v>
      </c>
      <c r="CF295" s="907" t="s">
        <v>534</v>
      </c>
      <c r="CG295" s="907" t="s">
        <v>1140</v>
      </c>
      <c r="CH295" s="907" t="s">
        <v>1140</v>
      </c>
      <c r="CI295" s="907" t="s">
        <v>1140</v>
      </c>
      <c r="CJ295" s="907" t="s">
        <v>1140</v>
      </c>
      <c r="CK295" s="907" t="s">
        <v>534</v>
      </c>
      <c r="CL295" s="907" t="s">
        <v>1140</v>
      </c>
      <c r="CM295" s="907" t="s">
        <v>1140</v>
      </c>
      <c r="CN295" s="907" t="s">
        <v>534</v>
      </c>
      <c r="CO295" s="907" t="s">
        <v>1140</v>
      </c>
      <c r="CP295" s="907" t="s">
        <v>1140</v>
      </c>
      <c r="CQ295" s="907" t="s">
        <v>1140</v>
      </c>
      <c r="CR295" s="907" t="s">
        <v>1140</v>
      </c>
      <c r="CS295" s="907" t="s">
        <v>1140</v>
      </c>
      <c r="CT295" s="907" t="s">
        <v>1140</v>
      </c>
      <c r="CU295" s="907" t="s">
        <v>1140</v>
      </c>
      <c r="CV295" s="907" t="s">
        <v>1140</v>
      </c>
      <c r="CW295" s="907" t="s">
        <v>1140</v>
      </c>
      <c r="CX295" s="907" t="s">
        <v>1140</v>
      </c>
      <c r="CY295" s="907" t="s">
        <v>1140</v>
      </c>
      <c r="CZ295" s="907" t="s">
        <v>534</v>
      </c>
      <c r="DA295" s="907" t="s">
        <v>1140</v>
      </c>
      <c r="DB295" s="907" t="s">
        <v>1140</v>
      </c>
      <c r="DC295" s="907" t="s">
        <v>1140</v>
      </c>
      <c r="DD295" s="907" t="s">
        <v>1140</v>
      </c>
      <c r="DE295" s="907" t="s">
        <v>1140</v>
      </c>
      <c r="DF295" s="907" t="s">
        <v>1140</v>
      </c>
      <c r="DG295" s="907" t="s">
        <v>1140</v>
      </c>
      <c r="DH295" s="907" t="s">
        <v>1140</v>
      </c>
      <c r="DI295" s="907" t="s">
        <v>1140</v>
      </c>
      <c r="DJ295" s="907" t="s">
        <v>534</v>
      </c>
      <c r="DK295" s="907" t="s">
        <v>1140</v>
      </c>
      <c r="DL295" s="907" t="s">
        <v>1140</v>
      </c>
      <c r="DM295" s="907" t="s">
        <v>1140</v>
      </c>
      <c r="DN295" s="907" t="s">
        <v>1140</v>
      </c>
      <c r="DO295" s="907" t="s">
        <v>1140</v>
      </c>
      <c r="DP295" s="907" t="s">
        <v>1140</v>
      </c>
      <c r="DQ295" s="907" t="s">
        <v>1140</v>
      </c>
      <c r="DR295" s="907" t="s">
        <v>1140</v>
      </c>
      <c r="DS295" s="907" t="s">
        <v>1140</v>
      </c>
      <c r="DT295" s="907" t="s">
        <v>1140</v>
      </c>
      <c r="DU295" s="907" t="s">
        <v>1140</v>
      </c>
      <c r="DV295" s="907" t="s">
        <v>1140</v>
      </c>
      <c r="DW295" s="907" t="s">
        <v>534</v>
      </c>
      <c r="DX295" s="907" t="s">
        <v>534</v>
      </c>
      <c r="DY295" s="907" t="s">
        <v>534</v>
      </c>
      <c r="DZ295" s="907" t="s">
        <v>1140</v>
      </c>
      <c r="EA295" s="907" t="s">
        <v>534</v>
      </c>
      <c r="EB295" s="907" t="s">
        <v>534</v>
      </c>
      <c r="EC295" s="907" t="s">
        <v>534</v>
      </c>
      <c r="ED295" s="907" t="s">
        <v>534</v>
      </c>
      <c r="EE295" s="907" t="s">
        <v>534</v>
      </c>
      <c r="EF295" s="907" t="s">
        <v>1140</v>
      </c>
      <c r="EG295" s="907" t="s">
        <v>1140</v>
      </c>
      <c r="EH295" s="907" t="s">
        <v>1140</v>
      </c>
      <c r="EI295" s="907" t="s">
        <v>1140</v>
      </c>
      <c r="EJ295" s="907" t="s">
        <v>1140</v>
      </c>
      <c r="EK295" s="907" t="s">
        <v>1140</v>
      </c>
      <c r="EL295" s="907" t="s">
        <v>1140</v>
      </c>
      <c r="EM295" s="907" t="s">
        <v>1140</v>
      </c>
      <c r="EN295" s="907" t="s">
        <v>1140</v>
      </c>
      <c r="EO295" s="907" t="s">
        <v>1140</v>
      </c>
      <c r="EP295" s="907" t="s">
        <v>1140</v>
      </c>
      <c r="EQ295" s="907" t="s">
        <v>1140</v>
      </c>
      <c r="ER295" s="907" t="s">
        <v>1140</v>
      </c>
      <c r="ES295" s="907" t="s">
        <v>534</v>
      </c>
      <c r="ET295" s="907" t="s">
        <v>534</v>
      </c>
      <c r="EU295" s="907" t="s">
        <v>1140</v>
      </c>
      <c r="EV295" s="907" t="s">
        <v>1140</v>
      </c>
      <c r="EW295" s="907" t="s">
        <v>1140</v>
      </c>
      <c r="EX295" s="907" t="s">
        <v>534</v>
      </c>
      <c r="EY295" s="907" t="s">
        <v>1140</v>
      </c>
      <c r="EZ295" s="907" t="s">
        <v>1140</v>
      </c>
      <c r="FA295" s="907" t="s">
        <v>1140</v>
      </c>
      <c r="FB295" s="907" t="s">
        <v>1140</v>
      </c>
      <c r="FC295" s="907" t="s">
        <v>1140</v>
      </c>
      <c r="FD295" s="907" t="s">
        <v>1140</v>
      </c>
      <c r="FE295" s="907" t="s">
        <v>1140</v>
      </c>
      <c r="FF295" s="907" t="s">
        <v>1140</v>
      </c>
      <c r="FG295" s="907" t="s">
        <v>1140</v>
      </c>
      <c r="FH295" s="907" t="s">
        <v>1140</v>
      </c>
      <c r="FI295" s="907" t="s">
        <v>1140</v>
      </c>
      <c r="FJ295" s="907" t="s">
        <v>1140</v>
      </c>
      <c r="FK295" s="907" t="s">
        <v>1140</v>
      </c>
      <c r="FL295" s="907" t="s">
        <v>1140</v>
      </c>
      <c r="FM295" s="907" t="s">
        <v>1140</v>
      </c>
      <c r="FN295" s="907" t="s">
        <v>1140</v>
      </c>
      <c r="FO295" s="907" t="s">
        <v>1140</v>
      </c>
      <c r="FP295" s="907" t="s">
        <v>1140</v>
      </c>
      <c r="FQ295" s="907" t="s">
        <v>1140</v>
      </c>
      <c r="FR295" s="907" t="s">
        <v>534</v>
      </c>
      <c r="FS295" s="907" t="s">
        <v>1140</v>
      </c>
      <c r="FT295" s="907" t="s">
        <v>1140</v>
      </c>
      <c r="FU295" s="907" t="s">
        <v>1140</v>
      </c>
      <c r="FV295" s="907" t="s">
        <v>534</v>
      </c>
      <c r="FW295" s="907" t="s">
        <v>1140</v>
      </c>
      <c r="FX295" s="907" t="s">
        <v>534</v>
      </c>
      <c r="FY295" s="907" t="s">
        <v>534</v>
      </c>
      <c r="FZ295" s="907" t="s">
        <v>534</v>
      </c>
      <c r="GA295" s="907" t="s">
        <v>534</v>
      </c>
      <c r="GB295" s="907" t="s">
        <v>1140</v>
      </c>
      <c r="GC295" s="907" t="s">
        <v>1140</v>
      </c>
      <c r="GD295" s="907" t="s">
        <v>534</v>
      </c>
      <c r="GE295" s="907" t="s">
        <v>534</v>
      </c>
      <c r="GF295" s="907" t="s">
        <v>1140</v>
      </c>
      <c r="GG295" s="907" t="s">
        <v>1140</v>
      </c>
      <c r="GH295" s="907" t="s">
        <v>534</v>
      </c>
      <c r="GI295" s="907" t="s">
        <v>1140</v>
      </c>
      <c r="GJ295" s="907" t="s">
        <v>534</v>
      </c>
      <c r="GK295" s="907" t="s">
        <v>1140</v>
      </c>
    </row>
    <row r="296" spans="1:193" x14ac:dyDescent="0.2">
      <c r="A296" s="906">
        <v>44756</v>
      </c>
      <c r="B296" s="907" t="s">
        <v>1140</v>
      </c>
      <c r="C296" s="907" t="s">
        <v>1140</v>
      </c>
      <c r="D296" s="907" t="s">
        <v>1140</v>
      </c>
      <c r="E296" s="907" t="s">
        <v>534</v>
      </c>
      <c r="F296" s="907" t="s">
        <v>534</v>
      </c>
      <c r="G296" s="907" t="s">
        <v>1140</v>
      </c>
      <c r="H296" s="907" t="s">
        <v>1140</v>
      </c>
      <c r="I296" s="907" t="s">
        <v>1140</v>
      </c>
      <c r="J296" s="907" t="s">
        <v>1140</v>
      </c>
      <c r="K296" s="907" t="s">
        <v>1140</v>
      </c>
      <c r="L296" s="907" t="s">
        <v>1140</v>
      </c>
      <c r="M296" s="907" t="s">
        <v>1140</v>
      </c>
      <c r="N296" s="907" t="s">
        <v>1140</v>
      </c>
      <c r="O296" s="907" t="s">
        <v>1140</v>
      </c>
      <c r="P296" s="907" t="s">
        <v>1140</v>
      </c>
      <c r="Q296" s="907" t="s">
        <v>1140</v>
      </c>
      <c r="R296" s="907" t="s">
        <v>1140</v>
      </c>
      <c r="S296" s="907" t="s">
        <v>1140</v>
      </c>
      <c r="T296" s="907" t="s">
        <v>1140</v>
      </c>
      <c r="U296" s="907" t="s">
        <v>1140</v>
      </c>
      <c r="V296" s="907" t="s">
        <v>1140</v>
      </c>
      <c r="W296" s="907" t="s">
        <v>1140</v>
      </c>
      <c r="X296" s="907" t="s">
        <v>1140</v>
      </c>
      <c r="Y296" s="907" t="s">
        <v>1140</v>
      </c>
      <c r="Z296" s="907" t="s">
        <v>1140</v>
      </c>
      <c r="AA296" s="907" t="s">
        <v>1140</v>
      </c>
      <c r="AB296" s="907" t="s">
        <v>1140</v>
      </c>
      <c r="AC296" s="907" t="s">
        <v>1140</v>
      </c>
      <c r="AD296" s="907" t="s">
        <v>1140</v>
      </c>
      <c r="AE296" s="907" t="s">
        <v>1140</v>
      </c>
      <c r="AF296" s="907" t="s">
        <v>1140</v>
      </c>
      <c r="AG296" s="907" t="s">
        <v>1140</v>
      </c>
      <c r="AH296" s="907" t="s">
        <v>1140</v>
      </c>
      <c r="AI296" s="907" t="s">
        <v>1140</v>
      </c>
      <c r="AJ296" s="907" t="s">
        <v>1140</v>
      </c>
      <c r="AK296" s="907" t="s">
        <v>1140</v>
      </c>
      <c r="AL296" s="907" t="s">
        <v>1140</v>
      </c>
      <c r="AM296" s="907" t="s">
        <v>1140</v>
      </c>
      <c r="AN296" s="907" t="s">
        <v>1140</v>
      </c>
      <c r="AO296" s="907" t="s">
        <v>1140</v>
      </c>
      <c r="AP296" s="907" t="s">
        <v>1140</v>
      </c>
      <c r="AQ296" s="907" t="s">
        <v>1140</v>
      </c>
      <c r="AR296" s="907" t="s">
        <v>1140</v>
      </c>
      <c r="AS296" s="907" t="s">
        <v>1140</v>
      </c>
      <c r="AT296" s="907" t="s">
        <v>1140</v>
      </c>
      <c r="AU296" s="907" t="s">
        <v>1140</v>
      </c>
      <c r="AV296" s="907" t="s">
        <v>1140</v>
      </c>
      <c r="AW296" s="907" t="s">
        <v>1140</v>
      </c>
      <c r="AX296" s="907" t="s">
        <v>1140</v>
      </c>
      <c r="AY296" s="907" t="s">
        <v>534</v>
      </c>
      <c r="AZ296" s="907" t="s">
        <v>534</v>
      </c>
      <c r="BA296" s="907" t="s">
        <v>1140</v>
      </c>
      <c r="BB296" s="907" t="s">
        <v>534</v>
      </c>
      <c r="BC296" s="907" t="s">
        <v>1140</v>
      </c>
      <c r="BD296" s="907" t="s">
        <v>534</v>
      </c>
      <c r="BE296" s="907" t="s">
        <v>1140</v>
      </c>
      <c r="BF296" s="907" t="s">
        <v>1140</v>
      </c>
      <c r="BG296" s="907" t="s">
        <v>534</v>
      </c>
      <c r="BH296" s="907" t="s">
        <v>534</v>
      </c>
      <c r="BI296" s="907" t="s">
        <v>1140</v>
      </c>
      <c r="BJ296" s="907" t="s">
        <v>534</v>
      </c>
      <c r="BK296" s="907" t="s">
        <v>1140</v>
      </c>
      <c r="BL296" s="907" t="s">
        <v>534</v>
      </c>
      <c r="BM296" s="907" t="s">
        <v>1140</v>
      </c>
      <c r="BN296" s="907" t="s">
        <v>1140</v>
      </c>
      <c r="BO296" s="907" t="s">
        <v>534</v>
      </c>
      <c r="BP296" s="907" t="s">
        <v>534</v>
      </c>
      <c r="BQ296" s="907" t="s">
        <v>534</v>
      </c>
      <c r="BR296" s="907" t="s">
        <v>534</v>
      </c>
      <c r="BS296" s="907" t="s">
        <v>1140</v>
      </c>
      <c r="BT296" s="907" t="s">
        <v>534</v>
      </c>
      <c r="BU296" s="907" t="s">
        <v>1140</v>
      </c>
      <c r="BV296" s="907" t="s">
        <v>1140</v>
      </c>
      <c r="BW296" s="907" t="s">
        <v>1140</v>
      </c>
      <c r="BX296" s="907" t="s">
        <v>1140</v>
      </c>
      <c r="BY296" s="907" t="s">
        <v>1140</v>
      </c>
      <c r="BZ296" s="907" t="s">
        <v>534</v>
      </c>
      <c r="CA296" s="907" t="s">
        <v>534</v>
      </c>
      <c r="CB296" s="907" t="s">
        <v>1140</v>
      </c>
      <c r="CC296" s="907" t="s">
        <v>1140</v>
      </c>
      <c r="CD296" s="907" t="s">
        <v>1140</v>
      </c>
      <c r="CE296" s="907" t="s">
        <v>1140</v>
      </c>
      <c r="CF296" s="907" t="s">
        <v>534</v>
      </c>
      <c r="CG296" s="907" t="s">
        <v>1140</v>
      </c>
      <c r="CH296" s="907" t="s">
        <v>1140</v>
      </c>
      <c r="CI296" s="907" t="s">
        <v>1140</v>
      </c>
      <c r="CJ296" s="907" t="s">
        <v>1140</v>
      </c>
      <c r="CK296" s="907" t="s">
        <v>534</v>
      </c>
      <c r="CL296" s="907" t="s">
        <v>1140</v>
      </c>
      <c r="CM296" s="907" t="s">
        <v>1140</v>
      </c>
      <c r="CN296" s="907" t="s">
        <v>534</v>
      </c>
      <c r="CO296" s="907" t="s">
        <v>1140</v>
      </c>
      <c r="CP296" s="907" t="s">
        <v>1140</v>
      </c>
      <c r="CQ296" s="907" t="s">
        <v>1140</v>
      </c>
      <c r="CR296" s="907" t="s">
        <v>1140</v>
      </c>
      <c r="CS296" s="907" t="s">
        <v>1140</v>
      </c>
      <c r="CT296" s="907" t="s">
        <v>1140</v>
      </c>
      <c r="CU296" s="907" t="s">
        <v>1140</v>
      </c>
      <c r="CV296" s="907" t="s">
        <v>1140</v>
      </c>
      <c r="CW296" s="907" t="s">
        <v>1140</v>
      </c>
      <c r="CX296" s="907" t="s">
        <v>1140</v>
      </c>
      <c r="CY296" s="907" t="s">
        <v>1140</v>
      </c>
      <c r="CZ296" s="907" t="s">
        <v>534</v>
      </c>
      <c r="DA296" s="907" t="s">
        <v>1140</v>
      </c>
      <c r="DB296" s="907" t="s">
        <v>1140</v>
      </c>
      <c r="DC296" s="907" t="s">
        <v>1140</v>
      </c>
      <c r="DD296" s="907" t="s">
        <v>1140</v>
      </c>
      <c r="DE296" s="907" t="s">
        <v>1140</v>
      </c>
      <c r="DF296" s="907" t="s">
        <v>1140</v>
      </c>
      <c r="DG296" s="907" t="s">
        <v>1140</v>
      </c>
      <c r="DH296" s="907" t="s">
        <v>1140</v>
      </c>
      <c r="DI296" s="907" t="s">
        <v>1140</v>
      </c>
      <c r="DJ296" s="907" t="s">
        <v>534</v>
      </c>
      <c r="DK296" s="907" t="s">
        <v>1140</v>
      </c>
      <c r="DL296" s="907" t="s">
        <v>1140</v>
      </c>
      <c r="DM296" s="907" t="s">
        <v>1140</v>
      </c>
      <c r="DN296" s="907" t="s">
        <v>1140</v>
      </c>
      <c r="DO296" s="907" t="s">
        <v>1140</v>
      </c>
      <c r="DP296" s="907" t="s">
        <v>1140</v>
      </c>
      <c r="DQ296" s="907" t="s">
        <v>1140</v>
      </c>
      <c r="DR296" s="907" t="s">
        <v>1140</v>
      </c>
      <c r="DS296" s="907" t="s">
        <v>1140</v>
      </c>
      <c r="DT296" s="907" t="s">
        <v>1140</v>
      </c>
      <c r="DU296" s="907" t="s">
        <v>1140</v>
      </c>
      <c r="DV296" s="907" t="s">
        <v>1140</v>
      </c>
      <c r="DW296" s="907" t="s">
        <v>534</v>
      </c>
      <c r="DX296" s="907" t="s">
        <v>534</v>
      </c>
      <c r="DY296" s="907" t="s">
        <v>534</v>
      </c>
      <c r="DZ296" s="907" t="s">
        <v>1140</v>
      </c>
      <c r="EA296" s="907" t="s">
        <v>534</v>
      </c>
      <c r="EB296" s="907" t="s">
        <v>534</v>
      </c>
      <c r="EC296" s="907" t="s">
        <v>534</v>
      </c>
      <c r="ED296" s="907" t="s">
        <v>534</v>
      </c>
      <c r="EE296" s="907" t="s">
        <v>534</v>
      </c>
      <c r="EF296" s="907" t="s">
        <v>1140</v>
      </c>
      <c r="EG296" s="907" t="s">
        <v>1140</v>
      </c>
      <c r="EH296" s="907" t="s">
        <v>1140</v>
      </c>
      <c r="EI296" s="907" t="s">
        <v>1140</v>
      </c>
      <c r="EJ296" s="907" t="s">
        <v>1140</v>
      </c>
      <c r="EK296" s="907" t="s">
        <v>1140</v>
      </c>
      <c r="EL296" s="907" t="s">
        <v>1140</v>
      </c>
      <c r="EM296" s="907" t="s">
        <v>1140</v>
      </c>
      <c r="EN296" s="907" t="s">
        <v>1140</v>
      </c>
      <c r="EO296" s="907" t="s">
        <v>1140</v>
      </c>
      <c r="EP296" s="907" t="s">
        <v>1140</v>
      </c>
      <c r="EQ296" s="907" t="s">
        <v>1140</v>
      </c>
      <c r="ER296" s="907" t="s">
        <v>1140</v>
      </c>
      <c r="ES296" s="907" t="s">
        <v>534</v>
      </c>
      <c r="ET296" s="907" t="s">
        <v>534</v>
      </c>
      <c r="EU296" s="907" t="s">
        <v>1140</v>
      </c>
      <c r="EV296" s="907" t="s">
        <v>1140</v>
      </c>
      <c r="EW296" s="907" t="s">
        <v>1140</v>
      </c>
      <c r="EX296" s="907" t="s">
        <v>534</v>
      </c>
      <c r="EY296" s="907" t="s">
        <v>1140</v>
      </c>
      <c r="EZ296" s="907" t="s">
        <v>1140</v>
      </c>
      <c r="FA296" s="907" t="s">
        <v>1140</v>
      </c>
      <c r="FB296" s="907" t="s">
        <v>1140</v>
      </c>
      <c r="FC296" s="907" t="s">
        <v>1140</v>
      </c>
      <c r="FD296" s="907" t="s">
        <v>1140</v>
      </c>
      <c r="FE296" s="907" t="s">
        <v>1140</v>
      </c>
      <c r="FF296" s="907" t="s">
        <v>1140</v>
      </c>
      <c r="FG296" s="907" t="s">
        <v>1140</v>
      </c>
      <c r="FH296" s="907" t="s">
        <v>1140</v>
      </c>
      <c r="FI296" s="907" t="s">
        <v>1140</v>
      </c>
      <c r="FJ296" s="907" t="s">
        <v>1140</v>
      </c>
      <c r="FK296" s="907" t="s">
        <v>1140</v>
      </c>
      <c r="FL296" s="907" t="s">
        <v>1140</v>
      </c>
      <c r="FM296" s="907" t="s">
        <v>1140</v>
      </c>
      <c r="FN296" s="907" t="s">
        <v>1140</v>
      </c>
      <c r="FO296" s="907" t="s">
        <v>1140</v>
      </c>
      <c r="FP296" s="907" t="s">
        <v>1140</v>
      </c>
      <c r="FQ296" s="907" t="s">
        <v>1140</v>
      </c>
      <c r="FR296" s="907" t="s">
        <v>534</v>
      </c>
      <c r="FS296" s="907" t="s">
        <v>1140</v>
      </c>
      <c r="FT296" s="907" t="s">
        <v>1140</v>
      </c>
      <c r="FU296" s="907" t="s">
        <v>1140</v>
      </c>
      <c r="FV296" s="907" t="s">
        <v>534</v>
      </c>
      <c r="FW296" s="907" t="s">
        <v>1140</v>
      </c>
      <c r="FX296" s="907" t="s">
        <v>534</v>
      </c>
      <c r="FY296" s="907" t="s">
        <v>534</v>
      </c>
      <c r="FZ296" s="907" t="s">
        <v>534</v>
      </c>
      <c r="GA296" s="907" t="s">
        <v>534</v>
      </c>
      <c r="GB296" s="907" t="s">
        <v>534</v>
      </c>
      <c r="GC296" s="907" t="s">
        <v>1140</v>
      </c>
      <c r="GD296" s="907" t="s">
        <v>534</v>
      </c>
      <c r="GE296" s="907" t="s">
        <v>534</v>
      </c>
      <c r="GF296" s="907" t="s">
        <v>1140</v>
      </c>
      <c r="GG296" s="907" t="s">
        <v>1140</v>
      </c>
      <c r="GH296" s="907" t="s">
        <v>534</v>
      </c>
      <c r="GI296" s="907" t="s">
        <v>1140</v>
      </c>
      <c r="GJ296" s="907" t="s">
        <v>534</v>
      </c>
      <c r="GK296" s="907" t="s">
        <v>1140</v>
      </c>
    </row>
    <row r="297" spans="1:193" x14ac:dyDescent="0.2">
      <c r="A297" s="906">
        <v>44757</v>
      </c>
      <c r="B297" s="907" t="s">
        <v>1140</v>
      </c>
      <c r="C297" s="907" t="s">
        <v>1140</v>
      </c>
      <c r="D297" s="907" t="s">
        <v>1140</v>
      </c>
      <c r="E297" s="907" t="s">
        <v>534</v>
      </c>
      <c r="F297" s="907" t="s">
        <v>1140</v>
      </c>
      <c r="G297" s="907" t="s">
        <v>1140</v>
      </c>
      <c r="H297" s="907" t="s">
        <v>1140</v>
      </c>
      <c r="I297" s="907" t="s">
        <v>1140</v>
      </c>
      <c r="J297" s="907" t="s">
        <v>1140</v>
      </c>
      <c r="K297" s="907" t="s">
        <v>1140</v>
      </c>
      <c r="L297" s="907" t="s">
        <v>1140</v>
      </c>
      <c r="M297" s="907" t="s">
        <v>1140</v>
      </c>
      <c r="N297" s="907" t="s">
        <v>1140</v>
      </c>
      <c r="O297" s="907" t="s">
        <v>1140</v>
      </c>
      <c r="P297" s="907" t="s">
        <v>1140</v>
      </c>
      <c r="Q297" s="907" t="s">
        <v>1140</v>
      </c>
      <c r="R297" s="907" t="s">
        <v>1140</v>
      </c>
      <c r="S297" s="907" t="s">
        <v>1140</v>
      </c>
      <c r="T297" s="907" t="s">
        <v>1140</v>
      </c>
      <c r="U297" s="907" t="s">
        <v>1140</v>
      </c>
      <c r="V297" s="907" t="s">
        <v>1140</v>
      </c>
      <c r="W297" s="907" t="s">
        <v>1140</v>
      </c>
      <c r="X297" s="907" t="s">
        <v>1140</v>
      </c>
      <c r="Y297" s="907" t="s">
        <v>1140</v>
      </c>
      <c r="Z297" s="907" t="s">
        <v>1140</v>
      </c>
      <c r="AA297" s="907" t="s">
        <v>1140</v>
      </c>
      <c r="AB297" s="907" t="s">
        <v>1140</v>
      </c>
      <c r="AC297" s="907" t="s">
        <v>1140</v>
      </c>
      <c r="AD297" s="907" t="s">
        <v>1140</v>
      </c>
      <c r="AE297" s="907" t="s">
        <v>1140</v>
      </c>
      <c r="AF297" s="907" t="s">
        <v>1140</v>
      </c>
      <c r="AG297" s="907" t="s">
        <v>1140</v>
      </c>
      <c r="AH297" s="907" t="s">
        <v>1140</v>
      </c>
      <c r="AI297" s="907" t="s">
        <v>1140</v>
      </c>
      <c r="AJ297" s="907" t="s">
        <v>1140</v>
      </c>
      <c r="AK297" s="907" t="s">
        <v>1140</v>
      </c>
      <c r="AL297" s="907" t="s">
        <v>1140</v>
      </c>
      <c r="AM297" s="907" t="s">
        <v>1140</v>
      </c>
      <c r="AN297" s="907" t="s">
        <v>1140</v>
      </c>
      <c r="AO297" s="907" t="s">
        <v>1140</v>
      </c>
      <c r="AP297" s="907" t="s">
        <v>1140</v>
      </c>
      <c r="AQ297" s="907" t="s">
        <v>1140</v>
      </c>
      <c r="AR297" s="907" t="s">
        <v>1140</v>
      </c>
      <c r="AS297" s="907" t="s">
        <v>1140</v>
      </c>
      <c r="AT297" s="907" t="s">
        <v>1140</v>
      </c>
      <c r="AU297" s="907" t="s">
        <v>1140</v>
      </c>
      <c r="AV297" s="907" t="s">
        <v>1140</v>
      </c>
      <c r="AW297" s="907" t="s">
        <v>1140</v>
      </c>
      <c r="AX297" s="907" t="s">
        <v>1140</v>
      </c>
      <c r="AY297" s="907" t="s">
        <v>534</v>
      </c>
      <c r="AZ297" s="907" t="s">
        <v>534</v>
      </c>
      <c r="BA297" s="907" t="s">
        <v>1140</v>
      </c>
      <c r="BB297" s="907" t="s">
        <v>534</v>
      </c>
      <c r="BC297" s="907" t="s">
        <v>1140</v>
      </c>
      <c r="BD297" s="907" t="s">
        <v>534</v>
      </c>
      <c r="BE297" s="907" t="s">
        <v>1140</v>
      </c>
      <c r="BF297" s="907" t="s">
        <v>1140</v>
      </c>
      <c r="BG297" s="907" t="s">
        <v>534</v>
      </c>
      <c r="BH297" s="907" t="s">
        <v>534</v>
      </c>
      <c r="BI297" s="907" t="s">
        <v>1140</v>
      </c>
      <c r="BJ297" s="907" t="s">
        <v>534</v>
      </c>
      <c r="BK297" s="907" t="s">
        <v>1140</v>
      </c>
      <c r="BL297" s="907" t="s">
        <v>534</v>
      </c>
      <c r="BM297" s="907" t="s">
        <v>1140</v>
      </c>
      <c r="BN297" s="907" t="s">
        <v>1140</v>
      </c>
      <c r="BO297" s="907" t="s">
        <v>534</v>
      </c>
      <c r="BP297" s="907" t="s">
        <v>534</v>
      </c>
      <c r="BQ297" s="907" t="s">
        <v>534</v>
      </c>
      <c r="BR297" s="907" t="s">
        <v>534</v>
      </c>
      <c r="BS297" s="907" t="s">
        <v>1140</v>
      </c>
      <c r="BT297" s="907" t="s">
        <v>534</v>
      </c>
      <c r="BU297" s="907" t="s">
        <v>1140</v>
      </c>
      <c r="BV297" s="907" t="s">
        <v>1140</v>
      </c>
      <c r="BW297" s="907" t="s">
        <v>1140</v>
      </c>
      <c r="BX297" s="907" t="s">
        <v>1140</v>
      </c>
      <c r="BY297" s="907" t="s">
        <v>1140</v>
      </c>
      <c r="BZ297" s="907" t="s">
        <v>534</v>
      </c>
      <c r="CA297" s="907" t="s">
        <v>534</v>
      </c>
      <c r="CB297" s="907" t="s">
        <v>1140</v>
      </c>
      <c r="CC297" s="907" t="s">
        <v>1140</v>
      </c>
      <c r="CD297" s="907" t="s">
        <v>534</v>
      </c>
      <c r="CE297" s="907" t="s">
        <v>1140</v>
      </c>
      <c r="CF297" s="907" t="s">
        <v>534</v>
      </c>
      <c r="CG297" s="907" t="s">
        <v>1140</v>
      </c>
      <c r="CH297" s="907" t="s">
        <v>1140</v>
      </c>
      <c r="CI297" s="907" t="s">
        <v>1140</v>
      </c>
      <c r="CJ297" s="907" t="s">
        <v>1140</v>
      </c>
      <c r="CK297" s="907" t="s">
        <v>534</v>
      </c>
      <c r="CL297" s="907" t="s">
        <v>1140</v>
      </c>
      <c r="CM297" s="907" t="s">
        <v>1140</v>
      </c>
      <c r="CN297" s="907" t="s">
        <v>534</v>
      </c>
      <c r="CO297" s="907" t="s">
        <v>1140</v>
      </c>
      <c r="CP297" s="907" t="s">
        <v>1140</v>
      </c>
      <c r="CQ297" s="907" t="s">
        <v>1140</v>
      </c>
      <c r="CR297" s="907" t="s">
        <v>1140</v>
      </c>
      <c r="CS297" s="907" t="s">
        <v>1140</v>
      </c>
      <c r="CT297" s="907" t="s">
        <v>1140</v>
      </c>
      <c r="CU297" s="907" t="s">
        <v>1140</v>
      </c>
      <c r="CV297" s="907" t="s">
        <v>1140</v>
      </c>
      <c r="CW297" s="907" t="s">
        <v>1140</v>
      </c>
      <c r="CX297" s="907" t="s">
        <v>1140</v>
      </c>
      <c r="CY297" s="907" t="s">
        <v>1140</v>
      </c>
      <c r="CZ297" s="907" t="s">
        <v>534</v>
      </c>
      <c r="DA297" s="907" t="s">
        <v>1140</v>
      </c>
      <c r="DB297" s="907" t="s">
        <v>1140</v>
      </c>
      <c r="DC297" s="907" t="s">
        <v>1140</v>
      </c>
      <c r="DD297" s="907" t="s">
        <v>1140</v>
      </c>
      <c r="DE297" s="907" t="s">
        <v>1140</v>
      </c>
      <c r="DF297" s="907" t="s">
        <v>1140</v>
      </c>
      <c r="DG297" s="907" t="s">
        <v>1140</v>
      </c>
      <c r="DH297" s="907" t="s">
        <v>1140</v>
      </c>
      <c r="DI297" s="907" t="s">
        <v>1140</v>
      </c>
      <c r="DJ297" s="907" t="s">
        <v>534</v>
      </c>
      <c r="DK297" s="907" t="s">
        <v>1140</v>
      </c>
      <c r="DL297" s="907" t="s">
        <v>1140</v>
      </c>
      <c r="DM297" s="907" t="s">
        <v>1140</v>
      </c>
      <c r="DN297" s="907" t="s">
        <v>1140</v>
      </c>
      <c r="DO297" s="907" t="s">
        <v>1140</v>
      </c>
      <c r="DP297" s="907" t="s">
        <v>1140</v>
      </c>
      <c r="DQ297" s="907" t="s">
        <v>1140</v>
      </c>
      <c r="DR297" s="907" t="s">
        <v>534</v>
      </c>
      <c r="DS297" s="907" t="s">
        <v>534</v>
      </c>
      <c r="DT297" s="907" t="s">
        <v>534</v>
      </c>
      <c r="DU297" s="907" t="s">
        <v>1140</v>
      </c>
      <c r="DV297" s="907" t="s">
        <v>1140</v>
      </c>
      <c r="DW297" s="907" t="s">
        <v>534</v>
      </c>
      <c r="DX297" s="907" t="s">
        <v>534</v>
      </c>
      <c r="DY297" s="907" t="s">
        <v>534</v>
      </c>
      <c r="DZ297" s="907" t="s">
        <v>534</v>
      </c>
      <c r="EA297" s="907" t="s">
        <v>534</v>
      </c>
      <c r="EB297" s="907" t="s">
        <v>534</v>
      </c>
      <c r="EC297" s="907" t="s">
        <v>534</v>
      </c>
      <c r="ED297" s="907" t="s">
        <v>534</v>
      </c>
      <c r="EE297" s="907" t="s">
        <v>534</v>
      </c>
      <c r="EF297" s="907" t="s">
        <v>1140</v>
      </c>
      <c r="EG297" s="907" t="s">
        <v>1140</v>
      </c>
      <c r="EH297" s="907" t="s">
        <v>1140</v>
      </c>
      <c r="EI297" s="907" t="s">
        <v>1140</v>
      </c>
      <c r="EJ297" s="907" t="s">
        <v>1140</v>
      </c>
      <c r="EK297" s="907" t="s">
        <v>1140</v>
      </c>
      <c r="EL297" s="907" t="s">
        <v>1140</v>
      </c>
      <c r="EM297" s="907" t="s">
        <v>1140</v>
      </c>
      <c r="EN297" s="907" t="s">
        <v>1140</v>
      </c>
      <c r="EO297" s="907" t="s">
        <v>1140</v>
      </c>
      <c r="EP297" s="907" t="s">
        <v>1140</v>
      </c>
      <c r="EQ297" s="907" t="s">
        <v>1140</v>
      </c>
      <c r="ER297" s="907" t="s">
        <v>534</v>
      </c>
      <c r="ES297" s="907" t="s">
        <v>534</v>
      </c>
      <c r="ET297" s="907" t="s">
        <v>534</v>
      </c>
      <c r="EU297" s="907" t="s">
        <v>1140</v>
      </c>
      <c r="EV297" s="907" t="s">
        <v>1140</v>
      </c>
      <c r="EW297" s="907" t="s">
        <v>1140</v>
      </c>
      <c r="EX297" s="907" t="s">
        <v>534</v>
      </c>
      <c r="EY297" s="907" t="s">
        <v>1140</v>
      </c>
      <c r="EZ297" s="907" t="s">
        <v>1140</v>
      </c>
      <c r="FA297" s="907" t="s">
        <v>1140</v>
      </c>
      <c r="FB297" s="907" t="s">
        <v>1140</v>
      </c>
      <c r="FC297" s="907" t="s">
        <v>1140</v>
      </c>
      <c r="FD297" s="907" t="s">
        <v>1140</v>
      </c>
      <c r="FE297" s="907" t="s">
        <v>1140</v>
      </c>
      <c r="FF297" s="907" t="s">
        <v>1140</v>
      </c>
      <c r="FG297" s="907" t="s">
        <v>1140</v>
      </c>
      <c r="FH297" s="907" t="s">
        <v>534</v>
      </c>
      <c r="FI297" s="907" t="s">
        <v>534</v>
      </c>
      <c r="FJ297" s="907" t="s">
        <v>1140</v>
      </c>
      <c r="FK297" s="907" t="s">
        <v>1140</v>
      </c>
      <c r="FL297" s="907" t="s">
        <v>1140</v>
      </c>
      <c r="FM297" s="907" t="s">
        <v>1140</v>
      </c>
      <c r="FN297" s="907" t="s">
        <v>1140</v>
      </c>
      <c r="FO297" s="907" t="s">
        <v>1140</v>
      </c>
      <c r="FP297" s="907" t="s">
        <v>1140</v>
      </c>
      <c r="FQ297" s="907" t="s">
        <v>1140</v>
      </c>
      <c r="FR297" s="907" t="s">
        <v>534</v>
      </c>
      <c r="FS297" s="907" t="s">
        <v>1140</v>
      </c>
      <c r="FT297" s="907" t="s">
        <v>1140</v>
      </c>
      <c r="FU297" s="907" t="s">
        <v>1140</v>
      </c>
      <c r="FV297" s="907" t="s">
        <v>534</v>
      </c>
      <c r="FW297" s="907" t="s">
        <v>1140</v>
      </c>
      <c r="FX297" s="907" t="s">
        <v>534</v>
      </c>
      <c r="FY297" s="907" t="s">
        <v>534</v>
      </c>
      <c r="FZ297" s="907" t="s">
        <v>534</v>
      </c>
      <c r="GA297" s="907" t="s">
        <v>534</v>
      </c>
      <c r="GB297" s="907" t="s">
        <v>534</v>
      </c>
      <c r="GC297" s="907" t="s">
        <v>1140</v>
      </c>
      <c r="GD297" s="907" t="s">
        <v>534</v>
      </c>
      <c r="GE297" s="907" t="s">
        <v>534</v>
      </c>
      <c r="GF297" s="907" t="s">
        <v>1140</v>
      </c>
      <c r="GG297" s="907" t="s">
        <v>1140</v>
      </c>
      <c r="GH297" s="907" t="s">
        <v>534</v>
      </c>
      <c r="GI297" s="907" t="s">
        <v>1140</v>
      </c>
      <c r="GJ297" s="907" t="s">
        <v>534</v>
      </c>
      <c r="GK297" s="907" t="s">
        <v>1140</v>
      </c>
    </row>
    <row r="298" spans="1:193" x14ac:dyDescent="0.2">
      <c r="A298" s="906">
        <v>44758</v>
      </c>
      <c r="B298" s="907" t="s">
        <v>1140</v>
      </c>
      <c r="C298" s="907" t="s">
        <v>1140</v>
      </c>
      <c r="D298" s="907" t="s">
        <v>1140</v>
      </c>
      <c r="E298" s="907" t="s">
        <v>534</v>
      </c>
      <c r="F298" s="907" t="s">
        <v>1140</v>
      </c>
      <c r="G298" s="907" t="s">
        <v>1140</v>
      </c>
      <c r="H298" s="907" t="s">
        <v>1140</v>
      </c>
      <c r="I298" s="907" t="s">
        <v>1140</v>
      </c>
      <c r="J298" s="907" t="s">
        <v>1140</v>
      </c>
      <c r="K298" s="907" t="s">
        <v>1140</v>
      </c>
      <c r="L298" s="907" t="s">
        <v>1140</v>
      </c>
      <c r="M298" s="907" t="s">
        <v>1140</v>
      </c>
      <c r="N298" s="907" t="s">
        <v>1140</v>
      </c>
      <c r="O298" s="907" t="s">
        <v>1140</v>
      </c>
      <c r="P298" s="907" t="s">
        <v>1140</v>
      </c>
      <c r="Q298" s="907" t="s">
        <v>1140</v>
      </c>
      <c r="R298" s="907" t="s">
        <v>1140</v>
      </c>
      <c r="S298" s="907" t="s">
        <v>1140</v>
      </c>
      <c r="T298" s="907" t="s">
        <v>1140</v>
      </c>
      <c r="U298" s="907" t="s">
        <v>1140</v>
      </c>
      <c r="V298" s="907" t="s">
        <v>1140</v>
      </c>
      <c r="W298" s="907" t="s">
        <v>1140</v>
      </c>
      <c r="X298" s="907" t="s">
        <v>1140</v>
      </c>
      <c r="Y298" s="907" t="s">
        <v>1140</v>
      </c>
      <c r="Z298" s="907" t="s">
        <v>1140</v>
      </c>
      <c r="AA298" s="907" t="s">
        <v>1140</v>
      </c>
      <c r="AB298" s="907" t="s">
        <v>1140</v>
      </c>
      <c r="AC298" s="907" t="s">
        <v>1140</v>
      </c>
      <c r="AD298" s="907" t="s">
        <v>1140</v>
      </c>
      <c r="AE298" s="907" t="s">
        <v>1140</v>
      </c>
      <c r="AF298" s="907" t="s">
        <v>1140</v>
      </c>
      <c r="AG298" s="907" t="s">
        <v>1140</v>
      </c>
      <c r="AH298" s="907" t="s">
        <v>1140</v>
      </c>
      <c r="AI298" s="907" t="s">
        <v>1140</v>
      </c>
      <c r="AJ298" s="907" t="s">
        <v>1140</v>
      </c>
      <c r="AK298" s="907" t="s">
        <v>1140</v>
      </c>
      <c r="AL298" s="907" t="s">
        <v>1140</v>
      </c>
      <c r="AM298" s="907" t="s">
        <v>1140</v>
      </c>
      <c r="AN298" s="907" t="s">
        <v>1140</v>
      </c>
      <c r="AO298" s="907" t="s">
        <v>1140</v>
      </c>
      <c r="AP298" s="907" t="s">
        <v>1140</v>
      </c>
      <c r="AQ298" s="907" t="s">
        <v>1140</v>
      </c>
      <c r="AR298" s="907" t="s">
        <v>1140</v>
      </c>
      <c r="AS298" s="907" t="s">
        <v>1140</v>
      </c>
      <c r="AT298" s="907" t="s">
        <v>1140</v>
      </c>
      <c r="AU298" s="907" t="s">
        <v>1140</v>
      </c>
      <c r="AV298" s="907" t="s">
        <v>1140</v>
      </c>
      <c r="AW298" s="907" t="s">
        <v>1140</v>
      </c>
      <c r="AX298" s="907" t="s">
        <v>1140</v>
      </c>
      <c r="AY298" s="907" t="s">
        <v>534</v>
      </c>
      <c r="AZ298" s="907" t="s">
        <v>534</v>
      </c>
      <c r="BA298" s="907" t="s">
        <v>1140</v>
      </c>
      <c r="BB298" s="907" t="s">
        <v>534</v>
      </c>
      <c r="BC298" s="907" t="s">
        <v>1140</v>
      </c>
      <c r="BD298" s="907" t="s">
        <v>534</v>
      </c>
      <c r="BE298" s="907" t="s">
        <v>1140</v>
      </c>
      <c r="BF298" s="907" t="s">
        <v>1140</v>
      </c>
      <c r="BG298" s="907" t="s">
        <v>534</v>
      </c>
      <c r="BH298" s="907" t="s">
        <v>534</v>
      </c>
      <c r="BI298" s="907" t="s">
        <v>1140</v>
      </c>
      <c r="BJ298" s="907" t="s">
        <v>534</v>
      </c>
      <c r="BK298" s="907" t="s">
        <v>1140</v>
      </c>
      <c r="BL298" s="907" t="s">
        <v>534</v>
      </c>
      <c r="BM298" s="907" t="s">
        <v>1140</v>
      </c>
      <c r="BN298" s="907" t="s">
        <v>1140</v>
      </c>
      <c r="BO298" s="907" t="s">
        <v>534</v>
      </c>
      <c r="BP298" s="907" t="s">
        <v>534</v>
      </c>
      <c r="BQ298" s="907" t="s">
        <v>534</v>
      </c>
      <c r="BR298" s="907" t="s">
        <v>534</v>
      </c>
      <c r="BS298" s="907" t="s">
        <v>1140</v>
      </c>
      <c r="BT298" s="907" t="s">
        <v>534</v>
      </c>
      <c r="BU298" s="907" t="s">
        <v>1140</v>
      </c>
      <c r="BV298" s="907" t="s">
        <v>1140</v>
      </c>
      <c r="BW298" s="907" t="s">
        <v>534</v>
      </c>
      <c r="BX298" s="907" t="s">
        <v>534</v>
      </c>
      <c r="BY298" s="907" t="s">
        <v>534</v>
      </c>
      <c r="BZ298" s="907" t="s">
        <v>534</v>
      </c>
      <c r="CA298" s="907" t="s">
        <v>534</v>
      </c>
      <c r="CB298" s="907" t="s">
        <v>534</v>
      </c>
      <c r="CC298" s="907" t="s">
        <v>534</v>
      </c>
      <c r="CD298" s="907" t="s">
        <v>534</v>
      </c>
      <c r="CE298" s="907" t="s">
        <v>534</v>
      </c>
      <c r="CF298" s="907" t="s">
        <v>534</v>
      </c>
      <c r="CG298" s="907" t="s">
        <v>1140</v>
      </c>
      <c r="CH298" s="907" t="s">
        <v>1140</v>
      </c>
      <c r="CI298" s="907" t="s">
        <v>1140</v>
      </c>
      <c r="CJ298" s="907" t="s">
        <v>1140</v>
      </c>
      <c r="CK298" s="907" t="s">
        <v>534</v>
      </c>
      <c r="CL298" s="907" t="s">
        <v>1140</v>
      </c>
      <c r="CM298" s="907" t="s">
        <v>1140</v>
      </c>
      <c r="CN298" s="907" t="s">
        <v>534</v>
      </c>
      <c r="CO298" s="907" t="s">
        <v>1140</v>
      </c>
      <c r="CP298" s="907" t="s">
        <v>1140</v>
      </c>
      <c r="CQ298" s="907" t="s">
        <v>1140</v>
      </c>
      <c r="CR298" s="907" t="s">
        <v>1140</v>
      </c>
      <c r="CS298" s="907" t="s">
        <v>1140</v>
      </c>
      <c r="CT298" s="907" t="s">
        <v>1140</v>
      </c>
      <c r="CU298" s="907" t="s">
        <v>1140</v>
      </c>
      <c r="CV298" s="907" t="s">
        <v>1140</v>
      </c>
      <c r="CW298" s="907" t="s">
        <v>1140</v>
      </c>
      <c r="CX298" s="907" t="s">
        <v>1140</v>
      </c>
      <c r="CY298" s="907" t="s">
        <v>1140</v>
      </c>
      <c r="CZ298" s="907" t="s">
        <v>534</v>
      </c>
      <c r="DA298" s="907" t="s">
        <v>1140</v>
      </c>
      <c r="DB298" s="907" t="s">
        <v>1140</v>
      </c>
      <c r="DC298" s="907" t="s">
        <v>1140</v>
      </c>
      <c r="DD298" s="907" t="s">
        <v>1140</v>
      </c>
      <c r="DE298" s="907" t="s">
        <v>1140</v>
      </c>
      <c r="DF298" s="907" t="s">
        <v>1140</v>
      </c>
      <c r="DG298" s="907" t="s">
        <v>1140</v>
      </c>
      <c r="DH298" s="907" t="s">
        <v>1140</v>
      </c>
      <c r="DI298" s="907" t="s">
        <v>1140</v>
      </c>
      <c r="DJ298" s="907" t="s">
        <v>534</v>
      </c>
      <c r="DK298" s="907" t="s">
        <v>1140</v>
      </c>
      <c r="DL298" s="907" t="s">
        <v>1140</v>
      </c>
      <c r="DM298" s="907" t="s">
        <v>1140</v>
      </c>
      <c r="DN298" s="907" t="s">
        <v>1140</v>
      </c>
      <c r="DO298" s="907" t="s">
        <v>1140</v>
      </c>
      <c r="DP298" s="907" t="s">
        <v>1140</v>
      </c>
      <c r="DQ298" s="907" t="s">
        <v>1140</v>
      </c>
      <c r="DR298" s="907" t="s">
        <v>534</v>
      </c>
      <c r="DS298" s="907" t="s">
        <v>534</v>
      </c>
      <c r="DT298" s="907" t="s">
        <v>534</v>
      </c>
      <c r="DU298" s="907" t="s">
        <v>1140</v>
      </c>
      <c r="DV298" s="907" t="s">
        <v>1140</v>
      </c>
      <c r="DW298" s="907" t="s">
        <v>534</v>
      </c>
      <c r="DX298" s="907" t="s">
        <v>534</v>
      </c>
      <c r="DY298" s="907" t="s">
        <v>534</v>
      </c>
      <c r="DZ298" s="907" t="s">
        <v>534</v>
      </c>
      <c r="EA298" s="907" t="s">
        <v>534</v>
      </c>
      <c r="EB298" s="907" t="s">
        <v>534</v>
      </c>
      <c r="EC298" s="907" t="s">
        <v>534</v>
      </c>
      <c r="ED298" s="907" t="s">
        <v>534</v>
      </c>
      <c r="EE298" s="907" t="s">
        <v>534</v>
      </c>
      <c r="EF298" s="907" t="s">
        <v>1140</v>
      </c>
      <c r="EG298" s="907" t="s">
        <v>1140</v>
      </c>
      <c r="EH298" s="907" t="s">
        <v>1140</v>
      </c>
      <c r="EI298" s="907" t="s">
        <v>1140</v>
      </c>
      <c r="EJ298" s="907" t="s">
        <v>1140</v>
      </c>
      <c r="EK298" s="907" t="s">
        <v>1140</v>
      </c>
      <c r="EL298" s="907" t="s">
        <v>1140</v>
      </c>
      <c r="EM298" s="907" t="s">
        <v>1140</v>
      </c>
      <c r="EN298" s="907" t="s">
        <v>1140</v>
      </c>
      <c r="EO298" s="907" t="s">
        <v>1140</v>
      </c>
      <c r="EP298" s="907" t="s">
        <v>1140</v>
      </c>
      <c r="EQ298" s="907" t="s">
        <v>1140</v>
      </c>
      <c r="ER298" s="907" t="s">
        <v>534</v>
      </c>
      <c r="ES298" s="907" t="s">
        <v>534</v>
      </c>
      <c r="ET298" s="907" t="s">
        <v>534</v>
      </c>
      <c r="EU298" s="907" t="s">
        <v>1140</v>
      </c>
      <c r="EV298" s="907" t="s">
        <v>1140</v>
      </c>
      <c r="EW298" s="907" t="s">
        <v>1140</v>
      </c>
      <c r="EX298" s="907" t="s">
        <v>534</v>
      </c>
      <c r="EY298" s="907" t="s">
        <v>1140</v>
      </c>
      <c r="EZ298" s="907" t="s">
        <v>1140</v>
      </c>
      <c r="FA298" s="907" t="s">
        <v>1140</v>
      </c>
      <c r="FB298" s="907" t="s">
        <v>1140</v>
      </c>
      <c r="FC298" s="907" t="s">
        <v>534</v>
      </c>
      <c r="FD298" s="907" t="s">
        <v>1140</v>
      </c>
      <c r="FE298" s="907" t="s">
        <v>1140</v>
      </c>
      <c r="FF298" s="907" t="s">
        <v>1140</v>
      </c>
      <c r="FG298" s="907" t="s">
        <v>1140</v>
      </c>
      <c r="FH298" s="907" t="s">
        <v>534</v>
      </c>
      <c r="FI298" s="907" t="s">
        <v>534</v>
      </c>
      <c r="FJ298" s="907" t="s">
        <v>1140</v>
      </c>
      <c r="FK298" s="907" t="s">
        <v>1140</v>
      </c>
      <c r="FL298" s="907" t="s">
        <v>1140</v>
      </c>
      <c r="FM298" s="907" t="s">
        <v>1140</v>
      </c>
      <c r="FN298" s="907" t="s">
        <v>1140</v>
      </c>
      <c r="FO298" s="907" t="s">
        <v>1140</v>
      </c>
      <c r="FP298" s="907" t="s">
        <v>1140</v>
      </c>
      <c r="FQ298" s="907" t="s">
        <v>1140</v>
      </c>
      <c r="FR298" s="907" t="s">
        <v>534</v>
      </c>
      <c r="FS298" s="907" t="s">
        <v>1140</v>
      </c>
      <c r="FT298" s="907" t="s">
        <v>1140</v>
      </c>
      <c r="FU298" s="907" t="s">
        <v>1140</v>
      </c>
      <c r="FV298" s="907" t="s">
        <v>534</v>
      </c>
      <c r="FW298" s="907" t="s">
        <v>1140</v>
      </c>
      <c r="FX298" s="907" t="s">
        <v>534</v>
      </c>
      <c r="FY298" s="907" t="s">
        <v>534</v>
      </c>
      <c r="FZ298" s="907" t="s">
        <v>534</v>
      </c>
      <c r="GA298" s="907" t="s">
        <v>534</v>
      </c>
      <c r="GB298" s="907" t="s">
        <v>1140</v>
      </c>
      <c r="GC298" s="907" t="s">
        <v>1140</v>
      </c>
      <c r="GD298" s="907" t="s">
        <v>534</v>
      </c>
      <c r="GE298" s="907" t="s">
        <v>534</v>
      </c>
      <c r="GF298" s="907" t="s">
        <v>1140</v>
      </c>
      <c r="GG298" s="907" t="s">
        <v>1140</v>
      </c>
      <c r="GH298" s="907" t="s">
        <v>534</v>
      </c>
      <c r="GI298" s="907" t="s">
        <v>1140</v>
      </c>
      <c r="GJ298" s="907" t="s">
        <v>534</v>
      </c>
      <c r="GK298" s="907" t="s">
        <v>534</v>
      </c>
    </row>
    <row r="299" spans="1:193" x14ac:dyDescent="0.2">
      <c r="A299" s="906">
        <v>44759</v>
      </c>
      <c r="B299" s="907" t="s">
        <v>1140</v>
      </c>
      <c r="C299" s="907" t="s">
        <v>1140</v>
      </c>
      <c r="D299" s="907" t="s">
        <v>1140</v>
      </c>
      <c r="E299" s="907" t="s">
        <v>534</v>
      </c>
      <c r="F299" s="907" t="s">
        <v>1140</v>
      </c>
      <c r="G299" s="907" t="s">
        <v>1140</v>
      </c>
      <c r="H299" s="907" t="s">
        <v>1140</v>
      </c>
      <c r="I299" s="907" t="s">
        <v>1140</v>
      </c>
      <c r="J299" s="907" t="s">
        <v>1140</v>
      </c>
      <c r="K299" s="907" t="s">
        <v>1140</v>
      </c>
      <c r="L299" s="907" t="s">
        <v>1140</v>
      </c>
      <c r="M299" s="907" t="s">
        <v>1140</v>
      </c>
      <c r="N299" s="907" t="s">
        <v>1140</v>
      </c>
      <c r="O299" s="907" t="s">
        <v>1140</v>
      </c>
      <c r="P299" s="907" t="s">
        <v>1140</v>
      </c>
      <c r="Q299" s="907" t="s">
        <v>1140</v>
      </c>
      <c r="R299" s="907" t="s">
        <v>1140</v>
      </c>
      <c r="S299" s="907" t="s">
        <v>1140</v>
      </c>
      <c r="T299" s="907" t="s">
        <v>1140</v>
      </c>
      <c r="U299" s="907" t="s">
        <v>1140</v>
      </c>
      <c r="V299" s="907" t="s">
        <v>1140</v>
      </c>
      <c r="W299" s="907" t="s">
        <v>1140</v>
      </c>
      <c r="X299" s="907" t="s">
        <v>1140</v>
      </c>
      <c r="Y299" s="907" t="s">
        <v>1140</v>
      </c>
      <c r="Z299" s="907" t="s">
        <v>1140</v>
      </c>
      <c r="AA299" s="907" t="s">
        <v>1140</v>
      </c>
      <c r="AB299" s="907" t="s">
        <v>1140</v>
      </c>
      <c r="AC299" s="907" t="s">
        <v>1140</v>
      </c>
      <c r="AD299" s="907" t="s">
        <v>1140</v>
      </c>
      <c r="AE299" s="907" t="s">
        <v>1140</v>
      </c>
      <c r="AF299" s="907" t="s">
        <v>1140</v>
      </c>
      <c r="AG299" s="907" t="s">
        <v>1140</v>
      </c>
      <c r="AH299" s="907" t="s">
        <v>1140</v>
      </c>
      <c r="AI299" s="907" t="s">
        <v>1140</v>
      </c>
      <c r="AJ299" s="907" t="s">
        <v>1140</v>
      </c>
      <c r="AK299" s="907" t="s">
        <v>1140</v>
      </c>
      <c r="AL299" s="907" t="s">
        <v>1140</v>
      </c>
      <c r="AM299" s="907" t="s">
        <v>1140</v>
      </c>
      <c r="AN299" s="907" t="s">
        <v>1140</v>
      </c>
      <c r="AO299" s="907" t="s">
        <v>1140</v>
      </c>
      <c r="AP299" s="907" t="s">
        <v>1140</v>
      </c>
      <c r="AQ299" s="907" t="s">
        <v>1140</v>
      </c>
      <c r="AR299" s="907" t="s">
        <v>1140</v>
      </c>
      <c r="AS299" s="907" t="s">
        <v>1140</v>
      </c>
      <c r="AT299" s="907" t="s">
        <v>1140</v>
      </c>
      <c r="AU299" s="907" t="s">
        <v>1140</v>
      </c>
      <c r="AV299" s="907" t="s">
        <v>1140</v>
      </c>
      <c r="AW299" s="907" t="s">
        <v>1140</v>
      </c>
      <c r="AX299" s="907" t="s">
        <v>1140</v>
      </c>
      <c r="AY299" s="907" t="s">
        <v>534</v>
      </c>
      <c r="AZ299" s="907" t="s">
        <v>534</v>
      </c>
      <c r="BA299" s="907" t="s">
        <v>1140</v>
      </c>
      <c r="BB299" s="907" t="s">
        <v>534</v>
      </c>
      <c r="BC299" s="907" t="s">
        <v>1140</v>
      </c>
      <c r="BD299" s="907" t="s">
        <v>534</v>
      </c>
      <c r="BE299" s="907" t="s">
        <v>1140</v>
      </c>
      <c r="BF299" s="907" t="s">
        <v>1140</v>
      </c>
      <c r="BG299" s="907" t="s">
        <v>534</v>
      </c>
      <c r="BH299" s="907" t="s">
        <v>534</v>
      </c>
      <c r="BI299" s="907" t="s">
        <v>1140</v>
      </c>
      <c r="BJ299" s="907" t="s">
        <v>534</v>
      </c>
      <c r="BK299" s="907" t="s">
        <v>1140</v>
      </c>
      <c r="BL299" s="907" t="s">
        <v>534</v>
      </c>
      <c r="BM299" s="907" t="s">
        <v>1140</v>
      </c>
      <c r="BN299" s="907" t="s">
        <v>1140</v>
      </c>
      <c r="BO299" s="907" t="s">
        <v>534</v>
      </c>
      <c r="BP299" s="907" t="s">
        <v>534</v>
      </c>
      <c r="BQ299" s="907" t="s">
        <v>534</v>
      </c>
      <c r="BR299" s="907" t="s">
        <v>534</v>
      </c>
      <c r="BS299" s="907" t="s">
        <v>1140</v>
      </c>
      <c r="BT299" s="907" t="s">
        <v>534</v>
      </c>
      <c r="BU299" s="907" t="s">
        <v>1140</v>
      </c>
      <c r="BV299" s="907" t="s">
        <v>1140</v>
      </c>
      <c r="BW299" s="907" t="s">
        <v>1140</v>
      </c>
      <c r="BX299" s="907" t="s">
        <v>1140</v>
      </c>
      <c r="BY299" s="907" t="s">
        <v>534</v>
      </c>
      <c r="BZ299" s="907" t="s">
        <v>534</v>
      </c>
      <c r="CA299" s="907" t="s">
        <v>534</v>
      </c>
      <c r="CB299" s="907" t="s">
        <v>1140</v>
      </c>
      <c r="CC299" s="907" t="s">
        <v>1140</v>
      </c>
      <c r="CD299" s="907" t="s">
        <v>1140</v>
      </c>
      <c r="CE299" s="907" t="s">
        <v>534</v>
      </c>
      <c r="CF299" s="907" t="s">
        <v>534</v>
      </c>
      <c r="CG299" s="907" t="s">
        <v>1140</v>
      </c>
      <c r="CH299" s="907" t="s">
        <v>1140</v>
      </c>
      <c r="CI299" s="907" t="s">
        <v>1140</v>
      </c>
      <c r="CJ299" s="907" t="s">
        <v>1140</v>
      </c>
      <c r="CK299" s="907" t="s">
        <v>534</v>
      </c>
      <c r="CL299" s="907" t="s">
        <v>1140</v>
      </c>
      <c r="CM299" s="907" t="s">
        <v>1140</v>
      </c>
      <c r="CN299" s="907" t="s">
        <v>534</v>
      </c>
      <c r="CO299" s="907" t="s">
        <v>1140</v>
      </c>
      <c r="CP299" s="907" t="s">
        <v>1140</v>
      </c>
      <c r="CQ299" s="907" t="s">
        <v>1140</v>
      </c>
      <c r="CR299" s="907" t="s">
        <v>1140</v>
      </c>
      <c r="CS299" s="907" t="s">
        <v>1140</v>
      </c>
      <c r="CT299" s="907" t="s">
        <v>1140</v>
      </c>
      <c r="CU299" s="907" t="s">
        <v>1140</v>
      </c>
      <c r="CV299" s="907" t="s">
        <v>1140</v>
      </c>
      <c r="CW299" s="907" t="s">
        <v>1140</v>
      </c>
      <c r="CX299" s="907" t="s">
        <v>1140</v>
      </c>
      <c r="CY299" s="907" t="s">
        <v>1140</v>
      </c>
      <c r="CZ299" s="907" t="s">
        <v>534</v>
      </c>
      <c r="DA299" s="907" t="s">
        <v>1140</v>
      </c>
      <c r="DB299" s="907" t="s">
        <v>1140</v>
      </c>
      <c r="DC299" s="907" t="s">
        <v>1140</v>
      </c>
      <c r="DD299" s="907" t="s">
        <v>1140</v>
      </c>
      <c r="DE299" s="907" t="s">
        <v>1140</v>
      </c>
      <c r="DF299" s="907" t="s">
        <v>1140</v>
      </c>
      <c r="DG299" s="907" t="s">
        <v>1140</v>
      </c>
      <c r="DH299" s="907" t="s">
        <v>1140</v>
      </c>
      <c r="DI299" s="907" t="s">
        <v>1140</v>
      </c>
      <c r="DJ299" s="907" t="s">
        <v>534</v>
      </c>
      <c r="DK299" s="907" t="s">
        <v>1140</v>
      </c>
      <c r="DL299" s="907" t="s">
        <v>1140</v>
      </c>
      <c r="DM299" s="907" t="s">
        <v>1140</v>
      </c>
      <c r="DN299" s="907" t="s">
        <v>1140</v>
      </c>
      <c r="DO299" s="907" t="s">
        <v>1140</v>
      </c>
      <c r="DP299" s="907" t="s">
        <v>1140</v>
      </c>
      <c r="DQ299" s="907" t="s">
        <v>1140</v>
      </c>
      <c r="DR299" s="907" t="s">
        <v>534</v>
      </c>
      <c r="DS299" s="907" t="s">
        <v>534</v>
      </c>
      <c r="DT299" s="907" t="s">
        <v>1140</v>
      </c>
      <c r="DU299" s="907" t="s">
        <v>1140</v>
      </c>
      <c r="DV299" s="907" t="s">
        <v>1140</v>
      </c>
      <c r="DW299" s="907" t="s">
        <v>534</v>
      </c>
      <c r="DX299" s="907" t="s">
        <v>534</v>
      </c>
      <c r="DY299" s="907" t="s">
        <v>534</v>
      </c>
      <c r="DZ299" s="907" t="s">
        <v>534</v>
      </c>
      <c r="EA299" s="907" t="s">
        <v>534</v>
      </c>
      <c r="EB299" s="907" t="s">
        <v>534</v>
      </c>
      <c r="EC299" s="907" t="s">
        <v>534</v>
      </c>
      <c r="ED299" s="907" t="s">
        <v>534</v>
      </c>
      <c r="EE299" s="907" t="s">
        <v>534</v>
      </c>
      <c r="EF299" s="907" t="s">
        <v>1140</v>
      </c>
      <c r="EG299" s="907" t="s">
        <v>1140</v>
      </c>
      <c r="EH299" s="907" t="s">
        <v>1140</v>
      </c>
      <c r="EI299" s="907" t="s">
        <v>1140</v>
      </c>
      <c r="EJ299" s="907" t="s">
        <v>1140</v>
      </c>
      <c r="EK299" s="907" t="s">
        <v>1140</v>
      </c>
      <c r="EL299" s="907" t="s">
        <v>1140</v>
      </c>
      <c r="EM299" s="907" t="s">
        <v>1140</v>
      </c>
      <c r="EN299" s="907" t="s">
        <v>1140</v>
      </c>
      <c r="EO299" s="907" t="s">
        <v>1140</v>
      </c>
      <c r="EP299" s="907" t="s">
        <v>1140</v>
      </c>
      <c r="EQ299" s="907" t="s">
        <v>1140</v>
      </c>
      <c r="ER299" s="907" t="s">
        <v>534</v>
      </c>
      <c r="ES299" s="907" t="s">
        <v>534</v>
      </c>
      <c r="ET299" s="907" t="s">
        <v>534</v>
      </c>
      <c r="EU299" s="907" t="s">
        <v>1140</v>
      </c>
      <c r="EV299" s="907" t="s">
        <v>1140</v>
      </c>
      <c r="EW299" s="907" t="s">
        <v>534</v>
      </c>
      <c r="EX299" s="907" t="s">
        <v>534</v>
      </c>
      <c r="EY299" s="907" t="s">
        <v>1140</v>
      </c>
      <c r="EZ299" s="907" t="s">
        <v>1140</v>
      </c>
      <c r="FA299" s="907" t="s">
        <v>534</v>
      </c>
      <c r="FB299" s="907" t="s">
        <v>1140</v>
      </c>
      <c r="FC299" s="907" t="s">
        <v>1140</v>
      </c>
      <c r="FD299" s="907" t="s">
        <v>1140</v>
      </c>
      <c r="FE299" s="907" t="s">
        <v>1140</v>
      </c>
      <c r="FF299" s="907" t="s">
        <v>534</v>
      </c>
      <c r="FG299" s="907" t="s">
        <v>1140</v>
      </c>
      <c r="FH299" s="907" t="s">
        <v>534</v>
      </c>
      <c r="FI299" s="907" t="s">
        <v>534</v>
      </c>
      <c r="FJ299" s="907" t="s">
        <v>1140</v>
      </c>
      <c r="FK299" s="907" t="s">
        <v>1140</v>
      </c>
      <c r="FL299" s="907" t="s">
        <v>1140</v>
      </c>
      <c r="FM299" s="907" t="s">
        <v>1140</v>
      </c>
      <c r="FN299" s="907" t="s">
        <v>1140</v>
      </c>
      <c r="FO299" s="907" t="s">
        <v>1140</v>
      </c>
      <c r="FP299" s="907" t="s">
        <v>1140</v>
      </c>
      <c r="FQ299" s="907" t="s">
        <v>1140</v>
      </c>
      <c r="FR299" s="907" t="s">
        <v>534</v>
      </c>
      <c r="FS299" s="907" t="s">
        <v>1140</v>
      </c>
      <c r="FT299" s="907" t="s">
        <v>1140</v>
      </c>
      <c r="FU299" s="907" t="s">
        <v>1140</v>
      </c>
      <c r="FV299" s="907" t="s">
        <v>534</v>
      </c>
      <c r="FW299" s="907" t="s">
        <v>1140</v>
      </c>
      <c r="FX299" s="907" t="s">
        <v>534</v>
      </c>
      <c r="FY299" s="907" t="s">
        <v>534</v>
      </c>
      <c r="FZ299" s="907" t="s">
        <v>534</v>
      </c>
      <c r="GA299" s="907" t="s">
        <v>534</v>
      </c>
      <c r="GB299" s="907" t="s">
        <v>534</v>
      </c>
      <c r="GC299" s="907" t="s">
        <v>1140</v>
      </c>
      <c r="GD299" s="907" t="s">
        <v>534</v>
      </c>
      <c r="GE299" s="907" t="s">
        <v>534</v>
      </c>
      <c r="GF299" s="907" t="s">
        <v>1140</v>
      </c>
      <c r="GG299" s="907" t="s">
        <v>1140</v>
      </c>
      <c r="GH299" s="907" t="s">
        <v>534</v>
      </c>
      <c r="GI299" s="907" t="s">
        <v>1140</v>
      </c>
      <c r="GJ299" s="907" t="s">
        <v>534</v>
      </c>
      <c r="GK299" s="907" t="s">
        <v>534</v>
      </c>
    </row>
    <row r="300" spans="1:193" x14ac:dyDescent="0.2">
      <c r="A300" s="906">
        <v>44760</v>
      </c>
      <c r="B300" s="907" t="s">
        <v>1140</v>
      </c>
      <c r="C300" s="907" t="s">
        <v>1140</v>
      </c>
      <c r="D300" s="907" t="s">
        <v>1140</v>
      </c>
      <c r="E300" s="907" t="s">
        <v>534</v>
      </c>
      <c r="F300" s="907" t="s">
        <v>1140</v>
      </c>
      <c r="G300" s="907" t="s">
        <v>1140</v>
      </c>
      <c r="H300" s="907" t="s">
        <v>1140</v>
      </c>
      <c r="I300" s="907" t="s">
        <v>1140</v>
      </c>
      <c r="J300" s="907" t="s">
        <v>1140</v>
      </c>
      <c r="K300" s="907" t="s">
        <v>1140</v>
      </c>
      <c r="L300" s="907" t="s">
        <v>1140</v>
      </c>
      <c r="M300" s="907" t="s">
        <v>1140</v>
      </c>
      <c r="N300" s="907" t="s">
        <v>1140</v>
      </c>
      <c r="O300" s="907" t="s">
        <v>1140</v>
      </c>
      <c r="P300" s="907" t="s">
        <v>1140</v>
      </c>
      <c r="Q300" s="907" t="s">
        <v>1140</v>
      </c>
      <c r="R300" s="907" t="s">
        <v>1140</v>
      </c>
      <c r="S300" s="907" t="s">
        <v>1140</v>
      </c>
      <c r="T300" s="907" t="s">
        <v>1140</v>
      </c>
      <c r="U300" s="907" t="s">
        <v>1140</v>
      </c>
      <c r="V300" s="907" t="s">
        <v>1140</v>
      </c>
      <c r="W300" s="907" t="s">
        <v>1140</v>
      </c>
      <c r="X300" s="907" t="s">
        <v>1140</v>
      </c>
      <c r="Y300" s="907" t="s">
        <v>1140</v>
      </c>
      <c r="Z300" s="907" t="s">
        <v>1140</v>
      </c>
      <c r="AA300" s="907" t="s">
        <v>1140</v>
      </c>
      <c r="AB300" s="907" t="s">
        <v>1140</v>
      </c>
      <c r="AC300" s="907" t="s">
        <v>1140</v>
      </c>
      <c r="AD300" s="907" t="s">
        <v>1140</v>
      </c>
      <c r="AE300" s="907" t="s">
        <v>1140</v>
      </c>
      <c r="AF300" s="907" t="s">
        <v>1140</v>
      </c>
      <c r="AG300" s="907" t="s">
        <v>1140</v>
      </c>
      <c r="AH300" s="907" t="s">
        <v>1140</v>
      </c>
      <c r="AI300" s="907" t="s">
        <v>1140</v>
      </c>
      <c r="AJ300" s="907" t="s">
        <v>1140</v>
      </c>
      <c r="AK300" s="907" t="s">
        <v>1140</v>
      </c>
      <c r="AL300" s="907" t="s">
        <v>1140</v>
      </c>
      <c r="AM300" s="907" t="s">
        <v>1140</v>
      </c>
      <c r="AN300" s="907" t="s">
        <v>1140</v>
      </c>
      <c r="AO300" s="907" t="s">
        <v>1140</v>
      </c>
      <c r="AP300" s="907" t="s">
        <v>1140</v>
      </c>
      <c r="AQ300" s="907" t="s">
        <v>1140</v>
      </c>
      <c r="AR300" s="907" t="s">
        <v>1140</v>
      </c>
      <c r="AS300" s="907" t="s">
        <v>1140</v>
      </c>
      <c r="AT300" s="907" t="s">
        <v>1140</v>
      </c>
      <c r="AU300" s="907" t="s">
        <v>1140</v>
      </c>
      <c r="AV300" s="907" t="s">
        <v>1140</v>
      </c>
      <c r="AW300" s="907" t="s">
        <v>1140</v>
      </c>
      <c r="AX300" s="907" t="s">
        <v>1140</v>
      </c>
      <c r="AY300" s="907" t="s">
        <v>534</v>
      </c>
      <c r="AZ300" s="907" t="s">
        <v>534</v>
      </c>
      <c r="BA300" s="907" t="s">
        <v>1140</v>
      </c>
      <c r="BB300" s="907" t="s">
        <v>534</v>
      </c>
      <c r="BC300" s="907" t="s">
        <v>1140</v>
      </c>
      <c r="BD300" s="907" t="s">
        <v>534</v>
      </c>
      <c r="BE300" s="907" t="s">
        <v>1140</v>
      </c>
      <c r="BF300" s="907" t="s">
        <v>1140</v>
      </c>
      <c r="BG300" s="907" t="s">
        <v>534</v>
      </c>
      <c r="BH300" s="907" t="s">
        <v>534</v>
      </c>
      <c r="BI300" s="907" t="s">
        <v>1140</v>
      </c>
      <c r="BJ300" s="907" t="s">
        <v>534</v>
      </c>
      <c r="BK300" s="907" t="s">
        <v>1140</v>
      </c>
      <c r="BL300" s="907" t="s">
        <v>534</v>
      </c>
      <c r="BM300" s="907" t="s">
        <v>1140</v>
      </c>
      <c r="BN300" s="907" t="s">
        <v>1140</v>
      </c>
      <c r="BO300" s="907" t="s">
        <v>534</v>
      </c>
      <c r="BP300" s="907" t="s">
        <v>534</v>
      </c>
      <c r="BQ300" s="907" t="s">
        <v>534</v>
      </c>
      <c r="BR300" s="907" t="s">
        <v>534</v>
      </c>
      <c r="BS300" s="907" t="s">
        <v>1140</v>
      </c>
      <c r="BT300" s="907" t="s">
        <v>534</v>
      </c>
      <c r="BU300" s="907" t="s">
        <v>1140</v>
      </c>
      <c r="BV300" s="907" t="s">
        <v>1140</v>
      </c>
      <c r="BW300" s="907" t="s">
        <v>1140</v>
      </c>
      <c r="BX300" s="907" t="s">
        <v>1140</v>
      </c>
      <c r="BY300" s="907" t="s">
        <v>1140</v>
      </c>
      <c r="BZ300" s="907" t="s">
        <v>534</v>
      </c>
      <c r="CA300" s="907" t="s">
        <v>534</v>
      </c>
      <c r="CB300" s="907" t="s">
        <v>1140</v>
      </c>
      <c r="CC300" s="907" t="s">
        <v>1140</v>
      </c>
      <c r="CD300" s="907" t="s">
        <v>1140</v>
      </c>
      <c r="CE300" s="907" t="s">
        <v>1140</v>
      </c>
      <c r="CF300" s="907" t="s">
        <v>534</v>
      </c>
      <c r="CG300" s="907" t="s">
        <v>1140</v>
      </c>
      <c r="CH300" s="907" t="s">
        <v>1140</v>
      </c>
      <c r="CI300" s="907" t="s">
        <v>1140</v>
      </c>
      <c r="CJ300" s="907" t="s">
        <v>1140</v>
      </c>
      <c r="CK300" s="907" t="s">
        <v>534</v>
      </c>
      <c r="CL300" s="907" t="s">
        <v>1140</v>
      </c>
      <c r="CM300" s="907" t="s">
        <v>1140</v>
      </c>
      <c r="CN300" s="907" t="s">
        <v>534</v>
      </c>
      <c r="CO300" s="907" t="s">
        <v>1140</v>
      </c>
      <c r="CP300" s="907" t="s">
        <v>1140</v>
      </c>
      <c r="CQ300" s="907" t="s">
        <v>1140</v>
      </c>
      <c r="CR300" s="907" t="s">
        <v>1140</v>
      </c>
      <c r="CS300" s="907" t="s">
        <v>1140</v>
      </c>
      <c r="CT300" s="907" t="s">
        <v>1140</v>
      </c>
      <c r="CU300" s="907" t="s">
        <v>1140</v>
      </c>
      <c r="CV300" s="907" t="s">
        <v>1140</v>
      </c>
      <c r="CW300" s="907" t="s">
        <v>1140</v>
      </c>
      <c r="CX300" s="907" t="s">
        <v>1140</v>
      </c>
      <c r="CY300" s="907" t="s">
        <v>1140</v>
      </c>
      <c r="CZ300" s="907" t="s">
        <v>534</v>
      </c>
      <c r="DA300" s="907" t="s">
        <v>1140</v>
      </c>
      <c r="DB300" s="907" t="s">
        <v>1140</v>
      </c>
      <c r="DC300" s="907" t="s">
        <v>1140</v>
      </c>
      <c r="DD300" s="907" t="s">
        <v>1140</v>
      </c>
      <c r="DE300" s="907" t="s">
        <v>1140</v>
      </c>
      <c r="DF300" s="907" t="s">
        <v>1140</v>
      </c>
      <c r="DG300" s="907" t="s">
        <v>1140</v>
      </c>
      <c r="DH300" s="907" t="s">
        <v>1140</v>
      </c>
      <c r="DI300" s="907" t="s">
        <v>1140</v>
      </c>
      <c r="DJ300" s="907" t="s">
        <v>534</v>
      </c>
      <c r="DK300" s="907" t="s">
        <v>1140</v>
      </c>
      <c r="DL300" s="907" t="s">
        <v>1140</v>
      </c>
      <c r="DM300" s="907" t="s">
        <v>1140</v>
      </c>
      <c r="DN300" s="907" t="s">
        <v>1140</v>
      </c>
      <c r="DO300" s="907" t="s">
        <v>1140</v>
      </c>
      <c r="DP300" s="907" t="s">
        <v>1140</v>
      </c>
      <c r="DQ300" s="907" t="s">
        <v>1140</v>
      </c>
      <c r="DR300" s="907" t="s">
        <v>1140</v>
      </c>
      <c r="DS300" s="907" t="s">
        <v>1140</v>
      </c>
      <c r="DT300" s="907" t="s">
        <v>1140</v>
      </c>
      <c r="DU300" s="907" t="s">
        <v>1140</v>
      </c>
      <c r="DV300" s="907" t="s">
        <v>1140</v>
      </c>
      <c r="DW300" s="907" t="s">
        <v>534</v>
      </c>
      <c r="DX300" s="907" t="s">
        <v>534</v>
      </c>
      <c r="DY300" s="907" t="s">
        <v>534</v>
      </c>
      <c r="DZ300" s="907" t="s">
        <v>1140</v>
      </c>
      <c r="EA300" s="907" t="s">
        <v>534</v>
      </c>
      <c r="EB300" s="907" t="s">
        <v>534</v>
      </c>
      <c r="EC300" s="907" t="s">
        <v>534</v>
      </c>
      <c r="ED300" s="907" t="s">
        <v>534</v>
      </c>
      <c r="EE300" s="907" t="s">
        <v>534</v>
      </c>
      <c r="EF300" s="907" t="s">
        <v>1140</v>
      </c>
      <c r="EG300" s="907" t="s">
        <v>1140</v>
      </c>
      <c r="EH300" s="907" t="s">
        <v>1140</v>
      </c>
      <c r="EI300" s="907" t="s">
        <v>1140</v>
      </c>
      <c r="EJ300" s="907" t="s">
        <v>1140</v>
      </c>
      <c r="EK300" s="907" t="s">
        <v>1140</v>
      </c>
      <c r="EL300" s="907" t="s">
        <v>1140</v>
      </c>
      <c r="EM300" s="907" t="s">
        <v>1140</v>
      </c>
      <c r="EN300" s="907" t="s">
        <v>1140</v>
      </c>
      <c r="EO300" s="907" t="s">
        <v>1140</v>
      </c>
      <c r="EP300" s="907" t="s">
        <v>1140</v>
      </c>
      <c r="EQ300" s="907" t="s">
        <v>1140</v>
      </c>
      <c r="ER300" s="907" t="s">
        <v>534</v>
      </c>
      <c r="ES300" s="907" t="s">
        <v>534</v>
      </c>
      <c r="ET300" s="907" t="s">
        <v>534</v>
      </c>
      <c r="EU300" s="907" t="s">
        <v>1140</v>
      </c>
      <c r="EV300" s="907" t="s">
        <v>1140</v>
      </c>
      <c r="EW300" s="907" t="s">
        <v>1140</v>
      </c>
      <c r="EX300" s="907" t="s">
        <v>534</v>
      </c>
      <c r="EY300" s="907" t="s">
        <v>1140</v>
      </c>
      <c r="EZ300" s="907" t="s">
        <v>1140</v>
      </c>
      <c r="FA300" s="907" t="s">
        <v>1140</v>
      </c>
      <c r="FB300" s="907" t="s">
        <v>1140</v>
      </c>
      <c r="FC300" s="907" t="s">
        <v>1140</v>
      </c>
      <c r="FD300" s="907" t="s">
        <v>1140</v>
      </c>
      <c r="FE300" s="907" t="s">
        <v>1140</v>
      </c>
      <c r="FF300" s="907" t="s">
        <v>1140</v>
      </c>
      <c r="FG300" s="907" t="s">
        <v>1140</v>
      </c>
      <c r="FH300" s="907" t="s">
        <v>534</v>
      </c>
      <c r="FI300" s="907" t="s">
        <v>534</v>
      </c>
      <c r="FJ300" s="907" t="s">
        <v>1140</v>
      </c>
      <c r="FK300" s="907" t="s">
        <v>1140</v>
      </c>
      <c r="FL300" s="907" t="s">
        <v>1140</v>
      </c>
      <c r="FM300" s="907" t="s">
        <v>1140</v>
      </c>
      <c r="FN300" s="907" t="s">
        <v>1140</v>
      </c>
      <c r="FO300" s="907" t="s">
        <v>1140</v>
      </c>
      <c r="FP300" s="907" t="s">
        <v>1140</v>
      </c>
      <c r="FQ300" s="907" t="s">
        <v>1140</v>
      </c>
      <c r="FR300" s="907" t="s">
        <v>534</v>
      </c>
      <c r="FS300" s="907" t="s">
        <v>1140</v>
      </c>
      <c r="FT300" s="907" t="s">
        <v>1140</v>
      </c>
      <c r="FU300" s="907" t="s">
        <v>1140</v>
      </c>
      <c r="FV300" s="907" t="s">
        <v>534</v>
      </c>
      <c r="FW300" s="907" t="s">
        <v>1140</v>
      </c>
      <c r="FX300" s="907" t="s">
        <v>534</v>
      </c>
      <c r="FY300" s="907" t="s">
        <v>534</v>
      </c>
      <c r="FZ300" s="907" t="s">
        <v>534</v>
      </c>
      <c r="GA300" s="907" t="s">
        <v>534</v>
      </c>
      <c r="GB300" s="907" t="s">
        <v>534</v>
      </c>
      <c r="GC300" s="907" t="s">
        <v>1140</v>
      </c>
      <c r="GD300" s="907" t="s">
        <v>534</v>
      </c>
      <c r="GE300" s="907" t="s">
        <v>534</v>
      </c>
      <c r="GF300" s="907" t="s">
        <v>1140</v>
      </c>
      <c r="GG300" s="907" t="s">
        <v>1140</v>
      </c>
      <c r="GH300" s="907" t="s">
        <v>534</v>
      </c>
      <c r="GI300" s="907" t="s">
        <v>1140</v>
      </c>
      <c r="GJ300" s="907" t="s">
        <v>534</v>
      </c>
      <c r="GK300" s="907" t="s">
        <v>1140</v>
      </c>
    </row>
    <row r="301" spans="1:193" x14ac:dyDescent="0.2">
      <c r="A301" s="906">
        <v>44761</v>
      </c>
      <c r="B301" s="907" t="s">
        <v>1140</v>
      </c>
      <c r="C301" s="907" t="s">
        <v>1140</v>
      </c>
      <c r="D301" s="907" t="s">
        <v>1140</v>
      </c>
      <c r="E301" s="907" t="s">
        <v>534</v>
      </c>
      <c r="F301" s="907" t="s">
        <v>1140</v>
      </c>
      <c r="G301" s="907" t="s">
        <v>1140</v>
      </c>
      <c r="H301" s="907" t="s">
        <v>1140</v>
      </c>
      <c r="I301" s="907" t="s">
        <v>534</v>
      </c>
      <c r="J301" s="907" t="s">
        <v>1140</v>
      </c>
      <c r="K301" s="907" t="s">
        <v>1140</v>
      </c>
      <c r="L301" s="907" t="s">
        <v>1140</v>
      </c>
      <c r="M301" s="907" t="s">
        <v>1140</v>
      </c>
      <c r="N301" s="907" t="s">
        <v>1140</v>
      </c>
      <c r="O301" s="907" t="s">
        <v>1140</v>
      </c>
      <c r="P301" s="907" t="s">
        <v>1140</v>
      </c>
      <c r="Q301" s="907" t="s">
        <v>1140</v>
      </c>
      <c r="R301" s="907" t="s">
        <v>1140</v>
      </c>
      <c r="S301" s="907" t="s">
        <v>1140</v>
      </c>
      <c r="T301" s="907" t="s">
        <v>1140</v>
      </c>
      <c r="U301" s="907" t="s">
        <v>1140</v>
      </c>
      <c r="V301" s="907" t="s">
        <v>1140</v>
      </c>
      <c r="W301" s="907" t="s">
        <v>1140</v>
      </c>
      <c r="X301" s="907" t="s">
        <v>1140</v>
      </c>
      <c r="Y301" s="907" t="s">
        <v>1140</v>
      </c>
      <c r="Z301" s="907" t="s">
        <v>1140</v>
      </c>
      <c r="AA301" s="907" t="s">
        <v>1140</v>
      </c>
      <c r="AB301" s="907" t="s">
        <v>1140</v>
      </c>
      <c r="AC301" s="907" t="s">
        <v>1140</v>
      </c>
      <c r="AD301" s="907" t="s">
        <v>1140</v>
      </c>
      <c r="AE301" s="907" t="s">
        <v>1140</v>
      </c>
      <c r="AF301" s="907" t="s">
        <v>1140</v>
      </c>
      <c r="AG301" s="907" t="s">
        <v>1140</v>
      </c>
      <c r="AH301" s="907" t="s">
        <v>1140</v>
      </c>
      <c r="AI301" s="907" t="s">
        <v>1140</v>
      </c>
      <c r="AJ301" s="907" t="s">
        <v>1140</v>
      </c>
      <c r="AK301" s="907" t="s">
        <v>1140</v>
      </c>
      <c r="AL301" s="907" t="s">
        <v>1140</v>
      </c>
      <c r="AM301" s="907" t="s">
        <v>1140</v>
      </c>
      <c r="AN301" s="907" t="s">
        <v>1140</v>
      </c>
      <c r="AO301" s="907" t="s">
        <v>1140</v>
      </c>
      <c r="AP301" s="907" t="s">
        <v>1140</v>
      </c>
      <c r="AQ301" s="907" t="s">
        <v>1140</v>
      </c>
      <c r="AR301" s="907" t="s">
        <v>1140</v>
      </c>
      <c r="AS301" s="907" t="s">
        <v>1140</v>
      </c>
      <c r="AT301" s="907" t="s">
        <v>1140</v>
      </c>
      <c r="AU301" s="907" t="s">
        <v>1140</v>
      </c>
      <c r="AV301" s="907" t="s">
        <v>1140</v>
      </c>
      <c r="AW301" s="907" t="s">
        <v>1140</v>
      </c>
      <c r="AX301" s="907" t="s">
        <v>1140</v>
      </c>
      <c r="AY301" s="907" t="s">
        <v>534</v>
      </c>
      <c r="AZ301" s="907" t="s">
        <v>534</v>
      </c>
      <c r="BA301" s="907" t="s">
        <v>1140</v>
      </c>
      <c r="BB301" s="907" t="s">
        <v>534</v>
      </c>
      <c r="BC301" s="907" t="s">
        <v>1140</v>
      </c>
      <c r="BD301" s="907" t="s">
        <v>534</v>
      </c>
      <c r="BE301" s="907" t="s">
        <v>1140</v>
      </c>
      <c r="BF301" s="907" t="s">
        <v>1140</v>
      </c>
      <c r="BG301" s="907" t="s">
        <v>534</v>
      </c>
      <c r="BH301" s="907" t="s">
        <v>534</v>
      </c>
      <c r="BI301" s="907" t="s">
        <v>1140</v>
      </c>
      <c r="BJ301" s="907" t="s">
        <v>534</v>
      </c>
      <c r="BK301" s="907" t="s">
        <v>1140</v>
      </c>
      <c r="BL301" s="907" t="s">
        <v>534</v>
      </c>
      <c r="BM301" s="907" t="s">
        <v>1140</v>
      </c>
      <c r="BN301" s="907" t="s">
        <v>1140</v>
      </c>
      <c r="BO301" s="907" t="s">
        <v>534</v>
      </c>
      <c r="BP301" s="907" t="s">
        <v>534</v>
      </c>
      <c r="BQ301" s="907" t="s">
        <v>534</v>
      </c>
      <c r="BR301" s="907" t="s">
        <v>534</v>
      </c>
      <c r="BS301" s="907" t="s">
        <v>1140</v>
      </c>
      <c r="BT301" s="907" t="s">
        <v>534</v>
      </c>
      <c r="BU301" s="907" t="s">
        <v>1140</v>
      </c>
      <c r="BV301" s="907" t="s">
        <v>1140</v>
      </c>
      <c r="BW301" s="907" t="s">
        <v>1140</v>
      </c>
      <c r="BX301" s="907" t="s">
        <v>1140</v>
      </c>
      <c r="BY301" s="907" t="s">
        <v>1140</v>
      </c>
      <c r="BZ301" s="907" t="s">
        <v>534</v>
      </c>
      <c r="CA301" s="907" t="s">
        <v>534</v>
      </c>
      <c r="CB301" s="907" t="s">
        <v>1140</v>
      </c>
      <c r="CC301" s="907" t="s">
        <v>534</v>
      </c>
      <c r="CD301" s="907" t="s">
        <v>534</v>
      </c>
      <c r="CE301" s="907" t="s">
        <v>534</v>
      </c>
      <c r="CF301" s="907" t="s">
        <v>534</v>
      </c>
      <c r="CG301" s="907" t="s">
        <v>1140</v>
      </c>
      <c r="CH301" s="907" t="s">
        <v>1140</v>
      </c>
      <c r="CI301" s="907" t="s">
        <v>1140</v>
      </c>
      <c r="CJ301" s="907" t="s">
        <v>1140</v>
      </c>
      <c r="CK301" s="907" t="s">
        <v>534</v>
      </c>
      <c r="CL301" s="907" t="s">
        <v>1140</v>
      </c>
      <c r="CM301" s="907" t="s">
        <v>1140</v>
      </c>
      <c r="CN301" s="907" t="s">
        <v>534</v>
      </c>
      <c r="CO301" s="907" t="s">
        <v>1140</v>
      </c>
      <c r="CP301" s="907" t="s">
        <v>1140</v>
      </c>
      <c r="CQ301" s="907" t="s">
        <v>1140</v>
      </c>
      <c r="CR301" s="907" t="s">
        <v>1140</v>
      </c>
      <c r="CS301" s="907" t="s">
        <v>1140</v>
      </c>
      <c r="CT301" s="907" t="s">
        <v>1140</v>
      </c>
      <c r="CU301" s="907" t="s">
        <v>1140</v>
      </c>
      <c r="CV301" s="907" t="s">
        <v>1140</v>
      </c>
      <c r="CW301" s="907" t="s">
        <v>1140</v>
      </c>
      <c r="CX301" s="907" t="s">
        <v>1140</v>
      </c>
      <c r="CY301" s="907" t="s">
        <v>1140</v>
      </c>
      <c r="CZ301" s="907" t="s">
        <v>534</v>
      </c>
      <c r="DA301" s="907" t="s">
        <v>1140</v>
      </c>
      <c r="DB301" s="907" t="s">
        <v>1140</v>
      </c>
      <c r="DC301" s="907" t="s">
        <v>1140</v>
      </c>
      <c r="DD301" s="907" t="s">
        <v>1140</v>
      </c>
      <c r="DE301" s="907" t="s">
        <v>1140</v>
      </c>
      <c r="DF301" s="907" t="s">
        <v>1140</v>
      </c>
      <c r="DG301" s="907" t="s">
        <v>1140</v>
      </c>
      <c r="DH301" s="907" t="s">
        <v>1140</v>
      </c>
      <c r="DI301" s="907" t="s">
        <v>1140</v>
      </c>
      <c r="DJ301" s="907" t="s">
        <v>534</v>
      </c>
      <c r="DK301" s="907" t="s">
        <v>1140</v>
      </c>
      <c r="DL301" s="907" t="s">
        <v>1140</v>
      </c>
      <c r="DM301" s="907" t="s">
        <v>1140</v>
      </c>
      <c r="DN301" s="907" t="s">
        <v>1140</v>
      </c>
      <c r="DO301" s="907" t="s">
        <v>1140</v>
      </c>
      <c r="DP301" s="907" t="s">
        <v>1140</v>
      </c>
      <c r="DQ301" s="907" t="s">
        <v>1140</v>
      </c>
      <c r="DR301" s="907" t="s">
        <v>534</v>
      </c>
      <c r="DS301" s="907" t="s">
        <v>534</v>
      </c>
      <c r="DT301" s="907" t="s">
        <v>1140</v>
      </c>
      <c r="DU301" s="907" t="s">
        <v>1140</v>
      </c>
      <c r="DV301" s="907" t="s">
        <v>1140</v>
      </c>
      <c r="DW301" s="907" t="s">
        <v>534</v>
      </c>
      <c r="DX301" s="907" t="s">
        <v>534</v>
      </c>
      <c r="DY301" s="907" t="s">
        <v>534</v>
      </c>
      <c r="DZ301" s="907" t="s">
        <v>1140</v>
      </c>
      <c r="EA301" s="907" t="s">
        <v>1140</v>
      </c>
      <c r="EB301" s="907" t="s">
        <v>534</v>
      </c>
      <c r="EC301" s="907" t="s">
        <v>534</v>
      </c>
      <c r="ED301" s="907" t="s">
        <v>534</v>
      </c>
      <c r="EE301" s="907" t="s">
        <v>534</v>
      </c>
      <c r="EF301" s="907" t="s">
        <v>1140</v>
      </c>
      <c r="EG301" s="907" t="s">
        <v>1140</v>
      </c>
      <c r="EH301" s="907" t="s">
        <v>1140</v>
      </c>
      <c r="EI301" s="907" t="s">
        <v>1140</v>
      </c>
      <c r="EJ301" s="907" t="s">
        <v>1140</v>
      </c>
      <c r="EK301" s="907" t="s">
        <v>1140</v>
      </c>
      <c r="EL301" s="907" t="s">
        <v>1140</v>
      </c>
      <c r="EM301" s="907" t="s">
        <v>1140</v>
      </c>
      <c r="EN301" s="907" t="s">
        <v>1140</v>
      </c>
      <c r="EO301" s="907" t="s">
        <v>1140</v>
      </c>
      <c r="EP301" s="907" t="s">
        <v>1140</v>
      </c>
      <c r="EQ301" s="907" t="s">
        <v>1140</v>
      </c>
      <c r="ER301" s="907" t="s">
        <v>534</v>
      </c>
      <c r="ES301" s="907" t="s">
        <v>534</v>
      </c>
      <c r="ET301" s="907" t="s">
        <v>534</v>
      </c>
      <c r="EU301" s="907" t="s">
        <v>1140</v>
      </c>
      <c r="EV301" s="907" t="s">
        <v>1140</v>
      </c>
      <c r="EW301" s="907" t="s">
        <v>1140</v>
      </c>
      <c r="EX301" s="907" t="s">
        <v>534</v>
      </c>
      <c r="EY301" s="907" t="s">
        <v>1140</v>
      </c>
      <c r="EZ301" s="907" t="s">
        <v>1140</v>
      </c>
      <c r="FA301" s="907" t="s">
        <v>1140</v>
      </c>
      <c r="FB301" s="907" t="s">
        <v>1140</v>
      </c>
      <c r="FC301" s="907" t="s">
        <v>1140</v>
      </c>
      <c r="FD301" s="907" t="s">
        <v>1140</v>
      </c>
      <c r="FE301" s="907" t="s">
        <v>1140</v>
      </c>
      <c r="FF301" s="907" t="s">
        <v>1140</v>
      </c>
      <c r="FG301" s="907" t="s">
        <v>534</v>
      </c>
      <c r="FH301" s="907" t="s">
        <v>534</v>
      </c>
      <c r="FI301" s="907" t="s">
        <v>534</v>
      </c>
      <c r="FJ301" s="907" t="s">
        <v>1140</v>
      </c>
      <c r="FK301" s="907" t="s">
        <v>1140</v>
      </c>
      <c r="FL301" s="907" t="s">
        <v>1140</v>
      </c>
      <c r="FM301" s="907" t="s">
        <v>1140</v>
      </c>
      <c r="FN301" s="907" t="s">
        <v>1140</v>
      </c>
      <c r="FO301" s="907" t="s">
        <v>1140</v>
      </c>
      <c r="FP301" s="907" t="s">
        <v>1140</v>
      </c>
      <c r="FQ301" s="907" t="s">
        <v>1140</v>
      </c>
      <c r="FR301" s="907" t="s">
        <v>534</v>
      </c>
      <c r="FS301" s="907" t="s">
        <v>1140</v>
      </c>
      <c r="FT301" s="907" t="s">
        <v>1140</v>
      </c>
      <c r="FU301" s="907" t="s">
        <v>1140</v>
      </c>
      <c r="FV301" s="907" t="s">
        <v>534</v>
      </c>
      <c r="FW301" s="907" t="s">
        <v>1140</v>
      </c>
      <c r="FX301" s="907" t="s">
        <v>534</v>
      </c>
      <c r="FY301" s="907" t="s">
        <v>534</v>
      </c>
      <c r="FZ301" s="907" t="s">
        <v>534</v>
      </c>
      <c r="GA301" s="907" t="s">
        <v>534</v>
      </c>
      <c r="GB301" s="907" t="s">
        <v>1140</v>
      </c>
      <c r="GC301" s="907" t="s">
        <v>1140</v>
      </c>
      <c r="GD301" s="907" t="s">
        <v>534</v>
      </c>
      <c r="GE301" s="907" t="s">
        <v>534</v>
      </c>
      <c r="GF301" s="907" t="s">
        <v>1140</v>
      </c>
      <c r="GG301" s="907" t="s">
        <v>1140</v>
      </c>
      <c r="GH301" s="907" t="s">
        <v>534</v>
      </c>
      <c r="GI301" s="907" t="s">
        <v>1140</v>
      </c>
      <c r="GJ301" s="907" t="s">
        <v>534</v>
      </c>
      <c r="GK301" s="907" t="s">
        <v>534</v>
      </c>
    </row>
    <row r="302" spans="1:193" x14ac:dyDescent="0.2">
      <c r="A302" s="906">
        <v>44762</v>
      </c>
      <c r="B302" s="907" t="s">
        <v>1140</v>
      </c>
      <c r="C302" s="907" t="s">
        <v>1140</v>
      </c>
      <c r="D302" s="907" t="s">
        <v>1140</v>
      </c>
      <c r="E302" s="907" t="s">
        <v>534</v>
      </c>
      <c r="F302" s="907" t="s">
        <v>1140</v>
      </c>
      <c r="G302" s="907" t="s">
        <v>1140</v>
      </c>
      <c r="H302" s="907" t="s">
        <v>1140</v>
      </c>
      <c r="I302" s="907" t="s">
        <v>534</v>
      </c>
      <c r="J302" s="907" t="s">
        <v>1140</v>
      </c>
      <c r="K302" s="907" t="s">
        <v>1140</v>
      </c>
      <c r="L302" s="907" t="s">
        <v>1140</v>
      </c>
      <c r="M302" s="907" t="s">
        <v>1140</v>
      </c>
      <c r="N302" s="907" t="s">
        <v>1140</v>
      </c>
      <c r="O302" s="907" t="s">
        <v>1140</v>
      </c>
      <c r="P302" s="907" t="s">
        <v>1140</v>
      </c>
      <c r="Q302" s="907" t="s">
        <v>1140</v>
      </c>
      <c r="R302" s="907" t="s">
        <v>1140</v>
      </c>
      <c r="S302" s="907" t="s">
        <v>1140</v>
      </c>
      <c r="T302" s="907" t="s">
        <v>1140</v>
      </c>
      <c r="U302" s="907" t="s">
        <v>1140</v>
      </c>
      <c r="V302" s="907" t="s">
        <v>1140</v>
      </c>
      <c r="W302" s="907" t="s">
        <v>1140</v>
      </c>
      <c r="X302" s="907" t="s">
        <v>1140</v>
      </c>
      <c r="Y302" s="907" t="s">
        <v>1140</v>
      </c>
      <c r="Z302" s="907" t="s">
        <v>1140</v>
      </c>
      <c r="AA302" s="907" t="s">
        <v>1140</v>
      </c>
      <c r="AB302" s="907" t="s">
        <v>1140</v>
      </c>
      <c r="AC302" s="907" t="s">
        <v>1140</v>
      </c>
      <c r="AD302" s="907" t="s">
        <v>1140</v>
      </c>
      <c r="AE302" s="907" t="s">
        <v>1140</v>
      </c>
      <c r="AF302" s="907" t="s">
        <v>1140</v>
      </c>
      <c r="AG302" s="907" t="s">
        <v>1140</v>
      </c>
      <c r="AH302" s="907" t="s">
        <v>1140</v>
      </c>
      <c r="AI302" s="907" t="s">
        <v>1140</v>
      </c>
      <c r="AJ302" s="907" t="s">
        <v>1140</v>
      </c>
      <c r="AK302" s="907" t="s">
        <v>1140</v>
      </c>
      <c r="AL302" s="907" t="s">
        <v>1140</v>
      </c>
      <c r="AM302" s="907" t="s">
        <v>1140</v>
      </c>
      <c r="AN302" s="907" t="s">
        <v>1140</v>
      </c>
      <c r="AO302" s="907" t="s">
        <v>1140</v>
      </c>
      <c r="AP302" s="907" t="s">
        <v>1140</v>
      </c>
      <c r="AQ302" s="907" t="s">
        <v>1140</v>
      </c>
      <c r="AR302" s="907" t="s">
        <v>1140</v>
      </c>
      <c r="AS302" s="907" t="s">
        <v>1140</v>
      </c>
      <c r="AT302" s="907" t="s">
        <v>1140</v>
      </c>
      <c r="AU302" s="907" t="s">
        <v>1140</v>
      </c>
      <c r="AV302" s="907" t="s">
        <v>1140</v>
      </c>
      <c r="AW302" s="907" t="s">
        <v>1140</v>
      </c>
      <c r="AX302" s="907" t="s">
        <v>1140</v>
      </c>
      <c r="AY302" s="907" t="s">
        <v>534</v>
      </c>
      <c r="AZ302" s="907" t="s">
        <v>534</v>
      </c>
      <c r="BA302" s="907" t="s">
        <v>1140</v>
      </c>
      <c r="BB302" s="907" t="s">
        <v>534</v>
      </c>
      <c r="BC302" s="907" t="s">
        <v>1140</v>
      </c>
      <c r="BD302" s="907" t="s">
        <v>534</v>
      </c>
      <c r="BE302" s="907" t="s">
        <v>1140</v>
      </c>
      <c r="BF302" s="907" t="s">
        <v>1140</v>
      </c>
      <c r="BG302" s="907" t="s">
        <v>534</v>
      </c>
      <c r="BH302" s="907" t="s">
        <v>534</v>
      </c>
      <c r="BI302" s="907" t="s">
        <v>1140</v>
      </c>
      <c r="BJ302" s="907" t="s">
        <v>534</v>
      </c>
      <c r="BK302" s="907" t="s">
        <v>1140</v>
      </c>
      <c r="BL302" s="907" t="s">
        <v>534</v>
      </c>
      <c r="BM302" s="907" t="s">
        <v>1140</v>
      </c>
      <c r="BN302" s="907" t="s">
        <v>1140</v>
      </c>
      <c r="BO302" s="907" t="s">
        <v>534</v>
      </c>
      <c r="BP302" s="907" t="s">
        <v>534</v>
      </c>
      <c r="BQ302" s="907" t="s">
        <v>534</v>
      </c>
      <c r="BR302" s="907" t="s">
        <v>534</v>
      </c>
      <c r="BS302" s="907" t="s">
        <v>1140</v>
      </c>
      <c r="BT302" s="907" t="s">
        <v>534</v>
      </c>
      <c r="BU302" s="907" t="s">
        <v>1140</v>
      </c>
      <c r="BV302" s="907" t="s">
        <v>1140</v>
      </c>
      <c r="BW302" s="907" t="s">
        <v>1140</v>
      </c>
      <c r="BX302" s="907" t="s">
        <v>1140</v>
      </c>
      <c r="BY302" s="907" t="s">
        <v>1140</v>
      </c>
      <c r="BZ302" s="907" t="s">
        <v>534</v>
      </c>
      <c r="CA302" s="907" t="s">
        <v>534</v>
      </c>
      <c r="CB302" s="907" t="s">
        <v>1140</v>
      </c>
      <c r="CC302" s="907" t="s">
        <v>1140</v>
      </c>
      <c r="CD302" s="907" t="s">
        <v>1140</v>
      </c>
      <c r="CE302" s="907" t="s">
        <v>534</v>
      </c>
      <c r="CF302" s="907" t="s">
        <v>534</v>
      </c>
      <c r="CG302" s="907" t="s">
        <v>1140</v>
      </c>
      <c r="CH302" s="907" t="s">
        <v>1140</v>
      </c>
      <c r="CI302" s="907" t="s">
        <v>1140</v>
      </c>
      <c r="CJ302" s="907" t="s">
        <v>1140</v>
      </c>
      <c r="CK302" s="907" t="s">
        <v>534</v>
      </c>
      <c r="CL302" s="907" t="s">
        <v>1140</v>
      </c>
      <c r="CM302" s="907" t="s">
        <v>1140</v>
      </c>
      <c r="CN302" s="907" t="s">
        <v>534</v>
      </c>
      <c r="CO302" s="907" t="s">
        <v>1140</v>
      </c>
      <c r="CP302" s="907" t="s">
        <v>1140</v>
      </c>
      <c r="CQ302" s="907" t="s">
        <v>1140</v>
      </c>
      <c r="CR302" s="907" t="s">
        <v>1140</v>
      </c>
      <c r="CS302" s="907" t="s">
        <v>1140</v>
      </c>
      <c r="CT302" s="907" t="s">
        <v>1140</v>
      </c>
      <c r="CU302" s="907" t="s">
        <v>1140</v>
      </c>
      <c r="CV302" s="907" t="s">
        <v>1140</v>
      </c>
      <c r="CW302" s="907" t="s">
        <v>1140</v>
      </c>
      <c r="CX302" s="907" t="s">
        <v>1140</v>
      </c>
      <c r="CY302" s="907" t="s">
        <v>1140</v>
      </c>
      <c r="CZ302" s="907" t="s">
        <v>1140</v>
      </c>
      <c r="DA302" s="907" t="s">
        <v>1140</v>
      </c>
      <c r="DB302" s="907" t="s">
        <v>1140</v>
      </c>
      <c r="DC302" s="907" t="s">
        <v>1140</v>
      </c>
      <c r="DD302" s="907" t="s">
        <v>1140</v>
      </c>
      <c r="DE302" s="907" t="s">
        <v>1140</v>
      </c>
      <c r="DF302" s="907" t="s">
        <v>1140</v>
      </c>
      <c r="DG302" s="907" t="s">
        <v>1140</v>
      </c>
      <c r="DH302" s="907" t="s">
        <v>1140</v>
      </c>
      <c r="DI302" s="907" t="s">
        <v>1140</v>
      </c>
      <c r="DJ302" s="907" t="s">
        <v>534</v>
      </c>
      <c r="DK302" s="907" t="s">
        <v>1140</v>
      </c>
      <c r="DL302" s="907" t="s">
        <v>1140</v>
      </c>
      <c r="DM302" s="907" t="s">
        <v>1140</v>
      </c>
      <c r="DN302" s="907" t="s">
        <v>1140</v>
      </c>
      <c r="DO302" s="907" t="s">
        <v>1140</v>
      </c>
      <c r="DP302" s="907" t="s">
        <v>1140</v>
      </c>
      <c r="DQ302" s="907" t="s">
        <v>1140</v>
      </c>
      <c r="DR302" s="907" t="s">
        <v>534</v>
      </c>
      <c r="DS302" s="907" t="s">
        <v>534</v>
      </c>
      <c r="DT302" s="907" t="s">
        <v>1140</v>
      </c>
      <c r="DU302" s="907" t="s">
        <v>1140</v>
      </c>
      <c r="DV302" s="907" t="s">
        <v>1140</v>
      </c>
      <c r="DW302" s="907" t="s">
        <v>534</v>
      </c>
      <c r="DX302" s="907" t="s">
        <v>534</v>
      </c>
      <c r="DY302" s="907" t="s">
        <v>534</v>
      </c>
      <c r="DZ302" s="907" t="s">
        <v>1140</v>
      </c>
      <c r="EA302" s="907" t="s">
        <v>534</v>
      </c>
      <c r="EB302" s="907" t="s">
        <v>534</v>
      </c>
      <c r="EC302" s="907" t="s">
        <v>534</v>
      </c>
      <c r="ED302" s="907" t="s">
        <v>534</v>
      </c>
      <c r="EE302" s="907" t="s">
        <v>534</v>
      </c>
      <c r="EF302" s="907" t="s">
        <v>1140</v>
      </c>
      <c r="EG302" s="907" t="s">
        <v>1140</v>
      </c>
      <c r="EH302" s="907" t="s">
        <v>1140</v>
      </c>
      <c r="EI302" s="907" t="s">
        <v>1140</v>
      </c>
      <c r="EJ302" s="907" t="s">
        <v>1140</v>
      </c>
      <c r="EK302" s="907" t="s">
        <v>1140</v>
      </c>
      <c r="EL302" s="907" t="s">
        <v>1140</v>
      </c>
      <c r="EM302" s="907" t="s">
        <v>1140</v>
      </c>
      <c r="EN302" s="907" t="s">
        <v>1140</v>
      </c>
      <c r="EO302" s="907" t="s">
        <v>1140</v>
      </c>
      <c r="EP302" s="907" t="s">
        <v>1140</v>
      </c>
      <c r="EQ302" s="907" t="s">
        <v>1140</v>
      </c>
      <c r="ER302" s="907" t="s">
        <v>534</v>
      </c>
      <c r="ES302" s="907" t="s">
        <v>534</v>
      </c>
      <c r="ET302" s="907" t="s">
        <v>534</v>
      </c>
      <c r="EU302" s="907" t="s">
        <v>1140</v>
      </c>
      <c r="EV302" s="907" t="s">
        <v>1140</v>
      </c>
      <c r="EW302" s="907" t="s">
        <v>534</v>
      </c>
      <c r="EX302" s="907" t="s">
        <v>534</v>
      </c>
      <c r="EY302" s="907" t="s">
        <v>1140</v>
      </c>
      <c r="EZ302" s="907" t="s">
        <v>1140</v>
      </c>
      <c r="FA302" s="907" t="s">
        <v>1140</v>
      </c>
      <c r="FB302" s="907" t="s">
        <v>1140</v>
      </c>
      <c r="FC302" s="907" t="s">
        <v>1140</v>
      </c>
      <c r="FD302" s="907" t="s">
        <v>1140</v>
      </c>
      <c r="FE302" s="907" t="s">
        <v>1140</v>
      </c>
      <c r="FF302" s="907" t="s">
        <v>1140</v>
      </c>
      <c r="FG302" s="907" t="s">
        <v>1140</v>
      </c>
      <c r="FH302" s="907" t="s">
        <v>534</v>
      </c>
      <c r="FI302" s="907" t="s">
        <v>534</v>
      </c>
      <c r="FJ302" s="907" t="s">
        <v>1140</v>
      </c>
      <c r="FK302" s="907" t="s">
        <v>1140</v>
      </c>
      <c r="FL302" s="907" t="s">
        <v>1140</v>
      </c>
      <c r="FM302" s="907" t="s">
        <v>1140</v>
      </c>
      <c r="FN302" s="907" t="s">
        <v>1140</v>
      </c>
      <c r="FO302" s="907" t="s">
        <v>1140</v>
      </c>
      <c r="FP302" s="907" t="s">
        <v>1140</v>
      </c>
      <c r="FQ302" s="907" t="s">
        <v>1140</v>
      </c>
      <c r="FR302" s="907" t="s">
        <v>534</v>
      </c>
      <c r="FS302" s="907" t="s">
        <v>1140</v>
      </c>
      <c r="FT302" s="907" t="s">
        <v>1140</v>
      </c>
      <c r="FU302" s="907" t="s">
        <v>1140</v>
      </c>
      <c r="FV302" s="907" t="s">
        <v>534</v>
      </c>
      <c r="FW302" s="907" t="s">
        <v>1140</v>
      </c>
      <c r="FX302" s="907" t="s">
        <v>534</v>
      </c>
      <c r="FY302" s="907" t="s">
        <v>534</v>
      </c>
      <c r="FZ302" s="907" t="s">
        <v>534</v>
      </c>
      <c r="GA302" s="907" t="s">
        <v>534</v>
      </c>
      <c r="GB302" s="907" t="s">
        <v>534</v>
      </c>
      <c r="GC302" s="907" t="s">
        <v>1140</v>
      </c>
      <c r="GD302" s="907" t="s">
        <v>534</v>
      </c>
      <c r="GE302" s="907" t="s">
        <v>534</v>
      </c>
      <c r="GF302" s="907" t="s">
        <v>1140</v>
      </c>
      <c r="GG302" s="907" t="s">
        <v>1140</v>
      </c>
      <c r="GH302" s="907" t="s">
        <v>534</v>
      </c>
      <c r="GI302" s="907" t="s">
        <v>1140</v>
      </c>
      <c r="GJ302" s="907" t="s">
        <v>534</v>
      </c>
      <c r="GK302" s="907" t="s">
        <v>1140</v>
      </c>
    </row>
    <row r="303" spans="1:193" x14ac:dyDescent="0.2">
      <c r="A303" s="906">
        <v>44763</v>
      </c>
      <c r="B303" s="907" t="s">
        <v>1140</v>
      </c>
      <c r="C303" s="907" t="s">
        <v>1140</v>
      </c>
      <c r="D303" s="907" t="s">
        <v>1140</v>
      </c>
      <c r="E303" s="907" t="s">
        <v>534</v>
      </c>
      <c r="F303" s="907" t="s">
        <v>1140</v>
      </c>
      <c r="G303" s="907" t="s">
        <v>1140</v>
      </c>
      <c r="H303" s="907" t="s">
        <v>1140</v>
      </c>
      <c r="I303" s="907" t="s">
        <v>534</v>
      </c>
      <c r="J303" s="907" t="s">
        <v>1140</v>
      </c>
      <c r="K303" s="907" t="s">
        <v>1140</v>
      </c>
      <c r="L303" s="907" t="s">
        <v>1140</v>
      </c>
      <c r="M303" s="907" t="s">
        <v>1140</v>
      </c>
      <c r="N303" s="907" t="s">
        <v>1140</v>
      </c>
      <c r="O303" s="907" t="s">
        <v>1140</v>
      </c>
      <c r="P303" s="907" t="s">
        <v>1140</v>
      </c>
      <c r="Q303" s="907" t="s">
        <v>1140</v>
      </c>
      <c r="R303" s="907" t="s">
        <v>1140</v>
      </c>
      <c r="S303" s="907" t="s">
        <v>1140</v>
      </c>
      <c r="T303" s="907" t="s">
        <v>1140</v>
      </c>
      <c r="U303" s="907" t="s">
        <v>1140</v>
      </c>
      <c r="V303" s="907" t="s">
        <v>1140</v>
      </c>
      <c r="W303" s="907" t="s">
        <v>1140</v>
      </c>
      <c r="X303" s="907" t="s">
        <v>1140</v>
      </c>
      <c r="Y303" s="907" t="s">
        <v>1140</v>
      </c>
      <c r="Z303" s="907" t="s">
        <v>1140</v>
      </c>
      <c r="AA303" s="907" t="s">
        <v>1140</v>
      </c>
      <c r="AB303" s="907" t="s">
        <v>1140</v>
      </c>
      <c r="AC303" s="907" t="s">
        <v>1140</v>
      </c>
      <c r="AD303" s="907" t="s">
        <v>1140</v>
      </c>
      <c r="AE303" s="907" t="s">
        <v>1140</v>
      </c>
      <c r="AF303" s="907" t="s">
        <v>1140</v>
      </c>
      <c r="AG303" s="907" t="s">
        <v>1140</v>
      </c>
      <c r="AH303" s="907" t="s">
        <v>1140</v>
      </c>
      <c r="AI303" s="907" t="s">
        <v>1140</v>
      </c>
      <c r="AJ303" s="907" t="s">
        <v>1140</v>
      </c>
      <c r="AK303" s="907" t="s">
        <v>1140</v>
      </c>
      <c r="AL303" s="907" t="s">
        <v>1140</v>
      </c>
      <c r="AM303" s="907" t="s">
        <v>1140</v>
      </c>
      <c r="AN303" s="907" t="s">
        <v>1140</v>
      </c>
      <c r="AO303" s="907" t="s">
        <v>1140</v>
      </c>
      <c r="AP303" s="907" t="s">
        <v>1140</v>
      </c>
      <c r="AQ303" s="907" t="s">
        <v>1140</v>
      </c>
      <c r="AR303" s="907" t="s">
        <v>1140</v>
      </c>
      <c r="AS303" s="907" t="s">
        <v>1140</v>
      </c>
      <c r="AT303" s="907" t="s">
        <v>1140</v>
      </c>
      <c r="AU303" s="907" t="s">
        <v>1140</v>
      </c>
      <c r="AV303" s="907" t="s">
        <v>1140</v>
      </c>
      <c r="AW303" s="907" t="s">
        <v>1140</v>
      </c>
      <c r="AX303" s="907" t="s">
        <v>1140</v>
      </c>
      <c r="AY303" s="907" t="s">
        <v>534</v>
      </c>
      <c r="AZ303" s="907" t="s">
        <v>534</v>
      </c>
      <c r="BA303" s="907" t="s">
        <v>1140</v>
      </c>
      <c r="BB303" s="907" t="s">
        <v>534</v>
      </c>
      <c r="BC303" s="907" t="s">
        <v>1140</v>
      </c>
      <c r="BD303" s="907" t="s">
        <v>534</v>
      </c>
      <c r="BE303" s="907" t="s">
        <v>1140</v>
      </c>
      <c r="BF303" s="907" t="s">
        <v>1140</v>
      </c>
      <c r="BG303" s="907" t="s">
        <v>534</v>
      </c>
      <c r="BH303" s="907" t="s">
        <v>534</v>
      </c>
      <c r="BI303" s="907" t="s">
        <v>1140</v>
      </c>
      <c r="BJ303" s="907" t="s">
        <v>534</v>
      </c>
      <c r="BK303" s="907" t="s">
        <v>1140</v>
      </c>
      <c r="BL303" s="907" t="s">
        <v>534</v>
      </c>
      <c r="BM303" s="907" t="s">
        <v>1140</v>
      </c>
      <c r="BN303" s="907" t="s">
        <v>1140</v>
      </c>
      <c r="BO303" s="907" t="s">
        <v>534</v>
      </c>
      <c r="BP303" s="907" t="s">
        <v>534</v>
      </c>
      <c r="BQ303" s="907" t="s">
        <v>534</v>
      </c>
      <c r="BR303" s="907" t="s">
        <v>534</v>
      </c>
      <c r="BS303" s="907" t="s">
        <v>1140</v>
      </c>
      <c r="BT303" s="907" t="s">
        <v>534</v>
      </c>
      <c r="BU303" s="907" t="s">
        <v>1140</v>
      </c>
      <c r="BV303" s="907" t="s">
        <v>1140</v>
      </c>
      <c r="BW303" s="907" t="s">
        <v>1140</v>
      </c>
      <c r="BX303" s="907" t="s">
        <v>1140</v>
      </c>
      <c r="BY303" s="907" t="s">
        <v>1140</v>
      </c>
      <c r="BZ303" s="907" t="s">
        <v>534</v>
      </c>
      <c r="CA303" s="907" t="s">
        <v>534</v>
      </c>
      <c r="CB303" s="907" t="s">
        <v>1140</v>
      </c>
      <c r="CC303" s="907" t="s">
        <v>1140</v>
      </c>
      <c r="CD303" s="907" t="s">
        <v>1140</v>
      </c>
      <c r="CE303" s="907" t="s">
        <v>534</v>
      </c>
      <c r="CF303" s="907" t="s">
        <v>534</v>
      </c>
      <c r="CG303" s="907" t="s">
        <v>1140</v>
      </c>
      <c r="CH303" s="907" t="s">
        <v>1140</v>
      </c>
      <c r="CI303" s="907" t="s">
        <v>1140</v>
      </c>
      <c r="CJ303" s="907" t="s">
        <v>1140</v>
      </c>
      <c r="CK303" s="907" t="s">
        <v>534</v>
      </c>
      <c r="CL303" s="907" t="s">
        <v>1140</v>
      </c>
      <c r="CM303" s="907" t="s">
        <v>1140</v>
      </c>
      <c r="CN303" s="907" t="s">
        <v>534</v>
      </c>
      <c r="CO303" s="907" t="s">
        <v>1140</v>
      </c>
      <c r="CP303" s="907" t="s">
        <v>1140</v>
      </c>
      <c r="CQ303" s="907" t="s">
        <v>1140</v>
      </c>
      <c r="CR303" s="907" t="s">
        <v>1140</v>
      </c>
      <c r="CS303" s="907" t="s">
        <v>1140</v>
      </c>
      <c r="CT303" s="907" t="s">
        <v>1140</v>
      </c>
      <c r="CU303" s="907" t="s">
        <v>1140</v>
      </c>
      <c r="CV303" s="907" t="s">
        <v>1140</v>
      </c>
      <c r="CW303" s="907" t="s">
        <v>1140</v>
      </c>
      <c r="CX303" s="907" t="s">
        <v>1140</v>
      </c>
      <c r="CY303" s="907" t="s">
        <v>1140</v>
      </c>
      <c r="CZ303" s="907" t="s">
        <v>534</v>
      </c>
      <c r="DA303" s="907" t="s">
        <v>1140</v>
      </c>
      <c r="DB303" s="907" t="s">
        <v>1140</v>
      </c>
      <c r="DC303" s="907" t="s">
        <v>1140</v>
      </c>
      <c r="DD303" s="907" t="s">
        <v>1140</v>
      </c>
      <c r="DE303" s="907" t="s">
        <v>1140</v>
      </c>
      <c r="DF303" s="907" t="s">
        <v>1140</v>
      </c>
      <c r="DG303" s="907" t="s">
        <v>1140</v>
      </c>
      <c r="DH303" s="907" t="s">
        <v>1140</v>
      </c>
      <c r="DI303" s="907" t="s">
        <v>1140</v>
      </c>
      <c r="DJ303" s="907" t="s">
        <v>534</v>
      </c>
      <c r="DK303" s="907" t="s">
        <v>1140</v>
      </c>
      <c r="DL303" s="907" t="s">
        <v>1140</v>
      </c>
      <c r="DM303" s="907" t="s">
        <v>1140</v>
      </c>
      <c r="DN303" s="907" t="s">
        <v>1140</v>
      </c>
      <c r="DO303" s="907" t="s">
        <v>1140</v>
      </c>
      <c r="DP303" s="907" t="s">
        <v>1140</v>
      </c>
      <c r="DQ303" s="907" t="s">
        <v>1140</v>
      </c>
      <c r="DR303" s="907" t="s">
        <v>534</v>
      </c>
      <c r="DS303" s="907" t="s">
        <v>534</v>
      </c>
      <c r="DT303" s="907" t="s">
        <v>534</v>
      </c>
      <c r="DU303" s="907" t="s">
        <v>1140</v>
      </c>
      <c r="DV303" s="907" t="s">
        <v>1140</v>
      </c>
      <c r="DW303" s="907" t="s">
        <v>534</v>
      </c>
      <c r="DX303" s="907" t="s">
        <v>534</v>
      </c>
      <c r="DY303" s="907" t="s">
        <v>534</v>
      </c>
      <c r="DZ303" s="907" t="s">
        <v>1140</v>
      </c>
      <c r="EA303" s="907" t="s">
        <v>534</v>
      </c>
      <c r="EB303" s="907" t="s">
        <v>534</v>
      </c>
      <c r="EC303" s="907" t="s">
        <v>534</v>
      </c>
      <c r="ED303" s="907" t="s">
        <v>534</v>
      </c>
      <c r="EE303" s="907" t="s">
        <v>534</v>
      </c>
      <c r="EF303" s="907" t="s">
        <v>1140</v>
      </c>
      <c r="EG303" s="907" t="s">
        <v>1140</v>
      </c>
      <c r="EH303" s="907" t="s">
        <v>1140</v>
      </c>
      <c r="EI303" s="907" t="s">
        <v>1140</v>
      </c>
      <c r="EJ303" s="907" t="s">
        <v>1140</v>
      </c>
      <c r="EK303" s="907" t="s">
        <v>1140</v>
      </c>
      <c r="EL303" s="907" t="s">
        <v>1140</v>
      </c>
      <c r="EM303" s="907" t="s">
        <v>1140</v>
      </c>
      <c r="EN303" s="907" t="s">
        <v>1140</v>
      </c>
      <c r="EO303" s="907" t="s">
        <v>1140</v>
      </c>
      <c r="EP303" s="907" t="s">
        <v>1140</v>
      </c>
      <c r="EQ303" s="907" t="s">
        <v>1140</v>
      </c>
      <c r="ER303" s="907" t="s">
        <v>534</v>
      </c>
      <c r="ES303" s="907" t="s">
        <v>534</v>
      </c>
      <c r="ET303" s="907" t="s">
        <v>534</v>
      </c>
      <c r="EU303" s="907" t="s">
        <v>1140</v>
      </c>
      <c r="EV303" s="907" t="s">
        <v>1140</v>
      </c>
      <c r="EW303" s="907" t="s">
        <v>534</v>
      </c>
      <c r="EX303" s="907" t="s">
        <v>534</v>
      </c>
      <c r="EY303" s="907" t="s">
        <v>1140</v>
      </c>
      <c r="EZ303" s="907" t="s">
        <v>1140</v>
      </c>
      <c r="FA303" s="907" t="s">
        <v>1140</v>
      </c>
      <c r="FB303" s="907" t="s">
        <v>1140</v>
      </c>
      <c r="FC303" s="907" t="s">
        <v>1140</v>
      </c>
      <c r="FD303" s="907" t="s">
        <v>1140</v>
      </c>
      <c r="FE303" s="907" t="s">
        <v>1140</v>
      </c>
      <c r="FF303" s="907" t="s">
        <v>1140</v>
      </c>
      <c r="FG303" s="907" t="s">
        <v>1140</v>
      </c>
      <c r="FH303" s="907" t="s">
        <v>534</v>
      </c>
      <c r="FI303" s="907" t="s">
        <v>534</v>
      </c>
      <c r="FJ303" s="907" t="s">
        <v>1140</v>
      </c>
      <c r="FK303" s="907" t="s">
        <v>1140</v>
      </c>
      <c r="FL303" s="907" t="s">
        <v>1140</v>
      </c>
      <c r="FM303" s="907" t="s">
        <v>1140</v>
      </c>
      <c r="FN303" s="907" t="s">
        <v>1140</v>
      </c>
      <c r="FO303" s="907" t="s">
        <v>1140</v>
      </c>
      <c r="FP303" s="907" t="s">
        <v>1140</v>
      </c>
      <c r="FQ303" s="907" t="s">
        <v>1140</v>
      </c>
      <c r="FR303" s="907" t="s">
        <v>534</v>
      </c>
      <c r="FS303" s="907" t="s">
        <v>1140</v>
      </c>
      <c r="FT303" s="907" t="s">
        <v>1140</v>
      </c>
      <c r="FU303" s="907" t="s">
        <v>1140</v>
      </c>
      <c r="FV303" s="907" t="s">
        <v>534</v>
      </c>
      <c r="FW303" s="907" t="s">
        <v>1140</v>
      </c>
      <c r="FX303" s="907" t="s">
        <v>534</v>
      </c>
      <c r="FY303" s="907" t="s">
        <v>534</v>
      </c>
      <c r="FZ303" s="907" t="s">
        <v>534</v>
      </c>
      <c r="GA303" s="907" t="s">
        <v>534</v>
      </c>
      <c r="GB303" s="907" t="s">
        <v>534</v>
      </c>
      <c r="GC303" s="907" t="s">
        <v>1140</v>
      </c>
      <c r="GD303" s="907" t="s">
        <v>534</v>
      </c>
      <c r="GE303" s="907" t="s">
        <v>534</v>
      </c>
      <c r="GF303" s="907" t="s">
        <v>1140</v>
      </c>
      <c r="GG303" s="907" t="s">
        <v>1140</v>
      </c>
      <c r="GH303" s="907" t="s">
        <v>534</v>
      </c>
      <c r="GI303" s="907" t="s">
        <v>1140</v>
      </c>
      <c r="GJ303" s="907" t="s">
        <v>534</v>
      </c>
      <c r="GK303" s="907" t="s">
        <v>1140</v>
      </c>
    </row>
    <row r="304" spans="1:193" x14ac:dyDescent="0.2">
      <c r="A304" s="906">
        <v>44764</v>
      </c>
      <c r="B304" s="907" t="s">
        <v>1140</v>
      </c>
      <c r="C304" s="907" t="s">
        <v>1140</v>
      </c>
      <c r="D304" s="907" t="s">
        <v>1140</v>
      </c>
      <c r="E304" s="907" t="s">
        <v>534</v>
      </c>
      <c r="F304" s="907" t="s">
        <v>1140</v>
      </c>
      <c r="G304" s="907" t="s">
        <v>1140</v>
      </c>
      <c r="H304" s="907" t="s">
        <v>1140</v>
      </c>
      <c r="I304" s="907" t="s">
        <v>534</v>
      </c>
      <c r="J304" s="907" t="s">
        <v>1140</v>
      </c>
      <c r="K304" s="907" t="s">
        <v>1140</v>
      </c>
      <c r="L304" s="907" t="s">
        <v>1140</v>
      </c>
      <c r="M304" s="907" t="s">
        <v>1140</v>
      </c>
      <c r="N304" s="907" t="s">
        <v>1140</v>
      </c>
      <c r="O304" s="907" t="s">
        <v>1140</v>
      </c>
      <c r="P304" s="907" t="s">
        <v>1140</v>
      </c>
      <c r="Q304" s="907" t="s">
        <v>1140</v>
      </c>
      <c r="R304" s="907" t="s">
        <v>1140</v>
      </c>
      <c r="S304" s="907" t="s">
        <v>1140</v>
      </c>
      <c r="T304" s="907" t="s">
        <v>1140</v>
      </c>
      <c r="U304" s="907" t="s">
        <v>1140</v>
      </c>
      <c r="V304" s="907" t="s">
        <v>1140</v>
      </c>
      <c r="W304" s="907" t="s">
        <v>1140</v>
      </c>
      <c r="X304" s="907" t="s">
        <v>1140</v>
      </c>
      <c r="Y304" s="907" t="s">
        <v>1140</v>
      </c>
      <c r="Z304" s="907" t="s">
        <v>1140</v>
      </c>
      <c r="AA304" s="907" t="s">
        <v>1140</v>
      </c>
      <c r="AB304" s="907" t="s">
        <v>1140</v>
      </c>
      <c r="AC304" s="907" t="s">
        <v>1140</v>
      </c>
      <c r="AD304" s="907" t="s">
        <v>1140</v>
      </c>
      <c r="AE304" s="907" t="s">
        <v>1140</v>
      </c>
      <c r="AF304" s="907" t="s">
        <v>1140</v>
      </c>
      <c r="AG304" s="907" t="s">
        <v>1140</v>
      </c>
      <c r="AH304" s="907" t="s">
        <v>1140</v>
      </c>
      <c r="AI304" s="907" t="s">
        <v>1140</v>
      </c>
      <c r="AJ304" s="907" t="s">
        <v>1140</v>
      </c>
      <c r="AK304" s="907" t="s">
        <v>1140</v>
      </c>
      <c r="AL304" s="907" t="s">
        <v>1140</v>
      </c>
      <c r="AM304" s="907" t="s">
        <v>1140</v>
      </c>
      <c r="AN304" s="907" t="s">
        <v>1140</v>
      </c>
      <c r="AO304" s="907" t="s">
        <v>1140</v>
      </c>
      <c r="AP304" s="907" t="s">
        <v>1140</v>
      </c>
      <c r="AQ304" s="907" t="s">
        <v>1140</v>
      </c>
      <c r="AR304" s="907" t="s">
        <v>1140</v>
      </c>
      <c r="AS304" s="907" t="s">
        <v>1140</v>
      </c>
      <c r="AT304" s="907" t="s">
        <v>1140</v>
      </c>
      <c r="AU304" s="907" t="s">
        <v>1140</v>
      </c>
      <c r="AV304" s="907" t="s">
        <v>1140</v>
      </c>
      <c r="AW304" s="907" t="s">
        <v>1140</v>
      </c>
      <c r="AX304" s="907" t="s">
        <v>1140</v>
      </c>
      <c r="AY304" s="907" t="s">
        <v>534</v>
      </c>
      <c r="AZ304" s="907" t="s">
        <v>534</v>
      </c>
      <c r="BA304" s="907" t="s">
        <v>1140</v>
      </c>
      <c r="BB304" s="907" t="s">
        <v>534</v>
      </c>
      <c r="BC304" s="907" t="s">
        <v>1140</v>
      </c>
      <c r="BD304" s="907" t="s">
        <v>534</v>
      </c>
      <c r="BE304" s="907" t="s">
        <v>1140</v>
      </c>
      <c r="BF304" s="907" t="s">
        <v>1140</v>
      </c>
      <c r="BG304" s="907" t="s">
        <v>534</v>
      </c>
      <c r="BH304" s="907" t="s">
        <v>534</v>
      </c>
      <c r="BI304" s="907" t="s">
        <v>1140</v>
      </c>
      <c r="BJ304" s="907" t="s">
        <v>534</v>
      </c>
      <c r="BK304" s="907" t="s">
        <v>1140</v>
      </c>
      <c r="BL304" s="907" t="s">
        <v>534</v>
      </c>
      <c r="BM304" s="907" t="s">
        <v>1140</v>
      </c>
      <c r="BN304" s="907" t="s">
        <v>1140</v>
      </c>
      <c r="BO304" s="907" t="s">
        <v>534</v>
      </c>
      <c r="BP304" s="907" t="s">
        <v>534</v>
      </c>
      <c r="BQ304" s="907" t="s">
        <v>534</v>
      </c>
      <c r="BR304" s="907" t="s">
        <v>534</v>
      </c>
      <c r="BS304" s="907" t="s">
        <v>1140</v>
      </c>
      <c r="BT304" s="907" t="s">
        <v>534</v>
      </c>
      <c r="BU304" s="907" t="s">
        <v>1140</v>
      </c>
      <c r="BV304" s="907" t="s">
        <v>1140</v>
      </c>
      <c r="BW304" s="907" t="s">
        <v>1140</v>
      </c>
      <c r="BX304" s="907" t="s">
        <v>1140</v>
      </c>
      <c r="BY304" s="907" t="s">
        <v>1140</v>
      </c>
      <c r="BZ304" s="907" t="s">
        <v>534</v>
      </c>
      <c r="CA304" s="907" t="s">
        <v>534</v>
      </c>
      <c r="CB304" s="907" t="s">
        <v>1140</v>
      </c>
      <c r="CC304" s="907" t="s">
        <v>1140</v>
      </c>
      <c r="CD304" s="907" t="s">
        <v>1140</v>
      </c>
      <c r="CE304" s="907" t="s">
        <v>534</v>
      </c>
      <c r="CF304" s="907" t="s">
        <v>534</v>
      </c>
      <c r="CG304" s="907" t="s">
        <v>1140</v>
      </c>
      <c r="CH304" s="907" t="s">
        <v>1140</v>
      </c>
      <c r="CI304" s="907" t="s">
        <v>1140</v>
      </c>
      <c r="CJ304" s="907" t="s">
        <v>1140</v>
      </c>
      <c r="CK304" s="907" t="s">
        <v>534</v>
      </c>
      <c r="CL304" s="907" t="s">
        <v>1140</v>
      </c>
      <c r="CM304" s="907" t="s">
        <v>1140</v>
      </c>
      <c r="CN304" s="907" t="s">
        <v>534</v>
      </c>
      <c r="CO304" s="907" t="s">
        <v>1140</v>
      </c>
      <c r="CP304" s="907" t="s">
        <v>1140</v>
      </c>
      <c r="CQ304" s="907" t="s">
        <v>1140</v>
      </c>
      <c r="CR304" s="907" t="s">
        <v>1140</v>
      </c>
      <c r="CS304" s="907" t="s">
        <v>1140</v>
      </c>
      <c r="CT304" s="907" t="s">
        <v>1140</v>
      </c>
      <c r="CU304" s="907" t="s">
        <v>1140</v>
      </c>
      <c r="CV304" s="907" t="s">
        <v>1140</v>
      </c>
      <c r="CW304" s="907" t="s">
        <v>1140</v>
      </c>
      <c r="CX304" s="907" t="s">
        <v>1140</v>
      </c>
      <c r="CY304" s="907" t="s">
        <v>1140</v>
      </c>
      <c r="CZ304" s="907" t="s">
        <v>534</v>
      </c>
      <c r="DA304" s="907" t="s">
        <v>1140</v>
      </c>
      <c r="DB304" s="907" t="s">
        <v>1140</v>
      </c>
      <c r="DC304" s="907" t="s">
        <v>1140</v>
      </c>
      <c r="DD304" s="907" t="s">
        <v>1140</v>
      </c>
      <c r="DE304" s="907" t="s">
        <v>1140</v>
      </c>
      <c r="DF304" s="907" t="s">
        <v>1140</v>
      </c>
      <c r="DG304" s="907" t="s">
        <v>1140</v>
      </c>
      <c r="DH304" s="907" t="s">
        <v>1140</v>
      </c>
      <c r="DI304" s="907" t="s">
        <v>1140</v>
      </c>
      <c r="DJ304" s="907" t="s">
        <v>534</v>
      </c>
      <c r="DK304" s="907" t="s">
        <v>1140</v>
      </c>
      <c r="DL304" s="907" t="s">
        <v>1140</v>
      </c>
      <c r="DM304" s="907" t="s">
        <v>1140</v>
      </c>
      <c r="DN304" s="907" t="s">
        <v>1140</v>
      </c>
      <c r="DO304" s="907" t="s">
        <v>1140</v>
      </c>
      <c r="DP304" s="907" t="s">
        <v>1140</v>
      </c>
      <c r="DQ304" s="907" t="s">
        <v>1140</v>
      </c>
      <c r="DR304" s="907" t="s">
        <v>534</v>
      </c>
      <c r="DS304" s="907" t="s">
        <v>534</v>
      </c>
      <c r="DT304" s="907" t="s">
        <v>1140</v>
      </c>
      <c r="DU304" s="907" t="s">
        <v>1140</v>
      </c>
      <c r="DV304" s="907" t="s">
        <v>1140</v>
      </c>
      <c r="DW304" s="907" t="s">
        <v>534</v>
      </c>
      <c r="DX304" s="907" t="s">
        <v>534</v>
      </c>
      <c r="DY304" s="907" t="s">
        <v>534</v>
      </c>
      <c r="DZ304" s="907" t="s">
        <v>534</v>
      </c>
      <c r="EA304" s="907" t="s">
        <v>534</v>
      </c>
      <c r="EB304" s="907" t="s">
        <v>534</v>
      </c>
      <c r="EC304" s="907" t="s">
        <v>534</v>
      </c>
      <c r="ED304" s="907" t="s">
        <v>534</v>
      </c>
      <c r="EE304" s="907" t="s">
        <v>534</v>
      </c>
      <c r="EF304" s="907" t="s">
        <v>1140</v>
      </c>
      <c r="EG304" s="907" t="s">
        <v>1140</v>
      </c>
      <c r="EH304" s="907" t="s">
        <v>1140</v>
      </c>
      <c r="EI304" s="907" t="s">
        <v>1140</v>
      </c>
      <c r="EJ304" s="907" t="s">
        <v>1140</v>
      </c>
      <c r="EK304" s="907" t="s">
        <v>1140</v>
      </c>
      <c r="EL304" s="907" t="s">
        <v>1140</v>
      </c>
      <c r="EM304" s="907" t="s">
        <v>1140</v>
      </c>
      <c r="EN304" s="907" t="s">
        <v>1140</v>
      </c>
      <c r="EO304" s="907" t="s">
        <v>1140</v>
      </c>
      <c r="EP304" s="907" t="s">
        <v>1140</v>
      </c>
      <c r="EQ304" s="907" t="s">
        <v>1140</v>
      </c>
      <c r="ER304" s="907" t="s">
        <v>534</v>
      </c>
      <c r="ES304" s="907" t="s">
        <v>534</v>
      </c>
      <c r="ET304" s="907" t="s">
        <v>534</v>
      </c>
      <c r="EU304" s="907" t="s">
        <v>1140</v>
      </c>
      <c r="EV304" s="907" t="s">
        <v>1140</v>
      </c>
      <c r="EW304" s="907" t="s">
        <v>1140</v>
      </c>
      <c r="EX304" s="907" t="s">
        <v>534</v>
      </c>
      <c r="EY304" s="907" t="s">
        <v>1140</v>
      </c>
      <c r="EZ304" s="907" t="s">
        <v>1140</v>
      </c>
      <c r="FA304" s="907" t="s">
        <v>1140</v>
      </c>
      <c r="FB304" s="907" t="s">
        <v>1140</v>
      </c>
      <c r="FC304" s="907" t="s">
        <v>1140</v>
      </c>
      <c r="FD304" s="907" t="s">
        <v>1140</v>
      </c>
      <c r="FE304" s="907" t="s">
        <v>1140</v>
      </c>
      <c r="FF304" s="907" t="s">
        <v>1140</v>
      </c>
      <c r="FG304" s="907" t="s">
        <v>1140</v>
      </c>
      <c r="FH304" s="907" t="s">
        <v>534</v>
      </c>
      <c r="FI304" s="907" t="s">
        <v>534</v>
      </c>
      <c r="FJ304" s="907" t="s">
        <v>1140</v>
      </c>
      <c r="FK304" s="907" t="s">
        <v>1140</v>
      </c>
      <c r="FL304" s="907" t="s">
        <v>1140</v>
      </c>
      <c r="FM304" s="907" t="s">
        <v>1140</v>
      </c>
      <c r="FN304" s="907" t="s">
        <v>1140</v>
      </c>
      <c r="FO304" s="907" t="s">
        <v>1140</v>
      </c>
      <c r="FP304" s="907" t="s">
        <v>1140</v>
      </c>
      <c r="FQ304" s="907" t="s">
        <v>1140</v>
      </c>
      <c r="FR304" s="907" t="s">
        <v>534</v>
      </c>
      <c r="FS304" s="907" t="s">
        <v>1140</v>
      </c>
      <c r="FT304" s="907" t="s">
        <v>1140</v>
      </c>
      <c r="FU304" s="907" t="s">
        <v>1140</v>
      </c>
      <c r="FV304" s="907" t="s">
        <v>534</v>
      </c>
      <c r="FW304" s="907" t="s">
        <v>1140</v>
      </c>
      <c r="FX304" s="907" t="s">
        <v>534</v>
      </c>
      <c r="FY304" s="907" t="s">
        <v>534</v>
      </c>
      <c r="FZ304" s="907" t="s">
        <v>534</v>
      </c>
      <c r="GA304" s="907" t="s">
        <v>534</v>
      </c>
      <c r="GB304" s="907" t="s">
        <v>1140</v>
      </c>
      <c r="GC304" s="907" t="s">
        <v>1140</v>
      </c>
      <c r="GD304" s="907" t="s">
        <v>534</v>
      </c>
      <c r="GE304" s="907" t="s">
        <v>534</v>
      </c>
      <c r="GF304" s="907" t="s">
        <v>1140</v>
      </c>
      <c r="GG304" s="907" t="s">
        <v>1140</v>
      </c>
      <c r="GH304" s="907" t="s">
        <v>534</v>
      </c>
      <c r="GI304" s="907" t="s">
        <v>1140</v>
      </c>
      <c r="GJ304" s="907" t="s">
        <v>534</v>
      </c>
      <c r="GK304" s="907" t="s">
        <v>534</v>
      </c>
    </row>
    <row r="305" spans="1:193" x14ac:dyDescent="0.2">
      <c r="A305" s="906">
        <v>44765</v>
      </c>
      <c r="B305" s="907" t="s">
        <v>1140</v>
      </c>
      <c r="C305" s="907" t="s">
        <v>1140</v>
      </c>
      <c r="D305" s="907" t="s">
        <v>1140</v>
      </c>
      <c r="E305" s="907" t="s">
        <v>534</v>
      </c>
      <c r="F305" s="907" t="s">
        <v>1140</v>
      </c>
      <c r="G305" s="907" t="s">
        <v>1140</v>
      </c>
      <c r="H305" s="907" t="s">
        <v>1140</v>
      </c>
      <c r="I305" s="907" t="s">
        <v>534</v>
      </c>
      <c r="J305" s="907" t="s">
        <v>1140</v>
      </c>
      <c r="K305" s="907" t="s">
        <v>1140</v>
      </c>
      <c r="L305" s="907" t="s">
        <v>1140</v>
      </c>
      <c r="M305" s="907" t="s">
        <v>1140</v>
      </c>
      <c r="N305" s="907" t="s">
        <v>1140</v>
      </c>
      <c r="O305" s="907" t="s">
        <v>1140</v>
      </c>
      <c r="P305" s="907" t="s">
        <v>1140</v>
      </c>
      <c r="Q305" s="907" t="s">
        <v>1140</v>
      </c>
      <c r="R305" s="907" t="s">
        <v>1140</v>
      </c>
      <c r="S305" s="907" t="s">
        <v>1140</v>
      </c>
      <c r="T305" s="907" t="s">
        <v>1140</v>
      </c>
      <c r="U305" s="907" t="s">
        <v>1140</v>
      </c>
      <c r="V305" s="907" t="s">
        <v>1140</v>
      </c>
      <c r="W305" s="907" t="s">
        <v>1140</v>
      </c>
      <c r="X305" s="907" t="s">
        <v>1140</v>
      </c>
      <c r="Y305" s="907" t="s">
        <v>1140</v>
      </c>
      <c r="Z305" s="907" t="s">
        <v>1140</v>
      </c>
      <c r="AA305" s="907" t="s">
        <v>1140</v>
      </c>
      <c r="AB305" s="907" t="s">
        <v>1140</v>
      </c>
      <c r="AC305" s="907" t="s">
        <v>1140</v>
      </c>
      <c r="AD305" s="907" t="s">
        <v>1140</v>
      </c>
      <c r="AE305" s="907" t="s">
        <v>1140</v>
      </c>
      <c r="AF305" s="907" t="s">
        <v>1140</v>
      </c>
      <c r="AG305" s="907" t="s">
        <v>1140</v>
      </c>
      <c r="AH305" s="907" t="s">
        <v>1140</v>
      </c>
      <c r="AI305" s="907" t="s">
        <v>1140</v>
      </c>
      <c r="AJ305" s="907" t="s">
        <v>1140</v>
      </c>
      <c r="AK305" s="907" t="s">
        <v>1140</v>
      </c>
      <c r="AL305" s="907" t="s">
        <v>1140</v>
      </c>
      <c r="AM305" s="907" t="s">
        <v>1140</v>
      </c>
      <c r="AN305" s="907" t="s">
        <v>1140</v>
      </c>
      <c r="AO305" s="907" t="s">
        <v>1140</v>
      </c>
      <c r="AP305" s="907" t="s">
        <v>1140</v>
      </c>
      <c r="AQ305" s="907" t="s">
        <v>1140</v>
      </c>
      <c r="AR305" s="907" t="s">
        <v>1140</v>
      </c>
      <c r="AS305" s="907" t="s">
        <v>1140</v>
      </c>
      <c r="AT305" s="907" t="s">
        <v>1140</v>
      </c>
      <c r="AU305" s="907" t="s">
        <v>1140</v>
      </c>
      <c r="AV305" s="907" t="s">
        <v>1140</v>
      </c>
      <c r="AW305" s="907" t="s">
        <v>1140</v>
      </c>
      <c r="AX305" s="907" t="s">
        <v>1140</v>
      </c>
      <c r="AY305" s="907" t="s">
        <v>534</v>
      </c>
      <c r="AZ305" s="907" t="s">
        <v>534</v>
      </c>
      <c r="BA305" s="907" t="s">
        <v>1140</v>
      </c>
      <c r="BB305" s="907" t="s">
        <v>534</v>
      </c>
      <c r="BC305" s="907" t="s">
        <v>1140</v>
      </c>
      <c r="BD305" s="907" t="s">
        <v>534</v>
      </c>
      <c r="BE305" s="907" t="s">
        <v>1140</v>
      </c>
      <c r="BF305" s="907" t="s">
        <v>1140</v>
      </c>
      <c r="BG305" s="907" t="s">
        <v>534</v>
      </c>
      <c r="BH305" s="907" t="s">
        <v>534</v>
      </c>
      <c r="BI305" s="907" t="s">
        <v>1140</v>
      </c>
      <c r="BJ305" s="907" t="s">
        <v>534</v>
      </c>
      <c r="BK305" s="907" t="s">
        <v>1140</v>
      </c>
      <c r="BL305" s="907" t="s">
        <v>534</v>
      </c>
      <c r="BM305" s="907" t="s">
        <v>1140</v>
      </c>
      <c r="BN305" s="907" t="s">
        <v>1140</v>
      </c>
      <c r="BO305" s="907" t="s">
        <v>534</v>
      </c>
      <c r="BP305" s="907" t="s">
        <v>534</v>
      </c>
      <c r="BQ305" s="907" t="s">
        <v>534</v>
      </c>
      <c r="BR305" s="907" t="s">
        <v>534</v>
      </c>
      <c r="BS305" s="907" t="s">
        <v>1140</v>
      </c>
      <c r="BT305" s="907" t="s">
        <v>534</v>
      </c>
      <c r="BU305" s="907" t="s">
        <v>1140</v>
      </c>
      <c r="BV305" s="907" t="s">
        <v>1140</v>
      </c>
      <c r="BW305" s="907" t="s">
        <v>1140</v>
      </c>
      <c r="BX305" s="907" t="s">
        <v>1140</v>
      </c>
      <c r="BY305" s="907" t="s">
        <v>1140</v>
      </c>
      <c r="BZ305" s="907" t="s">
        <v>534</v>
      </c>
      <c r="CA305" s="907" t="s">
        <v>534</v>
      </c>
      <c r="CB305" s="907" t="s">
        <v>1140</v>
      </c>
      <c r="CC305" s="907" t="s">
        <v>1140</v>
      </c>
      <c r="CD305" s="907" t="s">
        <v>1140</v>
      </c>
      <c r="CE305" s="907" t="s">
        <v>534</v>
      </c>
      <c r="CF305" s="907" t="s">
        <v>534</v>
      </c>
      <c r="CG305" s="907" t="s">
        <v>1140</v>
      </c>
      <c r="CH305" s="907" t="s">
        <v>1140</v>
      </c>
      <c r="CI305" s="907" t="s">
        <v>1140</v>
      </c>
      <c r="CJ305" s="907" t="s">
        <v>1140</v>
      </c>
      <c r="CK305" s="907" t="s">
        <v>534</v>
      </c>
      <c r="CL305" s="907" t="s">
        <v>1140</v>
      </c>
      <c r="CM305" s="907" t="s">
        <v>1140</v>
      </c>
      <c r="CN305" s="907" t="s">
        <v>534</v>
      </c>
      <c r="CO305" s="907" t="s">
        <v>1140</v>
      </c>
      <c r="CP305" s="907" t="s">
        <v>1140</v>
      </c>
      <c r="CQ305" s="907" t="s">
        <v>1140</v>
      </c>
      <c r="CR305" s="907" t="s">
        <v>1140</v>
      </c>
      <c r="CS305" s="907" t="s">
        <v>1140</v>
      </c>
      <c r="CT305" s="907" t="s">
        <v>1140</v>
      </c>
      <c r="CU305" s="907" t="s">
        <v>1140</v>
      </c>
      <c r="CV305" s="907" t="s">
        <v>1140</v>
      </c>
      <c r="CW305" s="907" t="s">
        <v>1140</v>
      </c>
      <c r="CX305" s="907" t="s">
        <v>1140</v>
      </c>
      <c r="CY305" s="907" t="s">
        <v>1140</v>
      </c>
      <c r="CZ305" s="907" t="s">
        <v>534</v>
      </c>
      <c r="DA305" s="907" t="s">
        <v>1140</v>
      </c>
      <c r="DB305" s="907" t="s">
        <v>1140</v>
      </c>
      <c r="DC305" s="907" t="s">
        <v>1140</v>
      </c>
      <c r="DD305" s="907" t="s">
        <v>1140</v>
      </c>
      <c r="DE305" s="907" t="s">
        <v>1140</v>
      </c>
      <c r="DF305" s="907" t="s">
        <v>1140</v>
      </c>
      <c r="DG305" s="907" t="s">
        <v>1140</v>
      </c>
      <c r="DH305" s="907" t="s">
        <v>1140</v>
      </c>
      <c r="DI305" s="907" t="s">
        <v>1140</v>
      </c>
      <c r="DJ305" s="907" t="s">
        <v>534</v>
      </c>
      <c r="DK305" s="907" t="s">
        <v>1140</v>
      </c>
      <c r="DL305" s="907" t="s">
        <v>1140</v>
      </c>
      <c r="DM305" s="907" t="s">
        <v>1140</v>
      </c>
      <c r="DN305" s="907" t="s">
        <v>1140</v>
      </c>
      <c r="DO305" s="907" t="s">
        <v>1140</v>
      </c>
      <c r="DP305" s="907" t="s">
        <v>1140</v>
      </c>
      <c r="DQ305" s="907" t="s">
        <v>1140</v>
      </c>
      <c r="DR305" s="907" t="s">
        <v>534</v>
      </c>
      <c r="DS305" s="907" t="s">
        <v>534</v>
      </c>
      <c r="DT305" s="907" t="s">
        <v>534</v>
      </c>
      <c r="DU305" s="907" t="s">
        <v>1140</v>
      </c>
      <c r="DV305" s="907" t="s">
        <v>1140</v>
      </c>
      <c r="DW305" s="907" t="s">
        <v>534</v>
      </c>
      <c r="DX305" s="907" t="s">
        <v>534</v>
      </c>
      <c r="DY305" s="907" t="s">
        <v>534</v>
      </c>
      <c r="DZ305" s="907" t="s">
        <v>534</v>
      </c>
      <c r="EA305" s="907" t="s">
        <v>534</v>
      </c>
      <c r="EB305" s="907" t="s">
        <v>534</v>
      </c>
      <c r="EC305" s="907" t="s">
        <v>534</v>
      </c>
      <c r="ED305" s="907" t="s">
        <v>534</v>
      </c>
      <c r="EE305" s="907" t="s">
        <v>534</v>
      </c>
      <c r="EF305" s="907" t="s">
        <v>1140</v>
      </c>
      <c r="EG305" s="907" t="s">
        <v>1140</v>
      </c>
      <c r="EH305" s="907" t="s">
        <v>1140</v>
      </c>
      <c r="EI305" s="907" t="s">
        <v>1140</v>
      </c>
      <c r="EJ305" s="907" t="s">
        <v>1140</v>
      </c>
      <c r="EK305" s="907" t="s">
        <v>1140</v>
      </c>
      <c r="EL305" s="907" t="s">
        <v>1140</v>
      </c>
      <c r="EM305" s="907" t="s">
        <v>1140</v>
      </c>
      <c r="EN305" s="907" t="s">
        <v>1140</v>
      </c>
      <c r="EO305" s="907" t="s">
        <v>1140</v>
      </c>
      <c r="EP305" s="907" t="s">
        <v>1140</v>
      </c>
      <c r="EQ305" s="907" t="s">
        <v>1140</v>
      </c>
      <c r="ER305" s="907" t="s">
        <v>534</v>
      </c>
      <c r="ES305" s="907" t="s">
        <v>534</v>
      </c>
      <c r="ET305" s="907" t="s">
        <v>534</v>
      </c>
      <c r="EU305" s="907" t="s">
        <v>1140</v>
      </c>
      <c r="EV305" s="907" t="s">
        <v>1140</v>
      </c>
      <c r="EW305" s="907" t="s">
        <v>1140</v>
      </c>
      <c r="EX305" s="907" t="s">
        <v>534</v>
      </c>
      <c r="EY305" s="907" t="s">
        <v>1140</v>
      </c>
      <c r="EZ305" s="907" t="s">
        <v>1140</v>
      </c>
      <c r="FA305" s="907" t="s">
        <v>1140</v>
      </c>
      <c r="FB305" s="907" t="s">
        <v>1140</v>
      </c>
      <c r="FC305" s="907" t="s">
        <v>534</v>
      </c>
      <c r="FD305" s="907" t="s">
        <v>1140</v>
      </c>
      <c r="FE305" s="907" t="s">
        <v>1140</v>
      </c>
      <c r="FF305" s="907" t="s">
        <v>1140</v>
      </c>
      <c r="FG305" s="907" t="s">
        <v>1140</v>
      </c>
      <c r="FH305" s="907" t="s">
        <v>534</v>
      </c>
      <c r="FI305" s="907" t="s">
        <v>534</v>
      </c>
      <c r="FJ305" s="907" t="s">
        <v>1140</v>
      </c>
      <c r="FK305" s="907" t="s">
        <v>1140</v>
      </c>
      <c r="FL305" s="907" t="s">
        <v>1140</v>
      </c>
      <c r="FM305" s="907" t="s">
        <v>1140</v>
      </c>
      <c r="FN305" s="907" t="s">
        <v>1140</v>
      </c>
      <c r="FO305" s="907" t="s">
        <v>1140</v>
      </c>
      <c r="FP305" s="907" t="s">
        <v>1140</v>
      </c>
      <c r="FQ305" s="907" t="s">
        <v>1140</v>
      </c>
      <c r="FR305" s="907" t="s">
        <v>534</v>
      </c>
      <c r="FS305" s="907" t="s">
        <v>534</v>
      </c>
      <c r="FT305" s="907" t="s">
        <v>1140</v>
      </c>
      <c r="FU305" s="907" t="s">
        <v>1140</v>
      </c>
      <c r="FV305" s="907" t="s">
        <v>534</v>
      </c>
      <c r="FW305" s="907" t="s">
        <v>1140</v>
      </c>
      <c r="FX305" s="907" t="s">
        <v>534</v>
      </c>
      <c r="FY305" s="907" t="s">
        <v>534</v>
      </c>
      <c r="FZ305" s="907" t="s">
        <v>534</v>
      </c>
      <c r="GA305" s="907" t="s">
        <v>534</v>
      </c>
      <c r="GB305" s="907" t="s">
        <v>534</v>
      </c>
      <c r="GC305" s="907" t="s">
        <v>1140</v>
      </c>
      <c r="GD305" s="907" t="s">
        <v>534</v>
      </c>
      <c r="GE305" s="907" t="s">
        <v>534</v>
      </c>
      <c r="GF305" s="907" t="s">
        <v>1140</v>
      </c>
      <c r="GG305" s="907" t="s">
        <v>1140</v>
      </c>
      <c r="GH305" s="907" t="s">
        <v>534</v>
      </c>
      <c r="GI305" s="907" t="s">
        <v>1140</v>
      </c>
      <c r="GJ305" s="907" t="s">
        <v>534</v>
      </c>
      <c r="GK305" s="907" t="s">
        <v>534</v>
      </c>
    </row>
    <row r="306" spans="1:193" x14ac:dyDescent="0.2">
      <c r="A306" s="906">
        <v>44766</v>
      </c>
      <c r="B306" s="907" t="s">
        <v>1140</v>
      </c>
      <c r="C306" s="907" t="s">
        <v>1140</v>
      </c>
      <c r="D306" s="907" t="s">
        <v>1140</v>
      </c>
      <c r="E306" s="907" t="s">
        <v>534</v>
      </c>
      <c r="F306" s="907" t="s">
        <v>1140</v>
      </c>
      <c r="G306" s="907" t="s">
        <v>1140</v>
      </c>
      <c r="H306" s="907" t="s">
        <v>1140</v>
      </c>
      <c r="I306" s="907" t="s">
        <v>534</v>
      </c>
      <c r="J306" s="907" t="s">
        <v>1140</v>
      </c>
      <c r="K306" s="907" t="s">
        <v>1140</v>
      </c>
      <c r="L306" s="907" t="s">
        <v>1140</v>
      </c>
      <c r="M306" s="907" t="s">
        <v>1140</v>
      </c>
      <c r="N306" s="907" t="s">
        <v>1140</v>
      </c>
      <c r="O306" s="907" t="s">
        <v>1140</v>
      </c>
      <c r="P306" s="907" t="s">
        <v>1140</v>
      </c>
      <c r="Q306" s="907" t="s">
        <v>1140</v>
      </c>
      <c r="R306" s="907" t="s">
        <v>1140</v>
      </c>
      <c r="S306" s="907" t="s">
        <v>1140</v>
      </c>
      <c r="T306" s="907" t="s">
        <v>1140</v>
      </c>
      <c r="U306" s="907" t="s">
        <v>1140</v>
      </c>
      <c r="V306" s="907" t="s">
        <v>1140</v>
      </c>
      <c r="W306" s="907" t="s">
        <v>1140</v>
      </c>
      <c r="X306" s="907" t="s">
        <v>1140</v>
      </c>
      <c r="Y306" s="907" t="s">
        <v>1140</v>
      </c>
      <c r="Z306" s="907" t="s">
        <v>1140</v>
      </c>
      <c r="AA306" s="907" t="s">
        <v>1140</v>
      </c>
      <c r="AB306" s="907" t="s">
        <v>1140</v>
      </c>
      <c r="AC306" s="907" t="s">
        <v>1140</v>
      </c>
      <c r="AD306" s="907" t="s">
        <v>1140</v>
      </c>
      <c r="AE306" s="907" t="s">
        <v>1140</v>
      </c>
      <c r="AF306" s="907" t="s">
        <v>1140</v>
      </c>
      <c r="AG306" s="907" t="s">
        <v>1140</v>
      </c>
      <c r="AH306" s="907" t="s">
        <v>1140</v>
      </c>
      <c r="AI306" s="907" t="s">
        <v>1140</v>
      </c>
      <c r="AJ306" s="907" t="s">
        <v>1140</v>
      </c>
      <c r="AK306" s="907" t="s">
        <v>1140</v>
      </c>
      <c r="AL306" s="907" t="s">
        <v>1140</v>
      </c>
      <c r="AM306" s="907" t="s">
        <v>1140</v>
      </c>
      <c r="AN306" s="907" t="s">
        <v>1140</v>
      </c>
      <c r="AO306" s="907" t="s">
        <v>1140</v>
      </c>
      <c r="AP306" s="907" t="s">
        <v>1140</v>
      </c>
      <c r="AQ306" s="907" t="s">
        <v>1140</v>
      </c>
      <c r="AR306" s="907" t="s">
        <v>1140</v>
      </c>
      <c r="AS306" s="907" t="s">
        <v>1140</v>
      </c>
      <c r="AT306" s="907" t="s">
        <v>1140</v>
      </c>
      <c r="AU306" s="907" t="s">
        <v>1140</v>
      </c>
      <c r="AV306" s="907" t="s">
        <v>1140</v>
      </c>
      <c r="AW306" s="907" t="s">
        <v>1140</v>
      </c>
      <c r="AX306" s="907" t="s">
        <v>1140</v>
      </c>
      <c r="AY306" s="907" t="s">
        <v>534</v>
      </c>
      <c r="AZ306" s="907" t="s">
        <v>534</v>
      </c>
      <c r="BA306" s="907" t="s">
        <v>1140</v>
      </c>
      <c r="BB306" s="907" t="s">
        <v>534</v>
      </c>
      <c r="BC306" s="907" t="s">
        <v>1140</v>
      </c>
      <c r="BD306" s="907" t="s">
        <v>534</v>
      </c>
      <c r="BE306" s="907" t="s">
        <v>1140</v>
      </c>
      <c r="BF306" s="907" t="s">
        <v>1140</v>
      </c>
      <c r="BG306" s="907" t="s">
        <v>534</v>
      </c>
      <c r="BH306" s="907" t="s">
        <v>534</v>
      </c>
      <c r="BI306" s="907" t="s">
        <v>1140</v>
      </c>
      <c r="BJ306" s="907" t="s">
        <v>534</v>
      </c>
      <c r="BK306" s="907" t="s">
        <v>1140</v>
      </c>
      <c r="BL306" s="907" t="s">
        <v>534</v>
      </c>
      <c r="BM306" s="907" t="s">
        <v>1140</v>
      </c>
      <c r="BN306" s="907" t="s">
        <v>1140</v>
      </c>
      <c r="BO306" s="907" t="s">
        <v>534</v>
      </c>
      <c r="BP306" s="907" t="s">
        <v>534</v>
      </c>
      <c r="BQ306" s="907" t="s">
        <v>534</v>
      </c>
      <c r="BR306" s="907" t="s">
        <v>534</v>
      </c>
      <c r="BS306" s="907" t="s">
        <v>1140</v>
      </c>
      <c r="BT306" s="907" t="s">
        <v>534</v>
      </c>
      <c r="BU306" s="907" t="s">
        <v>1140</v>
      </c>
      <c r="BV306" s="907" t="s">
        <v>1140</v>
      </c>
      <c r="BW306" s="907" t="s">
        <v>1140</v>
      </c>
      <c r="BX306" s="907" t="s">
        <v>1140</v>
      </c>
      <c r="BY306" s="907" t="s">
        <v>1140</v>
      </c>
      <c r="BZ306" s="907" t="s">
        <v>534</v>
      </c>
      <c r="CA306" s="907" t="s">
        <v>534</v>
      </c>
      <c r="CB306" s="907" t="s">
        <v>1140</v>
      </c>
      <c r="CC306" s="907" t="s">
        <v>1140</v>
      </c>
      <c r="CD306" s="907" t="s">
        <v>1140</v>
      </c>
      <c r="CE306" s="907" t="s">
        <v>534</v>
      </c>
      <c r="CF306" s="907" t="s">
        <v>534</v>
      </c>
      <c r="CG306" s="907" t="s">
        <v>1140</v>
      </c>
      <c r="CH306" s="907" t="s">
        <v>1140</v>
      </c>
      <c r="CI306" s="907" t="s">
        <v>1140</v>
      </c>
      <c r="CJ306" s="907" t="s">
        <v>1140</v>
      </c>
      <c r="CK306" s="907" t="s">
        <v>1140</v>
      </c>
      <c r="CL306" s="907" t="s">
        <v>1140</v>
      </c>
      <c r="CM306" s="907" t="s">
        <v>1140</v>
      </c>
      <c r="CN306" s="907" t="s">
        <v>534</v>
      </c>
      <c r="CO306" s="907" t="s">
        <v>1140</v>
      </c>
      <c r="CP306" s="907" t="s">
        <v>1140</v>
      </c>
      <c r="CQ306" s="907" t="s">
        <v>1140</v>
      </c>
      <c r="CR306" s="907" t="s">
        <v>1140</v>
      </c>
      <c r="CS306" s="907" t="s">
        <v>1140</v>
      </c>
      <c r="CT306" s="907" t="s">
        <v>1140</v>
      </c>
      <c r="CU306" s="907" t="s">
        <v>1140</v>
      </c>
      <c r="CV306" s="907" t="s">
        <v>1140</v>
      </c>
      <c r="CW306" s="907" t="s">
        <v>1140</v>
      </c>
      <c r="CX306" s="907" t="s">
        <v>1140</v>
      </c>
      <c r="CY306" s="907" t="s">
        <v>1140</v>
      </c>
      <c r="CZ306" s="907" t="s">
        <v>534</v>
      </c>
      <c r="DA306" s="907" t="s">
        <v>1140</v>
      </c>
      <c r="DB306" s="907" t="s">
        <v>1140</v>
      </c>
      <c r="DC306" s="907" t="s">
        <v>1140</v>
      </c>
      <c r="DD306" s="907" t="s">
        <v>1140</v>
      </c>
      <c r="DE306" s="907" t="s">
        <v>1140</v>
      </c>
      <c r="DF306" s="907" t="s">
        <v>1140</v>
      </c>
      <c r="DG306" s="907" t="s">
        <v>1140</v>
      </c>
      <c r="DH306" s="907" t="s">
        <v>1140</v>
      </c>
      <c r="DI306" s="907" t="s">
        <v>1140</v>
      </c>
      <c r="DJ306" s="907" t="s">
        <v>534</v>
      </c>
      <c r="DK306" s="907" t="s">
        <v>1140</v>
      </c>
      <c r="DL306" s="907" t="s">
        <v>1140</v>
      </c>
      <c r="DM306" s="907" t="s">
        <v>1140</v>
      </c>
      <c r="DN306" s="907" t="s">
        <v>1140</v>
      </c>
      <c r="DO306" s="907" t="s">
        <v>1140</v>
      </c>
      <c r="DP306" s="907" t="s">
        <v>1140</v>
      </c>
      <c r="DQ306" s="907" t="s">
        <v>1140</v>
      </c>
      <c r="DR306" s="907" t="s">
        <v>534</v>
      </c>
      <c r="DS306" s="907" t="s">
        <v>534</v>
      </c>
      <c r="DT306" s="907" t="s">
        <v>1140</v>
      </c>
      <c r="DU306" s="907" t="s">
        <v>1140</v>
      </c>
      <c r="DV306" s="907" t="s">
        <v>1140</v>
      </c>
      <c r="DW306" s="907" t="s">
        <v>534</v>
      </c>
      <c r="DX306" s="907" t="s">
        <v>534</v>
      </c>
      <c r="DY306" s="907" t="s">
        <v>534</v>
      </c>
      <c r="DZ306" s="907" t="s">
        <v>1140</v>
      </c>
      <c r="EA306" s="907" t="s">
        <v>534</v>
      </c>
      <c r="EB306" s="907" t="s">
        <v>534</v>
      </c>
      <c r="EC306" s="907" t="s">
        <v>534</v>
      </c>
      <c r="ED306" s="907" t="s">
        <v>534</v>
      </c>
      <c r="EE306" s="907" t="s">
        <v>534</v>
      </c>
      <c r="EF306" s="907" t="s">
        <v>1140</v>
      </c>
      <c r="EG306" s="907" t="s">
        <v>1140</v>
      </c>
      <c r="EH306" s="907" t="s">
        <v>1140</v>
      </c>
      <c r="EI306" s="907" t="s">
        <v>1140</v>
      </c>
      <c r="EJ306" s="907" t="s">
        <v>1140</v>
      </c>
      <c r="EK306" s="907" t="s">
        <v>1140</v>
      </c>
      <c r="EL306" s="907" t="s">
        <v>1140</v>
      </c>
      <c r="EM306" s="907" t="s">
        <v>1140</v>
      </c>
      <c r="EN306" s="907" t="s">
        <v>1140</v>
      </c>
      <c r="EO306" s="907" t="s">
        <v>1140</v>
      </c>
      <c r="EP306" s="907" t="s">
        <v>1140</v>
      </c>
      <c r="EQ306" s="907" t="s">
        <v>1140</v>
      </c>
      <c r="ER306" s="907" t="s">
        <v>534</v>
      </c>
      <c r="ES306" s="907" t="s">
        <v>534</v>
      </c>
      <c r="ET306" s="907" t="s">
        <v>534</v>
      </c>
      <c r="EU306" s="907" t="s">
        <v>534</v>
      </c>
      <c r="EV306" s="907" t="s">
        <v>1140</v>
      </c>
      <c r="EW306" s="907" t="s">
        <v>534</v>
      </c>
      <c r="EX306" s="907" t="s">
        <v>534</v>
      </c>
      <c r="EY306" s="907" t="s">
        <v>1140</v>
      </c>
      <c r="EZ306" s="907" t="s">
        <v>1140</v>
      </c>
      <c r="FA306" s="907" t="s">
        <v>1140</v>
      </c>
      <c r="FB306" s="907" t="s">
        <v>1140</v>
      </c>
      <c r="FC306" s="907" t="s">
        <v>1140</v>
      </c>
      <c r="FD306" s="907" t="s">
        <v>1140</v>
      </c>
      <c r="FE306" s="907" t="s">
        <v>534</v>
      </c>
      <c r="FF306" s="907" t="s">
        <v>1140</v>
      </c>
      <c r="FG306" s="907" t="s">
        <v>1140</v>
      </c>
      <c r="FH306" s="907" t="s">
        <v>534</v>
      </c>
      <c r="FI306" s="907" t="s">
        <v>534</v>
      </c>
      <c r="FJ306" s="907" t="s">
        <v>1140</v>
      </c>
      <c r="FK306" s="907" t="s">
        <v>1140</v>
      </c>
      <c r="FL306" s="907" t="s">
        <v>1140</v>
      </c>
      <c r="FM306" s="907" t="s">
        <v>1140</v>
      </c>
      <c r="FN306" s="907" t="s">
        <v>1140</v>
      </c>
      <c r="FO306" s="907" t="s">
        <v>1140</v>
      </c>
      <c r="FP306" s="907" t="s">
        <v>1140</v>
      </c>
      <c r="FQ306" s="907" t="s">
        <v>1140</v>
      </c>
      <c r="FR306" s="907" t="s">
        <v>534</v>
      </c>
      <c r="FS306" s="907" t="s">
        <v>534</v>
      </c>
      <c r="FT306" s="907" t="s">
        <v>1140</v>
      </c>
      <c r="FU306" s="907" t="s">
        <v>1140</v>
      </c>
      <c r="FV306" s="907" t="s">
        <v>534</v>
      </c>
      <c r="FW306" s="907" t="s">
        <v>1140</v>
      </c>
      <c r="FX306" s="907" t="s">
        <v>534</v>
      </c>
      <c r="FY306" s="907" t="s">
        <v>534</v>
      </c>
      <c r="FZ306" s="907" t="s">
        <v>534</v>
      </c>
      <c r="GA306" s="907" t="s">
        <v>534</v>
      </c>
      <c r="GB306" s="907" t="s">
        <v>534</v>
      </c>
      <c r="GC306" s="907" t="s">
        <v>1140</v>
      </c>
      <c r="GD306" s="907" t="s">
        <v>534</v>
      </c>
      <c r="GE306" s="907" t="s">
        <v>534</v>
      </c>
      <c r="GF306" s="907" t="s">
        <v>1140</v>
      </c>
      <c r="GG306" s="907" t="s">
        <v>1140</v>
      </c>
      <c r="GH306" s="907" t="s">
        <v>534</v>
      </c>
      <c r="GI306" s="907" t="s">
        <v>1140</v>
      </c>
      <c r="GJ306" s="907" t="s">
        <v>534</v>
      </c>
      <c r="GK306" s="907" t="s">
        <v>1140</v>
      </c>
    </row>
    <row r="307" spans="1:193" x14ac:dyDescent="0.2">
      <c r="A307" s="906">
        <v>44767</v>
      </c>
      <c r="B307" s="907" t="s">
        <v>1140</v>
      </c>
      <c r="C307" s="907" t="s">
        <v>1140</v>
      </c>
      <c r="D307" s="907" t="s">
        <v>1140</v>
      </c>
      <c r="E307" s="907" t="s">
        <v>534</v>
      </c>
      <c r="F307" s="907" t="s">
        <v>1140</v>
      </c>
      <c r="G307" s="907" t="s">
        <v>1140</v>
      </c>
      <c r="H307" s="907" t="s">
        <v>1140</v>
      </c>
      <c r="I307" s="907" t="s">
        <v>534</v>
      </c>
      <c r="J307" s="907" t="s">
        <v>1140</v>
      </c>
      <c r="K307" s="907" t="s">
        <v>1140</v>
      </c>
      <c r="L307" s="907" t="s">
        <v>1140</v>
      </c>
      <c r="M307" s="907" t="s">
        <v>1140</v>
      </c>
      <c r="N307" s="907" t="s">
        <v>1140</v>
      </c>
      <c r="O307" s="907" t="s">
        <v>1140</v>
      </c>
      <c r="P307" s="907" t="s">
        <v>1140</v>
      </c>
      <c r="Q307" s="907" t="s">
        <v>1140</v>
      </c>
      <c r="R307" s="907" t="s">
        <v>1140</v>
      </c>
      <c r="S307" s="907" t="s">
        <v>1140</v>
      </c>
      <c r="T307" s="907" t="s">
        <v>1140</v>
      </c>
      <c r="U307" s="907" t="s">
        <v>1140</v>
      </c>
      <c r="V307" s="907" t="s">
        <v>1140</v>
      </c>
      <c r="W307" s="907" t="s">
        <v>1140</v>
      </c>
      <c r="X307" s="907" t="s">
        <v>1140</v>
      </c>
      <c r="Y307" s="907" t="s">
        <v>1140</v>
      </c>
      <c r="Z307" s="907" t="s">
        <v>1140</v>
      </c>
      <c r="AA307" s="907" t="s">
        <v>1140</v>
      </c>
      <c r="AB307" s="907" t="s">
        <v>1140</v>
      </c>
      <c r="AC307" s="907" t="s">
        <v>1140</v>
      </c>
      <c r="AD307" s="907" t="s">
        <v>1140</v>
      </c>
      <c r="AE307" s="907" t="s">
        <v>1140</v>
      </c>
      <c r="AF307" s="907" t="s">
        <v>1140</v>
      </c>
      <c r="AG307" s="907" t="s">
        <v>1140</v>
      </c>
      <c r="AH307" s="907" t="s">
        <v>1140</v>
      </c>
      <c r="AI307" s="907" t="s">
        <v>1140</v>
      </c>
      <c r="AJ307" s="907" t="s">
        <v>1140</v>
      </c>
      <c r="AK307" s="907" t="s">
        <v>1140</v>
      </c>
      <c r="AL307" s="907" t="s">
        <v>1140</v>
      </c>
      <c r="AM307" s="907" t="s">
        <v>1140</v>
      </c>
      <c r="AN307" s="907" t="s">
        <v>1140</v>
      </c>
      <c r="AO307" s="907" t="s">
        <v>1140</v>
      </c>
      <c r="AP307" s="907" t="s">
        <v>1140</v>
      </c>
      <c r="AQ307" s="907" t="s">
        <v>1140</v>
      </c>
      <c r="AR307" s="907" t="s">
        <v>1140</v>
      </c>
      <c r="AS307" s="907" t="s">
        <v>1140</v>
      </c>
      <c r="AT307" s="907" t="s">
        <v>1140</v>
      </c>
      <c r="AU307" s="907" t="s">
        <v>1140</v>
      </c>
      <c r="AV307" s="907" t="s">
        <v>1140</v>
      </c>
      <c r="AW307" s="907" t="s">
        <v>1140</v>
      </c>
      <c r="AX307" s="907" t="s">
        <v>1140</v>
      </c>
      <c r="AY307" s="907" t="s">
        <v>534</v>
      </c>
      <c r="AZ307" s="907" t="s">
        <v>534</v>
      </c>
      <c r="BA307" s="907" t="s">
        <v>1140</v>
      </c>
      <c r="BB307" s="907" t="s">
        <v>534</v>
      </c>
      <c r="BC307" s="907" t="s">
        <v>1140</v>
      </c>
      <c r="BD307" s="907" t="s">
        <v>534</v>
      </c>
      <c r="BE307" s="907" t="s">
        <v>1140</v>
      </c>
      <c r="BF307" s="907" t="s">
        <v>1140</v>
      </c>
      <c r="BG307" s="907" t="s">
        <v>534</v>
      </c>
      <c r="BH307" s="907" t="s">
        <v>534</v>
      </c>
      <c r="BI307" s="907" t="s">
        <v>1140</v>
      </c>
      <c r="BJ307" s="907" t="s">
        <v>534</v>
      </c>
      <c r="BK307" s="907" t="s">
        <v>1140</v>
      </c>
      <c r="BL307" s="907" t="s">
        <v>534</v>
      </c>
      <c r="BM307" s="907" t="s">
        <v>1140</v>
      </c>
      <c r="BN307" s="907" t="s">
        <v>1140</v>
      </c>
      <c r="BO307" s="907" t="s">
        <v>534</v>
      </c>
      <c r="BP307" s="907" t="s">
        <v>534</v>
      </c>
      <c r="BQ307" s="907" t="s">
        <v>534</v>
      </c>
      <c r="BR307" s="907" t="s">
        <v>534</v>
      </c>
      <c r="BS307" s="907" t="s">
        <v>1140</v>
      </c>
      <c r="BT307" s="907" t="s">
        <v>534</v>
      </c>
      <c r="BU307" s="907" t="s">
        <v>1140</v>
      </c>
      <c r="BV307" s="907" t="s">
        <v>1140</v>
      </c>
      <c r="BW307" s="907" t="s">
        <v>1140</v>
      </c>
      <c r="BX307" s="907" t="s">
        <v>1140</v>
      </c>
      <c r="BY307" s="907" t="s">
        <v>1140</v>
      </c>
      <c r="BZ307" s="907" t="s">
        <v>534</v>
      </c>
      <c r="CA307" s="907" t="s">
        <v>534</v>
      </c>
      <c r="CB307" s="907" t="s">
        <v>1140</v>
      </c>
      <c r="CC307" s="907" t="s">
        <v>1140</v>
      </c>
      <c r="CD307" s="907" t="s">
        <v>1140</v>
      </c>
      <c r="CE307" s="907" t="s">
        <v>534</v>
      </c>
      <c r="CF307" s="907" t="s">
        <v>534</v>
      </c>
      <c r="CG307" s="907" t="s">
        <v>1140</v>
      </c>
      <c r="CH307" s="907" t="s">
        <v>1140</v>
      </c>
      <c r="CI307" s="907" t="s">
        <v>1140</v>
      </c>
      <c r="CJ307" s="907" t="s">
        <v>1140</v>
      </c>
      <c r="CK307" s="907" t="s">
        <v>1140</v>
      </c>
      <c r="CL307" s="907" t="s">
        <v>1140</v>
      </c>
      <c r="CM307" s="907" t="s">
        <v>1140</v>
      </c>
      <c r="CN307" s="907" t="s">
        <v>534</v>
      </c>
      <c r="CO307" s="907" t="s">
        <v>1140</v>
      </c>
      <c r="CP307" s="907" t="s">
        <v>1140</v>
      </c>
      <c r="CQ307" s="907" t="s">
        <v>1140</v>
      </c>
      <c r="CR307" s="907" t="s">
        <v>1140</v>
      </c>
      <c r="CS307" s="907" t="s">
        <v>1140</v>
      </c>
      <c r="CT307" s="907" t="s">
        <v>1140</v>
      </c>
      <c r="CU307" s="907" t="s">
        <v>1140</v>
      </c>
      <c r="CV307" s="907" t="s">
        <v>1140</v>
      </c>
      <c r="CW307" s="907" t="s">
        <v>1140</v>
      </c>
      <c r="CX307" s="907" t="s">
        <v>1140</v>
      </c>
      <c r="CY307" s="907" t="s">
        <v>1140</v>
      </c>
      <c r="CZ307" s="907" t="s">
        <v>534</v>
      </c>
      <c r="DA307" s="907" t="s">
        <v>1140</v>
      </c>
      <c r="DB307" s="907" t="s">
        <v>1140</v>
      </c>
      <c r="DC307" s="907" t="s">
        <v>1140</v>
      </c>
      <c r="DD307" s="907" t="s">
        <v>1140</v>
      </c>
      <c r="DE307" s="907" t="s">
        <v>1140</v>
      </c>
      <c r="DF307" s="907" t="s">
        <v>1140</v>
      </c>
      <c r="DG307" s="907" t="s">
        <v>1140</v>
      </c>
      <c r="DH307" s="907" t="s">
        <v>1140</v>
      </c>
      <c r="DI307" s="907" t="s">
        <v>1140</v>
      </c>
      <c r="DJ307" s="907" t="s">
        <v>534</v>
      </c>
      <c r="DK307" s="907" t="s">
        <v>1140</v>
      </c>
      <c r="DL307" s="907" t="s">
        <v>1140</v>
      </c>
      <c r="DM307" s="907" t="s">
        <v>1140</v>
      </c>
      <c r="DN307" s="907" t="s">
        <v>1140</v>
      </c>
      <c r="DO307" s="907" t="s">
        <v>1140</v>
      </c>
      <c r="DP307" s="907" t="s">
        <v>1140</v>
      </c>
      <c r="DQ307" s="907" t="s">
        <v>1140</v>
      </c>
      <c r="DR307" s="907" t="s">
        <v>534</v>
      </c>
      <c r="DS307" s="907" t="s">
        <v>534</v>
      </c>
      <c r="DT307" s="907" t="s">
        <v>534</v>
      </c>
      <c r="DU307" s="907" t="s">
        <v>1140</v>
      </c>
      <c r="DV307" s="907" t="s">
        <v>1140</v>
      </c>
      <c r="DW307" s="907" t="s">
        <v>534</v>
      </c>
      <c r="DX307" s="907" t="s">
        <v>534</v>
      </c>
      <c r="DY307" s="907" t="s">
        <v>534</v>
      </c>
      <c r="DZ307" s="907" t="s">
        <v>534</v>
      </c>
      <c r="EA307" s="907" t="s">
        <v>534</v>
      </c>
      <c r="EB307" s="907" t="s">
        <v>534</v>
      </c>
      <c r="EC307" s="907" t="s">
        <v>534</v>
      </c>
      <c r="ED307" s="907" t="s">
        <v>534</v>
      </c>
      <c r="EE307" s="907" t="s">
        <v>534</v>
      </c>
      <c r="EF307" s="907" t="s">
        <v>1140</v>
      </c>
      <c r="EG307" s="907" t="s">
        <v>1140</v>
      </c>
      <c r="EH307" s="907" t="s">
        <v>1140</v>
      </c>
      <c r="EI307" s="907" t="s">
        <v>1140</v>
      </c>
      <c r="EJ307" s="907" t="s">
        <v>1140</v>
      </c>
      <c r="EK307" s="907" t="s">
        <v>1140</v>
      </c>
      <c r="EL307" s="907" t="s">
        <v>1140</v>
      </c>
      <c r="EM307" s="907" t="s">
        <v>1140</v>
      </c>
      <c r="EN307" s="907" t="s">
        <v>1140</v>
      </c>
      <c r="EO307" s="907" t="s">
        <v>1140</v>
      </c>
      <c r="EP307" s="907" t="s">
        <v>1140</v>
      </c>
      <c r="EQ307" s="907" t="s">
        <v>1140</v>
      </c>
      <c r="ER307" s="907" t="s">
        <v>534</v>
      </c>
      <c r="ES307" s="907" t="s">
        <v>534</v>
      </c>
      <c r="ET307" s="907" t="s">
        <v>534</v>
      </c>
      <c r="EU307" s="907" t="s">
        <v>1140</v>
      </c>
      <c r="EV307" s="907" t="s">
        <v>1140</v>
      </c>
      <c r="EW307" s="907" t="s">
        <v>1140</v>
      </c>
      <c r="EX307" s="907" t="s">
        <v>534</v>
      </c>
      <c r="EY307" s="907" t="s">
        <v>1140</v>
      </c>
      <c r="EZ307" s="907" t="s">
        <v>1140</v>
      </c>
      <c r="FA307" s="907" t="s">
        <v>1140</v>
      </c>
      <c r="FB307" s="907" t="s">
        <v>1140</v>
      </c>
      <c r="FC307" s="907" t="s">
        <v>1140</v>
      </c>
      <c r="FD307" s="907" t="s">
        <v>1140</v>
      </c>
      <c r="FE307" s="907" t="s">
        <v>534</v>
      </c>
      <c r="FF307" s="907" t="s">
        <v>1140</v>
      </c>
      <c r="FG307" s="907" t="s">
        <v>1140</v>
      </c>
      <c r="FH307" s="907" t="s">
        <v>534</v>
      </c>
      <c r="FI307" s="907" t="s">
        <v>534</v>
      </c>
      <c r="FJ307" s="907" t="s">
        <v>1140</v>
      </c>
      <c r="FK307" s="907" t="s">
        <v>1140</v>
      </c>
      <c r="FL307" s="907" t="s">
        <v>1140</v>
      </c>
      <c r="FM307" s="907" t="s">
        <v>1140</v>
      </c>
      <c r="FN307" s="907" t="s">
        <v>1140</v>
      </c>
      <c r="FO307" s="907" t="s">
        <v>1140</v>
      </c>
      <c r="FP307" s="907" t="s">
        <v>1140</v>
      </c>
      <c r="FQ307" s="907" t="s">
        <v>1140</v>
      </c>
      <c r="FR307" s="907" t="s">
        <v>534</v>
      </c>
      <c r="FS307" s="907" t="s">
        <v>1140</v>
      </c>
      <c r="FT307" s="907" t="s">
        <v>1140</v>
      </c>
      <c r="FU307" s="907" t="s">
        <v>1140</v>
      </c>
      <c r="FV307" s="907" t="s">
        <v>534</v>
      </c>
      <c r="FW307" s="907" t="s">
        <v>1140</v>
      </c>
      <c r="FX307" s="907" t="s">
        <v>534</v>
      </c>
      <c r="FY307" s="907" t="s">
        <v>534</v>
      </c>
      <c r="FZ307" s="907" t="s">
        <v>534</v>
      </c>
      <c r="GA307" s="907" t="s">
        <v>534</v>
      </c>
      <c r="GB307" s="907" t="s">
        <v>1140</v>
      </c>
      <c r="GC307" s="907" t="s">
        <v>1140</v>
      </c>
      <c r="GD307" s="907" t="s">
        <v>534</v>
      </c>
      <c r="GE307" s="907" t="s">
        <v>534</v>
      </c>
      <c r="GF307" s="907" t="s">
        <v>1140</v>
      </c>
      <c r="GG307" s="907" t="s">
        <v>1140</v>
      </c>
      <c r="GH307" s="907" t="s">
        <v>534</v>
      </c>
      <c r="GI307" s="907" t="s">
        <v>1140</v>
      </c>
      <c r="GJ307" s="907" t="s">
        <v>534</v>
      </c>
      <c r="GK307" s="907" t="s">
        <v>534</v>
      </c>
    </row>
    <row r="308" spans="1:193" x14ac:dyDescent="0.2">
      <c r="A308" s="906">
        <v>44768</v>
      </c>
      <c r="B308" s="907" t="s">
        <v>1140</v>
      </c>
      <c r="C308" s="907" t="s">
        <v>1140</v>
      </c>
      <c r="D308" s="907" t="s">
        <v>1140</v>
      </c>
      <c r="E308" s="907" t="s">
        <v>534</v>
      </c>
      <c r="F308" s="907" t="s">
        <v>1140</v>
      </c>
      <c r="G308" s="907" t="s">
        <v>1140</v>
      </c>
      <c r="H308" s="907" t="s">
        <v>1140</v>
      </c>
      <c r="I308" s="907" t="s">
        <v>1140</v>
      </c>
      <c r="J308" s="907" t="s">
        <v>1140</v>
      </c>
      <c r="K308" s="907" t="s">
        <v>1140</v>
      </c>
      <c r="L308" s="907" t="s">
        <v>1140</v>
      </c>
      <c r="M308" s="907" t="s">
        <v>1140</v>
      </c>
      <c r="N308" s="907" t="s">
        <v>1140</v>
      </c>
      <c r="O308" s="907" t="s">
        <v>1140</v>
      </c>
      <c r="P308" s="907" t="s">
        <v>1140</v>
      </c>
      <c r="Q308" s="907" t="s">
        <v>1140</v>
      </c>
      <c r="R308" s="907" t="s">
        <v>1140</v>
      </c>
      <c r="S308" s="907" t="s">
        <v>1140</v>
      </c>
      <c r="T308" s="907" t="s">
        <v>1140</v>
      </c>
      <c r="U308" s="907" t="s">
        <v>1140</v>
      </c>
      <c r="V308" s="907" t="s">
        <v>1140</v>
      </c>
      <c r="W308" s="907" t="s">
        <v>1140</v>
      </c>
      <c r="X308" s="907" t="s">
        <v>1140</v>
      </c>
      <c r="Y308" s="907" t="s">
        <v>1140</v>
      </c>
      <c r="Z308" s="907" t="s">
        <v>1140</v>
      </c>
      <c r="AA308" s="907" t="s">
        <v>1140</v>
      </c>
      <c r="AB308" s="907" t="s">
        <v>1140</v>
      </c>
      <c r="AC308" s="907" t="s">
        <v>1140</v>
      </c>
      <c r="AD308" s="907" t="s">
        <v>1140</v>
      </c>
      <c r="AE308" s="907" t="s">
        <v>1140</v>
      </c>
      <c r="AF308" s="907" t="s">
        <v>1140</v>
      </c>
      <c r="AG308" s="907" t="s">
        <v>1140</v>
      </c>
      <c r="AH308" s="907" t="s">
        <v>1140</v>
      </c>
      <c r="AI308" s="907" t="s">
        <v>1140</v>
      </c>
      <c r="AJ308" s="907" t="s">
        <v>1140</v>
      </c>
      <c r="AK308" s="907" t="s">
        <v>1140</v>
      </c>
      <c r="AL308" s="907" t="s">
        <v>1140</v>
      </c>
      <c r="AM308" s="907" t="s">
        <v>1140</v>
      </c>
      <c r="AN308" s="907" t="s">
        <v>1140</v>
      </c>
      <c r="AO308" s="907" t="s">
        <v>1140</v>
      </c>
      <c r="AP308" s="907" t="s">
        <v>1140</v>
      </c>
      <c r="AQ308" s="907" t="s">
        <v>1140</v>
      </c>
      <c r="AR308" s="907" t="s">
        <v>1140</v>
      </c>
      <c r="AS308" s="907" t="s">
        <v>1140</v>
      </c>
      <c r="AT308" s="907" t="s">
        <v>1140</v>
      </c>
      <c r="AU308" s="907" t="s">
        <v>1140</v>
      </c>
      <c r="AV308" s="907" t="s">
        <v>1140</v>
      </c>
      <c r="AW308" s="907" t="s">
        <v>1140</v>
      </c>
      <c r="AX308" s="907" t="s">
        <v>1140</v>
      </c>
      <c r="AY308" s="907" t="s">
        <v>534</v>
      </c>
      <c r="AZ308" s="907" t="s">
        <v>534</v>
      </c>
      <c r="BA308" s="907" t="s">
        <v>1140</v>
      </c>
      <c r="BB308" s="907" t="s">
        <v>534</v>
      </c>
      <c r="BC308" s="907" t="s">
        <v>1140</v>
      </c>
      <c r="BD308" s="907" t="s">
        <v>534</v>
      </c>
      <c r="BE308" s="907" t="s">
        <v>1140</v>
      </c>
      <c r="BF308" s="907" t="s">
        <v>1140</v>
      </c>
      <c r="BG308" s="907" t="s">
        <v>534</v>
      </c>
      <c r="BH308" s="907" t="s">
        <v>534</v>
      </c>
      <c r="BI308" s="907" t="s">
        <v>1140</v>
      </c>
      <c r="BJ308" s="907" t="s">
        <v>534</v>
      </c>
      <c r="BK308" s="907" t="s">
        <v>1140</v>
      </c>
      <c r="BL308" s="907" t="s">
        <v>534</v>
      </c>
      <c r="BM308" s="907" t="s">
        <v>1140</v>
      </c>
      <c r="BN308" s="907" t="s">
        <v>1140</v>
      </c>
      <c r="BO308" s="907" t="s">
        <v>534</v>
      </c>
      <c r="BP308" s="907" t="s">
        <v>534</v>
      </c>
      <c r="BQ308" s="907" t="s">
        <v>534</v>
      </c>
      <c r="BR308" s="907" t="s">
        <v>534</v>
      </c>
      <c r="BS308" s="907" t="s">
        <v>1140</v>
      </c>
      <c r="BT308" s="907" t="s">
        <v>534</v>
      </c>
      <c r="BU308" s="907" t="s">
        <v>1140</v>
      </c>
      <c r="BV308" s="907" t="s">
        <v>1140</v>
      </c>
      <c r="BW308" s="907" t="s">
        <v>1140</v>
      </c>
      <c r="BX308" s="907" t="s">
        <v>1140</v>
      </c>
      <c r="BY308" s="907" t="s">
        <v>1140</v>
      </c>
      <c r="BZ308" s="907" t="s">
        <v>534</v>
      </c>
      <c r="CA308" s="907" t="s">
        <v>534</v>
      </c>
      <c r="CB308" s="907" t="s">
        <v>1140</v>
      </c>
      <c r="CC308" s="907" t="s">
        <v>1140</v>
      </c>
      <c r="CD308" s="907" t="s">
        <v>1140</v>
      </c>
      <c r="CE308" s="907" t="s">
        <v>534</v>
      </c>
      <c r="CF308" s="907" t="s">
        <v>534</v>
      </c>
      <c r="CG308" s="907" t="s">
        <v>1140</v>
      </c>
      <c r="CH308" s="907" t="s">
        <v>1140</v>
      </c>
      <c r="CI308" s="907" t="s">
        <v>1140</v>
      </c>
      <c r="CJ308" s="907" t="s">
        <v>1140</v>
      </c>
      <c r="CK308" s="907" t="s">
        <v>534</v>
      </c>
      <c r="CL308" s="907" t="s">
        <v>1140</v>
      </c>
      <c r="CM308" s="907" t="s">
        <v>1140</v>
      </c>
      <c r="CN308" s="907" t="s">
        <v>534</v>
      </c>
      <c r="CO308" s="907" t="s">
        <v>1140</v>
      </c>
      <c r="CP308" s="907" t="s">
        <v>1140</v>
      </c>
      <c r="CQ308" s="907" t="s">
        <v>1140</v>
      </c>
      <c r="CR308" s="907" t="s">
        <v>1140</v>
      </c>
      <c r="CS308" s="907" t="s">
        <v>1140</v>
      </c>
      <c r="CT308" s="907" t="s">
        <v>1140</v>
      </c>
      <c r="CU308" s="907" t="s">
        <v>1140</v>
      </c>
      <c r="CV308" s="907" t="s">
        <v>1140</v>
      </c>
      <c r="CW308" s="907" t="s">
        <v>1140</v>
      </c>
      <c r="CX308" s="907" t="s">
        <v>1140</v>
      </c>
      <c r="CY308" s="907" t="s">
        <v>1140</v>
      </c>
      <c r="CZ308" s="907" t="s">
        <v>534</v>
      </c>
      <c r="DA308" s="907" t="s">
        <v>1140</v>
      </c>
      <c r="DB308" s="907" t="s">
        <v>1140</v>
      </c>
      <c r="DC308" s="907" t="s">
        <v>1140</v>
      </c>
      <c r="DD308" s="907" t="s">
        <v>1140</v>
      </c>
      <c r="DE308" s="907" t="s">
        <v>1140</v>
      </c>
      <c r="DF308" s="907" t="s">
        <v>1140</v>
      </c>
      <c r="DG308" s="907" t="s">
        <v>1140</v>
      </c>
      <c r="DH308" s="907" t="s">
        <v>1140</v>
      </c>
      <c r="DI308" s="907" t="s">
        <v>1140</v>
      </c>
      <c r="DJ308" s="907" t="s">
        <v>534</v>
      </c>
      <c r="DK308" s="907" t="s">
        <v>1140</v>
      </c>
      <c r="DL308" s="907" t="s">
        <v>1140</v>
      </c>
      <c r="DM308" s="907" t="s">
        <v>1140</v>
      </c>
      <c r="DN308" s="907" t="s">
        <v>1140</v>
      </c>
      <c r="DO308" s="907" t="s">
        <v>1140</v>
      </c>
      <c r="DP308" s="907" t="s">
        <v>1140</v>
      </c>
      <c r="DQ308" s="907" t="s">
        <v>1140</v>
      </c>
      <c r="DR308" s="907" t="s">
        <v>534</v>
      </c>
      <c r="DS308" s="907" t="s">
        <v>534</v>
      </c>
      <c r="DT308" s="907" t="s">
        <v>1140</v>
      </c>
      <c r="DU308" s="907" t="s">
        <v>1140</v>
      </c>
      <c r="DV308" s="907" t="s">
        <v>1140</v>
      </c>
      <c r="DW308" s="907" t="s">
        <v>534</v>
      </c>
      <c r="DX308" s="907" t="s">
        <v>534</v>
      </c>
      <c r="DY308" s="907" t="s">
        <v>534</v>
      </c>
      <c r="DZ308" s="907" t="s">
        <v>1140</v>
      </c>
      <c r="EA308" s="907" t="s">
        <v>534</v>
      </c>
      <c r="EB308" s="907" t="s">
        <v>1140</v>
      </c>
      <c r="EC308" s="907" t="s">
        <v>534</v>
      </c>
      <c r="ED308" s="907" t="s">
        <v>534</v>
      </c>
      <c r="EE308" s="907" t="s">
        <v>534</v>
      </c>
      <c r="EF308" s="907" t="s">
        <v>1140</v>
      </c>
      <c r="EG308" s="907" t="s">
        <v>1140</v>
      </c>
      <c r="EH308" s="907" t="s">
        <v>1140</v>
      </c>
      <c r="EI308" s="907" t="s">
        <v>1140</v>
      </c>
      <c r="EJ308" s="907" t="s">
        <v>1140</v>
      </c>
      <c r="EK308" s="907" t="s">
        <v>1140</v>
      </c>
      <c r="EL308" s="907" t="s">
        <v>1140</v>
      </c>
      <c r="EM308" s="907" t="s">
        <v>1140</v>
      </c>
      <c r="EN308" s="907" t="s">
        <v>1140</v>
      </c>
      <c r="EO308" s="907" t="s">
        <v>1140</v>
      </c>
      <c r="EP308" s="907" t="s">
        <v>1140</v>
      </c>
      <c r="EQ308" s="907" t="s">
        <v>1140</v>
      </c>
      <c r="ER308" s="907" t="s">
        <v>534</v>
      </c>
      <c r="ES308" s="907" t="s">
        <v>534</v>
      </c>
      <c r="ET308" s="907" t="s">
        <v>534</v>
      </c>
      <c r="EU308" s="907" t="s">
        <v>1140</v>
      </c>
      <c r="EV308" s="907" t="s">
        <v>1140</v>
      </c>
      <c r="EW308" s="907" t="s">
        <v>1140</v>
      </c>
      <c r="EX308" s="907" t="s">
        <v>534</v>
      </c>
      <c r="EY308" s="907" t="s">
        <v>1140</v>
      </c>
      <c r="EZ308" s="907" t="s">
        <v>1140</v>
      </c>
      <c r="FA308" s="907" t="s">
        <v>1140</v>
      </c>
      <c r="FB308" s="907" t="s">
        <v>1140</v>
      </c>
      <c r="FC308" s="907" t="s">
        <v>1140</v>
      </c>
      <c r="FD308" s="907" t="s">
        <v>1140</v>
      </c>
      <c r="FE308" s="907" t="s">
        <v>1140</v>
      </c>
      <c r="FF308" s="907" t="s">
        <v>1140</v>
      </c>
      <c r="FG308" s="907" t="s">
        <v>1140</v>
      </c>
      <c r="FH308" s="907" t="s">
        <v>534</v>
      </c>
      <c r="FI308" s="907" t="s">
        <v>534</v>
      </c>
      <c r="FJ308" s="907" t="s">
        <v>1140</v>
      </c>
      <c r="FK308" s="907" t="s">
        <v>1140</v>
      </c>
      <c r="FL308" s="907" t="s">
        <v>1140</v>
      </c>
      <c r="FM308" s="907" t="s">
        <v>1140</v>
      </c>
      <c r="FN308" s="907" t="s">
        <v>1140</v>
      </c>
      <c r="FO308" s="907" t="s">
        <v>1140</v>
      </c>
      <c r="FP308" s="907" t="s">
        <v>1140</v>
      </c>
      <c r="FQ308" s="907" t="s">
        <v>1140</v>
      </c>
      <c r="FR308" s="907" t="s">
        <v>534</v>
      </c>
      <c r="FS308" s="907" t="s">
        <v>1140</v>
      </c>
      <c r="FT308" s="907" t="s">
        <v>1140</v>
      </c>
      <c r="FU308" s="907" t="s">
        <v>1140</v>
      </c>
      <c r="FV308" s="907" t="s">
        <v>534</v>
      </c>
      <c r="FW308" s="907" t="s">
        <v>1140</v>
      </c>
      <c r="FX308" s="907" t="s">
        <v>534</v>
      </c>
      <c r="FY308" s="907" t="s">
        <v>534</v>
      </c>
      <c r="FZ308" s="907" t="s">
        <v>534</v>
      </c>
      <c r="GA308" s="907" t="s">
        <v>534</v>
      </c>
      <c r="GB308" s="907" t="s">
        <v>534</v>
      </c>
      <c r="GC308" s="907" t="s">
        <v>1140</v>
      </c>
      <c r="GD308" s="907" t="s">
        <v>534</v>
      </c>
      <c r="GE308" s="907" t="s">
        <v>534</v>
      </c>
      <c r="GF308" s="907" t="s">
        <v>1140</v>
      </c>
      <c r="GG308" s="907" t="s">
        <v>1140</v>
      </c>
      <c r="GH308" s="907" t="s">
        <v>534</v>
      </c>
      <c r="GI308" s="907" t="s">
        <v>1140</v>
      </c>
      <c r="GJ308" s="907" t="s">
        <v>534</v>
      </c>
      <c r="GK308" s="907" t="s">
        <v>534</v>
      </c>
    </row>
    <row r="309" spans="1:193" x14ac:dyDescent="0.2">
      <c r="A309" s="906">
        <v>44769</v>
      </c>
      <c r="B309" s="907" t="s">
        <v>1140</v>
      </c>
      <c r="C309" s="907" t="s">
        <v>1140</v>
      </c>
      <c r="D309" s="907" t="s">
        <v>1140</v>
      </c>
      <c r="E309" s="907" t="s">
        <v>534</v>
      </c>
      <c r="F309" s="907" t="s">
        <v>1140</v>
      </c>
      <c r="G309" s="907" t="s">
        <v>1140</v>
      </c>
      <c r="H309" s="907" t="s">
        <v>1140</v>
      </c>
      <c r="I309" s="907" t="s">
        <v>1140</v>
      </c>
      <c r="J309" s="907" t="s">
        <v>1140</v>
      </c>
      <c r="K309" s="907" t="s">
        <v>1140</v>
      </c>
      <c r="L309" s="907" t="s">
        <v>1140</v>
      </c>
      <c r="M309" s="907" t="s">
        <v>1140</v>
      </c>
      <c r="N309" s="907" t="s">
        <v>1140</v>
      </c>
      <c r="O309" s="907" t="s">
        <v>1140</v>
      </c>
      <c r="P309" s="907" t="s">
        <v>1140</v>
      </c>
      <c r="Q309" s="907" t="s">
        <v>1140</v>
      </c>
      <c r="R309" s="907" t="s">
        <v>1140</v>
      </c>
      <c r="S309" s="907" t="s">
        <v>1140</v>
      </c>
      <c r="T309" s="907" t="s">
        <v>1140</v>
      </c>
      <c r="U309" s="907" t="s">
        <v>1140</v>
      </c>
      <c r="V309" s="907" t="s">
        <v>1140</v>
      </c>
      <c r="W309" s="907" t="s">
        <v>1140</v>
      </c>
      <c r="X309" s="907" t="s">
        <v>1140</v>
      </c>
      <c r="Y309" s="907" t="s">
        <v>1140</v>
      </c>
      <c r="Z309" s="907" t="s">
        <v>1140</v>
      </c>
      <c r="AA309" s="907" t="s">
        <v>1140</v>
      </c>
      <c r="AB309" s="907" t="s">
        <v>1140</v>
      </c>
      <c r="AC309" s="907" t="s">
        <v>1140</v>
      </c>
      <c r="AD309" s="907" t="s">
        <v>1140</v>
      </c>
      <c r="AE309" s="907" t="s">
        <v>1140</v>
      </c>
      <c r="AF309" s="907" t="s">
        <v>1140</v>
      </c>
      <c r="AG309" s="907" t="s">
        <v>1140</v>
      </c>
      <c r="AH309" s="907" t="s">
        <v>1140</v>
      </c>
      <c r="AI309" s="907" t="s">
        <v>1140</v>
      </c>
      <c r="AJ309" s="907" t="s">
        <v>1140</v>
      </c>
      <c r="AK309" s="907" t="s">
        <v>1140</v>
      </c>
      <c r="AL309" s="907" t="s">
        <v>1140</v>
      </c>
      <c r="AM309" s="907" t="s">
        <v>1140</v>
      </c>
      <c r="AN309" s="907" t="s">
        <v>1140</v>
      </c>
      <c r="AO309" s="907" t="s">
        <v>1140</v>
      </c>
      <c r="AP309" s="907" t="s">
        <v>1140</v>
      </c>
      <c r="AQ309" s="907" t="s">
        <v>1140</v>
      </c>
      <c r="AR309" s="907" t="s">
        <v>1140</v>
      </c>
      <c r="AS309" s="907" t="s">
        <v>1140</v>
      </c>
      <c r="AT309" s="907" t="s">
        <v>1140</v>
      </c>
      <c r="AU309" s="907" t="s">
        <v>1140</v>
      </c>
      <c r="AV309" s="907" t="s">
        <v>1140</v>
      </c>
      <c r="AW309" s="907" t="s">
        <v>1140</v>
      </c>
      <c r="AX309" s="907" t="s">
        <v>1140</v>
      </c>
      <c r="AY309" s="907" t="s">
        <v>534</v>
      </c>
      <c r="AZ309" s="907" t="s">
        <v>534</v>
      </c>
      <c r="BA309" s="907" t="s">
        <v>1140</v>
      </c>
      <c r="BB309" s="907" t="s">
        <v>534</v>
      </c>
      <c r="BC309" s="907" t="s">
        <v>1140</v>
      </c>
      <c r="BD309" s="907" t="s">
        <v>534</v>
      </c>
      <c r="BE309" s="907" t="s">
        <v>1140</v>
      </c>
      <c r="BF309" s="907" t="s">
        <v>1140</v>
      </c>
      <c r="BG309" s="907" t="s">
        <v>534</v>
      </c>
      <c r="BH309" s="907" t="s">
        <v>534</v>
      </c>
      <c r="BI309" s="907" t="s">
        <v>1140</v>
      </c>
      <c r="BJ309" s="907" t="s">
        <v>534</v>
      </c>
      <c r="BK309" s="907" t="s">
        <v>1140</v>
      </c>
      <c r="BL309" s="907" t="s">
        <v>534</v>
      </c>
      <c r="BM309" s="907" t="s">
        <v>1140</v>
      </c>
      <c r="BN309" s="907" t="s">
        <v>1140</v>
      </c>
      <c r="BO309" s="907" t="s">
        <v>534</v>
      </c>
      <c r="BP309" s="907" t="s">
        <v>534</v>
      </c>
      <c r="BQ309" s="907" t="s">
        <v>534</v>
      </c>
      <c r="BR309" s="907" t="s">
        <v>534</v>
      </c>
      <c r="BS309" s="907" t="s">
        <v>1140</v>
      </c>
      <c r="BT309" s="907" t="s">
        <v>534</v>
      </c>
      <c r="BU309" s="907" t="s">
        <v>1140</v>
      </c>
      <c r="BV309" s="907" t="s">
        <v>1140</v>
      </c>
      <c r="BW309" s="907" t="s">
        <v>1140</v>
      </c>
      <c r="BX309" s="907" t="s">
        <v>1140</v>
      </c>
      <c r="BY309" s="907" t="s">
        <v>1140</v>
      </c>
      <c r="BZ309" s="907" t="s">
        <v>534</v>
      </c>
      <c r="CA309" s="907" t="s">
        <v>534</v>
      </c>
      <c r="CB309" s="907" t="s">
        <v>1140</v>
      </c>
      <c r="CC309" s="907" t="s">
        <v>1140</v>
      </c>
      <c r="CD309" s="907" t="s">
        <v>1140</v>
      </c>
      <c r="CE309" s="907" t="s">
        <v>534</v>
      </c>
      <c r="CF309" s="907" t="s">
        <v>534</v>
      </c>
      <c r="CG309" s="907" t="s">
        <v>1140</v>
      </c>
      <c r="CH309" s="907" t="s">
        <v>1140</v>
      </c>
      <c r="CI309" s="907" t="s">
        <v>1140</v>
      </c>
      <c r="CJ309" s="907" t="s">
        <v>1140</v>
      </c>
      <c r="CK309" s="907" t="s">
        <v>1140</v>
      </c>
      <c r="CL309" s="907" t="s">
        <v>1140</v>
      </c>
      <c r="CM309" s="907" t="s">
        <v>1140</v>
      </c>
      <c r="CN309" s="907" t="s">
        <v>534</v>
      </c>
      <c r="CO309" s="907" t="s">
        <v>1140</v>
      </c>
      <c r="CP309" s="907" t="s">
        <v>1140</v>
      </c>
      <c r="CQ309" s="907" t="s">
        <v>1140</v>
      </c>
      <c r="CR309" s="907" t="s">
        <v>1140</v>
      </c>
      <c r="CS309" s="907" t="s">
        <v>1140</v>
      </c>
      <c r="CT309" s="907" t="s">
        <v>1140</v>
      </c>
      <c r="CU309" s="907" t="s">
        <v>1140</v>
      </c>
      <c r="CV309" s="907" t="s">
        <v>1140</v>
      </c>
      <c r="CW309" s="907" t="s">
        <v>1140</v>
      </c>
      <c r="CX309" s="907" t="s">
        <v>1140</v>
      </c>
      <c r="CY309" s="907" t="s">
        <v>1140</v>
      </c>
      <c r="CZ309" s="907" t="s">
        <v>534</v>
      </c>
      <c r="DA309" s="907" t="s">
        <v>1140</v>
      </c>
      <c r="DB309" s="907" t="s">
        <v>1140</v>
      </c>
      <c r="DC309" s="907" t="s">
        <v>1140</v>
      </c>
      <c r="DD309" s="907" t="s">
        <v>1140</v>
      </c>
      <c r="DE309" s="907" t="s">
        <v>1140</v>
      </c>
      <c r="DF309" s="907" t="s">
        <v>1140</v>
      </c>
      <c r="DG309" s="907" t="s">
        <v>1140</v>
      </c>
      <c r="DH309" s="907" t="s">
        <v>1140</v>
      </c>
      <c r="DI309" s="907" t="s">
        <v>1140</v>
      </c>
      <c r="DJ309" s="907" t="s">
        <v>534</v>
      </c>
      <c r="DK309" s="907" t="s">
        <v>1140</v>
      </c>
      <c r="DL309" s="907" t="s">
        <v>1140</v>
      </c>
      <c r="DM309" s="907" t="s">
        <v>1140</v>
      </c>
      <c r="DN309" s="907" t="s">
        <v>1140</v>
      </c>
      <c r="DO309" s="907" t="s">
        <v>1140</v>
      </c>
      <c r="DP309" s="907" t="s">
        <v>1140</v>
      </c>
      <c r="DQ309" s="907" t="s">
        <v>1140</v>
      </c>
      <c r="DR309" s="907" t="s">
        <v>534</v>
      </c>
      <c r="DS309" s="907" t="s">
        <v>534</v>
      </c>
      <c r="DT309" s="907" t="s">
        <v>1140</v>
      </c>
      <c r="DU309" s="907" t="s">
        <v>1140</v>
      </c>
      <c r="DV309" s="907" t="s">
        <v>1140</v>
      </c>
      <c r="DW309" s="907" t="s">
        <v>534</v>
      </c>
      <c r="DX309" s="907" t="s">
        <v>534</v>
      </c>
      <c r="DY309" s="907" t="s">
        <v>534</v>
      </c>
      <c r="DZ309" s="907" t="s">
        <v>534</v>
      </c>
      <c r="EA309" s="907" t="s">
        <v>534</v>
      </c>
      <c r="EB309" s="907" t="s">
        <v>534</v>
      </c>
      <c r="EC309" s="907" t="s">
        <v>534</v>
      </c>
      <c r="ED309" s="907" t="s">
        <v>534</v>
      </c>
      <c r="EE309" s="907" t="s">
        <v>534</v>
      </c>
      <c r="EF309" s="907" t="s">
        <v>1140</v>
      </c>
      <c r="EG309" s="907" t="s">
        <v>1140</v>
      </c>
      <c r="EH309" s="907" t="s">
        <v>1140</v>
      </c>
      <c r="EI309" s="907" t="s">
        <v>1140</v>
      </c>
      <c r="EJ309" s="907" t="s">
        <v>1140</v>
      </c>
      <c r="EK309" s="907" t="s">
        <v>1140</v>
      </c>
      <c r="EL309" s="907" t="s">
        <v>1140</v>
      </c>
      <c r="EM309" s="907" t="s">
        <v>1140</v>
      </c>
      <c r="EN309" s="907" t="s">
        <v>1140</v>
      </c>
      <c r="EO309" s="907" t="s">
        <v>1140</v>
      </c>
      <c r="EP309" s="907" t="s">
        <v>1140</v>
      </c>
      <c r="EQ309" s="907" t="s">
        <v>1140</v>
      </c>
      <c r="ER309" s="907" t="s">
        <v>534</v>
      </c>
      <c r="ES309" s="907" t="s">
        <v>534</v>
      </c>
      <c r="ET309" s="907" t="s">
        <v>534</v>
      </c>
      <c r="EU309" s="907" t="s">
        <v>1140</v>
      </c>
      <c r="EV309" s="907" t="s">
        <v>1140</v>
      </c>
      <c r="EW309" s="907" t="s">
        <v>1140</v>
      </c>
      <c r="EX309" s="907" t="s">
        <v>534</v>
      </c>
      <c r="EY309" s="907" t="s">
        <v>1140</v>
      </c>
      <c r="EZ309" s="907" t="s">
        <v>1140</v>
      </c>
      <c r="FA309" s="907" t="s">
        <v>1140</v>
      </c>
      <c r="FB309" s="907" t="s">
        <v>1140</v>
      </c>
      <c r="FC309" s="907" t="s">
        <v>1140</v>
      </c>
      <c r="FD309" s="907" t="s">
        <v>1140</v>
      </c>
      <c r="FE309" s="907" t="s">
        <v>1140</v>
      </c>
      <c r="FF309" s="907" t="s">
        <v>1140</v>
      </c>
      <c r="FG309" s="907" t="s">
        <v>1140</v>
      </c>
      <c r="FH309" s="907" t="s">
        <v>534</v>
      </c>
      <c r="FI309" s="907" t="s">
        <v>534</v>
      </c>
      <c r="FJ309" s="907" t="s">
        <v>1140</v>
      </c>
      <c r="FK309" s="907" t="s">
        <v>1140</v>
      </c>
      <c r="FL309" s="907" t="s">
        <v>1140</v>
      </c>
      <c r="FM309" s="907" t="s">
        <v>1140</v>
      </c>
      <c r="FN309" s="907" t="s">
        <v>1140</v>
      </c>
      <c r="FO309" s="907" t="s">
        <v>1140</v>
      </c>
      <c r="FP309" s="907" t="s">
        <v>1140</v>
      </c>
      <c r="FQ309" s="907" t="s">
        <v>1140</v>
      </c>
      <c r="FR309" s="907" t="s">
        <v>534</v>
      </c>
      <c r="FS309" s="907" t="s">
        <v>534</v>
      </c>
      <c r="FT309" s="907" t="s">
        <v>1140</v>
      </c>
      <c r="FU309" s="907" t="s">
        <v>1140</v>
      </c>
      <c r="FV309" s="907" t="s">
        <v>534</v>
      </c>
      <c r="FW309" s="907" t="s">
        <v>1140</v>
      </c>
      <c r="FX309" s="907" t="s">
        <v>534</v>
      </c>
      <c r="FY309" s="907" t="s">
        <v>534</v>
      </c>
      <c r="FZ309" s="907" t="s">
        <v>534</v>
      </c>
      <c r="GA309" s="907" t="s">
        <v>534</v>
      </c>
      <c r="GB309" s="907" t="s">
        <v>534</v>
      </c>
      <c r="GC309" s="907" t="s">
        <v>1140</v>
      </c>
      <c r="GD309" s="907" t="s">
        <v>534</v>
      </c>
      <c r="GE309" s="907" t="s">
        <v>534</v>
      </c>
      <c r="GF309" s="907" t="s">
        <v>1140</v>
      </c>
      <c r="GG309" s="907" t="s">
        <v>1140</v>
      </c>
      <c r="GH309" s="907" t="s">
        <v>534</v>
      </c>
      <c r="GI309" s="907" t="s">
        <v>1140</v>
      </c>
      <c r="GJ309" s="907" t="s">
        <v>534</v>
      </c>
      <c r="GK309" s="907" t="s">
        <v>534</v>
      </c>
    </row>
    <row r="310" spans="1:193" x14ac:dyDescent="0.2">
      <c r="A310" s="906">
        <v>44770</v>
      </c>
      <c r="B310" s="907" t="s">
        <v>1140</v>
      </c>
      <c r="C310" s="907" t="s">
        <v>1140</v>
      </c>
      <c r="D310" s="907" t="s">
        <v>1140</v>
      </c>
      <c r="E310" s="907" t="s">
        <v>534</v>
      </c>
      <c r="F310" s="907" t="s">
        <v>1140</v>
      </c>
      <c r="G310" s="907" t="s">
        <v>1140</v>
      </c>
      <c r="H310" s="907" t="s">
        <v>1140</v>
      </c>
      <c r="I310" s="907" t="s">
        <v>1140</v>
      </c>
      <c r="J310" s="907" t="s">
        <v>1140</v>
      </c>
      <c r="K310" s="907" t="s">
        <v>1140</v>
      </c>
      <c r="L310" s="907" t="s">
        <v>1140</v>
      </c>
      <c r="M310" s="907" t="s">
        <v>1140</v>
      </c>
      <c r="N310" s="907" t="s">
        <v>1140</v>
      </c>
      <c r="O310" s="907" t="s">
        <v>1140</v>
      </c>
      <c r="P310" s="907" t="s">
        <v>1140</v>
      </c>
      <c r="Q310" s="907" t="s">
        <v>1140</v>
      </c>
      <c r="R310" s="907" t="s">
        <v>534</v>
      </c>
      <c r="S310" s="907" t="s">
        <v>1140</v>
      </c>
      <c r="T310" s="907" t="s">
        <v>1140</v>
      </c>
      <c r="U310" s="907" t="s">
        <v>1140</v>
      </c>
      <c r="V310" s="907" t="s">
        <v>1140</v>
      </c>
      <c r="W310" s="907" t="s">
        <v>1140</v>
      </c>
      <c r="X310" s="907" t="s">
        <v>1140</v>
      </c>
      <c r="Y310" s="907" t="s">
        <v>1140</v>
      </c>
      <c r="Z310" s="907" t="s">
        <v>1140</v>
      </c>
      <c r="AA310" s="907" t="s">
        <v>1140</v>
      </c>
      <c r="AB310" s="907" t="s">
        <v>1140</v>
      </c>
      <c r="AC310" s="907" t="s">
        <v>1140</v>
      </c>
      <c r="AD310" s="907" t="s">
        <v>1140</v>
      </c>
      <c r="AE310" s="907" t="s">
        <v>1140</v>
      </c>
      <c r="AF310" s="907" t="s">
        <v>1140</v>
      </c>
      <c r="AG310" s="907" t="s">
        <v>1140</v>
      </c>
      <c r="AH310" s="907" t="s">
        <v>1140</v>
      </c>
      <c r="AI310" s="907" t="s">
        <v>1140</v>
      </c>
      <c r="AJ310" s="907" t="s">
        <v>1140</v>
      </c>
      <c r="AK310" s="907" t="s">
        <v>1140</v>
      </c>
      <c r="AL310" s="907" t="s">
        <v>1140</v>
      </c>
      <c r="AM310" s="907" t="s">
        <v>1140</v>
      </c>
      <c r="AN310" s="907" t="s">
        <v>1140</v>
      </c>
      <c r="AO310" s="907" t="s">
        <v>1140</v>
      </c>
      <c r="AP310" s="907" t="s">
        <v>1140</v>
      </c>
      <c r="AQ310" s="907" t="s">
        <v>1140</v>
      </c>
      <c r="AR310" s="907" t="s">
        <v>1140</v>
      </c>
      <c r="AS310" s="907" t="s">
        <v>1140</v>
      </c>
      <c r="AT310" s="907" t="s">
        <v>1140</v>
      </c>
      <c r="AU310" s="907" t="s">
        <v>1140</v>
      </c>
      <c r="AV310" s="907" t="s">
        <v>1140</v>
      </c>
      <c r="AW310" s="907" t="s">
        <v>1140</v>
      </c>
      <c r="AX310" s="907" t="s">
        <v>1140</v>
      </c>
      <c r="AY310" s="907" t="s">
        <v>534</v>
      </c>
      <c r="AZ310" s="907" t="s">
        <v>534</v>
      </c>
      <c r="BA310" s="907" t="s">
        <v>1140</v>
      </c>
      <c r="BB310" s="907" t="s">
        <v>534</v>
      </c>
      <c r="BC310" s="907" t="s">
        <v>1140</v>
      </c>
      <c r="BD310" s="907" t="s">
        <v>534</v>
      </c>
      <c r="BE310" s="907" t="s">
        <v>1140</v>
      </c>
      <c r="BF310" s="907" t="s">
        <v>1140</v>
      </c>
      <c r="BG310" s="907" t="s">
        <v>534</v>
      </c>
      <c r="BH310" s="907" t="s">
        <v>534</v>
      </c>
      <c r="BI310" s="907" t="s">
        <v>1140</v>
      </c>
      <c r="BJ310" s="907" t="s">
        <v>534</v>
      </c>
      <c r="BK310" s="907" t="s">
        <v>1140</v>
      </c>
      <c r="BL310" s="907" t="s">
        <v>534</v>
      </c>
      <c r="BM310" s="907" t="s">
        <v>1140</v>
      </c>
      <c r="BN310" s="907" t="s">
        <v>1140</v>
      </c>
      <c r="BO310" s="907" t="s">
        <v>534</v>
      </c>
      <c r="BP310" s="907" t="s">
        <v>534</v>
      </c>
      <c r="BQ310" s="907" t="s">
        <v>534</v>
      </c>
      <c r="BR310" s="907" t="s">
        <v>534</v>
      </c>
      <c r="BS310" s="907" t="s">
        <v>1140</v>
      </c>
      <c r="BT310" s="907" t="s">
        <v>534</v>
      </c>
      <c r="BU310" s="907" t="s">
        <v>1140</v>
      </c>
      <c r="BV310" s="907" t="s">
        <v>1140</v>
      </c>
      <c r="BW310" s="907" t="s">
        <v>1140</v>
      </c>
      <c r="BX310" s="907" t="s">
        <v>1140</v>
      </c>
      <c r="BY310" s="907" t="s">
        <v>1140</v>
      </c>
      <c r="BZ310" s="907" t="s">
        <v>534</v>
      </c>
      <c r="CA310" s="907" t="s">
        <v>534</v>
      </c>
      <c r="CB310" s="907" t="s">
        <v>1140</v>
      </c>
      <c r="CC310" s="907" t="s">
        <v>1140</v>
      </c>
      <c r="CD310" s="907" t="s">
        <v>1140</v>
      </c>
      <c r="CE310" s="907" t="s">
        <v>1140</v>
      </c>
      <c r="CF310" s="907" t="s">
        <v>534</v>
      </c>
      <c r="CG310" s="907" t="s">
        <v>1140</v>
      </c>
      <c r="CH310" s="907" t="s">
        <v>1140</v>
      </c>
      <c r="CI310" s="907" t="s">
        <v>1140</v>
      </c>
      <c r="CJ310" s="907" t="s">
        <v>1140</v>
      </c>
      <c r="CK310" s="907" t="s">
        <v>1140</v>
      </c>
      <c r="CL310" s="907" t="s">
        <v>1140</v>
      </c>
      <c r="CM310" s="907" t="s">
        <v>1140</v>
      </c>
      <c r="CN310" s="907" t="s">
        <v>534</v>
      </c>
      <c r="CO310" s="907" t="s">
        <v>1140</v>
      </c>
      <c r="CP310" s="907" t="s">
        <v>1140</v>
      </c>
      <c r="CQ310" s="907" t="s">
        <v>1140</v>
      </c>
      <c r="CR310" s="907" t="s">
        <v>1140</v>
      </c>
      <c r="CS310" s="907" t="s">
        <v>1140</v>
      </c>
      <c r="CT310" s="907" t="s">
        <v>1140</v>
      </c>
      <c r="CU310" s="907" t="s">
        <v>1140</v>
      </c>
      <c r="CV310" s="907" t="s">
        <v>1140</v>
      </c>
      <c r="CW310" s="907" t="s">
        <v>1140</v>
      </c>
      <c r="CX310" s="907" t="s">
        <v>1140</v>
      </c>
      <c r="CY310" s="907" t="s">
        <v>1140</v>
      </c>
      <c r="CZ310" s="907" t="s">
        <v>534</v>
      </c>
      <c r="DA310" s="907" t="s">
        <v>1140</v>
      </c>
      <c r="DB310" s="907" t="s">
        <v>1140</v>
      </c>
      <c r="DC310" s="907" t="s">
        <v>1140</v>
      </c>
      <c r="DD310" s="907" t="s">
        <v>1140</v>
      </c>
      <c r="DE310" s="907" t="s">
        <v>1140</v>
      </c>
      <c r="DF310" s="907" t="s">
        <v>1140</v>
      </c>
      <c r="DG310" s="907" t="s">
        <v>1140</v>
      </c>
      <c r="DH310" s="907" t="s">
        <v>1140</v>
      </c>
      <c r="DI310" s="907" t="s">
        <v>1140</v>
      </c>
      <c r="DJ310" s="907" t="s">
        <v>534</v>
      </c>
      <c r="DK310" s="907" t="s">
        <v>1140</v>
      </c>
      <c r="DL310" s="907" t="s">
        <v>1140</v>
      </c>
      <c r="DM310" s="907" t="s">
        <v>1140</v>
      </c>
      <c r="DN310" s="907" t="s">
        <v>1140</v>
      </c>
      <c r="DO310" s="907" t="s">
        <v>1140</v>
      </c>
      <c r="DP310" s="907" t="s">
        <v>1140</v>
      </c>
      <c r="DQ310" s="907" t="s">
        <v>1140</v>
      </c>
      <c r="DR310" s="907" t="s">
        <v>534</v>
      </c>
      <c r="DS310" s="907" t="s">
        <v>534</v>
      </c>
      <c r="DT310" s="907" t="s">
        <v>1140</v>
      </c>
      <c r="DU310" s="907" t="s">
        <v>1140</v>
      </c>
      <c r="DV310" s="907" t="s">
        <v>1140</v>
      </c>
      <c r="DW310" s="907" t="s">
        <v>534</v>
      </c>
      <c r="DX310" s="907" t="s">
        <v>534</v>
      </c>
      <c r="DY310" s="907" t="s">
        <v>534</v>
      </c>
      <c r="DZ310" s="907" t="s">
        <v>534</v>
      </c>
      <c r="EA310" s="907" t="s">
        <v>534</v>
      </c>
      <c r="EB310" s="907" t="s">
        <v>534</v>
      </c>
      <c r="EC310" s="907" t="s">
        <v>534</v>
      </c>
      <c r="ED310" s="907" t="s">
        <v>534</v>
      </c>
      <c r="EE310" s="907" t="s">
        <v>534</v>
      </c>
      <c r="EF310" s="907" t="s">
        <v>1140</v>
      </c>
      <c r="EG310" s="907" t="s">
        <v>1140</v>
      </c>
      <c r="EH310" s="907" t="s">
        <v>1140</v>
      </c>
      <c r="EI310" s="907" t="s">
        <v>1140</v>
      </c>
      <c r="EJ310" s="907" t="s">
        <v>1140</v>
      </c>
      <c r="EK310" s="907" t="s">
        <v>1140</v>
      </c>
      <c r="EL310" s="907" t="s">
        <v>1140</v>
      </c>
      <c r="EM310" s="907" t="s">
        <v>1140</v>
      </c>
      <c r="EN310" s="907" t="s">
        <v>1140</v>
      </c>
      <c r="EO310" s="907" t="s">
        <v>1140</v>
      </c>
      <c r="EP310" s="907" t="s">
        <v>1140</v>
      </c>
      <c r="EQ310" s="907" t="s">
        <v>1140</v>
      </c>
      <c r="ER310" s="907" t="s">
        <v>534</v>
      </c>
      <c r="ES310" s="907" t="s">
        <v>534</v>
      </c>
      <c r="ET310" s="907" t="s">
        <v>534</v>
      </c>
      <c r="EU310" s="907" t="s">
        <v>1140</v>
      </c>
      <c r="EV310" s="907" t="s">
        <v>1140</v>
      </c>
      <c r="EW310" s="907" t="s">
        <v>534</v>
      </c>
      <c r="EX310" s="907" t="s">
        <v>534</v>
      </c>
      <c r="EY310" s="907" t="s">
        <v>1140</v>
      </c>
      <c r="EZ310" s="907" t="s">
        <v>1140</v>
      </c>
      <c r="FA310" s="907" t="s">
        <v>1140</v>
      </c>
      <c r="FB310" s="907" t="s">
        <v>1140</v>
      </c>
      <c r="FC310" s="907" t="s">
        <v>1140</v>
      </c>
      <c r="FD310" s="907" t="s">
        <v>1140</v>
      </c>
      <c r="FE310" s="907" t="s">
        <v>1140</v>
      </c>
      <c r="FF310" s="907" t="s">
        <v>1140</v>
      </c>
      <c r="FG310" s="907" t="s">
        <v>1140</v>
      </c>
      <c r="FH310" s="907" t="s">
        <v>534</v>
      </c>
      <c r="FI310" s="907" t="s">
        <v>534</v>
      </c>
      <c r="FJ310" s="907" t="s">
        <v>1140</v>
      </c>
      <c r="FK310" s="907" t="s">
        <v>1140</v>
      </c>
      <c r="FL310" s="907" t="s">
        <v>1140</v>
      </c>
      <c r="FM310" s="907" t="s">
        <v>1140</v>
      </c>
      <c r="FN310" s="907" t="s">
        <v>1140</v>
      </c>
      <c r="FO310" s="907" t="s">
        <v>1140</v>
      </c>
      <c r="FP310" s="907" t="s">
        <v>1140</v>
      </c>
      <c r="FQ310" s="907" t="s">
        <v>1140</v>
      </c>
      <c r="FR310" s="907" t="s">
        <v>534</v>
      </c>
      <c r="FS310" s="907" t="s">
        <v>1140</v>
      </c>
      <c r="FT310" s="907" t="s">
        <v>1140</v>
      </c>
      <c r="FU310" s="907" t="s">
        <v>1140</v>
      </c>
      <c r="FV310" s="907" t="s">
        <v>534</v>
      </c>
      <c r="FW310" s="907" t="s">
        <v>1140</v>
      </c>
      <c r="FX310" s="907" t="s">
        <v>534</v>
      </c>
      <c r="FY310" s="907" t="s">
        <v>534</v>
      </c>
      <c r="FZ310" s="907" t="s">
        <v>534</v>
      </c>
      <c r="GA310" s="907" t="s">
        <v>534</v>
      </c>
      <c r="GB310" s="907" t="s">
        <v>1140</v>
      </c>
      <c r="GC310" s="907" t="s">
        <v>1140</v>
      </c>
      <c r="GD310" s="907" t="s">
        <v>534</v>
      </c>
      <c r="GE310" s="907" t="s">
        <v>534</v>
      </c>
      <c r="GF310" s="907" t="s">
        <v>1140</v>
      </c>
      <c r="GG310" s="907" t="s">
        <v>1140</v>
      </c>
      <c r="GH310" s="907" t="s">
        <v>534</v>
      </c>
      <c r="GI310" s="907" t="s">
        <v>1140</v>
      </c>
      <c r="GJ310" s="907" t="s">
        <v>534</v>
      </c>
      <c r="GK310" s="907" t="s">
        <v>1140</v>
      </c>
    </row>
    <row r="311" spans="1:193" x14ac:dyDescent="0.2">
      <c r="A311" s="906">
        <v>44771</v>
      </c>
      <c r="B311" s="907" t="s">
        <v>1140</v>
      </c>
      <c r="C311" s="907" t="s">
        <v>1140</v>
      </c>
      <c r="D311" s="907" t="s">
        <v>1140</v>
      </c>
      <c r="E311" s="907" t="s">
        <v>534</v>
      </c>
      <c r="F311" s="907" t="s">
        <v>1140</v>
      </c>
      <c r="G311" s="907" t="s">
        <v>1140</v>
      </c>
      <c r="H311" s="907" t="s">
        <v>1140</v>
      </c>
      <c r="I311" s="907" t="s">
        <v>1140</v>
      </c>
      <c r="J311" s="907" t="s">
        <v>1140</v>
      </c>
      <c r="K311" s="907" t="s">
        <v>1140</v>
      </c>
      <c r="L311" s="907" t="s">
        <v>1140</v>
      </c>
      <c r="M311" s="907" t="s">
        <v>1140</v>
      </c>
      <c r="N311" s="907" t="s">
        <v>1140</v>
      </c>
      <c r="O311" s="907" t="s">
        <v>1140</v>
      </c>
      <c r="P311" s="907" t="s">
        <v>1140</v>
      </c>
      <c r="Q311" s="907" t="s">
        <v>1140</v>
      </c>
      <c r="R311" s="907" t="s">
        <v>534</v>
      </c>
      <c r="S311" s="907" t="s">
        <v>1140</v>
      </c>
      <c r="T311" s="907" t="s">
        <v>1140</v>
      </c>
      <c r="U311" s="907" t="s">
        <v>1140</v>
      </c>
      <c r="V311" s="907" t="s">
        <v>1140</v>
      </c>
      <c r="W311" s="907" t="s">
        <v>1140</v>
      </c>
      <c r="X311" s="907" t="s">
        <v>1140</v>
      </c>
      <c r="Y311" s="907" t="s">
        <v>1140</v>
      </c>
      <c r="Z311" s="907" t="s">
        <v>1140</v>
      </c>
      <c r="AA311" s="907" t="s">
        <v>1140</v>
      </c>
      <c r="AB311" s="907" t="s">
        <v>1140</v>
      </c>
      <c r="AC311" s="907" t="s">
        <v>1140</v>
      </c>
      <c r="AD311" s="907" t="s">
        <v>1140</v>
      </c>
      <c r="AE311" s="907" t="s">
        <v>1140</v>
      </c>
      <c r="AF311" s="907" t="s">
        <v>1140</v>
      </c>
      <c r="AG311" s="907" t="s">
        <v>1140</v>
      </c>
      <c r="AH311" s="907" t="s">
        <v>1140</v>
      </c>
      <c r="AI311" s="907" t="s">
        <v>1140</v>
      </c>
      <c r="AJ311" s="907" t="s">
        <v>1140</v>
      </c>
      <c r="AK311" s="907" t="s">
        <v>1140</v>
      </c>
      <c r="AL311" s="907" t="s">
        <v>1140</v>
      </c>
      <c r="AM311" s="907" t="s">
        <v>1140</v>
      </c>
      <c r="AN311" s="907" t="s">
        <v>1140</v>
      </c>
      <c r="AO311" s="907" t="s">
        <v>1140</v>
      </c>
      <c r="AP311" s="907" t="s">
        <v>1140</v>
      </c>
      <c r="AQ311" s="907" t="s">
        <v>1140</v>
      </c>
      <c r="AR311" s="907" t="s">
        <v>1140</v>
      </c>
      <c r="AS311" s="907" t="s">
        <v>1140</v>
      </c>
      <c r="AT311" s="907" t="s">
        <v>1140</v>
      </c>
      <c r="AU311" s="907" t="s">
        <v>1140</v>
      </c>
      <c r="AV311" s="907" t="s">
        <v>1140</v>
      </c>
      <c r="AW311" s="907" t="s">
        <v>1140</v>
      </c>
      <c r="AX311" s="907" t="s">
        <v>1140</v>
      </c>
      <c r="AY311" s="907" t="s">
        <v>534</v>
      </c>
      <c r="AZ311" s="907" t="s">
        <v>534</v>
      </c>
      <c r="BA311" s="907" t="s">
        <v>1140</v>
      </c>
      <c r="BB311" s="907" t="s">
        <v>534</v>
      </c>
      <c r="BC311" s="907" t="s">
        <v>1140</v>
      </c>
      <c r="BD311" s="907" t="s">
        <v>534</v>
      </c>
      <c r="BE311" s="907" t="s">
        <v>1140</v>
      </c>
      <c r="BF311" s="907" t="s">
        <v>1140</v>
      </c>
      <c r="BG311" s="907" t="s">
        <v>534</v>
      </c>
      <c r="BH311" s="907" t="s">
        <v>534</v>
      </c>
      <c r="BI311" s="907" t="s">
        <v>1140</v>
      </c>
      <c r="BJ311" s="907" t="s">
        <v>534</v>
      </c>
      <c r="BK311" s="907" t="s">
        <v>1140</v>
      </c>
      <c r="BL311" s="907" t="s">
        <v>534</v>
      </c>
      <c r="BM311" s="907" t="s">
        <v>1140</v>
      </c>
      <c r="BN311" s="907" t="s">
        <v>1140</v>
      </c>
      <c r="BO311" s="907" t="s">
        <v>534</v>
      </c>
      <c r="BP311" s="907" t="s">
        <v>534</v>
      </c>
      <c r="BQ311" s="907" t="s">
        <v>534</v>
      </c>
      <c r="BR311" s="907" t="s">
        <v>534</v>
      </c>
      <c r="BS311" s="907" t="s">
        <v>1140</v>
      </c>
      <c r="BT311" s="907" t="s">
        <v>534</v>
      </c>
      <c r="BU311" s="907" t="s">
        <v>1140</v>
      </c>
      <c r="BV311" s="907" t="s">
        <v>1140</v>
      </c>
      <c r="BW311" s="907" t="s">
        <v>1140</v>
      </c>
      <c r="BX311" s="907" t="s">
        <v>1140</v>
      </c>
      <c r="BY311" s="907" t="s">
        <v>1140</v>
      </c>
      <c r="BZ311" s="907" t="s">
        <v>534</v>
      </c>
      <c r="CA311" s="907" t="s">
        <v>534</v>
      </c>
      <c r="CB311" s="907" t="s">
        <v>1140</v>
      </c>
      <c r="CC311" s="907" t="s">
        <v>1140</v>
      </c>
      <c r="CD311" s="907" t="s">
        <v>1140</v>
      </c>
      <c r="CE311" s="907" t="s">
        <v>1140</v>
      </c>
      <c r="CF311" s="907" t="s">
        <v>534</v>
      </c>
      <c r="CG311" s="907" t="s">
        <v>1140</v>
      </c>
      <c r="CH311" s="907" t="s">
        <v>1140</v>
      </c>
      <c r="CI311" s="907" t="s">
        <v>1140</v>
      </c>
      <c r="CJ311" s="907" t="s">
        <v>1140</v>
      </c>
      <c r="CK311" s="907" t="s">
        <v>534</v>
      </c>
      <c r="CL311" s="907" t="s">
        <v>1140</v>
      </c>
      <c r="CM311" s="907" t="s">
        <v>1140</v>
      </c>
      <c r="CN311" s="907" t="s">
        <v>534</v>
      </c>
      <c r="CO311" s="907" t="s">
        <v>1140</v>
      </c>
      <c r="CP311" s="907" t="s">
        <v>1140</v>
      </c>
      <c r="CQ311" s="907" t="s">
        <v>1140</v>
      </c>
      <c r="CR311" s="907" t="s">
        <v>1140</v>
      </c>
      <c r="CS311" s="907" t="s">
        <v>1140</v>
      </c>
      <c r="CT311" s="907" t="s">
        <v>1140</v>
      </c>
      <c r="CU311" s="907" t="s">
        <v>1140</v>
      </c>
      <c r="CV311" s="907" t="s">
        <v>1140</v>
      </c>
      <c r="CW311" s="907" t="s">
        <v>1140</v>
      </c>
      <c r="CX311" s="907" t="s">
        <v>1140</v>
      </c>
      <c r="CY311" s="907" t="s">
        <v>1140</v>
      </c>
      <c r="CZ311" s="907" t="s">
        <v>534</v>
      </c>
      <c r="DA311" s="907" t="s">
        <v>1140</v>
      </c>
      <c r="DB311" s="907" t="s">
        <v>1140</v>
      </c>
      <c r="DC311" s="907" t="s">
        <v>1140</v>
      </c>
      <c r="DD311" s="907" t="s">
        <v>1140</v>
      </c>
      <c r="DE311" s="907" t="s">
        <v>1140</v>
      </c>
      <c r="DF311" s="907" t="s">
        <v>1140</v>
      </c>
      <c r="DG311" s="907" t="s">
        <v>1140</v>
      </c>
      <c r="DH311" s="907" t="s">
        <v>1140</v>
      </c>
      <c r="DI311" s="907" t="s">
        <v>1140</v>
      </c>
      <c r="DJ311" s="907" t="s">
        <v>534</v>
      </c>
      <c r="DK311" s="907" t="s">
        <v>1140</v>
      </c>
      <c r="DL311" s="907" t="s">
        <v>1140</v>
      </c>
      <c r="DM311" s="907" t="s">
        <v>1140</v>
      </c>
      <c r="DN311" s="907" t="s">
        <v>1140</v>
      </c>
      <c r="DO311" s="907" t="s">
        <v>1140</v>
      </c>
      <c r="DP311" s="907" t="s">
        <v>1140</v>
      </c>
      <c r="DQ311" s="907" t="s">
        <v>1140</v>
      </c>
      <c r="DR311" s="907" t="s">
        <v>534</v>
      </c>
      <c r="DS311" s="907" t="s">
        <v>534</v>
      </c>
      <c r="DT311" s="907" t="s">
        <v>534</v>
      </c>
      <c r="DU311" s="907" t="s">
        <v>1140</v>
      </c>
      <c r="DV311" s="907" t="s">
        <v>1140</v>
      </c>
      <c r="DW311" s="907" t="s">
        <v>534</v>
      </c>
      <c r="DX311" s="907" t="s">
        <v>534</v>
      </c>
      <c r="DY311" s="907" t="s">
        <v>534</v>
      </c>
      <c r="DZ311" s="907" t="s">
        <v>534</v>
      </c>
      <c r="EA311" s="907" t="s">
        <v>534</v>
      </c>
      <c r="EB311" s="907" t="s">
        <v>534</v>
      </c>
      <c r="EC311" s="907" t="s">
        <v>534</v>
      </c>
      <c r="ED311" s="907" t="s">
        <v>534</v>
      </c>
      <c r="EE311" s="907" t="s">
        <v>534</v>
      </c>
      <c r="EF311" s="907" t="s">
        <v>1140</v>
      </c>
      <c r="EG311" s="907" t="s">
        <v>1140</v>
      </c>
      <c r="EH311" s="907" t="s">
        <v>1140</v>
      </c>
      <c r="EI311" s="907" t="s">
        <v>1140</v>
      </c>
      <c r="EJ311" s="907" t="s">
        <v>1140</v>
      </c>
      <c r="EK311" s="907" t="s">
        <v>1140</v>
      </c>
      <c r="EL311" s="907" t="s">
        <v>1140</v>
      </c>
      <c r="EM311" s="907" t="s">
        <v>1140</v>
      </c>
      <c r="EN311" s="907" t="s">
        <v>1140</v>
      </c>
      <c r="EO311" s="907" t="s">
        <v>1140</v>
      </c>
      <c r="EP311" s="907" t="s">
        <v>1140</v>
      </c>
      <c r="EQ311" s="907" t="s">
        <v>1140</v>
      </c>
      <c r="ER311" s="907" t="s">
        <v>534</v>
      </c>
      <c r="ES311" s="907" t="s">
        <v>534</v>
      </c>
      <c r="ET311" s="907" t="s">
        <v>534</v>
      </c>
      <c r="EU311" s="907" t="s">
        <v>1140</v>
      </c>
      <c r="EV311" s="907" t="s">
        <v>1140</v>
      </c>
      <c r="EW311" s="907" t="s">
        <v>1140</v>
      </c>
      <c r="EX311" s="907" t="s">
        <v>534</v>
      </c>
      <c r="EY311" s="907" t="s">
        <v>1140</v>
      </c>
      <c r="EZ311" s="907" t="s">
        <v>1140</v>
      </c>
      <c r="FA311" s="907" t="s">
        <v>1140</v>
      </c>
      <c r="FB311" s="907" t="s">
        <v>1140</v>
      </c>
      <c r="FC311" s="907" t="s">
        <v>534</v>
      </c>
      <c r="FD311" s="907" t="s">
        <v>1140</v>
      </c>
      <c r="FE311" s="907" t="s">
        <v>1140</v>
      </c>
      <c r="FF311" s="907" t="s">
        <v>1140</v>
      </c>
      <c r="FG311" s="907" t="s">
        <v>1140</v>
      </c>
      <c r="FH311" s="907" t="s">
        <v>534</v>
      </c>
      <c r="FI311" s="907" t="s">
        <v>534</v>
      </c>
      <c r="FJ311" s="907" t="s">
        <v>1140</v>
      </c>
      <c r="FK311" s="907" t="s">
        <v>1140</v>
      </c>
      <c r="FL311" s="907" t="s">
        <v>1140</v>
      </c>
      <c r="FM311" s="907" t="s">
        <v>1140</v>
      </c>
      <c r="FN311" s="907" t="s">
        <v>1140</v>
      </c>
      <c r="FO311" s="907" t="s">
        <v>1140</v>
      </c>
      <c r="FP311" s="907" t="s">
        <v>1140</v>
      </c>
      <c r="FQ311" s="907" t="s">
        <v>1140</v>
      </c>
      <c r="FR311" s="907" t="s">
        <v>534</v>
      </c>
      <c r="FS311" s="907" t="s">
        <v>1140</v>
      </c>
      <c r="FT311" s="907" t="s">
        <v>1140</v>
      </c>
      <c r="FU311" s="907" t="s">
        <v>1140</v>
      </c>
      <c r="FV311" s="907" t="s">
        <v>534</v>
      </c>
      <c r="FW311" s="907" t="s">
        <v>1140</v>
      </c>
      <c r="FX311" s="907" t="s">
        <v>534</v>
      </c>
      <c r="FY311" s="907" t="s">
        <v>534</v>
      </c>
      <c r="FZ311" s="907" t="s">
        <v>534</v>
      </c>
      <c r="GA311" s="907" t="s">
        <v>534</v>
      </c>
      <c r="GB311" s="907" t="s">
        <v>534</v>
      </c>
      <c r="GC311" s="907" t="s">
        <v>1140</v>
      </c>
      <c r="GD311" s="907" t="s">
        <v>534</v>
      </c>
      <c r="GE311" s="907" t="s">
        <v>534</v>
      </c>
      <c r="GF311" s="907" t="s">
        <v>1140</v>
      </c>
      <c r="GG311" s="907" t="s">
        <v>1140</v>
      </c>
      <c r="GH311" s="907" t="s">
        <v>534</v>
      </c>
      <c r="GI311" s="907" t="s">
        <v>1140</v>
      </c>
      <c r="GJ311" s="907" t="s">
        <v>534</v>
      </c>
      <c r="GK311" s="907" t="s">
        <v>534</v>
      </c>
    </row>
    <row r="312" spans="1:193" x14ac:dyDescent="0.2">
      <c r="A312" s="906">
        <v>44772</v>
      </c>
      <c r="B312" s="907" t="s">
        <v>1140</v>
      </c>
      <c r="C312" s="907" t="s">
        <v>1140</v>
      </c>
      <c r="D312" s="907" t="s">
        <v>1140</v>
      </c>
      <c r="E312" s="907" t="s">
        <v>534</v>
      </c>
      <c r="F312" s="907" t="s">
        <v>1140</v>
      </c>
      <c r="G312" s="907" t="s">
        <v>1140</v>
      </c>
      <c r="H312" s="907" t="s">
        <v>1140</v>
      </c>
      <c r="I312" s="907" t="s">
        <v>1140</v>
      </c>
      <c r="J312" s="907" t="s">
        <v>1140</v>
      </c>
      <c r="K312" s="907" t="s">
        <v>1140</v>
      </c>
      <c r="L312" s="907" t="s">
        <v>1140</v>
      </c>
      <c r="M312" s="907" t="s">
        <v>1140</v>
      </c>
      <c r="N312" s="907" t="s">
        <v>1140</v>
      </c>
      <c r="O312" s="907" t="s">
        <v>1140</v>
      </c>
      <c r="P312" s="907" t="s">
        <v>1140</v>
      </c>
      <c r="Q312" s="907" t="s">
        <v>1140</v>
      </c>
      <c r="R312" s="907" t="s">
        <v>1140</v>
      </c>
      <c r="S312" s="907" t="s">
        <v>1140</v>
      </c>
      <c r="T312" s="907" t="s">
        <v>1140</v>
      </c>
      <c r="U312" s="907" t="s">
        <v>1140</v>
      </c>
      <c r="V312" s="907" t="s">
        <v>1140</v>
      </c>
      <c r="W312" s="907" t="s">
        <v>1140</v>
      </c>
      <c r="X312" s="907" t="s">
        <v>1140</v>
      </c>
      <c r="Y312" s="907" t="s">
        <v>1140</v>
      </c>
      <c r="Z312" s="907" t="s">
        <v>1140</v>
      </c>
      <c r="AA312" s="907" t="s">
        <v>1140</v>
      </c>
      <c r="AB312" s="907" t="s">
        <v>1140</v>
      </c>
      <c r="AC312" s="907" t="s">
        <v>1140</v>
      </c>
      <c r="AD312" s="907" t="s">
        <v>1140</v>
      </c>
      <c r="AE312" s="907" t="s">
        <v>1140</v>
      </c>
      <c r="AF312" s="907" t="s">
        <v>1140</v>
      </c>
      <c r="AG312" s="907" t="s">
        <v>1140</v>
      </c>
      <c r="AH312" s="907" t="s">
        <v>1140</v>
      </c>
      <c r="AI312" s="907" t="s">
        <v>1140</v>
      </c>
      <c r="AJ312" s="907" t="s">
        <v>1140</v>
      </c>
      <c r="AK312" s="907" t="s">
        <v>1140</v>
      </c>
      <c r="AL312" s="907" t="s">
        <v>1140</v>
      </c>
      <c r="AM312" s="907" t="s">
        <v>1140</v>
      </c>
      <c r="AN312" s="907" t="s">
        <v>1140</v>
      </c>
      <c r="AO312" s="907" t="s">
        <v>1140</v>
      </c>
      <c r="AP312" s="907" t="s">
        <v>1140</v>
      </c>
      <c r="AQ312" s="907" t="s">
        <v>1140</v>
      </c>
      <c r="AR312" s="907" t="s">
        <v>1140</v>
      </c>
      <c r="AS312" s="907" t="s">
        <v>1140</v>
      </c>
      <c r="AT312" s="907" t="s">
        <v>1140</v>
      </c>
      <c r="AU312" s="907" t="s">
        <v>1140</v>
      </c>
      <c r="AV312" s="907" t="s">
        <v>1140</v>
      </c>
      <c r="AW312" s="907" t="s">
        <v>1140</v>
      </c>
      <c r="AX312" s="907" t="s">
        <v>1140</v>
      </c>
      <c r="AY312" s="907" t="s">
        <v>534</v>
      </c>
      <c r="AZ312" s="907" t="s">
        <v>534</v>
      </c>
      <c r="BA312" s="907" t="s">
        <v>1140</v>
      </c>
      <c r="BB312" s="907" t="s">
        <v>534</v>
      </c>
      <c r="BC312" s="907" t="s">
        <v>1140</v>
      </c>
      <c r="BD312" s="907" t="s">
        <v>534</v>
      </c>
      <c r="BE312" s="907" t="s">
        <v>1140</v>
      </c>
      <c r="BF312" s="907" t="s">
        <v>1140</v>
      </c>
      <c r="BG312" s="907" t="s">
        <v>534</v>
      </c>
      <c r="BH312" s="907" t="s">
        <v>534</v>
      </c>
      <c r="BI312" s="907" t="s">
        <v>1140</v>
      </c>
      <c r="BJ312" s="907" t="s">
        <v>534</v>
      </c>
      <c r="BK312" s="907" t="s">
        <v>1140</v>
      </c>
      <c r="BL312" s="907" t="s">
        <v>534</v>
      </c>
      <c r="BM312" s="907" t="s">
        <v>1140</v>
      </c>
      <c r="BN312" s="907" t="s">
        <v>1140</v>
      </c>
      <c r="BO312" s="907" t="s">
        <v>534</v>
      </c>
      <c r="BP312" s="907" t="s">
        <v>534</v>
      </c>
      <c r="BQ312" s="907" t="s">
        <v>534</v>
      </c>
      <c r="BR312" s="907" t="s">
        <v>534</v>
      </c>
      <c r="BS312" s="907" t="s">
        <v>1140</v>
      </c>
      <c r="BT312" s="907" t="s">
        <v>534</v>
      </c>
      <c r="BU312" s="907" t="s">
        <v>1140</v>
      </c>
      <c r="BV312" s="907" t="s">
        <v>1140</v>
      </c>
      <c r="BW312" s="907" t="s">
        <v>1140</v>
      </c>
      <c r="BX312" s="907" t="s">
        <v>1140</v>
      </c>
      <c r="BY312" s="907" t="s">
        <v>1140</v>
      </c>
      <c r="BZ312" s="907" t="s">
        <v>534</v>
      </c>
      <c r="CA312" s="907" t="s">
        <v>534</v>
      </c>
      <c r="CB312" s="907" t="s">
        <v>1140</v>
      </c>
      <c r="CC312" s="907" t="s">
        <v>1140</v>
      </c>
      <c r="CD312" s="907" t="s">
        <v>1140</v>
      </c>
      <c r="CE312" s="907" t="s">
        <v>534</v>
      </c>
      <c r="CF312" s="907" t="s">
        <v>534</v>
      </c>
      <c r="CG312" s="907" t="s">
        <v>1140</v>
      </c>
      <c r="CH312" s="907" t="s">
        <v>1140</v>
      </c>
      <c r="CI312" s="907" t="s">
        <v>1140</v>
      </c>
      <c r="CJ312" s="907" t="s">
        <v>1140</v>
      </c>
      <c r="CK312" s="907" t="s">
        <v>1140</v>
      </c>
      <c r="CL312" s="907" t="s">
        <v>1140</v>
      </c>
      <c r="CM312" s="907" t="s">
        <v>1140</v>
      </c>
      <c r="CN312" s="907" t="s">
        <v>534</v>
      </c>
      <c r="CO312" s="907" t="s">
        <v>1140</v>
      </c>
      <c r="CP312" s="907" t="s">
        <v>1140</v>
      </c>
      <c r="CQ312" s="907" t="s">
        <v>1140</v>
      </c>
      <c r="CR312" s="907" t="s">
        <v>1140</v>
      </c>
      <c r="CS312" s="907" t="s">
        <v>1140</v>
      </c>
      <c r="CT312" s="907" t="s">
        <v>1140</v>
      </c>
      <c r="CU312" s="907" t="s">
        <v>1140</v>
      </c>
      <c r="CV312" s="907" t="s">
        <v>1140</v>
      </c>
      <c r="CW312" s="907" t="s">
        <v>1140</v>
      </c>
      <c r="CX312" s="907" t="s">
        <v>1140</v>
      </c>
      <c r="CY312" s="907" t="s">
        <v>1140</v>
      </c>
      <c r="CZ312" s="907" t="s">
        <v>534</v>
      </c>
      <c r="DA312" s="907" t="s">
        <v>1140</v>
      </c>
      <c r="DB312" s="907" t="s">
        <v>1140</v>
      </c>
      <c r="DC312" s="907" t="s">
        <v>1140</v>
      </c>
      <c r="DD312" s="907" t="s">
        <v>1140</v>
      </c>
      <c r="DE312" s="907" t="s">
        <v>1140</v>
      </c>
      <c r="DF312" s="907" t="s">
        <v>1140</v>
      </c>
      <c r="DG312" s="907" t="s">
        <v>1140</v>
      </c>
      <c r="DH312" s="907" t="s">
        <v>1140</v>
      </c>
      <c r="DI312" s="907" t="s">
        <v>1140</v>
      </c>
      <c r="DJ312" s="907" t="s">
        <v>534</v>
      </c>
      <c r="DK312" s="907" t="s">
        <v>1140</v>
      </c>
      <c r="DL312" s="907" t="s">
        <v>1140</v>
      </c>
      <c r="DM312" s="907" t="s">
        <v>1140</v>
      </c>
      <c r="DN312" s="907" t="s">
        <v>534</v>
      </c>
      <c r="DO312" s="907" t="s">
        <v>1140</v>
      </c>
      <c r="DP312" s="907" t="s">
        <v>1140</v>
      </c>
      <c r="DQ312" s="907" t="s">
        <v>1140</v>
      </c>
      <c r="DR312" s="907" t="s">
        <v>534</v>
      </c>
      <c r="DS312" s="907" t="s">
        <v>534</v>
      </c>
      <c r="DT312" s="907" t="s">
        <v>534</v>
      </c>
      <c r="DU312" s="907" t="s">
        <v>1140</v>
      </c>
      <c r="DV312" s="907" t="s">
        <v>1140</v>
      </c>
      <c r="DW312" s="907" t="s">
        <v>534</v>
      </c>
      <c r="DX312" s="907" t="s">
        <v>534</v>
      </c>
      <c r="DY312" s="907" t="s">
        <v>534</v>
      </c>
      <c r="DZ312" s="907" t="s">
        <v>534</v>
      </c>
      <c r="EA312" s="907" t="s">
        <v>534</v>
      </c>
      <c r="EB312" s="907" t="s">
        <v>1140</v>
      </c>
      <c r="EC312" s="907" t="s">
        <v>534</v>
      </c>
      <c r="ED312" s="907" t="s">
        <v>534</v>
      </c>
      <c r="EE312" s="907" t="s">
        <v>534</v>
      </c>
      <c r="EF312" s="907" t="s">
        <v>1140</v>
      </c>
      <c r="EG312" s="907" t="s">
        <v>1140</v>
      </c>
      <c r="EH312" s="907" t="s">
        <v>1140</v>
      </c>
      <c r="EI312" s="907" t="s">
        <v>1140</v>
      </c>
      <c r="EJ312" s="907" t="s">
        <v>1140</v>
      </c>
      <c r="EK312" s="907" t="s">
        <v>1140</v>
      </c>
      <c r="EL312" s="907" t="s">
        <v>1140</v>
      </c>
      <c r="EM312" s="907" t="s">
        <v>1140</v>
      </c>
      <c r="EN312" s="907" t="s">
        <v>1140</v>
      </c>
      <c r="EO312" s="907" t="s">
        <v>1140</v>
      </c>
      <c r="EP312" s="907" t="s">
        <v>1140</v>
      </c>
      <c r="EQ312" s="907" t="s">
        <v>1140</v>
      </c>
      <c r="ER312" s="907" t="s">
        <v>534</v>
      </c>
      <c r="ES312" s="907" t="s">
        <v>534</v>
      </c>
      <c r="ET312" s="907" t="s">
        <v>534</v>
      </c>
      <c r="EU312" s="907" t="s">
        <v>534</v>
      </c>
      <c r="EV312" s="907" t="s">
        <v>534</v>
      </c>
      <c r="EW312" s="907" t="s">
        <v>1140</v>
      </c>
      <c r="EX312" s="907" t="s">
        <v>534</v>
      </c>
      <c r="EY312" s="907" t="s">
        <v>1140</v>
      </c>
      <c r="EZ312" s="907" t="s">
        <v>1140</v>
      </c>
      <c r="FA312" s="907" t="s">
        <v>1140</v>
      </c>
      <c r="FB312" s="907" t="s">
        <v>1140</v>
      </c>
      <c r="FC312" s="907" t="s">
        <v>534</v>
      </c>
      <c r="FD312" s="907" t="s">
        <v>1140</v>
      </c>
      <c r="FE312" s="907" t="s">
        <v>1140</v>
      </c>
      <c r="FF312" s="907" t="s">
        <v>534</v>
      </c>
      <c r="FG312" s="907" t="s">
        <v>1140</v>
      </c>
      <c r="FH312" s="907" t="s">
        <v>534</v>
      </c>
      <c r="FI312" s="907" t="s">
        <v>534</v>
      </c>
      <c r="FJ312" s="907" t="s">
        <v>1140</v>
      </c>
      <c r="FK312" s="907" t="s">
        <v>1140</v>
      </c>
      <c r="FL312" s="907" t="s">
        <v>1140</v>
      </c>
      <c r="FM312" s="907" t="s">
        <v>1140</v>
      </c>
      <c r="FN312" s="907" t="s">
        <v>1140</v>
      </c>
      <c r="FO312" s="907" t="s">
        <v>1140</v>
      </c>
      <c r="FP312" s="907" t="s">
        <v>1140</v>
      </c>
      <c r="FQ312" s="907" t="s">
        <v>1140</v>
      </c>
      <c r="FR312" s="907" t="s">
        <v>534</v>
      </c>
      <c r="FS312" s="907" t="s">
        <v>1140</v>
      </c>
      <c r="FT312" s="907" t="s">
        <v>1140</v>
      </c>
      <c r="FU312" s="907" t="s">
        <v>1140</v>
      </c>
      <c r="FV312" s="907" t="s">
        <v>534</v>
      </c>
      <c r="FW312" s="907" t="s">
        <v>1140</v>
      </c>
      <c r="FX312" s="907" t="s">
        <v>534</v>
      </c>
      <c r="FY312" s="907" t="s">
        <v>534</v>
      </c>
      <c r="FZ312" s="907" t="s">
        <v>534</v>
      </c>
      <c r="GA312" s="907" t="s">
        <v>534</v>
      </c>
      <c r="GB312" s="907" t="s">
        <v>534</v>
      </c>
      <c r="GC312" s="907" t="s">
        <v>1140</v>
      </c>
      <c r="GD312" s="907" t="s">
        <v>534</v>
      </c>
      <c r="GE312" s="907" t="s">
        <v>534</v>
      </c>
      <c r="GF312" s="907" t="s">
        <v>1140</v>
      </c>
      <c r="GG312" s="907" t="s">
        <v>1140</v>
      </c>
      <c r="GH312" s="907" t="s">
        <v>534</v>
      </c>
      <c r="GI312" s="907" t="s">
        <v>1140</v>
      </c>
      <c r="GJ312" s="907" t="s">
        <v>534</v>
      </c>
      <c r="GK312" s="907" t="s">
        <v>534</v>
      </c>
    </row>
    <row r="313" spans="1:193" x14ac:dyDescent="0.2">
      <c r="A313" s="906">
        <v>44773</v>
      </c>
      <c r="B313" s="907" t="s">
        <v>1140</v>
      </c>
      <c r="C313" s="907" t="s">
        <v>1140</v>
      </c>
      <c r="D313" s="907" t="s">
        <v>1140</v>
      </c>
      <c r="E313" s="907" t="s">
        <v>534</v>
      </c>
      <c r="F313" s="907" t="s">
        <v>1140</v>
      </c>
      <c r="G313" s="907" t="s">
        <v>1140</v>
      </c>
      <c r="H313" s="907" t="s">
        <v>1140</v>
      </c>
      <c r="I313" s="907" t="s">
        <v>1140</v>
      </c>
      <c r="J313" s="907" t="s">
        <v>534</v>
      </c>
      <c r="K313" s="907" t="s">
        <v>534</v>
      </c>
      <c r="L313" s="907" t="s">
        <v>1140</v>
      </c>
      <c r="M313" s="907" t="s">
        <v>1140</v>
      </c>
      <c r="N313" s="907" t="s">
        <v>1140</v>
      </c>
      <c r="O313" s="907" t="s">
        <v>1140</v>
      </c>
      <c r="P313" s="907" t="s">
        <v>1140</v>
      </c>
      <c r="Q313" s="907" t="s">
        <v>1140</v>
      </c>
      <c r="R313" s="907" t="s">
        <v>534</v>
      </c>
      <c r="S313" s="907" t="s">
        <v>1140</v>
      </c>
      <c r="T313" s="907" t="s">
        <v>1140</v>
      </c>
      <c r="U313" s="907" t="s">
        <v>1140</v>
      </c>
      <c r="V313" s="907" t="s">
        <v>1140</v>
      </c>
      <c r="W313" s="907" t="s">
        <v>1140</v>
      </c>
      <c r="X313" s="907" t="s">
        <v>1140</v>
      </c>
      <c r="Y313" s="907" t="s">
        <v>1140</v>
      </c>
      <c r="Z313" s="907" t="s">
        <v>1140</v>
      </c>
      <c r="AA313" s="907" t="s">
        <v>1140</v>
      </c>
      <c r="AB313" s="907" t="s">
        <v>1140</v>
      </c>
      <c r="AC313" s="907" t="s">
        <v>1140</v>
      </c>
      <c r="AD313" s="907" t="s">
        <v>1140</v>
      </c>
      <c r="AE313" s="907" t="s">
        <v>1140</v>
      </c>
      <c r="AF313" s="907" t="s">
        <v>534</v>
      </c>
      <c r="AG313" s="907" t="s">
        <v>534</v>
      </c>
      <c r="AH313" s="907" t="s">
        <v>1140</v>
      </c>
      <c r="AI313" s="907" t="s">
        <v>1140</v>
      </c>
      <c r="AJ313" s="907" t="s">
        <v>1140</v>
      </c>
      <c r="AK313" s="907" t="s">
        <v>1140</v>
      </c>
      <c r="AL313" s="907" t="s">
        <v>1140</v>
      </c>
      <c r="AM313" s="907" t="s">
        <v>1140</v>
      </c>
      <c r="AN313" s="907" t="s">
        <v>1140</v>
      </c>
      <c r="AO313" s="907" t="s">
        <v>1140</v>
      </c>
      <c r="AP313" s="907" t="s">
        <v>1140</v>
      </c>
      <c r="AQ313" s="907" t="s">
        <v>1140</v>
      </c>
      <c r="AR313" s="907" t="s">
        <v>1140</v>
      </c>
      <c r="AS313" s="907" t="s">
        <v>1140</v>
      </c>
      <c r="AT313" s="907" t="s">
        <v>1140</v>
      </c>
      <c r="AU313" s="907" t="s">
        <v>1140</v>
      </c>
      <c r="AV313" s="907" t="s">
        <v>1140</v>
      </c>
      <c r="AW313" s="907" t="s">
        <v>1140</v>
      </c>
      <c r="AX313" s="907" t="s">
        <v>1140</v>
      </c>
      <c r="AY313" s="907" t="s">
        <v>534</v>
      </c>
      <c r="AZ313" s="907" t="s">
        <v>534</v>
      </c>
      <c r="BA313" s="907" t="s">
        <v>1140</v>
      </c>
      <c r="BB313" s="907" t="s">
        <v>534</v>
      </c>
      <c r="BC313" s="907" t="s">
        <v>534</v>
      </c>
      <c r="BD313" s="907" t="s">
        <v>534</v>
      </c>
      <c r="BE313" s="907" t="s">
        <v>1140</v>
      </c>
      <c r="BF313" s="907" t="s">
        <v>1140</v>
      </c>
      <c r="BG313" s="907" t="s">
        <v>534</v>
      </c>
      <c r="BH313" s="907" t="s">
        <v>534</v>
      </c>
      <c r="BI313" s="907" t="s">
        <v>1140</v>
      </c>
      <c r="BJ313" s="907" t="s">
        <v>534</v>
      </c>
      <c r="BK313" s="907" t="s">
        <v>534</v>
      </c>
      <c r="BL313" s="907" t="s">
        <v>534</v>
      </c>
      <c r="BM313" s="907" t="s">
        <v>1140</v>
      </c>
      <c r="BN313" s="907" t="s">
        <v>1140</v>
      </c>
      <c r="BO313" s="907" t="s">
        <v>534</v>
      </c>
      <c r="BP313" s="907" t="s">
        <v>534</v>
      </c>
      <c r="BQ313" s="907" t="s">
        <v>534</v>
      </c>
      <c r="BR313" s="907" t="s">
        <v>534</v>
      </c>
      <c r="BS313" s="907" t="s">
        <v>1140</v>
      </c>
      <c r="BT313" s="907" t="s">
        <v>534</v>
      </c>
      <c r="BU313" s="907" t="s">
        <v>1140</v>
      </c>
      <c r="BV313" s="907" t="s">
        <v>1140</v>
      </c>
      <c r="BW313" s="907" t="s">
        <v>1140</v>
      </c>
      <c r="BX313" s="907" t="s">
        <v>1140</v>
      </c>
      <c r="BY313" s="907" t="s">
        <v>1140</v>
      </c>
      <c r="BZ313" s="907" t="s">
        <v>534</v>
      </c>
      <c r="CA313" s="907" t="s">
        <v>534</v>
      </c>
      <c r="CB313" s="907" t="s">
        <v>1140</v>
      </c>
      <c r="CC313" s="907" t="s">
        <v>1140</v>
      </c>
      <c r="CD313" s="907" t="s">
        <v>1140</v>
      </c>
      <c r="CE313" s="907" t="s">
        <v>1140</v>
      </c>
      <c r="CF313" s="907" t="s">
        <v>534</v>
      </c>
      <c r="CG313" s="907" t="s">
        <v>1140</v>
      </c>
      <c r="CH313" s="907" t="s">
        <v>1140</v>
      </c>
      <c r="CI313" s="907" t="s">
        <v>1140</v>
      </c>
      <c r="CJ313" s="907" t="s">
        <v>1140</v>
      </c>
      <c r="CK313" s="907" t="s">
        <v>1140</v>
      </c>
      <c r="CL313" s="907" t="s">
        <v>1140</v>
      </c>
      <c r="CM313" s="907" t="s">
        <v>1140</v>
      </c>
      <c r="CN313" s="907" t="s">
        <v>534</v>
      </c>
      <c r="CO313" s="907" t="s">
        <v>1140</v>
      </c>
      <c r="CP313" s="907" t="s">
        <v>1140</v>
      </c>
      <c r="CQ313" s="907" t="s">
        <v>1140</v>
      </c>
      <c r="CR313" s="907" t="s">
        <v>1140</v>
      </c>
      <c r="CS313" s="907" t="s">
        <v>1140</v>
      </c>
      <c r="CT313" s="907" t="s">
        <v>1140</v>
      </c>
      <c r="CU313" s="907" t="s">
        <v>1140</v>
      </c>
      <c r="CV313" s="907" t="s">
        <v>1140</v>
      </c>
      <c r="CW313" s="907" t="s">
        <v>1140</v>
      </c>
      <c r="CX313" s="907" t="s">
        <v>1140</v>
      </c>
      <c r="CY313" s="907" t="s">
        <v>1140</v>
      </c>
      <c r="CZ313" s="907" t="s">
        <v>534</v>
      </c>
      <c r="DA313" s="907" t="s">
        <v>1140</v>
      </c>
      <c r="DB313" s="907" t="s">
        <v>1140</v>
      </c>
      <c r="DC313" s="907" t="s">
        <v>1140</v>
      </c>
      <c r="DD313" s="907" t="s">
        <v>1140</v>
      </c>
      <c r="DE313" s="907" t="s">
        <v>1140</v>
      </c>
      <c r="DF313" s="907" t="s">
        <v>1140</v>
      </c>
      <c r="DG313" s="907" t="s">
        <v>1140</v>
      </c>
      <c r="DH313" s="907" t="s">
        <v>1140</v>
      </c>
      <c r="DI313" s="907" t="s">
        <v>1140</v>
      </c>
      <c r="DJ313" s="907" t="s">
        <v>534</v>
      </c>
      <c r="DK313" s="907" t="s">
        <v>1140</v>
      </c>
      <c r="DL313" s="907" t="s">
        <v>1140</v>
      </c>
      <c r="DM313" s="907" t="s">
        <v>1140</v>
      </c>
      <c r="DN313" s="907" t="s">
        <v>534</v>
      </c>
      <c r="DO313" s="907" t="s">
        <v>1140</v>
      </c>
      <c r="DP313" s="907" t="s">
        <v>1140</v>
      </c>
      <c r="DQ313" s="907" t="s">
        <v>1140</v>
      </c>
      <c r="DR313" s="907" t="s">
        <v>534</v>
      </c>
      <c r="DS313" s="907" t="s">
        <v>534</v>
      </c>
      <c r="DT313" s="907" t="s">
        <v>1140</v>
      </c>
      <c r="DU313" s="907" t="s">
        <v>1140</v>
      </c>
      <c r="DV313" s="907" t="s">
        <v>1140</v>
      </c>
      <c r="DW313" s="907" t="s">
        <v>534</v>
      </c>
      <c r="DX313" s="907" t="s">
        <v>534</v>
      </c>
      <c r="DY313" s="907" t="s">
        <v>534</v>
      </c>
      <c r="DZ313" s="907" t="s">
        <v>534</v>
      </c>
      <c r="EA313" s="907" t="s">
        <v>534</v>
      </c>
      <c r="EB313" s="907" t="s">
        <v>534</v>
      </c>
      <c r="EC313" s="907" t="s">
        <v>534</v>
      </c>
      <c r="ED313" s="907" t="s">
        <v>534</v>
      </c>
      <c r="EE313" s="907" t="s">
        <v>534</v>
      </c>
      <c r="EF313" s="907" t="s">
        <v>1140</v>
      </c>
      <c r="EG313" s="907" t="s">
        <v>1140</v>
      </c>
      <c r="EH313" s="907" t="s">
        <v>1140</v>
      </c>
      <c r="EI313" s="907" t="s">
        <v>1140</v>
      </c>
      <c r="EJ313" s="907" t="s">
        <v>1140</v>
      </c>
      <c r="EK313" s="907" t="s">
        <v>1140</v>
      </c>
      <c r="EL313" s="907" t="s">
        <v>1140</v>
      </c>
      <c r="EM313" s="907" t="s">
        <v>1140</v>
      </c>
      <c r="EN313" s="907" t="s">
        <v>1140</v>
      </c>
      <c r="EO313" s="907" t="s">
        <v>1140</v>
      </c>
      <c r="EP313" s="907" t="s">
        <v>1140</v>
      </c>
      <c r="EQ313" s="907" t="s">
        <v>1140</v>
      </c>
      <c r="ER313" s="907" t="s">
        <v>534</v>
      </c>
      <c r="ES313" s="907" t="s">
        <v>534</v>
      </c>
      <c r="ET313" s="907" t="s">
        <v>534</v>
      </c>
      <c r="EU313" s="907" t="s">
        <v>1140</v>
      </c>
      <c r="EV313" s="907" t="s">
        <v>1140</v>
      </c>
      <c r="EW313" s="907" t="s">
        <v>1140</v>
      </c>
      <c r="EX313" s="907" t="s">
        <v>534</v>
      </c>
      <c r="EY313" s="907" t="s">
        <v>1140</v>
      </c>
      <c r="EZ313" s="907" t="s">
        <v>1140</v>
      </c>
      <c r="FA313" s="907" t="s">
        <v>1140</v>
      </c>
      <c r="FB313" s="907" t="s">
        <v>1140</v>
      </c>
      <c r="FC313" s="907" t="s">
        <v>1140</v>
      </c>
      <c r="FD313" s="907" t="s">
        <v>1140</v>
      </c>
      <c r="FE313" s="907" t="s">
        <v>534</v>
      </c>
      <c r="FF313" s="907" t="s">
        <v>1140</v>
      </c>
      <c r="FG313" s="907" t="s">
        <v>1140</v>
      </c>
      <c r="FH313" s="907" t="s">
        <v>534</v>
      </c>
      <c r="FI313" s="907" t="s">
        <v>534</v>
      </c>
      <c r="FJ313" s="907" t="s">
        <v>1140</v>
      </c>
      <c r="FK313" s="907" t="s">
        <v>1140</v>
      </c>
      <c r="FL313" s="907" t="s">
        <v>1140</v>
      </c>
      <c r="FM313" s="907" t="s">
        <v>1140</v>
      </c>
      <c r="FN313" s="907" t="s">
        <v>1140</v>
      </c>
      <c r="FO313" s="907" t="s">
        <v>1140</v>
      </c>
      <c r="FP313" s="907" t="s">
        <v>1140</v>
      </c>
      <c r="FQ313" s="907" t="s">
        <v>1140</v>
      </c>
      <c r="FR313" s="907" t="s">
        <v>534</v>
      </c>
      <c r="FS313" s="907" t="s">
        <v>1140</v>
      </c>
      <c r="FT313" s="907" t="s">
        <v>1140</v>
      </c>
      <c r="FU313" s="907" t="s">
        <v>1140</v>
      </c>
      <c r="FV313" s="907" t="s">
        <v>534</v>
      </c>
      <c r="FW313" s="907" t="s">
        <v>1140</v>
      </c>
      <c r="FX313" s="907" t="s">
        <v>1140</v>
      </c>
      <c r="FY313" s="907" t="s">
        <v>1140</v>
      </c>
      <c r="FZ313" s="907" t="s">
        <v>534</v>
      </c>
      <c r="GA313" s="907" t="s">
        <v>534</v>
      </c>
      <c r="GB313" s="907" t="s">
        <v>1140</v>
      </c>
      <c r="GC313" s="907" t="s">
        <v>1140</v>
      </c>
      <c r="GD313" s="907" t="s">
        <v>534</v>
      </c>
      <c r="GE313" s="907" t="s">
        <v>534</v>
      </c>
      <c r="GF313" s="907" t="s">
        <v>1140</v>
      </c>
      <c r="GG313" s="907" t="s">
        <v>1140</v>
      </c>
      <c r="GH313" s="907" t="s">
        <v>534</v>
      </c>
      <c r="GI313" s="907" t="s">
        <v>1140</v>
      </c>
      <c r="GJ313" s="907" t="s">
        <v>534</v>
      </c>
      <c r="GK313" s="907" t="s">
        <v>534</v>
      </c>
    </row>
    <row r="314" spans="1:193" x14ac:dyDescent="0.2">
      <c r="A314" s="906">
        <v>44774</v>
      </c>
      <c r="B314" s="907" t="s">
        <v>1140</v>
      </c>
      <c r="C314" s="907" t="s">
        <v>1140</v>
      </c>
      <c r="D314" s="907" t="s">
        <v>1140</v>
      </c>
      <c r="E314" s="907" t="s">
        <v>534</v>
      </c>
      <c r="F314" s="907" t="s">
        <v>1140</v>
      </c>
      <c r="G314" s="907" t="s">
        <v>1140</v>
      </c>
      <c r="H314" s="907" t="s">
        <v>1140</v>
      </c>
      <c r="I314" s="907" t="s">
        <v>1140</v>
      </c>
      <c r="J314" s="907" t="s">
        <v>1140</v>
      </c>
      <c r="K314" s="907" t="s">
        <v>1140</v>
      </c>
      <c r="L314" s="907" t="s">
        <v>1140</v>
      </c>
      <c r="M314" s="907" t="s">
        <v>1140</v>
      </c>
      <c r="N314" s="907" t="s">
        <v>1140</v>
      </c>
      <c r="O314" s="907" t="s">
        <v>1140</v>
      </c>
      <c r="P314" s="907" t="s">
        <v>1140</v>
      </c>
      <c r="Q314" s="907" t="s">
        <v>1140</v>
      </c>
      <c r="R314" s="907" t="s">
        <v>534</v>
      </c>
      <c r="S314" s="907" t="s">
        <v>1140</v>
      </c>
      <c r="T314" s="907" t="s">
        <v>1140</v>
      </c>
      <c r="U314" s="907" t="s">
        <v>1140</v>
      </c>
      <c r="V314" s="907" t="s">
        <v>1140</v>
      </c>
      <c r="W314" s="907" t="s">
        <v>1140</v>
      </c>
      <c r="X314" s="907" t="s">
        <v>1140</v>
      </c>
      <c r="Y314" s="907" t="s">
        <v>1140</v>
      </c>
      <c r="Z314" s="907" t="s">
        <v>1140</v>
      </c>
      <c r="AA314" s="907" t="s">
        <v>1140</v>
      </c>
      <c r="AB314" s="907" t="s">
        <v>1140</v>
      </c>
      <c r="AC314" s="907" t="s">
        <v>1140</v>
      </c>
      <c r="AD314" s="907" t="s">
        <v>1140</v>
      </c>
      <c r="AE314" s="907" t="s">
        <v>1140</v>
      </c>
      <c r="AF314" s="907" t="s">
        <v>1140</v>
      </c>
      <c r="AG314" s="907" t="s">
        <v>1140</v>
      </c>
      <c r="AH314" s="907" t="s">
        <v>1140</v>
      </c>
      <c r="AI314" s="907" t="s">
        <v>1140</v>
      </c>
      <c r="AJ314" s="907" t="s">
        <v>1140</v>
      </c>
      <c r="AK314" s="907" t="s">
        <v>1140</v>
      </c>
      <c r="AL314" s="907" t="s">
        <v>1140</v>
      </c>
      <c r="AM314" s="907" t="s">
        <v>1140</v>
      </c>
      <c r="AN314" s="907" t="s">
        <v>1140</v>
      </c>
      <c r="AO314" s="907" t="s">
        <v>1140</v>
      </c>
      <c r="AP314" s="907" t="s">
        <v>1140</v>
      </c>
      <c r="AQ314" s="907" t="s">
        <v>1140</v>
      </c>
      <c r="AR314" s="907" t="s">
        <v>1140</v>
      </c>
      <c r="AS314" s="907" t="s">
        <v>1140</v>
      </c>
      <c r="AT314" s="907" t="s">
        <v>1140</v>
      </c>
      <c r="AU314" s="907" t="s">
        <v>1140</v>
      </c>
      <c r="AV314" s="907" t="s">
        <v>1140</v>
      </c>
      <c r="AW314" s="907" t="s">
        <v>1140</v>
      </c>
      <c r="AX314" s="907" t="s">
        <v>1140</v>
      </c>
      <c r="AY314" s="907" t="s">
        <v>534</v>
      </c>
      <c r="AZ314" s="907" t="s">
        <v>534</v>
      </c>
      <c r="BA314" s="907" t="s">
        <v>1140</v>
      </c>
      <c r="BB314" s="907" t="s">
        <v>534</v>
      </c>
      <c r="BC314" s="907" t="s">
        <v>1140</v>
      </c>
      <c r="BD314" s="907" t="s">
        <v>534</v>
      </c>
      <c r="BE314" s="907" t="s">
        <v>1140</v>
      </c>
      <c r="BF314" s="907" t="s">
        <v>1140</v>
      </c>
      <c r="BG314" s="907" t="s">
        <v>534</v>
      </c>
      <c r="BH314" s="907" t="s">
        <v>534</v>
      </c>
      <c r="BI314" s="907" t="s">
        <v>1140</v>
      </c>
      <c r="BJ314" s="907" t="s">
        <v>534</v>
      </c>
      <c r="BK314" s="907" t="s">
        <v>1140</v>
      </c>
      <c r="BL314" s="907" t="s">
        <v>534</v>
      </c>
      <c r="BM314" s="907" t="s">
        <v>1140</v>
      </c>
      <c r="BN314" s="907" t="s">
        <v>1140</v>
      </c>
      <c r="BO314" s="907" t="s">
        <v>534</v>
      </c>
      <c r="BP314" s="907" t="s">
        <v>534</v>
      </c>
      <c r="BQ314" s="907" t="s">
        <v>534</v>
      </c>
      <c r="BR314" s="907" t="s">
        <v>534</v>
      </c>
      <c r="BS314" s="907" t="s">
        <v>1140</v>
      </c>
      <c r="BT314" s="907" t="s">
        <v>534</v>
      </c>
      <c r="BU314" s="907" t="s">
        <v>1140</v>
      </c>
      <c r="BV314" s="907" t="s">
        <v>1140</v>
      </c>
      <c r="BW314" s="907" t="s">
        <v>1140</v>
      </c>
      <c r="BX314" s="907" t="s">
        <v>1140</v>
      </c>
      <c r="BY314" s="907" t="s">
        <v>1140</v>
      </c>
      <c r="BZ314" s="907" t="s">
        <v>534</v>
      </c>
      <c r="CA314" s="907" t="s">
        <v>534</v>
      </c>
      <c r="CB314" s="907" t="s">
        <v>1140</v>
      </c>
      <c r="CC314" s="907" t="s">
        <v>1140</v>
      </c>
      <c r="CD314" s="907" t="s">
        <v>1140</v>
      </c>
      <c r="CE314" s="907" t="s">
        <v>1140</v>
      </c>
      <c r="CF314" s="907" t="s">
        <v>534</v>
      </c>
      <c r="CG314" s="907" t="s">
        <v>1140</v>
      </c>
      <c r="CH314" s="907" t="s">
        <v>1140</v>
      </c>
      <c r="CI314" s="907" t="s">
        <v>1140</v>
      </c>
      <c r="CJ314" s="907" t="s">
        <v>1140</v>
      </c>
      <c r="CK314" s="907" t="s">
        <v>534</v>
      </c>
      <c r="CL314" s="907" t="s">
        <v>1140</v>
      </c>
      <c r="CM314" s="907" t="s">
        <v>1140</v>
      </c>
      <c r="CN314" s="907" t="s">
        <v>534</v>
      </c>
      <c r="CO314" s="907" t="s">
        <v>1140</v>
      </c>
      <c r="CP314" s="907" t="s">
        <v>1140</v>
      </c>
      <c r="CQ314" s="907" t="s">
        <v>1140</v>
      </c>
      <c r="CR314" s="907" t="s">
        <v>1140</v>
      </c>
      <c r="CS314" s="907" t="s">
        <v>1140</v>
      </c>
      <c r="CT314" s="907" t="s">
        <v>1140</v>
      </c>
      <c r="CU314" s="907" t="s">
        <v>1140</v>
      </c>
      <c r="CV314" s="907" t="s">
        <v>1140</v>
      </c>
      <c r="CW314" s="907" t="s">
        <v>1140</v>
      </c>
      <c r="CX314" s="907" t="s">
        <v>1140</v>
      </c>
      <c r="CY314" s="907" t="s">
        <v>1140</v>
      </c>
      <c r="CZ314" s="907" t="s">
        <v>534</v>
      </c>
      <c r="DA314" s="907" t="s">
        <v>1140</v>
      </c>
      <c r="DB314" s="907" t="s">
        <v>1140</v>
      </c>
      <c r="DC314" s="907" t="s">
        <v>1140</v>
      </c>
      <c r="DD314" s="907" t="s">
        <v>1140</v>
      </c>
      <c r="DE314" s="907" t="s">
        <v>1140</v>
      </c>
      <c r="DF314" s="907" t="s">
        <v>1140</v>
      </c>
      <c r="DG314" s="907" t="s">
        <v>1140</v>
      </c>
      <c r="DH314" s="907" t="s">
        <v>1140</v>
      </c>
      <c r="DI314" s="907" t="s">
        <v>1140</v>
      </c>
      <c r="DJ314" s="907" t="s">
        <v>534</v>
      </c>
      <c r="DK314" s="907" t="s">
        <v>1140</v>
      </c>
      <c r="DL314" s="907" t="s">
        <v>1140</v>
      </c>
      <c r="DM314" s="907" t="s">
        <v>1140</v>
      </c>
      <c r="DN314" s="907" t="s">
        <v>1140</v>
      </c>
      <c r="DO314" s="907" t="s">
        <v>1140</v>
      </c>
      <c r="DP314" s="907" t="s">
        <v>1140</v>
      </c>
      <c r="DQ314" s="907" t="s">
        <v>1140</v>
      </c>
      <c r="DR314" s="907" t="s">
        <v>534</v>
      </c>
      <c r="DS314" s="907" t="s">
        <v>534</v>
      </c>
      <c r="DT314" s="907" t="s">
        <v>1140</v>
      </c>
      <c r="DU314" s="907" t="s">
        <v>1140</v>
      </c>
      <c r="DV314" s="907" t="s">
        <v>1140</v>
      </c>
      <c r="DW314" s="907" t="s">
        <v>534</v>
      </c>
      <c r="DX314" s="907" t="s">
        <v>534</v>
      </c>
      <c r="DY314" s="907" t="s">
        <v>534</v>
      </c>
      <c r="DZ314" s="907" t="s">
        <v>1140</v>
      </c>
      <c r="EA314" s="907" t="s">
        <v>534</v>
      </c>
      <c r="EB314" s="907" t="s">
        <v>534</v>
      </c>
      <c r="EC314" s="907" t="s">
        <v>534</v>
      </c>
      <c r="ED314" s="907" t="s">
        <v>534</v>
      </c>
      <c r="EE314" s="907" t="s">
        <v>534</v>
      </c>
      <c r="EF314" s="907" t="s">
        <v>1140</v>
      </c>
      <c r="EG314" s="907" t="s">
        <v>1140</v>
      </c>
      <c r="EH314" s="907" t="s">
        <v>1140</v>
      </c>
      <c r="EI314" s="907" t="s">
        <v>1140</v>
      </c>
      <c r="EJ314" s="907" t="s">
        <v>1140</v>
      </c>
      <c r="EK314" s="907" t="s">
        <v>1140</v>
      </c>
      <c r="EL314" s="907" t="s">
        <v>1140</v>
      </c>
      <c r="EM314" s="907" t="s">
        <v>1140</v>
      </c>
      <c r="EN314" s="907" t="s">
        <v>1140</v>
      </c>
      <c r="EO314" s="907" t="s">
        <v>1140</v>
      </c>
      <c r="EP314" s="907" t="s">
        <v>1140</v>
      </c>
      <c r="EQ314" s="907" t="s">
        <v>1140</v>
      </c>
      <c r="ER314" s="907" t="s">
        <v>534</v>
      </c>
      <c r="ES314" s="907" t="s">
        <v>534</v>
      </c>
      <c r="ET314" s="907" t="s">
        <v>534</v>
      </c>
      <c r="EU314" s="907" t="s">
        <v>1140</v>
      </c>
      <c r="EV314" s="907" t="s">
        <v>1140</v>
      </c>
      <c r="EW314" s="907" t="s">
        <v>534</v>
      </c>
      <c r="EX314" s="907" t="s">
        <v>534</v>
      </c>
      <c r="EY314" s="907" t="s">
        <v>1140</v>
      </c>
      <c r="EZ314" s="907" t="s">
        <v>1140</v>
      </c>
      <c r="FA314" s="907" t="s">
        <v>1140</v>
      </c>
      <c r="FB314" s="907" t="s">
        <v>534</v>
      </c>
      <c r="FC314" s="907" t="s">
        <v>534</v>
      </c>
      <c r="FD314" s="907" t="s">
        <v>1140</v>
      </c>
      <c r="FE314" s="907" t="s">
        <v>1140</v>
      </c>
      <c r="FF314" s="907" t="s">
        <v>1140</v>
      </c>
      <c r="FG314" s="907" t="s">
        <v>1140</v>
      </c>
      <c r="FH314" s="907" t="s">
        <v>1140</v>
      </c>
      <c r="FI314" s="907" t="s">
        <v>1140</v>
      </c>
      <c r="FJ314" s="907" t="s">
        <v>1140</v>
      </c>
      <c r="FK314" s="907" t="s">
        <v>1140</v>
      </c>
      <c r="FL314" s="907" t="s">
        <v>1140</v>
      </c>
      <c r="FM314" s="907" t="s">
        <v>1140</v>
      </c>
      <c r="FN314" s="907" t="s">
        <v>1140</v>
      </c>
      <c r="FO314" s="907" t="s">
        <v>1140</v>
      </c>
      <c r="FP314" s="907" t="s">
        <v>1140</v>
      </c>
      <c r="FQ314" s="907" t="s">
        <v>1140</v>
      </c>
      <c r="FR314" s="907" t="s">
        <v>534</v>
      </c>
      <c r="FS314" s="907" t="s">
        <v>1140</v>
      </c>
      <c r="FT314" s="907" t="s">
        <v>1140</v>
      </c>
      <c r="FU314" s="907" t="s">
        <v>1140</v>
      </c>
      <c r="FV314" s="907" t="s">
        <v>534</v>
      </c>
      <c r="FW314" s="907" t="s">
        <v>1140</v>
      </c>
      <c r="FX314" s="907" t="s">
        <v>534</v>
      </c>
      <c r="FY314" s="907" t="s">
        <v>534</v>
      </c>
      <c r="FZ314" s="907" t="s">
        <v>534</v>
      </c>
      <c r="GA314" s="907" t="s">
        <v>534</v>
      </c>
      <c r="GB314" s="907" t="s">
        <v>534</v>
      </c>
      <c r="GC314" s="907" t="s">
        <v>1140</v>
      </c>
      <c r="GD314" s="907" t="s">
        <v>534</v>
      </c>
      <c r="GE314" s="907" t="s">
        <v>534</v>
      </c>
      <c r="GF314" s="907" t="s">
        <v>1140</v>
      </c>
      <c r="GG314" s="907" t="s">
        <v>1140</v>
      </c>
      <c r="GH314" s="907" t="s">
        <v>534</v>
      </c>
      <c r="GI314" s="907" t="s">
        <v>1140</v>
      </c>
      <c r="GJ314" s="907" t="s">
        <v>534</v>
      </c>
      <c r="GK314" s="907" t="s">
        <v>534</v>
      </c>
    </row>
    <row r="315" spans="1:193" x14ac:dyDescent="0.2">
      <c r="A315" s="906">
        <v>44775</v>
      </c>
      <c r="B315" s="907" t="s">
        <v>1140</v>
      </c>
      <c r="C315" s="907" t="s">
        <v>1140</v>
      </c>
      <c r="D315" s="907" t="s">
        <v>1140</v>
      </c>
      <c r="E315" s="907" t="s">
        <v>534</v>
      </c>
      <c r="F315" s="907" t="s">
        <v>1140</v>
      </c>
      <c r="G315" s="907" t="s">
        <v>1140</v>
      </c>
      <c r="H315" s="907" t="s">
        <v>1140</v>
      </c>
      <c r="I315" s="907" t="s">
        <v>1140</v>
      </c>
      <c r="J315" s="907" t="s">
        <v>1140</v>
      </c>
      <c r="K315" s="907" t="s">
        <v>1140</v>
      </c>
      <c r="L315" s="907" t="s">
        <v>1140</v>
      </c>
      <c r="M315" s="907" t="s">
        <v>1140</v>
      </c>
      <c r="N315" s="907" t="s">
        <v>1140</v>
      </c>
      <c r="O315" s="907" t="s">
        <v>1140</v>
      </c>
      <c r="P315" s="907" t="s">
        <v>1140</v>
      </c>
      <c r="Q315" s="907" t="s">
        <v>1140</v>
      </c>
      <c r="R315" s="907" t="s">
        <v>1140</v>
      </c>
      <c r="S315" s="907" t="s">
        <v>1140</v>
      </c>
      <c r="T315" s="907" t="s">
        <v>1140</v>
      </c>
      <c r="U315" s="907" t="s">
        <v>1140</v>
      </c>
      <c r="V315" s="907" t="s">
        <v>1140</v>
      </c>
      <c r="W315" s="907" t="s">
        <v>1140</v>
      </c>
      <c r="X315" s="907" t="s">
        <v>1140</v>
      </c>
      <c r="Y315" s="907" t="s">
        <v>1140</v>
      </c>
      <c r="Z315" s="907" t="s">
        <v>1140</v>
      </c>
      <c r="AA315" s="907" t="s">
        <v>1140</v>
      </c>
      <c r="AB315" s="907" t="s">
        <v>1140</v>
      </c>
      <c r="AC315" s="907" t="s">
        <v>1140</v>
      </c>
      <c r="AD315" s="907" t="s">
        <v>1140</v>
      </c>
      <c r="AE315" s="907" t="s">
        <v>1140</v>
      </c>
      <c r="AF315" s="907" t="s">
        <v>1140</v>
      </c>
      <c r="AG315" s="907" t="s">
        <v>1140</v>
      </c>
      <c r="AH315" s="907" t="s">
        <v>1140</v>
      </c>
      <c r="AI315" s="907" t="s">
        <v>1140</v>
      </c>
      <c r="AJ315" s="907" t="s">
        <v>1140</v>
      </c>
      <c r="AK315" s="907" t="s">
        <v>1140</v>
      </c>
      <c r="AL315" s="907" t="s">
        <v>1140</v>
      </c>
      <c r="AM315" s="907" t="s">
        <v>1140</v>
      </c>
      <c r="AN315" s="907" t="s">
        <v>1140</v>
      </c>
      <c r="AO315" s="907" t="s">
        <v>1140</v>
      </c>
      <c r="AP315" s="907" t="s">
        <v>1140</v>
      </c>
      <c r="AQ315" s="907" t="s">
        <v>1140</v>
      </c>
      <c r="AR315" s="907" t="s">
        <v>1140</v>
      </c>
      <c r="AS315" s="907" t="s">
        <v>1140</v>
      </c>
      <c r="AT315" s="907" t="s">
        <v>1140</v>
      </c>
      <c r="AU315" s="907" t="s">
        <v>1140</v>
      </c>
      <c r="AV315" s="907" t="s">
        <v>1140</v>
      </c>
      <c r="AW315" s="907" t="s">
        <v>1140</v>
      </c>
      <c r="AX315" s="907" t="s">
        <v>1140</v>
      </c>
      <c r="AY315" s="907" t="s">
        <v>534</v>
      </c>
      <c r="AZ315" s="907" t="s">
        <v>534</v>
      </c>
      <c r="BA315" s="907" t="s">
        <v>1140</v>
      </c>
      <c r="BB315" s="907" t="s">
        <v>534</v>
      </c>
      <c r="BC315" s="907" t="s">
        <v>1140</v>
      </c>
      <c r="BD315" s="907" t="s">
        <v>534</v>
      </c>
      <c r="BE315" s="907" t="s">
        <v>1140</v>
      </c>
      <c r="BF315" s="907" t="s">
        <v>1140</v>
      </c>
      <c r="BG315" s="907" t="s">
        <v>534</v>
      </c>
      <c r="BH315" s="907" t="s">
        <v>534</v>
      </c>
      <c r="BI315" s="907" t="s">
        <v>1140</v>
      </c>
      <c r="BJ315" s="907" t="s">
        <v>534</v>
      </c>
      <c r="BK315" s="907" t="s">
        <v>1140</v>
      </c>
      <c r="BL315" s="907" t="s">
        <v>534</v>
      </c>
      <c r="BM315" s="907" t="s">
        <v>1140</v>
      </c>
      <c r="BN315" s="907" t="s">
        <v>1140</v>
      </c>
      <c r="BO315" s="907" t="s">
        <v>534</v>
      </c>
      <c r="BP315" s="907" t="s">
        <v>534</v>
      </c>
      <c r="BQ315" s="907" t="s">
        <v>534</v>
      </c>
      <c r="BR315" s="907" t="s">
        <v>534</v>
      </c>
      <c r="BS315" s="907" t="s">
        <v>1140</v>
      </c>
      <c r="BT315" s="907" t="s">
        <v>534</v>
      </c>
      <c r="BU315" s="907" t="s">
        <v>1140</v>
      </c>
      <c r="BV315" s="907" t="s">
        <v>1140</v>
      </c>
      <c r="BW315" s="907" t="s">
        <v>1140</v>
      </c>
      <c r="BX315" s="907" t="s">
        <v>1140</v>
      </c>
      <c r="BY315" s="907" t="s">
        <v>1140</v>
      </c>
      <c r="BZ315" s="907" t="s">
        <v>534</v>
      </c>
      <c r="CA315" s="907" t="s">
        <v>534</v>
      </c>
      <c r="CB315" s="907" t="s">
        <v>1140</v>
      </c>
      <c r="CC315" s="907" t="s">
        <v>1140</v>
      </c>
      <c r="CD315" s="907" t="s">
        <v>1140</v>
      </c>
      <c r="CE315" s="907" t="s">
        <v>1140</v>
      </c>
      <c r="CF315" s="907" t="s">
        <v>534</v>
      </c>
      <c r="CG315" s="907" t="s">
        <v>1140</v>
      </c>
      <c r="CH315" s="907" t="s">
        <v>1140</v>
      </c>
      <c r="CI315" s="907" t="s">
        <v>1140</v>
      </c>
      <c r="CJ315" s="907" t="s">
        <v>1140</v>
      </c>
      <c r="CK315" s="907" t="s">
        <v>1140</v>
      </c>
      <c r="CL315" s="907" t="s">
        <v>1140</v>
      </c>
      <c r="CM315" s="907" t="s">
        <v>1140</v>
      </c>
      <c r="CN315" s="907" t="s">
        <v>534</v>
      </c>
      <c r="CO315" s="907" t="s">
        <v>1140</v>
      </c>
      <c r="CP315" s="907" t="s">
        <v>1140</v>
      </c>
      <c r="CQ315" s="907" t="s">
        <v>1140</v>
      </c>
      <c r="CR315" s="907" t="s">
        <v>1140</v>
      </c>
      <c r="CS315" s="907" t="s">
        <v>1140</v>
      </c>
      <c r="CT315" s="907" t="s">
        <v>1140</v>
      </c>
      <c r="CU315" s="907" t="s">
        <v>1140</v>
      </c>
      <c r="CV315" s="907" t="s">
        <v>1140</v>
      </c>
      <c r="CW315" s="907" t="s">
        <v>1140</v>
      </c>
      <c r="CX315" s="907" t="s">
        <v>1140</v>
      </c>
      <c r="CY315" s="907" t="s">
        <v>1140</v>
      </c>
      <c r="CZ315" s="907" t="s">
        <v>534</v>
      </c>
      <c r="DA315" s="907" t="s">
        <v>1140</v>
      </c>
      <c r="DB315" s="907" t="s">
        <v>1140</v>
      </c>
      <c r="DC315" s="907" t="s">
        <v>1140</v>
      </c>
      <c r="DD315" s="907" t="s">
        <v>1140</v>
      </c>
      <c r="DE315" s="907" t="s">
        <v>1140</v>
      </c>
      <c r="DF315" s="907" t="s">
        <v>1140</v>
      </c>
      <c r="DG315" s="907" t="s">
        <v>1140</v>
      </c>
      <c r="DH315" s="907" t="s">
        <v>1140</v>
      </c>
      <c r="DI315" s="907" t="s">
        <v>1140</v>
      </c>
      <c r="DJ315" s="907" t="s">
        <v>534</v>
      </c>
      <c r="DK315" s="907" t="s">
        <v>1140</v>
      </c>
      <c r="DL315" s="907" t="s">
        <v>1140</v>
      </c>
      <c r="DM315" s="907" t="s">
        <v>1140</v>
      </c>
      <c r="DN315" s="907" t="s">
        <v>1140</v>
      </c>
      <c r="DO315" s="907" t="s">
        <v>1140</v>
      </c>
      <c r="DP315" s="907" t="s">
        <v>1140</v>
      </c>
      <c r="DQ315" s="907" t="s">
        <v>1140</v>
      </c>
      <c r="DR315" s="907" t="s">
        <v>534</v>
      </c>
      <c r="DS315" s="907" t="s">
        <v>534</v>
      </c>
      <c r="DT315" s="907" t="s">
        <v>1140</v>
      </c>
      <c r="DU315" s="907" t="s">
        <v>1140</v>
      </c>
      <c r="DV315" s="907" t="s">
        <v>1140</v>
      </c>
      <c r="DW315" s="907" t="s">
        <v>534</v>
      </c>
      <c r="DX315" s="907" t="s">
        <v>534</v>
      </c>
      <c r="DY315" s="907" t="s">
        <v>534</v>
      </c>
      <c r="DZ315" s="907" t="s">
        <v>534</v>
      </c>
      <c r="EA315" s="907" t="s">
        <v>534</v>
      </c>
      <c r="EB315" s="907" t="s">
        <v>534</v>
      </c>
      <c r="EC315" s="907" t="s">
        <v>534</v>
      </c>
      <c r="ED315" s="907" t="s">
        <v>534</v>
      </c>
      <c r="EE315" s="907" t="s">
        <v>534</v>
      </c>
      <c r="EF315" s="907" t="s">
        <v>1140</v>
      </c>
      <c r="EG315" s="907" t="s">
        <v>1140</v>
      </c>
      <c r="EH315" s="907" t="s">
        <v>1140</v>
      </c>
      <c r="EI315" s="907" t="s">
        <v>1140</v>
      </c>
      <c r="EJ315" s="907" t="s">
        <v>1140</v>
      </c>
      <c r="EK315" s="907" t="s">
        <v>1140</v>
      </c>
      <c r="EL315" s="907" t="s">
        <v>1140</v>
      </c>
      <c r="EM315" s="907" t="s">
        <v>1140</v>
      </c>
      <c r="EN315" s="907" t="s">
        <v>1140</v>
      </c>
      <c r="EO315" s="907" t="s">
        <v>1140</v>
      </c>
      <c r="EP315" s="907" t="s">
        <v>1140</v>
      </c>
      <c r="EQ315" s="907" t="s">
        <v>1140</v>
      </c>
      <c r="ER315" s="907" t="s">
        <v>534</v>
      </c>
      <c r="ES315" s="907" t="s">
        <v>534</v>
      </c>
      <c r="ET315" s="907" t="s">
        <v>534</v>
      </c>
      <c r="EU315" s="907" t="s">
        <v>1140</v>
      </c>
      <c r="EV315" s="907" t="s">
        <v>1140</v>
      </c>
      <c r="EW315" s="907" t="s">
        <v>1140</v>
      </c>
      <c r="EX315" s="907" t="s">
        <v>534</v>
      </c>
      <c r="EY315" s="907" t="s">
        <v>1140</v>
      </c>
      <c r="EZ315" s="907" t="s">
        <v>1140</v>
      </c>
      <c r="FA315" s="907" t="s">
        <v>1140</v>
      </c>
      <c r="FB315" s="907" t="s">
        <v>1140</v>
      </c>
      <c r="FC315" s="907" t="s">
        <v>1140</v>
      </c>
      <c r="FD315" s="907" t="s">
        <v>1140</v>
      </c>
      <c r="FE315" s="907" t="s">
        <v>534</v>
      </c>
      <c r="FF315" s="907" t="s">
        <v>1140</v>
      </c>
      <c r="FG315" s="907" t="s">
        <v>1140</v>
      </c>
      <c r="FH315" s="907" t="s">
        <v>534</v>
      </c>
      <c r="FI315" s="907" t="s">
        <v>534</v>
      </c>
      <c r="FJ315" s="907" t="s">
        <v>1140</v>
      </c>
      <c r="FK315" s="907" t="s">
        <v>1140</v>
      </c>
      <c r="FL315" s="907" t="s">
        <v>1140</v>
      </c>
      <c r="FM315" s="907" t="s">
        <v>1140</v>
      </c>
      <c r="FN315" s="907" t="s">
        <v>1140</v>
      </c>
      <c r="FO315" s="907" t="s">
        <v>1140</v>
      </c>
      <c r="FP315" s="907" t="s">
        <v>1140</v>
      </c>
      <c r="FQ315" s="907" t="s">
        <v>1140</v>
      </c>
      <c r="FR315" s="907" t="s">
        <v>534</v>
      </c>
      <c r="FS315" s="907" t="s">
        <v>1140</v>
      </c>
      <c r="FT315" s="907" t="s">
        <v>1140</v>
      </c>
      <c r="FU315" s="907" t="s">
        <v>1140</v>
      </c>
      <c r="FV315" s="907" t="s">
        <v>534</v>
      </c>
      <c r="FW315" s="907" t="s">
        <v>1140</v>
      </c>
      <c r="FX315" s="907" t="s">
        <v>534</v>
      </c>
      <c r="FY315" s="907" t="s">
        <v>534</v>
      </c>
      <c r="FZ315" s="907" t="s">
        <v>534</v>
      </c>
      <c r="GA315" s="907" t="s">
        <v>534</v>
      </c>
      <c r="GB315" s="907" t="s">
        <v>534</v>
      </c>
      <c r="GC315" s="907" t="s">
        <v>1140</v>
      </c>
      <c r="GD315" s="907" t="s">
        <v>534</v>
      </c>
      <c r="GE315" s="907" t="s">
        <v>534</v>
      </c>
      <c r="GF315" s="907" t="s">
        <v>1140</v>
      </c>
      <c r="GG315" s="907" t="s">
        <v>1140</v>
      </c>
      <c r="GH315" s="907" t="s">
        <v>534</v>
      </c>
      <c r="GI315" s="907" t="s">
        <v>1140</v>
      </c>
      <c r="GJ315" s="907" t="s">
        <v>534</v>
      </c>
      <c r="GK315" s="907" t="s">
        <v>534</v>
      </c>
    </row>
    <row r="316" spans="1:193" x14ac:dyDescent="0.2">
      <c r="A316" s="906">
        <v>44776</v>
      </c>
      <c r="B316" s="907" t="s">
        <v>1140</v>
      </c>
      <c r="C316" s="907" t="s">
        <v>1140</v>
      </c>
      <c r="D316" s="907" t="s">
        <v>1140</v>
      </c>
      <c r="E316" s="907" t="s">
        <v>534</v>
      </c>
      <c r="F316" s="907" t="s">
        <v>1140</v>
      </c>
      <c r="G316" s="907" t="s">
        <v>1140</v>
      </c>
      <c r="H316" s="907" t="s">
        <v>1140</v>
      </c>
      <c r="I316" s="907" t="s">
        <v>1140</v>
      </c>
      <c r="J316" s="907" t="s">
        <v>1140</v>
      </c>
      <c r="K316" s="907" t="s">
        <v>1140</v>
      </c>
      <c r="L316" s="907" t="s">
        <v>1140</v>
      </c>
      <c r="M316" s="907" t="s">
        <v>1140</v>
      </c>
      <c r="N316" s="907" t="s">
        <v>1140</v>
      </c>
      <c r="O316" s="907" t="s">
        <v>1140</v>
      </c>
      <c r="P316" s="907" t="s">
        <v>1140</v>
      </c>
      <c r="Q316" s="907" t="s">
        <v>1140</v>
      </c>
      <c r="R316" s="907" t="s">
        <v>534</v>
      </c>
      <c r="S316" s="907" t="s">
        <v>1140</v>
      </c>
      <c r="T316" s="907" t="s">
        <v>1140</v>
      </c>
      <c r="U316" s="907" t="s">
        <v>1140</v>
      </c>
      <c r="V316" s="907" t="s">
        <v>1140</v>
      </c>
      <c r="W316" s="907" t="s">
        <v>1140</v>
      </c>
      <c r="X316" s="907" t="s">
        <v>1140</v>
      </c>
      <c r="Y316" s="907" t="s">
        <v>1140</v>
      </c>
      <c r="Z316" s="907" t="s">
        <v>1140</v>
      </c>
      <c r="AA316" s="907" t="s">
        <v>1140</v>
      </c>
      <c r="AB316" s="907" t="s">
        <v>1140</v>
      </c>
      <c r="AC316" s="907" t="s">
        <v>1140</v>
      </c>
      <c r="AD316" s="907" t="s">
        <v>1140</v>
      </c>
      <c r="AE316" s="907" t="s">
        <v>1140</v>
      </c>
      <c r="AF316" s="907" t="s">
        <v>1140</v>
      </c>
      <c r="AG316" s="907" t="s">
        <v>1140</v>
      </c>
      <c r="AH316" s="907" t="s">
        <v>1140</v>
      </c>
      <c r="AI316" s="907" t="s">
        <v>1140</v>
      </c>
      <c r="AJ316" s="907" t="s">
        <v>1140</v>
      </c>
      <c r="AK316" s="907" t="s">
        <v>1140</v>
      </c>
      <c r="AL316" s="907" t="s">
        <v>1140</v>
      </c>
      <c r="AM316" s="907" t="s">
        <v>1140</v>
      </c>
      <c r="AN316" s="907" t="s">
        <v>1140</v>
      </c>
      <c r="AO316" s="907" t="s">
        <v>1140</v>
      </c>
      <c r="AP316" s="907" t="s">
        <v>1140</v>
      </c>
      <c r="AQ316" s="907" t="s">
        <v>1140</v>
      </c>
      <c r="AR316" s="907" t="s">
        <v>1140</v>
      </c>
      <c r="AS316" s="907" t="s">
        <v>1140</v>
      </c>
      <c r="AT316" s="907" t="s">
        <v>1140</v>
      </c>
      <c r="AU316" s="907" t="s">
        <v>1140</v>
      </c>
      <c r="AV316" s="907" t="s">
        <v>1140</v>
      </c>
      <c r="AW316" s="907" t="s">
        <v>1140</v>
      </c>
      <c r="AX316" s="907" t="s">
        <v>1140</v>
      </c>
      <c r="AY316" s="907" t="s">
        <v>534</v>
      </c>
      <c r="AZ316" s="907" t="s">
        <v>534</v>
      </c>
      <c r="BA316" s="907" t="s">
        <v>1140</v>
      </c>
      <c r="BB316" s="907" t="s">
        <v>534</v>
      </c>
      <c r="BC316" s="907" t="s">
        <v>1140</v>
      </c>
      <c r="BD316" s="907" t="s">
        <v>534</v>
      </c>
      <c r="BE316" s="907" t="s">
        <v>1140</v>
      </c>
      <c r="BF316" s="907" t="s">
        <v>1140</v>
      </c>
      <c r="BG316" s="907" t="s">
        <v>534</v>
      </c>
      <c r="BH316" s="907" t="s">
        <v>534</v>
      </c>
      <c r="BI316" s="907" t="s">
        <v>1140</v>
      </c>
      <c r="BJ316" s="907" t="s">
        <v>534</v>
      </c>
      <c r="BK316" s="907" t="s">
        <v>1140</v>
      </c>
      <c r="BL316" s="907" t="s">
        <v>534</v>
      </c>
      <c r="BM316" s="907" t="s">
        <v>1140</v>
      </c>
      <c r="BN316" s="907" t="s">
        <v>1140</v>
      </c>
      <c r="BO316" s="907" t="s">
        <v>534</v>
      </c>
      <c r="BP316" s="907" t="s">
        <v>534</v>
      </c>
      <c r="BQ316" s="907" t="s">
        <v>534</v>
      </c>
      <c r="BR316" s="907" t="s">
        <v>534</v>
      </c>
      <c r="BS316" s="907" t="s">
        <v>1140</v>
      </c>
      <c r="BT316" s="907" t="s">
        <v>534</v>
      </c>
      <c r="BU316" s="907" t="s">
        <v>1140</v>
      </c>
      <c r="BV316" s="907" t="s">
        <v>1140</v>
      </c>
      <c r="BW316" s="907" t="s">
        <v>1140</v>
      </c>
      <c r="BX316" s="907" t="s">
        <v>1140</v>
      </c>
      <c r="BY316" s="907" t="s">
        <v>1140</v>
      </c>
      <c r="BZ316" s="907" t="s">
        <v>534</v>
      </c>
      <c r="CA316" s="907" t="s">
        <v>534</v>
      </c>
      <c r="CB316" s="907" t="s">
        <v>1140</v>
      </c>
      <c r="CC316" s="907" t="s">
        <v>1140</v>
      </c>
      <c r="CD316" s="907" t="s">
        <v>1140</v>
      </c>
      <c r="CE316" s="907" t="s">
        <v>1140</v>
      </c>
      <c r="CF316" s="907" t="s">
        <v>534</v>
      </c>
      <c r="CG316" s="907" t="s">
        <v>1140</v>
      </c>
      <c r="CH316" s="907" t="s">
        <v>1140</v>
      </c>
      <c r="CI316" s="907" t="s">
        <v>1140</v>
      </c>
      <c r="CJ316" s="907" t="s">
        <v>1140</v>
      </c>
      <c r="CK316" s="907" t="s">
        <v>1140</v>
      </c>
      <c r="CL316" s="907" t="s">
        <v>1140</v>
      </c>
      <c r="CM316" s="907" t="s">
        <v>1140</v>
      </c>
      <c r="CN316" s="907" t="s">
        <v>534</v>
      </c>
      <c r="CO316" s="907" t="s">
        <v>1140</v>
      </c>
      <c r="CP316" s="907" t="s">
        <v>1140</v>
      </c>
      <c r="CQ316" s="907" t="s">
        <v>1140</v>
      </c>
      <c r="CR316" s="907" t="s">
        <v>1140</v>
      </c>
      <c r="CS316" s="907" t="s">
        <v>1140</v>
      </c>
      <c r="CT316" s="907" t="s">
        <v>1140</v>
      </c>
      <c r="CU316" s="907" t="s">
        <v>1140</v>
      </c>
      <c r="CV316" s="907" t="s">
        <v>1140</v>
      </c>
      <c r="CW316" s="907" t="s">
        <v>1140</v>
      </c>
      <c r="CX316" s="907" t="s">
        <v>1140</v>
      </c>
      <c r="CY316" s="907" t="s">
        <v>1140</v>
      </c>
      <c r="CZ316" s="907" t="s">
        <v>534</v>
      </c>
      <c r="DA316" s="907" t="s">
        <v>1140</v>
      </c>
      <c r="DB316" s="907" t="s">
        <v>1140</v>
      </c>
      <c r="DC316" s="907" t="s">
        <v>1140</v>
      </c>
      <c r="DD316" s="907" t="s">
        <v>1140</v>
      </c>
      <c r="DE316" s="907" t="s">
        <v>1140</v>
      </c>
      <c r="DF316" s="907" t="s">
        <v>1140</v>
      </c>
      <c r="DG316" s="907" t="s">
        <v>1140</v>
      </c>
      <c r="DH316" s="907" t="s">
        <v>1140</v>
      </c>
      <c r="DI316" s="907" t="s">
        <v>1140</v>
      </c>
      <c r="DJ316" s="907" t="s">
        <v>534</v>
      </c>
      <c r="DK316" s="907" t="s">
        <v>1140</v>
      </c>
      <c r="DL316" s="907" t="s">
        <v>1140</v>
      </c>
      <c r="DM316" s="907" t="s">
        <v>1140</v>
      </c>
      <c r="DN316" s="907" t="s">
        <v>1140</v>
      </c>
      <c r="DO316" s="907" t="s">
        <v>1140</v>
      </c>
      <c r="DP316" s="907" t="s">
        <v>1140</v>
      </c>
      <c r="DQ316" s="907" t="s">
        <v>1140</v>
      </c>
      <c r="DR316" s="907" t="s">
        <v>534</v>
      </c>
      <c r="DS316" s="907" t="s">
        <v>534</v>
      </c>
      <c r="DT316" s="907" t="s">
        <v>1140</v>
      </c>
      <c r="DU316" s="907" t="s">
        <v>1140</v>
      </c>
      <c r="DV316" s="907" t="s">
        <v>1140</v>
      </c>
      <c r="DW316" s="907" t="s">
        <v>534</v>
      </c>
      <c r="DX316" s="907" t="s">
        <v>534</v>
      </c>
      <c r="DY316" s="907" t="s">
        <v>534</v>
      </c>
      <c r="DZ316" s="907" t="s">
        <v>534</v>
      </c>
      <c r="EA316" s="907" t="s">
        <v>534</v>
      </c>
      <c r="EB316" s="907" t="s">
        <v>534</v>
      </c>
      <c r="EC316" s="907" t="s">
        <v>534</v>
      </c>
      <c r="ED316" s="907" t="s">
        <v>534</v>
      </c>
      <c r="EE316" s="907" t="s">
        <v>534</v>
      </c>
      <c r="EF316" s="907" t="s">
        <v>1140</v>
      </c>
      <c r="EG316" s="907" t="s">
        <v>1140</v>
      </c>
      <c r="EH316" s="907" t="s">
        <v>1140</v>
      </c>
      <c r="EI316" s="907" t="s">
        <v>1140</v>
      </c>
      <c r="EJ316" s="907" t="s">
        <v>1140</v>
      </c>
      <c r="EK316" s="907" t="s">
        <v>1140</v>
      </c>
      <c r="EL316" s="907" t="s">
        <v>1140</v>
      </c>
      <c r="EM316" s="907" t="s">
        <v>1140</v>
      </c>
      <c r="EN316" s="907" t="s">
        <v>534</v>
      </c>
      <c r="EO316" s="907" t="s">
        <v>1140</v>
      </c>
      <c r="EP316" s="907" t="s">
        <v>1140</v>
      </c>
      <c r="EQ316" s="907" t="s">
        <v>1140</v>
      </c>
      <c r="ER316" s="907" t="s">
        <v>1140</v>
      </c>
      <c r="ES316" s="907" t="s">
        <v>534</v>
      </c>
      <c r="ET316" s="907" t="s">
        <v>534</v>
      </c>
      <c r="EU316" s="907" t="s">
        <v>1140</v>
      </c>
      <c r="EV316" s="907" t="s">
        <v>1140</v>
      </c>
      <c r="EW316" s="907" t="s">
        <v>1140</v>
      </c>
      <c r="EX316" s="907" t="s">
        <v>534</v>
      </c>
      <c r="EY316" s="907" t="s">
        <v>1140</v>
      </c>
      <c r="EZ316" s="907" t="s">
        <v>1140</v>
      </c>
      <c r="FA316" s="907" t="s">
        <v>1140</v>
      </c>
      <c r="FB316" s="907" t="s">
        <v>1140</v>
      </c>
      <c r="FC316" s="907" t="s">
        <v>1140</v>
      </c>
      <c r="FD316" s="907" t="s">
        <v>1140</v>
      </c>
      <c r="FE316" s="907" t="s">
        <v>534</v>
      </c>
      <c r="FF316" s="907" t="s">
        <v>1140</v>
      </c>
      <c r="FG316" s="907" t="s">
        <v>1140</v>
      </c>
      <c r="FH316" s="907" t="s">
        <v>534</v>
      </c>
      <c r="FI316" s="907" t="s">
        <v>534</v>
      </c>
      <c r="FJ316" s="907" t="s">
        <v>1140</v>
      </c>
      <c r="FK316" s="907" t="s">
        <v>1140</v>
      </c>
      <c r="FL316" s="907" t="s">
        <v>1140</v>
      </c>
      <c r="FM316" s="907" t="s">
        <v>1140</v>
      </c>
      <c r="FN316" s="907" t="s">
        <v>1140</v>
      </c>
      <c r="FO316" s="907" t="s">
        <v>1140</v>
      </c>
      <c r="FP316" s="907" t="s">
        <v>1140</v>
      </c>
      <c r="FQ316" s="907" t="s">
        <v>1140</v>
      </c>
      <c r="FR316" s="907" t="s">
        <v>534</v>
      </c>
      <c r="FS316" s="907" t="s">
        <v>1140</v>
      </c>
      <c r="FT316" s="907" t="s">
        <v>1140</v>
      </c>
      <c r="FU316" s="907" t="s">
        <v>1140</v>
      </c>
      <c r="FV316" s="907" t="s">
        <v>534</v>
      </c>
      <c r="FW316" s="907" t="s">
        <v>1140</v>
      </c>
      <c r="FX316" s="907" t="s">
        <v>534</v>
      </c>
      <c r="FY316" s="907" t="s">
        <v>534</v>
      </c>
      <c r="FZ316" s="907" t="s">
        <v>534</v>
      </c>
      <c r="GA316" s="907" t="s">
        <v>534</v>
      </c>
      <c r="GB316" s="907" t="s">
        <v>534</v>
      </c>
      <c r="GC316" s="907" t="s">
        <v>1140</v>
      </c>
      <c r="GD316" s="907" t="s">
        <v>534</v>
      </c>
      <c r="GE316" s="907" t="s">
        <v>534</v>
      </c>
      <c r="GF316" s="907" t="s">
        <v>1140</v>
      </c>
      <c r="GG316" s="907" t="s">
        <v>1140</v>
      </c>
      <c r="GH316" s="907" t="s">
        <v>534</v>
      </c>
      <c r="GI316" s="907" t="s">
        <v>1140</v>
      </c>
      <c r="GJ316" s="907" t="s">
        <v>534</v>
      </c>
      <c r="GK316" s="907" t="s">
        <v>1140</v>
      </c>
    </row>
    <row r="317" spans="1:193" x14ac:dyDescent="0.2">
      <c r="A317" s="906">
        <v>44777</v>
      </c>
      <c r="B317" s="907" t="s">
        <v>1140</v>
      </c>
      <c r="C317" s="907" t="s">
        <v>1140</v>
      </c>
      <c r="D317" s="907" t="s">
        <v>1140</v>
      </c>
      <c r="E317" s="907" t="s">
        <v>534</v>
      </c>
      <c r="F317" s="907" t="s">
        <v>1140</v>
      </c>
      <c r="G317" s="907" t="s">
        <v>1140</v>
      </c>
      <c r="H317" s="907" t="s">
        <v>1140</v>
      </c>
      <c r="I317" s="907" t="s">
        <v>1140</v>
      </c>
      <c r="J317" s="907" t="s">
        <v>1140</v>
      </c>
      <c r="K317" s="907" t="s">
        <v>1140</v>
      </c>
      <c r="L317" s="907" t="s">
        <v>1140</v>
      </c>
      <c r="M317" s="907" t="s">
        <v>1140</v>
      </c>
      <c r="N317" s="907" t="s">
        <v>1140</v>
      </c>
      <c r="O317" s="907" t="s">
        <v>1140</v>
      </c>
      <c r="P317" s="907" t="s">
        <v>1140</v>
      </c>
      <c r="Q317" s="907" t="s">
        <v>1140</v>
      </c>
      <c r="R317" s="907" t="s">
        <v>1140</v>
      </c>
      <c r="S317" s="907" t="s">
        <v>1140</v>
      </c>
      <c r="T317" s="907" t="s">
        <v>1140</v>
      </c>
      <c r="U317" s="907" t="s">
        <v>1140</v>
      </c>
      <c r="V317" s="907" t="s">
        <v>1140</v>
      </c>
      <c r="W317" s="907" t="s">
        <v>1140</v>
      </c>
      <c r="X317" s="907" t="s">
        <v>1140</v>
      </c>
      <c r="Y317" s="907" t="s">
        <v>1140</v>
      </c>
      <c r="Z317" s="907" t="s">
        <v>1140</v>
      </c>
      <c r="AA317" s="907" t="s">
        <v>1140</v>
      </c>
      <c r="AB317" s="907" t="s">
        <v>1140</v>
      </c>
      <c r="AC317" s="907" t="s">
        <v>1140</v>
      </c>
      <c r="AD317" s="907" t="s">
        <v>1140</v>
      </c>
      <c r="AE317" s="907" t="s">
        <v>1140</v>
      </c>
      <c r="AF317" s="907" t="s">
        <v>1140</v>
      </c>
      <c r="AG317" s="907" t="s">
        <v>1140</v>
      </c>
      <c r="AH317" s="907" t="s">
        <v>1140</v>
      </c>
      <c r="AI317" s="907" t="s">
        <v>1140</v>
      </c>
      <c r="AJ317" s="907" t="s">
        <v>1140</v>
      </c>
      <c r="AK317" s="907" t="s">
        <v>1140</v>
      </c>
      <c r="AL317" s="907" t="s">
        <v>1140</v>
      </c>
      <c r="AM317" s="907" t="s">
        <v>1140</v>
      </c>
      <c r="AN317" s="907" t="s">
        <v>1140</v>
      </c>
      <c r="AO317" s="907" t="s">
        <v>1140</v>
      </c>
      <c r="AP317" s="907" t="s">
        <v>1140</v>
      </c>
      <c r="AQ317" s="907" t="s">
        <v>1140</v>
      </c>
      <c r="AR317" s="907" t="s">
        <v>1140</v>
      </c>
      <c r="AS317" s="907" t="s">
        <v>1140</v>
      </c>
      <c r="AT317" s="907" t="s">
        <v>1140</v>
      </c>
      <c r="AU317" s="907" t="s">
        <v>1140</v>
      </c>
      <c r="AV317" s="907" t="s">
        <v>1140</v>
      </c>
      <c r="AW317" s="907" t="s">
        <v>1140</v>
      </c>
      <c r="AX317" s="907" t="s">
        <v>1140</v>
      </c>
      <c r="AY317" s="907" t="s">
        <v>534</v>
      </c>
      <c r="AZ317" s="907" t="s">
        <v>534</v>
      </c>
      <c r="BA317" s="907" t="s">
        <v>1140</v>
      </c>
      <c r="BB317" s="907" t="s">
        <v>534</v>
      </c>
      <c r="BC317" s="907" t="s">
        <v>1140</v>
      </c>
      <c r="BD317" s="907" t="s">
        <v>534</v>
      </c>
      <c r="BE317" s="907" t="s">
        <v>1140</v>
      </c>
      <c r="BF317" s="907" t="s">
        <v>1140</v>
      </c>
      <c r="BG317" s="907" t="s">
        <v>534</v>
      </c>
      <c r="BH317" s="907" t="s">
        <v>534</v>
      </c>
      <c r="BI317" s="907" t="s">
        <v>1140</v>
      </c>
      <c r="BJ317" s="907" t="s">
        <v>534</v>
      </c>
      <c r="BK317" s="907" t="s">
        <v>1140</v>
      </c>
      <c r="BL317" s="907" t="s">
        <v>534</v>
      </c>
      <c r="BM317" s="907" t="s">
        <v>1140</v>
      </c>
      <c r="BN317" s="907" t="s">
        <v>1140</v>
      </c>
      <c r="BO317" s="907" t="s">
        <v>534</v>
      </c>
      <c r="BP317" s="907" t="s">
        <v>534</v>
      </c>
      <c r="BQ317" s="907" t="s">
        <v>534</v>
      </c>
      <c r="BR317" s="907" t="s">
        <v>534</v>
      </c>
      <c r="BS317" s="907" t="s">
        <v>1140</v>
      </c>
      <c r="BT317" s="907" t="s">
        <v>534</v>
      </c>
      <c r="BU317" s="907" t="s">
        <v>1140</v>
      </c>
      <c r="BV317" s="907" t="s">
        <v>1140</v>
      </c>
      <c r="BW317" s="907" t="s">
        <v>1140</v>
      </c>
      <c r="BX317" s="907" t="s">
        <v>1140</v>
      </c>
      <c r="BY317" s="907" t="s">
        <v>1140</v>
      </c>
      <c r="BZ317" s="907" t="s">
        <v>534</v>
      </c>
      <c r="CA317" s="907" t="s">
        <v>534</v>
      </c>
      <c r="CB317" s="907" t="s">
        <v>1140</v>
      </c>
      <c r="CC317" s="907" t="s">
        <v>1140</v>
      </c>
      <c r="CD317" s="907" t="s">
        <v>1140</v>
      </c>
      <c r="CE317" s="907" t="s">
        <v>1140</v>
      </c>
      <c r="CF317" s="907" t="s">
        <v>534</v>
      </c>
      <c r="CG317" s="907" t="s">
        <v>1140</v>
      </c>
      <c r="CH317" s="907" t="s">
        <v>1140</v>
      </c>
      <c r="CI317" s="907" t="s">
        <v>1140</v>
      </c>
      <c r="CJ317" s="907" t="s">
        <v>1140</v>
      </c>
      <c r="CK317" s="907" t="s">
        <v>1140</v>
      </c>
      <c r="CL317" s="907" t="s">
        <v>1140</v>
      </c>
      <c r="CM317" s="907" t="s">
        <v>1140</v>
      </c>
      <c r="CN317" s="907" t="s">
        <v>534</v>
      </c>
      <c r="CO317" s="907" t="s">
        <v>1140</v>
      </c>
      <c r="CP317" s="907" t="s">
        <v>1140</v>
      </c>
      <c r="CQ317" s="907" t="s">
        <v>1140</v>
      </c>
      <c r="CR317" s="907" t="s">
        <v>1140</v>
      </c>
      <c r="CS317" s="907" t="s">
        <v>1140</v>
      </c>
      <c r="CT317" s="907" t="s">
        <v>1140</v>
      </c>
      <c r="CU317" s="907" t="s">
        <v>1140</v>
      </c>
      <c r="CV317" s="907" t="s">
        <v>1140</v>
      </c>
      <c r="CW317" s="907" t="s">
        <v>1140</v>
      </c>
      <c r="CX317" s="907" t="s">
        <v>1140</v>
      </c>
      <c r="CY317" s="907" t="s">
        <v>1140</v>
      </c>
      <c r="CZ317" s="907" t="s">
        <v>534</v>
      </c>
      <c r="DA317" s="907" t="s">
        <v>1140</v>
      </c>
      <c r="DB317" s="907" t="s">
        <v>1140</v>
      </c>
      <c r="DC317" s="907" t="s">
        <v>1140</v>
      </c>
      <c r="DD317" s="907" t="s">
        <v>1140</v>
      </c>
      <c r="DE317" s="907" t="s">
        <v>1140</v>
      </c>
      <c r="DF317" s="907" t="s">
        <v>1140</v>
      </c>
      <c r="DG317" s="907" t="s">
        <v>1140</v>
      </c>
      <c r="DH317" s="907" t="s">
        <v>1140</v>
      </c>
      <c r="DI317" s="907" t="s">
        <v>1140</v>
      </c>
      <c r="DJ317" s="907" t="s">
        <v>534</v>
      </c>
      <c r="DK317" s="907" t="s">
        <v>1140</v>
      </c>
      <c r="DL317" s="907" t="s">
        <v>1140</v>
      </c>
      <c r="DM317" s="907" t="s">
        <v>1140</v>
      </c>
      <c r="DN317" s="907" t="s">
        <v>1140</v>
      </c>
      <c r="DO317" s="907" t="s">
        <v>1140</v>
      </c>
      <c r="DP317" s="907" t="s">
        <v>1140</v>
      </c>
      <c r="DQ317" s="907" t="s">
        <v>1140</v>
      </c>
      <c r="DR317" s="907" t="s">
        <v>534</v>
      </c>
      <c r="DS317" s="907" t="s">
        <v>534</v>
      </c>
      <c r="DT317" s="907" t="s">
        <v>1140</v>
      </c>
      <c r="DU317" s="907" t="s">
        <v>1140</v>
      </c>
      <c r="DV317" s="907" t="s">
        <v>1140</v>
      </c>
      <c r="DW317" s="907" t="s">
        <v>534</v>
      </c>
      <c r="DX317" s="907" t="s">
        <v>534</v>
      </c>
      <c r="DY317" s="907" t="s">
        <v>534</v>
      </c>
      <c r="DZ317" s="907" t="s">
        <v>534</v>
      </c>
      <c r="EA317" s="907" t="s">
        <v>534</v>
      </c>
      <c r="EB317" s="907" t="s">
        <v>534</v>
      </c>
      <c r="EC317" s="907" t="s">
        <v>534</v>
      </c>
      <c r="ED317" s="907" t="s">
        <v>534</v>
      </c>
      <c r="EE317" s="907" t="s">
        <v>534</v>
      </c>
      <c r="EF317" s="907" t="s">
        <v>1140</v>
      </c>
      <c r="EG317" s="907" t="s">
        <v>1140</v>
      </c>
      <c r="EH317" s="907" t="s">
        <v>1140</v>
      </c>
      <c r="EI317" s="907" t="s">
        <v>1140</v>
      </c>
      <c r="EJ317" s="907" t="s">
        <v>1140</v>
      </c>
      <c r="EK317" s="907" t="s">
        <v>1140</v>
      </c>
      <c r="EL317" s="907" t="s">
        <v>534</v>
      </c>
      <c r="EM317" s="907" t="s">
        <v>534</v>
      </c>
      <c r="EN317" s="907" t="s">
        <v>1140</v>
      </c>
      <c r="EO317" s="907" t="s">
        <v>1140</v>
      </c>
      <c r="EP317" s="907" t="s">
        <v>534</v>
      </c>
      <c r="EQ317" s="907" t="s">
        <v>534</v>
      </c>
      <c r="ER317" s="907" t="s">
        <v>534</v>
      </c>
      <c r="ES317" s="907" t="s">
        <v>1140</v>
      </c>
      <c r="ET317" s="907" t="s">
        <v>534</v>
      </c>
      <c r="EU317" s="907" t="s">
        <v>1140</v>
      </c>
      <c r="EV317" s="907" t="s">
        <v>1140</v>
      </c>
      <c r="EW317" s="907" t="s">
        <v>1140</v>
      </c>
      <c r="EX317" s="907" t="s">
        <v>534</v>
      </c>
      <c r="EY317" s="907" t="s">
        <v>1140</v>
      </c>
      <c r="EZ317" s="907" t="s">
        <v>1140</v>
      </c>
      <c r="FA317" s="907" t="s">
        <v>1140</v>
      </c>
      <c r="FB317" s="907" t="s">
        <v>1140</v>
      </c>
      <c r="FC317" s="907" t="s">
        <v>1140</v>
      </c>
      <c r="FD317" s="907" t="s">
        <v>1140</v>
      </c>
      <c r="FE317" s="907" t="s">
        <v>1140</v>
      </c>
      <c r="FF317" s="907" t="s">
        <v>1140</v>
      </c>
      <c r="FG317" s="907" t="s">
        <v>1140</v>
      </c>
      <c r="FH317" s="907" t="s">
        <v>534</v>
      </c>
      <c r="FI317" s="907" t="s">
        <v>534</v>
      </c>
      <c r="FJ317" s="907" t="s">
        <v>1140</v>
      </c>
      <c r="FK317" s="907" t="s">
        <v>1140</v>
      </c>
      <c r="FL317" s="907" t="s">
        <v>1140</v>
      </c>
      <c r="FM317" s="907" t="s">
        <v>1140</v>
      </c>
      <c r="FN317" s="907" t="s">
        <v>1140</v>
      </c>
      <c r="FO317" s="907" t="s">
        <v>1140</v>
      </c>
      <c r="FP317" s="907" t="s">
        <v>1140</v>
      </c>
      <c r="FQ317" s="907" t="s">
        <v>1140</v>
      </c>
      <c r="FR317" s="907" t="s">
        <v>534</v>
      </c>
      <c r="FS317" s="907" t="s">
        <v>1140</v>
      </c>
      <c r="FT317" s="907" t="s">
        <v>1140</v>
      </c>
      <c r="FU317" s="907" t="s">
        <v>1140</v>
      </c>
      <c r="FV317" s="907" t="s">
        <v>534</v>
      </c>
      <c r="FW317" s="907" t="s">
        <v>1140</v>
      </c>
      <c r="FX317" s="907" t="s">
        <v>534</v>
      </c>
      <c r="FY317" s="907" t="s">
        <v>534</v>
      </c>
      <c r="FZ317" s="907" t="s">
        <v>534</v>
      </c>
      <c r="GA317" s="907" t="s">
        <v>534</v>
      </c>
      <c r="GB317" s="907" t="s">
        <v>1140</v>
      </c>
      <c r="GC317" s="907" t="s">
        <v>1140</v>
      </c>
      <c r="GD317" s="907" t="s">
        <v>534</v>
      </c>
      <c r="GE317" s="907" t="s">
        <v>534</v>
      </c>
      <c r="GF317" s="907" t="s">
        <v>1140</v>
      </c>
      <c r="GG317" s="907" t="s">
        <v>1140</v>
      </c>
      <c r="GH317" s="907" t="s">
        <v>534</v>
      </c>
      <c r="GI317" s="907" t="s">
        <v>1140</v>
      </c>
      <c r="GJ317" s="907" t="s">
        <v>534</v>
      </c>
      <c r="GK317" s="907" t="s">
        <v>534</v>
      </c>
    </row>
    <row r="318" spans="1:193" x14ac:dyDescent="0.2">
      <c r="A318" s="906">
        <v>44778</v>
      </c>
      <c r="B318" s="907" t="s">
        <v>1140</v>
      </c>
      <c r="C318" s="907" t="s">
        <v>1140</v>
      </c>
      <c r="D318" s="907" t="s">
        <v>1140</v>
      </c>
      <c r="E318" s="907" t="s">
        <v>534</v>
      </c>
      <c r="F318" s="907" t="s">
        <v>1140</v>
      </c>
      <c r="G318" s="907" t="s">
        <v>1140</v>
      </c>
      <c r="H318" s="907" t="s">
        <v>1140</v>
      </c>
      <c r="I318" s="907" t="s">
        <v>1140</v>
      </c>
      <c r="J318" s="907" t="s">
        <v>1140</v>
      </c>
      <c r="K318" s="907" t="s">
        <v>1140</v>
      </c>
      <c r="L318" s="907" t="s">
        <v>1140</v>
      </c>
      <c r="M318" s="907" t="s">
        <v>1140</v>
      </c>
      <c r="N318" s="907" t="s">
        <v>1140</v>
      </c>
      <c r="O318" s="907" t="s">
        <v>1140</v>
      </c>
      <c r="P318" s="907" t="s">
        <v>1140</v>
      </c>
      <c r="Q318" s="907" t="s">
        <v>1140</v>
      </c>
      <c r="R318" s="907" t="s">
        <v>534</v>
      </c>
      <c r="S318" s="907" t="s">
        <v>1140</v>
      </c>
      <c r="T318" s="907" t="s">
        <v>1140</v>
      </c>
      <c r="U318" s="907" t="s">
        <v>1140</v>
      </c>
      <c r="V318" s="907" t="s">
        <v>534</v>
      </c>
      <c r="W318" s="907" t="s">
        <v>1140</v>
      </c>
      <c r="X318" s="907" t="s">
        <v>1140</v>
      </c>
      <c r="Y318" s="907" t="s">
        <v>1140</v>
      </c>
      <c r="Z318" s="907" t="s">
        <v>1140</v>
      </c>
      <c r="AA318" s="907" t="s">
        <v>1140</v>
      </c>
      <c r="AB318" s="907" t="s">
        <v>1140</v>
      </c>
      <c r="AC318" s="907" t="s">
        <v>1140</v>
      </c>
      <c r="AD318" s="907" t="s">
        <v>1140</v>
      </c>
      <c r="AE318" s="907" t="s">
        <v>1140</v>
      </c>
      <c r="AF318" s="907" t="s">
        <v>1140</v>
      </c>
      <c r="AG318" s="907" t="s">
        <v>1140</v>
      </c>
      <c r="AH318" s="907" t="s">
        <v>1140</v>
      </c>
      <c r="AI318" s="907" t="s">
        <v>1140</v>
      </c>
      <c r="AJ318" s="907" t="s">
        <v>1140</v>
      </c>
      <c r="AK318" s="907" t="s">
        <v>1140</v>
      </c>
      <c r="AL318" s="907" t="s">
        <v>1140</v>
      </c>
      <c r="AM318" s="907" t="s">
        <v>1140</v>
      </c>
      <c r="AN318" s="907" t="s">
        <v>1140</v>
      </c>
      <c r="AO318" s="907" t="s">
        <v>1140</v>
      </c>
      <c r="AP318" s="907" t="s">
        <v>1140</v>
      </c>
      <c r="AQ318" s="907" t="s">
        <v>1140</v>
      </c>
      <c r="AR318" s="907" t="s">
        <v>1140</v>
      </c>
      <c r="AS318" s="907" t="s">
        <v>1140</v>
      </c>
      <c r="AT318" s="907" t="s">
        <v>1140</v>
      </c>
      <c r="AU318" s="907" t="s">
        <v>1140</v>
      </c>
      <c r="AV318" s="907" t="s">
        <v>1140</v>
      </c>
      <c r="AW318" s="907" t="s">
        <v>1140</v>
      </c>
      <c r="AX318" s="907" t="s">
        <v>1140</v>
      </c>
      <c r="AY318" s="907" t="s">
        <v>534</v>
      </c>
      <c r="AZ318" s="907" t="s">
        <v>534</v>
      </c>
      <c r="BA318" s="907" t="s">
        <v>1140</v>
      </c>
      <c r="BB318" s="907" t="s">
        <v>534</v>
      </c>
      <c r="BC318" s="907" t="s">
        <v>1140</v>
      </c>
      <c r="BD318" s="907" t="s">
        <v>534</v>
      </c>
      <c r="BE318" s="907" t="s">
        <v>1140</v>
      </c>
      <c r="BF318" s="907" t="s">
        <v>1140</v>
      </c>
      <c r="BG318" s="907" t="s">
        <v>534</v>
      </c>
      <c r="BH318" s="907" t="s">
        <v>534</v>
      </c>
      <c r="BI318" s="907" t="s">
        <v>1140</v>
      </c>
      <c r="BJ318" s="907" t="s">
        <v>534</v>
      </c>
      <c r="BK318" s="907" t="s">
        <v>1140</v>
      </c>
      <c r="BL318" s="907" t="s">
        <v>534</v>
      </c>
      <c r="BM318" s="907" t="s">
        <v>1140</v>
      </c>
      <c r="BN318" s="907" t="s">
        <v>1140</v>
      </c>
      <c r="BO318" s="907" t="s">
        <v>534</v>
      </c>
      <c r="BP318" s="907" t="s">
        <v>534</v>
      </c>
      <c r="BQ318" s="907" t="s">
        <v>534</v>
      </c>
      <c r="BR318" s="907" t="s">
        <v>534</v>
      </c>
      <c r="BS318" s="907" t="s">
        <v>1140</v>
      </c>
      <c r="BT318" s="907" t="s">
        <v>534</v>
      </c>
      <c r="BU318" s="907" t="s">
        <v>1140</v>
      </c>
      <c r="BV318" s="907" t="s">
        <v>1140</v>
      </c>
      <c r="BW318" s="907" t="s">
        <v>1140</v>
      </c>
      <c r="BX318" s="907" t="s">
        <v>1140</v>
      </c>
      <c r="BY318" s="907" t="s">
        <v>1140</v>
      </c>
      <c r="BZ318" s="907" t="s">
        <v>534</v>
      </c>
      <c r="CA318" s="907" t="s">
        <v>534</v>
      </c>
      <c r="CB318" s="907" t="s">
        <v>1140</v>
      </c>
      <c r="CC318" s="907" t="s">
        <v>1140</v>
      </c>
      <c r="CD318" s="907" t="s">
        <v>1140</v>
      </c>
      <c r="CE318" s="907" t="s">
        <v>1140</v>
      </c>
      <c r="CF318" s="907" t="s">
        <v>534</v>
      </c>
      <c r="CG318" s="907" t="s">
        <v>1140</v>
      </c>
      <c r="CH318" s="907" t="s">
        <v>1140</v>
      </c>
      <c r="CI318" s="907" t="s">
        <v>1140</v>
      </c>
      <c r="CJ318" s="907" t="s">
        <v>1140</v>
      </c>
      <c r="CK318" s="907" t="s">
        <v>1140</v>
      </c>
      <c r="CL318" s="907" t="s">
        <v>1140</v>
      </c>
      <c r="CM318" s="907" t="s">
        <v>1140</v>
      </c>
      <c r="CN318" s="907" t="s">
        <v>534</v>
      </c>
      <c r="CO318" s="907" t="s">
        <v>1140</v>
      </c>
      <c r="CP318" s="907" t="s">
        <v>1140</v>
      </c>
      <c r="CQ318" s="907" t="s">
        <v>1140</v>
      </c>
      <c r="CR318" s="907" t="s">
        <v>1140</v>
      </c>
      <c r="CS318" s="907" t="s">
        <v>1140</v>
      </c>
      <c r="CT318" s="907" t="s">
        <v>1140</v>
      </c>
      <c r="CU318" s="907" t="s">
        <v>1140</v>
      </c>
      <c r="CV318" s="907" t="s">
        <v>1140</v>
      </c>
      <c r="CW318" s="907" t="s">
        <v>1140</v>
      </c>
      <c r="CX318" s="907" t="s">
        <v>1140</v>
      </c>
      <c r="CY318" s="907" t="s">
        <v>1140</v>
      </c>
      <c r="CZ318" s="907" t="s">
        <v>534</v>
      </c>
      <c r="DA318" s="907" t="s">
        <v>1140</v>
      </c>
      <c r="DB318" s="907" t="s">
        <v>1140</v>
      </c>
      <c r="DC318" s="907" t="s">
        <v>1140</v>
      </c>
      <c r="DD318" s="907" t="s">
        <v>1140</v>
      </c>
      <c r="DE318" s="907" t="s">
        <v>1140</v>
      </c>
      <c r="DF318" s="907" t="s">
        <v>1140</v>
      </c>
      <c r="DG318" s="907" t="s">
        <v>1140</v>
      </c>
      <c r="DH318" s="907" t="s">
        <v>1140</v>
      </c>
      <c r="DI318" s="907" t="s">
        <v>1140</v>
      </c>
      <c r="DJ318" s="907" t="s">
        <v>534</v>
      </c>
      <c r="DK318" s="907" t="s">
        <v>1140</v>
      </c>
      <c r="DL318" s="907" t="s">
        <v>1140</v>
      </c>
      <c r="DM318" s="907" t="s">
        <v>1140</v>
      </c>
      <c r="DN318" s="907" t="s">
        <v>1140</v>
      </c>
      <c r="DO318" s="907" t="s">
        <v>1140</v>
      </c>
      <c r="DP318" s="907" t="s">
        <v>1140</v>
      </c>
      <c r="DQ318" s="907" t="s">
        <v>1140</v>
      </c>
      <c r="DR318" s="907" t="s">
        <v>1140</v>
      </c>
      <c r="DS318" s="907" t="s">
        <v>1140</v>
      </c>
      <c r="DT318" s="907" t="s">
        <v>534</v>
      </c>
      <c r="DU318" s="907" t="s">
        <v>1140</v>
      </c>
      <c r="DV318" s="907" t="s">
        <v>1140</v>
      </c>
      <c r="DW318" s="907" t="s">
        <v>534</v>
      </c>
      <c r="DX318" s="907" t="s">
        <v>534</v>
      </c>
      <c r="DY318" s="907" t="s">
        <v>534</v>
      </c>
      <c r="DZ318" s="907" t="s">
        <v>534</v>
      </c>
      <c r="EA318" s="907" t="s">
        <v>534</v>
      </c>
      <c r="EB318" s="907" t="s">
        <v>534</v>
      </c>
      <c r="EC318" s="907" t="s">
        <v>534</v>
      </c>
      <c r="ED318" s="907" t="s">
        <v>534</v>
      </c>
      <c r="EE318" s="907" t="s">
        <v>534</v>
      </c>
      <c r="EF318" s="907" t="s">
        <v>1140</v>
      </c>
      <c r="EG318" s="907" t="s">
        <v>1140</v>
      </c>
      <c r="EH318" s="907" t="s">
        <v>1140</v>
      </c>
      <c r="EI318" s="907" t="s">
        <v>1140</v>
      </c>
      <c r="EJ318" s="907" t="s">
        <v>1140</v>
      </c>
      <c r="EK318" s="907" t="s">
        <v>1140</v>
      </c>
      <c r="EL318" s="907" t="s">
        <v>1140</v>
      </c>
      <c r="EM318" s="907" t="s">
        <v>1140</v>
      </c>
      <c r="EN318" s="907" t="s">
        <v>1140</v>
      </c>
      <c r="EO318" s="907" t="s">
        <v>1140</v>
      </c>
      <c r="EP318" s="907" t="s">
        <v>1140</v>
      </c>
      <c r="EQ318" s="907" t="s">
        <v>1140</v>
      </c>
      <c r="ER318" s="907" t="s">
        <v>534</v>
      </c>
      <c r="ES318" s="907" t="s">
        <v>1140</v>
      </c>
      <c r="ET318" s="907" t="s">
        <v>534</v>
      </c>
      <c r="EU318" s="907" t="s">
        <v>1140</v>
      </c>
      <c r="EV318" s="907" t="s">
        <v>1140</v>
      </c>
      <c r="EW318" s="907" t="s">
        <v>534</v>
      </c>
      <c r="EX318" s="907" t="s">
        <v>534</v>
      </c>
      <c r="EY318" s="907" t="s">
        <v>1140</v>
      </c>
      <c r="EZ318" s="907" t="s">
        <v>1140</v>
      </c>
      <c r="FA318" s="907" t="s">
        <v>1140</v>
      </c>
      <c r="FB318" s="907" t="s">
        <v>1140</v>
      </c>
      <c r="FC318" s="907" t="s">
        <v>1140</v>
      </c>
      <c r="FD318" s="907" t="s">
        <v>1140</v>
      </c>
      <c r="FE318" s="907" t="s">
        <v>1140</v>
      </c>
      <c r="FF318" s="907" t="s">
        <v>1140</v>
      </c>
      <c r="FG318" s="907" t="s">
        <v>1140</v>
      </c>
      <c r="FH318" s="907" t="s">
        <v>1140</v>
      </c>
      <c r="FI318" s="907" t="s">
        <v>1140</v>
      </c>
      <c r="FJ318" s="907" t="s">
        <v>1140</v>
      </c>
      <c r="FK318" s="907" t="s">
        <v>1140</v>
      </c>
      <c r="FL318" s="907" t="s">
        <v>1140</v>
      </c>
      <c r="FM318" s="907" t="s">
        <v>1140</v>
      </c>
      <c r="FN318" s="907" t="s">
        <v>1140</v>
      </c>
      <c r="FO318" s="907" t="s">
        <v>1140</v>
      </c>
      <c r="FP318" s="907" t="s">
        <v>1140</v>
      </c>
      <c r="FQ318" s="907" t="s">
        <v>1140</v>
      </c>
      <c r="FR318" s="907" t="s">
        <v>534</v>
      </c>
      <c r="FS318" s="907" t="s">
        <v>1140</v>
      </c>
      <c r="FT318" s="907" t="s">
        <v>1140</v>
      </c>
      <c r="FU318" s="907" t="s">
        <v>1140</v>
      </c>
      <c r="FV318" s="907" t="s">
        <v>534</v>
      </c>
      <c r="FW318" s="907" t="s">
        <v>1140</v>
      </c>
      <c r="FX318" s="907" t="s">
        <v>534</v>
      </c>
      <c r="FY318" s="907" t="s">
        <v>534</v>
      </c>
      <c r="FZ318" s="907" t="s">
        <v>534</v>
      </c>
      <c r="GA318" s="907" t="s">
        <v>534</v>
      </c>
      <c r="GB318" s="907" t="s">
        <v>534</v>
      </c>
      <c r="GC318" s="907" t="s">
        <v>1140</v>
      </c>
      <c r="GD318" s="907" t="s">
        <v>534</v>
      </c>
      <c r="GE318" s="907" t="s">
        <v>534</v>
      </c>
      <c r="GF318" s="907" t="s">
        <v>1140</v>
      </c>
      <c r="GG318" s="907" t="s">
        <v>1140</v>
      </c>
      <c r="GH318" s="907" t="s">
        <v>534</v>
      </c>
      <c r="GI318" s="907" t="s">
        <v>1140</v>
      </c>
      <c r="GJ318" s="907" t="s">
        <v>534</v>
      </c>
      <c r="GK318" s="907" t="s">
        <v>1140</v>
      </c>
    </row>
    <row r="319" spans="1:193" x14ac:dyDescent="0.2">
      <c r="A319" s="906">
        <v>44779</v>
      </c>
      <c r="B319" s="907" t="s">
        <v>1140</v>
      </c>
      <c r="C319" s="907" t="s">
        <v>1140</v>
      </c>
      <c r="D319" s="907" t="s">
        <v>1140</v>
      </c>
      <c r="E319" s="907" t="s">
        <v>534</v>
      </c>
      <c r="F319" s="907" t="s">
        <v>1140</v>
      </c>
      <c r="G319" s="907" t="s">
        <v>1140</v>
      </c>
      <c r="H319" s="907" t="s">
        <v>1140</v>
      </c>
      <c r="I319" s="907" t="s">
        <v>1140</v>
      </c>
      <c r="J319" s="907" t="s">
        <v>1140</v>
      </c>
      <c r="K319" s="907" t="s">
        <v>1140</v>
      </c>
      <c r="L319" s="907" t="s">
        <v>534</v>
      </c>
      <c r="M319" s="907" t="s">
        <v>1140</v>
      </c>
      <c r="N319" s="907" t="s">
        <v>1140</v>
      </c>
      <c r="O319" s="907" t="s">
        <v>1140</v>
      </c>
      <c r="P319" s="907" t="s">
        <v>1140</v>
      </c>
      <c r="Q319" s="907" t="s">
        <v>1140</v>
      </c>
      <c r="R319" s="907" t="s">
        <v>1140</v>
      </c>
      <c r="S319" s="907" t="s">
        <v>1140</v>
      </c>
      <c r="T319" s="907" t="s">
        <v>1140</v>
      </c>
      <c r="U319" s="907" t="s">
        <v>1140</v>
      </c>
      <c r="V319" s="907" t="s">
        <v>1140</v>
      </c>
      <c r="W319" s="907" t="s">
        <v>1140</v>
      </c>
      <c r="X319" s="907" t="s">
        <v>1140</v>
      </c>
      <c r="Y319" s="907" t="s">
        <v>1140</v>
      </c>
      <c r="Z319" s="907" t="s">
        <v>1140</v>
      </c>
      <c r="AA319" s="907" t="s">
        <v>1140</v>
      </c>
      <c r="AB319" s="907" t="s">
        <v>1140</v>
      </c>
      <c r="AC319" s="907" t="s">
        <v>1140</v>
      </c>
      <c r="AD319" s="907" t="s">
        <v>1140</v>
      </c>
      <c r="AE319" s="907" t="s">
        <v>1140</v>
      </c>
      <c r="AF319" s="907" t="s">
        <v>1140</v>
      </c>
      <c r="AG319" s="907" t="s">
        <v>1140</v>
      </c>
      <c r="AH319" s="907" t="s">
        <v>1140</v>
      </c>
      <c r="AI319" s="907" t="s">
        <v>1140</v>
      </c>
      <c r="AJ319" s="907" t="s">
        <v>1140</v>
      </c>
      <c r="AK319" s="907" t="s">
        <v>1140</v>
      </c>
      <c r="AL319" s="907" t="s">
        <v>1140</v>
      </c>
      <c r="AM319" s="907" t="s">
        <v>1140</v>
      </c>
      <c r="AN319" s="907" t="s">
        <v>1140</v>
      </c>
      <c r="AO319" s="907" t="s">
        <v>1140</v>
      </c>
      <c r="AP319" s="907" t="s">
        <v>1140</v>
      </c>
      <c r="AQ319" s="907" t="s">
        <v>1140</v>
      </c>
      <c r="AR319" s="907" t="s">
        <v>1140</v>
      </c>
      <c r="AS319" s="907" t="s">
        <v>1140</v>
      </c>
      <c r="AT319" s="907" t="s">
        <v>1140</v>
      </c>
      <c r="AU319" s="907" t="s">
        <v>1140</v>
      </c>
      <c r="AV319" s="907" t="s">
        <v>1140</v>
      </c>
      <c r="AW319" s="907" t="s">
        <v>1140</v>
      </c>
      <c r="AX319" s="907" t="s">
        <v>1140</v>
      </c>
      <c r="AY319" s="907" t="s">
        <v>534</v>
      </c>
      <c r="AZ319" s="907" t="s">
        <v>534</v>
      </c>
      <c r="BA319" s="907" t="s">
        <v>1140</v>
      </c>
      <c r="BB319" s="907" t="s">
        <v>534</v>
      </c>
      <c r="BC319" s="907" t="s">
        <v>1140</v>
      </c>
      <c r="BD319" s="907" t="s">
        <v>534</v>
      </c>
      <c r="BE319" s="907" t="s">
        <v>1140</v>
      </c>
      <c r="BF319" s="907" t="s">
        <v>1140</v>
      </c>
      <c r="BG319" s="907" t="s">
        <v>534</v>
      </c>
      <c r="BH319" s="907" t="s">
        <v>534</v>
      </c>
      <c r="BI319" s="907" t="s">
        <v>1140</v>
      </c>
      <c r="BJ319" s="907" t="s">
        <v>534</v>
      </c>
      <c r="BK319" s="907" t="s">
        <v>1140</v>
      </c>
      <c r="BL319" s="907" t="s">
        <v>534</v>
      </c>
      <c r="BM319" s="907" t="s">
        <v>1140</v>
      </c>
      <c r="BN319" s="907" t="s">
        <v>1140</v>
      </c>
      <c r="BO319" s="907" t="s">
        <v>534</v>
      </c>
      <c r="BP319" s="907" t="s">
        <v>534</v>
      </c>
      <c r="BQ319" s="907" t="s">
        <v>534</v>
      </c>
      <c r="BR319" s="907" t="s">
        <v>534</v>
      </c>
      <c r="BS319" s="907" t="s">
        <v>1140</v>
      </c>
      <c r="BT319" s="907" t="s">
        <v>534</v>
      </c>
      <c r="BU319" s="907" t="s">
        <v>1140</v>
      </c>
      <c r="BV319" s="907" t="s">
        <v>1140</v>
      </c>
      <c r="BW319" s="907" t="s">
        <v>1140</v>
      </c>
      <c r="BX319" s="907" t="s">
        <v>1140</v>
      </c>
      <c r="BY319" s="907" t="s">
        <v>534</v>
      </c>
      <c r="BZ319" s="907" t="s">
        <v>534</v>
      </c>
      <c r="CA319" s="907" t="s">
        <v>534</v>
      </c>
      <c r="CB319" s="907" t="s">
        <v>1140</v>
      </c>
      <c r="CC319" s="907" t="s">
        <v>1140</v>
      </c>
      <c r="CD319" s="907" t="s">
        <v>1140</v>
      </c>
      <c r="CE319" s="907" t="s">
        <v>1140</v>
      </c>
      <c r="CF319" s="907" t="s">
        <v>534</v>
      </c>
      <c r="CG319" s="907" t="s">
        <v>1140</v>
      </c>
      <c r="CH319" s="907" t="s">
        <v>1140</v>
      </c>
      <c r="CI319" s="907" t="s">
        <v>1140</v>
      </c>
      <c r="CJ319" s="907" t="s">
        <v>1140</v>
      </c>
      <c r="CK319" s="907" t="s">
        <v>1140</v>
      </c>
      <c r="CL319" s="907" t="s">
        <v>1140</v>
      </c>
      <c r="CM319" s="907" t="s">
        <v>1140</v>
      </c>
      <c r="CN319" s="907" t="s">
        <v>534</v>
      </c>
      <c r="CO319" s="907" t="s">
        <v>1140</v>
      </c>
      <c r="CP319" s="907" t="s">
        <v>1140</v>
      </c>
      <c r="CQ319" s="907" t="s">
        <v>1140</v>
      </c>
      <c r="CR319" s="907" t="s">
        <v>1140</v>
      </c>
      <c r="CS319" s="907" t="s">
        <v>1140</v>
      </c>
      <c r="CT319" s="907" t="s">
        <v>1140</v>
      </c>
      <c r="CU319" s="907" t="s">
        <v>1140</v>
      </c>
      <c r="CV319" s="907" t="s">
        <v>1140</v>
      </c>
      <c r="CW319" s="907" t="s">
        <v>1140</v>
      </c>
      <c r="CX319" s="907" t="s">
        <v>1140</v>
      </c>
      <c r="CY319" s="907" t="s">
        <v>1140</v>
      </c>
      <c r="CZ319" s="907" t="s">
        <v>534</v>
      </c>
      <c r="DA319" s="907" t="s">
        <v>1140</v>
      </c>
      <c r="DB319" s="907" t="s">
        <v>1140</v>
      </c>
      <c r="DC319" s="907" t="s">
        <v>1140</v>
      </c>
      <c r="DD319" s="907" t="s">
        <v>1140</v>
      </c>
      <c r="DE319" s="907" t="s">
        <v>1140</v>
      </c>
      <c r="DF319" s="907" t="s">
        <v>1140</v>
      </c>
      <c r="DG319" s="907" t="s">
        <v>1140</v>
      </c>
      <c r="DH319" s="907" t="s">
        <v>1140</v>
      </c>
      <c r="DI319" s="907" t="s">
        <v>1140</v>
      </c>
      <c r="DJ319" s="907" t="s">
        <v>534</v>
      </c>
      <c r="DK319" s="907" t="s">
        <v>1140</v>
      </c>
      <c r="DL319" s="907" t="s">
        <v>1140</v>
      </c>
      <c r="DM319" s="907" t="s">
        <v>1140</v>
      </c>
      <c r="DN319" s="907" t="s">
        <v>1140</v>
      </c>
      <c r="DO319" s="907" t="s">
        <v>1140</v>
      </c>
      <c r="DP319" s="907" t="s">
        <v>1140</v>
      </c>
      <c r="DQ319" s="907" t="s">
        <v>1140</v>
      </c>
      <c r="DR319" s="907" t="s">
        <v>1140</v>
      </c>
      <c r="DS319" s="907" t="s">
        <v>1140</v>
      </c>
      <c r="DT319" s="907" t="s">
        <v>1140</v>
      </c>
      <c r="DU319" s="907" t="s">
        <v>1140</v>
      </c>
      <c r="DV319" s="907" t="s">
        <v>1140</v>
      </c>
      <c r="DW319" s="907" t="s">
        <v>534</v>
      </c>
      <c r="DX319" s="907" t="s">
        <v>534</v>
      </c>
      <c r="DY319" s="907" t="s">
        <v>534</v>
      </c>
      <c r="DZ319" s="907" t="s">
        <v>534</v>
      </c>
      <c r="EA319" s="907" t="s">
        <v>534</v>
      </c>
      <c r="EB319" s="907" t="s">
        <v>1140</v>
      </c>
      <c r="EC319" s="907" t="s">
        <v>534</v>
      </c>
      <c r="ED319" s="907" t="s">
        <v>534</v>
      </c>
      <c r="EE319" s="907" t="s">
        <v>534</v>
      </c>
      <c r="EF319" s="907" t="s">
        <v>1140</v>
      </c>
      <c r="EG319" s="907" t="s">
        <v>1140</v>
      </c>
      <c r="EH319" s="907" t="s">
        <v>1140</v>
      </c>
      <c r="EI319" s="907" t="s">
        <v>1140</v>
      </c>
      <c r="EJ319" s="907" t="s">
        <v>1140</v>
      </c>
      <c r="EK319" s="907" t="s">
        <v>1140</v>
      </c>
      <c r="EL319" s="907" t="s">
        <v>1140</v>
      </c>
      <c r="EM319" s="907" t="s">
        <v>1140</v>
      </c>
      <c r="EN319" s="907" t="s">
        <v>1140</v>
      </c>
      <c r="EO319" s="907" t="s">
        <v>1140</v>
      </c>
      <c r="EP319" s="907" t="s">
        <v>1140</v>
      </c>
      <c r="EQ319" s="907" t="s">
        <v>1140</v>
      </c>
      <c r="ER319" s="907" t="s">
        <v>534</v>
      </c>
      <c r="ES319" s="907" t="s">
        <v>534</v>
      </c>
      <c r="ET319" s="907" t="s">
        <v>534</v>
      </c>
      <c r="EU319" s="907" t="s">
        <v>534</v>
      </c>
      <c r="EV319" s="907" t="s">
        <v>1140</v>
      </c>
      <c r="EW319" s="907" t="s">
        <v>1140</v>
      </c>
      <c r="EX319" s="907" t="s">
        <v>534</v>
      </c>
      <c r="EY319" s="907" t="s">
        <v>1140</v>
      </c>
      <c r="EZ319" s="907" t="s">
        <v>1140</v>
      </c>
      <c r="FA319" s="907" t="s">
        <v>1140</v>
      </c>
      <c r="FB319" s="907" t="s">
        <v>1140</v>
      </c>
      <c r="FC319" s="907" t="s">
        <v>534</v>
      </c>
      <c r="FD319" s="907" t="s">
        <v>1140</v>
      </c>
      <c r="FE319" s="907" t="s">
        <v>534</v>
      </c>
      <c r="FF319" s="907" t="s">
        <v>1140</v>
      </c>
      <c r="FG319" s="907" t="s">
        <v>1140</v>
      </c>
      <c r="FH319" s="907" t="s">
        <v>1140</v>
      </c>
      <c r="FI319" s="907" t="s">
        <v>1140</v>
      </c>
      <c r="FJ319" s="907" t="s">
        <v>1140</v>
      </c>
      <c r="FK319" s="907" t="s">
        <v>1140</v>
      </c>
      <c r="FL319" s="907" t="s">
        <v>1140</v>
      </c>
      <c r="FM319" s="907" t="s">
        <v>1140</v>
      </c>
      <c r="FN319" s="907" t="s">
        <v>1140</v>
      </c>
      <c r="FO319" s="907" t="s">
        <v>1140</v>
      </c>
      <c r="FP319" s="907" t="s">
        <v>1140</v>
      </c>
      <c r="FQ319" s="907" t="s">
        <v>1140</v>
      </c>
      <c r="FR319" s="907" t="s">
        <v>534</v>
      </c>
      <c r="FS319" s="907" t="s">
        <v>1140</v>
      </c>
      <c r="FT319" s="907" t="s">
        <v>1140</v>
      </c>
      <c r="FU319" s="907" t="s">
        <v>1140</v>
      </c>
      <c r="FV319" s="907" t="s">
        <v>534</v>
      </c>
      <c r="FW319" s="907" t="s">
        <v>1140</v>
      </c>
      <c r="FX319" s="907" t="s">
        <v>534</v>
      </c>
      <c r="FY319" s="907" t="s">
        <v>534</v>
      </c>
      <c r="FZ319" s="907" t="s">
        <v>534</v>
      </c>
      <c r="GA319" s="907" t="s">
        <v>534</v>
      </c>
      <c r="GB319" s="907" t="s">
        <v>534</v>
      </c>
      <c r="GC319" s="907" t="s">
        <v>1140</v>
      </c>
      <c r="GD319" s="907" t="s">
        <v>534</v>
      </c>
      <c r="GE319" s="907" t="s">
        <v>534</v>
      </c>
      <c r="GF319" s="907" t="s">
        <v>1140</v>
      </c>
      <c r="GG319" s="907" t="s">
        <v>1140</v>
      </c>
      <c r="GH319" s="907" t="s">
        <v>534</v>
      </c>
      <c r="GI319" s="907" t="s">
        <v>1140</v>
      </c>
      <c r="GJ319" s="907" t="s">
        <v>534</v>
      </c>
      <c r="GK319" s="907" t="s">
        <v>534</v>
      </c>
    </row>
    <row r="320" spans="1:193" x14ac:dyDescent="0.2">
      <c r="A320" s="906">
        <v>44780</v>
      </c>
      <c r="B320" s="907" t="s">
        <v>1140</v>
      </c>
      <c r="C320" s="907" t="s">
        <v>1140</v>
      </c>
      <c r="D320" s="907" t="s">
        <v>1140</v>
      </c>
      <c r="E320" s="907" t="s">
        <v>534</v>
      </c>
      <c r="F320" s="907" t="s">
        <v>1140</v>
      </c>
      <c r="G320" s="907" t="s">
        <v>1140</v>
      </c>
      <c r="H320" s="907" t="s">
        <v>1140</v>
      </c>
      <c r="I320" s="907" t="s">
        <v>1140</v>
      </c>
      <c r="J320" s="907" t="s">
        <v>1140</v>
      </c>
      <c r="K320" s="907" t="s">
        <v>1140</v>
      </c>
      <c r="L320" s="907" t="s">
        <v>1140</v>
      </c>
      <c r="M320" s="907" t="s">
        <v>1140</v>
      </c>
      <c r="N320" s="907" t="s">
        <v>1140</v>
      </c>
      <c r="O320" s="907" t="s">
        <v>1140</v>
      </c>
      <c r="P320" s="907" t="s">
        <v>1140</v>
      </c>
      <c r="Q320" s="907" t="s">
        <v>1140</v>
      </c>
      <c r="R320" s="907" t="s">
        <v>534</v>
      </c>
      <c r="S320" s="907" t="s">
        <v>1140</v>
      </c>
      <c r="T320" s="907" t="s">
        <v>1140</v>
      </c>
      <c r="U320" s="907" t="s">
        <v>1140</v>
      </c>
      <c r="V320" s="907" t="s">
        <v>1140</v>
      </c>
      <c r="W320" s="907" t="s">
        <v>1140</v>
      </c>
      <c r="X320" s="907" t="s">
        <v>1140</v>
      </c>
      <c r="Y320" s="907" t="s">
        <v>1140</v>
      </c>
      <c r="Z320" s="907" t="s">
        <v>1140</v>
      </c>
      <c r="AA320" s="907" t="s">
        <v>1140</v>
      </c>
      <c r="AB320" s="907" t="s">
        <v>1140</v>
      </c>
      <c r="AC320" s="907" t="s">
        <v>1140</v>
      </c>
      <c r="AD320" s="907" t="s">
        <v>1140</v>
      </c>
      <c r="AE320" s="907" t="s">
        <v>1140</v>
      </c>
      <c r="AF320" s="907" t="s">
        <v>1140</v>
      </c>
      <c r="AG320" s="907" t="s">
        <v>1140</v>
      </c>
      <c r="AH320" s="907" t="s">
        <v>1140</v>
      </c>
      <c r="AI320" s="907" t="s">
        <v>1140</v>
      </c>
      <c r="AJ320" s="907" t="s">
        <v>1140</v>
      </c>
      <c r="AK320" s="907" t="s">
        <v>1140</v>
      </c>
      <c r="AL320" s="907" t="s">
        <v>1140</v>
      </c>
      <c r="AM320" s="907" t="s">
        <v>1140</v>
      </c>
      <c r="AN320" s="907" t="s">
        <v>1140</v>
      </c>
      <c r="AO320" s="907" t="s">
        <v>1140</v>
      </c>
      <c r="AP320" s="907" t="s">
        <v>1140</v>
      </c>
      <c r="AQ320" s="907" t="s">
        <v>1140</v>
      </c>
      <c r="AR320" s="907" t="s">
        <v>1140</v>
      </c>
      <c r="AS320" s="907" t="s">
        <v>1140</v>
      </c>
      <c r="AT320" s="907" t="s">
        <v>1140</v>
      </c>
      <c r="AU320" s="907" t="s">
        <v>1140</v>
      </c>
      <c r="AV320" s="907" t="s">
        <v>1140</v>
      </c>
      <c r="AW320" s="907" t="s">
        <v>1140</v>
      </c>
      <c r="AX320" s="907" t="s">
        <v>1140</v>
      </c>
      <c r="AY320" s="907" t="s">
        <v>534</v>
      </c>
      <c r="AZ320" s="907" t="s">
        <v>534</v>
      </c>
      <c r="BA320" s="907" t="s">
        <v>1140</v>
      </c>
      <c r="BB320" s="907" t="s">
        <v>534</v>
      </c>
      <c r="BC320" s="907" t="s">
        <v>1140</v>
      </c>
      <c r="BD320" s="907" t="s">
        <v>534</v>
      </c>
      <c r="BE320" s="907" t="s">
        <v>1140</v>
      </c>
      <c r="BF320" s="907" t="s">
        <v>1140</v>
      </c>
      <c r="BG320" s="907" t="s">
        <v>534</v>
      </c>
      <c r="BH320" s="907" t="s">
        <v>534</v>
      </c>
      <c r="BI320" s="907" t="s">
        <v>1140</v>
      </c>
      <c r="BJ320" s="907" t="s">
        <v>534</v>
      </c>
      <c r="BK320" s="907" t="s">
        <v>1140</v>
      </c>
      <c r="BL320" s="907" t="s">
        <v>534</v>
      </c>
      <c r="BM320" s="907" t="s">
        <v>1140</v>
      </c>
      <c r="BN320" s="907" t="s">
        <v>1140</v>
      </c>
      <c r="BO320" s="907" t="s">
        <v>534</v>
      </c>
      <c r="BP320" s="907" t="s">
        <v>534</v>
      </c>
      <c r="BQ320" s="907" t="s">
        <v>534</v>
      </c>
      <c r="BR320" s="907" t="s">
        <v>534</v>
      </c>
      <c r="BS320" s="907" t="s">
        <v>1140</v>
      </c>
      <c r="BT320" s="907" t="s">
        <v>534</v>
      </c>
      <c r="BU320" s="907" t="s">
        <v>1140</v>
      </c>
      <c r="BV320" s="907" t="s">
        <v>1140</v>
      </c>
      <c r="BW320" s="907" t="s">
        <v>1140</v>
      </c>
      <c r="BX320" s="907" t="s">
        <v>1140</v>
      </c>
      <c r="BY320" s="907" t="s">
        <v>1140</v>
      </c>
      <c r="BZ320" s="907" t="s">
        <v>534</v>
      </c>
      <c r="CA320" s="907" t="s">
        <v>534</v>
      </c>
      <c r="CB320" s="907" t="s">
        <v>1140</v>
      </c>
      <c r="CC320" s="907" t="s">
        <v>1140</v>
      </c>
      <c r="CD320" s="907" t="s">
        <v>1140</v>
      </c>
      <c r="CE320" s="907" t="s">
        <v>534</v>
      </c>
      <c r="CF320" s="907" t="s">
        <v>534</v>
      </c>
      <c r="CG320" s="907" t="s">
        <v>1140</v>
      </c>
      <c r="CH320" s="907" t="s">
        <v>1140</v>
      </c>
      <c r="CI320" s="907" t="s">
        <v>1140</v>
      </c>
      <c r="CJ320" s="907" t="s">
        <v>1140</v>
      </c>
      <c r="CK320" s="907" t="s">
        <v>1140</v>
      </c>
      <c r="CL320" s="907" t="s">
        <v>1140</v>
      </c>
      <c r="CM320" s="907" t="s">
        <v>1140</v>
      </c>
      <c r="CN320" s="907" t="s">
        <v>534</v>
      </c>
      <c r="CO320" s="907" t="s">
        <v>1140</v>
      </c>
      <c r="CP320" s="907" t="s">
        <v>1140</v>
      </c>
      <c r="CQ320" s="907" t="s">
        <v>1140</v>
      </c>
      <c r="CR320" s="907" t="s">
        <v>1140</v>
      </c>
      <c r="CS320" s="907" t="s">
        <v>1140</v>
      </c>
      <c r="CT320" s="907" t="s">
        <v>1140</v>
      </c>
      <c r="CU320" s="907" t="s">
        <v>1140</v>
      </c>
      <c r="CV320" s="907" t="s">
        <v>1140</v>
      </c>
      <c r="CW320" s="907" t="s">
        <v>1140</v>
      </c>
      <c r="CX320" s="907" t="s">
        <v>1140</v>
      </c>
      <c r="CY320" s="907" t="s">
        <v>1140</v>
      </c>
      <c r="CZ320" s="907" t="s">
        <v>534</v>
      </c>
      <c r="DA320" s="907" t="s">
        <v>1140</v>
      </c>
      <c r="DB320" s="907" t="s">
        <v>1140</v>
      </c>
      <c r="DC320" s="907" t="s">
        <v>1140</v>
      </c>
      <c r="DD320" s="907" t="s">
        <v>1140</v>
      </c>
      <c r="DE320" s="907" t="s">
        <v>1140</v>
      </c>
      <c r="DF320" s="907" t="s">
        <v>1140</v>
      </c>
      <c r="DG320" s="907" t="s">
        <v>1140</v>
      </c>
      <c r="DH320" s="907" t="s">
        <v>1140</v>
      </c>
      <c r="DI320" s="907" t="s">
        <v>1140</v>
      </c>
      <c r="DJ320" s="907" t="s">
        <v>534</v>
      </c>
      <c r="DK320" s="907" t="s">
        <v>1140</v>
      </c>
      <c r="DL320" s="907" t="s">
        <v>1140</v>
      </c>
      <c r="DM320" s="907" t="s">
        <v>1140</v>
      </c>
      <c r="DN320" s="907" t="s">
        <v>1140</v>
      </c>
      <c r="DO320" s="907" t="s">
        <v>1140</v>
      </c>
      <c r="DP320" s="907" t="s">
        <v>1140</v>
      </c>
      <c r="DQ320" s="907" t="s">
        <v>1140</v>
      </c>
      <c r="DR320" s="907" t="s">
        <v>1140</v>
      </c>
      <c r="DS320" s="907" t="s">
        <v>1140</v>
      </c>
      <c r="DT320" s="907" t="s">
        <v>534</v>
      </c>
      <c r="DU320" s="907" t="s">
        <v>1140</v>
      </c>
      <c r="DV320" s="907" t="s">
        <v>1140</v>
      </c>
      <c r="DW320" s="907" t="s">
        <v>534</v>
      </c>
      <c r="DX320" s="907" t="s">
        <v>534</v>
      </c>
      <c r="DY320" s="907" t="s">
        <v>534</v>
      </c>
      <c r="DZ320" s="907" t="s">
        <v>534</v>
      </c>
      <c r="EA320" s="907" t="s">
        <v>534</v>
      </c>
      <c r="EB320" s="907" t="s">
        <v>534</v>
      </c>
      <c r="EC320" s="907" t="s">
        <v>534</v>
      </c>
      <c r="ED320" s="907" t="s">
        <v>534</v>
      </c>
      <c r="EE320" s="907" t="s">
        <v>534</v>
      </c>
      <c r="EF320" s="907" t="s">
        <v>1140</v>
      </c>
      <c r="EG320" s="907" t="s">
        <v>1140</v>
      </c>
      <c r="EH320" s="907" t="s">
        <v>1140</v>
      </c>
      <c r="EI320" s="907" t="s">
        <v>1140</v>
      </c>
      <c r="EJ320" s="907" t="s">
        <v>1140</v>
      </c>
      <c r="EK320" s="907" t="s">
        <v>1140</v>
      </c>
      <c r="EL320" s="907" t="s">
        <v>1140</v>
      </c>
      <c r="EM320" s="907" t="s">
        <v>1140</v>
      </c>
      <c r="EN320" s="907" t="s">
        <v>1140</v>
      </c>
      <c r="EO320" s="907" t="s">
        <v>1140</v>
      </c>
      <c r="EP320" s="907" t="s">
        <v>1140</v>
      </c>
      <c r="EQ320" s="907" t="s">
        <v>1140</v>
      </c>
      <c r="ER320" s="907" t="s">
        <v>1140</v>
      </c>
      <c r="ES320" s="907" t="s">
        <v>534</v>
      </c>
      <c r="ET320" s="907" t="s">
        <v>534</v>
      </c>
      <c r="EU320" s="907" t="s">
        <v>1140</v>
      </c>
      <c r="EV320" s="907" t="s">
        <v>534</v>
      </c>
      <c r="EW320" s="907" t="s">
        <v>1140</v>
      </c>
      <c r="EX320" s="907" t="s">
        <v>534</v>
      </c>
      <c r="EY320" s="907" t="s">
        <v>1140</v>
      </c>
      <c r="EZ320" s="907" t="s">
        <v>1140</v>
      </c>
      <c r="FA320" s="907" t="s">
        <v>1140</v>
      </c>
      <c r="FB320" s="907" t="s">
        <v>1140</v>
      </c>
      <c r="FC320" s="907" t="s">
        <v>534</v>
      </c>
      <c r="FD320" s="907" t="s">
        <v>1140</v>
      </c>
      <c r="FE320" s="907" t="s">
        <v>1140</v>
      </c>
      <c r="FF320" s="907" t="s">
        <v>1140</v>
      </c>
      <c r="FG320" s="907" t="s">
        <v>1140</v>
      </c>
      <c r="FH320" s="907" t="s">
        <v>534</v>
      </c>
      <c r="FI320" s="907" t="s">
        <v>534</v>
      </c>
      <c r="FJ320" s="907" t="s">
        <v>1140</v>
      </c>
      <c r="FK320" s="907" t="s">
        <v>1140</v>
      </c>
      <c r="FL320" s="907" t="s">
        <v>1140</v>
      </c>
      <c r="FM320" s="907" t="s">
        <v>1140</v>
      </c>
      <c r="FN320" s="907" t="s">
        <v>1140</v>
      </c>
      <c r="FO320" s="907" t="s">
        <v>1140</v>
      </c>
      <c r="FP320" s="907" t="s">
        <v>1140</v>
      </c>
      <c r="FQ320" s="907" t="s">
        <v>1140</v>
      </c>
      <c r="FR320" s="907" t="s">
        <v>534</v>
      </c>
      <c r="FS320" s="907" t="s">
        <v>1140</v>
      </c>
      <c r="FT320" s="907" t="s">
        <v>1140</v>
      </c>
      <c r="FU320" s="907" t="s">
        <v>1140</v>
      </c>
      <c r="FV320" s="907" t="s">
        <v>534</v>
      </c>
      <c r="FW320" s="907" t="s">
        <v>1140</v>
      </c>
      <c r="FX320" s="907" t="s">
        <v>534</v>
      </c>
      <c r="FY320" s="907" t="s">
        <v>534</v>
      </c>
      <c r="FZ320" s="907" t="s">
        <v>534</v>
      </c>
      <c r="GA320" s="907" t="s">
        <v>534</v>
      </c>
      <c r="GB320" s="907" t="s">
        <v>1140</v>
      </c>
      <c r="GC320" s="907" t="s">
        <v>1140</v>
      </c>
      <c r="GD320" s="907" t="s">
        <v>534</v>
      </c>
      <c r="GE320" s="907" t="s">
        <v>534</v>
      </c>
      <c r="GF320" s="907" t="s">
        <v>1140</v>
      </c>
      <c r="GG320" s="907" t="s">
        <v>1140</v>
      </c>
      <c r="GH320" s="907" t="s">
        <v>534</v>
      </c>
      <c r="GI320" s="907" t="s">
        <v>1140</v>
      </c>
      <c r="GJ320" s="907" t="s">
        <v>534</v>
      </c>
      <c r="GK320" s="907" t="s">
        <v>1140</v>
      </c>
    </row>
    <row r="321" spans="1:193" x14ac:dyDescent="0.2">
      <c r="A321" s="906">
        <v>44781</v>
      </c>
      <c r="B321" s="907" t="s">
        <v>1140</v>
      </c>
      <c r="C321" s="907" t="s">
        <v>1140</v>
      </c>
      <c r="D321" s="907" t="s">
        <v>1140</v>
      </c>
      <c r="E321" s="907" t="s">
        <v>534</v>
      </c>
      <c r="F321" s="907" t="s">
        <v>1140</v>
      </c>
      <c r="G321" s="907" t="s">
        <v>1140</v>
      </c>
      <c r="H321" s="907" t="s">
        <v>1140</v>
      </c>
      <c r="I321" s="907" t="s">
        <v>1140</v>
      </c>
      <c r="J321" s="907" t="s">
        <v>1140</v>
      </c>
      <c r="K321" s="907" t="s">
        <v>1140</v>
      </c>
      <c r="L321" s="907" t="s">
        <v>1140</v>
      </c>
      <c r="M321" s="907" t="s">
        <v>1140</v>
      </c>
      <c r="N321" s="907" t="s">
        <v>1140</v>
      </c>
      <c r="O321" s="907" t="s">
        <v>1140</v>
      </c>
      <c r="P321" s="907" t="s">
        <v>1140</v>
      </c>
      <c r="Q321" s="907" t="s">
        <v>1140</v>
      </c>
      <c r="R321" s="907" t="s">
        <v>534</v>
      </c>
      <c r="S321" s="907" t="s">
        <v>1140</v>
      </c>
      <c r="T321" s="907" t="s">
        <v>1140</v>
      </c>
      <c r="U321" s="907" t="s">
        <v>1140</v>
      </c>
      <c r="V321" s="907" t="s">
        <v>1140</v>
      </c>
      <c r="W321" s="907" t="s">
        <v>1140</v>
      </c>
      <c r="X321" s="907" t="s">
        <v>1140</v>
      </c>
      <c r="Y321" s="907" t="s">
        <v>1140</v>
      </c>
      <c r="Z321" s="907" t="s">
        <v>1140</v>
      </c>
      <c r="AA321" s="907" t="s">
        <v>1140</v>
      </c>
      <c r="AB321" s="907" t="s">
        <v>1140</v>
      </c>
      <c r="AC321" s="907" t="s">
        <v>1140</v>
      </c>
      <c r="AD321" s="907" t="s">
        <v>1140</v>
      </c>
      <c r="AE321" s="907" t="s">
        <v>1140</v>
      </c>
      <c r="AF321" s="907" t="s">
        <v>1140</v>
      </c>
      <c r="AG321" s="907" t="s">
        <v>1140</v>
      </c>
      <c r="AH321" s="907" t="s">
        <v>1140</v>
      </c>
      <c r="AI321" s="907" t="s">
        <v>1140</v>
      </c>
      <c r="AJ321" s="907" t="s">
        <v>1140</v>
      </c>
      <c r="AK321" s="907" t="s">
        <v>1140</v>
      </c>
      <c r="AL321" s="907" t="s">
        <v>1140</v>
      </c>
      <c r="AM321" s="907" t="s">
        <v>1140</v>
      </c>
      <c r="AN321" s="907" t="s">
        <v>1140</v>
      </c>
      <c r="AO321" s="907" t="s">
        <v>1140</v>
      </c>
      <c r="AP321" s="907" t="s">
        <v>1140</v>
      </c>
      <c r="AQ321" s="907" t="s">
        <v>1140</v>
      </c>
      <c r="AR321" s="907" t="s">
        <v>1140</v>
      </c>
      <c r="AS321" s="907" t="s">
        <v>1140</v>
      </c>
      <c r="AT321" s="907" t="s">
        <v>1140</v>
      </c>
      <c r="AU321" s="907" t="s">
        <v>1140</v>
      </c>
      <c r="AV321" s="907" t="s">
        <v>1140</v>
      </c>
      <c r="AW321" s="907" t="s">
        <v>1140</v>
      </c>
      <c r="AX321" s="907" t="s">
        <v>1140</v>
      </c>
      <c r="AY321" s="907" t="s">
        <v>534</v>
      </c>
      <c r="AZ321" s="907" t="s">
        <v>534</v>
      </c>
      <c r="BA321" s="907" t="s">
        <v>1140</v>
      </c>
      <c r="BB321" s="907" t="s">
        <v>534</v>
      </c>
      <c r="BC321" s="907" t="s">
        <v>1140</v>
      </c>
      <c r="BD321" s="907" t="s">
        <v>534</v>
      </c>
      <c r="BE321" s="907" t="s">
        <v>1140</v>
      </c>
      <c r="BF321" s="907" t="s">
        <v>1140</v>
      </c>
      <c r="BG321" s="907" t="s">
        <v>534</v>
      </c>
      <c r="BH321" s="907" t="s">
        <v>534</v>
      </c>
      <c r="BI321" s="907" t="s">
        <v>1140</v>
      </c>
      <c r="BJ321" s="907" t="s">
        <v>534</v>
      </c>
      <c r="BK321" s="907" t="s">
        <v>1140</v>
      </c>
      <c r="BL321" s="907" t="s">
        <v>534</v>
      </c>
      <c r="BM321" s="907" t="s">
        <v>1140</v>
      </c>
      <c r="BN321" s="907" t="s">
        <v>1140</v>
      </c>
      <c r="BO321" s="907" t="s">
        <v>534</v>
      </c>
      <c r="BP321" s="907" t="s">
        <v>534</v>
      </c>
      <c r="BQ321" s="907" t="s">
        <v>534</v>
      </c>
      <c r="BR321" s="907" t="s">
        <v>534</v>
      </c>
      <c r="BS321" s="907" t="s">
        <v>1140</v>
      </c>
      <c r="BT321" s="907" t="s">
        <v>534</v>
      </c>
      <c r="BU321" s="907" t="s">
        <v>1140</v>
      </c>
      <c r="BV321" s="907" t="s">
        <v>1140</v>
      </c>
      <c r="BW321" s="907" t="s">
        <v>1140</v>
      </c>
      <c r="BX321" s="907" t="s">
        <v>1140</v>
      </c>
      <c r="BY321" s="907" t="s">
        <v>1140</v>
      </c>
      <c r="BZ321" s="907" t="s">
        <v>534</v>
      </c>
      <c r="CA321" s="907" t="s">
        <v>534</v>
      </c>
      <c r="CB321" s="907" t="s">
        <v>1140</v>
      </c>
      <c r="CC321" s="907" t="s">
        <v>1140</v>
      </c>
      <c r="CD321" s="907" t="s">
        <v>1140</v>
      </c>
      <c r="CE321" s="907" t="s">
        <v>1140</v>
      </c>
      <c r="CF321" s="907" t="s">
        <v>534</v>
      </c>
      <c r="CG321" s="907" t="s">
        <v>1140</v>
      </c>
      <c r="CH321" s="907" t="s">
        <v>1140</v>
      </c>
      <c r="CI321" s="907" t="s">
        <v>1140</v>
      </c>
      <c r="CJ321" s="907" t="s">
        <v>1140</v>
      </c>
      <c r="CK321" s="907" t="s">
        <v>1140</v>
      </c>
      <c r="CL321" s="907" t="s">
        <v>1140</v>
      </c>
      <c r="CM321" s="907" t="s">
        <v>1140</v>
      </c>
      <c r="CN321" s="907" t="s">
        <v>534</v>
      </c>
      <c r="CO321" s="907" t="s">
        <v>1140</v>
      </c>
      <c r="CP321" s="907" t="s">
        <v>1140</v>
      </c>
      <c r="CQ321" s="907" t="s">
        <v>1140</v>
      </c>
      <c r="CR321" s="907" t="s">
        <v>1140</v>
      </c>
      <c r="CS321" s="907" t="s">
        <v>1140</v>
      </c>
      <c r="CT321" s="907" t="s">
        <v>1140</v>
      </c>
      <c r="CU321" s="907" t="s">
        <v>1140</v>
      </c>
      <c r="CV321" s="907" t="s">
        <v>1140</v>
      </c>
      <c r="CW321" s="907" t="s">
        <v>1140</v>
      </c>
      <c r="CX321" s="907" t="s">
        <v>1140</v>
      </c>
      <c r="CY321" s="907" t="s">
        <v>1140</v>
      </c>
      <c r="CZ321" s="907" t="s">
        <v>1140</v>
      </c>
      <c r="DA321" s="907" t="s">
        <v>1140</v>
      </c>
      <c r="DB321" s="907" t="s">
        <v>1140</v>
      </c>
      <c r="DC321" s="907" t="s">
        <v>1140</v>
      </c>
      <c r="DD321" s="907" t="s">
        <v>1140</v>
      </c>
      <c r="DE321" s="907" t="s">
        <v>1140</v>
      </c>
      <c r="DF321" s="907" t="s">
        <v>1140</v>
      </c>
      <c r="DG321" s="907" t="s">
        <v>1140</v>
      </c>
      <c r="DH321" s="907" t="s">
        <v>1140</v>
      </c>
      <c r="DI321" s="907" t="s">
        <v>1140</v>
      </c>
      <c r="DJ321" s="907" t="s">
        <v>534</v>
      </c>
      <c r="DK321" s="907" t="s">
        <v>1140</v>
      </c>
      <c r="DL321" s="907" t="s">
        <v>1140</v>
      </c>
      <c r="DM321" s="907" t="s">
        <v>1140</v>
      </c>
      <c r="DN321" s="907" t="s">
        <v>1140</v>
      </c>
      <c r="DO321" s="907" t="s">
        <v>1140</v>
      </c>
      <c r="DP321" s="907" t="s">
        <v>1140</v>
      </c>
      <c r="DQ321" s="907" t="s">
        <v>1140</v>
      </c>
      <c r="DR321" s="907" t="s">
        <v>534</v>
      </c>
      <c r="DS321" s="907" t="s">
        <v>534</v>
      </c>
      <c r="DT321" s="907" t="s">
        <v>1140</v>
      </c>
      <c r="DU321" s="907" t="s">
        <v>1140</v>
      </c>
      <c r="DV321" s="907" t="s">
        <v>1140</v>
      </c>
      <c r="DW321" s="907" t="s">
        <v>534</v>
      </c>
      <c r="DX321" s="907" t="s">
        <v>534</v>
      </c>
      <c r="DY321" s="907" t="s">
        <v>534</v>
      </c>
      <c r="DZ321" s="907" t="s">
        <v>534</v>
      </c>
      <c r="EA321" s="907" t="s">
        <v>534</v>
      </c>
      <c r="EB321" s="907" t="s">
        <v>534</v>
      </c>
      <c r="EC321" s="907" t="s">
        <v>534</v>
      </c>
      <c r="ED321" s="907" t="s">
        <v>534</v>
      </c>
      <c r="EE321" s="907" t="s">
        <v>534</v>
      </c>
      <c r="EF321" s="907" t="s">
        <v>1140</v>
      </c>
      <c r="EG321" s="907" t="s">
        <v>1140</v>
      </c>
      <c r="EH321" s="907" t="s">
        <v>1140</v>
      </c>
      <c r="EI321" s="907" t="s">
        <v>1140</v>
      </c>
      <c r="EJ321" s="907" t="s">
        <v>1140</v>
      </c>
      <c r="EK321" s="907" t="s">
        <v>1140</v>
      </c>
      <c r="EL321" s="907" t="s">
        <v>1140</v>
      </c>
      <c r="EM321" s="907" t="s">
        <v>1140</v>
      </c>
      <c r="EN321" s="907" t="s">
        <v>1140</v>
      </c>
      <c r="EO321" s="907" t="s">
        <v>1140</v>
      </c>
      <c r="EP321" s="907" t="s">
        <v>1140</v>
      </c>
      <c r="EQ321" s="907" t="s">
        <v>1140</v>
      </c>
      <c r="ER321" s="907" t="s">
        <v>534</v>
      </c>
      <c r="ES321" s="907" t="s">
        <v>534</v>
      </c>
      <c r="ET321" s="907" t="s">
        <v>534</v>
      </c>
      <c r="EU321" s="907" t="s">
        <v>1140</v>
      </c>
      <c r="EV321" s="907" t="s">
        <v>1140</v>
      </c>
      <c r="EW321" s="907" t="s">
        <v>1140</v>
      </c>
      <c r="EX321" s="907" t="s">
        <v>534</v>
      </c>
      <c r="EY321" s="907" t="s">
        <v>1140</v>
      </c>
      <c r="EZ321" s="907" t="s">
        <v>1140</v>
      </c>
      <c r="FA321" s="907" t="s">
        <v>1140</v>
      </c>
      <c r="FB321" s="907" t="s">
        <v>1140</v>
      </c>
      <c r="FC321" s="907" t="s">
        <v>1140</v>
      </c>
      <c r="FD321" s="907" t="s">
        <v>1140</v>
      </c>
      <c r="FE321" s="907" t="s">
        <v>1140</v>
      </c>
      <c r="FF321" s="907" t="s">
        <v>1140</v>
      </c>
      <c r="FG321" s="907" t="s">
        <v>1140</v>
      </c>
      <c r="FH321" s="907" t="s">
        <v>1140</v>
      </c>
      <c r="FI321" s="907" t="s">
        <v>1140</v>
      </c>
      <c r="FJ321" s="907" t="s">
        <v>1140</v>
      </c>
      <c r="FK321" s="907" t="s">
        <v>1140</v>
      </c>
      <c r="FL321" s="907" t="s">
        <v>1140</v>
      </c>
      <c r="FM321" s="907" t="s">
        <v>1140</v>
      </c>
      <c r="FN321" s="907" t="s">
        <v>1140</v>
      </c>
      <c r="FO321" s="907" t="s">
        <v>1140</v>
      </c>
      <c r="FP321" s="907" t="s">
        <v>1140</v>
      </c>
      <c r="FQ321" s="907" t="s">
        <v>1140</v>
      </c>
      <c r="FR321" s="907" t="s">
        <v>534</v>
      </c>
      <c r="FS321" s="907" t="s">
        <v>1140</v>
      </c>
      <c r="FT321" s="907" t="s">
        <v>1140</v>
      </c>
      <c r="FU321" s="907" t="s">
        <v>1140</v>
      </c>
      <c r="FV321" s="907" t="s">
        <v>534</v>
      </c>
      <c r="FW321" s="907" t="s">
        <v>1140</v>
      </c>
      <c r="FX321" s="907" t="s">
        <v>534</v>
      </c>
      <c r="FY321" s="907" t="s">
        <v>534</v>
      </c>
      <c r="FZ321" s="907" t="s">
        <v>534</v>
      </c>
      <c r="GA321" s="907" t="s">
        <v>534</v>
      </c>
      <c r="GB321" s="907" t="s">
        <v>534</v>
      </c>
      <c r="GC321" s="907" t="s">
        <v>1140</v>
      </c>
      <c r="GD321" s="907" t="s">
        <v>534</v>
      </c>
      <c r="GE321" s="907" t="s">
        <v>534</v>
      </c>
      <c r="GF321" s="907" t="s">
        <v>1140</v>
      </c>
      <c r="GG321" s="907" t="s">
        <v>1140</v>
      </c>
      <c r="GH321" s="907" t="s">
        <v>534</v>
      </c>
      <c r="GI321" s="907" t="s">
        <v>1140</v>
      </c>
      <c r="GJ321" s="907" t="s">
        <v>534</v>
      </c>
      <c r="GK321" s="907" t="s">
        <v>534</v>
      </c>
    </row>
    <row r="322" spans="1:193" x14ac:dyDescent="0.2">
      <c r="A322" s="906">
        <v>44782</v>
      </c>
      <c r="B322" s="907" t="s">
        <v>1140</v>
      </c>
      <c r="C322" s="907" t="s">
        <v>1140</v>
      </c>
      <c r="D322" s="907" t="s">
        <v>1140</v>
      </c>
      <c r="E322" s="907" t="s">
        <v>534</v>
      </c>
      <c r="F322" s="907" t="s">
        <v>1140</v>
      </c>
      <c r="G322" s="907" t="s">
        <v>1140</v>
      </c>
      <c r="H322" s="907" t="s">
        <v>1140</v>
      </c>
      <c r="I322" s="907" t="s">
        <v>1140</v>
      </c>
      <c r="J322" s="907" t="s">
        <v>534</v>
      </c>
      <c r="K322" s="907" t="s">
        <v>534</v>
      </c>
      <c r="L322" s="907" t="s">
        <v>534</v>
      </c>
      <c r="M322" s="907" t="s">
        <v>1140</v>
      </c>
      <c r="N322" s="907" t="s">
        <v>1140</v>
      </c>
      <c r="O322" s="907" t="s">
        <v>1140</v>
      </c>
      <c r="P322" s="907" t="s">
        <v>1140</v>
      </c>
      <c r="Q322" s="907" t="s">
        <v>1140</v>
      </c>
      <c r="R322" s="907" t="s">
        <v>534</v>
      </c>
      <c r="S322" s="907" t="s">
        <v>1140</v>
      </c>
      <c r="T322" s="907" t="s">
        <v>1140</v>
      </c>
      <c r="U322" s="907" t="s">
        <v>1140</v>
      </c>
      <c r="V322" s="907" t="s">
        <v>1140</v>
      </c>
      <c r="W322" s="907" t="s">
        <v>1140</v>
      </c>
      <c r="X322" s="907" t="s">
        <v>1140</v>
      </c>
      <c r="Y322" s="907" t="s">
        <v>1140</v>
      </c>
      <c r="Z322" s="907" t="s">
        <v>1140</v>
      </c>
      <c r="AA322" s="907" t="s">
        <v>1140</v>
      </c>
      <c r="AB322" s="907" t="s">
        <v>1140</v>
      </c>
      <c r="AC322" s="907" t="s">
        <v>1140</v>
      </c>
      <c r="AD322" s="907" t="s">
        <v>1140</v>
      </c>
      <c r="AE322" s="907" t="s">
        <v>1140</v>
      </c>
      <c r="AF322" s="907" t="s">
        <v>1140</v>
      </c>
      <c r="AG322" s="907" t="s">
        <v>1140</v>
      </c>
      <c r="AH322" s="907" t="s">
        <v>1140</v>
      </c>
      <c r="AI322" s="907" t="s">
        <v>1140</v>
      </c>
      <c r="AJ322" s="907" t="s">
        <v>1140</v>
      </c>
      <c r="AK322" s="907" t="s">
        <v>1140</v>
      </c>
      <c r="AL322" s="907" t="s">
        <v>1140</v>
      </c>
      <c r="AM322" s="907" t="s">
        <v>1140</v>
      </c>
      <c r="AN322" s="907" t="s">
        <v>1140</v>
      </c>
      <c r="AO322" s="907" t="s">
        <v>1140</v>
      </c>
      <c r="AP322" s="907" t="s">
        <v>1140</v>
      </c>
      <c r="AQ322" s="907" t="s">
        <v>1140</v>
      </c>
      <c r="AR322" s="907" t="s">
        <v>1140</v>
      </c>
      <c r="AS322" s="907" t="s">
        <v>1140</v>
      </c>
      <c r="AT322" s="907" t="s">
        <v>1140</v>
      </c>
      <c r="AU322" s="907" t="s">
        <v>1140</v>
      </c>
      <c r="AV322" s="907" t="s">
        <v>1140</v>
      </c>
      <c r="AW322" s="907" t="s">
        <v>1140</v>
      </c>
      <c r="AX322" s="907" t="s">
        <v>1140</v>
      </c>
      <c r="AY322" s="907" t="s">
        <v>534</v>
      </c>
      <c r="AZ322" s="907" t="s">
        <v>534</v>
      </c>
      <c r="BA322" s="907" t="s">
        <v>1140</v>
      </c>
      <c r="BB322" s="907" t="s">
        <v>534</v>
      </c>
      <c r="BC322" s="907" t="s">
        <v>1140</v>
      </c>
      <c r="BD322" s="907" t="s">
        <v>534</v>
      </c>
      <c r="BE322" s="907" t="s">
        <v>1140</v>
      </c>
      <c r="BF322" s="907" t="s">
        <v>1140</v>
      </c>
      <c r="BG322" s="907" t="s">
        <v>534</v>
      </c>
      <c r="BH322" s="907" t="s">
        <v>534</v>
      </c>
      <c r="BI322" s="907" t="s">
        <v>1140</v>
      </c>
      <c r="BJ322" s="907" t="s">
        <v>534</v>
      </c>
      <c r="BK322" s="907" t="s">
        <v>1140</v>
      </c>
      <c r="BL322" s="907" t="s">
        <v>534</v>
      </c>
      <c r="BM322" s="907" t="s">
        <v>1140</v>
      </c>
      <c r="BN322" s="907" t="s">
        <v>1140</v>
      </c>
      <c r="BO322" s="907" t="s">
        <v>534</v>
      </c>
      <c r="BP322" s="907" t="s">
        <v>534</v>
      </c>
      <c r="BQ322" s="907" t="s">
        <v>534</v>
      </c>
      <c r="BR322" s="907" t="s">
        <v>534</v>
      </c>
      <c r="BS322" s="907" t="s">
        <v>1140</v>
      </c>
      <c r="BT322" s="907" t="s">
        <v>534</v>
      </c>
      <c r="BU322" s="907" t="s">
        <v>1140</v>
      </c>
      <c r="BV322" s="907" t="s">
        <v>1140</v>
      </c>
      <c r="BW322" s="907" t="s">
        <v>1140</v>
      </c>
      <c r="BX322" s="907" t="s">
        <v>1140</v>
      </c>
      <c r="BY322" s="907" t="s">
        <v>1140</v>
      </c>
      <c r="BZ322" s="907" t="s">
        <v>534</v>
      </c>
      <c r="CA322" s="907" t="s">
        <v>534</v>
      </c>
      <c r="CB322" s="907" t="s">
        <v>1140</v>
      </c>
      <c r="CC322" s="907" t="s">
        <v>1140</v>
      </c>
      <c r="CD322" s="907" t="s">
        <v>1140</v>
      </c>
      <c r="CE322" s="907" t="s">
        <v>1140</v>
      </c>
      <c r="CF322" s="907" t="s">
        <v>534</v>
      </c>
      <c r="CG322" s="907" t="s">
        <v>1140</v>
      </c>
      <c r="CH322" s="907" t="s">
        <v>1140</v>
      </c>
      <c r="CI322" s="907" t="s">
        <v>1140</v>
      </c>
      <c r="CJ322" s="907" t="s">
        <v>1140</v>
      </c>
      <c r="CK322" s="907" t="s">
        <v>1140</v>
      </c>
      <c r="CL322" s="907" t="s">
        <v>1140</v>
      </c>
      <c r="CM322" s="907" t="s">
        <v>1140</v>
      </c>
      <c r="CN322" s="907" t="s">
        <v>534</v>
      </c>
      <c r="CO322" s="907" t="s">
        <v>1140</v>
      </c>
      <c r="CP322" s="907" t="s">
        <v>1140</v>
      </c>
      <c r="CQ322" s="907" t="s">
        <v>1140</v>
      </c>
      <c r="CR322" s="907" t="s">
        <v>1140</v>
      </c>
      <c r="CS322" s="907" t="s">
        <v>1140</v>
      </c>
      <c r="CT322" s="907" t="s">
        <v>1140</v>
      </c>
      <c r="CU322" s="907" t="s">
        <v>1140</v>
      </c>
      <c r="CV322" s="907" t="s">
        <v>1140</v>
      </c>
      <c r="CW322" s="907" t="s">
        <v>1140</v>
      </c>
      <c r="CX322" s="907" t="s">
        <v>1140</v>
      </c>
      <c r="CY322" s="907" t="s">
        <v>1140</v>
      </c>
      <c r="CZ322" s="907" t="s">
        <v>534</v>
      </c>
      <c r="DA322" s="907" t="s">
        <v>1140</v>
      </c>
      <c r="DB322" s="907" t="s">
        <v>1140</v>
      </c>
      <c r="DC322" s="907" t="s">
        <v>1140</v>
      </c>
      <c r="DD322" s="907" t="s">
        <v>1140</v>
      </c>
      <c r="DE322" s="907" t="s">
        <v>1140</v>
      </c>
      <c r="DF322" s="907" t="s">
        <v>1140</v>
      </c>
      <c r="DG322" s="907" t="s">
        <v>1140</v>
      </c>
      <c r="DH322" s="907" t="s">
        <v>1140</v>
      </c>
      <c r="DI322" s="907" t="s">
        <v>1140</v>
      </c>
      <c r="DJ322" s="907" t="s">
        <v>534</v>
      </c>
      <c r="DK322" s="907" t="s">
        <v>1140</v>
      </c>
      <c r="DL322" s="907" t="s">
        <v>1140</v>
      </c>
      <c r="DM322" s="907" t="s">
        <v>1140</v>
      </c>
      <c r="DN322" s="907" t="s">
        <v>534</v>
      </c>
      <c r="DO322" s="907" t="s">
        <v>1140</v>
      </c>
      <c r="DP322" s="907" t="s">
        <v>1140</v>
      </c>
      <c r="DQ322" s="907" t="s">
        <v>1140</v>
      </c>
      <c r="DR322" s="907" t="s">
        <v>534</v>
      </c>
      <c r="DS322" s="907" t="s">
        <v>534</v>
      </c>
      <c r="DT322" s="907" t="s">
        <v>1140</v>
      </c>
      <c r="DU322" s="907" t="s">
        <v>1140</v>
      </c>
      <c r="DV322" s="907" t="s">
        <v>1140</v>
      </c>
      <c r="DW322" s="907" t="s">
        <v>534</v>
      </c>
      <c r="DX322" s="907" t="s">
        <v>534</v>
      </c>
      <c r="DY322" s="907" t="s">
        <v>534</v>
      </c>
      <c r="DZ322" s="907" t="s">
        <v>534</v>
      </c>
      <c r="EA322" s="907" t="s">
        <v>534</v>
      </c>
      <c r="EB322" s="907" t="s">
        <v>534</v>
      </c>
      <c r="EC322" s="907" t="s">
        <v>534</v>
      </c>
      <c r="ED322" s="907" t="s">
        <v>534</v>
      </c>
      <c r="EE322" s="907" t="s">
        <v>534</v>
      </c>
      <c r="EF322" s="907" t="s">
        <v>1140</v>
      </c>
      <c r="EG322" s="907" t="s">
        <v>1140</v>
      </c>
      <c r="EH322" s="907" t="s">
        <v>1140</v>
      </c>
      <c r="EI322" s="907" t="s">
        <v>1140</v>
      </c>
      <c r="EJ322" s="907" t="s">
        <v>1140</v>
      </c>
      <c r="EK322" s="907" t="s">
        <v>1140</v>
      </c>
      <c r="EL322" s="907" t="s">
        <v>1140</v>
      </c>
      <c r="EM322" s="907" t="s">
        <v>1140</v>
      </c>
      <c r="EN322" s="907" t="s">
        <v>1140</v>
      </c>
      <c r="EO322" s="907" t="s">
        <v>1140</v>
      </c>
      <c r="EP322" s="907" t="s">
        <v>1140</v>
      </c>
      <c r="EQ322" s="907" t="s">
        <v>1140</v>
      </c>
      <c r="ER322" s="907" t="s">
        <v>1140</v>
      </c>
      <c r="ES322" s="907" t="s">
        <v>1140</v>
      </c>
      <c r="ET322" s="907" t="s">
        <v>534</v>
      </c>
      <c r="EU322" s="907" t="s">
        <v>1140</v>
      </c>
      <c r="EV322" s="907" t="s">
        <v>1140</v>
      </c>
      <c r="EW322" s="907" t="s">
        <v>1140</v>
      </c>
      <c r="EX322" s="907" t="s">
        <v>534</v>
      </c>
      <c r="EY322" s="907" t="s">
        <v>1140</v>
      </c>
      <c r="EZ322" s="907" t="s">
        <v>1140</v>
      </c>
      <c r="FA322" s="907" t="s">
        <v>1140</v>
      </c>
      <c r="FB322" s="907" t="s">
        <v>1140</v>
      </c>
      <c r="FC322" s="907" t="s">
        <v>1140</v>
      </c>
      <c r="FD322" s="907" t="s">
        <v>1140</v>
      </c>
      <c r="FE322" s="907" t="s">
        <v>1140</v>
      </c>
      <c r="FF322" s="907" t="s">
        <v>1140</v>
      </c>
      <c r="FG322" s="907" t="s">
        <v>1140</v>
      </c>
      <c r="FH322" s="907" t="s">
        <v>1140</v>
      </c>
      <c r="FI322" s="907" t="s">
        <v>1140</v>
      </c>
      <c r="FJ322" s="907" t="s">
        <v>1140</v>
      </c>
      <c r="FK322" s="907" t="s">
        <v>1140</v>
      </c>
      <c r="FL322" s="907" t="s">
        <v>1140</v>
      </c>
      <c r="FM322" s="907" t="s">
        <v>1140</v>
      </c>
      <c r="FN322" s="907" t="s">
        <v>1140</v>
      </c>
      <c r="FO322" s="907" t="s">
        <v>1140</v>
      </c>
      <c r="FP322" s="907" t="s">
        <v>1140</v>
      </c>
      <c r="FQ322" s="907" t="s">
        <v>1140</v>
      </c>
      <c r="FR322" s="907" t="s">
        <v>534</v>
      </c>
      <c r="FS322" s="907" t="s">
        <v>1140</v>
      </c>
      <c r="FT322" s="907" t="s">
        <v>1140</v>
      </c>
      <c r="FU322" s="907" t="s">
        <v>1140</v>
      </c>
      <c r="FV322" s="907" t="s">
        <v>534</v>
      </c>
      <c r="FW322" s="907" t="s">
        <v>1140</v>
      </c>
      <c r="FX322" s="907" t="s">
        <v>534</v>
      </c>
      <c r="FY322" s="907" t="s">
        <v>534</v>
      </c>
      <c r="FZ322" s="907" t="s">
        <v>534</v>
      </c>
      <c r="GA322" s="907" t="s">
        <v>534</v>
      </c>
      <c r="GB322" s="907" t="s">
        <v>534</v>
      </c>
      <c r="GC322" s="907" t="s">
        <v>1140</v>
      </c>
      <c r="GD322" s="907" t="s">
        <v>534</v>
      </c>
      <c r="GE322" s="907" t="s">
        <v>534</v>
      </c>
      <c r="GF322" s="907" t="s">
        <v>1140</v>
      </c>
      <c r="GG322" s="907" t="s">
        <v>1140</v>
      </c>
      <c r="GH322" s="907" t="s">
        <v>534</v>
      </c>
      <c r="GI322" s="907" t="s">
        <v>1140</v>
      </c>
      <c r="GJ322" s="907" t="s">
        <v>534</v>
      </c>
      <c r="GK322" s="907" t="s">
        <v>534</v>
      </c>
    </row>
    <row r="323" spans="1:193" x14ac:dyDescent="0.2">
      <c r="A323" s="906">
        <v>44783</v>
      </c>
      <c r="B323" s="907" t="s">
        <v>1140</v>
      </c>
      <c r="C323" s="907" t="s">
        <v>1140</v>
      </c>
      <c r="D323" s="907" t="s">
        <v>1140</v>
      </c>
      <c r="E323" s="907" t="s">
        <v>534</v>
      </c>
      <c r="F323" s="907" t="s">
        <v>1140</v>
      </c>
      <c r="G323" s="907" t="s">
        <v>1140</v>
      </c>
      <c r="H323" s="907" t="s">
        <v>1140</v>
      </c>
      <c r="I323" s="907" t="s">
        <v>1140</v>
      </c>
      <c r="J323" s="907" t="s">
        <v>1140</v>
      </c>
      <c r="K323" s="907" t="s">
        <v>1140</v>
      </c>
      <c r="L323" s="907" t="s">
        <v>534</v>
      </c>
      <c r="M323" s="907" t="s">
        <v>1140</v>
      </c>
      <c r="N323" s="907" t="s">
        <v>1140</v>
      </c>
      <c r="O323" s="907" t="s">
        <v>1140</v>
      </c>
      <c r="P323" s="907" t="s">
        <v>1140</v>
      </c>
      <c r="Q323" s="907" t="s">
        <v>1140</v>
      </c>
      <c r="R323" s="907" t="s">
        <v>1140</v>
      </c>
      <c r="S323" s="907" t="s">
        <v>1140</v>
      </c>
      <c r="T323" s="907" t="s">
        <v>1140</v>
      </c>
      <c r="U323" s="907" t="s">
        <v>1140</v>
      </c>
      <c r="V323" s="907" t="s">
        <v>1140</v>
      </c>
      <c r="W323" s="907" t="s">
        <v>1140</v>
      </c>
      <c r="X323" s="907" t="s">
        <v>1140</v>
      </c>
      <c r="Y323" s="907" t="s">
        <v>1140</v>
      </c>
      <c r="Z323" s="907" t="s">
        <v>1140</v>
      </c>
      <c r="AA323" s="907" t="s">
        <v>1140</v>
      </c>
      <c r="AB323" s="907" t="s">
        <v>1140</v>
      </c>
      <c r="AC323" s="907" t="s">
        <v>1140</v>
      </c>
      <c r="AD323" s="907" t="s">
        <v>1140</v>
      </c>
      <c r="AE323" s="907" t="s">
        <v>1140</v>
      </c>
      <c r="AF323" s="907" t="s">
        <v>1140</v>
      </c>
      <c r="AG323" s="907" t="s">
        <v>1140</v>
      </c>
      <c r="AH323" s="907" t="s">
        <v>1140</v>
      </c>
      <c r="AI323" s="907" t="s">
        <v>1140</v>
      </c>
      <c r="AJ323" s="907" t="s">
        <v>1140</v>
      </c>
      <c r="AK323" s="907" t="s">
        <v>1140</v>
      </c>
      <c r="AL323" s="907" t="s">
        <v>1140</v>
      </c>
      <c r="AM323" s="907" t="s">
        <v>1140</v>
      </c>
      <c r="AN323" s="907" t="s">
        <v>1140</v>
      </c>
      <c r="AO323" s="907" t="s">
        <v>1140</v>
      </c>
      <c r="AP323" s="907" t="s">
        <v>1140</v>
      </c>
      <c r="AQ323" s="907" t="s">
        <v>1140</v>
      </c>
      <c r="AR323" s="907" t="s">
        <v>1140</v>
      </c>
      <c r="AS323" s="907" t="s">
        <v>1140</v>
      </c>
      <c r="AT323" s="907" t="s">
        <v>1140</v>
      </c>
      <c r="AU323" s="907" t="s">
        <v>1140</v>
      </c>
      <c r="AV323" s="907" t="s">
        <v>1140</v>
      </c>
      <c r="AW323" s="907" t="s">
        <v>1140</v>
      </c>
      <c r="AX323" s="907" t="s">
        <v>1140</v>
      </c>
      <c r="AY323" s="907" t="s">
        <v>534</v>
      </c>
      <c r="AZ323" s="907" t="s">
        <v>534</v>
      </c>
      <c r="BA323" s="907" t="s">
        <v>1140</v>
      </c>
      <c r="BB323" s="907" t="s">
        <v>534</v>
      </c>
      <c r="BC323" s="907" t="s">
        <v>1140</v>
      </c>
      <c r="BD323" s="907" t="s">
        <v>534</v>
      </c>
      <c r="BE323" s="907" t="s">
        <v>1140</v>
      </c>
      <c r="BF323" s="907" t="s">
        <v>1140</v>
      </c>
      <c r="BG323" s="907" t="s">
        <v>534</v>
      </c>
      <c r="BH323" s="907" t="s">
        <v>534</v>
      </c>
      <c r="BI323" s="907" t="s">
        <v>1140</v>
      </c>
      <c r="BJ323" s="907" t="s">
        <v>534</v>
      </c>
      <c r="BK323" s="907" t="s">
        <v>1140</v>
      </c>
      <c r="BL323" s="907" t="s">
        <v>534</v>
      </c>
      <c r="BM323" s="907" t="s">
        <v>1140</v>
      </c>
      <c r="BN323" s="907" t="s">
        <v>1140</v>
      </c>
      <c r="BO323" s="907" t="s">
        <v>534</v>
      </c>
      <c r="BP323" s="907" t="s">
        <v>534</v>
      </c>
      <c r="BQ323" s="907" t="s">
        <v>534</v>
      </c>
      <c r="BR323" s="907" t="s">
        <v>534</v>
      </c>
      <c r="BS323" s="907" t="s">
        <v>1140</v>
      </c>
      <c r="BT323" s="907" t="s">
        <v>534</v>
      </c>
      <c r="BU323" s="907" t="s">
        <v>1140</v>
      </c>
      <c r="BV323" s="907" t="s">
        <v>1140</v>
      </c>
      <c r="BW323" s="907" t="s">
        <v>1140</v>
      </c>
      <c r="BX323" s="907" t="s">
        <v>1140</v>
      </c>
      <c r="BY323" s="907" t="s">
        <v>1140</v>
      </c>
      <c r="BZ323" s="907" t="s">
        <v>534</v>
      </c>
      <c r="CA323" s="907" t="s">
        <v>534</v>
      </c>
      <c r="CB323" s="907" t="s">
        <v>1140</v>
      </c>
      <c r="CC323" s="907" t="s">
        <v>1140</v>
      </c>
      <c r="CD323" s="907" t="s">
        <v>1140</v>
      </c>
      <c r="CE323" s="907" t="s">
        <v>1140</v>
      </c>
      <c r="CF323" s="907" t="s">
        <v>534</v>
      </c>
      <c r="CG323" s="907" t="s">
        <v>1140</v>
      </c>
      <c r="CH323" s="907" t="s">
        <v>1140</v>
      </c>
      <c r="CI323" s="907" t="s">
        <v>1140</v>
      </c>
      <c r="CJ323" s="907" t="s">
        <v>1140</v>
      </c>
      <c r="CK323" s="907" t="s">
        <v>534</v>
      </c>
      <c r="CL323" s="907" t="s">
        <v>1140</v>
      </c>
      <c r="CM323" s="907" t="s">
        <v>1140</v>
      </c>
      <c r="CN323" s="907" t="s">
        <v>534</v>
      </c>
      <c r="CO323" s="907" t="s">
        <v>1140</v>
      </c>
      <c r="CP323" s="907" t="s">
        <v>1140</v>
      </c>
      <c r="CQ323" s="907" t="s">
        <v>1140</v>
      </c>
      <c r="CR323" s="907" t="s">
        <v>1140</v>
      </c>
      <c r="CS323" s="907" t="s">
        <v>1140</v>
      </c>
      <c r="CT323" s="907" t="s">
        <v>1140</v>
      </c>
      <c r="CU323" s="907" t="s">
        <v>1140</v>
      </c>
      <c r="CV323" s="907" t="s">
        <v>1140</v>
      </c>
      <c r="CW323" s="907" t="s">
        <v>1140</v>
      </c>
      <c r="CX323" s="907" t="s">
        <v>1140</v>
      </c>
      <c r="CY323" s="907" t="s">
        <v>1140</v>
      </c>
      <c r="CZ323" s="907" t="s">
        <v>534</v>
      </c>
      <c r="DA323" s="907" t="s">
        <v>1140</v>
      </c>
      <c r="DB323" s="907" t="s">
        <v>1140</v>
      </c>
      <c r="DC323" s="907" t="s">
        <v>1140</v>
      </c>
      <c r="DD323" s="907" t="s">
        <v>1140</v>
      </c>
      <c r="DE323" s="907" t="s">
        <v>1140</v>
      </c>
      <c r="DF323" s="907" t="s">
        <v>1140</v>
      </c>
      <c r="DG323" s="907" t="s">
        <v>1140</v>
      </c>
      <c r="DH323" s="907" t="s">
        <v>1140</v>
      </c>
      <c r="DI323" s="907" t="s">
        <v>1140</v>
      </c>
      <c r="DJ323" s="907" t="s">
        <v>534</v>
      </c>
      <c r="DK323" s="907" t="s">
        <v>1140</v>
      </c>
      <c r="DL323" s="907" t="s">
        <v>1140</v>
      </c>
      <c r="DM323" s="907" t="s">
        <v>1140</v>
      </c>
      <c r="DN323" s="907" t="s">
        <v>1140</v>
      </c>
      <c r="DO323" s="907" t="s">
        <v>1140</v>
      </c>
      <c r="DP323" s="907" t="s">
        <v>1140</v>
      </c>
      <c r="DQ323" s="907" t="s">
        <v>1140</v>
      </c>
      <c r="DR323" s="907" t="s">
        <v>534</v>
      </c>
      <c r="DS323" s="907" t="s">
        <v>534</v>
      </c>
      <c r="DT323" s="907" t="s">
        <v>1140</v>
      </c>
      <c r="DU323" s="907" t="s">
        <v>1140</v>
      </c>
      <c r="DV323" s="907" t="s">
        <v>1140</v>
      </c>
      <c r="DW323" s="907" t="s">
        <v>534</v>
      </c>
      <c r="DX323" s="907" t="s">
        <v>534</v>
      </c>
      <c r="DY323" s="907" t="s">
        <v>534</v>
      </c>
      <c r="DZ323" s="907" t="s">
        <v>534</v>
      </c>
      <c r="EA323" s="907" t="s">
        <v>534</v>
      </c>
      <c r="EB323" s="907" t="s">
        <v>534</v>
      </c>
      <c r="EC323" s="907" t="s">
        <v>534</v>
      </c>
      <c r="ED323" s="907" t="s">
        <v>534</v>
      </c>
      <c r="EE323" s="907" t="s">
        <v>534</v>
      </c>
      <c r="EF323" s="907" t="s">
        <v>1140</v>
      </c>
      <c r="EG323" s="907" t="s">
        <v>1140</v>
      </c>
      <c r="EH323" s="907" t="s">
        <v>1140</v>
      </c>
      <c r="EI323" s="907" t="s">
        <v>1140</v>
      </c>
      <c r="EJ323" s="907" t="s">
        <v>1140</v>
      </c>
      <c r="EK323" s="907" t="s">
        <v>1140</v>
      </c>
      <c r="EL323" s="907" t="s">
        <v>1140</v>
      </c>
      <c r="EM323" s="907" t="s">
        <v>1140</v>
      </c>
      <c r="EN323" s="907" t="s">
        <v>1140</v>
      </c>
      <c r="EO323" s="907" t="s">
        <v>534</v>
      </c>
      <c r="EP323" s="907" t="s">
        <v>1140</v>
      </c>
      <c r="EQ323" s="907" t="s">
        <v>1140</v>
      </c>
      <c r="ER323" s="907" t="s">
        <v>1140</v>
      </c>
      <c r="ES323" s="907" t="s">
        <v>534</v>
      </c>
      <c r="ET323" s="907" t="s">
        <v>534</v>
      </c>
      <c r="EU323" s="907" t="s">
        <v>1140</v>
      </c>
      <c r="EV323" s="907" t="s">
        <v>1140</v>
      </c>
      <c r="EW323" s="907" t="s">
        <v>534</v>
      </c>
      <c r="EX323" s="907" t="s">
        <v>534</v>
      </c>
      <c r="EY323" s="907" t="s">
        <v>1140</v>
      </c>
      <c r="EZ323" s="907" t="s">
        <v>1140</v>
      </c>
      <c r="FA323" s="907" t="s">
        <v>1140</v>
      </c>
      <c r="FB323" s="907" t="s">
        <v>1140</v>
      </c>
      <c r="FC323" s="907" t="s">
        <v>1140</v>
      </c>
      <c r="FD323" s="907" t="s">
        <v>1140</v>
      </c>
      <c r="FE323" s="907" t="s">
        <v>534</v>
      </c>
      <c r="FF323" s="907" t="s">
        <v>1140</v>
      </c>
      <c r="FG323" s="907" t="s">
        <v>1140</v>
      </c>
      <c r="FH323" s="907" t="s">
        <v>1140</v>
      </c>
      <c r="FI323" s="907" t="s">
        <v>1140</v>
      </c>
      <c r="FJ323" s="907" t="s">
        <v>1140</v>
      </c>
      <c r="FK323" s="907" t="s">
        <v>1140</v>
      </c>
      <c r="FL323" s="907" t="s">
        <v>1140</v>
      </c>
      <c r="FM323" s="907" t="s">
        <v>1140</v>
      </c>
      <c r="FN323" s="907" t="s">
        <v>1140</v>
      </c>
      <c r="FO323" s="907" t="s">
        <v>1140</v>
      </c>
      <c r="FP323" s="907" t="s">
        <v>1140</v>
      </c>
      <c r="FQ323" s="907" t="s">
        <v>1140</v>
      </c>
      <c r="FR323" s="907" t="s">
        <v>534</v>
      </c>
      <c r="FS323" s="907" t="s">
        <v>1140</v>
      </c>
      <c r="FT323" s="907" t="s">
        <v>1140</v>
      </c>
      <c r="FU323" s="907" t="s">
        <v>1140</v>
      </c>
      <c r="FV323" s="907" t="s">
        <v>534</v>
      </c>
      <c r="FW323" s="907" t="s">
        <v>1140</v>
      </c>
      <c r="FX323" s="907" t="s">
        <v>534</v>
      </c>
      <c r="FY323" s="907" t="s">
        <v>534</v>
      </c>
      <c r="FZ323" s="907" t="s">
        <v>534</v>
      </c>
      <c r="GA323" s="907" t="s">
        <v>534</v>
      </c>
      <c r="GB323" s="907" t="s">
        <v>534</v>
      </c>
      <c r="GC323" s="907" t="s">
        <v>1140</v>
      </c>
      <c r="GD323" s="907" t="s">
        <v>534</v>
      </c>
      <c r="GE323" s="907" t="s">
        <v>534</v>
      </c>
      <c r="GF323" s="907" t="s">
        <v>1140</v>
      </c>
      <c r="GG323" s="907" t="s">
        <v>1140</v>
      </c>
      <c r="GH323" s="907" t="s">
        <v>534</v>
      </c>
      <c r="GI323" s="907" t="s">
        <v>1140</v>
      </c>
      <c r="GJ323" s="907" t="s">
        <v>534</v>
      </c>
      <c r="GK323" s="907" t="s">
        <v>1140</v>
      </c>
    </row>
    <row r="324" spans="1:193" x14ac:dyDescent="0.2">
      <c r="A324" s="906">
        <v>44784</v>
      </c>
      <c r="B324" s="907" t="s">
        <v>1140</v>
      </c>
      <c r="C324" s="907" t="s">
        <v>1140</v>
      </c>
      <c r="D324" s="907" t="s">
        <v>1140</v>
      </c>
      <c r="E324" s="907" t="s">
        <v>534</v>
      </c>
      <c r="F324" s="907" t="s">
        <v>1140</v>
      </c>
      <c r="G324" s="907" t="s">
        <v>1140</v>
      </c>
      <c r="H324" s="907" t="s">
        <v>1140</v>
      </c>
      <c r="I324" s="907" t="s">
        <v>1140</v>
      </c>
      <c r="J324" s="907" t="s">
        <v>1140</v>
      </c>
      <c r="K324" s="907" t="s">
        <v>1140</v>
      </c>
      <c r="L324" s="907" t="s">
        <v>534</v>
      </c>
      <c r="M324" s="907" t="s">
        <v>1140</v>
      </c>
      <c r="N324" s="907" t="s">
        <v>1140</v>
      </c>
      <c r="O324" s="907" t="s">
        <v>1140</v>
      </c>
      <c r="P324" s="907" t="s">
        <v>1140</v>
      </c>
      <c r="Q324" s="907" t="s">
        <v>1140</v>
      </c>
      <c r="R324" s="907" t="s">
        <v>1140</v>
      </c>
      <c r="S324" s="907" t="s">
        <v>1140</v>
      </c>
      <c r="T324" s="907" t="s">
        <v>1140</v>
      </c>
      <c r="U324" s="907" t="s">
        <v>1140</v>
      </c>
      <c r="V324" s="907" t="s">
        <v>1140</v>
      </c>
      <c r="W324" s="907" t="s">
        <v>1140</v>
      </c>
      <c r="X324" s="907" t="s">
        <v>1140</v>
      </c>
      <c r="Y324" s="907" t="s">
        <v>1140</v>
      </c>
      <c r="Z324" s="907" t="s">
        <v>1140</v>
      </c>
      <c r="AA324" s="907" t="s">
        <v>1140</v>
      </c>
      <c r="AB324" s="907" t="s">
        <v>1140</v>
      </c>
      <c r="AC324" s="907" t="s">
        <v>1140</v>
      </c>
      <c r="AD324" s="907" t="s">
        <v>1140</v>
      </c>
      <c r="AE324" s="907" t="s">
        <v>1140</v>
      </c>
      <c r="AF324" s="907" t="s">
        <v>1140</v>
      </c>
      <c r="AG324" s="907" t="s">
        <v>1140</v>
      </c>
      <c r="AH324" s="907" t="s">
        <v>1140</v>
      </c>
      <c r="AI324" s="907" t="s">
        <v>1140</v>
      </c>
      <c r="AJ324" s="907" t="s">
        <v>1140</v>
      </c>
      <c r="AK324" s="907" t="s">
        <v>1140</v>
      </c>
      <c r="AL324" s="907" t="s">
        <v>1140</v>
      </c>
      <c r="AM324" s="907" t="s">
        <v>1140</v>
      </c>
      <c r="AN324" s="907" t="s">
        <v>1140</v>
      </c>
      <c r="AO324" s="907" t="s">
        <v>1140</v>
      </c>
      <c r="AP324" s="907" t="s">
        <v>1140</v>
      </c>
      <c r="AQ324" s="907" t="s">
        <v>1140</v>
      </c>
      <c r="AR324" s="907" t="s">
        <v>1140</v>
      </c>
      <c r="AS324" s="907" t="s">
        <v>1140</v>
      </c>
      <c r="AT324" s="907" t="s">
        <v>1140</v>
      </c>
      <c r="AU324" s="907" t="s">
        <v>1140</v>
      </c>
      <c r="AV324" s="907" t="s">
        <v>1140</v>
      </c>
      <c r="AW324" s="907" t="s">
        <v>1140</v>
      </c>
      <c r="AX324" s="907" t="s">
        <v>1140</v>
      </c>
      <c r="AY324" s="907" t="s">
        <v>534</v>
      </c>
      <c r="AZ324" s="907" t="s">
        <v>534</v>
      </c>
      <c r="BA324" s="907" t="s">
        <v>1140</v>
      </c>
      <c r="BB324" s="907" t="s">
        <v>534</v>
      </c>
      <c r="BC324" s="907" t="s">
        <v>1140</v>
      </c>
      <c r="BD324" s="907" t="s">
        <v>534</v>
      </c>
      <c r="BE324" s="907" t="s">
        <v>1140</v>
      </c>
      <c r="BF324" s="907" t="s">
        <v>1140</v>
      </c>
      <c r="BG324" s="907" t="s">
        <v>534</v>
      </c>
      <c r="BH324" s="907" t="s">
        <v>534</v>
      </c>
      <c r="BI324" s="907" t="s">
        <v>1140</v>
      </c>
      <c r="BJ324" s="907" t="s">
        <v>534</v>
      </c>
      <c r="BK324" s="907" t="s">
        <v>1140</v>
      </c>
      <c r="BL324" s="907" t="s">
        <v>534</v>
      </c>
      <c r="BM324" s="907" t="s">
        <v>1140</v>
      </c>
      <c r="BN324" s="907" t="s">
        <v>1140</v>
      </c>
      <c r="BO324" s="907" t="s">
        <v>534</v>
      </c>
      <c r="BP324" s="907" t="s">
        <v>534</v>
      </c>
      <c r="BQ324" s="907" t="s">
        <v>534</v>
      </c>
      <c r="BR324" s="907" t="s">
        <v>534</v>
      </c>
      <c r="BS324" s="907" t="s">
        <v>1140</v>
      </c>
      <c r="BT324" s="907" t="s">
        <v>534</v>
      </c>
      <c r="BU324" s="907" t="s">
        <v>1140</v>
      </c>
      <c r="BV324" s="907" t="s">
        <v>1140</v>
      </c>
      <c r="BW324" s="907" t="s">
        <v>1140</v>
      </c>
      <c r="BX324" s="907" t="s">
        <v>1140</v>
      </c>
      <c r="BY324" s="907" t="s">
        <v>1140</v>
      </c>
      <c r="BZ324" s="907" t="s">
        <v>534</v>
      </c>
      <c r="CA324" s="907" t="s">
        <v>534</v>
      </c>
      <c r="CB324" s="907" t="s">
        <v>1140</v>
      </c>
      <c r="CC324" s="907" t="s">
        <v>1140</v>
      </c>
      <c r="CD324" s="907" t="s">
        <v>1140</v>
      </c>
      <c r="CE324" s="907" t="s">
        <v>1140</v>
      </c>
      <c r="CF324" s="907" t="s">
        <v>534</v>
      </c>
      <c r="CG324" s="907" t="s">
        <v>1140</v>
      </c>
      <c r="CH324" s="907" t="s">
        <v>1140</v>
      </c>
      <c r="CI324" s="907" t="s">
        <v>1140</v>
      </c>
      <c r="CJ324" s="907" t="s">
        <v>1140</v>
      </c>
      <c r="CK324" s="907" t="s">
        <v>534</v>
      </c>
      <c r="CL324" s="907" t="s">
        <v>1140</v>
      </c>
      <c r="CM324" s="907" t="s">
        <v>1140</v>
      </c>
      <c r="CN324" s="907" t="s">
        <v>534</v>
      </c>
      <c r="CO324" s="907" t="s">
        <v>1140</v>
      </c>
      <c r="CP324" s="907" t="s">
        <v>1140</v>
      </c>
      <c r="CQ324" s="907" t="s">
        <v>1140</v>
      </c>
      <c r="CR324" s="907" t="s">
        <v>1140</v>
      </c>
      <c r="CS324" s="907" t="s">
        <v>1140</v>
      </c>
      <c r="CT324" s="907" t="s">
        <v>1140</v>
      </c>
      <c r="CU324" s="907" t="s">
        <v>1140</v>
      </c>
      <c r="CV324" s="907" t="s">
        <v>1140</v>
      </c>
      <c r="CW324" s="907" t="s">
        <v>1140</v>
      </c>
      <c r="CX324" s="907" t="s">
        <v>1140</v>
      </c>
      <c r="CY324" s="907" t="s">
        <v>1140</v>
      </c>
      <c r="CZ324" s="907" t="s">
        <v>534</v>
      </c>
      <c r="DA324" s="907" t="s">
        <v>1140</v>
      </c>
      <c r="DB324" s="907" t="s">
        <v>1140</v>
      </c>
      <c r="DC324" s="907" t="s">
        <v>1140</v>
      </c>
      <c r="DD324" s="907" t="s">
        <v>1140</v>
      </c>
      <c r="DE324" s="907" t="s">
        <v>1140</v>
      </c>
      <c r="DF324" s="907" t="s">
        <v>1140</v>
      </c>
      <c r="DG324" s="907" t="s">
        <v>1140</v>
      </c>
      <c r="DH324" s="907" t="s">
        <v>1140</v>
      </c>
      <c r="DI324" s="907" t="s">
        <v>1140</v>
      </c>
      <c r="DJ324" s="907" t="s">
        <v>534</v>
      </c>
      <c r="DK324" s="907" t="s">
        <v>1140</v>
      </c>
      <c r="DL324" s="907" t="s">
        <v>1140</v>
      </c>
      <c r="DM324" s="907" t="s">
        <v>1140</v>
      </c>
      <c r="DN324" s="907" t="s">
        <v>1140</v>
      </c>
      <c r="DO324" s="907" t="s">
        <v>1140</v>
      </c>
      <c r="DP324" s="907" t="s">
        <v>1140</v>
      </c>
      <c r="DQ324" s="907" t="s">
        <v>1140</v>
      </c>
      <c r="DR324" s="907" t="s">
        <v>534</v>
      </c>
      <c r="DS324" s="907" t="s">
        <v>534</v>
      </c>
      <c r="DT324" s="907" t="s">
        <v>1140</v>
      </c>
      <c r="DU324" s="907" t="s">
        <v>1140</v>
      </c>
      <c r="DV324" s="907" t="s">
        <v>1140</v>
      </c>
      <c r="DW324" s="907" t="s">
        <v>534</v>
      </c>
      <c r="DX324" s="907" t="s">
        <v>534</v>
      </c>
      <c r="DY324" s="907" t="s">
        <v>534</v>
      </c>
      <c r="DZ324" s="907" t="s">
        <v>534</v>
      </c>
      <c r="EA324" s="907" t="s">
        <v>534</v>
      </c>
      <c r="EB324" s="907" t="s">
        <v>534</v>
      </c>
      <c r="EC324" s="907" t="s">
        <v>534</v>
      </c>
      <c r="ED324" s="907" t="s">
        <v>534</v>
      </c>
      <c r="EE324" s="907" t="s">
        <v>534</v>
      </c>
      <c r="EF324" s="907" t="s">
        <v>1140</v>
      </c>
      <c r="EG324" s="907" t="s">
        <v>1140</v>
      </c>
      <c r="EH324" s="907" t="s">
        <v>1140</v>
      </c>
      <c r="EI324" s="907" t="s">
        <v>1140</v>
      </c>
      <c r="EJ324" s="907" t="s">
        <v>1140</v>
      </c>
      <c r="EK324" s="907" t="s">
        <v>1140</v>
      </c>
      <c r="EL324" s="907" t="s">
        <v>1140</v>
      </c>
      <c r="EM324" s="907" t="s">
        <v>1140</v>
      </c>
      <c r="EN324" s="907" t="s">
        <v>1140</v>
      </c>
      <c r="EO324" s="907" t="s">
        <v>1140</v>
      </c>
      <c r="EP324" s="907" t="s">
        <v>1140</v>
      </c>
      <c r="EQ324" s="907" t="s">
        <v>1140</v>
      </c>
      <c r="ER324" s="907" t="s">
        <v>534</v>
      </c>
      <c r="ES324" s="907" t="s">
        <v>1140</v>
      </c>
      <c r="ET324" s="907" t="s">
        <v>534</v>
      </c>
      <c r="EU324" s="907" t="s">
        <v>1140</v>
      </c>
      <c r="EV324" s="907" t="s">
        <v>1140</v>
      </c>
      <c r="EW324" s="907" t="s">
        <v>534</v>
      </c>
      <c r="EX324" s="907" t="s">
        <v>534</v>
      </c>
      <c r="EY324" s="907" t="s">
        <v>1140</v>
      </c>
      <c r="EZ324" s="907" t="s">
        <v>1140</v>
      </c>
      <c r="FA324" s="907" t="s">
        <v>1140</v>
      </c>
      <c r="FB324" s="907" t="s">
        <v>1140</v>
      </c>
      <c r="FC324" s="907" t="s">
        <v>1140</v>
      </c>
      <c r="FD324" s="907" t="s">
        <v>1140</v>
      </c>
      <c r="FE324" s="907" t="s">
        <v>1140</v>
      </c>
      <c r="FF324" s="907" t="s">
        <v>1140</v>
      </c>
      <c r="FG324" s="907" t="s">
        <v>1140</v>
      </c>
      <c r="FH324" s="907" t="s">
        <v>1140</v>
      </c>
      <c r="FI324" s="907" t="s">
        <v>1140</v>
      </c>
      <c r="FJ324" s="907" t="s">
        <v>1140</v>
      </c>
      <c r="FK324" s="907" t="s">
        <v>1140</v>
      </c>
      <c r="FL324" s="907" t="s">
        <v>1140</v>
      </c>
      <c r="FM324" s="907" t="s">
        <v>1140</v>
      </c>
      <c r="FN324" s="907" t="s">
        <v>1140</v>
      </c>
      <c r="FO324" s="907" t="s">
        <v>1140</v>
      </c>
      <c r="FP324" s="907" t="s">
        <v>1140</v>
      </c>
      <c r="FQ324" s="907" t="s">
        <v>1140</v>
      </c>
      <c r="FR324" s="907" t="s">
        <v>534</v>
      </c>
      <c r="FS324" s="907" t="s">
        <v>1140</v>
      </c>
      <c r="FT324" s="907" t="s">
        <v>1140</v>
      </c>
      <c r="FU324" s="907" t="s">
        <v>1140</v>
      </c>
      <c r="FV324" s="907" t="s">
        <v>534</v>
      </c>
      <c r="FW324" s="907" t="s">
        <v>1140</v>
      </c>
      <c r="FX324" s="907" t="s">
        <v>534</v>
      </c>
      <c r="FY324" s="907" t="s">
        <v>534</v>
      </c>
      <c r="FZ324" s="907" t="s">
        <v>534</v>
      </c>
      <c r="GA324" s="907" t="s">
        <v>534</v>
      </c>
      <c r="GB324" s="907" t="s">
        <v>534</v>
      </c>
      <c r="GC324" s="907" t="s">
        <v>1140</v>
      </c>
      <c r="GD324" s="907" t="s">
        <v>534</v>
      </c>
      <c r="GE324" s="907" t="s">
        <v>534</v>
      </c>
      <c r="GF324" s="907" t="s">
        <v>1140</v>
      </c>
      <c r="GG324" s="907" t="s">
        <v>1140</v>
      </c>
      <c r="GH324" s="907" t="s">
        <v>534</v>
      </c>
      <c r="GI324" s="907" t="s">
        <v>1140</v>
      </c>
      <c r="GJ324" s="907" t="s">
        <v>534</v>
      </c>
      <c r="GK324" s="907" t="s">
        <v>1140</v>
      </c>
    </row>
    <row r="325" spans="1:193" x14ac:dyDescent="0.2">
      <c r="A325" s="906">
        <v>44785</v>
      </c>
      <c r="B325" s="907" t="s">
        <v>1140</v>
      </c>
      <c r="C325" s="907" t="s">
        <v>1140</v>
      </c>
      <c r="D325" s="907" t="s">
        <v>1140</v>
      </c>
      <c r="E325" s="907" t="s">
        <v>534</v>
      </c>
      <c r="F325" s="907" t="s">
        <v>1140</v>
      </c>
      <c r="G325" s="907" t="s">
        <v>1140</v>
      </c>
      <c r="H325" s="907" t="s">
        <v>1140</v>
      </c>
      <c r="I325" s="907" t="s">
        <v>1140</v>
      </c>
      <c r="J325" s="907" t="s">
        <v>1140</v>
      </c>
      <c r="K325" s="907" t="s">
        <v>1140</v>
      </c>
      <c r="L325" s="907" t="s">
        <v>534</v>
      </c>
      <c r="M325" s="907" t="s">
        <v>1140</v>
      </c>
      <c r="N325" s="907" t="s">
        <v>1140</v>
      </c>
      <c r="O325" s="907" t="s">
        <v>1140</v>
      </c>
      <c r="P325" s="907" t="s">
        <v>1140</v>
      </c>
      <c r="Q325" s="907" t="s">
        <v>1140</v>
      </c>
      <c r="R325" s="907" t="s">
        <v>1140</v>
      </c>
      <c r="S325" s="907" t="s">
        <v>1140</v>
      </c>
      <c r="T325" s="907" t="s">
        <v>1140</v>
      </c>
      <c r="U325" s="907" t="s">
        <v>1140</v>
      </c>
      <c r="V325" s="907" t="s">
        <v>1140</v>
      </c>
      <c r="W325" s="907" t="s">
        <v>1140</v>
      </c>
      <c r="X325" s="907" t="s">
        <v>1140</v>
      </c>
      <c r="Y325" s="907" t="s">
        <v>1140</v>
      </c>
      <c r="Z325" s="907" t="s">
        <v>1140</v>
      </c>
      <c r="AA325" s="907" t="s">
        <v>1140</v>
      </c>
      <c r="AB325" s="907" t="s">
        <v>1140</v>
      </c>
      <c r="AC325" s="907" t="s">
        <v>1140</v>
      </c>
      <c r="AD325" s="907" t="s">
        <v>1140</v>
      </c>
      <c r="AE325" s="907" t="s">
        <v>1140</v>
      </c>
      <c r="AF325" s="907" t="s">
        <v>1140</v>
      </c>
      <c r="AG325" s="907" t="s">
        <v>1140</v>
      </c>
      <c r="AH325" s="907" t="s">
        <v>1140</v>
      </c>
      <c r="AI325" s="907" t="s">
        <v>1140</v>
      </c>
      <c r="AJ325" s="907" t="s">
        <v>1140</v>
      </c>
      <c r="AK325" s="907" t="s">
        <v>1140</v>
      </c>
      <c r="AL325" s="907" t="s">
        <v>1140</v>
      </c>
      <c r="AM325" s="907" t="s">
        <v>1140</v>
      </c>
      <c r="AN325" s="907" t="s">
        <v>1140</v>
      </c>
      <c r="AO325" s="907" t="s">
        <v>1140</v>
      </c>
      <c r="AP325" s="907" t="s">
        <v>1140</v>
      </c>
      <c r="AQ325" s="907" t="s">
        <v>1140</v>
      </c>
      <c r="AR325" s="907" t="s">
        <v>1140</v>
      </c>
      <c r="AS325" s="907" t="s">
        <v>1140</v>
      </c>
      <c r="AT325" s="907" t="s">
        <v>1140</v>
      </c>
      <c r="AU325" s="907" t="s">
        <v>1140</v>
      </c>
      <c r="AV325" s="907" t="s">
        <v>1140</v>
      </c>
      <c r="AW325" s="907" t="s">
        <v>1140</v>
      </c>
      <c r="AX325" s="907" t="s">
        <v>1140</v>
      </c>
      <c r="AY325" s="907" t="s">
        <v>534</v>
      </c>
      <c r="AZ325" s="907" t="s">
        <v>534</v>
      </c>
      <c r="BA325" s="907" t="s">
        <v>1140</v>
      </c>
      <c r="BB325" s="907" t="s">
        <v>534</v>
      </c>
      <c r="BC325" s="907" t="s">
        <v>1140</v>
      </c>
      <c r="BD325" s="907" t="s">
        <v>534</v>
      </c>
      <c r="BE325" s="907" t="s">
        <v>1140</v>
      </c>
      <c r="BF325" s="907" t="s">
        <v>1140</v>
      </c>
      <c r="BG325" s="907" t="s">
        <v>534</v>
      </c>
      <c r="BH325" s="907" t="s">
        <v>534</v>
      </c>
      <c r="BI325" s="907" t="s">
        <v>1140</v>
      </c>
      <c r="BJ325" s="907" t="s">
        <v>534</v>
      </c>
      <c r="BK325" s="907" t="s">
        <v>1140</v>
      </c>
      <c r="BL325" s="907" t="s">
        <v>534</v>
      </c>
      <c r="BM325" s="907" t="s">
        <v>1140</v>
      </c>
      <c r="BN325" s="907" t="s">
        <v>1140</v>
      </c>
      <c r="BO325" s="907" t="s">
        <v>534</v>
      </c>
      <c r="BP325" s="907" t="s">
        <v>534</v>
      </c>
      <c r="BQ325" s="907" t="s">
        <v>534</v>
      </c>
      <c r="BR325" s="907" t="s">
        <v>534</v>
      </c>
      <c r="BS325" s="907" t="s">
        <v>1140</v>
      </c>
      <c r="BT325" s="907" t="s">
        <v>534</v>
      </c>
      <c r="BU325" s="907" t="s">
        <v>1140</v>
      </c>
      <c r="BV325" s="907" t="s">
        <v>1140</v>
      </c>
      <c r="BW325" s="907" t="s">
        <v>1140</v>
      </c>
      <c r="BX325" s="907" t="s">
        <v>1140</v>
      </c>
      <c r="BY325" s="907" t="s">
        <v>1140</v>
      </c>
      <c r="BZ325" s="907" t="s">
        <v>534</v>
      </c>
      <c r="CA325" s="907" t="s">
        <v>534</v>
      </c>
      <c r="CB325" s="907" t="s">
        <v>1140</v>
      </c>
      <c r="CC325" s="907" t="s">
        <v>1140</v>
      </c>
      <c r="CD325" s="907" t="s">
        <v>1140</v>
      </c>
      <c r="CE325" s="907" t="s">
        <v>1140</v>
      </c>
      <c r="CF325" s="907" t="s">
        <v>534</v>
      </c>
      <c r="CG325" s="907" t="s">
        <v>1140</v>
      </c>
      <c r="CH325" s="907" t="s">
        <v>1140</v>
      </c>
      <c r="CI325" s="907" t="s">
        <v>1140</v>
      </c>
      <c r="CJ325" s="907" t="s">
        <v>1140</v>
      </c>
      <c r="CK325" s="907" t="s">
        <v>1140</v>
      </c>
      <c r="CL325" s="907" t="s">
        <v>1140</v>
      </c>
      <c r="CM325" s="907" t="s">
        <v>1140</v>
      </c>
      <c r="CN325" s="907" t="s">
        <v>534</v>
      </c>
      <c r="CO325" s="907" t="s">
        <v>1140</v>
      </c>
      <c r="CP325" s="907" t="s">
        <v>1140</v>
      </c>
      <c r="CQ325" s="907" t="s">
        <v>1140</v>
      </c>
      <c r="CR325" s="907" t="s">
        <v>1140</v>
      </c>
      <c r="CS325" s="907" t="s">
        <v>1140</v>
      </c>
      <c r="CT325" s="907" t="s">
        <v>1140</v>
      </c>
      <c r="CU325" s="907" t="s">
        <v>1140</v>
      </c>
      <c r="CV325" s="907" t="s">
        <v>1140</v>
      </c>
      <c r="CW325" s="907" t="s">
        <v>1140</v>
      </c>
      <c r="CX325" s="907" t="s">
        <v>1140</v>
      </c>
      <c r="CY325" s="907" t="s">
        <v>1140</v>
      </c>
      <c r="CZ325" s="907" t="s">
        <v>534</v>
      </c>
      <c r="DA325" s="907" t="s">
        <v>1140</v>
      </c>
      <c r="DB325" s="907" t="s">
        <v>1140</v>
      </c>
      <c r="DC325" s="907" t="s">
        <v>1140</v>
      </c>
      <c r="DD325" s="907" t="s">
        <v>1140</v>
      </c>
      <c r="DE325" s="907" t="s">
        <v>1140</v>
      </c>
      <c r="DF325" s="907" t="s">
        <v>1140</v>
      </c>
      <c r="DG325" s="907" t="s">
        <v>1140</v>
      </c>
      <c r="DH325" s="907" t="s">
        <v>1140</v>
      </c>
      <c r="DI325" s="907" t="s">
        <v>1140</v>
      </c>
      <c r="DJ325" s="907" t="s">
        <v>534</v>
      </c>
      <c r="DK325" s="907" t="s">
        <v>1140</v>
      </c>
      <c r="DL325" s="907" t="s">
        <v>1140</v>
      </c>
      <c r="DM325" s="907" t="s">
        <v>1140</v>
      </c>
      <c r="DN325" s="907" t="s">
        <v>1140</v>
      </c>
      <c r="DO325" s="907" t="s">
        <v>1140</v>
      </c>
      <c r="DP325" s="907" t="s">
        <v>1140</v>
      </c>
      <c r="DQ325" s="907" t="s">
        <v>1140</v>
      </c>
      <c r="DR325" s="907" t="s">
        <v>534</v>
      </c>
      <c r="DS325" s="907" t="s">
        <v>534</v>
      </c>
      <c r="DT325" s="907" t="s">
        <v>1140</v>
      </c>
      <c r="DU325" s="907" t="s">
        <v>1140</v>
      </c>
      <c r="DV325" s="907" t="s">
        <v>1140</v>
      </c>
      <c r="DW325" s="907" t="s">
        <v>534</v>
      </c>
      <c r="DX325" s="907" t="s">
        <v>534</v>
      </c>
      <c r="DY325" s="907" t="s">
        <v>534</v>
      </c>
      <c r="DZ325" s="907" t="s">
        <v>534</v>
      </c>
      <c r="EA325" s="907" t="s">
        <v>534</v>
      </c>
      <c r="EB325" s="907" t="s">
        <v>534</v>
      </c>
      <c r="EC325" s="907" t="s">
        <v>534</v>
      </c>
      <c r="ED325" s="907" t="s">
        <v>534</v>
      </c>
      <c r="EE325" s="907" t="s">
        <v>534</v>
      </c>
      <c r="EF325" s="907" t="s">
        <v>1140</v>
      </c>
      <c r="EG325" s="907" t="s">
        <v>1140</v>
      </c>
      <c r="EH325" s="907" t="s">
        <v>1140</v>
      </c>
      <c r="EI325" s="907" t="s">
        <v>1140</v>
      </c>
      <c r="EJ325" s="907" t="s">
        <v>1140</v>
      </c>
      <c r="EK325" s="907" t="s">
        <v>1140</v>
      </c>
      <c r="EL325" s="907" t="s">
        <v>1140</v>
      </c>
      <c r="EM325" s="907" t="s">
        <v>1140</v>
      </c>
      <c r="EN325" s="907" t="s">
        <v>1140</v>
      </c>
      <c r="EO325" s="907" t="s">
        <v>1140</v>
      </c>
      <c r="EP325" s="907" t="s">
        <v>1140</v>
      </c>
      <c r="EQ325" s="907" t="s">
        <v>1140</v>
      </c>
      <c r="ER325" s="907" t="s">
        <v>534</v>
      </c>
      <c r="ES325" s="907" t="s">
        <v>1140</v>
      </c>
      <c r="ET325" s="907" t="s">
        <v>534</v>
      </c>
      <c r="EU325" s="907" t="s">
        <v>1140</v>
      </c>
      <c r="EV325" s="907" t="s">
        <v>1140</v>
      </c>
      <c r="EW325" s="907" t="s">
        <v>1140</v>
      </c>
      <c r="EX325" s="907" t="s">
        <v>534</v>
      </c>
      <c r="EY325" s="907" t="s">
        <v>1140</v>
      </c>
      <c r="EZ325" s="907" t="s">
        <v>1140</v>
      </c>
      <c r="FA325" s="907" t="s">
        <v>1140</v>
      </c>
      <c r="FB325" s="907" t="s">
        <v>1140</v>
      </c>
      <c r="FC325" s="907" t="s">
        <v>1140</v>
      </c>
      <c r="FD325" s="907" t="s">
        <v>1140</v>
      </c>
      <c r="FE325" s="907" t="s">
        <v>534</v>
      </c>
      <c r="FF325" s="907" t="s">
        <v>1140</v>
      </c>
      <c r="FG325" s="907" t="s">
        <v>1140</v>
      </c>
      <c r="FH325" s="907" t="s">
        <v>1140</v>
      </c>
      <c r="FI325" s="907" t="s">
        <v>1140</v>
      </c>
      <c r="FJ325" s="907" t="s">
        <v>1140</v>
      </c>
      <c r="FK325" s="907" t="s">
        <v>1140</v>
      </c>
      <c r="FL325" s="907" t="s">
        <v>1140</v>
      </c>
      <c r="FM325" s="907" t="s">
        <v>1140</v>
      </c>
      <c r="FN325" s="907" t="s">
        <v>1140</v>
      </c>
      <c r="FO325" s="907" t="s">
        <v>1140</v>
      </c>
      <c r="FP325" s="907" t="s">
        <v>1140</v>
      </c>
      <c r="FQ325" s="907" t="s">
        <v>1140</v>
      </c>
      <c r="FR325" s="907" t="s">
        <v>534</v>
      </c>
      <c r="FS325" s="907" t="s">
        <v>1140</v>
      </c>
      <c r="FT325" s="907" t="s">
        <v>1140</v>
      </c>
      <c r="FU325" s="907" t="s">
        <v>1140</v>
      </c>
      <c r="FV325" s="907" t="s">
        <v>534</v>
      </c>
      <c r="FW325" s="907" t="s">
        <v>1140</v>
      </c>
      <c r="FX325" s="907" t="s">
        <v>534</v>
      </c>
      <c r="FY325" s="907" t="s">
        <v>534</v>
      </c>
      <c r="FZ325" s="907" t="s">
        <v>534</v>
      </c>
      <c r="GA325" s="907" t="s">
        <v>534</v>
      </c>
      <c r="GB325" s="907" t="s">
        <v>534</v>
      </c>
      <c r="GC325" s="907" t="s">
        <v>1140</v>
      </c>
      <c r="GD325" s="907" t="s">
        <v>534</v>
      </c>
      <c r="GE325" s="907" t="s">
        <v>534</v>
      </c>
      <c r="GF325" s="907" t="s">
        <v>1140</v>
      </c>
      <c r="GG325" s="907" t="s">
        <v>1140</v>
      </c>
      <c r="GH325" s="907" t="s">
        <v>534</v>
      </c>
      <c r="GI325" s="907" t="s">
        <v>1140</v>
      </c>
      <c r="GJ325" s="907" t="s">
        <v>534</v>
      </c>
      <c r="GK325" s="907" t="s">
        <v>1140</v>
      </c>
    </row>
    <row r="326" spans="1:193" x14ac:dyDescent="0.2">
      <c r="A326" s="906">
        <v>44786</v>
      </c>
      <c r="B326" s="907" t="s">
        <v>1140</v>
      </c>
      <c r="C326" s="907" t="s">
        <v>1140</v>
      </c>
      <c r="D326" s="907" t="s">
        <v>1140</v>
      </c>
      <c r="E326" s="907" t="s">
        <v>534</v>
      </c>
      <c r="F326" s="907" t="s">
        <v>1140</v>
      </c>
      <c r="G326" s="907" t="s">
        <v>1140</v>
      </c>
      <c r="H326" s="907" t="s">
        <v>1140</v>
      </c>
      <c r="I326" s="907" t="s">
        <v>1140</v>
      </c>
      <c r="J326" s="907" t="s">
        <v>534</v>
      </c>
      <c r="K326" s="907" t="s">
        <v>534</v>
      </c>
      <c r="L326" s="907" t="s">
        <v>534</v>
      </c>
      <c r="M326" s="907" t="s">
        <v>1140</v>
      </c>
      <c r="N326" s="907" t="s">
        <v>1140</v>
      </c>
      <c r="O326" s="907" t="s">
        <v>1140</v>
      </c>
      <c r="P326" s="907" t="s">
        <v>1140</v>
      </c>
      <c r="Q326" s="907" t="s">
        <v>1140</v>
      </c>
      <c r="R326" s="907" t="s">
        <v>534</v>
      </c>
      <c r="S326" s="907" t="s">
        <v>1140</v>
      </c>
      <c r="T326" s="907" t="s">
        <v>1140</v>
      </c>
      <c r="U326" s="907" t="s">
        <v>1140</v>
      </c>
      <c r="V326" s="907" t="s">
        <v>1140</v>
      </c>
      <c r="W326" s="907" t="s">
        <v>1140</v>
      </c>
      <c r="X326" s="907" t="s">
        <v>1140</v>
      </c>
      <c r="Y326" s="907" t="s">
        <v>1140</v>
      </c>
      <c r="Z326" s="907" t="s">
        <v>1140</v>
      </c>
      <c r="AA326" s="907" t="s">
        <v>1140</v>
      </c>
      <c r="AB326" s="907" t="s">
        <v>1140</v>
      </c>
      <c r="AC326" s="907" t="s">
        <v>1140</v>
      </c>
      <c r="AD326" s="907" t="s">
        <v>1140</v>
      </c>
      <c r="AE326" s="907" t="s">
        <v>1140</v>
      </c>
      <c r="AF326" s="907" t="s">
        <v>1140</v>
      </c>
      <c r="AG326" s="907" t="s">
        <v>1140</v>
      </c>
      <c r="AH326" s="907" t="s">
        <v>1140</v>
      </c>
      <c r="AI326" s="907" t="s">
        <v>1140</v>
      </c>
      <c r="AJ326" s="907" t="s">
        <v>1140</v>
      </c>
      <c r="AK326" s="907" t="s">
        <v>1140</v>
      </c>
      <c r="AL326" s="907" t="s">
        <v>1140</v>
      </c>
      <c r="AM326" s="907" t="s">
        <v>1140</v>
      </c>
      <c r="AN326" s="907" t="s">
        <v>1140</v>
      </c>
      <c r="AO326" s="907" t="s">
        <v>1140</v>
      </c>
      <c r="AP326" s="907" t="s">
        <v>1140</v>
      </c>
      <c r="AQ326" s="907" t="s">
        <v>1140</v>
      </c>
      <c r="AR326" s="907" t="s">
        <v>1140</v>
      </c>
      <c r="AS326" s="907" t="s">
        <v>1140</v>
      </c>
      <c r="AT326" s="907" t="s">
        <v>1140</v>
      </c>
      <c r="AU326" s="907" t="s">
        <v>1140</v>
      </c>
      <c r="AV326" s="907" t="s">
        <v>1140</v>
      </c>
      <c r="AW326" s="907" t="s">
        <v>1140</v>
      </c>
      <c r="AX326" s="907" t="s">
        <v>1140</v>
      </c>
      <c r="AY326" s="907" t="s">
        <v>534</v>
      </c>
      <c r="AZ326" s="907" t="s">
        <v>534</v>
      </c>
      <c r="BA326" s="907" t="s">
        <v>1140</v>
      </c>
      <c r="BB326" s="907" t="s">
        <v>534</v>
      </c>
      <c r="BC326" s="907" t="s">
        <v>1140</v>
      </c>
      <c r="BD326" s="907" t="s">
        <v>534</v>
      </c>
      <c r="BE326" s="907" t="s">
        <v>1140</v>
      </c>
      <c r="BF326" s="907" t="s">
        <v>1140</v>
      </c>
      <c r="BG326" s="907" t="s">
        <v>534</v>
      </c>
      <c r="BH326" s="907" t="s">
        <v>534</v>
      </c>
      <c r="BI326" s="907" t="s">
        <v>1140</v>
      </c>
      <c r="BJ326" s="907" t="s">
        <v>534</v>
      </c>
      <c r="BK326" s="907" t="s">
        <v>1140</v>
      </c>
      <c r="BL326" s="907" t="s">
        <v>534</v>
      </c>
      <c r="BM326" s="907" t="s">
        <v>1140</v>
      </c>
      <c r="BN326" s="907" t="s">
        <v>1140</v>
      </c>
      <c r="BO326" s="907" t="s">
        <v>534</v>
      </c>
      <c r="BP326" s="907" t="s">
        <v>534</v>
      </c>
      <c r="BQ326" s="907" t="s">
        <v>534</v>
      </c>
      <c r="BR326" s="907" t="s">
        <v>534</v>
      </c>
      <c r="BS326" s="907" t="s">
        <v>1140</v>
      </c>
      <c r="BT326" s="907" t="s">
        <v>534</v>
      </c>
      <c r="BU326" s="907" t="s">
        <v>1140</v>
      </c>
      <c r="BV326" s="907" t="s">
        <v>1140</v>
      </c>
      <c r="BW326" s="907" t="s">
        <v>1140</v>
      </c>
      <c r="BX326" s="907" t="s">
        <v>1140</v>
      </c>
      <c r="BY326" s="907" t="s">
        <v>534</v>
      </c>
      <c r="BZ326" s="907" t="s">
        <v>534</v>
      </c>
      <c r="CA326" s="907" t="s">
        <v>534</v>
      </c>
      <c r="CB326" s="907" t="s">
        <v>1140</v>
      </c>
      <c r="CC326" s="907" t="s">
        <v>1140</v>
      </c>
      <c r="CD326" s="907" t="s">
        <v>1140</v>
      </c>
      <c r="CE326" s="907" t="s">
        <v>1140</v>
      </c>
      <c r="CF326" s="907" t="s">
        <v>534</v>
      </c>
      <c r="CG326" s="907" t="s">
        <v>1140</v>
      </c>
      <c r="CH326" s="907" t="s">
        <v>1140</v>
      </c>
      <c r="CI326" s="907" t="s">
        <v>1140</v>
      </c>
      <c r="CJ326" s="907" t="s">
        <v>1140</v>
      </c>
      <c r="CK326" s="907" t="s">
        <v>1140</v>
      </c>
      <c r="CL326" s="907" t="s">
        <v>1140</v>
      </c>
      <c r="CM326" s="907" t="s">
        <v>1140</v>
      </c>
      <c r="CN326" s="907" t="s">
        <v>534</v>
      </c>
      <c r="CO326" s="907" t="s">
        <v>1140</v>
      </c>
      <c r="CP326" s="907" t="s">
        <v>1140</v>
      </c>
      <c r="CQ326" s="907" t="s">
        <v>1140</v>
      </c>
      <c r="CR326" s="907" t="s">
        <v>1140</v>
      </c>
      <c r="CS326" s="907" t="s">
        <v>1140</v>
      </c>
      <c r="CT326" s="907" t="s">
        <v>1140</v>
      </c>
      <c r="CU326" s="907" t="s">
        <v>1140</v>
      </c>
      <c r="CV326" s="907" t="s">
        <v>1140</v>
      </c>
      <c r="CW326" s="907" t="s">
        <v>1140</v>
      </c>
      <c r="CX326" s="907" t="s">
        <v>1140</v>
      </c>
      <c r="CY326" s="907" t="s">
        <v>1140</v>
      </c>
      <c r="CZ326" s="907" t="s">
        <v>534</v>
      </c>
      <c r="DA326" s="907" t="s">
        <v>1140</v>
      </c>
      <c r="DB326" s="907" t="s">
        <v>1140</v>
      </c>
      <c r="DC326" s="907" t="s">
        <v>1140</v>
      </c>
      <c r="DD326" s="907" t="s">
        <v>1140</v>
      </c>
      <c r="DE326" s="907" t="s">
        <v>1140</v>
      </c>
      <c r="DF326" s="907" t="s">
        <v>1140</v>
      </c>
      <c r="DG326" s="907" t="s">
        <v>1140</v>
      </c>
      <c r="DH326" s="907" t="s">
        <v>1140</v>
      </c>
      <c r="DI326" s="907" t="s">
        <v>1140</v>
      </c>
      <c r="DJ326" s="907" t="s">
        <v>534</v>
      </c>
      <c r="DK326" s="907" t="s">
        <v>1140</v>
      </c>
      <c r="DL326" s="907" t="s">
        <v>1140</v>
      </c>
      <c r="DM326" s="907" t="s">
        <v>1140</v>
      </c>
      <c r="DN326" s="907" t="s">
        <v>1140</v>
      </c>
      <c r="DO326" s="907" t="s">
        <v>1140</v>
      </c>
      <c r="DP326" s="907" t="s">
        <v>1140</v>
      </c>
      <c r="DQ326" s="907" t="s">
        <v>1140</v>
      </c>
      <c r="DR326" s="907" t="s">
        <v>534</v>
      </c>
      <c r="DS326" s="907" t="s">
        <v>534</v>
      </c>
      <c r="DT326" s="907" t="s">
        <v>534</v>
      </c>
      <c r="DU326" s="907" t="s">
        <v>1140</v>
      </c>
      <c r="DV326" s="907" t="s">
        <v>1140</v>
      </c>
      <c r="DW326" s="907" t="s">
        <v>534</v>
      </c>
      <c r="DX326" s="907" t="s">
        <v>534</v>
      </c>
      <c r="DY326" s="907" t="s">
        <v>534</v>
      </c>
      <c r="DZ326" s="907" t="s">
        <v>534</v>
      </c>
      <c r="EA326" s="907" t="s">
        <v>534</v>
      </c>
      <c r="EB326" s="907" t="s">
        <v>534</v>
      </c>
      <c r="EC326" s="907" t="s">
        <v>534</v>
      </c>
      <c r="ED326" s="907" t="s">
        <v>534</v>
      </c>
      <c r="EE326" s="907" t="s">
        <v>534</v>
      </c>
      <c r="EF326" s="907" t="s">
        <v>1140</v>
      </c>
      <c r="EG326" s="907" t="s">
        <v>1140</v>
      </c>
      <c r="EH326" s="907" t="s">
        <v>1140</v>
      </c>
      <c r="EI326" s="907" t="s">
        <v>1140</v>
      </c>
      <c r="EJ326" s="907" t="s">
        <v>1140</v>
      </c>
      <c r="EK326" s="907" t="s">
        <v>1140</v>
      </c>
      <c r="EL326" s="907" t="s">
        <v>1140</v>
      </c>
      <c r="EM326" s="907" t="s">
        <v>1140</v>
      </c>
      <c r="EN326" s="907" t="s">
        <v>1140</v>
      </c>
      <c r="EO326" s="907" t="s">
        <v>1140</v>
      </c>
      <c r="EP326" s="907" t="s">
        <v>1140</v>
      </c>
      <c r="EQ326" s="907" t="s">
        <v>1140</v>
      </c>
      <c r="ER326" s="907" t="s">
        <v>534</v>
      </c>
      <c r="ES326" s="907" t="s">
        <v>534</v>
      </c>
      <c r="ET326" s="907" t="s">
        <v>534</v>
      </c>
      <c r="EU326" s="907" t="s">
        <v>1140</v>
      </c>
      <c r="EV326" s="907" t="s">
        <v>1140</v>
      </c>
      <c r="EW326" s="907" t="s">
        <v>1140</v>
      </c>
      <c r="EX326" s="907" t="s">
        <v>534</v>
      </c>
      <c r="EY326" s="907" t="s">
        <v>1140</v>
      </c>
      <c r="EZ326" s="907" t="s">
        <v>1140</v>
      </c>
      <c r="FA326" s="907" t="s">
        <v>1140</v>
      </c>
      <c r="FB326" s="907" t="s">
        <v>1140</v>
      </c>
      <c r="FC326" s="907" t="s">
        <v>534</v>
      </c>
      <c r="FD326" s="907" t="s">
        <v>1140</v>
      </c>
      <c r="FE326" s="907" t="s">
        <v>534</v>
      </c>
      <c r="FF326" s="907" t="s">
        <v>534</v>
      </c>
      <c r="FG326" s="907" t="s">
        <v>1140</v>
      </c>
      <c r="FH326" s="907" t="s">
        <v>1140</v>
      </c>
      <c r="FI326" s="907" t="s">
        <v>1140</v>
      </c>
      <c r="FJ326" s="907" t="s">
        <v>1140</v>
      </c>
      <c r="FK326" s="907" t="s">
        <v>1140</v>
      </c>
      <c r="FL326" s="907" t="s">
        <v>1140</v>
      </c>
      <c r="FM326" s="907" t="s">
        <v>1140</v>
      </c>
      <c r="FN326" s="907" t="s">
        <v>1140</v>
      </c>
      <c r="FO326" s="907" t="s">
        <v>1140</v>
      </c>
      <c r="FP326" s="907" t="s">
        <v>1140</v>
      </c>
      <c r="FQ326" s="907" t="s">
        <v>1140</v>
      </c>
      <c r="FR326" s="907" t="s">
        <v>534</v>
      </c>
      <c r="FS326" s="907" t="s">
        <v>1140</v>
      </c>
      <c r="FT326" s="907" t="s">
        <v>1140</v>
      </c>
      <c r="FU326" s="907" t="s">
        <v>1140</v>
      </c>
      <c r="FV326" s="907" t="s">
        <v>534</v>
      </c>
      <c r="FW326" s="907" t="s">
        <v>1140</v>
      </c>
      <c r="FX326" s="907" t="s">
        <v>534</v>
      </c>
      <c r="FY326" s="907" t="s">
        <v>534</v>
      </c>
      <c r="FZ326" s="907" t="s">
        <v>534</v>
      </c>
      <c r="GA326" s="907" t="s">
        <v>534</v>
      </c>
      <c r="GB326" s="907" t="s">
        <v>1140</v>
      </c>
      <c r="GC326" s="907" t="s">
        <v>1140</v>
      </c>
      <c r="GD326" s="907" t="s">
        <v>534</v>
      </c>
      <c r="GE326" s="907" t="s">
        <v>534</v>
      </c>
      <c r="GF326" s="907" t="s">
        <v>1140</v>
      </c>
      <c r="GG326" s="907" t="s">
        <v>1140</v>
      </c>
      <c r="GH326" s="907" t="s">
        <v>534</v>
      </c>
      <c r="GI326" s="907" t="s">
        <v>1140</v>
      </c>
      <c r="GJ326" s="907" t="s">
        <v>534</v>
      </c>
      <c r="GK326" s="907" t="s">
        <v>534</v>
      </c>
    </row>
    <row r="327" spans="1:193" x14ac:dyDescent="0.2">
      <c r="A327" s="906">
        <v>44787</v>
      </c>
      <c r="B327" s="907" t="s">
        <v>1140</v>
      </c>
      <c r="C327" s="907" t="s">
        <v>1140</v>
      </c>
      <c r="D327" s="907" t="s">
        <v>1140</v>
      </c>
      <c r="E327" s="907" t="s">
        <v>534</v>
      </c>
      <c r="F327" s="907" t="s">
        <v>1140</v>
      </c>
      <c r="G327" s="907" t="s">
        <v>1140</v>
      </c>
      <c r="H327" s="907" t="s">
        <v>1140</v>
      </c>
      <c r="I327" s="907" t="s">
        <v>1140</v>
      </c>
      <c r="J327" s="907" t="s">
        <v>534</v>
      </c>
      <c r="K327" s="907" t="s">
        <v>534</v>
      </c>
      <c r="L327" s="907" t="s">
        <v>534</v>
      </c>
      <c r="M327" s="907" t="s">
        <v>1140</v>
      </c>
      <c r="N327" s="907" t="s">
        <v>1140</v>
      </c>
      <c r="O327" s="907" t="s">
        <v>1140</v>
      </c>
      <c r="P327" s="907" t="s">
        <v>1140</v>
      </c>
      <c r="Q327" s="907" t="s">
        <v>534</v>
      </c>
      <c r="R327" s="907" t="s">
        <v>534</v>
      </c>
      <c r="S327" s="907" t="s">
        <v>1140</v>
      </c>
      <c r="T327" s="907" t="s">
        <v>1140</v>
      </c>
      <c r="U327" s="907" t="s">
        <v>1140</v>
      </c>
      <c r="V327" s="907" t="s">
        <v>1140</v>
      </c>
      <c r="W327" s="907" t="s">
        <v>1140</v>
      </c>
      <c r="X327" s="907" t="s">
        <v>1140</v>
      </c>
      <c r="Y327" s="907" t="s">
        <v>1140</v>
      </c>
      <c r="Z327" s="907" t="s">
        <v>1140</v>
      </c>
      <c r="AA327" s="907" t="s">
        <v>1140</v>
      </c>
      <c r="AB327" s="907" t="s">
        <v>1140</v>
      </c>
      <c r="AC327" s="907" t="s">
        <v>1140</v>
      </c>
      <c r="AD327" s="907" t="s">
        <v>1140</v>
      </c>
      <c r="AE327" s="907" t="s">
        <v>1140</v>
      </c>
      <c r="AF327" s="907" t="s">
        <v>1140</v>
      </c>
      <c r="AG327" s="907" t="s">
        <v>1140</v>
      </c>
      <c r="AH327" s="907" t="s">
        <v>1140</v>
      </c>
      <c r="AI327" s="907" t="s">
        <v>1140</v>
      </c>
      <c r="AJ327" s="907" t="s">
        <v>1140</v>
      </c>
      <c r="AK327" s="907" t="s">
        <v>1140</v>
      </c>
      <c r="AL327" s="907" t="s">
        <v>1140</v>
      </c>
      <c r="AM327" s="907" t="s">
        <v>1140</v>
      </c>
      <c r="AN327" s="907" t="s">
        <v>1140</v>
      </c>
      <c r="AO327" s="907" t="s">
        <v>1140</v>
      </c>
      <c r="AP327" s="907" t="s">
        <v>1140</v>
      </c>
      <c r="AQ327" s="907" t="s">
        <v>1140</v>
      </c>
      <c r="AR327" s="907" t="s">
        <v>1140</v>
      </c>
      <c r="AS327" s="907" t="s">
        <v>1140</v>
      </c>
      <c r="AT327" s="907" t="s">
        <v>1140</v>
      </c>
      <c r="AU327" s="907" t="s">
        <v>1140</v>
      </c>
      <c r="AV327" s="907" t="s">
        <v>1140</v>
      </c>
      <c r="AW327" s="907" t="s">
        <v>1140</v>
      </c>
      <c r="AX327" s="907" t="s">
        <v>1140</v>
      </c>
      <c r="AY327" s="907" t="s">
        <v>534</v>
      </c>
      <c r="AZ327" s="907" t="s">
        <v>534</v>
      </c>
      <c r="BA327" s="907" t="s">
        <v>1140</v>
      </c>
      <c r="BB327" s="907" t="s">
        <v>534</v>
      </c>
      <c r="BC327" s="907" t="s">
        <v>1140</v>
      </c>
      <c r="BD327" s="907" t="s">
        <v>534</v>
      </c>
      <c r="BE327" s="907" t="s">
        <v>1140</v>
      </c>
      <c r="BF327" s="907" t="s">
        <v>1140</v>
      </c>
      <c r="BG327" s="907" t="s">
        <v>534</v>
      </c>
      <c r="BH327" s="907" t="s">
        <v>534</v>
      </c>
      <c r="BI327" s="907" t="s">
        <v>1140</v>
      </c>
      <c r="BJ327" s="907" t="s">
        <v>534</v>
      </c>
      <c r="BK327" s="907" t="s">
        <v>1140</v>
      </c>
      <c r="BL327" s="907" t="s">
        <v>534</v>
      </c>
      <c r="BM327" s="907" t="s">
        <v>1140</v>
      </c>
      <c r="BN327" s="907" t="s">
        <v>1140</v>
      </c>
      <c r="BO327" s="907" t="s">
        <v>534</v>
      </c>
      <c r="BP327" s="907" t="s">
        <v>534</v>
      </c>
      <c r="BQ327" s="907" t="s">
        <v>534</v>
      </c>
      <c r="BR327" s="907" t="s">
        <v>534</v>
      </c>
      <c r="BS327" s="907" t="s">
        <v>1140</v>
      </c>
      <c r="BT327" s="907" t="s">
        <v>534</v>
      </c>
      <c r="BU327" s="907" t="s">
        <v>1140</v>
      </c>
      <c r="BV327" s="907" t="s">
        <v>1140</v>
      </c>
      <c r="BW327" s="907" t="s">
        <v>1140</v>
      </c>
      <c r="BX327" s="907" t="s">
        <v>1140</v>
      </c>
      <c r="BY327" s="907" t="s">
        <v>1140</v>
      </c>
      <c r="BZ327" s="907" t="s">
        <v>534</v>
      </c>
      <c r="CA327" s="907" t="s">
        <v>534</v>
      </c>
      <c r="CB327" s="907" t="s">
        <v>1140</v>
      </c>
      <c r="CC327" s="907" t="s">
        <v>1140</v>
      </c>
      <c r="CD327" s="907" t="s">
        <v>1140</v>
      </c>
      <c r="CE327" s="907" t="s">
        <v>1140</v>
      </c>
      <c r="CF327" s="907" t="s">
        <v>534</v>
      </c>
      <c r="CG327" s="907" t="s">
        <v>1140</v>
      </c>
      <c r="CH327" s="907" t="s">
        <v>1140</v>
      </c>
      <c r="CI327" s="907" t="s">
        <v>1140</v>
      </c>
      <c r="CJ327" s="907" t="s">
        <v>1140</v>
      </c>
      <c r="CK327" s="907" t="s">
        <v>1140</v>
      </c>
      <c r="CL327" s="907" t="s">
        <v>1140</v>
      </c>
      <c r="CM327" s="907" t="s">
        <v>1140</v>
      </c>
      <c r="CN327" s="907" t="s">
        <v>534</v>
      </c>
      <c r="CO327" s="907" t="s">
        <v>1140</v>
      </c>
      <c r="CP327" s="907" t="s">
        <v>1140</v>
      </c>
      <c r="CQ327" s="907" t="s">
        <v>1140</v>
      </c>
      <c r="CR327" s="907" t="s">
        <v>1140</v>
      </c>
      <c r="CS327" s="907" t="s">
        <v>1140</v>
      </c>
      <c r="CT327" s="907" t="s">
        <v>1140</v>
      </c>
      <c r="CU327" s="907" t="s">
        <v>1140</v>
      </c>
      <c r="CV327" s="907" t="s">
        <v>1140</v>
      </c>
      <c r="CW327" s="907" t="s">
        <v>1140</v>
      </c>
      <c r="CX327" s="907" t="s">
        <v>1140</v>
      </c>
      <c r="CY327" s="907" t="s">
        <v>1140</v>
      </c>
      <c r="CZ327" s="907" t="s">
        <v>534</v>
      </c>
      <c r="DA327" s="907" t="s">
        <v>1140</v>
      </c>
      <c r="DB327" s="907" t="s">
        <v>1140</v>
      </c>
      <c r="DC327" s="907" t="s">
        <v>1140</v>
      </c>
      <c r="DD327" s="907" t="s">
        <v>1140</v>
      </c>
      <c r="DE327" s="907" t="s">
        <v>1140</v>
      </c>
      <c r="DF327" s="907" t="s">
        <v>1140</v>
      </c>
      <c r="DG327" s="907" t="s">
        <v>1140</v>
      </c>
      <c r="DH327" s="907" t="s">
        <v>1140</v>
      </c>
      <c r="DI327" s="907" t="s">
        <v>1140</v>
      </c>
      <c r="DJ327" s="907" t="s">
        <v>534</v>
      </c>
      <c r="DK327" s="907" t="s">
        <v>1140</v>
      </c>
      <c r="DL327" s="907" t="s">
        <v>1140</v>
      </c>
      <c r="DM327" s="907" t="s">
        <v>1140</v>
      </c>
      <c r="DN327" s="907" t="s">
        <v>1140</v>
      </c>
      <c r="DO327" s="907" t="s">
        <v>1140</v>
      </c>
      <c r="DP327" s="907" t="s">
        <v>1140</v>
      </c>
      <c r="DQ327" s="907" t="s">
        <v>1140</v>
      </c>
      <c r="DR327" s="907" t="s">
        <v>534</v>
      </c>
      <c r="DS327" s="907" t="s">
        <v>534</v>
      </c>
      <c r="DT327" s="907" t="s">
        <v>534</v>
      </c>
      <c r="DU327" s="907" t="s">
        <v>1140</v>
      </c>
      <c r="DV327" s="907" t="s">
        <v>1140</v>
      </c>
      <c r="DW327" s="907" t="s">
        <v>534</v>
      </c>
      <c r="DX327" s="907" t="s">
        <v>534</v>
      </c>
      <c r="DY327" s="907" t="s">
        <v>534</v>
      </c>
      <c r="DZ327" s="907" t="s">
        <v>534</v>
      </c>
      <c r="EA327" s="907" t="s">
        <v>534</v>
      </c>
      <c r="EB327" s="907" t="s">
        <v>534</v>
      </c>
      <c r="EC327" s="907" t="s">
        <v>534</v>
      </c>
      <c r="ED327" s="907" t="s">
        <v>534</v>
      </c>
      <c r="EE327" s="907" t="s">
        <v>534</v>
      </c>
      <c r="EF327" s="907" t="s">
        <v>1140</v>
      </c>
      <c r="EG327" s="907" t="s">
        <v>1140</v>
      </c>
      <c r="EH327" s="907" t="s">
        <v>1140</v>
      </c>
      <c r="EI327" s="907" t="s">
        <v>1140</v>
      </c>
      <c r="EJ327" s="907" t="s">
        <v>1140</v>
      </c>
      <c r="EK327" s="907" t="s">
        <v>1140</v>
      </c>
      <c r="EL327" s="907" t="s">
        <v>1140</v>
      </c>
      <c r="EM327" s="907" t="s">
        <v>1140</v>
      </c>
      <c r="EN327" s="907" t="s">
        <v>1140</v>
      </c>
      <c r="EO327" s="907" t="s">
        <v>1140</v>
      </c>
      <c r="EP327" s="907" t="s">
        <v>1140</v>
      </c>
      <c r="EQ327" s="907" t="s">
        <v>1140</v>
      </c>
      <c r="ER327" s="907" t="s">
        <v>1140</v>
      </c>
      <c r="ES327" s="907" t="s">
        <v>534</v>
      </c>
      <c r="ET327" s="907" t="s">
        <v>534</v>
      </c>
      <c r="EU327" s="907" t="s">
        <v>534</v>
      </c>
      <c r="EV327" s="907" t="s">
        <v>534</v>
      </c>
      <c r="EW327" s="907" t="s">
        <v>534</v>
      </c>
      <c r="EX327" s="907" t="s">
        <v>534</v>
      </c>
      <c r="EY327" s="907" t="s">
        <v>1140</v>
      </c>
      <c r="EZ327" s="907" t="s">
        <v>1140</v>
      </c>
      <c r="FA327" s="907" t="s">
        <v>1140</v>
      </c>
      <c r="FB327" s="907" t="s">
        <v>1140</v>
      </c>
      <c r="FC327" s="907" t="s">
        <v>534</v>
      </c>
      <c r="FD327" s="907" t="s">
        <v>1140</v>
      </c>
      <c r="FE327" s="907" t="s">
        <v>1140</v>
      </c>
      <c r="FF327" s="907" t="s">
        <v>1140</v>
      </c>
      <c r="FG327" s="907" t="s">
        <v>1140</v>
      </c>
      <c r="FH327" s="907" t="s">
        <v>534</v>
      </c>
      <c r="FI327" s="907" t="s">
        <v>534</v>
      </c>
      <c r="FJ327" s="907" t="s">
        <v>1140</v>
      </c>
      <c r="FK327" s="907" t="s">
        <v>1140</v>
      </c>
      <c r="FL327" s="907" t="s">
        <v>1140</v>
      </c>
      <c r="FM327" s="907" t="s">
        <v>1140</v>
      </c>
      <c r="FN327" s="907" t="s">
        <v>1140</v>
      </c>
      <c r="FO327" s="907" t="s">
        <v>1140</v>
      </c>
      <c r="FP327" s="907" t="s">
        <v>1140</v>
      </c>
      <c r="FQ327" s="907" t="s">
        <v>1140</v>
      </c>
      <c r="FR327" s="907" t="s">
        <v>534</v>
      </c>
      <c r="FS327" s="907" t="s">
        <v>534</v>
      </c>
      <c r="FT327" s="907" t="s">
        <v>1140</v>
      </c>
      <c r="FU327" s="907" t="s">
        <v>1140</v>
      </c>
      <c r="FV327" s="907" t="s">
        <v>534</v>
      </c>
      <c r="FW327" s="907" t="s">
        <v>1140</v>
      </c>
      <c r="FX327" s="907" t="s">
        <v>534</v>
      </c>
      <c r="FY327" s="907" t="s">
        <v>534</v>
      </c>
      <c r="FZ327" s="907" t="s">
        <v>534</v>
      </c>
      <c r="GA327" s="907" t="s">
        <v>534</v>
      </c>
      <c r="GB327" s="907" t="s">
        <v>534</v>
      </c>
      <c r="GC327" s="907" t="s">
        <v>1140</v>
      </c>
      <c r="GD327" s="907" t="s">
        <v>534</v>
      </c>
      <c r="GE327" s="907" t="s">
        <v>534</v>
      </c>
      <c r="GF327" s="907" t="s">
        <v>1140</v>
      </c>
      <c r="GG327" s="907" t="s">
        <v>1140</v>
      </c>
      <c r="GH327" s="907" t="s">
        <v>534</v>
      </c>
      <c r="GI327" s="907" t="s">
        <v>1140</v>
      </c>
      <c r="GJ327" s="907" t="s">
        <v>534</v>
      </c>
      <c r="GK327" s="907" t="s">
        <v>534</v>
      </c>
    </row>
    <row r="328" spans="1:193" x14ac:dyDescent="0.2">
      <c r="A328" s="906">
        <v>44788</v>
      </c>
      <c r="B328" s="907" t="s">
        <v>1140</v>
      </c>
      <c r="C328" s="907" t="s">
        <v>1140</v>
      </c>
      <c r="D328" s="907" t="s">
        <v>1140</v>
      </c>
      <c r="E328" s="907" t="s">
        <v>534</v>
      </c>
      <c r="F328" s="907" t="s">
        <v>1140</v>
      </c>
      <c r="G328" s="907" t="s">
        <v>1140</v>
      </c>
      <c r="H328" s="907" t="s">
        <v>1140</v>
      </c>
      <c r="I328" s="907" t="s">
        <v>1140</v>
      </c>
      <c r="J328" s="907" t="s">
        <v>534</v>
      </c>
      <c r="K328" s="907" t="s">
        <v>534</v>
      </c>
      <c r="L328" s="907" t="s">
        <v>1140</v>
      </c>
      <c r="M328" s="907" t="s">
        <v>1140</v>
      </c>
      <c r="N328" s="907" t="s">
        <v>1140</v>
      </c>
      <c r="O328" s="907" t="s">
        <v>1140</v>
      </c>
      <c r="P328" s="907" t="s">
        <v>1140</v>
      </c>
      <c r="Q328" s="907" t="s">
        <v>1140</v>
      </c>
      <c r="R328" s="907" t="s">
        <v>534</v>
      </c>
      <c r="S328" s="907" t="s">
        <v>1140</v>
      </c>
      <c r="T328" s="907" t="s">
        <v>1140</v>
      </c>
      <c r="U328" s="907" t="s">
        <v>1140</v>
      </c>
      <c r="V328" s="907" t="s">
        <v>1140</v>
      </c>
      <c r="W328" s="907" t="s">
        <v>1140</v>
      </c>
      <c r="X328" s="907" t="s">
        <v>1140</v>
      </c>
      <c r="Y328" s="907" t="s">
        <v>1140</v>
      </c>
      <c r="Z328" s="907" t="s">
        <v>1140</v>
      </c>
      <c r="AA328" s="907" t="s">
        <v>1140</v>
      </c>
      <c r="AB328" s="907" t="s">
        <v>1140</v>
      </c>
      <c r="AC328" s="907" t="s">
        <v>1140</v>
      </c>
      <c r="AD328" s="907" t="s">
        <v>1140</v>
      </c>
      <c r="AE328" s="907" t="s">
        <v>1140</v>
      </c>
      <c r="AF328" s="907" t="s">
        <v>1140</v>
      </c>
      <c r="AG328" s="907" t="s">
        <v>1140</v>
      </c>
      <c r="AH328" s="907" t="s">
        <v>1140</v>
      </c>
      <c r="AI328" s="907" t="s">
        <v>1140</v>
      </c>
      <c r="AJ328" s="907" t="s">
        <v>1140</v>
      </c>
      <c r="AK328" s="907" t="s">
        <v>1140</v>
      </c>
      <c r="AL328" s="907" t="s">
        <v>1140</v>
      </c>
      <c r="AM328" s="907" t="s">
        <v>1140</v>
      </c>
      <c r="AN328" s="907" t="s">
        <v>1140</v>
      </c>
      <c r="AO328" s="907" t="s">
        <v>1140</v>
      </c>
      <c r="AP328" s="907" t="s">
        <v>1140</v>
      </c>
      <c r="AQ328" s="907" t="s">
        <v>1140</v>
      </c>
      <c r="AR328" s="907" t="s">
        <v>1140</v>
      </c>
      <c r="AS328" s="907" t="s">
        <v>1140</v>
      </c>
      <c r="AT328" s="907" t="s">
        <v>1140</v>
      </c>
      <c r="AU328" s="907" t="s">
        <v>1140</v>
      </c>
      <c r="AV328" s="907" t="s">
        <v>1140</v>
      </c>
      <c r="AW328" s="907" t="s">
        <v>1140</v>
      </c>
      <c r="AX328" s="907" t="s">
        <v>1140</v>
      </c>
      <c r="AY328" s="907" t="s">
        <v>534</v>
      </c>
      <c r="AZ328" s="907" t="s">
        <v>534</v>
      </c>
      <c r="BA328" s="907" t="s">
        <v>1140</v>
      </c>
      <c r="BB328" s="907" t="s">
        <v>534</v>
      </c>
      <c r="BC328" s="907" t="s">
        <v>1140</v>
      </c>
      <c r="BD328" s="907" t="s">
        <v>534</v>
      </c>
      <c r="BE328" s="907" t="s">
        <v>1140</v>
      </c>
      <c r="BF328" s="907" t="s">
        <v>1140</v>
      </c>
      <c r="BG328" s="907" t="s">
        <v>534</v>
      </c>
      <c r="BH328" s="907" t="s">
        <v>534</v>
      </c>
      <c r="BI328" s="907" t="s">
        <v>1140</v>
      </c>
      <c r="BJ328" s="907" t="s">
        <v>534</v>
      </c>
      <c r="BK328" s="907" t="s">
        <v>1140</v>
      </c>
      <c r="BL328" s="907" t="s">
        <v>534</v>
      </c>
      <c r="BM328" s="907" t="s">
        <v>1140</v>
      </c>
      <c r="BN328" s="907" t="s">
        <v>1140</v>
      </c>
      <c r="BO328" s="907" t="s">
        <v>534</v>
      </c>
      <c r="BP328" s="907" t="s">
        <v>534</v>
      </c>
      <c r="BQ328" s="907" t="s">
        <v>534</v>
      </c>
      <c r="BR328" s="907" t="s">
        <v>534</v>
      </c>
      <c r="BS328" s="907" t="s">
        <v>1140</v>
      </c>
      <c r="BT328" s="907" t="s">
        <v>534</v>
      </c>
      <c r="BU328" s="907" t="s">
        <v>1140</v>
      </c>
      <c r="BV328" s="907" t="s">
        <v>1140</v>
      </c>
      <c r="BW328" s="907" t="s">
        <v>1140</v>
      </c>
      <c r="BX328" s="907" t="s">
        <v>1140</v>
      </c>
      <c r="BY328" s="907" t="s">
        <v>1140</v>
      </c>
      <c r="BZ328" s="907" t="s">
        <v>534</v>
      </c>
      <c r="CA328" s="907" t="s">
        <v>534</v>
      </c>
      <c r="CB328" s="907" t="s">
        <v>1140</v>
      </c>
      <c r="CC328" s="907" t="s">
        <v>1140</v>
      </c>
      <c r="CD328" s="907" t="s">
        <v>1140</v>
      </c>
      <c r="CE328" s="907" t="s">
        <v>1140</v>
      </c>
      <c r="CF328" s="907" t="s">
        <v>534</v>
      </c>
      <c r="CG328" s="907" t="s">
        <v>1140</v>
      </c>
      <c r="CH328" s="907" t="s">
        <v>1140</v>
      </c>
      <c r="CI328" s="907" t="s">
        <v>1140</v>
      </c>
      <c r="CJ328" s="907" t="s">
        <v>1140</v>
      </c>
      <c r="CK328" s="907" t="s">
        <v>534</v>
      </c>
      <c r="CL328" s="907" t="s">
        <v>1140</v>
      </c>
      <c r="CM328" s="907" t="s">
        <v>1140</v>
      </c>
      <c r="CN328" s="907" t="s">
        <v>534</v>
      </c>
      <c r="CO328" s="907" t="s">
        <v>1140</v>
      </c>
      <c r="CP328" s="907" t="s">
        <v>1140</v>
      </c>
      <c r="CQ328" s="907" t="s">
        <v>1140</v>
      </c>
      <c r="CR328" s="907" t="s">
        <v>1140</v>
      </c>
      <c r="CS328" s="907" t="s">
        <v>1140</v>
      </c>
      <c r="CT328" s="907" t="s">
        <v>1140</v>
      </c>
      <c r="CU328" s="907" t="s">
        <v>1140</v>
      </c>
      <c r="CV328" s="907" t="s">
        <v>1140</v>
      </c>
      <c r="CW328" s="907" t="s">
        <v>1140</v>
      </c>
      <c r="CX328" s="907" t="s">
        <v>1140</v>
      </c>
      <c r="CY328" s="907" t="s">
        <v>1140</v>
      </c>
      <c r="CZ328" s="907" t="s">
        <v>1140</v>
      </c>
      <c r="DA328" s="907" t="s">
        <v>1140</v>
      </c>
      <c r="DB328" s="907" t="s">
        <v>1140</v>
      </c>
      <c r="DC328" s="907" t="s">
        <v>1140</v>
      </c>
      <c r="DD328" s="907" t="s">
        <v>1140</v>
      </c>
      <c r="DE328" s="907" t="s">
        <v>1140</v>
      </c>
      <c r="DF328" s="907" t="s">
        <v>1140</v>
      </c>
      <c r="DG328" s="907" t="s">
        <v>1140</v>
      </c>
      <c r="DH328" s="907" t="s">
        <v>1140</v>
      </c>
      <c r="DI328" s="907" t="s">
        <v>1140</v>
      </c>
      <c r="DJ328" s="907" t="s">
        <v>534</v>
      </c>
      <c r="DK328" s="907" t="s">
        <v>1140</v>
      </c>
      <c r="DL328" s="907" t="s">
        <v>1140</v>
      </c>
      <c r="DM328" s="907" t="s">
        <v>1140</v>
      </c>
      <c r="DN328" s="907" t="s">
        <v>1140</v>
      </c>
      <c r="DO328" s="907" t="s">
        <v>1140</v>
      </c>
      <c r="DP328" s="907" t="s">
        <v>1140</v>
      </c>
      <c r="DQ328" s="907" t="s">
        <v>1140</v>
      </c>
      <c r="DR328" s="907" t="s">
        <v>534</v>
      </c>
      <c r="DS328" s="907" t="s">
        <v>534</v>
      </c>
      <c r="DT328" s="907" t="s">
        <v>534</v>
      </c>
      <c r="DU328" s="907" t="s">
        <v>1140</v>
      </c>
      <c r="DV328" s="907" t="s">
        <v>1140</v>
      </c>
      <c r="DW328" s="907" t="s">
        <v>534</v>
      </c>
      <c r="DX328" s="907" t="s">
        <v>534</v>
      </c>
      <c r="DY328" s="907" t="s">
        <v>534</v>
      </c>
      <c r="DZ328" s="907" t="s">
        <v>534</v>
      </c>
      <c r="EA328" s="907" t="s">
        <v>534</v>
      </c>
      <c r="EB328" s="907" t="s">
        <v>534</v>
      </c>
      <c r="EC328" s="907" t="s">
        <v>534</v>
      </c>
      <c r="ED328" s="907" t="s">
        <v>534</v>
      </c>
      <c r="EE328" s="907" t="s">
        <v>534</v>
      </c>
      <c r="EF328" s="907" t="s">
        <v>1140</v>
      </c>
      <c r="EG328" s="907" t="s">
        <v>1140</v>
      </c>
      <c r="EH328" s="907" t="s">
        <v>1140</v>
      </c>
      <c r="EI328" s="907" t="s">
        <v>1140</v>
      </c>
      <c r="EJ328" s="907" t="s">
        <v>1140</v>
      </c>
      <c r="EK328" s="907" t="s">
        <v>1140</v>
      </c>
      <c r="EL328" s="907" t="s">
        <v>1140</v>
      </c>
      <c r="EM328" s="907" t="s">
        <v>1140</v>
      </c>
      <c r="EN328" s="907" t="s">
        <v>1140</v>
      </c>
      <c r="EO328" s="907" t="s">
        <v>1140</v>
      </c>
      <c r="EP328" s="907" t="s">
        <v>1140</v>
      </c>
      <c r="EQ328" s="907" t="s">
        <v>1140</v>
      </c>
      <c r="ER328" s="907" t="s">
        <v>534</v>
      </c>
      <c r="ES328" s="907" t="s">
        <v>534</v>
      </c>
      <c r="ET328" s="907" t="s">
        <v>534</v>
      </c>
      <c r="EU328" s="907" t="s">
        <v>1140</v>
      </c>
      <c r="EV328" s="907" t="s">
        <v>1140</v>
      </c>
      <c r="EW328" s="907" t="s">
        <v>1140</v>
      </c>
      <c r="EX328" s="907" t="s">
        <v>534</v>
      </c>
      <c r="EY328" s="907" t="s">
        <v>1140</v>
      </c>
      <c r="EZ328" s="907" t="s">
        <v>1140</v>
      </c>
      <c r="FA328" s="907" t="s">
        <v>1140</v>
      </c>
      <c r="FB328" s="907" t="s">
        <v>1140</v>
      </c>
      <c r="FC328" s="907" t="s">
        <v>1140</v>
      </c>
      <c r="FD328" s="907" t="s">
        <v>1140</v>
      </c>
      <c r="FE328" s="907" t="s">
        <v>1140</v>
      </c>
      <c r="FF328" s="907" t="s">
        <v>1140</v>
      </c>
      <c r="FG328" s="907" t="s">
        <v>1140</v>
      </c>
      <c r="FH328" s="907" t="s">
        <v>534</v>
      </c>
      <c r="FI328" s="907" t="s">
        <v>534</v>
      </c>
      <c r="FJ328" s="907" t="s">
        <v>1140</v>
      </c>
      <c r="FK328" s="907" t="s">
        <v>1140</v>
      </c>
      <c r="FL328" s="907" t="s">
        <v>1140</v>
      </c>
      <c r="FM328" s="907" t="s">
        <v>1140</v>
      </c>
      <c r="FN328" s="907" t="s">
        <v>1140</v>
      </c>
      <c r="FO328" s="907" t="s">
        <v>1140</v>
      </c>
      <c r="FP328" s="907" t="s">
        <v>1140</v>
      </c>
      <c r="FQ328" s="907" t="s">
        <v>1140</v>
      </c>
      <c r="FR328" s="907" t="s">
        <v>534</v>
      </c>
      <c r="FS328" s="907" t="s">
        <v>1140</v>
      </c>
      <c r="FT328" s="907" t="s">
        <v>1140</v>
      </c>
      <c r="FU328" s="907" t="s">
        <v>1140</v>
      </c>
      <c r="FV328" s="907" t="s">
        <v>534</v>
      </c>
      <c r="FW328" s="907" t="s">
        <v>1140</v>
      </c>
      <c r="FX328" s="907" t="s">
        <v>534</v>
      </c>
      <c r="FY328" s="907" t="s">
        <v>534</v>
      </c>
      <c r="FZ328" s="907" t="s">
        <v>534</v>
      </c>
      <c r="GA328" s="907" t="s">
        <v>534</v>
      </c>
      <c r="GB328" s="907" t="s">
        <v>534</v>
      </c>
      <c r="GC328" s="907" t="s">
        <v>1140</v>
      </c>
      <c r="GD328" s="907" t="s">
        <v>534</v>
      </c>
      <c r="GE328" s="907" t="s">
        <v>534</v>
      </c>
      <c r="GF328" s="907" t="s">
        <v>1140</v>
      </c>
      <c r="GG328" s="907" t="s">
        <v>1140</v>
      </c>
      <c r="GH328" s="907" t="s">
        <v>534</v>
      </c>
      <c r="GI328" s="907" t="s">
        <v>1140</v>
      </c>
      <c r="GJ328" s="907" t="s">
        <v>534</v>
      </c>
      <c r="GK328" s="907" t="s">
        <v>534</v>
      </c>
    </row>
    <row r="329" spans="1:193" x14ac:dyDescent="0.2">
      <c r="A329" s="906">
        <v>44789</v>
      </c>
      <c r="B329" s="907" t="s">
        <v>1140</v>
      </c>
      <c r="C329" s="907" t="s">
        <v>1140</v>
      </c>
      <c r="D329" s="907" t="s">
        <v>1140</v>
      </c>
      <c r="E329" s="907" t="s">
        <v>534</v>
      </c>
      <c r="F329" s="907" t="s">
        <v>1140</v>
      </c>
      <c r="G329" s="907" t="s">
        <v>1140</v>
      </c>
      <c r="H329" s="907" t="s">
        <v>1140</v>
      </c>
      <c r="I329" s="907" t="s">
        <v>1140</v>
      </c>
      <c r="J329" s="907" t="s">
        <v>1140</v>
      </c>
      <c r="K329" s="907" t="s">
        <v>1140</v>
      </c>
      <c r="L329" s="907" t="s">
        <v>1140</v>
      </c>
      <c r="M329" s="907" t="s">
        <v>1140</v>
      </c>
      <c r="N329" s="907" t="s">
        <v>1140</v>
      </c>
      <c r="O329" s="907" t="s">
        <v>1140</v>
      </c>
      <c r="P329" s="907" t="s">
        <v>1140</v>
      </c>
      <c r="Q329" s="907" t="s">
        <v>1140</v>
      </c>
      <c r="R329" s="907" t="s">
        <v>534</v>
      </c>
      <c r="S329" s="907" t="s">
        <v>1140</v>
      </c>
      <c r="T329" s="907" t="s">
        <v>1140</v>
      </c>
      <c r="U329" s="907" t="s">
        <v>1140</v>
      </c>
      <c r="V329" s="907" t="s">
        <v>1140</v>
      </c>
      <c r="W329" s="907" t="s">
        <v>1140</v>
      </c>
      <c r="X329" s="907" t="s">
        <v>1140</v>
      </c>
      <c r="Y329" s="907" t="s">
        <v>1140</v>
      </c>
      <c r="Z329" s="907" t="s">
        <v>1140</v>
      </c>
      <c r="AA329" s="907" t="s">
        <v>1140</v>
      </c>
      <c r="AB329" s="907" t="s">
        <v>1140</v>
      </c>
      <c r="AC329" s="907" t="s">
        <v>1140</v>
      </c>
      <c r="AD329" s="907" t="s">
        <v>1140</v>
      </c>
      <c r="AE329" s="907" t="s">
        <v>1140</v>
      </c>
      <c r="AF329" s="907" t="s">
        <v>1140</v>
      </c>
      <c r="AG329" s="907" t="s">
        <v>1140</v>
      </c>
      <c r="AH329" s="907" t="s">
        <v>1140</v>
      </c>
      <c r="AI329" s="907" t="s">
        <v>1140</v>
      </c>
      <c r="AJ329" s="907" t="s">
        <v>1140</v>
      </c>
      <c r="AK329" s="907" t="s">
        <v>1140</v>
      </c>
      <c r="AL329" s="907" t="s">
        <v>1140</v>
      </c>
      <c r="AM329" s="907" t="s">
        <v>1140</v>
      </c>
      <c r="AN329" s="907" t="s">
        <v>1140</v>
      </c>
      <c r="AO329" s="907" t="s">
        <v>1140</v>
      </c>
      <c r="AP329" s="907" t="s">
        <v>1140</v>
      </c>
      <c r="AQ329" s="907" t="s">
        <v>1140</v>
      </c>
      <c r="AR329" s="907" t="s">
        <v>1140</v>
      </c>
      <c r="AS329" s="907" t="s">
        <v>1140</v>
      </c>
      <c r="AT329" s="907" t="s">
        <v>1140</v>
      </c>
      <c r="AU329" s="907" t="s">
        <v>1140</v>
      </c>
      <c r="AV329" s="907" t="s">
        <v>1140</v>
      </c>
      <c r="AW329" s="907" t="s">
        <v>1140</v>
      </c>
      <c r="AX329" s="907" t="s">
        <v>1140</v>
      </c>
      <c r="AY329" s="907" t="s">
        <v>534</v>
      </c>
      <c r="AZ329" s="907" t="s">
        <v>534</v>
      </c>
      <c r="BA329" s="907" t="s">
        <v>1140</v>
      </c>
      <c r="BB329" s="907" t="s">
        <v>534</v>
      </c>
      <c r="BC329" s="907" t="s">
        <v>1140</v>
      </c>
      <c r="BD329" s="907" t="s">
        <v>534</v>
      </c>
      <c r="BE329" s="907" t="s">
        <v>1140</v>
      </c>
      <c r="BF329" s="907" t="s">
        <v>1140</v>
      </c>
      <c r="BG329" s="907" t="s">
        <v>534</v>
      </c>
      <c r="BH329" s="907" t="s">
        <v>534</v>
      </c>
      <c r="BI329" s="907" t="s">
        <v>1140</v>
      </c>
      <c r="BJ329" s="907" t="s">
        <v>534</v>
      </c>
      <c r="BK329" s="907" t="s">
        <v>1140</v>
      </c>
      <c r="BL329" s="907" t="s">
        <v>534</v>
      </c>
      <c r="BM329" s="907" t="s">
        <v>1140</v>
      </c>
      <c r="BN329" s="907" t="s">
        <v>1140</v>
      </c>
      <c r="BO329" s="907" t="s">
        <v>534</v>
      </c>
      <c r="BP329" s="907" t="s">
        <v>534</v>
      </c>
      <c r="BQ329" s="907" t="s">
        <v>534</v>
      </c>
      <c r="BR329" s="907" t="s">
        <v>534</v>
      </c>
      <c r="BS329" s="907" t="s">
        <v>1140</v>
      </c>
      <c r="BT329" s="907" t="s">
        <v>534</v>
      </c>
      <c r="BU329" s="907" t="s">
        <v>1140</v>
      </c>
      <c r="BV329" s="907" t="s">
        <v>1140</v>
      </c>
      <c r="BW329" s="907" t="s">
        <v>1140</v>
      </c>
      <c r="BX329" s="907" t="s">
        <v>1140</v>
      </c>
      <c r="BY329" s="907" t="s">
        <v>1140</v>
      </c>
      <c r="BZ329" s="907" t="s">
        <v>534</v>
      </c>
      <c r="CA329" s="907" t="s">
        <v>534</v>
      </c>
      <c r="CB329" s="907" t="s">
        <v>1140</v>
      </c>
      <c r="CC329" s="907" t="s">
        <v>1140</v>
      </c>
      <c r="CD329" s="907" t="s">
        <v>1140</v>
      </c>
      <c r="CE329" s="907" t="s">
        <v>1140</v>
      </c>
      <c r="CF329" s="907" t="s">
        <v>534</v>
      </c>
      <c r="CG329" s="907" t="s">
        <v>1140</v>
      </c>
      <c r="CH329" s="907" t="s">
        <v>1140</v>
      </c>
      <c r="CI329" s="907" t="s">
        <v>1140</v>
      </c>
      <c r="CJ329" s="907" t="s">
        <v>1140</v>
      </c>
      <c r="CK329" s="907" t="s">
        <v>534</v>
      </c>
      <c r="CL329" s="907" t="s">
        <v>1140</v>
      </c>
      <c r="CM329" s="907" t="s">
        <v>1140</v>
      </c>
      <c r="CN329" s="907" t="s">
        <v>534</v>
      </c>
      <c r="CO329" s="907" t="s">
        <v>1140</v>
      </c>
      <c r="CP329" s="907" t="s">
        <v>1140</v>
      </c>
      <c r="CQ329" s="907" t="s">
        <v>1140</v>
      </c>
      <c r="CR329" s="907" t="s">
        <v>1140</v>
      </c>
      <c r="CS329" s="907" t="s">
        <v>1140</v>
      </c>
      <c r="CT329" s="907" t="s">
        <v>1140</v>
      </c>
      <c r="CU329" s="907" t="s">
        <v>1140</v>
      </c>
      <c r="CV329" s="907" t="s">
        <v>1140</v>
      </c>
      <c r="CW329" s="907" t="s">
        <v>1140</v>
      </c>
      <c r="CX329" s="907" t="s">
        <v>1140</v>
      </c>
      <c r="CY329" s="907" t="s">
        <v>1140</v>
      </c>
      <c r="CZ329" s="907" t="s">
        <v>534</v>
      </c>
      <c r="DA329" s="907" t="s">
        <v>1140</v>
      </c>
      <c r="DB329" s="907" t="s">
        <v>1140</v>
      </c>
      <c r="DC329" s="907" t="s">
        <v>1140</v>
      </c>
      <c r="DD329" s="907" t="s">
        <v>1140</v>
      </c>
      <c r="DE329" s="907" t="s">
        <v>1140</v>
      </c>
      <c r="DF329" s="907" t="s">
        <v>1140</v>
      </c>
      <c r="DG329" s="907" t="s">
        <v>1140</v>
      </c>
      <c r="DH329" s="907" t="s">
        <v>1140</v>
      </c>
      <c r="DI329" s="907" t="s">
        <v>1140</v>
      </c>
      <c r="DJ329" s="907" t="s">
        <v>534</v>
      </c>
      <c r="DK329" s="907" t="s">
        <v>1140</v>
      </c>
      <c r="DL329" s="907" t="s">
        <v>1140</v>
      </c>
      <c r="DM329" s="907" t="s">
        <v>1140</v>
      </c>
      <c r="DN329" s="907" t="s">
        <v>1140</v>
      </c>
      <c r="DO329" s="907" t="s">
        <v>1140</v>
      </c>
      <c r="DP329" s="907" t="s">
        <v>1140</v>
      </c>
      <c r="DQ329" s="907" t="s">
        <v>1140</v>
      </c>
      <c r="DR329" s="907" t="s">
        <v>534</v>
      </c>
      <c r="DS329" s="907" t="s">
        <v>534</v>
      </c>
      <c r="DT329" s="907" t="s">
        <v>1140</v>
      </c>
      <c r="DU329" s="907" t="s">
        <v>1140</v>
      </c>
      <c r="DV329" s="907" t="s">
        <v>1140</v>
      </c>
      <c r="DW329" s="907" t="s">
        <v>534</v>
      </c>
      <c r="DX329" s="907" t="s">
        <v>534</v>
      </c>
      <c r="DY329" s="907" t="s">
        <v>534</v>
      </c>
      <c r="DZ329" s="907" t="s">
        <v>534</v>
      </c>
      <c r="EA329" s="907" t="s">
        <v>534</v>
      </c>
      <c r="EB329" s="907" t="s">
        <v>534</v>
      </c>
      <c r="EC329" s="907" t="s">
        <v>534</v>
      </c>
      <c r="ED329" s="907" t="s">
        <v>534</v>
      </c>
      <c r="EE329" s="907" t="s">
        <v>534</v>
      </c>
      <c r="EF329" s="907" t="s">
        <v>1140</v>
      </c>
      <c r="EG329" s="907" t="s">
        <v>1140</v>
      </c>
      <c r="EH329" s="907" t="s">
        <v>1140</v>
      </c>
      <c r="EI329" s="907" t="s">
        <v>1140</v>
      </c>
      <c r="EJ329" s="907" t="s">
        <v>1140</v>
      </c>
      <c r="EK329" s="907" t="s">
        <v>1140</v>
      </c>
      <c r="EL329" s="907" t="s">
        <v>1140</v>
      </c>
      <c r="EM329" s="907" t="s">
        <v>1140</v>
      </c>
      <c r="EN329" s="907" t="s">
        <v>1140</v>
      </c>
      <c r="EO329" s="907" t="s">
        <v>1140</v>
      </c>
      <c r="EP329" s="907" t="s">
        <v>1140</v>
      </c>
      <c r="EQ329" s="907" t="s">
        <v>1140</v>
      </c>
      <c r="ER329" s="907" t="s">
        <v>534</v>
      </c>
      <c r="ES329" s="907" t="s">
        <v>534</v>
      </c>
      <c r="ET329" s="907" t="s">
        <v>534</v>
      </c>
      <c r="EU329" s="907" t="s">
        <v>1140</v>
      </c>
      <c r="EV329" s="907" t="s">
        <v>1140</v>
      </c>
      <c r="EW329" s="907" t="s">
        <v>1140</v>
      </c>
      <c r="EX329" s="907" t="s">
        <v>534</v>
      </c>
      <c r="EY329" s="907" t="s">
        <v>1140</v>
      </c>
      <c r="EZ329" s="907" t="s">
        <v>1140</v>
      </c>
      <c r="FA329" s="907" t="s">
        <v>1140</v>
      </c>
      <c r="FB329" s="907" t="s">
        <v>1140</v>
      </c>
      <c r="FC329" s="907" t="s">
        <v>1140</v>
      </c>
      <c r="FD329" s="907" t="s">
        <v>1140</v>
      </c>
      <c r="FE329" s="907" t="s">
        <v>1140</v>
      </c>
      <c r="FF329" s="907" t="s">
        <v>1140</v>
      </c>
      <c r="FG329" s="907" t="s">
        <v>1140</v>
      </c>
      <c r="FH329" s="907" t="s">
        <v>1140</v>
      </c>
      <c r="FI329" s="907" t="s">
        <v>1140</v>
      </c>
      <c r="FJ329" s="907" t="s">
        <v>1140</v>
      </c>
      <c r="FK329" s="907" t="s">
        <v>1140</v>
      </c>
      <c r="FL329" s="907" t="s">
        <v>1140</v>
      </c>
      <c r="FM329" s="907" t="s">
        <v>1140</v>
      </c>
      <c r="FN329" s="907" t="s">
        <v>1140</v>
      </c>
      <c r="FO329" s="907" t="s">
        <v>1140</v>
      </c>
      <c r="FP329" s="907" t="s">
        <v>1140</v>
      </c>
      <c r="FQ329" s="907" t="s">
        <v>1140</v>
      </c>
      <c r="FR329" s="907" t="s">
        <v>534</v>
      </c>
      <c r="FS329" s="907" t="s">
        <v>1140</v>
      </c>
      <c r="FT329" s="907" t="s">
        <v>1140</v>
      </c>
      <c r="FU329" s="907" t="s">
        <v>1140</v>
      </c>
      <c r="FV329" s="907" t="s">
        <v>534</v>
      </c>
      <c r="FW329" s="907" t="s">
        <v>1140</v>
      </c>
      <c r="FX329" s="907" t="s">
        <v>534</v>
      </c>
      <c r="FY329" s="907" t="s">
        <v>534</v>
      </c>
      <c r="FZ329" s="907" t="s">
        <v>534</v>
      </c>
      <c r="GA329" s="907" t="s">
        <v>534</v>
      </c>
      <c r="GB329" s="907" t="s">
        <v>1140</v>
      </c>
      <c r="GC329" s="907" t="s">
        <v>1140</v>
      </c>
      <c r="GD329" s="907" t="s">
        <v>534</v>
      </c>
      <c r="GE329" s="907" t="s">
        <v>534</v>
      </c>
      <c r="GF329" s="907" t="s">
        <v>1140</v>
      </c>
      <c r="GG329" s="907" t="s">
        <v>1140</v>
      </c>
      <c r="GH329" s="907" t="s">
        <v>534</v>
      </c>
      <c r="GI329" s="907" t="s">
        <v>1140</v>
      </c>
      <c r="GJ329" s="907" t="s">
        <v>534</v>
      </c>
      <c r="GK329" s="907" t="s">
        <v>534</v>
      </c>
    </row>
    <row r="330" spans="1:193" x14ac:dyDescent="0.2">
      <c r="A330" s="906">
        <v>44790</v>
      </c>
      <c r="B330" s="907" t="s">
        <v>1140</v>
      </c>
      <c r="C330" s="907" t="s">
        <v>1140</v>
      </c>
      <c r="D330" s="907" t="s">
        <v>1140</v>
      </c>
      <c r="E330" s="907" t="s">
        <v>534</v>
      </c>
      <c r="F330" s="907" t="s">
        <v>1140</v>
      </c>
      <c r="G330" s="907" t="s">
        <v>1140</v>
      </c>
      <c r="H330" s="907" t="s">
        <v>1140</v>
      </c>
      <c r="I330" s="907" t="s">
        <v>1140</v>
      </c>
      <c r="J330" s="907" t="s">
        <v>1140</v>
      </c>
      <c r="K330" s="907" t="s">
        <v>1140</v>
      </c>
      <c r="L330" s="907" t="s">
        <v>1140</v>
      </c>
      <c r="M330" s="907" t="s">
        <v>1140</v>
      </c>
      <c r="N330" s="907" t="s">
        <v>1140</v>
      </c>
      <c r="O330" s="907" t="s">
        <v>1140</v>
      </c>
      <c r="P330" s="907" t="s">
        <v>1140</v>
      </c>
      <c r="Q330" s="907" t="s">
        <v>1140</v>
      </c>
      <c r="R330" s="907" t="s">
        <v>534</v>
      </c>
      <c r="S330" s="907" t="s">
        <v>1140</v>
      </c>
      <c r="T330" s="907" t="s">
        <v>1140</v>
      </c>
      <c r="U330" s="907" t="s">
        <v>1140</v>
      </c>
      <c r="V330" s="907" t="s">
        <v>1140</v>
      </c>
      <c r="W330" s="907" t="s">
        <v>1140</v>
      </c>
      <c r="X330" s="907" t="s">
        <v>1140</v>
      </c>
      <c r="Y330" s="907" t="s">
        <v>1140</v>
      </c>
      <c r="Z330" s="907" t="s">
        <v>1140</v>
      </c>
      <c r="AA330" s="907" t="s">
        <v>1140</v>
      </c>
      <c r="AB330" s="907" t="s">
        <v>1140</v>
      </c>
      <c r="AC330" s="907" t="s">
        <v>1140</v>
      </c>
      <c r="AD330" s="907" t="s">
        <v>1140</v>
      </c>
      <c r="AE330" s="907" t="s">
        <v>1140</v>
      </c>
      <c r="AF330" s="907" t="s">
        <v>1140</v>
      </c>
      <c r="AG330" s="907" t="s">
        <v>1140</v>
      </c>
      <c r="AH330" s="907" t="s">
        <v>1140</v>
      </c>
      <c r="AI330" s="907" t="s">
        <v>1140</v>
      </c>
      <c r="AJ330" s="907" t="s">
        <v>1140</v>
      </c>
      <c r="AK330" s="907" t="s">
        <v>1140</v>
      </c>
      <c r="AL330" s="907" t="s">
        <v>1140</v>
      </c>
      <c r="AM330" s="907" t="s">
        <v>1140</v>
      </c>
      <c r="AN330" s="907" t="s">
        <v>1140</v>
      </c>
      <c r="AO330" s="907" t="s">
        <v>1140</v>
      </c>
      <c r="AP330" s="907" t="s">
        <v>1140</v>
      </c>
      <c r="AQ330" s="907" t="s">
        <v>1140</v>
      </c>
      <c r="AR330" s="907" t="s">
        <v>1140</v>
      </c>
      <c r="AS330" s="907" t="s">
        <v>1140</v>
      </c>
      <c r="AT330" s="907" t="s">
        <v>1140</v>
      </c>
      <c r="AU330" s="907" t="s">
        <v>1140</v>
      </c>
      <c r="AV330" s="907" t="s">
        <v>1140</v>
      </c>
      <c r="AW330" s="907" t="s">
        <v>1140</v>
      </c>
      <c r="AX330" s="907" t="s">
        <v>1140</v>
      </c>
      <c r="AY330" s="907" t="s">
        <v>534</v>
      </c>
      <c r="AZ330" s="907" t="s">
        <v>534</v>
      </c>
      <c r="BA330" s="907" t="s">
        <v>1140</v>
      </c>
      <c r="BB330" s="907" t="s">
        <v>534</v>
      </c>
      <c r="BC330" s="907" t="s">
        <v>1140</v>
      </c>
      <c r="BD330" s="907" t="s">
        <v>534</v>
      </c>
      <c r="BE330" s="907" t="s">
        <v>1140</v>
      </c>
      <c r="BF330" s="907" t="s">
        <v>1140</v>
      </c>
      <c r="BG330" s="907" t="s">
        <v>534</v>
      </c>
      <c r="BH330" s="907" t="s">
        <v>534</v>
      </c>
      <c r="BI330" s="907" t="s">
        <v>1140</v>
      </c>
      <c r="BJ330" s="907" t="s">
        <v>534</v>
      </c>
      <c r="BK330" s="907" t="s">
        <v>1140</v>
      </c>
      <c r="BL330" s="907" t="s">
        <v>534</v>
      </c>
      <c r="BM330" s="907" t="s">
        <v>1140</v>
      </c>
      <c r="BN330" s="907" t="s">
        <v>1140</v>
      </c>
      <c r="BO330" s="907" t="s">
        <v>534</v>
      </c>
      <c r="BP330" s="907" t="s">
        <v>534</v>
      </c>
      <c r="BQ330" s="907" t="s">
        <v>534</v>
      </c>
      <c r="BR330" s="907" t="s">
        <v>534</v>
      </c>
      <c r="BS330" s="907" t="s">
        <v>1140</v>
      </c>
      <c r="BT330" s="907" t="s">
        <v>534</v>
      </c>
      <c r="BU330" s="907" t="s">
        <v>1140</v>
      </c>
      <c r="BV330" s="907" t="s">
        <v>1140</v>
      </c>
      <c r="BW330" s="907" t="s">
        <v>1140</v>
      </c>
      <c r="BX330" s="907" t="s">
        <v>1140</v>
      </c>
      <c r="BY330" s="907" t="s">
        <v>1140</v>
      </c>
      <c r="BZ330" s="907" t="s">
        <v>534</v>
      </c>
      <c r="CA330" s="907" t="s">
        <v>534</v>
      </c>
      <c r="CB330" s="907" t="s">
        <v>1140</v>
      </c>
      <c r="CC330" s="907" t="s">
        <v>1140</v>
      </c>
      <c r="CD330" s="907" t="s">
        <v>1140</v>
      </c>
      <c r="CE330" s="907" t="s">
        <v>1140</v>
      </c>
      <c r="CF330" s="907" t="s">
        <v>534</v>
      </c>
      <c r="CG330" s="907" t="s">
        <v>1140</v>
      </c>
      <c r="CH330" s="907" t="s">
        <v>1140</v>
      </c>
      <c r="CI330" s="907" t="s">
        <v>1140</v>
      </c>
      <c r="CJ330" s="907" t="s">
        <v>1140</v>
      </c>
      <c r="CK330" s="907" t="s">
        <v>534</v>
      </c>
      <c r="CL330" s="907" t="s">
        <v>1140</v>
      </c>
      <c r="CM330" s="907" t="s">
        <v>1140</v>
      </c>
      <c r="CN330" s="907" t="s">
        <v>534</v>
      </c>
      <c r="CO330" s="907" t="s">
        <v>1140</v>
      </c>
      <c r="CP330" s="907" t="s">
        <v>1140</v>
      </c>
      <c r="CQ330" s="907" t="s">
        <v>1140</v>
      </c>
      <c r="CR330" s="907" t="s">
        <v>1140</v>
      </c>
      <c r="CS330" s="907" t="s">
        <v>1140</v>
      </c>
      <c r="CT330" s="907" t="s">
        <v>1140</v>
      </c>
      <c r="CU330" s="907" t="s">
        <v>1140</v>
      </c>
      <c r="CV330" s="907" t="s">
        <v>1140</v>
      </c>
      <c r="CW330" s="907" t="s">
        <v>1140</v>
      </c>
      <c r="CX330" s="907" t="s">
        <v>1140</v>
      </c>
      <c r="CY330" s="907" t="s">
        <v>1140</v>
      </c>
      <c r="CZ330" s="907" t="s">
        <v>534</v>
      </c>
      <c r="DA330" s="907" t="s">
        <v>1140</v>
      </c>
      <c r="DB330" s="907" t="s">
        <v>1140</v>
      </c>
      <c r="DC330" s="907" t="s">
        <v>1140</v>
      </c>
      <c r="DD330" s="907" t="s">
        <v>1140</v>
      </c>
      <c r="DE330" s="907" t="s">
        <v>1140</v>
      </c>
      <c r="DF330" s="907" t="s">
        <v>1140</v>
      </c>
      <c r="DG330" s="907" t="s">
        <v>1140</v>
      </c>
      <c r="DH330" s="907" t="s">
        <v>1140</v>
      </c>
      <c r="DI330" s="907" t="s">
        <v>1140</v>
      </c>
      <c r="DJ330" s="907" t="s">
        <v>534</v>
      </c>
      <c r="DK330" s="907" t="s">
        <v>1140</v>
      </c>
      <c r="DL330" s="907" t="s">
        <v>1140</v>
      </c>
      <c r="DM330" s="907" t="s">
        <v>1140</v>
      </c>
      <c r="DN330" s="907" t="s">
        <v>1140</v>
      </c>
      <c r="DO330" s="907" t="s">
        <v>1140</v>
      </c>
      <c r="DP330" s="907" t="s">
        <v>1140</v>
      </c>
      <c r="DQ330" s="907" t="s">
        <v>1140</v>
      </c>
      <c r="DR330" s="907" t="s">
        <v>534</v>
      </c>
      <c r="DS330" s="907" t="s">
        <v>534</v>
      </c>
      <c r="DT330" s="907" t="s">
        <v>1140</v>
      </c>
      <c r="DU330" s="907" t="s">
        <v>1140</v>
      </c>
      <c r="DV330" s="907" t="s">
        <v>1140</v>
      </c>
      <c r="DW330" s="907" t="s">
        <v>534</v>
      </c>
      <c r="DX330" s="907" t="s">
        <v>534</v>
      </c>
      <c r="DY330" s="907" t="s">
        <v>534</v>
      </c>
      <c r="DZ330" s="907" t="s">
        <v>534</v>
      </c>
      <c r="EA330" s="907" t="s">
        <v>534</v>
      </c>
      <c r="EB330" s="907" t="s">
        <v>534</v>
      </c>
      <c r="EC330" s="907" t="s">
        <v>534</v>
      </c>
      <c r="ED330" s="907" t="s">
        <v>534</v>
      </c>
      <c r="EE330" s="907" t="s">
        <v>534</v>
      </c>
      <c r="EF330" s="907" t="s">
        <v>1140</v>
      </c>
      <c r="EG330" s="907" t="s">
        <v>1140</v>
      </c>
      <c r="EH330" s="907" t="s">
        <v>1140</v>
      </c>
      <c r="EI330" s="907" t="s">
        <v>1140</v>
      </c>
      <c r="EJ330" s="907" t="s">
        <v>1140</v>
      </c>
      <c r="EK330" s="907" t="s">
        <v>1140</v>
      </c>
      <c r="EL330" s="907" t="s">
        <v>1140</v>
      </c>
      <c r="EM330" s="907" t="s">
        <v>1140</v>
      </c>
      <c r="EN330" s="907" t="s">
        <v>1140</v>
      </c>
      <c r="EO330" s="907" t="s">
        <v>1140</v>
      </c>
      <c r="EP330" s="907" t="s">
        <v>1140</v>
      </c>
      <c r="EQ330" s="907" t="s">
        <v>1140</v>
      </c>
      <c r="ER330" s="907" t="s">
        <v>534</v>
      </c>
      <c r="ES330" s="907" t="s">
        <v>534</v>
      </c>
      <c r="ET330" s="907" t="s">
        <v>534</v>
      </c>
      <c r="EU330" s="907" t="s">
        <v>1140</v>
      </c>
      <c r="EV330" s="907" t="s">
        <v>1140</v>
      </c>
      <c r="EW330" s="907" t="s">
        <v>1140</v>
      </c>
      <c r="EX330" s="907" t="s">
        <v>534</v>
      </c>
      <c r="EY330" s="907" t="s">
        <v>1140</v>
      </c>
      <c r="EZ330" s="907" t="s">
        <v>1140</v>
      </c>
      <c r="FA330" s="907" t="s">
        <v>1140</v>
      </c>
      <c r="FB330" s="907" t="s">
        <v>1140</v>
      </c>
      <c r="FC330" s="907" t="s">
        <v>1140</v>
      </c>
      <c r="FD330" s="907" t="s">
        <v>1140</v>
      </c>
      <c r="FE330" s="907" t="s">
        <v>1140</v>
      </c>
      <c r="FF330" s="907" t="s">
        <v>534</v>
      </c>
      <c r="FG330" s="907" t="s">
        <v>1140</v>
      </c>
      <c r="FH330" s="907" t="s">
        <v>1140</v>
      </c>
      <c r="FI330" s="907" t="s">
        <v>1140</v>
      </c>
      <c r="FJ330" s="907" t="s">
        <v>1140</v>
      </c>
      <c r="FK330" s="907" t="s">
        <v>1140</v>
      </c>
      <c r="FL330" s="907" t="s">
        <v>1140</v>
      </c>
      <c r="FM330" s="907" t="s">
        <v>1140</v>
      </c>
      <c r="FN330" s="907" t="s">
        <v>1140</v>
      </c>
      <c r="FO330" s="907" t="s">
        <v>1140</v>
      </c>
      <c r="FP330" s="907" t="s">
        <v>1140</v>
      </c>
      <c r="FQ330" s="907" t="s">
        <v>1140</v>
      </c>
      <c r="FR330" s="907" t="s">
        <v>534</v>
      </c>
      <c r="FS330" s="907" t="s">
        <v>1140</v>
      </c>
      <c r="FT330" s="907" t="s">
        <v>1140</v>
      </c>
      <c r="FU330" s="907" t="s">
        <v>1140</v>
      </c>
      <c r="FV330" s="907" t="s">
        <v>534</v>
      </c>
      <c r="FW330" s="907" t="s">
        <v>1140</v>
      </c>
      <c r="FX330" s="907" t="s">
        <v>534</v>
      </c>
      <c r="FY330" s="907" t="s">
        <v>534</v>
      </c>
      <c r="FZ330" s="907" t="s">
        <v>534</v>
      </c>
      <c r="GA330" s="907" t="s">
        <v>534</v>
      </c>
      <c r="GB330" s="907" t="s">
        <v>534</v>
      </c>
      <c r="GC330" s="907" t="s">
        <v>1140</v>
      </c>
      <c r="GD330" s="907" t="s">
        <v>534</v>
      </c>
      <c r="GE330" s="907" t="s">
        <v>534</v>
      </c>
      <c r="GF330" s="907" t="s">
        <v>1140</v>
      </c>
      <c r="GG330" s="907" t="s">
        <v>1140</v>
      </c>
      <c r="GH330" s="907" t="s">
        <v>534</v>
      </c>
      <c r="GI330" s="907" t="s">
        <v>1140</v>
      </c>
      <c r="GJ330" s="907" t="s">
        <v>534</v>
      </c>
      <c r="GK330" s="907" t="s">
        <v>1140</v>
      </c>
    </row>
    <row r="331" spans="1:193" x14ac:dyDescent="0.2">
      <c r="A331" s="906">
        <v>44791</v>
      </c>
      <c r="B331" s="907" t="s">
        <v>1140</v>
      </c>
      <c r="C331" s="907" t="s">
        <v>1140</v>
      </c>
      <c r="D331" s="907" t="s">
        <v>1140</v>
      </c>
      <c r="E331" s="907" t="s">
        <v>534</v>
      </c>
      <c r="F331" s="907" t="s">
        <v>1140</v>
      </c>
      <c r="G331" s="907" t="s">
        <v>1140</v>
      </c>
      <c r="H331" s="907" t="s">
        <v>1140</v>
      </c>
      <c r="I331" s="907" t="s">
        <v>1140</v>
      </c>
      <c r="J331" s="907" t="s">
        <v>534</v>
      </c>
      <c r="K331" s="907" t="s">
        <v>534</v>
      </c>
      <c r="L331" s="907" t="s">
        <v>1140</v>
      </c>
      <c r="M331" s="907" t="s">
        <v>1140</v>
      </c>
      <c r="N331" s="907" t="s">
        <v>1140</v>
      </c>
      <c r="O331" s="907" t="s">
        <v>1140</v>
      </c>
      <c r="P331" s="907" t="s">
        <v>1140</v>
      </c>
      <c r="Q331" s="907" t="s">
        <v>1140</v>
      </c>
      <c r="R331" s="907" t="s">
        <v>534</v>
      </c>
      <c r="S331" s="907" t="s">
        <v>1140</v>
      </c>
      <c r="T331" s="907" t="s">
        <v>1140</v>
      </c>
      <c r="U331" s="907" t="s">
        <v>1140</v>
      </c>
      <c r="V331" s="907" t="s">
        <v>1140</v>
      </c>
      <c r="W331" s="907" t="s">
        <v>1140</v>
      </c>
      <c r="X331" s="907" t="s">
        <v>1140</v>
      </c>
      <c r="Y331" s="907" t="s">
        <v>1140</v>
      </c>
      <c r="Z331" s="907" t="s">
        <v>1140</v>
      </c>
      <c r="AA331" s="907" t="s">
        <v>1140</v>
      </c>
      <c r="AB331" s="907" t="s">
        <v>1140</v>
      </c>
      <c r="AC331" s="907" t="s">
        <v>1140</v>
      </c>
      <c r="AD331" s="907" t="s">
        <v>1140</v>
      </c>
      <c r="AE331" s="907" t="s">
        <v>1140</v>
      </c>
      <c r="AF331" s="907" t="s">
        <v>1140</v>
      </c>
      <c r="AG331" s="907" t="s">
        <v>1140</v>
      </c>
      <c r="AH331" s="907" t="s">
        <v>1140</v>
      </c>
      <c r="AI331" s="907" t="s">
        <v>1140</v>
      </c>
      <c r="AJ331" s="907" t="s">
        <v>1140</v>
      </c>
      <c r="AK331" s="907" t="s">
        <v>1140</v>
      </c>
      <c r="AL331" s="907" t="s">
        <v>1140</v>
      </c>
      <c r="AM331" s="907" t="s">
        <v>1140</v>
      </c>
      <c r="AN331" s="907" t="s">
        <v>1140</v>
      </c>
      <c r="AO331" s="907" t="s">
        <v>1140</v>
      </c>
      <c r="AP331" s="907" t="s">
        <v>1140</v>
      </c>
      <c r="AQ331" s="907" t="s">
        <v>1140</v>
      </c>
      <c r="AR331" s="907" t="s">
        <v>1140</v>
      </c>
      <c r="AS331" s="907" t="s">
        <v>1140</v>
      </c>
      <c r="AT331" s="907" t="s">
        <v>1140</v>
      </c>
      <c r="AU331" s="907" t="s">
        <v>1140</v>
      </c>
      <c r="AV331" s="907" t="s">
        <v>1140</v>
      </c>
      <c r="AW331" s="907" t="s">
        <v>1140</v>
      </c>
      <c r="AX331" s="907" t="s">
        <v>1140</v>
      </c>
      <c r="AY331" s="907" t="s">
        <v>534</v>
      </c>
      <c r="AZ331" s="907" t="s">
        <v>534</v>
      </c>
      <c r="BA331" s="907" t="s">
        <v>1140</v>
      </c>
      <c r="BB331" s="907" t="s">
        <v>534</v>
      </c>
      <c r="BC331" s="907" t="s">
        <v>1140</v>
      </c>
      <c r="BD331" s="907" t="s">
        <v>534</v>
      </c>
      <c r="BE331" s="907" t="s">
        <v>1140</v>
      </c>
      <c r="BF331" s="907" t="s">
        <v>1140</v>
      </c>
      <c r="BG331" s="907" t="s">
        <v>534</v>
      </c>
      <c r="BH331" s="907" t="s">
        <v>534</v>
      </c>
      <c r="BI331" s="907" t="s">
        <v>1140</v>
      </c>
      <c r="BJ331" s="907" t="s">
        <v>534</v>
      </c>
      <c r="BK331" s="907" t="s">
        <v>1140</v>
      </c>
      <c r="BL331" s="907" t="s">
        <v>534</v>
      </c>
      <c r="BM331" s="907" t="s">
        <v>1140</v>
      </c>
      <c r="BN331" s="907" t="s">
        <v>1140</v>
      </c>
      <c r="BO331" s="907" t="s">
        <v>534</v>
      </c>
      <c r="BP331" s="907" t="s">
        <v>534</v>
      </c>
      <c r="BQ331" s="907" t="s">
        <v>534</v>
      </c>
      <c r="BR331" s="907" t="s">
        <v>534</v>
      </c>
      <c r="BS331" s="907" t="s">
        <v>1140</v>
      </c>
      <c r="BT331" s="907" t="s">
        <v>534</v>
      </c>
      <c r="BU331" s="907" t="s">
        <v>1140</v>
      </c>
      <c r="BV331" s="907" t="s">
        <v>1140</v>
      </c>
      <c r="BW331" s="907" t="s">
        <v>1140</v>
      </c>
      <c r="BX331" s="907" t="s">
        <v>1140</v>
      </c>
      <c r="BY331" s="907" t="s">
        <v>1140</v>
      </c>
      <c r="BZ331" s="907" t="s">
        <v>534</v>
      </c>
      <c r="CA331" s="907" t="s">
        <v>534</v>
      </c>
      <c r="CB331" s="907" t="s">
        <v>1140</v>
      </c>
      <c r="CC331" s="907" t="s">
        <v>1140</v>
      </c>
      <c r="CD331" s="907" t="s">
        <v>1140</v>
      </c>
      <c r="CE331" s="907" t="s">
        <v>1140</v>
      </c>
      <c r="CF331" s="907" t="s">
        <v>534</v>
      </c>
      <c r="CG331" s="907" t="s">
        <v>1140</v>
      </c>
      <c r="CH331" s="907" t="s">
        <v>1140</v>
      </c>
      <c r="CI331" s="907" t="s">
        <v>1140</v>
      </c>
      <c r="CJ331" s="907" t="s">
        <v>1140</v>
      </c>
      <c r="CK331" s="907" t="s">
        <v>1140</v>
      </c>
      <c r="CL331" s="907" t="s">
        <v>1140</v>
      </c>
      <c r="CM331" s="907" t="s">
        <v>1140</v>
      </c>
      <c r="CN331" s="907" t="s">
        <v>534</v>
      </c>
      <c r="CO331" s="907" t="s">
        <v>1140</v>
      </c>
      <c r="CP331" s="907" t="s">
        <v>1140</v>
      </c>
      <c r="CQ331" s="907" t="s">
        <v>1140</v>
      </c>
      <c r="CR331" s="907" t="s">
        <v>1140</v>
      </c>
      <c r="CS331" s="907" t="s">
        <v>1140</v>
      </c>
      <c r="CT331" s="907" t="s">
        <v>1140</v>
      </c>
      <c r="CU331" s="907" t="s">
        <v>1140</v>
      </c>
      <c r="CV331" s="907" t="s">
        <v>1140</v>
      </c>
      <c r="CW331" s="907" t="s">
        <v>1140</v>
      </c>
      <c r="CX331" s="907" t="s">
        <v>1140</v>
      </c>
      <c r="CY331" s="907" t="s">
        <v>1140</v>
      </c>
      <c r="CZ331" s="907" t="s">
        <v>534</v>
      </c>
      <c r="DA331" s="907" t="s">
        <v>1140</v>
      </c>
      <c r="DB331" s="907" t="s">
        <v>1140</v>
      </c>
      <c r="DC331" s="907" t="s">
        <v>1140</v>
      </c>
      <c r="DD331" s="907" t="s">
        <v>1140</v>
      </c>
      <c r="DE331" s="907" t="s">
        <v>1140</v>
      </c>
      <c r="DF331" s="907" t="s">
        <v>1140</v>
      </c>
      <c r="DG331" s="907" t="s">
        <v>1140</v>
      </c>
      <c r="DH331" s="907" t="s">
        <v>1140</v>
      </c>
      <c r="DI331" s="907" t="s">
        <v>1140</v>
      </c>
      <c r="DJ331" s="907" t="s">
        <v>534</v>
      </c>
      <c r="DK331" s="907" t="s">
        <v>1140</v>
      </c>
      <c r="DL331" s="907" t="s">
        <v>1140</v>
      </c>
      <c r="DM331" s="907" t="s">
        <v>1140</v>
      </c>
      <c r="DN331" s="907" t="s">
        <v>1140</v>
      </c>
      <c r="DO331" s="907" t="s">
        <v>1140</v>
      </c>
      <c r="DP331" s="907" t="s">
        <v>1140</v>
      </c>
      <c r="DQ331" s="907" t="s">
        <v>1140</v>
      </c>
      <c r="DR331" s="907" t="s">
        <v>1140</v>
      </c>
      <c r="DS331" s="907" t="s">
        <v>1140</v>
      </c>
      <c r="DT331" s="907" t="s">
        <v>1140</v>
      </c>
      <c r="DU331" s="907" t="s">
        <v>1140</v>
      </c>
      <c r="DV331" s="907" t="s">
        <v>1140</v>
      </c>
      <c r="DW331" s="907" t="s">
        <v>534</v>
      </c>
      <c r="DX331" s="907" t="s">
        <v>534</v>
      </c>
      <c r="DY331" s="907" t="s">
        <v>534</v>
      </c>
      <c r="DZ331" s="907" t="s">
        <v>534</v>
      </c>
      <c r="EA331" s="907" t="s">
        <v>534</v>
      </c>
      <c r="EB331" s="907" t="s">
        <v>534</v>
      </c>
      <c r="EC331" s="907" t="s">
        <v>534</v>
      </c>
      <c r="ED331" s="907" t="s">
        <v>534</v>
      </c>
      <c r="EE331" s="907" t="s">
        <v>534</v>
      </c>
      <c r="EF331" s="907" t="s">
        <v>1140</v>
      </c>
      <c r="EG331" s="907" t="s">
        <v>1140</v>
      </c>
      <c r="EH331" s="907" t="s">
        <v>1140</v>
      </c>
      <c r="EI331" s="907" t="s">
        <v>1140</v>
      </c>
      <c r="EJ331" s="907" t="s">
        <v>1140</v>
      </c>
      <c r="EK331" s="907" t="s">
        <v>1140</v>
      </c>
      <c r="EL331" s="907" t="s">
        <v>1140</v>
      </c>
      <c r="EM331" s="907" t="s">
        <v>1140</v>
      </c>
      <c r="EN331" s="907" t="s">
        <v>1140</v>
      </c>
      <c r="EO331" s="907" t="s">
        <v>1140</v>
      </c>
      <c r="EP331" s="907" t="s">
        <v>1140</v>
      </c>
      <c r="EQ331" s="907" t="s">
        <v>1140</v>
      </c>
      <c r="ER331" s="907" t="s">
        <v>534</v>
      </c>
      <c r="ES331" s="907" t="s">
        <v>534</v>
      </c>
      <c r="ET331" s="907" t="s">
        <v>534</v>
      </c>
      <c r="EU331" s="907" t="s">
        <v>1140</v>
      </c>
      <c r="EV331" s="907" t="s">
        <v>1140</v>
      </c>
      <c r="EW331" s="907" t="s">
        <v>1140</v>
      </c>
      <c r="EX331" s="907" t="s">
        <v>534</v>
      </c>
      <c r="EY331" s="907" t="s">
        <v>1140</v>
      </c>
      <c r="EZ331" s="907" t="s">
        <v>1140</v>
      </c>
      <c r="FA331" s="907" t="s">
        <v>1140</v>
      </c>
      <c r="FB331" s="907" t="s">
        <v>1140</v>
      </c>
      <c r="FC331" s="907" t="s">
        <v>1140</v>
      </c>
      <c r="FD331" s="907" t="s">
        <v>1140</v>
      </c>
      <c r="FE331" s="907" t="s">
        <v>1140</v>
      </c>
      <c r="FF331" s="907" t="s">
        <v>1140</v>
      </c>
      <c r="FG331" s="907" t="s">
        <v>1140</v>
      </c>
      <c r="FH331" s="907" t="s">
        <v>534</v>
      </c>
      <c r="FI331" s="907" t="s">
        <v>534</v>
      </c>
      <c r="FJ331" s="907" t="s">
        <v>1140</v>
      </c>
      <c r="FK331" s="907" t="s">
        <v>1140</v>
      </c>
      <c r="FL331" s="907" t="s">
        <v>1140</v>
      </c>
      <c r="FM331" s="907" t="s">
        <v>1140</v>
      </c>
      <c r="FN331" s="907" t="s">
        <v>1140</v>
      </c>
      <c r="FO331" s="907" t="s">
        <v>1140</v>
      </c>
      <c r="FP331" s="907" t="s">
        <v>1140</v>
      </c>
      <c r="FQ331" s="907" t="s">
        <v>1140</v>
      </c>
      <c r="FR331" s="907" t="s">
        <v>534</v>
      </c>
      <c r="FS331" s="907" t="s">
        <v>1140</v>
      </c>
      <c r="FT331" s="907" t="s">
        <v>1140</v>
      </c>
      <c r="FU331" s="907" t="s">
        <v>1140</v>
      </c>
      <c r="FV331" s="907" t="s">
        <v>534</v>
      </c>
      <c r="FW331" s="907" t="s">
        <v>1140</v>
      </c>
      <c r="FX331" s="907" t="s">
        <v>534</v>
      </c>
      <c r="FY331" s="907" t="s">
        <v>534</v>
      </c>
      <c r="FZ331" s="907" t="s">
        <v>534</v>
      </c>
      <c r="GA331" s="907" t="s">
        <v>534</v>
      </c>
      <c r="GB331" s="907" t="s">
        <v>534</v>
      </c>
      <c r="GC331" s="907" t="s">
        <v>1140</v>
      </c>
      <c r="GD331" s="907" t="s">
        <v>534</v>
      </c>
      <c r="GE331" s="907" t="s">
        <v>534</v>
      </c>
      <c r="GF331" s="907" t="s">
        <v>1140</v>
      </c>
      <c r="GG331" s="907" t="s">
        <v>1140</v>
      </c>
      <c r="GH331" s="907" t="s">
        <v>534</v>
      </c>
      <c r="GI331" s="907" t="s">
        <v>1140</v>
      </c>
      <c r="GJ331" s="907" t="s">
        <v>534</v>
      </c>
      <c r="GK331" s="907" t="s">
        <v>534</v>
      </c>
    </row>
    <row r="332" spans="1:193" x14ac:dyDescent="0.2">
      <c r="A332" s="906">
        <v>44792</v>
      </c>
      <c r="B332" s="907" t="s">
        <v>1140</v>
      </c>
      <c r="C332" s="907" t="s">
        <v>1140</v>
      </c>
      <c r="D332" s="907" t="s">
        <v>1140</v>
      </c>
      <c r="E332" s="907" t="s">
        <v>534</v>
      </c>
      <c r="F332" s="907" t="s">
        <v>1140</v>
      </c>
      <c r="G332" s="907" t="s">
        <v>1140</v>
      </c>
      <c r="H332" s="907" t="s">
        <v>1140</v>
      </c>
      <c r="I332" s="907" t="s">
        <v>1140</v>
      </c>
      <c r="J332" s="907" t="s">
        <v>1140</v>
      </c>
      <c r="K332" s="907" t="s">
        <v>1140</v>
      </c>
      <c r="L332" s="907" t="s">
        <v>1140</v>
      </c>
      <c r="M332" s="907" t="s">
        <v>1140</v>
      </c>
      <c r="N332" s="907" t="s">
        <v>1140</v>
      </c>
      <c r="O332" s="907" t="s">
        <v>1140</v>
      </c>
      <c r="P332" s="907" t="s">
        <v>1140</v>
      </c>
      <c r="Q332" s="907" t="s">
        <v>1140</v>
      </c>
      <c r="R332" s="907" t="s">
        <v>534</v>
      </c>
      <c r="S332" s="907" t="s">
        <v>1140</v>
      </c>
      <c r="T332" s="907" t="s">
        <v>1140</v>
      </c>
      <c r="U332" s="907" t="s">
        <v>1140</v>
      </c>
      <c r="V332" s="907" t="s">
        <v>1140</v>
      </c>
      <c r="W332" s="907" t="s">
        <v>1140</v>
      </c>
      <c r="X332" s="907" t="s">
        <v>1140</v>
      </c>
      <c r="Y332" s="907" t="s">
        <v>1140</v>
      </c>
      <c r="Z332" s="907" t="s">
        <v>1140</v>
      </c>
      <c r="AA332" s="907" t="s">
        <v>1140</v>
      </c>
      <c r="AB332" s="907" t="s">
        <v>1140</v>
      </c>
      <c r="AC332" s="907" t="s">
        <v>1140</v>
      </c>
      <c r="AD332" s="907" t="s">
        <v>1140</v>
      </c>
      <c r="AE332" s="907" t="s">
        <v>1140</v>
      </c>
      <c r="AF332" s="907" t="s">
        <v>1140</v>
      </c>
      <c r="AG332" s="907" t="s">
        <v>1140</v>
      </c>
      <c r="AH332" s="907" t="s">
        <v>1140</v>
      </c>
      <c r="AI332" s="907" t="s">
        <v>1140</v>
      </c>
      <c r="AJ332" s="907" t="s">
        <v>1140</v>
      </c>
      <c r="AK332" s="907" t="s">
        <v>1140</v>
      </c>
      <c r="AL332" s="907" t="s">
        <v>1140</v>
      </c>
      <c r="AM332" s="907" t="s">
        <v>1140</v>
      </c>
      <c r="AN332" s="907" t="s">
        <v>1140</v>
      </c>
      <c r="AO332" s="907" t="s">
        <v>1140</v>
      </c>
      <c r="AP332" s="907" t="s">
        <v>1140</v>
      </c>
      <c r="AQ332" s="907" t="s">
        <v>1140</v>
      </c>
      <c r="AR332" s="907" t="s">
        <v>1140</v>
      </c>
      <c r="AS332" s="907" t="s">
        <v>1140</v>
      </c>
      <c r="AT332" s="907" t="s">
        <v>1140</v>
      </c>
      <c r="AU332" s="907" t="s">
        <v>1140</v>
      </c>
      <c r="AV332" s="907" t="s">
        <v>1140</v>
      </c>
      <c r="AW332" s="907" t="s">
        <v>1140</v>
      </c>
      <c r="AX332" s="907" t="s">
        <v>1140</v>
      </c>
      <c r="AY332" s="907" t="s">
        <v>534</v>
      </c>
      <c r="AZ332" s="907" t="s">
        <v>534</v>
      </c>
      <c r="BA332" s="907" t="s">
        <v>1140</v>
      </c>
      <c r="BB332" s="907" t="s">
        <v>534</v>
      </c>
      <c r="BC332" s="907" t="s">
        <v>1140</v>
      </c>
      <c r="BD332" s="907" t="s">
        <v>534</v>
      </c>
      <c r="BE332" s="907" t="s">
        <v>1140</v>
      </c>
      <c r="BF332" s="907" t="s">
        <v>1140</v>
      </c>
      <c r="BG332" s="907" t="s">
        <v>534</v>
      </c>
      <c r="BH332" s="907" t="s">
        <v>534</v>
      </c>
      <c r="BI332" s="907" t="s">
        <v>1140</v>
      </c>
      <c r="BJ332" s="907" t="s">
        <v>534</v>
      </c>
      <c r="BK332" s="907" t="s">
        <v>1140</v>
      </c>
      <c r="BL332" s="907" t="s">
        <v>534</v>
      </c>
      <c r="BM332" s="907" t="s">
        <v>1140</v>
      </c>
      <c r="BN332" s="907" t="s">
        <v>1140</v>
      </c>
      <c r="BO332" s="907" t="s">
        <v>534</v>
      </c>
      <c r="BP332" s="907" t="s">
        <v>534</v>
      </c>
      <c r="BQ332" s="907" t="s">
        <v>534</v>
      </c>
      <c r="BR332" s="907" t="s">
        <v>534</v>
      </c>
      <c r="BS332" s="907" t="s">
        <v>1140</v>
      </c>
      <c r="BT332" s="907" t="s">
        <v>534</v>
      </c>
      <c r="BU332" s="907" t="s">
        <v>1140</v>
      </c>
      <c r="BV332" s="907" t="s">
        <v>1140</v>
      </c>
      <c r="BW332" s="907" t="s">
        <v>1140</v>
      </c>
      <c r="BX332" s="907" t="s">
        <v>1140</v>
      </c>
      <c r="BY332" s="907" t="s">
        <v>1140</v>
      </c>
      <c r="BZ332" s="907" t="s">
        <v>534</v>
      </c>
      <c r="CA332" s="907" t="s">
        <v>534</v>
      </c>
      <c r="CB332" s="907" t="s">
        <v>1140</v>
      </c>
      <c r="CC332" s="907" t="s">
        <v>1140</v>
      </c>
      <c r="CD332" s="907" t="s">
        <v>1140</v>
      </c>
      <c r="CE332" s="907" t="s">
        <v>1140</v>
      </c>
      <c r="CF332" s="907" t="s">
        <v>534</v>
      </c>
      <c r="CG332" s="907" t="s">
        <v>1140</v>
      </c>
      <c r="CH332" s="907" t="s">
        <v>1140</v>
      </c>
      <c r="CI332" s="907" t="s">
        <v>1140</v>
      </c>
      <c r="CJ332" s="907" t="s">
        <v>1140</v>
      </c>
      <c r="CK332" s="907" t="s">
        <v>1140</v>
      </c>
      <c r="CL332" s="907" t="s">
        <v>1140</v>
      </c>
      <c r="CM332" s="907" t="s">
        <v>1140</v>
      </c>
      <c r="CN332" s="907" t="s">
        <v>534</v>
      </c>
      <c r="CO332" s="907" t="s">
        <v>1140</v>
      </c>
      <c r="CP332" s="907" t="s">
        <v>1140</v>
      </c>
      <c r="CQ332" s="907" t="s">
        <v>1140</v>
      </c>
      <c r="CR332" s="907" t="s">
        <v>1140</v>
      </c>
      <c r="CS332" s="907" t="s">
        <v>1140</v>
      </c>
      <c r="CT332" s="907" t="s">
        <v>1140</v>
      </c>
      <c r="CU332" s="907" t="s">
        <v>1140</v>
      </c>
      <c r="CV332" s="907" t="s">
        <v>1140</v>
      </c>
      <c r="CW332" s="907" t="s">
        <v>1140</v>
      </c>
      <c r="CX332" s="907" t="s">
        <v>1140</v>
      </c>
      <c r="CY332" s="907" t="s">
        <v>1140</v>
      </c>
      <c r="CZ332" s="907" t="s">
        <v>1140</v>
      </c>
      <c r="DA332" s="907" t="s">
        <v>1140</v>
      </c>
      <c r="DB332" s="907" t="s">
        <v>1140</v>
      </c>
      <c r="DC332" s="907" t="s">
        <v>1140</v>
      </c>
      <c r="DD332" s="907" t="s">
        <v>1140</v>
      </c>
      <c r="DE332" s="907" t="s">
        <v>1140</v>
      </c>
      <c r="DF332" s="907" t="s">
        <v>1140</v>
      </c>
      <c r="DG332" s="907" t="s">
        <v>1140</v>
      </c>
      <c r="DH332" s="907" t="s">
        <v>1140</v>
      </c>
      <c r="DI332" s="907" t="s">
        <v>1140</v>
      </c>
      <c r="DJ332" s="907" t="s">
        <v>534</v>
      </c>
      <c r="DK332" s="907" t="s">
        <v>1140</v>
      </c>
      <c r="DL332" s="907" t="s">
        <v>1140</v>
      </c>
      <c r="DM332" s="907" t="s">
        <v>1140</v>
      </c>
      <c r="DN332" s="907" t="s">
        <v>1140</v>
      </c>
      <c r="DO332" s="907" t="s">
        <v>1140</v>
      </c>
      <c r="DP332" s="907" t="s">
        <v>1140</v>
      </c>
      <c r="DQ332" s="907" t="s">
        <v>1140</v>
      </c>
      <c r="DR332" s="907" t="s">
        <v>1140</v>
      </c>
      <c r="DS332" s="907" t="s">
        <v>1140</v>
      </c>
      <c r="DT332" s="907" t="s">
        <v>1140</v>
      </c>
      <c r="DU332" s="907" t="s">
        <v>1140</v>
      </c>
      <c r="DV332" s="907" t="s">
        <v>1140</v>
      </c>
      <c r="DW332" s="907" t="s">
        <v>534</v>
      </c>
      <c r="DX332" s="907" t="s">
        <v>534</v>
      </c>
      <c r="DY332" s="907" t="s">
        <v>534</v>
      </c>
      <c r="DZ332" s="907" t="s">
        <v>534</v>
      </c>
      <c r="EA332" s="907" t="s">
        <v>534</v>
      </c>
      <c r="EB332" s="907" t="s">
        <v>534</v>
      </c>
      <c r="EC332" s="907" t="s">
        <v>534</v>
      </c>
      <c r="ED332" s="907" t="s">
        <v>534</v>
      </c>
      <c r="EE332" s="907" t="s">
        <v>534</v>
      </c>
      <c r="EF332" s="907" t="s">
        <v>1140</v>
      </c>
      <c r="EG332" s="907" t="s">
        <v>1140</v>
      </c>
      <c r="EH332" s="907" t="s">
        <v>1140</v>
      </c>
      <c r="EI332" s="907" t="s">
        <v>1140</v>
      </c>
      <c r="EJ332" s="907" t="s">
        <v>1140</v>
      </c>
      <c r="EK332" s="907" t="s">
        <v>1140</v>
      </c>
      <c r="EL332" s="907" t="s">
        <v>1140</v>
      </c>
      <c r="EM332" s="907" t="s">
        <v>1140</v>
      </c>
      <c r="EN332" s="907" t="s">
        <v>1140</v>
      </c>
      <c r="EO332" s="907" t="s">
        <v>1140</v>
      </c>
      <c r="EP332" s="907" t="s">
        <v>1140</v>
      </c>
      <c r="EQ332" s="907" t="s">
        <v>1140</v>
      </c>
      <c r="ER332" s="907" t="s">
        <v>534</v>
      </c>
      <c r="ES332" s="907" t="s">
        <v>534</v>
      </c>
      <c r="ET332" s="907" t="s">
        <v>534</v>
      </c>
      <c r="EU332" s="907" t="s">
        <v>1140</v>
      </c>
      <c r="EV332" s="907" t="s">
        <v>1140</v>
      </c>
      <c r="EW332" s="907" t="s">
        <v>1140</v>
      </c>
      <c r="EX332" s="907" t="s">
        <v>534</v>
      </c>
      <c r="EY332" s="907" t="s">
        <v>1140</v>
      </c>
      <c r="EZ332" s="907" t="s">
        <v>1140</v>
      </c>
      <c r="FA332" s="907" t="s">
        <v>1140</v>
      </c>
      <c r="FB332" s="907" t="s">
        <v>1140</v>
      </c>
      <c r="FC332" s="907" t="s">
        <v>1140</v>
      </c>
      <c r="FD332" s="907" t="s">
        <v>1140</v>
      </c>
      <c r="FE332" s="907" t="s">
        <v>534</v>
      </c>
      <c r="FF332" s="907" t="s">
        <v>1140</v>
      </c>
      <c r="FG332" s="907" t="s">
        <v>1140</v>
      </c>
      <c r="FH332" s="907" t="s">
        <v>534</v>
      </c>
      <c r="FI332" s="907" t="s">
        <v>534</v>
      </c>
      <c r="FJ332" s="907" t="s">
        <v>1140</v>
      </c>
      <c r="FK332" s="907" t="s">
        <v>1140</v>
      </c>
      <c r="FL332" s="907" t="s">
        <v>1140</v>
      </c>
      <c r="FM332" s="907" t="s">
        <v>1140</v>
      </c>
      <c r="FN332" s="907" t="s">
        <v>1140</v>
      </c>
      <c r="FO332" s="907" t="s">
        <v>1140</v>
      </c>
      <c r="FP332" s="907" t="s">
        <v>1140</v>
      </c>
      <c r="FQ332" s="907" t="s">
        <v>1140</v>
      </c>
      <c r="FR332" s="907" t="s">
        <v>534</v>
      </c>
      <c r="FS332" s="907" t="s">
        <v>1140</v>
      </c>
      <c r="FT332" s="907" t="s">
        <v>1140</v>
      </c>
      <c r="FU332" s="907" t="s">
        <v>1140</v>
      </c>
      <c r="FV332" s="907" t="s">
        <v>534</v>
      </c>
      <c r="FW332" s="907" t="s">
        <v>1140</v>
      </c>
      <c r="FX332" s="907" t="s">
        <v>534</v>
      </c>
      <c r="FY332" s="907" t="s">
        <v>534</v>
      </c>
      <c r="FZ332" s="907" t="s">
        <v>534</v>
      </c>
      <c r="GA332" s="907" t="s">
        <v>534</v>
      </c>
      <c r="GB332" s="907" t="s">
        <v>1140</v>
      </c>
      <c r="GC332" s="907" t="s">
        <v>1140</v>
      </c>
      <c r="GD332" s="907" t="s">
        <v>534</v>
      </c>
      <c r="GE332" s="907" t="s">
        <v>534</v>
      </c>
      <c r="GF332" s="907" t="s">
        <v>1140</v>
      </c>
      <c r="GG332" s="907" t="s">
        <v>1140</v>
      </c>
      <c r="GH332" s="907" t="s">
        <v>534</v>
      </c>
      <c r="GI332" s="907" t="s">
        <v>1140</v>
      </c>
      <c r="GJ332" s="907" t="s">
        <v>534</v>
      </c>
      <c r="GK332" s="907" t="s">
        <v>534</v>
      </c>
    </row>
    <row r="333" spans="1:193" x14ac:dyDescent="0.2">
      <c r="A333" s="906">
        <v>44793</v>
      </c>
      <c r="B333" s="907" t="s">
        <v>1140</v>
      </c>
      <c r="C333" s="907" t="s">
        <v>1140</v>
      </c>
      <c r="D333" s="907" t="s">
        <v>1140</v>
      </c>
      <c r="E333" s="907" t="s">
        <v>534</v>
      </c>
      <c r="F333" s="907" t="s">
        <v>1140</v>
      </c>
      <c r="G333" s="907" t="s">
        <v>1140</v>
      </c>
      <c r="H333" s="907" t="s">
        <v>1140</v>
      </c>
      <c r="I333" s="907" t="s">
        <v>534</v>
      </c>
      <c r="J333" s="907" t="s">
        <v>1140</v>
      </c>
      <c r="K333" s="907" t="s">
        <v>1140</v>
      </c>
      <c r="L333" s="907" t="s">
        <v>1140</v>
      </c>
      <c r="M333" s="907" t="s">
        <v>1140</v>
      </c>
      <c r="N333" s="907" t="s">
        <v>1140</v>
      </c>
      <c r="O333" s="907" t="s">
        <v>1140</v>
      </c>
      <c r="P333" s="907" t="s">
        <v>1140</v>
      </c>
      <c r="Q333" s="907" t="s">
        <v>1140</v>
      </c>
      <c r="R333" s="907" t="s">
        <v>534</v>
      </c>
      <c r="S333" s="907" t="s">
        <v>1140</v>
      </c>
      <c r="T333" s="907" t="s">
        <v>1140</v>
      </c>
      <c r="U333" s="907" t="s">
        <v>1140</v>
      </c>
      <c r="V333" s="907" t="s">
        <v>1140</v>
      </c>
      <c r="W333" s="907" t="s">
        <v>1140</v>
      </c>
      <c r="X333" s="907" t="s">
        <v>1140</v>
      </c>
      <c r="Y333" s="907" t="s">
        <v>1140</v>
      </c>
      <c r="Z333" s="907" t="s">
        <v>1140</v>
      </c>
      <c r="AA333" s="907" t="s">
        <v>1140</v>
      </c>
      <c r="AB333" s="907" t="s">
        <v>1140</v>
      </c>
      <c r="AC333" s="907" t="s">
        <v>1140</v>
      </c>
      <c r="AD333" s="907" t="s">
        <v>1140</v>
      </c>
      <c r="AE333" s="907" t="s">
        <v>1140</v>
      </c>
      <c r="AF333" s="907" t="s">
        <v>1140</v>
      </c>
      <c r="AG333" s="907" t="s">
        <v>1140</v>
      </c>
      <c r="AH333" s="907" t="s">
        <v>1140</v>
      </c>
      <c r="AI333" s="907" t="s">
        <v>1140</v>
      </c>
      <c r="AJ333" s="907" t="s">
        <v>1140</v>
      </c>
      <c r="AK333" s="907" t="s">
        <v>1140</v>
      </c>
      <c r="AL333" s="907" t="s">
        <v>1140</v>
      </c>
      <c r="AM333" s="907" t="s">
        <v>1140</v>
      </c>
      <c r="AN333" s="907" t="s">
        <v>1140</v>
      </c>
      <c r="AO333" s="907" t="s">
        <v>1140</v>
      </c>
      <c r="AP333" s="907" t="s">
        <v>1140</v>
      </c>
      <c r="AQ333" s="907" t="s">
        <v>1140</v>
      </c>
      <c r="AR333" s="907" t="s">
        <v>1140</v>
      </c>
      <c r="AS333" s="907" t="s">
        <v>1140</v>
      </c>
      <c r="AT333" s="907" t="s">
        <v>1140</v>
      </c>
      <c r="AU333" s="907" t="s">
        <v>1140</v>
      </c>
      <c r="AV333" s="907" t="s">
        <v>1140</v>
      </c>
      <c r="AW333" s="907" t="s">
        <v>1140</v>
      </c>
      <c r="AX333" s="907" t="s">
        <v>1140</v>
      </c>
      <c r="AY333" s="907" t="s">
        <v>534</v>
      </c>
      <c r="AZ333" s="907" t="s">
        <v>534</v>
      </c>
      <c r="BA333" s="907" t="s">
        <v>1140</v>
      </c>
      <c r="BB333" s="907" t="s">
        <v>534</v>
      </c>
      <c r="BC333" s="907" t="s">
        <v>1140</v>
      </c>
      <c r="BD333" s="907" t="s">
        <v>534</v>
      </c>
      <c r="BE333" s="907" t="s">
        <v>1140</v>
      </c>
      <c r="BF333" s="907" t="s">
        <v>1140</v>
      </c>
      <c r="BG333" s="907" t="s">
        <v>534</v>
      </c>
      <c r="BH333" s="907" t="s">
        <v>534</v>
      </c>
      <c r="BI333" s="907" t="s">
        <v>1140</v>
      </c>
      <c r="BJ333" s="907" t="s">
        <v>534</v>
      </c>
      <c r="BK333" s="907" t="s">
        <v>1140</v>
      </c>
      <c r="BL333" s="907" t="s">
        <v>534</v>
      </c>
      <c r="BM333" s="907" t="s">
        <v>1140</v>
      </c>
      <c r="BN333" s="907" t="s">
        <v>1140</v>
      </c>
      <c r="BO333" s="907" t="s">
        <v>534</v>
      </c>
      <c r="BP333" s="907" t="s">
        <v>534</v>
      </c>
      <c r="BQ333" s="907" t="s">
        <v>534</v>
      </c>
      <c r="BR333" s="907" t="s">
        <v>534</v>
      </c>
      <c r="BS333" s="907" t="s">
        <v>1140</v>
      </c>
      <c r="BT333" s="907" t="s">
        <v>534</v>
      </c>
      <c r="BU333" s="907" t="s">
        <v>1140</v>
      </c>
      <c r="BV333" s="907" t="s">
        <v>1140</v>
      </c>
      <c r="BW333" s="907" t="s">
        <v>1140</v>
      </c>
      <c r="BX333" s="907" t="s">
        <v>1140</v>
      </c>
      <c r="BY333" s="907" t="s">
        <v>1140</v>
      </c>
      <c r="BZ333" s="907" t="s">
        <v>534</v>
      </c>
      <c r="CA333" s="907" t="s">
        <v>534</v>
      </c>
      <c r="CB333" s="907" t="s">
        <v>1140</v>
      </c>
      <c r="CC333" s="907" t="s">
        <v>1140</v>
      </c>
      <c r="CD333" s="907" t="s">
        <v>1140</v>
      </c>
      <c r="CE333" s="907" t="s">
        <v>1140</v>
      </c>
      <c r="CF333" s="907" t="s">
        <v>534</v>
      </c>
      <c r="CG333" s="907" t="s">
        <v>1140</v>
      </c>
      <c r="CH333" s="907" t="s">
        <v>1140</v>
      </c>
      <c r="CI333" s="907" t="s">
        <v>1140</v>
      </c>
      <c r="CJ333" s="907" t="s">
        <v>1140</v>
      </c>
      <c r="CK333" s="907" t="s">
        <v>1140</v>
      </c>
      <c r="CL333" s="907" t="s">
        <v>1140</v>
      </c>
      <c r="CM333" s="907" t="s">
        <v>1140</v>
      </c>
      <c r="CN333" s="907" t="s">
        <v>534</v>
      </c>
      <c r="CO333" s="907" t="s">
        <v>1140</v>
      </c>
      <c r="CP333" s="907" t="s">
        <v>1140</v>
      </c>
      <c r="CQ333" s="907" t="s">
        <v>1140</v>
      </c>
      <c r="CR333" s="907" t="s">
        <v>1140</v>
      </c>
      <c r="CS333" s="907" t="s">
        <v>1140</v>
      </c>
      <c r="CT333" s="907" t="s">
        <v>1140</v>
      </c>
      <c r="CU333" s="907" t="s">
        <v>1140</v>
      </c>
      <c r="CV333" s="907" t="s">
        <v>1140</v>
      </c>
      <c r="CW333" s="907" t="s">
        <v>1140</v>
      </c>
      <c r="CX333" s="907" t="s">
        <v>1140</v>
      </c>
      <c r="CY333" s="907" t="s">
        <v>1140</v>
      </c>
      <c r="CZ333" s="907" t="s">
        <v>534</v>
      </c>
      <c r="DA333" s="907" t="s">
        <v>1140</v>
      </c>
      <c r="DB333" s="907" t="s">
        <v>1140</v>
      </c>
      <c r="DC333" s="907" t="s">
        <v>1140</v>
      </c>
      <c r="DD333" s="907" t="s">
        <v>1140</v>
      </c>
      <c r="DE333" s="907" t="s">
        <v>1140</v>
      </c>
      <c r="DF333" s="907" t="s">
        <v>1140</v>
      </c>
      <c r="DG333" s="907" t="s">
        <v>1140</v>
      </c>
      <c r="DH333" s="907" t="s">
        <v>1140</v>
      </c>
      <c r="DI333" s="907" t="s">
        <v>1140</v>
      </c>
      <c r="DJ333" s="907" t="s">
        <v>534</v>
      </c>
      <c r="DK333" s="907" t="s">
        <v>1140</v>
      </c>
      <c r="DL333" s="907" t="s">
        <v>1140</v>
      </c>
      <c r="DM333" s="907" t="s">
        <v>1140</v>
      </c>
      <c r="DN333" s="907" t="s">
        <v>534</v>
      </c>
      <c r="DO333" s="907" t="s">
        <v>1140</v>
      </c>
      <c r="DP333" s="907" t="s">
        <v>1140</v>
      </c>
      <c r="DQ333" s="907" t="s">
        <v>1140</v>
      </c>
      <c r="DR333" s="907" t="s">
        <v>534</v>
      </c>
      <c r="DS333" s="907" t="s">
        <v>534</v>
      </c>
      <c r="DT333" s="907" t="s">
        <v>1140</v>
      </c>
      <c r="DU333" s="907" t="s">
        <v>1140</v>
      </c>
      <c r="DV333" s="907" t="s">
        <v>1140</v>
      </c>
      <c r="DW333" s="907" t="s">
        <v>534</v>
      </c>
      <c r="DX333" s="907" t="s">
        <v>534</v>
      </c>
      <c r="DY333" s="907" t="s">
        <v>534</v>
      </c>
      <c r="DZ333" s="907" t="s">
        <v>534</v>
      </c>
      <c r="EA333" s="907" t="s">
        <v>534</v>
      </c>
      <c r="EB333" s="907" t="s">
        <v>534</v>
      </c>
      <c r="EC333" s="907" t="s">
        <v>534</v>
      </c>
      <c r="ED333" s="907" t="s">
        <v>534</v>
      </c>
      <c r="EE333" s="907" t="s">
        <v>534</v>
      </c>
      <c r="EF333" s="907" t="s">
        <v>1140</v>
      </c>
      <c r="EG333" s="907" t="s">
        <v>1140</v>
      </c>
      <c r="EH333" s="907" t="s">
        <v>1140</v>
      </c>
      <c r="EI333" s="907" t="s">
        <v>1140</v>
      </c>
      <c r="EJ333" s="907" t="s">
        <v>1140</v>
      </c>
      <c r="EK333" s="907" t="s">
        <v>1140</v>
      </c>
      <c r="EL333" s="907" t="s">
        <v>1140</v>
      </c>
      <c r="EM333" s="907" t="s">
        <v>1140</v>
      </c>
      <c r="EN333" s="907" t="s">
        <v>1140</v>
      </c>
      <c r="EO333" s="907" t="s">
        <v>1140</v>
      </c>
      <c r="EP333" s="907" t="s">
        <v>1140</v>
      </c>
      <c r="EQ333" s="907" t="s">
        <v>1140</v>
      </c>
      <c r="ER333" s="907" t="s">
        <v>534</v>
      </c>
      <c r="ES333" s="907" t="s">
        <v>534</v>
      </c>
      <c r="ET333" s="907" t="s">
        <v>534</v>
      </c>
      <c r="EU333" s="907" t="s">
        <v>1140</v>
      </c>
      <c r="EV333" s="907" t="s">
        <v>534</v>
      </c>
      <c r="EW333" s="907" t="s">
        <v>1140</v>
      </c>
      <c r="EX333" s="907" t="s">
        <v>534</v>
      </c>
      <c r="EY333" s="907" t="s">
        <v>1140</v>
      </c>
      <c r="EZ333" s="907" t="s">
        <v>1140</v>
      </c>
      <c r="FA333" s="907" t="s">
        <v>1140</v>
      </c>
      <c r="FB333" s="907" t="s">
        <v>1140</v>
      </c>
      <c r="FC333" s="907" t="s">
        <v>1140</v>
      </c>
      <c r="FD333" s="907" t="s">
        <v>1140</v>
      </c>
      <c r="FE333" s="907" t="s">
        <v>534</v>
      </c>
      <c r="FF333" s="907" t="s">
        <v>1140</v>
      </c>
      <c r="FG333" s="907" t="s">
        <v>1140</v>
      </c>
      <c r="FH333" s="907" t="s">
        <v>534</v>
      </c>
      <c r="FI333" s="907" t="s">
        <v>534</v>
      </c>
      <c r="FJ333" s="907" t="s">
        <v>1140</v>
      </c>
      <c r="FK333" s="907" t="s">
        <v>1140</v>
      </c>
      <c r="FL333" s="907" t="s">
        <v>1140</v>
      </c>
      <c r="FM333" s="907" t="s">
        <v>1140</v>
      </c>
      <c r="FN333" s="907" t="s">
        <v>1140</v>
      </c>
      <c r="FO333" s="907" t="s">
        <v>1140</v>
      </c>
      <c r="FP333" s="907" t="s">
        <v>1140</v>
      </c>
      <c r="FQ333" s="907" t="s">
        <v>1140</v>
      </c>
      <c r="FR333" s="907" t="s">
        <v>534</v>
      </c>
      <c r="FS333" s="907" t="s">
        <v>1140</v>
      </c>
      <c r="FT333" s="907" t="s">
        <v>1140</v>
      </c>
      <c r="FU333" s="907" t="s">
        <v>1140</v>
      </c>
      <c r="FV333" s="907" t="s">
        <v>534</v>
      </c>
      <c r="FW333" s="907" t="s">
        <v>1140</v>
      </c>
      <c r="FX333" s="907" t="s">
        <v>534</v>
      </c>
      <c r="FY333" s="907" t="s">
        <v>534</v>
      </c>
      <c r="FZ333" s="907" t="s">
        <v>534</v>
      </c>
      <c r="GA333" s="907" t="s">
        <v>534</v>
      </c>
      <c r="GB333" s="907" t="s">
        <v>534</v>
      </c>
      <c r="GC333" s="907" t="s">
        <v>1140</v>
      </c>
      <c r="GD333" s="907" t="s">
        <v>534</v>
      </c>
      <c r="GE333" s="907" t="s">
        <v>534</v>
      </c>
      <c r="GF333" s="907" t="s">
        <v>1140</v>
      </c>
      <c r="GG333" s="907" t="s">
        <v>1140</v>
      </c>
      <c r="GH333" s="907" t="s">
        <v>534</v>
      </c>
      <c r="GI333" s="907" t="s">
        <v>1140</v>
      </c>
      <c r="GJ333" s="907" t="s">
        <v>534</v>
      </c>
      <c r="GK333" s="907" t="s">
        <v>534</v>
      </c>
    </row>
    <row r="334" spans="1:193" x14ac:dyDescent="0.2">
      <c r="A334" s="906">
        <v>44794</v>
      </c>
      <c r="B334" s="907" t="s">
        <v>1140</v>
      </c>
      <c r="C334" s="907" t="s">
        <v>1140</v>
      </c>
      <c r="D334" s="907" t="s">
        <v>1140</v>
      </c>
      <c r="E334" s="907" t="s">
        <v>534</v>
      </c>
      <c r="F334" s="907" t="s">
        <v>1140</v>
      </c>
      <c r="G334" s="907" t="s">
        <v>1140</v>
      </c>
      <c r="H334" s="907" t="s">
        <v>1140</v>
      </c>
      <c r="I334" s="907" t="s">
        <v>1140</v>
      </c>
      <c r="J334" s="907" t="s">
        <v>534</v>
      </c>
      <c r="K334" s="907" t="s">
        <v>534</v>
      </c>
      <c r="L334" s="907" t="s">
        <v>1140</v>
      </c>
      <c r="M334" s="907" t="s">
        <v>1140</v>
      </c>
      <c r="N334" s="907" t="s">
        <v>1140</v>
      </c>
      <c r="O334" s="907" t="s">
        <v>1140</v>
      </c>
      <c r="P334" s="907" t="s">
        <v>1140</v>
      </c>
      <c r="Q334" s="907" t="s">
        <v>1140</v>
      </c>
      <c r="R334" s="907" t="s">
        <v>534</v>
      </c>
      <c r="S334" s="907" t="s">
        <v>1140</v>
      </c>
      <c r="T334" s="907" t="s">
        <v>1140</v>
      </c>
      <c r="U334" s="907" t="s">
        <v>1140</v>
      </c>
      <c r="V334" s="907" t="s">
        <v>1140</v>
      </c>
      <c r="W334" s="907" t="s">
        <v>1140</v>
      </c>
      <c r="X334" s="907" t="s">
        <v>1140</v>
      </c>
      <c r="Y334" s="907" t="s">
        <v>1140</v>
      </c>
      <c r="Z334" s="907" t="s">
        <v>1140</v>
      </c>
      <c r="AA334" s="907" t="s">
        <v>1140</v>
      </c>
      <c r="AB334" s="907" t="s">
        <v>1140</v>
      </c>
      <c r="AC334" s="907" t="s">
        <v>1140</v>
      </c>
      <c r="AD334" s="907" t="s">
        <v>1140</v>
      </c>
      <c r="AE334" s="907" t="s">
        <v>1140</v>
      </c>
      <c r="AF334" s="907" t="s">
        <v>1140</v>
      </c>
      <c r="AG334" s="907" t="s">
        <v>1140</v>
      </c>
      <c r="AH334" s="907" t="s">
        <v>1140</v>
      </c>
      <c r="AI334" s="907" t="s">
        <v>1140</v>
      </c>
      <c r="AJ334" s="907" t="s">
        <v>1140</v>
      </c>
      <c r="AK334" s="907" t="s">
        <v>1140</v>
      </c>
      <c r="AL334" s="907" t="s">
        <v>1140</v>
      </c>
      <c r="AM334" s="907" t="s">
        <v>1140</v>
      </c>
      <c r="AN334" s="907" t="s">
        <v>1140</v>
      </c>
      <c r="AO334" s="907" t="s">
        <v>1140</v>
      </c>
      <c r="AP334" s="907" t="s">
        <v>1140</v>
      </c>
      <c r="AQ334" s="907" t="s">
        <v>1140</v>
      </c>
      <c r="AR334" s="907" t="s">
        <v>1140</v>
      </c>
      <c r="AS334" s="907" t="s">
        <v>1140</v>
      </c>
      <c r="AT334" s="907" t="s">
        <v>1140</v>
      </c>
      <c r="AU334" s="907" t="s">
        <v>1140</v>
      </c>
      <c r="AV334" s="907" t="s">
        <v>1140</v>
      </c>
      <c r="AW334" s="907" t="s">
        <v>1140</v>
      </c>
      <c r="AX334" s="907" t="s">
        <v>1140</v>
      </c>
      <c r="AY334" s="907" t="s">
        <v>534</v>
      </c>
      <c r="AZ334" s="907" t="s">
        <v>534</v>
      </c>
      <c r="BA334" s="907" t="s">
        <v>1140</v>
      </c>
      <c r="BB334" s="907" t="s">
        <v>534</v>
      </c>
      <c r="BC334" s="907" t="s">
        <v>1140</v>
      </c>
      <c r="BD334" s="907" t="s">
        <v>534</v>
      </c>
      <c r="BE334" s="907" t="s">
        <v>1140</v>
      </c>
      <c r="BF334" s="907" t="s">
        <v>1140</v>
      </c>
      <c r="BG334" s="907" t="s">
        <v>534</v>
      </c>
      <c r="BH334" s="907" t="s">
        <v>534</v>
      </c>
      <c r="BI334" s="907" t="s">
        <v>1140</v>
      </c>
      <c r="BJ334" s="907" t="s">
        <v>534</v>
      </c>
      <c r="BK334" s="907" t="s">
        <v>1140</v>
      </c>
      <c r="BL334" s="907" t="s">
        <v>534</v>
      </c>
      <c r="BM334" s="907" t="s">
        <v>1140</v>
      </c>
      <c r="BN334" s="907" t="s">
        <v>1140</v>
      </c>
      <c r="BO334" s="907" t="s">
        <v>534</v>
      </c>
      <c r="BP334" s="907" t="s">
        <v>534</v>
      </c>
      <c r="BQ334" s="907" t="s">
        <v>534</v>
      </c>
      <c r="BR334" s="907" t="s">
        <v>534</v>
      </c>
      <c r="BS334" s="907" t="s">
        <v>1140</v>
      </c>
      <c r="BT334" s="907" t="s">
        <v>534</v>
      </c>
      <c r="BU334" s="907" t="s">
        <v>1140</v>
      </c>
      <c r="BV334" s="907" t="s">
        <v>1140</v>
      </c>
      <c r="BW334" s="907" t="s">
        <v>1140</v>
      </c>
      <c r="BX334" s="907" t="s">
        <v>1140</v>
      </c>
      <c r="BY334" s="907" t="s">
        <v>1140</v>
      </c>
      <c r="BZ334" s="907" t="s">
        <v>534</v>
      </c>
      <c r="CA334" s="907" t="s">
        <v>534</v>
      </c>
      <c r="CB334" s="907" t="s">
        <v>1140</v>
      </c>
      <c r="CC334" s="907" t="s">
        <v>1140</v>
      </c>
      <c r="CD334" s="907" t="s">
        <v>534</v>
      </c>
      <c r="CE334" s="907" t="s">
        <v>534</v>
      </c>
      <c r="CF334" s="907" t="s">
        <v>534</v>
      </c>
      <c r="CG334" s="907" t="s">
        <v>1140</v>
      </c>
      <c r="CH334" s="907" t="s">
        <v>1140</v>
      </c>
      <c r="CI334" s="907" t="s">
        <v>1140</v>
      </c>
      <c r="CJ334" s="907" t="s">
        <v>1140</v>
      </c>
      <c r="CK334" s="907" t="s">
        <v>1140</v>
      </c>
      <c r="CL334" s="907" t="s">
        <v>1140</v>
      </c>
      <c r="CM334" s="907" t="s">
        <v>1140</v>
      </c>
      <c r="CN334" s="907" t="s">
        <v>534</v>
      </c>
      <c r="CO334" s="907" t="s">
        <v>1140</v>
      </c>
      <c r="CP334" s="907" t="s">
        <v>1140</v>
      </c>
      <c r="CQ334" s="907" t="s">
        <v>1140</v>
      </c>
      <c r="CR334" s="907" t="s">
        <v>1140</v>
      </c>
      <c r="CS334" s="907" t="s">
        <v>1140</v>
      </c>
      <c r="CT334" s="907" t="s">
        <v>1140</v>
      </c>
      <c r="CU334" s="907" t="s">
        <v>1140</v>
      </c>
      <c r="CV334" s="907" t="s">
        <v>1140</v>
      </c>
      <c r="CW334" s="907" t="s">
        <v>1140</v>
      </c>
      <c r="CX334" s="907" t="s">
        <v>1140</v>
      </c>
      <c r="CY334" s="907" t="s">
        <v>1140</v>
      </c>
      <c r="CZ334" s="907" t="s">
        <v>534</v>
      </c>
      <c r="DA334" s="907" t="s">
        <v>1140</v>
      </c>
      <c r="DB334" s="907" t="s">
        <v>1140</v>
      </c>
      <c r="DC334" s="907" t="s">
        <v>1140</v>
      </c>
      <c r="DD334" s="907" t="s">
        <v>1140</v>
      </c>
      <c r="DE334" s="907" t="s">
        <v>1140</v>
      </c>
      <c r="DF334" s="907" t="s">
        <v>1140</v>
      </c>
      <c r="DG334" s="907" t="s">
        <v>1140</v>
      </c>
      <c r="DH334" s="907" t="s">
        <v>1140</v>
      </c>
      <c r="DI334" s="907" t="s">
        <v>1140</v>
      </c>
      <c r="DJ334" s="907" t="s">
        <v>534</v>
      </c>
      <c r="DK334" s="907" t="s">
        <v>1140</v>
      </c>
      <c r="DL334" s="907" t="s">
        <v>1140</v>
      </c>
      <c r="DM334" s="907" t="s">
        <v>1140</v>
      </c>
      <c r="DN334" s="907" t="s">
        <v>534</v>
      </c>
      <c r="DO334" s="907" t="s">
        <v>1140</v>
      </c>
      <c r="DP334" s="907" t="s">
        <v>1140</v>
      </c>
      <c r="DQ334" s="907" t="s">
        <v>1140</v>
      </c>
      <c r="DR334" s="907" t="s">
        <v>534</v>
      </c>
      <c r="DS334" s="907" t="s">
        <v>534</v>
      </c>
      <c r="DT334" s="907" t="s">
        <v>1140</v>
      </c>
      <c r="DU334" s="907" t="s">
        <v>1140</v>
      </c>
      <c r="DV334" s="907" t="s">
        <v>1140</v>
      </c>
      <c r="DW334" s="907" t="s">
        <v>534</v>
      </c>
      <c r="DX334" s="907" t="s">
        <v>534</v>
      </c>
      <c r="DY334" s="907" t="s">
        <v>534</v>
      </c>
      <c r="DZ334" s="907" t="s">
        <v>534</v>
      </c>
      <c r="EA334" s="907" t="s">
        <v>534</v>
      </c>
      <c r="EB334" s="907" t="s">
        <v>534</v>
      </c>
      <c r="EC334" s="907" t="s">
        <v>534</v>
      </c>
      <c r="ED334" s="907" t="s">
        <v>534</v>
      </c>
      <c r="EE334" s="907" t="s">
        <v>534</v>
      </c>
      <c r="EF334" s="907" t="s">
        <v>1140</v>
      </c>
      <c r="EG334" s="907" t="s">
        <v>1140</v>
      </c>
      <c r="EH334" s="907" t="s">
        <v>1140</v>
      </c>
      <c r="EI334" s="907" t="s">
        <v>1140</v>
      </c>
      <c r="EJ334" s="907" t="s">
        <v>1140</v>
      </c>
      <c r="EK334" s="907" t="s">
        <v>1140</v>
      </c>
      <c r="EL334" s="907" t="s">
        <v>1140</v>
      </c>
      <c r="EM334" s="907" t="s">
        <v>1140</v>
      </c>
      <c r="EN334" s="907" t="s">
        <v>1140</v>
      </c>
      <c r="EO334" s="907" t="s">
        <v>1140</v>
      </c>
      <c r="EP334" s="907" t="s">
        <v>1140</v>
      </c>
      <c r="EQ334" s="907" t="s">
        <v>1140</v>
      </c>
      <c r="ER334" s="907" t="s">
        <v>534</v>
      </c>
      <c r="ES334" s="907" t="s">
        <v>534</v>
      </c>
      <c r="ET334" s="907" t="s">
        <v>534</v>
      </c>
      <c r="EU334" s="907" t="s">
        <v>534</v>
      </c>
      <c r="EV334" s="907" t="s">
        <v>1140</v>
      </c>
      <c r="EW334" s="907" t="s">
        <v>1140</v>
      </c>
      <c r="EX334" s="907" t="s">
        <v>534</v>
      </c>
      <c r="EY334" s="907" t="s">
        <v>1140</v>
      </c>
      <c r="EZ334" s="907" t="s">
        <v>1140</v>
      </c>
      <c r="FA334" s="907" t="s">
        <v>1140</v>
      </c>
      <c r="FB334" s="907" t="s">
        <v>1140</v>
      </c>
      <c r="FC334" s="907" t="s">
        <v>534</v>
      </c>
      <c r="FD334" s="907" t="s">
        <v>1140</v>
      </c>
      <c r="FE334" s="907" t="s">
        <v>534</v>
      </c>
      <c r="FF334" s="907" t="s">
        <v>534</v>
      </c>
      <c r="FG334" s="907" t="s">
        <v>1140</v>
      </c>
      <c r="FH334" s="907" t="s">
        <v>534</v>
      </c>
      <c r="FI334" s="907" t="s">
        <v>534</v>
      </c>
      <c r="FJ334" s="907" t="s">
        <v>1140</v>
      </c>
      <c r="FK334" s="907" t="s">
        <v>1140</v>
      </c>
      <c r="FL334" s="907" t="s">
        <v>1140</v>
      </c>
      <c r="FM334" s="907" t="s">
        <v>1140</v>
      </c>
      <c r="FN334" s="907" t="s">
        <v>1140</v>
      </c>
      <c r="FO334" s="907" t="s">
        <v>1140</v>
      </c>
      <c r="FP334" s="907" t="s">
        <v>1140</v>
      </c>
      <c r="FQ334" s="907" t="s">
        <v>1140</v>
      </c>
      <c r="FR334" s="907" t="s">
        <v>534</v>
      </c>
      <c r="FS334" s="907" t="s">
        <v>1140</v>
      </c>
      <c r="FT334" s="907" t="s">
        <v>1140</v>
      </c>
      <c r="FU334" s="907" t="s">
        <v>1140</v>
      </c>
      <c r="FV334" s="907" t="s">
        <v>534</v>
      </c>
      <c r="FW334" s="907" t="s">
        <v>1140</v>
      </c>
      <c r="FX334" s="907" t="s">
        <v>534</v>
      </c>
      <c r="FY334" s="907" t="s">
        <v>534</v>
      </c>
      <c r="FZ334" s="907" t="s">
        <v>534</v>
      </c>
      <c r="GA334" s="907" t="s">
        <v>534</v>
      </c>
      <c r="GB334" s="907" t="s">
        <v>534</v>
      </c>
      <c r="GC334" s="907" t="s">
        <v>1140</v>
      </c>
      <c r="GD334" s="907" t="s">
        <v>534</v>
      </c>
      <c r="GE334" s="907" t="s">
        <v>534</v>
      </c>
      <c r="GF334" s="907" t="s">
        <v>1140</v>
      </c>
      <c r="GG334" s="907" t="s">
        <v>1140</v>
      </c>
      <c r="GH334" s="907" t="s">
        <v>534</v>
      </c>
      <c r="GI334" s="907" t="s">
        <v>1140</v>
      </c>
      <c r="GJ334" s="907" t="s">
        <v>534</v>
      </c>
      <c r="GK334" s="907" t="s">
        <v>534</v>
      </c>
    </row>
    <row r="335" spans="1:193" x14ac:dyDescent="0.2">
      <c r="A335" s="906">
        <v>44795</v>
      </c>
      <c r="B335" s="907" t="s">
        <v>1140</v>
      </c>
      <c r="C335" s="907" t="s">
        <v>1140</v>
      </c>
      <c r="D335" s="907" t="s">
        <v>1140</v>
      </c>
      <c r="E335" s="907" t="s">
        <v>534</v>
      </c>
      <c r="F335" s="907" t="s">
        <v>1140</v>
      </c>
      <c r="G335" s="907" t="s">
        <v>1140</v>
      </c>
      <c r="H335" s="907" t="s">
        <v>1140</v>
      </c>
      <c r="I335" s="907" t="s">
        <v>1140</v>
      </c>
      <c r="J335" s="907" t="s">
        <v>534</v>
      </c>
      <c r="K335" s="907" t="s">
        <v>534</v>
      </c>
      <c r="L335" s="907" t="s">
        <v>1140</v>
      </c>
      <c r="M335" s="907" t="s">
        <v>1140</v>
      </c>
      <c r="N335" s="907" t="s">
        <v>1140</v>
      </c>
      <c r="O335" s="907" t="s">
        <v>1140</v>
      </c>
      <c r="P335" s="907" t="s">
        <v>1140</v>
      </c>
      <c r="Q335" s="907" t="s">
        <v>1140</v>
      </c>
      <c r="R335" s="907" t="s">
        <v>1140</v>
      </c>
      <c r="S335" s="907" t="s">
        <v>1140</v>
      </c>
      <c r="T335" s="907" t="s">
        <v>1140</v>
      </c>
      <c r="U335" s="907" t="s">
        <v>1140</v>
      </c>
      <c r="V335" s="907" t="s">
        <v>1140</v>
      </c>
      <c r="W335" s="907" t="s">
        <v>1140</v>
      </c>
      <c r="X335" s="907" t="s">
        <v>1140</v>
      </c>
      <c r="Y335" s="907" t="s">
        <v>1140</v>
      </c>
      <c r="Z335" s="907" t="s">
        <v>1140</v>
      </c>
      <c r="AA335" s="907" t="s">
        <v>1140</v>
      </c>
      <c r="AB335" s="907" t="s">
        <v>1140</v>
      </c>
      <c r="AC335" s="907" t="s">
        <v>1140</v>
      </c>
      <c r="AD335" s="907" t="s">
        <v>1140</v>
      </c>
      <c r="AE335" s="907" t="s">
        <v>1140</v>
      </c>
      <c r="AF335" s="907" t="s">
        <v>1140</v>
      </c>
      <c r="AG335" s="907" t="s">
        <v>1140</v>
      </c>
      <c r="AH335" s="907" t="s">
        <v>1140</v>
      </c>
      <c r="AI335" s="907" t="s">
        <v>1140</v>
      </c>
      <c r="AJ335" s="907" t="s">
        <v>1140</v>
      </c>
      <c r="AK335" s="907" t="s">
        <v>1140</v>
      </c>
      <c r="AL335" s="907" t="s">
        <v>1140</v>
      </c>
      <c r="AM335" s="907" t="s">
        <v>1140</v>
      </c>
      <c r="AN335" s="907" t="s">
        <v>1140</v>
      </c>
      <c r="AO335" s="907" t="s">
        <v>1140</v>
      </c>
      <c r="AP335" s="907" t="s">
        <v>1140</v>
      </c>
      <c r="AQ335" s="907" t="s">
        <v>1140</v>
      </c>
      <c r="AR335" s="907" t="s">
        <v>1140</v>
      </c>
      <c r="AS335" s="907" t="s">
        <v>1140</v>
      </c>
      <c r="AT335" s="907" t="s">
        <v>1140</v>
      </c>
      <c r="AU335" s="907" t="s">
        <v>1140</v>
      </c>
      <c r="AV335" s="907" t="s">
        <v>1140</v>
      </c>
      <c r="AW335" s="907" t="s">
        <v>1140</v>
      </c>
      <c r="AX335" s="907" t="s">
        <v>1140</v>
      </c>
      <c r="AY335" s="907" t="s">
        <v>534</v>
      </c>
      <c r="AZ335" s="907" t="s">
        <v>534</v>
      </c>
      <c r="BA335" s="907" t="s">
        <v>1140</v>
      </c>
      <c r="BB335" s="907" t="s">
        <v>534</v>
      </c>
      <c r="BC335" s="907" t="s">
        <v>1140</v>
      </c>
      <c r="BD335" s="907" t="s">
        <v>534</v>
      </c>
      <c r="BE335" s="907" t="s">
        <v>1140</v>
      </c>
      <c r="BF335" s="907" t="s">
        <v>1140</v>
      </c>
      <c r="BG335" s="907" t="s">
        <v>534</v>
      </c>
      <c r="BH335" s="907" t="s">
        <v>534</v>
      </c>
      <c r="BI335" s="907" t="s">
        <v>1140</v>
      </c>
      <c r="BJ335" s="907" t="s">
        <v>534</v>
      </c>
      <c r="BK335" s="907" t="s">
        <v>1140</v>
      </c>
      <c r="BL335" s="907" t="s">
        <v>534</v>
      </c>
      <c r="BM335" s="907" t="s">
        <v>1140</v>
      </c>
      <c r="BN335" s="907" t="s">
        <v>1140</v>
      </c>
      <c r="BO335" s="907" t="s">
        <v>534</v>
      </c>
      <c r="BP335" s="907" t="s">
        <v>534</v>
      </c>
      <c r="BQ335" s="907" t="s">
        <v>534</v>
      </c>
      <c r="BR335" s="907" t="s">
        <v>534</v>
      </c>
      <c r="BS335" s="907" t="s">
        <v>1140</v>
      </c>
      <c r="BT335" s="907" t="s">
        <v>534</v>
      </c>
      <c r="BU335" s="907" t="s">
        <v>1140</v>
      </c>
      <c r="BV335" s="907" t="s">
        <v>1140</v>
      </c>
      <c r="BW335" s="907" t="s">
        <v>1140</v>
      </c>
      <c r="BX335" s="907" t="s">
        <v>1140</v>
      </c>
      <c r="BY335" s="907" t="s">
        <v>1140</v>
      </c>
      <c r="BZ335" s="907" t="s">
        <v>534</v>
      </c>
      <c r="CA335" s="907" t="s">
        <v>534</v>
      </c>
      <c r="CB335" s="907" t="s">
        <v>1140</v>
      </c>
      <c r="CC335" s="907" t="s">
        <v>1140</v>
      </c>
      <c r="CD335" s="907" t="s">
        <v>1140</v>
      </c>
      <c r="CE335" s="907" t="s">
        <v>1140</v>
      </c>
      <c r="CF335" s="907" t="s">
        <v>534</v>
      </c>
      <c r="CG335" s="907" t="s">
        <v>1140</v>
      </c>
      <c r="CH335" s="907" t="s">
        <v>1140</v>
      </c>
      <c r="CI335" s="907" t="s">
        <v>1140</v>
      </c>
      <c r="CJ335" s="907" t="s">
        <v>1140</v>
      </c>
      <c r="CK335" s="907" t="s">
        <v>1140</v>
      </c>
      <c r="CL335" s="907" t="s">
        <v>1140</v>
      </c>
      <c r="CM335" s="907" t="s">
        <v>1140</v>
      </c>
      <c r="CN335" s="907" t="s">
        <v>534</v>
      </c>
      <c r="CO335" s="907" t="s">
        <v>1140</v>
      </c>
      <c r="CP335" s="907" t="s">
        <v>1140</v>
      </c>
      <c r="CQ335" s="907" t="s">
        <v>1140</v>
      </c>
      <c r="CR335" s="907" t="s">
        <v>1140</v>
      </c>
      <c r="CS335" s="907" t="s">
        <v>1140</v>
      </c>
      <c r="CT335" s="907" t="s">
        <v>1140</v>
      </c>
      <c r="CU335" s="907" t="s">
        <v>1140</v>
      </c>
      <c r="CV335" s="907" t="s">
        <v>1140</v>
      </c>
      <c r="CW335" s="907" t="s">
        <v>1140</v>
      </c>
      <c r="CX335" s="907" t="s">
        <v>1140</v>
      </c>
      <c r="CY335" s="907" t="s">
        <v>1140</v>
      </c>
      <c r="CZ335" s="907" t="s">
        <v>1140</v>
      </c>
      <c r="DA335" s="907" t="s">
        <v>1140</v>
      </c>
      <c r="DB335" s="907" t="s">
        <v>1140</v>
      </c>
      <c r="DC335" s="907" t="s">
        <v>1140</v>
      </c>
      <c r="DD335" s="907" t="s">
        <v>1140</v>
      </c>
      <c r="DE335" s="907" t="s">
        <v>1140</v>
      </c>
      <c r="DF335" s="907" t="s">
        <v>1140</v>
      </c>
      <c r="DG335" s="907" t="s">
        <v>1140</v>
      </c>
      <c r="DH335" s="907" t="s">
        <v>1140</v>
      </c>
      <c r="DI335" s="907" t="s">
        <v>1140</v>
      </c>
      <c r="DJ335" s="907" t="s">
        <v>534</v>
      </c>
      <c r="DK335" s="907" t="s">
        <v>1140</v>
      </c>
      <c r="DL335" s="907" t="s">
        <v>1140</v>
      </c>
      <c r="DM335" s="907" t="s">
        <v>1140</v>
      </c>
      <c r="DN335" s="907" t="s">
        <v>1140</v>
      </c>
      <c r="DO335" s="907" t="s">
        <v>1140</v>
      </c>
      <c r="DP335" s="907" t="s">
        <v>1140</v>
      </c>
      <c r="DQ335" s="907" t="s">
        <v>1140</v>
      </c>
      <c r="DR335" s="907" t="s">
        <v>1140</v>
      </c>
      <c r="DS335" s="907" t="s">
        <v>1140</v>
      </c>
      <c r="DT335" s="907" t="s">
        <v>1140</v>
      </c>
      <c r="DU335" s="907" t="s">
        <v>1140</v>
      </c>
      <c r="DV335" s="907" t="s">
        <v>1140</v>
      </c>
      <c r="DW335" s="907" t="s">
        <v>534</v>
      </c>
      <c r="DX335" s="907" t="s">
        <v>534</v>
      </c>
      <c r="DY335" s="907" t="s">
        <v>534</v>
      </c>
      <c r="DZ335" s="907" t="s">
        <v>534</v>
      </c>
      <c r="EA335" s="907" t="s">
        <v>534</v>
      </c>
      <c r="EB335" s="907" t="s">
        <v>1140</v>
      </c>
      <c r="EC335" s="907" t="s">
        <v>534</v>
      </c>
      <c r="ED335" s="907" t="s">
        <v>534</v>
      </c>
      <c r="EE335" s="907" t="s">
        <v>534</v>
      </c>
      <c r="EF335" s="907" t="s">
        <v>1140</v>
      </c>
      <c r="EG335" s="907" t="s">
        <v>1140</v>
      </c>
      <c r="EH335" s="907" t="s">
        <v>1140</v>
      </c>
      <c r="EI335" s="907" t="s">
        <v>1140</v>
      </c>
      <c r="EJ335" s="907" t="s">
        <v>1140</v>
      </c>
      <c r="EK335" s="907" t="s">
        <v>1140</v>
      </c>
      <c r="EL335" s="907" t="s">
        <v>1140</v>
      </c>
      <c r="EM335" s="907" t="s">
        <v>1140</v>
      </c>
      <c r="EN335" s="907" t="s">
        <v>1140</v>
      </c>
      <c r="EO335" s="907" t="s">
        <v>1140</v>
      </c>
      <c r="EP335" s="907" t="s">
        <v>1140</v>
      </c>
      <c r="EQ335" s="907" t="s">
        <v>1140</v>
      </c>
      <c r="ER335" s="907" t="s">
        <v>534</v>
      </c>
      <c r="ES335" s="907" t="s">
        <v>534</v>
      </c>
      <c r="ET335" s="907" t="s">
        <v>534</v>
      </c>
      <c r="EU335" s="907" t="s">
        <v>1140</v>
      </c>
      <c r="EV335" s="907" t="s">
        <v>1140</v>
      </c>
      <c r="EW335" s="907" t="s">
        <v>1140</v>
      </c>
      <c r="EX335" s="907" t="s">
        <v>534</v>
      </c>
      <c r="EY335" s="907" t="s">
        <v>1140</v>
      </c>
      <c r="EZ335" s="907" t="s">
        <v>1140</v>
      </c>
      <c r="FA335" s="907" t="s">
        <v>1140</v>
      </c>
      <c r="FB335" s="907" t="s">
        <v>1140</v>
      </c>
      <c r="FC335" s="907" t="s">
        <v>1140</v>
      </c>
      <c r="FD335" s="907" t="s">
        <v>1140</v>
      </c>
      <c r="FE335" s="907" t="s">
        <v>1140</v>
      </c>
      <c r="FF335" s="907" t="s">
        <v>1140</v>
      </c>
      <c r="FG335" s="907" t="s">
        <v>1140</v>
      </c>
      <c r="FH335" s="907" t="s">
        <v>534</v>
      </c>
      <c r="FI335" s="907" t="s">
        <v>534</v>
      </c>
      <c r="FJ335" s="907" t="s">
        <v>1140</v>
      </c>
      <c r="FK335" s="907" t="s">
        <v>1140</v>
      </c>
      <c r="FL335" s="907" t="s">
        <v>1140</v>
      </c>
      <c r="FM335" s="907" t="s">
        <v>1140</v>
      </c>
      <c r="FN335" s="907" t="s">
        <v>1140</v>
      </c>
      <c r="FO335" s="907" t="s">
        <v>1140</v>
      </c>
      <c r="FP335" s="907" t="s">
        <v>1140</v>
      </c>
      <c r="FQ335" s="907" t="s">
        <v>1140</v>
      </c>
      <c r="FR335" s="907" t="s">
        <v>534</v>
      </c>
      <c r="FS335" s="907" t="s">
        <v>1140</v>
      </c>
      <c r="FT335" s="907" t="s">
        <v>1140</v>
      </c>
      <c r="FU335" s="907" t="s">
        <v>1140</v>
      </c>
      <c r="FV335" s="907" t="s">
        <v>534</v>
      </c>
      <c r="FW335" s="907" t="s">
        <v>1140</v>
      </c>
      <c r="FX335" s="907" t="s">
        <v>534</v>
      </c>
      <c r="FY335" s="907" t="s">
        <v>534</v>
      </c>
      <c r="FZ335" s="907" t="s">
        <v>534</v>
      </c>
      <c r="GA335" s="907" t="s">
        <v>534</v>
      </c>
      <c r="GB335" s="907" t="s">
        <v>1140</v>
      </c>
      <c r="GC335" s="907" t="s">
        <v>1140</v>
      </c>
      <c r="GD335" s="907" t="s">
        <v>534</v>
      </c>
      <c r="GE335" s="907" t="s">
        <v>534</v>
      </c>
      <c r="GF335" s="907" t="s">
        <v>1140</v>
      </c>
      <c r="GG335" s="907" t="s">
        <v>1140</v>
      </c>
      <c r="GH335" s="907" t="s">
        <v>534</v>
      </c>
      <c r="GI335" s="907" t="s">
        <v>1140</v>
      </c>
      <c r="GJ335" s="907" t="s">
        <v>534</v>
      </c>
      <c r="GK335" s="907" t="s">
        <v>1140</v>
      </c>
    </row>
    <row r="336" spans="1:193" x14ac:dyDescent="0.2">
      <c r="A336" s="906">
        <v>44796</v>
      </c>
      <c r="B336" s="907" t="s">
        <v>1140</v>
      </c>
      <c r="C336" s="907" t="s">
        <v>1140</v>
      </c>
      <c r="D336" s="907" t="s">
        <v>1140</v>
      </c>
      <c r="E336" s="907" t="s">
        <v>534</v>
      </c>
      <c r="F336" s="907" t="s">
        <v>1140</v>
      </c>
      <c r="G336" s="907" t="s">
        <v>1140</v>
      </c>
      <c r="H336" s="907" t="s">
        <v>1140</v>
      </c>
      <c r="I336" s="907" t="s">
        <v>1140</v>
      </c>
      <c r="J336" s="907" t="s">
        <v>1140</v>
      </c>
      <c r="K336" s="907" t="s">
        <v>1140</v>
      </c>
      <c r="L336" s="907" t="s">
        <v>1140</v>
      </c>
      <c r="M336" s="907" t="s">
        <v>1140</v>
      </c>
      <c r="N336" s="907" t="s">
        <v>1140</v>
      </c>
      <c r="O336" s="907" t="s">
        <v>1140</v>
      </c>
      <c r="P336" s="907" t="s">
        <v>1140</v>
      </c>
      <c r="Q336" s="907" t="s">
        <v>1140</v>
      </c>
      <c r="R336" s="907" t="s">
        <v>1140</v>
      </c>
      <c r="S336" s="907" t="s">
        <v>1140</v>
      </c>
      <c r="T336" s="907" t="s">
        <v>1140</v>
      </c>
      <c r="U336" s="907" t="s">
        <v>1140</v>
      </c>
      <c r="V336" s="907" t="s">
        <v>1140</v>
      </c>
      <c r="W336" s="907" t="s">
        <v>1140</v>
      </c>
      <c r="X336" s="907" t="s">
        <v>1140</v>
      </c>
      <c r="Y336" s="907" t="s">
        <v>1140</v>
      </c>
      <c r="Z336" s="907" t="s">
        <v>1140</v>
      </c>
      <c r="AA336" s="907" t="s">
        <v>1140</v>
      </c>
      <c r="AB336" s="907" t="s">
        <v>1140</v>
      </c>
      <c r="AC336" s="907" t="s">
        <v>1140</v>
      </c>
      <c r="AD336" s="907" t="s">
        <v>1140</v>
      </c>
      <c r="AE336" s="907" t="s">
        <v>1140</v>
      </c>
      <c r="AF336" s="907" t="s">
        <v>1140</v>
      </c>
      <c r="AG336" s="907" t="s">
        <v>1140</v>
      </c>
      <c r="AH336" s="907" t="s">
        <v>1140</v>
      </c>
      <c r="AI336" s="907" t="s">
        <v>1140</v>
      </c>
      <c r="AJ336" s="907" t="s">
        <v>1140</v>
      </c>
      <c r="AK336" s="907" t="s">
        <v>1140</v>
      </c>
      <c r="AL336" s="907" t="s">
        <v>1140</v>
      </c>
      <c r="AM336" s="907" t="s">
        <v>1140</v>
      </c>
      <c r="AN336" s="907" t="s">
        <v>1140</v>
      </c>
      <c r="AO336" s="907" t="s">
        <v>1140</v>
      </c>
      <c r="AP336" s="907" t="s">
        <v>1140</v>
      </c>
      <c r="AQ336" s="907" t="s">
        <v>1140</v>
      </c>
      <c r="AR336" s="907" t="s">
        <v>1140</v>
      </c>
      <c r="AS336" s="907" t="s">
        <v>1140</v>
      </c>
      <c r="AT336" s="907" t="s">
        <v>1140</v>
      </c>
      <c r="AU336" s="907" t="s">
        <v>1140</v>
      </c>
      <c r="AV336" s="907" t="s">
        <v>1140</v>
      </c>
      <c r="AW336" s="907" t="s">
        <v>1140</v>
      </c>
      <c r="AX336" s="907" t="s">
        <v>1140</v>
      </c>
      <c r="AY336" s="907" t="s">
        <v>534</v>
      </c>
      <c r="AZ336" s="907" t="s">
        <v>534</v>
      </c>
      <c r="BA336" s="907" t="s">
        <v>1140</v>
      </c>
      <c r="BB336" s="907" t="s">
        <v>534</v>
      </c>
      <c r="BC336" s="907" t="s">
        <v>534</v>
      </c>
      <c r="BD336" s="907" t="s">
        <v>534</v>
      </c>
      <c r="BE336" s="907" t="s">
        <v>1140</v>
      </c>
      <c r="BF336" s="907" t="s">
        <v>1140</v>
      </c>
      <c r="BG336" s="907" t="s">
        <v>534</v>
      </c>
      <c r="BH336" s="907" t="s">
        <v>534</v>
      </c>
      <c r="BI336" s="907" t="s">
        <v>1140</v>
      </c>
      <c r="BJ336" s="907" t="s">
        <v>534</v>
      </c>
      <c r="BK336" s="907" t="s">
        <v>1140</v>
      </c>
      <c r="BL336" s="907" t="s">
        <v>534</v>
      </c>
      <c r="BM336" s="907" t="s">
        <v>1140</v>
      </c>
      <c r="BN336" s="907" t="s">
        <v>1140</v>
      </c>
      <c r="BO336" s="907" t="s">
        <v>534</v>
      </c>
      <c r="BP336" s="907" t="s">
        <v>534</v>
      </c>
      <c r="BQ336" s="907" t="s">
        <v>534</v>
      </c>
      <c r="BR336" s="907" t="s">
        <v>534</v>
      </c>
      <c r="BS336" s="907" t="s">
        <v>1140</v>
      </c>
      <c r="BT336" s="907" t="s">
        <v>534</v>
      </c>
      <c r="BU336" s="907" t="s">
        <v>1140</v>
      </c>
      <c r="BV336" s="907" t="s">
        <v>1140</v>
      </c>
      <c r="BW336" s="907" t="s">
        <v>1140</v>
      </c>
      <c r="BX336" s="907" t="s">
        <v>1140</v>
      </c>
      <c r="BY336" s="907" t="s">
        <v>1140</v>
      </c>
      <c r="BZ336" s="907" t="s">
        <v>534</v>
      </c>
      <c r="CA336" s="907" t="s">
        <v>534</v>
      </c>
      <c r="CB336" s="907" t="s">
        <v>1140</v>
      </c>
      <c r="CC336" s="907" t="s">
        <v>1140</v>
      </c>
      <c r="CD336" s="907" t="s">
        <v>1140</v>
      </c>
      <c r="CE336" s="907" t="s">
        <v>1140</v>
      </c>
      <c r="CF336" s="907" t="s">
        <v>534</v>
      </c>
      <c r="CG336" s="907" t="s">
        <v>1140</v>
      </c>
      <c r="CH336" s="907" t="s">
        <v>1140</v>
      </c>
      <c r="CI336" s="907" t="s">
        <v>1140</v>
      </c>
      <c r="CJ336" s="907" t="s">
        <v>1140</v>
      </c>
      <c r="CK336" s="907" t="s">
        <v>534</v>
      </c>
      <c r="CL336" s="907" t="s">
        <v>1140</v>
      </c>
      <c r="CM336" s="907" t="s">
        <v>1140</v>
      </c>
      <c r="CN336" s="907" t="s">
        <v>534</v>
      </c>
      <c r="CO336" s="907" t="s">
        <v>1140</v>
      </c>
      <c r="CP336" s="907" t="s">
        <v>1140</v>
      </c>
      <c r="CQ336" s="907" t="s">
        <v>1140</v>
      </c>
      <c r="CR336" s="907" t="s">
        <v>1140</v>
      </c>
      <c r="CS336" s="907" t="s">
        <v>1140</v>
      </c>
      <c r="CT336" s="907" t="s">
        <v>1140</v>
      </c>
      <c r="CU336" s="907" t="s">
        <v>1140</v>
      </c>
      <c r="CV336" s="907" t="s">
        <v>1140</v>
      </c>
      <c r="CW336" s="907" t="s">
        <v>1140</v>
      </c>
      <c r="CX336" s="907" t="s">
        <v>1140</v>
      </c>
      <c r="CY336" s="907" t="s">
        <v>1140</v>
      </c>
      <c r="CZ336" s="907" t="s">
        <v>534</v>
      </c>
      <c r="DA336" s="907" t="s">
        <v>1140</v>
      </c>
      <c r="DB336" s="907" t="s">
        <v>1140</v>
      </c>
      <c r="DC336" s="907" t="s">
        <v>1140</v>
      </c>
      <c r="DD336" s="907" t="s">
        <v>1140</v>
      </c>
      <c r="DE336" s="907" t="s">
        <v>1140</v>
      </c>
      <c r="DF336" s="907" t="s">
        <v>1140</v>
      </c>
      <c r="DG336" s="907" t="s">
        <v>1140</v>
      </c>
      <c r="DH336" s="907" t="s">
        <v>1140</v>
      </c>
      <c r="DI336" s="907" t="s">
        <v>1140</v>
      </c>
      <c r="DJ336" s="907" t="s">
        <v>534</v>
      </c>
      <c r="DK336" s="907" t="s">
        <v>1140</v>
      </c>
      <c r="DL336" s="907" t="s">
        <v>1140</v>
      </c>
      <c r="DM336" s="907" t="s">
        <v>1140</v>
      </c>
      <c r="DN336" s="907" t="s">
        <v>1140</v>
      </c>
      <c r="DO336" s="907" t="s">
        <v>1140</v>
      </c>
      <c r="DP336" s="907" t="s">
        <v>1140</v>
      </c>
      <c r="DQ336" s="907" t="s">
        <v>1140</v>
      </c>
      <c r="DR336" s="907" t="s">
        <v>1140</v>
      </c>
      <c r="DS336" s="907" t="s">
        <v>1140</v>
      </c>
      <c r="DT336" s="907" t="s">
        <v>1140</v>
      </c>
      <c r="DU336" s="907" t="s">
        <v>1140</v>
      </c>
      <c r="DV336" s="907" t="s">
        <v>1140</v>
      </c>
      <c r="DW336" s="907" t="s">
        <v>534</v>
      </c>
      <c r="DX336" s="907" t="s">
        <v>534</v>
      </c>
      <c r="DY336" s="907" t="s">
        <v>534</v>
      </c>
      <c r="DZ336" s="907" t="s">
        <v>534</v>
      </c>
      <c r="EA336" s="907" t="s">
        <v>534</v>
      </c>
      <c r="EB336" s="907" t="s">
        <v>534</v>
      </c>
      <c r="EC336" s="907" t="s">
        <v>534</v>
      </c>
      <c r="ED336" s="907" t="s">
        <v>534</v>
      </c>
      <c r="EE336" s="907" t="s">
        <v>534</v>
      </c>
      <c r="EF336" s="907" t="s">
        <v>1140</v>
      </c>
      <c r="EG336" s="907" t="s">
        <v>1140</v>
      </c>
      <c r="EH336" s="907" t="s">
        <v>1140</v>
      </c>
      <c r="EI336" s="907" t="s">
        <v>1140</v>
      </c>
      <c r="EJ336" s="907" t="s">
        <v>1140</v>
      </c>
      <c r="EK336" s="907" t="s">
        <v>1140</v>
      </c>
      <c r="EL336" s="907" t="s">
        <v>1140</v>
      </c>
      <c r="EM336" s="907" t="s">
        <v>1140</v>
      </c>
      <c r="EN336" s="907" t="s">
        <v>1140</v>
      </c>
      <c r="EO336" s="907" t="s">
        <v>1140</v>
      </c>
      <c r="EP336" s="907" t="s">
        <v>1140</v>
      </c>
      <c r="EQ336" s="907" t="s">
        <v>1140</v>
      </c>
      <c r="ER336" s="907" t="s">
        <v>534</v>
      </c>
      <c r="ES336" s="907" t="s">
        <v>534</v>
      </c>
      <c r="ET336" s="907" t="s">
        <v>534</v>
      </c>
      <c r="EU336" s="907" t="s">
        <v>1140</v>
      </c>
      <c r="EV336" s="907" t="s">
        <v>1140</v>
      </c>
      <c r="EW336" s="907" t="s">
        <v>1140</v>
      </c>
      <c r="EX336" s="907" t="s">
        <v>534</v>
      </c>
      <c r="EY336" s="907" t="s">
        <v>1140</v>
      </c>
      <c r="EZ336" s="907" t="s">
        <v>1140</v>
      </c>
      <c r="FA336" s="907" t="s">
        <v>1140</v>
      </c>
      <c r="FB336" s="907" t="s">
        <v>1140</v>
      </c>
      <c r="FC336" s="907" t="s">
        <v>1140</v>
      </c>
      <c r="FD336" s="907" t="s">
        <v>1140</v>
      </c>
      <c r="FE336" s="907" t="s">
        <v>1140</v>
      </c>
      <c r="FF336" s="907" t="s">
        <v>1140</v>
      </c>
      <c r="FG336" s="907" t="s">
        <v>1140</v>
      </c>
      <c r="FH336" s="907" t="s">
        <v>534</v>
      </c>
      <c r="FI336" s="907" t="s">
        <v>534</v>
      </c>
      <c r="FJ336" s="907" t="s">
        <v>1140</v>
      </c>
      <c r="FK336" s="907" t="s">
        <v>1140</v>
      </c>
      <c r="FL336" s="907" t="s">
        <v>1140</v>
      </c>
      <c r="FM336" s="907" t="s">
        <v>1140</v>
      </c>
      <c r="FN336" s="907" t="s">
        <v>1140</v>
      </c>
      <c r="FO336" s="907" t="s">
        <v>1140</v>
      </c>
      <c r="FP336" s="907" t="s">
        <v>1140</v>
      </c>
      <c r="FQ336" s="907" t="s">
        <v>1140</v>
      </c>
      <c r="FR336" s="907" t="s">
        <v>534</v>
      </c>
      <c r="FS336" s="907" t="s">
        <v>1140</v>
      </c>
      <c r="FT336" s="907" t="s">
        <v>1140</v>
      </c>
      <c r="FU336" s="907" t="s">
        <v>1140</v>
      </c>
      <c r="FV336" s="907" t="s">
        <v>534</v>
      </c>
      <c r="FW336" s="907" t="s">
        <v>1140</v>
      </c>
      <c r="FX336" s="907" t="s">
        <v>534</v>
      </c>
      <c r="FY336" s="907" t="s">
        <v>534</v>
      </c>
      <c r="FZ336" s="907" t="s">
        <v>534</v>
      </c>
      <c r="GA336" s="907" t="s">
        <v>534</v>
      </c>
      <c r="GB336" s="907" t="s">
        <v>534</v>
      </c>
      <c r="GC336" s="907" t="s">
        <v>1140</v>
      </c>
      <c r="GD336" s="907" t="s">
        <v>534</v>
      </c>
      <c r="GE336" s="907" t="s">
        <v>534</v>
      </c>
      <c r="GF336" s="907" t="s">
        <v>1140</v>
      </c>
      <c r="GG336" s="907" t="s">
        <v>1140</v>
      </c>
      <c r="GH336" s="907" t="s">
        <v>534</v>
      </c>
      <c r="GI336" s="907" t="s">
        <v>1140</v>
      </c>
      <c r="GJ336" s="907" t="s">
        <v>534</v>
      </c>
      <c r="GK336" s="907" t="s">
        <v>1140</v>
      </c>
    </row>
    <row r="337" spans="1:193" x14ac:dyDescent="0.2">
      <c r="A337" s="906">
        <v>44797</v>
      </c>
      <c r="B337" s="907" t="s">
        <v>1140</v>
      </c>
      <c r="C337" s="907" t="s">
        <v>1140</v>
      </c>
      <c r="D337" s="907" t="s">
        <v>1140</v>
      </c>
      <c r="E337" s="907" t="s">
        <v>534</v>
      </c>
      <c r="F337" s="907" t="s">
        <v>1140</v>
      </c>
      <c r="G337" s="907" t="s">
        <v>1140</v>
      </c>
      <c r="H337" s="907" t="s">
        <v>1140</v>
      </c>
      <c r="I337" s="907" t="s">
        <v>1140</v>
      </c>
      <c r="J337" s="907" t="s">
        <v>1140</v>
      </c>
      <c r="K337" s="907" t="s">
        <v>1140</v>
      </c>
      <c r="L337" s="907" t="s">
        <v>1140</v>
      </c>
      <c r="M337" s="907" t="s">
        <v>1140</v>
      </c>
      <c r="N337" s="907" t="s">
        <v>1140</v>
      </c>
      <c r="O337" s="907" t="s">
        <v>1140</v>
      </c>
      <c r="P337" s="907" t="s">
        <v>1140</v>
      </c>
      <c r="Q337" s="907" t="s">
        <v>1140</v>
      </c>
      <c r="R337" s="907" t="s">
        <v>1140</v>
      </c>
      <c r="S337" s="907" t="s">
        <v>1140</v>
      </c>
      <c r="T337" s="907" t="s">
        <v>1140</v>
      </c>
      <c r="U337" s="907" t="s">
        <v>1140</v>
      </c>
      <c r="V337" s="907" t="s">
        <v>1140</v>
      </c>
      <c r="W337" s="907" t="s">
        <v>1140</v>
      </c>
      <c r="X337" s="907" t="s">
        <v>1140</v>
      </c>
      <c r="Y337" s="907" t="s">
        <v>1140</v>
      </c>
      <c r="Z337" s="907" t="s">
        <v>1140</v>
      </c>
      <c r="AA337" s="907" t="s">
        <v>1140</v>
      </c>
      <c r="AB337" s="907" t="s">
        <v>1140</v>
      </c>
      <c r="AC337" s="907" t="s">
        <v>1140</v>
      </c>
      <c r="AD337" s="907" t="s">
        <v>1140</v>
      </c>
      <c r="AE337" s="907" t="s">
        <v>1140</v>
      </c>
      <c r="AF337" s="907" t="s">
        <v>1140</v>
      </c>
      <c r="AG337" s="907" t="s">
        <v>1140</v>
      </c>
      <c r="AH337" s="907" t="s">
        <v>1140</v>
      </c>
      <c r="AI337" s="907" t="s">
        <v>1140</v>
      </c>
      <c r="AJ337" s="907" t="s">
        <v>1140</v>
      </c>
      <c r="AK337" s="907" t="s">
        <v>1140</v>
      </c>
      <c r="AL337" s="907" t="s">
        <v>1140</v>
      </c>
      <c r="AM337" s="907" t="s">
        <v>1140</v>
      </c>
      <c r="AN337" s="907" t="s">
        <v>1140</v>
      </c>
      <c r="AO337" s="907" t="s">
        <v>1140</v>
      </c>
      <c r="AP337" s="907" t="s">
        <v>1140</v>
      </c>
      <c r="AQ337" s="907" t="s">
        <v>1140</v>
      </c>
      <c r="AR337" s="907" t="s">
        <v>1140</v>
      </c>
      <c r="AS337" s="907" t="s">
        <v>1140</v>
      </c>
      <c r="AT337" s="907" t="s">
        <v>1140</v>
      </c>
      <c r="AU337" s="907" t="s">
        <v>1140</v>
      </c>
      <c r="AV337" s="907" t="s">
        <v>1140</v>
      </c>
      <c r="AW337" s="907" t="s">
        <v>1140</v>
      </c>
      <c r="AX337" s="907" t="s">
        <v>1140</v>
      </c>
      <c r="AY337" s="907" t="s">
        <v>534</v>
      </c>
      <c r="AZ337" s="907" t="s">
        <v>534</v>
      </c>
      <c r="BA337" s="907" t="s">
        <v>1140</v>
      </c>
      <c r="BB337" s="907" t="s">
        <v>534</v>
      </c>
      <c r="BC337" s="907" t="s">
        <v>1140</v>
      </c>
      <c r="BD337" s="907" t="s">
        <v>534</v>
      </c>
      <c r="BE337" s="907" t="s">
        <v>1140</v>
      </c>
      <c r="BF337" s="907" t="s">
        <v>1140</v>
      </c>
      <c r="BG337" s="907" t="s">
        <v>534</v>
      </c>
      <c r="BH337" s="907" t="s">
        <v>534</v>
      </c>
      <c r="BI337" s="907" t="s">
        <v>1140</v>
      </c>
      <c r="BJ337" s="907" t="s">
        <v>534</v>
      </c>
      <c r="BK337" s="907" t="s">
        <v>1140</v>
      </c>
      <c r="BL337" s="907" t="s">
        <v>534</v>
      </c>
      <c r="BM337" s="907" t="s">
        <v>1140</v>
      </c>
      <c r="BN337" s="907" t="s">
        <v>1140</v>
      </c>
      <c r="BO337" s="907" t="s">
        <v>534</v>
      </c>
      <c r="BP337" s="907" t="s">
        <v>534</v>
      </c>
      <c r="BQ337" s="907" t="s">
        <v>534</v>
      </c>
      <c r="BR337" s="907" t="s">
        <v>534</v>
      </c>
      <c r="BS337" s="907" t="s">
        <v>1140</v>
      </c>
      <c r="BT337" s="907" t="s">
        <v>534</v>
      </c>
      <c r="BU337" s="907" t="s">
        <v>1140</v>
      </c>
      <c r="BV337" s="907" t="s">
        <v>1140</v>
      </c>
      <c r="BW337" s="907" t="s">
        <v>1140</v>
      </c>
      <c r="BX337" s="907" t="s">
        <v>1140</v>
      </c>
      <c r="BY337" s="907" t="s">
        <v>1140</v>
      </c>
      <c r="BZ337" s="907" t="s">
        <v>534</v>
      </c>
      <c r="CA337" s="907" t="s">
        <v>534</v>
      </c>
      <c r="CB337" s="907" t="s">
        <v>1140</v>
      </c>
      <c r="CC337" s="907" t="s">
        <v>1140</v>
      </c>
      <c r="CD337" s="907" t="s">
        <v>1140</v>
      </c>
      <c r="CE337" s="907" t="s">
        <v>1140</v>
      </c>
      <c r="CF337" s="907" t="s">
        <v>534</v>
      </c>
      <c r="CG337" s="907" t="s">
        <v>1140</v>
      </c>
      <c r="CH337" s="907" t="s">
        <v>1140</v>
      </c>
      <c r="CI337" s="907" t="s">
        <v>1140</v>
      </c>
      <c r="CJ337" s="907" t="s">
        <v>1140</v>
      </c>
      <c r="CK337" s="907" t="s">
        <v>1140</v>
      </c>
      <c r="CL337" s="907" t="s">
        <v>1140</v>
      </c>
      <c r="CM337" s="907" t="s">
        <v>1140</v>
      </c>
      <c r="CN337" s="907" t="s">
        <v>534</v>
      </c>
      <c r="CO337" s="907" t="s">
        <v>1140</v>
      </c>
      <c r="CP337" s="907" t="s">
        <v>1140</v>
      </c>
      <c r="CQ337" s="907" t="s">
        <v>1140</v>
      </c>
      <c r="CR337" s="907" t="s">
        <v>1140</v>
      </c>
      <c r="CS337" s="907" t="s">
        <v>1140</v>
      </c>
      <c r="CT337" s="907" t="s">
        <v>1140</v>
      </c>
      <c r="CU337" s="907" t="s">
        <v>1140</v>
      </c>
      <c r="CV337" s="907" t="s">
        <v>1140</v>
      </c>
      <c r="CW337" s="907" t="s">
        <v>1140</v>
      </c>
      <c r="CX337" s="907" t="s">
        <v>1140</v>
      </c>
      <c r="CY337" s="907" t="s">
        <v>1140</v>
      </c>
      <c r="CZ337" s="907" t="s">
        <v>534</v>
      </c>
      <c r="DA337" s="907" t="s">
        <v>1140</v>
      </c>
      <c r="DB337" s="907" t="s">
        <v>1140</v>
      </c>
      <c r="DC337" s="907" t="s">
        <v>1140</v>
      </c>
      <c r="DD337" s="907" t="s">
        <v>1140</v>
      </c>
      <c r="DE337" s="907" t="s">
        <v>1140</v>
      </c>
      <c r="DF337" s="907" t="s">
        <v>1140</v>
      </c>
      <c r="DG337" s="907" t="s">
        <v>1140</v>
      </c>
      <c r="DH337" s="907" t="s">
        <v>1140</v>
      </c>
      <c r="DI337" s="907" t="s">
        <v>1140</v>
      </c>
      <c r="DJ337" s="907" t="s">
        <v>534</v>
      </c>
      <c r="DK337" s="907" t="s">
        <v>1140</v>
      </c>
      <c r="DL337" s="907" t="s">
        <v>1140</v>
      </c>
      <c r="DM337" s="907" t="s">
        <v>534</v>
      </c>
      <c r="DN337" s="907" t="s">
        <v>1140</v>
      </c>
      <c r="DO337" s="907" t="s">
        <v>1140</v>
      </c>
      <c r="DP337" s="907" t="s">
        <v>1140</v>
      </c>
      <c r="DQ337" s="907" t="s">
        <v>1140</v>
      </c>
      <c r="DR337" s="907" t="s">
        <v>1140</v>
      </c>
      <c r="DS337" s="907" t="s">
        <v>1140</v>
      </c>
      <c r="DT337" s="907" t="s">
        <v>1140</v>
      </c>
      <c r="DU337" s="907" t="s">
        <v>1140</v>
      </c>
      <c r="DV337" s="907" t="s">
        <v>1140</v>
      </c>
      <c r="DW337" s="907" t="s">
        <v>534</v>
      </c>
      <c r="DX337" s="907" t="s">
        <v>534</v>
      </c>
      <c r="DY337" s="907" t="s">
        <v>534</v>
      </c>
      <c r="DZ337" s="907" t="s">
        <v>534</v>
      </c>
      <c r="EA337" s="907" t="s">
        <v>534</v>
      </c>
      <c r="EB337" s="907" t="s">
        <v>534</v>
      </c>
      <c r="EC337" s="907" t="s">
        <v>534</v>
      </c>
      <c r="ED337" s="907" t="s">
        <v>534</v>
      </c>
      <c r="EE337" s="907" t="s">
        <v>534</v>
      </c>
      <c r="EF337" s="907" t="s">
        <v>1140</v>
      </c>
      <c r="EG337" s="907" t="s">
        <v>1140</v>
      </c>
      <c r="EH337" s="907" t="s">
        <v>1140</v>
      </c>
      <c r="EI337" s="907" t="s">
        <v>1140</v>
      </c>
      <c r="EJ337" s="907" t="s">
        <v>1140</v>
      </c>
      <c r="EK337" s="907" t="s">
        <v>1140</v>
      </c>
      <c r="EL337" s="907" t="s">
        <v>1140</v>
      </c>
      <c r="EM337" s="907" t="s">
        <v>1140</v>
      </c>
      <c r="EN337" s="907" t="s">
        <v>1140</v>
      </c>
      <c r="EO337" s="907" t="s">
        <v>1140</v>
      </c>
      <c r="EP337" s="907" t="s">
        <v>1140</v>
      </c>
      <c r="EQ337" s="907" t="s">
        <v>1140</v>
      </c>
      <c r="ER337" s="907" t="s">
        <v>534</v>
      </c>
      <c r="ES337" s="907" t="s">
        <v>534</v>
      </c>
      <c r="ET337" s="907" t="s">
        <v>534</v>
      </c>
      <c r="EU337" s="907" t="s">
        <v>1140</v>
      </c>
      <c r="EV337" s="907" t="s">
        <v>1140</v>
      </c>
      <c r="EW337" s="907" t="s">
        <v>1140</v>
      </c>
      <c r="EX337" s="907" t="s">
        <v>534</v>
      </c>
      <c r="EY337" s="907" t="s">
        <v>1140</v>
      </c>
      <c r="EZ337" s="907" t="s">
        <v>1140</v>
      </c>
      <c r="FA337" s="907" t="s">
        <v>1140</v>
      </c>
      <c r="FB337" s="907" t="s">
        <v>1140</v>
      </c>
      <c r="FC337" s="907" t="s">
        <v>1140</v>
      </c>
      <c r="FD337" s="907" t="s">
        <v>1140</v>
      </c>
      <c r="FE337" s="907" t="s">
        <v>1140</v>
      </c>
      <c r="FF337" s="907" t="s">
        <v>1140</v>
      </c>
      <c r="FG337" s="907" t="s">
        <v>1140</v>
      </c>
      <c r="FH337" s="907" t="s">
        <v>534</v>
      </c>
      <c r="FI337" s="907" t="s">
        <v>534</v>
      </c>
      <c r="FJ337" s="907" t="s">
        <v>1140</v>
      </c>
      <c r="FK337" s="907" t="s">
        <v>1140</v>
      </c>
      <c r="FL337" s="907" t="s">
        <v>1140</v>
      </c>
      <c r="FM337" s="907" t="s">
        <v>1140</v>
      </c>
      <c r="FN337" s="907" t="s">
        <v>1140</v>
      </c>
      <c r="FO337" s="907" t="s">
        <v>1140</v>
      </c>
      <c r="FP337" s="907" t="s">
        <v>1140</v>
      </c>
      <c r="FQ337" s="907" t="s">
        <v>1140</v>
      </c>
      <c r="FR337" s="907" t="s">
        <v>534</v>
      </c>
      <c r="FS337" s="907" t="s">
        <v>1140</v>
      </c>
      <c r="FT337" s="907" t="s">
        <v>1140</v>
      </c>
      <c r="FU337" s="907" t="s">
        <v>1140</v>
      </c>
      <c r="FV337" s="907" t="s">
        <v>534</v>
      </c>
      <c r="FW337" s="907" t="s">
        <v>1140</v>
      </c>
      <c r="FX337" s="907" t="s">
        <v>534</v>
      </c>
      <c r="FY337" s="907" t="s">
        <v>534</v>
      </c>
      <c r="FZ337" s="907" t="s">
        <v>534</v>
      </c>
      <c r="GA337" s="907" t="s">
        <v>534</v>
      </c>
      <c r="GB337" s="907" t="s">
        <v>534</v>
      </c>
      <c r="GC337" s="907" t="s">
        <v>1140</v>
      </c>
      <c r="GD337" s="907" t="s">
        <v>534</v>
      </c>
      <c r="GE337" s="907" t="s">
        <v>534</v>
      </c>
      <c r="GF337" s="907" t="s">
        <v>1140</v>
      </c>
      <c r="GG337" s="907" t="s">
        <v>1140</v>
      </c>
      <c r="GH337" s="907" t="s">
        <v>534</v>
      </c>
      <c r="GI337" s="907" t="s">
        <v>1140</v>
      </c>
      <c r="GJ337" s="907" t="s">
        <v>534</v>
      </c>
      <c r="GK337" s="907" t="s">
        <v>1140</v>
      </c>
    </row>
    <row r="338" spans="1:193" x14ac:dyDescent="0.2">
      <c r="A338" s="906">
        <v>44798</v>
      </c>
      <c r="B338" s="907" t="s">
        <v>1140</v>
      </c>
      <c r="C338" s="907" t="s">
        <v>1140</v>
      </c>
      <c r="D338" s="907" t="s">
        <v>1140</v>
      </c>
      <c r="E338" s="907" t="s">
        <v>534</v>
      </c>
      <c r="F338" s="907" t="s">
        <v>1140</v>
      </c>
      <c r="G338" s="907" t="s">
        <v>1140</v>
      </c>
      <c r="H338" s="907" t="s">
        <v>1140</v>
      </c>
      <c r="I338" s="907" t="s">
        <v>1140</v>
      </c>
      <c r="J338" s="907" t="s">
        <v>534</v>
      </c>
      <c r="K338" s="907" t="s">
        <v>534</v>
      </c>
      <c r="L338" s="907" t="s">
        <v>1140</v>
      </c>
      <c r="M338" s="907" t="s">
        <v>1140</v>
      </c>
      <c r="N338" s="907" t="s">
        <v>1140</v>
      </c>
      <c r="O338" s="907" t="s">
        <v>1140</v>
      </c>
      <c r="P338" s="907" t="s">
        <v>1140</v>
      </c>
      <c r="Q338" s="907" t="s">
        <v>1140</v>
      </c>
      <c r="R338" s="907" t="s">
        <v>1140</v>
      </c>
      <c r="S338" s="907" t="s">
        <v>1140</v>
      </c>
      <c r="T338" s="907" t="s">
        <v>1140</v>
      </c>
      <c r="U338" s="907" t="s">
        <v>1140</v>
      </c>
      <c r="V338" s="907" t="s">
        <v>1140</v>
      </c>
      <c r="W338" s="907" t="s">
        <v>1140</v>
      </c>
      <c r="X338" s="907" t="s">
        <v>1140</v>
      </c>
      <c r="Y338" s="907" t="s">
        <v>1140</v>
      </c>
      <c r="Z338" s="907" t="s">
        <v>1140</v>
      </c>
      <c r="AA338" s="907" t="s">
        <v>1140</v>
      </c>
      <c r="AB338" s="907" t="s">
        <v>1140</v>
      </c>
      <c r="AC338" s="907" t="s">
        <v>1140</v>
      </c>
      <c r="AD338" s="907" t="s">
        <v>1140</v>
      </c>
      <c r="AE338" s="907" t="s">
        <v>1140</v>
      </c>
      <c r="AF338" s="907" t="s">
        <v>1140</v>
      </c>
      <c r="AG338" s="907" t="s">
        <v>1140</v>
      </c>
      <c r="AH338" s="907" t="s">
        <v>1140</v>
      </c>
      <c r="AI338" s="907" t="s">
        <v>1140</v>
      </c>
      <c r="AJ338" s="907" t="s">
        <v>1140</v>
      </c>
      <c r="AK338" s="907" t="s">
        <v>1140</v>
      </c>
      <c r="AL338" s="907" t="s">
        <v>1140</v>
      </c>
      <c r="AM338" s="907" t="s">
        <v>1140</v>
      </c>
      <c r="AN338" s="907" t="s">
        <v>1140</v>
      </c>
      <c r="AO338" s="907" t="s">
        <v>1140</v>
      </c>
      <c r="AP338" s="907" t="s">
        <v>1140</v>
      </c>
      <c r="AQ338" s="907" t="s">
        <v>1140</v>
      </c>
      <c r="AR338" s="907" t="s">
        <v>1140</v>
      </c>
      <c r="AS338" s="907" t="s">
        <v>1140</v>
      </c>
      <c r="AT338" s="907" t="s">
        <v>1140</v>
      </c>
      <c r="AU338" s="907" t="s">
        <v>1140</v>
      </c>
      <c r="AV338" s="907" t="s">
        <v>1140</v>
      </c>
      <c r="AW338" s="907" t="s">
        <v>1140</v>
      </c>
      <c r="AX338" s="907" t="s">
        <v>1140</v>
      </c>
      <c r="AY338" s="907" t="s">
        <v>534</v>
      </c>
      <c r="AZ338" s="907" t="s">
        <v>534</v>
      </c>
      <c r="BA338" s="907" t="s">
        <v>1140</v>
      </c>
      <c r="BB338" s="907" t="s">
        <v>534</v>
      </c>
      <c r="BC338" s="907" t="s">
        <v>1140</v>
      </c>
      <c r="BD338" s="907" t="s">
        <v>534</v>
      </c>
      <c r="BE338" s="907" t="s">
        <v>1140</v>
      </c>
      <c r="BF338" s="907" t="s">
        <v>1140</v>
      </c>
      <c r="BG338" s="907" t="s">
        <v>534</v>
      </c>
      <c r="BH338" s="907" t="s">
        <v>534</v>
      </c>
      <c r="BI338" s="907" t="s">
        <v>1140</v>
      </c>
      <c r="BJ338" s="907" t="s">
        <v>534</v>
      </c>
      <c r="BK338" s="907" t="s">
        <v>1140</v>
      </c>
      <c r="BL338" s="907" t="s">
        <v>534</v>
      </c>
      <c r="BM338" s="907" t="s">
        <v>1140</v>
      </c>
      <c r="BN338" s="907" t="s">
        <v>1140</v>
      </c>
      <c r="BO338" s="907" t="s">
        <v>534</v>
      </c>
      <c r="BP338" s="907" t="s">
        <v>534</v>
      </c>
      <c r="BQ338" s="907" t="s">
        <v>534</v>
      </c>
      <c r="BR338" s="907" t="s">
        <v>534</v>
      </c>
      <c r="BS338" s="907" t="s">
        <v>1140</v>
      </c>
      <c r="BT338" s="907" t="s">
        <v>534</v>
      </c>
      <c r="BU338" s="907" t="s">
        <v>1140</v>
      </c>
      <c r="BV338" s="907" t="s">
        <v>1140</v>
      </c>
      <c r="BW338" s="907" t="s">
        <v>1140</v>
      </c>
      <c r="BX338" s="907" t="s">
        <v>1140</v>
      </c>
      <c r="BY338" s="907" t="s">
        <v>1140</v>
      </c>
      <c r="BZ338" s="907" t="s">
        <v>534</v>
      </c>
      <c r="CA338" s="907" t="s">
        <v>534</v>
      </c>
      <c r="CB338" s="907" t="s">
        <v>1140</v>
      </c>
      <c r="CC338" s="907" t="s">
        <v>1140</v>
      </c>
      <c r="CD338" s="907" t="s">
        <v>1140</v>
      </c>
      <c r="CE338" s="907" t="s">
        <v>1140</v>
      </c>
      <c r="CF338" s="907" t="s">
        <v>534</v>
      </c>
      <c r="CG338" s="907" t="s">
        <v>1140</v>
      </c>
      <c r="CH338" s="907" t="s">
        <v>1140</v>
      </c>
      <c r="CI338" s="907" t="s">
        <v>1140</v>
      </c>
      <c r="CJ338" s="907" t="s">
        <v>1140</v>
      </c>
      <c r="CK338" s="907" t="s">
        <v>1140</v>
      </c>
      <c r="CL338" s="907" t="s">
        <v>1140</v>
      </c>
      <c r="CM338" s="907" t="s">
        <v>1140</v>
      </c>
      <c r="CN338" s="907" t="s">
        <v>534</v>
      </c>
      <c r="CO338" s="907" t="s">
        <v>1140</v>
      </c>
      <c r="CP338" s="907" t="s">
        <v>1140</v>
      </c>
      <c r="CQ338" s="907" t="s">
        <v>1140</v>
      </c>
      <c r="CR338" s="907" t="s">
        <v>1140</v>
      </c>
      <c r="CS338" s="907" t="s">
        <v>1140</v>
      </c>
      <c r="CT338" s="907" t="s">
        <v>1140</v>
      </c>
      <c r="CU338" s="907" t="s">
        <v>1140</v>
      </c>
      <c r="CV338" s="907" t="s">
        <v>1140</v>
      </c>
      <c r="CW338" s="907" t="s">
        <v>1140</v>
      </c>
      <c r="CX338" s="907" t="s">
        <v>1140</v>
      </c>
      <c r="CY338" s="907" t="s">
        <v>1140</v>
      </c>
      <c r="CZ338" s="907" t="s">
        <v>534</v>
      </c>
      <c r="DA338" s="907" t="s">
        <v>1140</v>
      </c>
      <c r="DB338" s="907" t="s">
        <v>1140</v>
      </c>
      <c r="DC338" s="907" t="s">
        <v>1140</v>
      </c>
      <c r="DD338" s="907" t="s">
        <v>1140</v>
      </c>
      <c r="DE338" s="907" t="s">
        <v>1140</v>
      </c>
      <c r="DF338" s="907" t="s">
        <v>1140</v>
      </c>
      <c r="DG338" s="907" t="s">
        <v>1140</v>
      </c>
      <c r="DH338" s="907" t="s">
        <v>1140</v>
      </c>
      <c r="DI338" s="907" t="s">
        <v>1140</v>
      </c>
      <c r="DJ338" s="907" t="s">
        <v>534</v>
      </c>
      <c r="DK338" s="907" t="s">
        <v>1140</v>
      </c>
      <c r="DL338" s="907" t="s">
        <v>1140</v>
      </c>
      <c r="DM338" s="907" t="s">
        <v>534</v>
      </c>
      <c r="DN338" s="907" t="s">
        <v>534</v>
      </c>
      <c r="DO338" s="907" t="s">
        <v>1140</v>
      </c>
      <c r="DP338" s="907" t="s">
        <v>1140</v>
      </c>
      <c r="DQ338" s="907" t="s">
        <v>1140</v>
      </c>
      <c r="DR338" s="907" t="s">
        <v>534</v>
      </c>
      <c r="DS338" s="907" t="s">
        <v>534</v>
      </c>
      <c r="DT338" s="907" t="s">
        <v>1140</v>
      </c>
      <c r="DU338" s="907" t="s">
        <v>1140</v>
      </c>
      <c r="DV338" s="907" t="s">
        <v>1140</v>
      </c>
      <c r="DW338" s="907" t="s">
        <v>534</v>
      </c>
      <c r="DX338" s="907" t="s">
        <v>534</v>
      </c>
      <c r="DY338" s="907" t="s">
        <v>534</v>
      </c>
      <c r="DZ338" s="907" t="s">
        <v>534</v>
      </c>
      <c r="EA338" s="907" t="s">
        <v>534</v>
      </c>
      <c r="EB338" s="907" t="s">
        <v>534</v>
      </c>
      <c r="EC338" s="907" t="s">
        <v>534</v>
      </c>
      <c r="ED338" s="907" t="s">
        <v>534</v>
      </c>
      <c r="EE338" s="907" t="s">
        <v>534</v>
      </c>
      <c r="EF338" s="907" t="s">
        <v>1140</v>
      </c>
      <c r="EG338" s="907" t="s">
        <v>1140</v>
      </c>
      <c r="EH338" s="907" t="s">
        <v>1140</v>
      </c>
      <c r="EI338" s="907" t="s">
        <v>1140</v>
      </c>
      <c r="EJ338" s="907" t="s">
        <v>1140</v>
      </c>
      <c r="EK338" s="907" t="s">
        <v>1140</v>
      </c>
      <c r="EL338" s="907" t="s">
        <v>1140</v>
      </c>
      <c r="EM338" s="907" t="s">
        <v>1140</v>
      </c>
      <c r="EN338" s="907" t="s">
        <v>1140</v>
      </c>
      <c r="EO338" s="907" t="s">
        <v>1140</v>
      </c>
      <c r="EP338" s="907" t="s">
        <v>1140</v>
      </c>
      <c r="EQ338" s="907" t="s">
        <v>1140</v>
      </c>
      <c r="ER338" s="907" t="s">
        <v>534</v>
      </c>
      <c r="ES338" s="907" t="s">
        <v>534</v>
      </c>
      <c r="ET338" s="907" t="s">
        <v>534</v>
      </c>
      <c r="EU338" s="907" t="s">
        <v>1140</v>
      </c>
      <c r="EV338" s="907" t="s">
        <v>1140</v>
      </c>
      <c r="EW338" s="907" t="s">
        <v>1140</v>
      </c>
      <c r="EX338" s="907" t="s">
        <v>534</v>
      </c>
      <c r="EY338" s="907" t="s">
        <v>1140</v>
      </c>
      <c r="EZ338" s="907" t="s">
        <v>1140</v>
      </c>
      <c r="FA338" s="907" t="s">
        <v>1140</v>
      </c>
      <c r="FB338" s="907" t="s">
        <v>1140</v>
      </c>
      <c r="FC338" s="907" t="s">
        <v>1140</v>
      </c>
      <c r="FD338" s="907" t="s">
        <v>1140</v>
      </c>
      <c r="FE338" s="907" t="s">
        <v>1140</v>
      </c>
      <c r="FF338" s="907" t="s">
        <v>1140</v>
      </c>
      <c r="FG338" s="907" t="s">
        <v>1140</v>
      </c>
      <c r="FH338" s="907" t="s">
        <v>534</v>
      </c>
      <c r="FI338" s="907" t="s">
        <v>534</v>
      </c>
      <c r="FJ338" s="907" t="s">
        <v>1140</v>
      </c>
      <c r="FK338" s="907" t="s">
        <v>1140</v>
      </c>
      <c r="FL338" s="907" t="s">
        <v>1140</v>
      </c>
      <c r="FM338" s="907" t="s">
        <v>1140</v>
      </c>
      <c r="FN338" s="907" t="s">
        <v>1140</v>
      </c>
      <c r="FO338" s="907" t="s">
        <v>1140</v>
      </c>
      <c r="FP338" s="907" t="s">
        <v>1140</v>
      </c>
      <c r="FQ338" s="907" t="s">
        <v>1140</v>
      </c>
      <c r="FR338" s="907" t="s">
        <v>534</v>
      </c>
      <c r="FS338" s="907" t="s">
        <v>534</v>
      </c>
      <c r="FT338" s="907" t="s">
        <v>1140</v>
      </c>
      <c r="FU338" s="907" t="s">
        <v>1140</v>
      </c>
      <c r="FV338" s="907" t="s">
        <v>534</v>
      </c>
      <c r="FW338" s="907" t="s">
        <v>1140</v>
      </c>
      <c r="FX338" s="907" t="s">
        <v>534</v>
      </c>
      <c r="FY338" s="907" t="s">
        <v>534</v>
      </c>
      <c r="FZ338" s="907" t="s">
        <v>534</v>
      </c>
      <c r="GA338" s="907" t="s">
        <v>534</v>
      </c>
      <c r="GB338" s="907" t="s">
        <v>1140</v>
      </c>
      <c r="GC338" s="907" t="s">
        <v>1140</v>
      </c>
      <c r="GD338" s="907" t="s">
        <v>534</v>
      </c>
      <c r="GE338" s="907" t="s">
        <v>534</v>
      </c>
      <c r="GF338" s="907" t="s">
        <v>1140</v>
      </c>
      <c r="GG338" s="907" t="s">
        <v>1140</v>
      </c>
      <c r="GH338" s="907" t="s">
        <v>534</v>
      </c>
      <c r="GI338" s="907" t="s">
        <v>1140</v>
      </c>
      <c r="GJ338" s="907" t="s">
        <v>534</v>
      </c>
      <c r="GK338" s="907" t="s">
        <v>1140</v>
      </c>
    </row>
    <row r="339" spans="1:193" x14ac:dyDescent="0.2">
      <c r="A339" s="906">
        <v>44799</v>
      </c>
      <c r="B339" s="907" t="s">
        <v>1140</v>
      </c>
      <c r="C339" s="907" t="s">
        <v>1140</v>
      </c>
      <c r="D339" s="907" t="s">
        <v>1140</v>
      </c>
      <c r="E339" s="907" t="s">
        <v>534</v>
      </c>
      <c r="F339" s="907" t="s">
        <v>1140</v>
      </c>
      <c r="G339" s="907" t="s">
        <v>1140</v>
      </c>
      <c r="H339" s="907" t="s">
        <v>1140</v>
      </c>
      <c r="I339" s="907" t="s">
        <v>1140</v>
      </c>
      <c r="J339" s="907" t="s">
        <v>534</v>
      </c>
      <c r="K339" s="907" t="s">
        <v>534</v>
      </c>
      <c r="L339" s="907" t="s">
        <v>1140</v>
      </c>
      <c r="M339" s="907" t="s">
        <v>1140</v>
      </c>
      <c r="N339" s="907" t="s">
        <v>1140</v>
      </c>
      <c r="O339" s="907" t="s">
        <v>1140</v>
      </c>
      <c r="P339" s="907" t="s">
        <v>1140</v>
      </c>
      <c r="Q339" s="907" t="s">
        <v>1140</v>
      </c>
      <c r="R339" s="907" t="s">
        <v>1140</v>
      </c>
      <c r="S339" s="907" t="s">
        <v>1140</v>
      </c>
      <c r="T339" s="907" t="s">
        <v>1140</v>
      </c>
      <c r="U339" s="907" t="s">
        <v>1140</v>
      </c>
      <c r="V339" s="907" t="s">
        <v>1140</v>
      </c>
      <c r="W339" s="907" t="s">
        <v>1140</v>
      </c>
      <c r="X339" s="907" t="s">
        <v>1140</v>
      </c>
      <c r="Y339" s="907" t="s">
        <v>1140</v>
      </c>
      <c r="Z339" s="907" t="s">
        <v>1140</v>
      </c>
      <c r="AA339" s="907" t="s">
        <v>1140</v>
      </c>
      <c r="AB339" s="907" t="s">
        <v>1140</v>
      </c>
      <c r="AC339" s="907" t="s">
        <v>1140</v>
      </c>
      <c r="AD339" s="907" t="s">
        <v>1140</v>
      </c>
      <c r="AE339" s="907" t="s">
        <v>1140</v>
      </c>
      <c r="AF339" s="907" t="s">
        <v>1140</v>
      </c>
      <c r="AG339" s="907" t="s">
        <v>1140</v>
      </c>
      <c r="AH339" s="907" t="s">
        <v>1140</v>
      </c>
      <c r="AI339" s="907" t="s">
        <v>1140</v>
      </c>
      <c r="AJ339" s="907" t="s">
        <v>1140</v>
      </c>
      <c r="AK339" s="907" t="s">
        <v>1140</v>
      </c>
      <c r="AL339" s="907" t="s">
        <v>1140</v>
      </c>
      <c r="AM339" s="907" t="s">
        <v>1140</v>
      </c>
      <c r="AN339" s="907" t="s">
        <v>1140</v>
      </c>
      <c r="AO339" s="907" t="s">
        <v>1140</v>
      </c>
      <c r="AP339" s="907" t="s">
        <v>1140</v>
      </c>
      <c r="AQ339" s="907" t="s">
        <v>1140</v>
      </c>
      <c r="AR339" s="907" t="s">
        <v>1140</v>
      </c>
      <c r="AS339" s="907" t="s">
        <v>1140</v>
      </c>
      <c r="AT339" s="907" t="s">
        <v>1140</v>
      </c>
      <c r="AU339" s="907" t="s">
        <v>1140</v>
      </c>
      <c r="AV339" s="907" t="s">
        <v>1140</v>
      </c>
      <c r="AW339" s="907" t="s">
        <v>1140</v>
      </c>
      <c r="AX339" s="907" t="s">
        <v>1140</v>
      </c>
      <c r="AY339" s="907" t="s">
        <v>534</v>
      </c>
      <c r="AZ339" s="907" t="s">
        <v>534</v>
      </c>
      <c r="BA339" s="907" t="s">
        <v>1140</v>
      </c>
      <c r="BB339" s="907" t="s">
        <v>534</v>
      </c>
      <c r="BC339" s="907" t="s">
        <v>1140</v>
      </c>
      <c r="BD339" s="907" t="s">
        <v>534</v>
      </c>
      <c r="BE339" s="907" t="s">
        <v>1140</v>
      </c>
      <c r="BF339" s="907" t="s">
        <v>1140</v>
      </c>
      <c r="BG339" s="907" t="s">
        <v>534</v>
      </c>
      <c r="BH339" s="907" t="s">
        <v>534</v>
      </c>
      <c r="BI339" s="907" t="s">
        <v>1140</v>
      </c>
      <c r="BJ339" s="907" t="s">
        <v>534</v>
      </c>
      <c r="BK339" s="907" t="s">
        <v>1140</v>
      </c>
      <c r="BL339" s="907" t="s">
        <v>534</v>
      </c>
      <c r="BM339" s="907" t="s">
        <v>1140</v>
      </c>
      <c r="BN339" s="907" t="s">
        <v>1140</v>
      </c>
      <c r="BO339" s="907" t="s">
        <v>534</v>
      </c>
      <c r="BP339" s="907" t="s">
        <v>534</v>
      </c>
      <c r="BQ339" s="907" t="s">
        <v>534</v>
      </c>
      <c r="BR339" s="907" t="s">
        <v>534</v>
      </c>
      <c r="BS339" s="907" t="s">
        <v>1140</v>
      </c>
      <c r="BT339" s="907" t="s">
        <v>534</v>
      </c>
      <c r="BU339" s="907" t="s">
        <v>1140</v>
      </c>
      <c r="BV339" s="907" t="s">
        <v>1140</v>
      </c>
      <c r="BW339" s="907" t="s">
        <v>1140</v>
      </c>
      <c r="BX339" s="907" t="s">
        <v>1140</v>
      </c>
      <c r="BY339" s="907" t="s">
        <v>1140</v>
      </c>
      <c r="BZ339" s="907" t="s">
        <v>534</v>
      </c>
      <c r="CA339" s="907" t="s">
        <v>534</v>
      </c>
      <c r="CB339" s="907" t="s">
        <v>1140</v>
      </c>
      <c r="CC339" s="907" t="s">
        <v>1140</v>
      </c>
      <c r="CD339" s="907" t="s">
        <v>1140</v>
      </c>
      <c r="CE339" s="907" t="s">
        <v>1140</v>
      </c>
      <c r="CF339" s="907" t="s">
        <v>534</v>
      </c>
      <c r="CG339" s="907" t="s">
        <v>1140</v>
      </c>
      <c r="CH339" s="907" t="s">
        <v>1140</v>
      </c>
      <c r="CI339" s="907" t="s">
        <v>1140</v>
      </c>
      <c r="CJ339" s="907" t="s">
        <v>1140</v>
      </c>
      <c r="CK339" s="907" t="s">
        <v>534</v>
      </c>
      <c r="CL339" s="907" t="s">
        <v>1140</v>
      </c>
      <c r="CM339" s="907" t="s">
        <v>1140</v>
      </c>
      <c r="CN339" s="907" t="s">
        <v>534</v>
      </c>
      <c r="CO339" s="907" t="s">
        <v>1140</v>
      </c>
      <c r="CP339" s="907" t="s">
        <v>1140</v>
      </c>
      <c r="CQ339" s="907" t="s">
        <v>1140</v>
      </c>
      <c r="CR339" s="907" t="s">
        <v>1140</v>
      </c>
      <c r="CS339" s="907" t="s">
        <v>1140</v>
      </c>
      <c r="CT339" s="907" t="s">
        <v>1140</v>
      </c>
      <c r="CU339" s="907" t="s">
        <v>1140</v>
      </c>
      <c r="CV339" s="907" t="s">
        <v>1140</v>
      </c>
      <c r="CW339" s="907" t="s">
        <v>1140</v>
      </c>
      <c r="CX339" s="907" t="s">
        <v>1140</v>
      </c>
      <c r="CY339" s="907" t="s">
        <v>1140</v>
      </c>
      <c r="CZ339" s="907" t="s">
        <v>1140</v>
      </c>
      <c r="DA339" s="907" t="s">
        <v>1140</v>
      </c>
      <c r="DB339" s="907" t="s">
        <v>1140</v>
      </c>
      <c r="DC339" s="907" t="s">
        <v>1140</v>
      </c>
      <c r="DD339" s="907" t="s">
        <v>1140</v>
      </c>
      <c r="DE339" s="907" t="s">
        <v>1140</v>
      </c>
      <c r="DF339" s="907" t="s">
        <v>1140</v>
      </c>
      <c r="DG339" s="907" t="s">
        <v>1140</v>
      </c>
      <c r="DH339" s="907" t="s">
        <v>1140</v>
      </c>
      <c r="DI339" s="907" t="s">
        <v>1140</v>
      </c>
      <c r="DJ339" s="907" t="s">
        <v>534</v>
      </c>
      <c r="DK339" s="907" t="s">
        <v>1140</v>
      </c>
      <c r="DL339" s="907" t="s">
        <v>1140</v>
      </c>
      <c r="DM339" s="907" t="s">
        <v>534</v>
      </c>
      <c r="DN339" s="907" t="s">
        <v>534</v>
      </c>
      <c r="DO339" s="907" t="s">
        <v>1140</v>
      </c>
      <c r="DP339" s="907" t="s">
        <v>1140</v>
      </c>
      <c r="DQ339" s="907" t="s">
        <v>1140</v>
      </c>
      <c r="DR339" s="907" t="s">
        <v>534</v>
      </c>
      <c r="DS339" s="907" t="s">
        <v>534</v>
      </c>
      <c r="DT339" s="907" t="s">
        <v>1140</v>
      </c>
      <c r="DU339" s="907" t="s">
        <v>1140</v>
      </c>
      <c r="DV339" s="907" t="s">
        <v>1140</v>
      </c>
      <c r="DW339" s="907" t="s">
        <v>534</v>
      </c>
      <c r="DX339" s="907" t="s">
        <v>534</v>
      </c>
      <c r="DY339" s="907" t="s">
        <v>534</v>
      </c>
      <c r="DZ339" s="907" t="s">
        <v>534</v>
      </c>
      <c r="EA339" s="907" t="s">
        <v>534</v>
      </c>
      <c r="EB339" s="907" t="s">
        <v>534</v>
      </c>
      <c r="EC339" s="907" t="s">
        <v>534</v>
      </c>
      <c r="ED339" s="907" t="s">
        <v>534</v>
      </c>
      <c r="EE339" s="907" t="s">
        <v>534</v>
      </c>
      <c r="EF339" s="907" t="s">
        <v>1140</v>
      </c>
      <c r="EG339" s="907" t="s">
        <v>1140</v>
      </c>
      <c r="EH339" s="907" t="s">
        <v>1140</v>
      </c>
      <c r="EI339" s="907" t="s">
        <v>1140</v>
      </c>
      <c r="EJ339" s="907" t="s">
        <v>1140</v>
      </c>
      <c r="EK339" s="907" t="s">
        <v>1140</v>
      </c>
      <c r="EL339" s="907" t="s">
        <v>1140</v>
      </c>
      <c r="EM339" s="907" t="s">
        <v>1140</v>
      </c>
      <c r="EN339" s="907" t="s">
        <v>1140</v>
      </c>
      <c r="EO339" s="907" t="s">
        <v>1140</v>
      </c>
      <c r="EP339" s="907" t="s">
        <v>1140</v>
      </c>
      <c r="EQ339" s="907" t="s">
        <v>1140</v>
      </c>
      <c r="ER339" s="907" t="s">
        <v>534</v>
      </c>
      <c r="ES339" s="907" t="s">
        <v>1140</v>
      </c>
      <c r="ET339" s="907" t="s">
        <v>534</v>
      </c>
      <c r="EU339" s="907" t="s">
        <v>1140</v>
      </c>
      <c r="EV339" s="907" t="s">
        <v>1140</v>
      </c>
      <c r="EW339" s="907" t="s">
        <v>1140</v>
      </c>
      <c r="EX339" s="907" t="s">
        <v>534</v>
      </c>
      <c r="EY339" s="907" t="s">
        <v>1140</v>
      </c>
      <c r="EZ339" s="907" t="s">
        <v>1140</v>
      </c>
      <c r="FA339" s="907" t="s">
        <v>1140</v>
      </c>
      <c r="FB339" s="907" t="s">
        <v>1140</v>
      </c>
      <c r="FC339" s="907" t="s">
        <v>1140</v>
      </c>
      <c r="FD339" s="907" t="s">
        <v>1140</v>
      </c>
      <c r="FE339" s="907" t="s">
        <v>1140</v>
      </c>
      <c r="FF339" s="907" t="s">
        <v>1140</v>
      </c>
      <c r="FG339" s="907" t="s">
        <v>1140</v>
      </c>
      <c r="FH339" s="907" t="s">
        <v>534</v>
      </c>
      <c r="FI339" s="907" t="s">
        <v>534</v>
      </c>
      <c r="FJ339" s="907" t="s">
        <v>1140</v>
      </c>
      <c r="FK339" s="907" t="s">
        <v>1140</v>
      </c>
      <c r="FL339" s="907" t="s">
        <v>1140</v>
      </c>
      <c r="FM339" s="907" t="s">
        <v>1140</v>
      </c>
      <c r="FN339" s="907" t="s">
        <v>1140</v>
      </c>
      <c r="FO339" s="907" t="s">
        <v>1140</v>
      </c>
      <c r="FP339" s="907" t="s">
        <v>1140</v>
      </c>
      <c r="FQ339" s="907" t="s">
        <v>1140</v>
      </c>
      <c r="FR339" s="907" t="s">
        <v>534</v>
      </c>
      <c r="FS339" s="907" t="s">
        <v>1140</v>
      </c>
      <c r="FT339" s="907" t="s">
        <v>1140</v>
      </c>
      <c r="FU339" s="907" t="s">
        <v>1140</v>
      </c>
      <c r="FV339" s="907" t="s">
        <v>534</v>
      </c>
      <c r="FW339" s="907" t="s">
        <v>1140</v>
      </c>
      <c r="FX339" s="907" t="s">
        <v>1140</v>
      </c>
      <c r="FY339" s="907" t="s">
        <v>1140</v>
      </c>
      <c r="FZ339" s="907" t="s">
        <v>534</v>
      </c>
      <c r="GA339" s="907" t="s">
        <v>534</v>
      </c>
      <c r="GB339" s="907" t="s">
        <v>534</v>
      </c>
      <c r="GC339" s="907" t="s">
        <v>1140</v>
      </c>
      <c r="GD339" s="907" t="s">
        <v>534</v>
      </c>
      <c r="GE339" s="907" t="s">
        <v>534</v>
      </c>
      <c r="GF339" s="907" t="s">
        <v>1140</v>
      </c>
      <c r="GG339" s="907" t="s">
        <v>1140</v>
      </c>
      <c r="GH339" s="907" t="s">
        <v>534</v>
      </c>
      <c r="GI339" s="907" t="s">
        <v>1140</v>
      </c>
      <c r="GJ339" s="907" t="s">
        <v>534</v>
      </c>
      <c r="GK339" s="907" t="s">
        <v>1140</v>
      </c>
    </row>
    <row r="340" spans="1:193" x14ac:dyDescent="0.2">
      <c r="A340" s="906">
        <v>44800</v>
      </c>
      <c r="B340" s="907" t="s">
        <v>1140</v>
      </c>
      <c r="C340" s="907" t="s">
        <v>1140</v>
      </c>
      <c r="D340" s="907" t="s">
        <v>1140</v>
      </c>
      <c r="E340" s="907" t="s">
        <v>534</v>
      </c>
      <c r="F340" s="907" t="s">
        <v>1140</v>
      </c>
      <c r="G340" s="907" t="s">
        <v>1140</v>
      </c>
      <c r="H340" s="907" t="s">
        <v>1140</v>
      </c>
      <c r="I340" s="907" t="s">
        <v>1140</v>
      </c>
      <c r="J340" s="907" t="s">
        <v>534</v>
      </c>
      <c r="K340" s="907" t="s">
        <v>534</v>
      </c>
      <c r="L340" s="907" t="s">
        <v>1140</v>
      </c>
      <c r="M340" s="907" t="s">
        <v>1140</v>
      </c>
      <c r="N340" s="907" t="s">
        <v>1140</v>
      </c>
      <c r="O340" s="907" t="s">
        <v>1140</v>
      </c>
      <c r="P340" s="907" t="s">
        <v>1140</v>
      </c>
      <c r="Q340" s="907" t="s">
        <v>1140</v>
      </c>
      <c r="R340" s="907" t="s">
        <v>1140</v>
      </c>
      <c r="S340" s="907" t="s">
        <v>1140</v>
      </c>
      <c r="T340" s="907" t="s">
        <v>1140</v>
      </c>
      <c r="U340" s="907" t="s">
        <v>1140</v>
      </c>
      <c r="V340" s="907" t="s">
        <v>1140</v>
      </c>
      <c r="W340" s="907" t="s">
        <v>1140</v>
      </c>
      <c r="X340" s="907" t="s">
        <v>1140</v>
      </c>
      <c r="Y340" s="907" t="s">
        <v>1140</v>
      </c>
      <c r="Z340" s="907" t="s">
        <v>1140</v>
      </c>
      <c r="AA340" s="907" t="s">
        <v>1140</v>
      </c>
      <c r="AB340" s="907" t="s">
        <v>1140</v>
      </c>
      <c r="AC340" s="907" t="s">
        <v>1140</v>
      </c>
      <c r="AD340" s="907" t="s">
        <v>1140</v>
      </c>
      <c r="AE340" s="907" t="s">
        <v>1140</v>
      </c>
      <c r="AF340" s="907" t="s">
        <v>1140</v>
      </c>
      <c r="AG340" s="907" t="s">
        <v>1140</v>
      </c>
      <c r="AH340" s="907" t="s">
        <v>1140</v>
      </c>
      <c r="AI340" s="907" t="s">
        <v>1140</v>
      </c>
      <c r="AJ340" s="907" t="s">
        <v>1140</v>
      </c>
      <c r="AK340" s="907" t="s">
        <v>1140</v>
      </c>
      <c r="AL340" s="907" t="s">
        <v>1140</v>
      </c>
      <c r="AM340" s="907" t="s">
        <v>1140</v>
      </c>
      <c r="AN340" s="907" t="s">
        <v>1140</v>
      </c>
      <c r="AO340" s="907" t="s">
        <v>1140</v>
      </c>
      <c r="AP340" s="907" t="s">
        <v>1140</v>
      </c>
      <c r="AQ340" s="907" t="s">
        <v>1140</v>
      </c>
      <c r="AR340" s="907" t="s">
        <v>1140</v>
      </c>
      <c r="AS340" s="907" t="s">
        <v>1140</v>
      </c>
      <c r="AT340" s="907" t="s">
        <v>1140</v>
      </c>
      <c r="AU340" s="907" t="s">
        <v>1140</v>
      </c>
      <c r="AV340" s="907" t="s">
        <v>1140</v>
      </c>
      <c r="AW340" s="907" t="s">
        <v>1140</v>
      </c>
      <c r="AX340" s="907" t="s">
        <v>1140</v>
      </c>
      <c r="AY340" s="907" t="s">
        <v>534</v>
      </c>
      <c r="AZ340" s="907" t="s">
        <v>534</v>
      </c>
      <c r="BA340" s="907" t="s">
        <v>1140</v>
      </c>
      <c r="BB340" s="907" t="s">
        <v>534</v>
      </c>
      <c r="BC340" s="907" t="s">
        <v>1140</v>
      </c>
      <c r="BD340" s="907" t="s">
        <v>534</v>
      </c>
      <c r="BE340" s="907" t="s">
        <v>1140</v>
      </c>
      <c r="BF340" s="907" t="s">
        <v>1140</v>
      </c>
      <c r="BG340" s="907" t="s">
        <v>534</v>
      </c>
      <c r="BH340" s="907" t="s">
        <v>534</v>
      </c>
      <c r="BI340" s="907" t="s">
        <v>1140</v>
      </c>
      <c r="BJ340" s="907" t="s">
        <v>534</v>
      </c>
      <c r="BK340" s="907" t="s">
        <v>1140</v>
      </c>
      <c r="BL340" s="907" t="s">
        <v>534</v>
      </c>
      <c r="BM340" s="907" t="s">
        <v>534</v>
      </c>
      <c r="BN340" s="907" t="s">
        <v>534</v>
      </c>
      <c r="BO340" s="907" t="s">
        <v>534</v>
      </c>
      <c r="BP340" s="907" t="s">
        <v>534</v>
      </c>
      <c r="BQ340" s="907" t="s">
        <v>534</v>
      </c>
      <c r="BR340" s="907" t="s">
        <v>534</v>
      </c>
      <c r="BS340" s="907" t="s">
        <v>534</v>
      </c>
      <c r="BT340" s="907" t="s">
        <v>534</v>
      </c>
      <c r="BU340" s="907" t="s">
        <v>1140</v>
      </c>
      <c r="BV340" s="907" t="s">
        <v>1140</v>
      </c>
      <c r="BW340" s="907" t="s">
        <v>1140</v>
      </c>
      <c r="BX340" s="907" t="s">
        <v>1140</v>
      </c>
      <c r="BY340" s="907" t="s">
        <v>1140</v>
      </c>
      <c r="BZ340" s="907" t="s">
        <v>534</v>
      </c>
      <c r="CA340" s="907" t="s">
        <v>534</v>
      </c>
      <c r="CB340" s="907" t="s">
        <v>1140</v>
      </c>
      <c r="CC340" s="907" t="s">
        <v>1140</v>
      </c>
      <c r="CD340" s="907" t="s">
        <v>1140</v>
      </c>
      <c r="CE340" s="907" t="s">
        <v>1140</v>
      </c>
      <c r="CF340" s="907" t="s">
        <v>534</v>
      </c>
      <c r="CG340" s="907" t="s">
        <v>1140</v>
      </c>
      <c r="CH340" s="907" t="s">
        <v>1140</v>
      </c>
      <c r="CI340" s="907" t="s">
        <v>1140</v>
      </c>
      <c r="CJ340" s="907" t="s">
        <v>1140</v>
      </c>
      <c r="CK340" s="907" t="s">
        <v>1140</v>
      </c>
      <c r="CL340" s="907" t="s">
        <v>1140</v>
      </c>
      <c r="CM340" s="907" t="s">
        <v>1140</v>
      </c>
      <c r="CN340" s="907" t="s">
        <v>534</v>
      </c>
      <c r="CO340" s="907" t="s">
        <v>1140</v>
      </c>
      <c r="CP340" s="907" t="s">
        <v>1140</v>
      </c>
      <c r="CQ340" s="907" t="s">
        <v>1140</v>
      </c>
      <c r="CR340" s="907" t="s">
        <v>1140</v>
      </c>
      <c r="CS340" s="907" t="s">
        <v>1140</v>
      </c>
      <c r="CT340" s="907" t="s">
        <v>1140</v>
      </c>
      <c r="CU340" s="907" t="s">
        <v>1140</v>
      </c>
      <c r="CV340" s="907" t="s">
        <v>1140</v>
      </c>
      <c r="CW340" s="907" t="s">
        <v>1140</v>
      </c>
      <c r="CX340" s="907" t="s">
        <v>1140</v>
      </c>
      <c r="CY340" s="907" t="s">
        <v>1140</v>
      </c>
      <c r="CZ340" s="907" t="s">
        <v>1140</v>
      </c>
      <c r="DA340" s="907" t="s">
        <v>1140</v>
      </c>
      <c r="DB340" s="907" t="s">
        <v>1140</v>
      </c>
      <c r="DC340" s="907" t="s">
        <v>1140</v>
      </c>
      <c r="DD340" s="907" t="s">
        <v>1140</v>
      </c>
      <c r="DE340" s="907" t="s">
        <v>1140</v>
      </c>
      <c r="DF340" s="907" t="s">
        <v>1140</v>
      </c>
      <c r="DG340" s="907" t="s">
        <v>1140</v>
      </c>
      <c r="DH340" s="907" t="s">
        <v>1140</v>
      </c>
      <c r="DI340" s="907" t="s">
        <v>1140</v>
      </c>
      <c r="DJ340" s="907" t="s">
        <v>534</v>
      </c>
      <c r="DK340" s="907" t="s">
        <v>1140</v>
      </c>
      <c r="DL340" s="907" t="s">
        <v>1140</v>
      </c>
      <c r="DM340" s="907" t="s">
        <v>534</v>
      </c>
      <c r="DN340" s="907" t="s">
        <v>534</v>
      </c>
      <c r="DO340" s="907" t="s">
        <v>1140</v>
      </c>
      <c r="DP340" s="907" t="s">
        <v>1140</v>
      </c>
      <c r="DQ340" s="907" t="s">
        <v>1140</v>
      </c>
      <c r="DR340" s="907" t="s">
        <v>534</v>
      </c>
      <c r="DS340" s="907" t="s">
        <v>534</v>
      </c>
      <c r="DT340" s="907" t="s">
        <v>534</v>
      </c>
      <c r="DU340" s="907" t="s">
        <v>534</v>
      </c>
      <c r="DV340" s="907" t="s">
        <v>534</v>
      </c>
      <c r="DW340" s="907" t="s">
        <v>534</v>
      </c>
      <c r="DX340" s="907" t="s">
        <v>534</v>
      </c>
      <c r="DY340" s="907" t="s">
        <v>534</v>
      </c>
      <c r="DZ340" s="907" t="s">
        <v>534</v>
      </c>
      <c r="EA340" s="907" t="s">
        <v>534</v>
      </c>
      <c r="EB340" s="907" t="s">
        <v>534</v>
      </c>
      <c r="EC340" s="907" t="s">
        <v>534</v>
      </c>
      <c r="ED340" s="907" t="s">
        <v>534</v>
      </c>
      <c r="EE340" s="907" t="s">
        <v>534</v>
      </c>
      <c r="EF340" s="907" t="s">
        <v>1140</v>
      </c>
      <c r="EG340" s="907" t="s">
        <v>1140</v>
      </c>
      <c r="EH340" s="907" t="s">
        <v>1140</v>
      </c>
      <c r="EI340" s="907" t="s">
        <v>1140</v>
      </c>
      <c r="EJ340" s="907" t="s">
        <v>1140</v>
      </c>
      <c r="EK340" s="907" t="s">
        <v>1140</v>
      </c>
      <c r="EL340" s="907" t="s">
        <v>1140</v>
      </c>
      <c r="EM340" s="907" t="s">
        <v>1140</v>
      </c>
      <c r="EN340" s="907" t="s">
        <v>1140</v>
      </c>
      <c r="EO340" s="907" t="s">
        <v>1140</v>
      </c>
      <c r="EP340" s="907" t="s">
        <v>1140</v>
      </c>
      <c r="EQ340" s="907" t="s">
        <v>1140</v>
      </c>
      <c r="ER340" s="907" t="s">
        <v>534</v>
      </c>
      <c r="ES340" s="907" t="s">
        <v>534</v>
      </c>
      <c r="ET340" s="907" t="s">
        <v>534</v>
      </c>
      <c r="EU340" s="907" t="s">
        <v>1140</v>
      </c>
      <c r="EV340" s="907" t="s">
        <v>1140</v>
      </c>
      <c r="EW340" s="907" t="s">
        <v>1140</v>
      </c>
      <c r="EX340" s="907" t="s">
        <v>534</v>
      </c>
      <c r="EY340" s="907" t="s">
        <v>1140</v>
      </c>
      <c r="EZ340" s="907" t="s">
        <v>1140</v>
      </c>
      <c r="FA340" s="907" t="s">
        <v>1140</v>
      </c>
      <c r="FB340" s="907" t="s">
        <v>1140</v>
      </c>
      <c r="FC340" s="907" t="s">
        <v>1140</v>
      </c>
      <c r="FD340" s="907" t="s">
        <v>1140</v>
      </c>
      <c r="FE340" s="907" t="s">
        <v>1140</v>
      </c>
      <c r="FF340" s="907" t="s">
        <v>1140</v>
      </c>
      <c r="FG340" s="907" t="s">
        <v>1140</v>
      </c>
      <c r="FH340" s="907" t="s">
        <v>534</v>
      </c>
      <c r="FI340" s="907" t="s">
        <v>534</v>
      </c>
      <c r="FJ340" s="907" t="s">
        <v>1140</v>
      </c>
      <c r="FK340" s="907" t="s">
        <v>1140</v>
      </c>
      <c r="FL340" s="907" t="s">
        <v>1140</v>
      </c>
      <c r="FM340" s="907" t="s">
        <v>1140</v>
      </c>
      <c r="FN340" s="907" t="s">
        <v>1140</v>
      </c>
      <c r="FO340" s="907" t="s">
        <v>1140</v>
      </c>
      <c r="FP340" s="907" t="s">
        <v>1140</v>
      </c>
      <c r="FQ340" s="907" t="s">
        <v>1140</v>
      </c>
      <c r="FR340" s="907" t="s">
        <v>534</v>
      </c>
      <c r="FS340" s="907" t="s">
        <v>1140</v>
      </c>
      <c r="FT340" s="907" t="s">
        <v>1140</v>
      </c>
      <c r="FU340" s="907" t="s">
        <v>1140</v>
      </c>
      <c r="FV340" s="907" t="s">
        <v>534</v>
      </c>
      <c r="FW340" s="907" t="s">
        <v>1140</v>
      </c>
      <c r="FX340" s="907" t="s">
        <v>534</v>
      </c>
      <c r="FY340" s="907" t="s">
        <v>534</v>
      </c>
      <c r="FZ340" s="907" t="s">
        <v>534</v>
      </c>
      <c r="GA340" s="907" t="s">
        <v>534</v>
      </c>
      <c r="GB340" s="907" t="s">
        <v>534</v>
      </c>
      <c r="GC340" s="907" t="s">
        <v>1140</v>
      </c>
      <c r="GD340" s="907" t="s">
        <v>534</v>
      </c>
      <c r="GE340" s="907" t="s">
        <v>534</v>
      </c>
      <c r="GF340" s="907" t="s">
        <v>1140</v>
      </c>
      <c r="GG340" s="907" t="s">
        <v>1140</v>
      </c>
      <c r="GH340" s="907" t="s">
        <v>534</v>
      </c>
      <c r="GI340" s="907" t="s">
        <v>1140</v>
      </c>
      <c r="GJ340" s="907" t="s">
        <v>534</v>
      </c>
      <c r="GK340" s="907" t="s">
        <v>534</v>
      </c>
    </row>
    <row r="341" spans="1:193" x14ac:dyDescent="0.2">
      <c r="A341" s="906">
        <v>44801</v>
      </c>
      <c r="B341" s="907" t="s">
        <v>1140</v>
      </c>
      <c r="C341" s="907" t="s">
        <v>1140</v>
      </c>
      <c r="D341" s="907" t="s">
        <v>1140</v>
      </c>
      <c r="E341" s="907" t="s">
        <v>534</v>
      </c>
      <c r="F341" s="907" t="s">
        <v>1140</v>
      </c>
      <c r="G341" s="907" t="s">
        <v>1140</v>
      </c>
      <c r="H341" s="907" t="s">
        <v>1140</v>
      </c>
      <c r="I341" s="907" t="s">
        <v>1140</v>
      </c>
      <c r="J341" s="907" t="s">
        <v>534</v>
      </c>
      <c r="K341" s="907" t="s">
        <v>534</v>
      </c>
      <c r="L341" s="907" t="s">
        <v>1140</v>
      </c>
      <c r="M341" s="907" t="s">
        <v>1140</v>
      </c>
      <c r="N341" s="907" t="s">
        <v>1140</v>
      </c>
      <c r="O341" s="907" t="s">
        <v>1140</v>
      </c>
      <c r="P341" s="907" t="s">
        <v>1140</v>
      </c>
      <c r="Q341" s="907" t="s">
        <v>1140</v>
      </c>
      <c r="R341" s="907" t="s">
        <v>1140</v>
      </c>
      <c r="S341" s="907" t="s">
        <v>1140</v>
      </c>
      <c r="T341" s="907" t="s">
        <v>1140</v>
      </c>
      <c r="U341" s="907" t="s">
        <v>1140</v>
      </c>
      <c r="V341" s="907" t="s">
        <v>1140</v>
      </c>
      <c r="W341" s="907" t="s">
        <v>1140</v>
      </c>
      <c r="X341" s="907" t="s">
        <v>1140</v>
      </c>
      <c r="Y341" s="907" t="s">
        <v>1140</v>
      </c>
      <c r="Z341" s="907" t="s">
        <v>1140</v>
      </c>
      <c r="AA341" s="907" t="s">
        <v>1140</v>
      </c>
      <c r="AB341" s="907" t="s">
        <v>1140</v>
      </c>
      <c r="AC341" s="907" t="s">
        <v>1140</v>
      </c>
      <c r="AD341" s="907" t="s">
        <v>1140</v>
      </c>
      <c r="AE341" s="907" t="s">
        <v>1140</v>
      </c>
      <c r="AF341" s="907" t="s">
        <v>1140</v>
      </c>
      <c r="AG341" s="907" t="s">
        <v>1140</v>
      </c>
      <c r="AH341" s="907" t="s">
        <v>1140</v>
      </c>
      <c r="AI341" s="907" t="s">
        <v>1140</v>
      </c>
      <c r="AJ341" s="907" t="s">
        <v>1140</v>
      </c>
      <c r="AK341" s="907" t="s">
        <v>1140</v>
      </c>
      <c r="AL341" s="907" t="s">
        <v>1140</v>
      </c>
      <c r="AM341" s="907" t="s">
        <v>1140</v>
      </c>
      <c r="AN341" s="907" t="s">
        <v>1140</v>
      </c>
      <c r="AO341" s="907" t="s">
        <v>1140</v>
      </c>
      <c r="AP341" s="907" t="s">
        <v>1140</v>
      </c>
      <c r="AQ341" s="907" t="s">
        <v>1140</v>
      </c>
      <c r="AR341" s="907" t="s">
        <v>1140</v>
      </c>
      <c r="AS341" s="907" t="s">
        <v>1140</v>
      </c>
      <c r="AT341" s="907" t="s">
        <v>1140</v>
      </c>
      <c r="AU341" s="907" t="s">
        <v>1140</v>
      </c>
      <c r="AV341" s="907" t="s">
        <v>1140</v>
      </c>
      <c r="AW341" s="907" t="s">
        <v>1140</v>
      </c>
      <c r="AX341" s="907" t="s">
        <v>1140</v>
      </c>
      <c r="AY341" s="907" t="s">
        <v>534</v>
      </c>
      <c r="AZ341" s="907" t="s">
        <v>534</v>
      </c>
      <c r="BA341" s="907" t="s">
        <v>1140</v>
      </c>
      <c r="BB341" s="907" t="s">
        <v>534</v>
      </c>
      <c r="BC341" s="907" t="s">
        <v>1140</v>
      </c>
      <c r="BD341" s="907" t="s">
        <v>534</v>
      </c>
      <c r="BE341" s="907" t="s">
        <v>1140</v>
      </c>
      <c r="BF341" s="907" t="s">
        <v>1140</v>
      </c>
      <c r="BG341" s="907" t="s">
        <v>534</v>
      </c>
      <c r="BH341" s="907" t="s">
        <v>534</v>
      </c>
      <c r="BI341" s="907" t="s">
        <v>1140</v>
      </c>
      <c r="BJ341" s="907" t="s">
        <v>534</v>
      </c>
      <c r="BK341" s="907" t="s">
        <v>1140</v>
      </c>
      <c r="BL341" s="907" t="s">
        <v>534</v>
      </c>
      <c r="BM341" s="907" t="s">
        <v>534</v>
      </c>
      <c r="BN341" s="907" t="s">
        <v>534</v>
      </c>
      <c r="BO341" s="907" t="s">
        <v>534</v>
      </c>
      <c r="BP341" s="907" t="s">
        <v>534</v>
      </c>
      <c r="BQ341" s="907" t="s">
        <v>534</v>
      </c>
      <c r="BR341" s="907" t="s">
        <v>534</v>
      </c>
      <c r="BS341" s="907" t="s">
        <v>534</v>
      </c>
      <c r="BT341" s="907" t="s">
        <v>534</v>
      </c>
      <c r="BU341" s="907" t="s">
        <v>1140</v>
      </c>
      <c r="BV341" s="907" t="s">
        <v>1140</v>
      </c>
      <c r="BW341" s="907" t="s">
        <v>1140</v>
      </c>
      <c r="BX341" s="907" t="s">
        <v>1140</v>
      </c>
      <c r="BY341" s="907" t="s">
        <v>1140</v>
      </c>
      <c r="BZ341" s="907" t="s">
        <v>534</v>
      </c>
      <c r="CA341" s="907" t="s">
        <v>534</v>
      </c>
      <c r="CB341" s="907" t="s">
        <v>1140</v>
      </c>
      <c r="CC341" s="907" t="s">
        <v>1140</v>
      </c>
      <c r="CD341" s="907" t="s">
        <v>1140</v>
      </c>
      <c r="CE341" s="907" t="s">
        <v>1140</v>
      </c>
      <c r="CF341" s="907" t="s">
        <v>534</v>
      </c>
      <c r="CG341" s="907" t="s">
        <v>1140</v>
      </c>
      <c r="CH341" s="907" t="s">
        <v>1140</v>
      </c>
      <c r="CI341" s="907" t="s">
        <v>1140</v>
      </c>
      <c r="CJ341" s="907" t="s">
        <v>1140</v>
      </c>
      <c r="CK341" s="907" t="s">
        <v>1140</v>
      </c>
      <c r="CL341" s="907" t="s">
        <v>1140</v>
      </c>
      <c r="CM341" s="907" t="s">
        <v>1140</v>
      </c>
      <c r="CN341" s="907" t="s">
        <v>534</v>
      </c>
      <c r="CO341" s="907" t="s">
        <v>1140</v>
      </c>
      <c r="CP341" s="907" t="s">
        <v>1140</v>
      </c>
      <c r="CQ341" s="907" t="s">
        <v>1140</v>
      </c>
      <c r="CR341" s="907" t="s">
        <v>1140</v>
      </c>
      <c r="CS341" s="907" t="s">
        <v>1140</v>
      </c>
      <c r="CT341" s="907" t="s">
        <v>1140</v>
      </c>
      <c r="CU341" s="907" t="s">
        <v>1140</v>
      </c>
      <c r="CV341" s="907" t="s">
        <v>1140</v>
      </c>
      <c r="CW341" s="907" t="s">
        <v>1140</v>
      </c>
      <c r="CX341" s="907" t="s">
        <v>1140</v>
      </c>
      <c r="CY341" s="907" t="s">
        <v>1140</v>
      </c>
      <c r="CZ341" s="907" t="s">
        <v>1140</v>
      </c>
      <c r="DA341" s="907" t="s">
        <v>1140</v>
      </c>
      <c r="DB341" s="907" t="s">
        <v>1140</v>
      </c>
      <c r="DC341" s="907" t="s">
        <v>1140</v>
      </c>
      <c r="DD341" s="907" t="s">
        <v>1140</v>
      </c>
      <c r="DE341" s="907" t="s">
        <v>1140</v>
      </c>
      <c r="DF341" s="907" t="s">
        <v>1140</v>
      </c>
      <c r="DG341" s="907" t="s">
        <v>1140</v>
      </c>
      <c r="DH341" s="907" t="s">
        <v>1140</v>
      </c>
      <c r="DI341" s="907" t="s">
        <v>1140</v>
      </c>
      <c r="DJ341" s="907" t="s">
        <v>534</v>
      </c>
      <c r="DK341" s="907" t="s">
        <v>1140</v>
      </c>
      <c r="DL341" s="907" t="s">
        <v>1140</v>
      </c>
      <c r="DM341" s="907" t="s">
        <v>534</v>
      </c>
      <c r="DN341" s="907" t="s">
        <v>534</v>
      </c>
      <c r="DO341" s="907" t="s">
        <v>1140</v>
      </c>
      <c r="DP341" s="907" t="s">
        <v>1140</v>
      </c>
      <c r="DQ341" s="907" t="s">
        <v>1140</v>
      </c>
      <c r="DR341" s="907" t="s">
        <v>534</v>
      </c>
      <c r="DS341" s="907" t="s">
        <v>534</v>
      </c>
      <c r="DT341" s="907" t="s">
        <v>1140</v>
      </c>
      <c r="DU341" s="907" t="s">
        <v>534</v>
      </c>
      <c r="DV341" s="907" t="s">
        <v>534</v>
      </c>
      <c r="DW341" s="907" t="s">
        <v>534</v>
      </c>
      <c r="DX341" s="907" t="s">
        <v>534</v>
      </c>
      <c r="DY341" s="907" t="s">
        <v>534</v>
      </c>
      <c r="DZ341" s="907" t="s">
        <v>534</v>
      </c>
      <c r="EA341" s="907" t="s">
        <v>534</v>
      </c>
      <c r="EB341" s="907" t="s">
        <v>534</v>
      </c>
      <c r="EC341" s="907" t="s">
        <v>534</v>
      </c>
      <c r="ED341" s="907" t="s">
        <v>534</v>
      </c>
      <c r="EE341" s="907" t="s">
        <v>534</v>
      </c>
      <c r="EF341" s="907" t="s">
        <v>1140</v>
      </c>
      <c r="EG341" s="907" t="s">
        <v>1140</v>
      </c>
      <c r="EH341" s="907" t="s">
        <v>1140</v>
      </c>
      <c r="EI341" s="907" t="s">
        <v>1140</v>
      </c>
      <c r="EJ341" s="907" t="s">
        <v>1140</v>
      </c>
      <c r="EK341" s="907" t="s">
        <v>1140</v>
      </c>
      <c r="EL341" s="907" t="s">
        <v>1140</v>
      </c>
      <c r="EM341" s="907" t="s">
        <v>1140</v>
      </c>
      <c r="EN341" s="907" t="s">
        <v>1140</v>
      </c>
      <c r="EO341" s="907" t="s">
        <v>1140</v>
      </c>
      <c r="EP341" s="907" t="s">
        <v>1140</v>
      </c>
      <c r="EQ341" s="907" t="s">
        <v>1140</v>
      </c>
      <c r="ER341" s="907" t="s">
        <v>1140</v>
      </c>
      <c r="ES341" s="907" t="s">
        <v>534</v>
      </c>
      <c r="ET341" s="907" t="s">
        <v>534</v>
      </c>
      <c r="EU341" s="907" t="s">
        <v>534</v>
      </c>
      <c r="EV341" s="907" t="s">
        <v>1140</v>
      </c>
      <c r="EW341" s="907" t="s">
        <v>534</v>
      </c>
      <c r="EX341" s="907" t="s">
        <v>534</v>
      </c>
      <c r="EY341" s="907" t="s">
        <v>1140</v>
      </c>
      <c r="EZ341" s="907" t="s">
        <v>1140</v>
      </c>
      <c r="FA341" s="907" t="s">
        <v>534</v>
      </c>
      <c r="FB341" s="907" t="s">
        <v>1140</v>
      </c>
      <c r="FC341" s="907" t="s">
        <v>1140</v>
      </c>
      <c r="FD341" s="907" t="s">
        <v>1140</v>
      </c>
      <c r="FE341" s="907" t="s">
        <v>1140</v>
      </c>
      <c r="FF341" s="907" t="s">
        <v>1140</v>
      </c>
      <c r="FG341" s="907" t="s">
        <v>1140</v>
      </c>
      <c r="FH341" s="907" t="s">
        <v>1140</v>
      </c>
      <c r="FI341" s="907" t="s">
        <v>1140</v>
      </c>
      <c r="FJ341" s="907" t="s">
        <v>1140</v>
      </c>
      <c r="FK341" s="907" t="s">
        <v>1140</v>
      </c>
      <c r="FL341" s="907" t="s">
        <v>1140</v>
      </c>
      <c r="FM341" s="907" t="s">
        <v>1140</v>
      </c>
      <c r="FN341" s="907" t="s">
        <v>1140</v>
      </c>
      <c r="FO341" s="907" t="s">
        <v>1140</v>
      </c>
      <c r="FP341" s="907" t="s">
        <v>1140</v>
      </c>
      <c r="FQ341" s="907" t="s">
        <v>1140</v>
      </c>
      <c r="FR341" s="907" t="s">
        <v>534</v>
      </c>
      <c r="FS341" s="907" t="s">
        <v>1140</v>
      </c>
      <c r="FT341" s="907" t="s">
        <v>1140</v>
      </c>
      <c r="FU341" s="907" t="s">
        <v>1140</v>
      </c>
      <c r="FV341" s="907" t="s">
        <v>534</v>
      </c>
      <c r="FW341" s="907" t="s">
        <v>1140</v>
      </c>
      <c r="FX341" s="907" t="s">
        <v>534</v>
      </c>
      <c r="FY341" s="907" t="s">
        <v>534</v>
      </c>
      <c r="FZ341" s="907" t="s">
        <v>534</v>
      </c>
      <c r="GA341" s="907" t="s">
        <v>534</v>
      </c>
      <c r="GB341" s="907" t="s">
        <v>1140</v>
      </c>
      <c r="GC341" s="907" t="s">
        <v>1140</v>
      </c>
      <c r="GD341" s="907" t="s">
        <v>534</v>
      </c>
      <c r="GE341" s="907" t="s">
        <v>534</v>
      </c>
      <c r="GF341" s="907" t="s">
        <v>1140</v>
      </c>
      <c r="GG341" s="907" t="s">
        <v>1140</v>
      </c>
      <c r="GH341" s="907" t="s">
        <v>534</v>
      </c>
      <c r="GI341" s="907" t="s">
        <v>1140</v>
      </c>
      <c r="GJ341" s="907" t="s">
        <v>534</v>
      </c>
      <c r="GK341" s="907" t="s">
        <v>534</v>
      </c>
    </row>
    <row r="342" spans="1:193" x14ac:dyDescent="0.2">
      <c r="A342" s="906">
        <v>44802</v>
      </c>
      <c r="B342" s="907" t="s">
        <v>1140</v>
      </c>
      <c r="C342" s="907" t="s">
        <v>1140</v>
      </c>
      <c r="D342" s="907" t="s">
        <v>1140</v>
      </c>
      <c r="E342" s="907" t="s">
        <v>534</v>
      </c>
      <c r="F342" s="907" t="s">
        <v>1140</v>
      </c>
      <c r="G342" s="907" t="s">
        <v>1140</v>
      </c>
      <c r="H342" s="907" t="s">
        <v>1140</v>
      </c>
      <c r="I342" s="907" t="s">
        <v>534</v>
      </c>
      <c r="J342" s="907" t="s">
        <v>534</v>
      </c>
      <c r="K342" s="907" t="s">
        <v>534</v>
      </c>
      <c r="L342" s="907" t="s">
        <v>1140</v>
      </c>
      <c r="M342" s="907" t="s">
        <v>1140</v>
      </c>
      <c r="N342" s="907" t="s">
        <v>1140</v>
      </c>
      <c r="O342" s="907" t="s">
        <v>1140</v>
      </c>
      <c r="P342" s="907" t="s">
        <v>1140</v>
      </c>
      <c r="Q342" s="907" t="s">
        <v>1140</v>
      </c>
      <c r="R342" s="907" t="s">
        <v>1140</v>
      </c>
      <c r="S342" s="907" t="s">
        <v>1140</v>
      </c>
      <c r="T342" s="907" t="s">
        <v>1140</v>
      </c>
      <c r="U342" s="907" t="s">
        <v>1140</v>
      </c>
      <c r="V342" s="907" t="s">
        <v>1140</v>
      </c>
      <c r="W342" s="907" t="s">
        <v>1140</v>
      </c>
      <c r="X342" s="907" t="s">
        <v>1140</v>
      </c>
      <c r="Y342" s="907" t="s">
        <v>1140</v>
      </c>
      <c r="Z342" s="907" t="s">
        <v>1140</v>
      </c>
      <c r="AA342" s="907" t="s">
        <v>1140</v>
      </c>
      <c r="AB342" s="907" t="s">
        <v>1140</v>
      </c>
      <c r="AC342" s="907" t="s">
        <v>1140</v>
      </c>
      <c r="AD342" s="907" t="s">
        <v>1140</v>
      </c>
      <c r="AE342" s="907" t="s">
        <v>1140</v>
      </c>
      <c r="AF342" s="907" t="s">
        <v>1140</v>
      </c>
      <c r="AG342" s="907" t="s">
        <v>1140</v>
      </c>
      <c r="AH342" s="907" t="s">
        <v>1140</v>
      </c>
      <c r="AI342" s="907" t="s">
        <v>1140</v>
      </c>
      <c r="AJ342" s="907" t="s">
        <v>1140</v>
      </c>
      <c r="AK342" s="907" t="s">
        <v>1140</v>
      </c>
      <c r="AL342" s="907" t="s">
        <v>1140</v>
      </c>
      <c r="AM342" s="907" t="s">
        <v>1140</v>
      </c>
      <c r="AN342" s="907" t="s">
        <v>1140</v>
      </c>
      <c r="AO342" s="907" t="s">
        <v>1140</v>
      </c>
      <c r="AP342" s="907" t="s">
        <v>1140</v>
      </c>
      <c r="AQ342" s="907" t="s">
        <v>1140</v>
      </c>
      <c r="AR342" s="907" t="s">
        <v>1140</v>
      </c>
      <c r="AS342" s="907" t="s">
        <v>1140</v>
      </c>
      <c r="AT342" s="907" t="s">
        <v>1140</v>
      </c>
      <c r="AU342" s="907" t="s">
        <v>1140</v>
      </c>
      <c r="AV342" s="907" t="s">
        <v>1140</v>
      </c>
      <c r="AW342" s="907" t="s">
        <v>1140</v>
      </c>
      <c r="AX342" s="907" t="s">
        <v>1140</v>
      </c>
      <c r="AY342" s="907" t="s">
        <v>534</v>
      </c>
      <c r="AZ342" s="907" t="s">
        <v>534</v>
      </c>
      <c r="BA342" s="907" t="s">
        <v>1140</v>
      </c>
      <c r="BB342" s="907" t="s">
        <v>534</v>
      </c>
      <c r="BC342" s="907" t="s">
        <v>1140</v>
      </c>
      <c r="BD342" s="907" t="s">
        <v>534</v>
      </c>
      <c r="BE342" s="907" t="s">
        <v>1140</v>
      </c>
      <c r="BF342" s="907" t="s">
        <v>1140</v>
      </c>
      <c r="BG342" s="907" t="s">
        <v>534</v>
      </c>
      <c r="BH342" s="907" t="s">
        <v>534</v>
      </c>
      <c r="BI342" s="907" t="s">
        <v>1140</v>
      </c>
      <c r="BJ342" s="907" t="s">
        <v>534</v>
      </c>
      <c r="BK342" s="907" t="s">
        <v>1140</v>
      </c>
      <c r="BL342" s="907" t="s">
        <v>534</v>
      </c>
      <c r="BM342" s="907" t="s">
        <v>534</v>
      </c>
      <c r="BN342" s="907" t="s">
        <v>534</v>
      </c>
      <c r="BO342" s="907" t="s">
        <v>534</v>
      </c>
      <c r="BP342" s="907" t="s">
        <v>534</v>
      </c>
      <c r="BQ342" s="907" t="s">
        <v>534</v>
      </c>
      <c r="BR342" s="907" t="s">
        <v>534</v>
      </c>
      <c r="BS342" s="907" t="s">
        <v>534</v>
      </c>
      <c r="BT342" s="907" t="s">
        <v>534</v>
      </c>
      <c r="BU342" s="907" t="s">
        <v>1140</v>
      </c>
      <c r="BV342" s="907" t="s">
        <v>1140</v>
      </c>
      <c r="BW342" s="907" t="s">
        <v>1140</v>
      </c>
      <c r="BX342" s="907" t="s">
        <v>1140</v>
      </c>
      <c r="BY342" s="907" t="s">
        <v>1140</v>
      </c>
      <c r="BZ342" s="907" t="s">
        <v>534</v>
      </c>
      <c r="CA342" s="907" t="s">
        <v>534</v>
      </c>
      <c r="CB342" s="907" t="s">
        <v>1140</v>
      </c>
      <c r="CC342" s="907" t="s">
        <v>1140</v>
      </c>
      <c r="CD342" s="907" t="s">
        <v>1140</v>
      </c>
      <c r="CE342" s="907" t="s">
        <v>1140</v>
      </c>
      <c r="CF342" s="907" t="s">
        <v>534</v>
      </c>
      <c r="CG342" s="907" t="s">
        <v>1140</v>
      </c>
      <c r="CH342" s="907" t="s">
        <v>1140</v>
      </c>
      <c r="CI342" s="907" t="s">
        <v>1140</v>
      </c>
      <c r="CJ342" s="907" t="s">
        <v>1140</v>
      </c>
      <c r="CK342" s="907" t="s">
        <v>1140</v>
      </c>
      <c r="CL342" s="907" t="s">
        <v>1140</v>
      </c>
      <c r="CM342" s="907" t="s">
        <v>1140</v>
      </c>
      <c r="CN342" s="907" t="s">
        <v>534</v>
      </c>
      <c r="CO342" s="907" t="s">
        <v>1140</v>
      </c>
      <c r="CP342" s="907" t="s">
        <v>1140</v>
      </c>
      <c r="CQ342" s="907" t="s">
        <v>1140</v>
      </c>
      <c r="CR342" s="907" t="s">
        <v>1140</v>
      </c>
      <c r="CS342" s="907" t="s">
        <v>1140</v>
      </c>
      <c r="CT342" s="907" t="s">
        <v>1140</v>
      </c>
      <c r="CU342" s="907" t="s">
        <v>1140</v>
      </c>
      <c r="CV342" s="907" t="s">
        <v>1140</v>
      </c>
      <c r="CW342" s="907" t="s">
        <v>1140</v>
      </c>
      <c r="CX342" s="907" t="s">
        <v>1140</v>
      </c>
      <c r="CY342" s="907" t="s">
        <v>1140</v>
      </c>
      <c r="CZ342" s="907" t="s">
        <v>534</v>
      </c>
      <c r="DA342" s="907" t="s">
        <v>1140</v>
      </c>
      <c r="DB342" s="907" t="s">
        <v>1140</v>
      </c>
      <c r="DC342" s="907" t="s">
        <v>1140</v>
      </c>
      <c r="DD342" s="907" t="s">
        <v>1140</v>
      </c>
      <c r="DE342" s="907" t="s">
        <v>1140</v>
      </c>
      <c r="DF342" s="907" t="s">
        <v>1140</v>
      </c>
      <c r="DG342" s="907" t="s">
        <v>1140</v>
      </c>
      <c r="DH342" s="907" t="s">
        <v>1140</v>
      </c>
      <c r="DI342" s="907" t="s">
        <v>1140</v>
      </c>
      <c r="DJ342" s="907" t="s">
        <v>534</v>
      </c>
      <c r="DK342" s="907" t="s">
        <v>1140</v>
      </c>
      <c r="DL342" s="907" t="s">
        <v>1140</v>
      </c>
      <c r="DM342" s="907" t="s">
        <v>534</v>
      </c>
      <c r="DN342" s="907" t="s">
        <v>534</v>
      </c>
      <c r="DO342" s="907" t="s">
        <v>1140</v>
      </c>
      <c r="DP342" s="907" t="s">
        <v>1140</v>
      </c>
      <c r="DQ342" s="907" t="s">
        <v>1140</v>
      </c>
      <c r="DR342" s="907" t="s">
        <v>534</v>
      </c>
      <c r="DS342" s="907" t="s">
        <v>534</v>
      </c>
      <c r="DT342" s="907" t="s">
        <v>1140</v>
      </c>
      <c r="DU342" s="907" t="s">
        <v>1140</v>
      </c>
      <c r="DV342" s="907" t="s">
        <v>1140</v>
      </c>
      <c r="DW342" s="907" t="s">
        <v>534</v>
      </c>
      <c r="DX342" s="907" t="s">
        <v>534</v>
      </c>
      <c r="DY342" s="907" t="s">
        <v>534</v>
      </c>
      <c r="DZ342" s="907" t="s">
        <v>1140</v>
      </c>
      <c r="EA342" s="907" t="s">
        <v>534</v>
      </c>
      <c r="EB342" s="907" t="s">
        <v>534</v>
      </c>
      <c r="EC342" s="907" t="s">
        <v>534</v>
      </c>
      <c r="ED342" s="907" t="s">
        <v>534</v>
      </c>
      <c r="EE342" s="907" t="s">
        <v>534</v>
      </c>
      <c r="EF342" s="907" t="s">
        <v>1140</v>
      </c>
      <c r="EG342" s="907" t="s">
        <v>1140</v>
      </c>
      <c r="EH342" s="907" t="s">
        <v>1140</v>
      </c>
      <c r="EI342" s="907" t="s">
        <v>1140</v>
      </c>
      <c r="EJ342" s="907" t="s">
        <v>1140</v>
      </c>
      <c r="EK342" s="907" t="s">
        <v>1140</v>
      </c>
      <c r="EL342" s="907" t="s">
        <v>1140</v>
      </c>
      <c r="EM342" s="907" t="s">
        <v>1140</v>
      </c>
      <c r="EN342" s="907" t="s">
        <v>1140</v>
      </c>
      <c r="EO342" s="907" t="s">
        <v>1140</v>
      </c>
      <c r="EP342" s="907" t="s">
        <v>1140</v>
      </c>
      <c r="EQ342" s="907" t="s">
        <v>1140</v>
      </c>
      <c r="ER342" s="907" t="s">
        <v>534</v>
      </c>
      <c r="ES342" s="907" t="s">
        <v>1140</v>
      </c>
      <c r="ET342" s="907" t="s">
        <v>534</v>
      </c>
      <c r="EU342" s="907" t="s">
        <v>534</v>
      </c>
      <c r="EV342" s="907" t="s">
        <v>1140</v>
      </c>
      <c r="EW342" s="907" t="s">
        <v>1140</v>
      </c>
      <c r="EX342" s="907" t="s">
        <v>534</v>
      </c>
      <c r="EY342" s="907" t="s">
        <v>1140</v>
      </c>
      <c r="EZ342" s="907" t="s">
        <v>1140</v>
      </c>
      <c r="FA342" s="907" t="s">
        <v>534</v>
      </c>
      <c r="FB342" s="907" t="s">
        <v>1140</v>
      </c>
      <c r="FC342" s="907" t="s">
        <v>1140</v>
      </c>
      <c r="FD342" s="907" t="s">
        <v>1140</v>
      </c>
      <c r="FE342" s="907" t="s">
        <v>1140</v>
      </c>
      <c r="FF342" s="907" t="s">
        <v>1140</v>
      </c>
      <c r="FG342" s="907" t="s">
        <v>1140</v>
      </c>
      <c r="FH342" s="907" t="s">
        <v>534</v>
      </c>
      <c r="FI342" s="907" t="s">
        <v>534</v>
      </c>
      <c r="FJ342" s="907" t="s">
        <v>1140</v>
      </c>
      <c r="FK342" s="907" t="s">
        <v>1140</v>
      </c>
      <c r="FL342" s="907" t="s">
        <v>1140</v>
      </c>
      <c r="FM342" s="907" t="s">
        <v>1140</v>
      </c>
      <c r="FN342" s="907" t="s">
        <v>1140</v>
      </c>
      <c r="FO342" s="907" t="s">
        <v>1140</v>
      </c>
      <c r="FP342" s="907" t="s">
        <v>1140</v>
      </c>
      <c r="FQ342" s="907" t="s">
        <v>1140</v>
      </c>
      <c r="FR342" s="907" t="s">
        <v>534</v>
      </c>
      <c r="FS342" s="907" t="s">
        <v>1140</v>
      </c>
      <c r="FT342" s="907" t="s">
        <v>1140</v>
      </c>
      <c r="FU342" s="907" t="s">
        <v>1140</v>
      </c>
      <c r="FV342" s="907" t="s">
        <v>534</v>
      </c>
      <c r="FW342" s="907" t="s">
        <v>1140</v>
      </c>
      <c r="FX342" s="907" t="s">
        <v>534</v>
      </c>
      <c r="FY342" s="907" t="s">
        <v>534</v>
      </c>
      <c r="FZ342" s="907" t="s">
        <v>534</v>
      </c>
      <c r="GA342" s="907" t="s">
        <v>534</v>
      </c>
      <c r="GB342" s="907" t="s">
        <v>534</v>
      </c>
      <c r="GC342" s="907" t="s">
        <v>1140</v>
      </c>
      <c r="GD342" s="907" t="s">
        <v>534</v>
      </c>
      <c r="GE342" s="907" t="s">
        <v>534</v>
      </c>
      <c r="GF342" s="907" t="s">
        <v>1140</v>
      </c>
      <c r="GG342" s="907" t="s">
        <v>1140</v>
      </c>
      <c r="GH342" s="907" t="s">
        <v>534</v>
      </c>
      <c r="GI342" s="907" t="s">
        <v>1140</v>
      </c>
      <c r="GJ342" s="907" t="s">
        <v>534</v>
      </c>
      <c r="GK342" s="907" t="s">
        <v>1140</v>
      </c>
    </row>
    <row r="343" spans="1:193" x14ac:dyDescent="0.2">
      <c r="A343" s="906">
        <v>44803</v>
      </c>
      <c r="B343" s="907" t="s">
        <v>1140</v>
      </c>
      <c r="C343" s="907" t="s">
        <v>1140</v>
      </c>
      <c r="D343" s="907" t="s">
        <v>1140</v>
      </c>
      <c r="E343" s="907" t="s">
        <v>534</v>
      </c>
      <c r="F343" s="907" t="s">
        <v>1140</v>
      </c>
      <c r="G343" s="907" t="s">
        <v>1140</v>
      </c>
      <c r="H343" s="907" t="s">
        <v>1140</v>
      </c>
      <c r="I343" s="907" t="s">
        <v>534</v>
      </c>
      <c r="J343" s="907" t="s">
        <v>534</v>
      </c>
      <c r="K343" s="907" t="s">
        <v>534</v>
      </c>
      <c r="L343" s="907" t="s">
        <v>1140</v>
      </c>
      <c r="M343" s="907" t="s">
        <v>1140</v>
      </c>
      <c r="N343" s="907" t="s">
        <v>1140</v>
      </c>
      <c r="O343" s="907" t="s">
        <v>1140</v>
      </c>
      <c r="P343" s="907" t="s">
        <v>1140</v>
      </c>
      <c r="Q343" s="907" t="s">
        <v>1140</v>
      </c>
      <c r="R343" s="907" t="s">
        <v>1140</v>
      </c>
      <c r="S343" s="907" t="s">
        <v>1140</v>
      </c>
      <c r="T343" s="907" t="s">
        <v>1140</v>
      </c>
      <c r="U343" s="907" t="s">
        <v>1140</v>
      </c>
      <c r="V343" s="907" t="s">
        <v>1140</v>
      </c>
      <c r="W343" s="907" t="s">
        <v>1140</v>
      </c>
      <c r="X343" s="907" t="s">
        <v>1140</v>
      </c>
      <c r="Y343" s="907" t="s">
        <v>1140</v>
      </c>
      <c r="Z343" s="907" t="s">
        <v>1140</v>
      </c>
      <c r="AA343" s="907" t="s">
        <v>1140</v>
      </c>
      <c r="AB343" s="907" t="s">
        <v>1140</v>
      </c>
      <c r="AC343" s="907" t="s">
        <v>1140</v>
      </c>
      <c r="AD343" s="907" t="s">
        <v>1140</v>
      </c>
      <c r="AE343" s="907" t="s">
        <v>1140</v>
      </c>
      <c r="AF343" s="907" t="s">
        <v>1140</v>
      </c>
      <c r="AG343" s="907" t="s">
        <v>1140</v>
      </c>
      <c r="AH343" s="907" t="s">
        <v>1140</v>
      </c>
      <c r="AI343" s="907" t="s">
        <v>1140</v>
      </c>
      <c r="AJ343" s="907" t="s">
        <v>1140</v>
      </c>
      <c r="AK343" s="907" t="s">
        <v>1140</v>
      </c>
      <c r="AL343" s="907" t="s">
        <v>1140</v>
      </c>
      <c r="AM343" s="907" t="s">
        <v>1140</v>
      </c>
      <c r="AN343" s="907" t="s">
        <v>1140</v>
      </c>
      <c r="AO343" s="907" t="s">
        <v>1140</v>
      </c>
      <c r="AP343" s="907" t="s">
        <v>1140</v>
      </c>
      <c r="AQ343" s="907" t="s">
        <v>1140</v>
      </c>
      <c r="AR343" s="907" t="s">
        <v>1140</v>
      </c>
      <c r="AS343" s="907" t="s">
        <v>1140</v>
      </c>
      <c r="AT343" s="907" t="s">
        <v>1140</v>
      </c>
      <c r="AU343" s="907" t="s">
        <v>1140</v>
      </c>
      <c r="AV343" s="907" t="s">
        <v>1140</v>
      </c>
      <c r="AW343" s="907" t="s">
        <v>1140</v>
      </c>
      <c r="AX343" s="907" t="s">
        <v>1140</v>
      </c>
      <c r="AY343" s="907" t="s">
        <v>534</v>
      </c>
      <c r="AZ343" s="907" t="s">
        <v>534</v>
      </c>
      <c r="BA343" s="907" t="s">
        <v>1140</v>
      </c>
      <c r="BB343" s="907" t="s">
        <v>534</v>
      </c>
      <c r="BC343" s="907" t="s">
        <v>1140</v>
      </c>
      <c r="BD343" s="907" t="s">
        <v>534</v>
      </c>
      <c r="BE343" s="907" t="s">
        <v>1140</v>
      </c>
      <c r="BF343" s="907" t="s">
        <v>1140</v>
      </c>
      <c r="BG343" s="907" t="s">
        <v>534</v>
      </c>
      <c r="BH343" s="907" t="s">
        <v>534</v>
      </c>
      <c r="BI343" s="907" t="s">
        <v>1140</v>
      </c>
      <c r="BJ343" s="907" t="s">
        <v>534</v>
      </c>
      <c r="BK343" s="907" t="s">
        <v>1140</v>
      </c>
      <c r="BL343" s="907" t="s">
        <v>534</v>
      </c>
      <c r="BM343" s="907" t="s">
        <v>534</v>
      </c>
      <c r="BN343" s="907" t="s">
        <v>534</v>
      </c>
      <c r="BO343" s="907" t="s">
        <v>534</v>
      </c>
      <c r="BP343" s="907" t="s">
        <v>534</v>
      </c>
      <c r="BQ343" s="907" t="s">
        <v>534</v>
      </c>
      <c r="BR343" s="907" t="s">
        <v>534</v>
      </c>
      <c r="BS343" s="907" t="s">
        <v>534</v>
      </c>
      <c r="BT343" s="907" t="s">
        <v>534</v>
      </c>
      <c r="BU343" s="907" t="s">
        <v>1140</v>
      </c>
      <c r="BV343" s="907" t="s">
        <v>1140</v>
      </c>
      <c r="BW343" s="907" t="s">
        <v>1140</v>
      </c>
      <c r="BX343" s="907" t="s">
        <v>1140</v>
      </c>
      <c r="BY343" s="907" t="s">
        <v>1140</v>
      </c>
      <c r="BZ343" s="907" t="s">
        <v>534</v>
      </c>
      <c r="CA343" s="907" t="s">
        <v>534</v>
      </c>
      <c r="CB343" s="907" t="s">
        <v>1140</v>
      </c>
      <c r="CC343" s="907" t="s">
        <v>1140</v>
      </c>
      <c r="CD343" s="907" t="s">
        <v>1140</v>
      </c>
      <c r="CE343" s="907" t="s">
        <v>1140</v>
      </c>
      <c r="CF343" s="907" t="s">
        <v>534</v>
      </c>
      <c r="CG343" s="907" t="s">
        <v>1140</v>
      </c>
      <c r="CH343" s="907" t="s">
        <v>1140</v>
      </c>
      <c r="CI343" s="907" t="s">
        <v>1140</v>
      </c>
      <c r="CJ343" s="907" t="s">
        <v>1140</v>
      </c>
      <c r="CK343" s="907" t="s">
        <v>1140</v>
      </c>
      <c r="CL343" s="907" t="s">
        <v>1140</v>
      </c>
      <c r="CM343" s="907" t="s">
        <v>1140</v>
      </c>
      <c r="CN343" s="907" t="s">
        <v>534</v>
      </c>
      <c r="CO343" s="907" t="s">
        <v>1140</v>
      </c>
      <c r="CP343" s="907" t="s">
        <v>1140</v>
      </c>
      <c r="CQ343" s="907" t="s">
        <v>1140</v>
      </c>
      <c r="CR343" s="907" t="s">
        <v>1140</v>
      </c>
      <c r="CS343" s="907" t="s">
        <v>1140</v>
      </c>
      <c r="CT343" s="907" t="s">
        <v>1140</v>
      </c>
      <c r="CU343" s="907" t="s">
        <v>1140</v>
      </c>
      <c r="CV343" s="907" t="s">
        <v>1140</v>
      </c>
      <c r="CW343" s="907" t="s">
        <v>1140</v>
      </c>
      <c r="CX343" s="907" t="s">
        <v>1140</v>
      </c>
      <c r="CY343" s="907" t="s">
        <v>1140</v>
      </c>
      <c r="CZ343" s="907" t="s">
        <v>534</v>
      </c>
      <c r="DA343" s="907" t="s">
        <v>1140</v>
      </c>
      <c r="DB343" s="907" t="s">
        <v>1140</v>
      </c>
      <c r="DC343" s="907" t="s">
        <v>1140</v>
      </c>
      <c r="DD343" s="907" t="s">
        <v>1140</v>
      </c>
      <c r="DE343" s="907" t="s">
        <v>1140</v>
      </c>
      <c r="DF343" s="907" t="s">
        <v>1140</v>
      </c>
      <c r="DG343" s="907" t="s">
        <v>1140</v>
      </c>
      <c r="DH343" s="907" t="s">
        <v>1140</v>
      </c>
      <c r="DI343" s="907" t="s">
        <v>1140</v>
      </c>
      <c r="DJ343" s="907" t="s">
        <v>534</v>
      </c>
      <c r="DK343" s="907" t="s">
        <v>1140</v>
      </c>
      <c r="DL343" s="907" t="s">
        <v>1140</v>
      </c>
      <c r="DM343" s="907" t="s">
        <v>534</v>
      </c>
      <c r="DN343" s="907" t="s">
        <v>534</v>
      </c>
      <c r="DO343" s="907" t="s">
        <v>1140</v>
      </c>
      <c r="DP343" s="907" t="s">
        <v>1140</v>
      </c>
      <c r="DQ343" s="907" t="s">
        <v>1140</v>
      </c>
      <c r="DR343" s="907" t="s">
        <v>534</v>
      </c>
      <c r="DS343" s="907" t="s">
        <v>534</v>
      </c>
      <c r="DT343" s="907" t="s">
        <v>1140</v>
      </c>
      <c r="DU343" s="907" t="s">
        <v>1140</v>
      </c>
      <c r="DV343" s="907" t="s">
        <v>1140</v>
      </c>
      <c r="DW343" s="907" t="s">
        <v>534</v>
      </c>
      <c r="DX343" s="907" t="s">
        <v>534</v>
      </c>
      <c r="DY343" s="907" t="s">
        <v>534</v>
      </c>
      <c r="DZ343" s="907" t="s">
        <v>534</v>
      </c>
      <c r="EA343" s="907" t="s">
        <v>534</v>
      </c>
      <c r="EB343" s="907" t="s">
        <v>534</v>
      </c>
      <c r="EC343" s="907" t="s">
        <v>534</v>
      </c>
      <c r="ED343" s="907" t="s">
        <v>534</v>
      </c>
      <c r="EE343" s="907" t="s">
        <v>534</v>
      </c>
      <c r="EF343" s="907" t="s">
        <v>1140</v>
      </c>
      <c r="EG343" s="907" t="s">
        <v>1140</v>
      </c>
      <c r="EH343" s="907" t="s">
        <v>1140</v>
      </c>
      <c r="EI343" s="907" t="s">
        <v>1140</v>
      </c>
      <c r="EJ343" s="907" t="s">
        <v>1140</v>
      </c>
      <c r="EK343" s="907" t="s">
        <v>1140</v>
      </c>
      <c r="EL343" s="907" t="s">
        <v>1140</v>
      </c>
      <c r="EM343" s="907" t="s">
        <v>1140</v>
      </c>
      <c r="EN343" s="907" t="s">
        <v>1140</v>
      </c>
      <c r="EO343" s="907" t="s">
        <v>1140</v>
      </c>
      <c r="EP343" s="907" t="s">
        <v>1140</v>
      </c>
      <c r="EQ343" s="907" t="s">
        <v>1140</v>
      </c>
      <c r="ER343" s="907" t="s">
        <v>1140</v>
      </c>
      <c r="ES343" s="907" t="s">
        <v>1140</v>
      </c>
      <c r="ET343" s="907" t="s">
        <v>534</v>
      </c>
      <c r="EU343" s="907" t="s">
        <v>534</v>
      </c>
      <c r="EV343" s="907" t="s">
        <v>534</v>
      </c>
      <c r="EW343" s="907" t="s">
        <v>1140</v>
      </c>
      <c r="EX343" s="907" t="s">
        <v>534</v>
      </c>
      <c r="EY343" s="907" t="s">
        <v>1140</v>
      </c>
      <c r="EZ343" s="907" t="s">
        <v>1140</v>
      </c>
      <c r="FA343" s="907" t="s">
        <v>534</v>
      </c>
      <c r="FB343" s="907" t="s">
        <v>1140</v>
      </c>
      <c r="FC343" s="907" t="s">
        <v>1140</v>
      </c>
      <c r="FD343" s="907" t="s">
        <v>1140</v>
      </c>
      <c r="FE343" s="907" t="s">
        <v>534</v>
      </c>
      <c r="FF343" s="907" t="s">
        <v>1140</v>
      </c>
      <c r="FG343" s="907" t="s">
        <v>1140</v>
      </c>
      <c r="FH343" s="907" t="s">
        <v>1140</v>
      </c>
      <c r="FI343" s="907" t="s">
        <v>1140</v>
      </c>
      <c r="FJ343" s="907" t="s">
        <v>1140</v>
      </c>
      <c r="FK343" s="907" t="s">
        <v>1140</v>
      </c>
      <c r="FL343" s="907" t="s">
        <v>1140</v>
      </c>
      <c r="FM343" s="907" t="s">
        <v>1140</v>
      </c>
      <c r="FN343" s="907" t="s">
        <v>1140</v>
      </c>
      <c r="FO343" s="907" t="s">
        <v>1140</v>
      </c>
      <c r="FP343" s="907" t="s">
        <v>1140</v>
      </c>
      <c r="FQ343" s="907" t="s">
        <v>1140</v>
      </c>
      <c r="FR343" s="907" t="s">
        <v>534</v>
      </c>
      <c r="FS343" s="907" t="s">
        <v>1140</v>
      </c>
      <c r="FT343" s="907" t="s">
        <v>1140</v>
      </c>
      <c r="FU343" s="907" t="s">
        <v>1140</v>
      </c>
      <c r="FV343" s="907" t="s">
        <v>534</v>
      </c>
      <c r="FW343" s="907" t="s">
        <v>1140</v>
      </c>
      <c r="FX343" s="907" t="s">
        <v>534</v>
      </c>
      <c r="FY343" s="907" t="s">
        <v>534</v>
      </c>
      <c r="FZ343" s="907" t="s">
        <v>534</v>
      </c>
      <c r="GA343" s="907" t="s">
        <v>534</v>
      </c>
      <c r="GB343" s="907" t="s">
        <v>534</v>
      </c>
      <c r="GC343" s="907" t="s">
        <v>1140</v>
      </c>
      <c r="GD343" s="907" t="s">
        <v>534</v>
      </c>
      <c r="GE343" s="907" t="s">
        <v>534</v>
      </c>
      <c r="GF343" s="907" t="s">
        <v>1140</v>
      </c>
      <c r="GG343" s="907" t="s">
        <v>1140</v>
      </c>
      <c r="GH343" s="907" t="s">
        <v>534</v>
      </c>
      <c r="GI343" s="907" t="s">
        <v>1140</v>
      </c>
      <c r="GJ343" s="907" t="s">
        <v>534</v>
      </c>
      <c r="GK343" s="907" t="s">
        <v>1140</v>
      </c>
    </row>
    <row r="344" spans="1:193" x14ac:dyDescent="0.2">
      <c r="A344" s="906">
        <v>44804</v>
      </c>
      <c r="B344" s="907" t="s">
        <v>1140</v>
      </c>
      <c r="C344" s="907" t="s">
        <v>1140</v>
      </c>
      <c r="D344" s="907" t="s">
        <v>1140</v>
      </c>
      <c r="E344" s="907" t="s">
        <v>534</v>
      </c>
      <c r="F344" s="907" t="s">
        <v>1140</v>
      </c>
      <c r="G344" s="907" t="s">
        <v>1140</v>
      </c>
      <c r="H344" s="907" t="s">
        <v>1140</v>
      </c>
      <c r="I344" s="907" t="s">
        <v>534</v>
      </c>
      <c r="J344" s="907" t="s">
        <v>534</v>
      </c>
      <c r="K344" s="907" t="s">
        <v>534</v>
      </c>
      <c r="L344" s="907" t="s">
        <v>1140</v>
      </c>
      <c r="M344" s="907" t="s">
        <v>1140</v>
      </c>
      <c r="N344" s="907" t="s">
        <v>1140</v>
      </c>
      <c r="O344" s="907" t="s">
        <v>1140</v>
      </c>
      <c r="P344" s="907" t="s">
        <v>1140</v>
      </c>
      <c r="Q344" s="907" t="s">
        <v>1140</v>
      </c>
      <c r="R344" s="907" t="s">
        <v>1140</v>
      </c>
      <c r="S344" s="907" t="s">
        <v>1140</v>
      </c>
      <c r="T344" s="907" t="s">
        <v>1140</v>
      </c>
      <c r="U344" s="907" t="s">
        <v>1140</v>
      </c>
      <c r="V344" s="907" t="s">
        <v>1140</v>
      </c>
      <c r="W344" s="907" t="s">
        <v>1140</v>
      </c>
      <c r="X344" s="907" t="s">
        <v>1140</v>
      </c>
      <c r="Y344" s="907" t="s">
        <v>1140</v>
      </c>
      <c r="Z344" s="907" t="s">
        <v>1140</v>
      </c>
      <c r="AA344" s="907" t="s">
        <v>1140</v>
      </c>
      <c r="AB344" s="907" t="s">
        <v>1140</v>
      </c>
      <c r="AC344" s="907" t="s">
        <v>1140</v>
      </c>
      <c r="AD344" s="907" t="s">
        <v>1140</v>
      </c>
      <c r="AE344" s="907" t="s">
        <v>1140</v>
      </c>
      <c r="AF344" s="907" t="s">
        <v>1140</v>
      </c>
      <c r="AG344" s="907" t="s">
        <v>1140</v>
      </c>
      <c r="AH344" s="907" t="s">
        <v>1140</v>
      </c>
      <c r="AI344" s="907" t="s">
        <v>1140</v>
      </c>
      <c r="AJ344" s="907" t="s">
        <v>1140</v>
      </c>
      <c r="AK344" s="907" t="s">
        <v>1140</v>
      </c>
      <c r="AL344" s="907" t="s">
        <v>1140</v>
      </c>
      <c r="AM344" s="907" t="s">
        <v>1140</v>
      </c>
      <c r="AN344" s="907" t="s">
        <v>1140</v>
      </c>
      <c r="AO344" s="907" t="s">
        <v>1140</v>
      </c>
      <c r="AP344" s="907" t="s">
        <v>1140</v>
      </c>
      <c r="AQ344" s="907" t="s">
        <v>1140</v>
      </c>
      <c r="AR344" s="907" t="s">
        <v>1140</v>
      </c>
      <c r="AS344" s="907" t="s">
        <v>1140</v>
      </c>
      <c r="AT344" s="907" t="s">
        <v>1140</v>
      </c>
      <c r="AU344" s="907" t="s">
        <v>1140</v>
      </c>
      <c r="AV344" s="907" t="s">
        <v>1140</v>
      </c>
      <c r="AW344" s="907" t="s">
        <v>1140</v>
      </c>
      <c r="AX344" s="907" t="s">
        <v>1140</v>
      </c>
      <c r="AY344" s="907" t="s">
        <v>534</v>
      </c>
      <c r="AZ344" s="907" t="s">
        <v>534</v>
      </c>
      <c r="BA344" s="907" t="s">
        <v>1140</v>
      </c>
      <c r="BB344" s="907" t="s">
        <v>534</v>
      </c>
      <c r="BC344" s="907" t="s">
        <v>1140</v>
      </c>
      <c r="BD344" s="907" t="s">
        <v>534</v>
      </c>
      <c r="BE344" s="907" t="s">
        <v>1140</v>
      </c>
      <c r="BF344" s="907" t="s">
        <v>1140</v>
      </c>
      <c r="BG344" s="907" t="s">
        <v>534</v>
      </c>
      <c r="BH344" s="907" t="s">
        <v>534</v>
      </c>
      <c r="BI344" s="907" t="s">
        <v>1140</v>
      </c>
      <c r="BJ344" s="907" t="s">
        <v>534</v>
      </c>
      <c r="BK344" s="907" t="s">
        <v>1140</v>
      </c>
      <c r="BL344" s="907" t="s">
        <v>534</v>
      </c>
      <c r="BM344" s="907" t="s">
        <v>1140</v>
      </c>
      <c r="BN344" s="907" t="s">
        <v>1140</v>
      </c>
      <c r="BO344" s="907" t="s">
        <v>534</v>
      </c>
      <c r="BP344" s="907" t="s">
        <v>534</v>
      </c>
      <c r="BQ344" s="907" t="s">
        <v>534</v>
      </c>
      <c r="BR344" s="907" t="s">
        <v>534</v>
      </c>
      <c r="BS344" s="907" t="s">
        <v>1140</v>
      </c>
      <c r="BT344" s="907" t="s">
        <v>534</v>
      </c>
      <c r="BU344" s="907" t="s">
        <v>1140</v>
      </c>
      <c r="BV344" s="907" t="s">
        <v>1140</v>
      </c>
      <c r="BW344" s="907" t="s">
        <v>1140</v>
      </c>
      <c r="BX344" s="907" t="s">
        <v>1140</v>
      </c>
      <c r="BY344" s="907" t="s">
        <v>1140</v>
      </c>
      <c r="BZ344" s="907" t="s">
        <v>534</v>
      </c>
      <c r="CA344" s="907" t="s">
        <v>534</v>
      </c>
      <c r="CB344" s="907" t="s">
        <v>1140</v>
      </c>
      <c r="CC344" s="907" t="s">
        <v>1140</v>
      </c>
      <c r="CD344" s="907" t="s">
        <v>1140</v>
      </c>
      <c r="CE344" s="907" t="s">
        <v>1140</v>
      </c>
      <c r="CF344" s="907" t="s">
        <v>534</v>
      </c>
      <c r="CG344" s="907" t="s">
        <v>1140</v>
      </c>
      <c r="CH344" s="907" t="s">
        <v>1140</v>
      </c>
      <c r="CI344" s="907" t="s">
        <v>1140</v>
      </c>
      <c r="CJ344" s="907" t="s">
        <v>1140</v>
      </c>
      <c r="CK344" s="907" t="s">
        <v>1140</v>
      </c>
      <c r="CL344" s="907" t="s">
        <v>1140</v>
      </c>
      <c r="CM344" s="907" t="s">
        <v>1140</v>
      </c>
      <c r="CN344" s="907" t="s">
        <v>534</v>
      </c>
      <c r="CO344" s="907" t="s">
        <v>1140</v>
      </c>
      <c r="CP344" s="907" t="s">
        <v>1140</v>
      </c>
      <c r="CQ344" s="907" t="s">
        <v>1140</v>
      </c>
      <c r="CR344" s="907" t="s">
        <v>1140</v>
      </c>
      <c r="CS344" s="907" t="s">
        <v>1140</v>
      </c>
      <c r="CT344" s="907" t="s">
        <v>1140</v>
      </c>
      <c r="CU344" s="907" t="s">
        <v>1140</v>
      </c>
      <c r="CV344" s="907" t="s">
        <v>1140</v>
      </c>
      <c r="CW344" s="907" t="s">
        <v>1140</v>
      </c>
      <c r="CX344" s="907" t="s">
        <v>1140</v>
      </c>
      <c r="CY344" s="907" t="s">
        <v>1140</v>
      </c>
      <c r="CZ344" s="907" t="s">
        <v>1140</v>
      </c>
      <c r="DA344" s="907" t="s">
        <v>1140</v>
      </c>
      <c r="DB344" s="907" t="s">
        <v>1140</v>
      </c>
      <c r="DC344" s="907" t="s">
        <v>1140</v>
      </c>
      <c r="DD344" s="907" t="s">
        <v>1140</v>
      </c>
      <c r="DE344" s="907" t="s">
        <v>1140</v>
      </c>
      <c r="DF344" s="907" t="s">
        <v>1140</v>
      </c>
      <c r="DG344" s="907" t="s">
        <v>1140</v>
      </c>
      <c r="DH344" s="907" t="s">
        <v>1140</v>
      </c>
      <c r="DI344" s="907" t="s">
        <v>1140</v>
      </c>
      <c r="DJ344" s="907" t="s">
        <v>534</v>
      </c>
      <c r="DK344" s="907" t="s">
        <v>1140</v>
      </c>
      <c r="DL344" s="907" t="s">
        <v>1140</v>
      </c>
      <c r="DM344" s="907" t="s">
        <v>1140</v>
      </c>
      <c r="DN344" s="907" t="s">
        <v>1140</v>
      </c>
      <c r="DO344" s="907" t="s">
        <v>1140</v>
      </c>
      <c r="DP344" s="907" t="s">
        <v>1140</v>
      </c>
      <c r="DQ344" s="907" t="s">
        <v>1140</v>
      </c>
      <c r="DR344" s="907" t="s">
        <v>1140</v>
      </c>
      <c r="DS344" s="907" t="s">
        <v>1140</v>
      </c>
      <c r="DT344" s="907" t="s">
        <v>1140</v>
      </c>
      <c r="DU344" s="907" t="s">
        <v>1140</v>
      </c>
      <c r="DV344" s="907" t="s">
        <v>1140</v>
      </c>
      <c r="DW344" s="907" t="s">
        <v>534</v>
      </c>
      <c r="DX344" s="907" t="s">
        <v>534</v>
      </c>
      <c r="DY344" s="907" t="s">
        <v>534</v>
      </c>
      <c r="DZ344" s="907" t="s">
        <v>1140</v>
      </c>
      <c r="EA344" s="907" t="s">
        <v>534</v>
      </c>
      <c r="EB344" s="907" t="s">
        <v>1140</v>
      </c>
      <c r="EC344" s="907" t="s">
        <v>534</v>
      </c>
      <c r="ED344" s="907" t="s">
        <v>1140</v>
      </c>
      <c r="EE344" s="907" t="s">
        <v>1140</v>
      </c>
      <c r="EF344" s="907" t="s">
        <v>1140</v>
      </c>
      <c r="EG344" s="907" t="s">
        <v>1140</v>
      </c>
      <c r="EH344" s="907" t="s">
        <v>1140</v>
      </c>
      <c r="EI344" s="907" t="s">
        <v>1140</v>
      </c>
      <c r="EJ344" s="907" t="s">
        <v>1140</v>
      </c>
      <c r="EK344" s="907" t="s">
        <v>1140</v>
      </c>
      <c r="EL344" s="907" t="s">
        <v>1140</v>
      </c>
      <c r="EM344" s="907" t="s">
        <v>1140</v>
      </c>
      <c r="EN344" s="907" t="s">
        <v>1140</v>
      </c>
      <c r="EO344" s="907" t="s">
        <v>1140</v>
      </c>
      <c r="EP344" s="907" t="s">
        <v>1140</v>
      </c>
      <c r="EQ344" s="907" t="s">
        <v>1140</v>
      </c>
      <c r="ER344" s="907" t="s">
        <v>1140</v>
      </c>
      <c r="ES344" s="907" t="s">
        <v>1140</v>
      </c>
      <c r="ET344" s="907" t="s">
        <v>534</v>
      </c>
      <c r="EU344" s="907" t="s">
        <v>534</v>
      </c>
      <c r="EV344" s="907" t="s">
        <v>1140</v>
      </c>
      <c r="EW344" s="907" t="s">
        <v>1140</v>
      </c>
      <c r="EX344" s="907" t="s">
        <v>534</v>
      </c>
      <c r="EY344" s="907" t="s">
        <v>1140</v>
      </c>
      <c r="EZ344" s="907" t="s">
        <v>1140</v>
      </c>
      <c r="FA344" s="907" t="s">
        <v>1140</v>
      </c>
      <c r="FB344" s="907" t="s">
        <v>1140</v>
      </c>
      <c r="FC344" s="907" t="s">
        <v>1140</v>
      </c>
      <c r="FD344" s="907" t="s">
        <v>1140</v>
      </c>
      <c r="FE344" s="907" t="s">
        <v>1140</v>
      </c>
      <c r="FF344" s="907" t="s">
        <v>1140</v>
      </c>
      <c r="FG344" s="907" t="s">
        <v>1140</v>
      </c>
      <c r="FH344" s="907" t="s">
        <v>1140</v>
      </c>
      <c r="FI344" s="907" t="s">
        <v>1140</v>
      </c>
      <c r="FJ344" s="907" t="s">
        <v>1140</v>
      </c>
      <c r="FK344" s="907" t="s">
        <v>1140</v>
      </c>
      <c r="FL344" s="907" t="s">
        <v>1140</v>
      </c>
      <c r="FM344" s="907" t="s">
        <v>1140</v>
      </c>
      <c r="FN344" s="907" t="s">
        <v>1140</v>
      </c>
      <c r="FO344" s="907" t="s">
        <v>1140</v>
      </c>
      <c r="FP344" s="907" t="s">
        <v>1140</v>
      </c>
      <c r="FQ344" s="907" t="s">
        <v>1140</v>
      </c>
      <c r="FR344" s="907" t="s">
        <v>534</v>
      </c>
      <c r="FS344" s="907" t="s">
        <v>1140</v>
      </c>
      <c r="FT344" s="907" t="s">
        <v>1140</v>
      </c>
      <c r="FU344" s="907" t="s">
        <v>1140</v>
      </c>
      <c r="FV344" s="907" t="s">
        <v>534</v>
      </c>
      <c r="FW344" s="907" t="s">
        <v>1140</v>
      </c>
      <c r="FX344" s="907" t="s">
        <v>534</v>
      </c>
      <c r="FY344" s="907" t="s">
        <v>534</v>
      </c>
      <c r="FZ344" s="907" t="s">
        <v>534</v>
      </c>
      <c r="GA344" s="907" t="s">
        <v>534</v>
      </c>
      <c r="GB344" s="907" t="s">
        <v>1140</v>
      </c>
      <c r="GC344" s="907" t="s">
        <v>1140</v>
      </c>
      <c r="GD344" s="907" t="s">
        <v>534</v>
      </c>
      <c r="GE344" s="907" t="s">
        <v>534</v>
      </c>
      <c r="GF344" s="907" t="s">
        <v>1140</v>
      </c>
      <c r="GG344" s="907" t="s">
        <v>1140</v>
      </c>
      <c r="GH344" s="907" t="s">
        <v>534</v>
      </c>
      <c r="GI344" s="907" t="s">
        <v>1140</v>
      </c>
      <c r="GJ344" s="907" t="s">
        <v>534</v>
      </c>
      <c r="GK344" s="907" t="s">
        <v>534</v>
      </c>
    </row>
    <row r="345" spans="1:193" x14ac:dyDescent="0.2">
      <c r="A345" s="906">
        <v>44805</v>
      </c>
      <c r="B345" s="907" t="s">
        <v>1140</v>
      </c>
      <c r="C345" s="907" t="s">
        <v>1140</v>
      </c>
      <c r="D345" s="907" t="s">
        <v>1140</v>
      </c>
      <c r="E345" s="907" t="s">
        <v>534</v>
      </c>
      <c r="F345" s="907" t="s">
        <v>1140</v>
      </c>
      <c r="G345" s="907" t="s">
        <v>1140</v>
      </c>
      <c r="H345" s="907" t="s">
        <v>1140</v>
      </c>
      <c r="I345" s="907" t="s">
        <v>1140</v>
      </c>
      <c r="J345" s="907" t="s">
        <v>534</v>
      </c>
      <c r="K345" s="907" t="s">
        <v>534</v>
      </c>
      <c r="L345" s="907" t="s">
        <v>1140</v>
      </c>
      <c r="M345" s="907" t="s">
        <v>1140</v>
      </c>
      <c r="N345" s="907" t="s">
        <v>1140</v>
      </c>
      <c r="O345" s="907" t="s">
        <v>1140</v>
      </c>
      <c r="P345" s="907" t="s">
        <v>1140</v>
      </c>
      <c r="Q345" s="907" t="s">
        <v>1140</v>
      </c>
      <c r="R345" s="907" t="s">
        <v>1140</v>
      </c>
      <c r="S345" s="907" t="s">
        <v>1140</v>
      </c>
      <c r="T345" s="907" t="s">
        <v>1140</v>
      </c>
      <c r="U345" s="907" t="s">
        <v>1140</v>
      </c>
      <c r="V345" s="907" t="s">
        <v>1140</v>
      </c>
      <c r="W345" s="907" t="s">
        <v>1140</v>
      </c>
      <c r="X345" s="907" t="s">
        <v>1140</v>
      </c>
      <c r="Y345" s="907" t="s">
        <v>1140</v>
      </c>
      <c r="Z345" s="907" t="s">
        <v>1140</v>
      </c>
      <c r="AA345" s="907" t="s">
        <v>1140</v>
      </c>
      <c r="AB345" s="907" t="s">
        <v>1140</v>
      </c>
      <c r="AC345" s="907" t="s">
        <v>1140</v>
      </c>
      <c r="AD345" s="907" t="s">
        <v>1140</v>
      </c>
      <c r="AE345" s="907" t="s">
        <v>1140</v>
      </c>
      <c r="AF345" s="907" t="s">
        <v>1140</v>
      </c>
      <c r="AG345" s="907" t="s">
        <v>1140</v>
      </c>
      <c r="AH345" s="907" t="s">
        <v>1140</v>
      </c>
      <c r="AI345" s="907" t="s">
        <v>1140</v>
      </c>
      <c r="AJ345" s="907" t="s">
        <v>1140</v>
      </c>
      <c r="AK345" s="907" t="s">
        <v>1140</v>
      </c>
      <c r="AL345" s="907" t="s">
        <v>1140</v>
      </c>
      <c r="AM345" s="907" t="s">
        <v>1140</v>
      </c>
      <c r="AN345" s="907" t="s">
        <v>1140</v>
      </c>
      <c r="AO345" s="907" t="s">
        <v>1140</v>
      </c>
      <c r="AP345" s="907" t="s">
        <v>1140</v>
      </c>
      <c r="AQ345" s="907" t="s">
        <v>1140</v>
      </c>
      <c r="AR345" s="907" t="s">
        <v>1140</v>
      </c>
      <c r="AS345" s="907" t="s">
        <v>1140</v>
      </c>
      <c r="AT345" s="907" t="s">
        <v>1140</v>
      </c>
      <c r="AU345" s="907" t="s">
        <v>1140</v>
      </c>
      <c r="AV345" s="907" t="s">
        <v>1140</v>
      </c>
      <c r="AW345" s="907" t="s">
        <v>1140</v>
      </c>
      <c r="AX345" s="907" t="s">
        <v>1140</v>
      </c>
      <c r="AY345" s="907" t="s">
        <v>534</v>
      </c>
      <c r="AZ345" s="907" t="s">
        <v>534</v>
      </c>
      <c r="BA345" s="907" t="s">
        <v>1140</v>
      </c>
      <c r="BB345" s="907" t="s">
        <v>534</v>
      </c>
      <c r="BC345" s="907" t="s">
        <v>1140</v>
      </c>
      <c r="BD345" s="907" t="s">
        <v>534</v>
      </c>
      <c r="BE345" s="907" t="s">
        <v>1140</v>
      </c>
      <c r="BF345" s="907" t="s">
        <v>1140</v>
      </c>
      <c r="BG345" s="907" t="s">
        <v>534</v>
      </c>
      <c r="BH345" s="907" t="s">
        <v>534</v>
      </c>
      <c r="BI345" s="907" t="s">
        <v>1140</v>
      </c>
      <c r="BJ345" s="907" t="s">
        <v>534</v>
      </c>
      <c r="BK345" s="907" t="s">
        <v>1140</v>
      </c>
      <c r="BL345" s="907" t="s">
        <v>534</v>
      </c>
      <c r="BM345" s="907" t="s">
        <v>1140</v>
      </c>
      <c r="BN345" s="907" t="s">
        <v>1140</v>
      </c>
      <c r="BO345" s="907" t="s">
        <v>534</v>
      </c>
      <c r="BP345" s="907" t="s">
        <v>534</v>
      </c>
      <c r="BQ345" s="907" t="s">
        <v>534</v>
      </c>
      <c r="BR345" s="907" t="s">
        <v>534</v>
      </c>
      <c r="BS345" s="907" t="s">
        <v>1140</v>
      </c>
      <c r="BT345" s="907" t="s">
        <v>534</v>
      </c>
      <c r="BU345" s="907" t="s">
        <v>1140</v>
      </c>
      <c r="BV345" s="907" t="s">
        <v>1140</v>
      </c>
      <c r="BW345" s="907" t="s">
        <v>1140</v>
      </c>
      <c r="BX345" s="907" t="s">
        <v>1140</v>
      </c>
      <c r="BY345" s="907" t="s">
        <v>1140</v>
      </c>
      <c r="BZ345" s="907" t="s">
        <v>534</v>
      </c>
      <c r="CA345" s="907" t="s">
        <v>534</v>
      </c>
      <c r="CB345" s="907" t="s">
        <v>1140</v>
      </c>
      <c r="CC345" s="907" t="s">
        <v>1140</v>
      </c>
      <c r="CD345" s="907" t="s">
        <v>1140</v>
      </c>
      <c r="CE345" s="907" t="s">
        <v>1140</v>
      </c>
      <c r="CF345" s="907" t="s">
        <v>534</v>
      </c>
      <c r="CG345" s="907" t="s">
        <v>1140</v>
      </c>
      <c r="CH345" s="907" t="s">
        <v>1140</v>
      </c>
      <c r="CI345" s="907" t="s">
        <v>1140</v>
      </c>
      <c r="CJ345" s="907" t="s">
        <v>1140</v>
      </c>
      <c r="CK345" s="907" t="s">
        <v>1140</v>
      </c>
      <c r="CL345" s="907" t="s">
        <v>1140</v>
      </c>
      <c r="CM345" s="907" t="s">
        <v>1140</v>
      </c>
      <c r="CN345" s="907" t="s">
        <v>534</v>
      </c>
      <c r="CO345" s="907" t="s">
        <v>1140</v>
      </c>
      <c r="CP345" s="907" t="s">
        <v>1140</v>
      </c>
      <c r="CQ345" s="907" t="s">
        <v>1140</v>
      </c>
      <c r="CR345" s="907" t="s">
        <v>1140</v>
      </c>
      <c r="CS345" s="907" t="s">
        <v>1140</v>
      </c>
      <c r="CT345" s="907" t="s">
        <v>1140</v>
      </c>
      <c r="CU345" s="907" t="s">
        <v>1140</v>
      </c>
      <c r="CV345" s="907" t="s">
        <v>1140</v>
      </c>
      <c r="CW345" s="907" t="s">
        <v>1140</v>
      </c>
      <c r="CX345" s="907" t="s">
        <v>1140</v>
      </c>
      <c r="CY345" s="907" t="s">
        <v>1140</v>
      </c>
      <c r="CZ345" s="907" t="s">
        <v>534</v>
      </c>
      <c r="DA345" s="907" t="s">
        <v>1140</v>
      </c>
      <c r="DB345" s="907" t="s">
        <v>1140</v>
      </c>
      <c r="DC345" s="907" t="s">
        <v>1140</v>
      </c>
      <c r="DD345" s="907" t="s">
        <v>1140</v>
      </c>
      <c r="DE345" s="907" t="s">
        <v>1140</v>
      </c>
      <c r="DF345" s="907" t="s">
        <v>1140</v>
      </c>
      <c r="DG345" s="907" t="s">
        <v>1140</v>
      </c>
      <c r="DH345" s="907" t="s">
        <v>1140</v>
      </c>
      <c r="DI345" s="907" t="s">
        <v>1140</v>
      </c>
      <c r="DJ345" s="907" t="s">
        <v>534</v>
      </c>
      <c r="DK345" s="907" t="s">
        <v>1140</v>
      </c>
      <c r="DL345" s="907" t="s">
        <v>1140</v>
      </c>
      <c r="DM345" s="907" t="s">
        <v>1140</v>
      </c>
      <c r="DN345" s="907" t="s">
        <v>1140</v>
      </c>
      <c r="DO345" s="907" t="s">
        <v>1140</v>
      </c>
      <c r="DP345" s="907" t="s">
        <v>1140</v>
      </c>
      <c r="DQ345" s="907" t="s">
        <v>1140</v>
      </c>
      <c r="DR345" s="907" t="s">
        <v>1140</v>
      </c>
      <c r="DS345" s="907" t="s">
        <v>1140</v>
      </c>
      <c r="DT345" s="907" t="s">
        <v>1140</v>
      </c>
      <c r="DU345" s="907" t="s">
        <v>1140</v>
      </c>
      <c r="DV345" s="907" t="s">
        <v>1140</v>
      </c>
      <c r="DW345" s="907" t="s">
        <v>534</v>
      </c>
      <c r="DX345" s="907" t="s">
        <v>534</v>
      </c>
      <c r="DY345" s="907" t="s">
        <v>534</v>
      </c>
      <c r="DZ345" s="907" t="s">
        <v>534</v>
      </c>
      <c r="EA345" s="907" t="s">
        <v>534</v>
      </c>
      <c r="EB345" s="907" t="s">
        <v>534</v>
      </c>
      <c r="EC345" s="907" t="s">
        <v>534</v>
      </c>
      <c r="ED345" s="907" t="s">
        <v>534</v>
      </c>
      <c r="EE345" s="907" t="s">
        <v>534</v>
      </c>
      <c r="EF345" s="907" t="s">
        <v>1140</v>
      </c>
      <c r="EG345" s="907" t="s">
        <v>1140</v>
      </c>
      <c r="EH345" s="907" t="s">
        <v>1140</v>
      </c>
      <c r="EI345" s="907" t="s">
        <v>1140</v>
      </c>
      <c r="EJ345" s="907" t="s">
        <v>1140</v>
      </c>
      <c r="EK345" s="907" t="s">
        <v>1140</v>
      </c>
      <c r="EL345" s="907" t="s">
        <v>1140</v>
      </c>
      <c r="EM345" s="907" t="s">
        <v>1140</v>
      </c>
      <c r="EN345" s="907" t="s">
        <v>1140</v>
      </c>
      <c r="EO345" s="907" t="s">
        <v>1140</v>
      </c>
      <c r="EP345" s="907" t="s">
        <v>1140</v>
      </c>
      <c r="EQ345" s="907" t="s">
        <v>1140</v>
      </c>
      <c r="ER345" s="907" t="s">
        <v>1140</v>
      </c>
      <c r="ES345" s="907" t="s">
        <v>1140</v>
      </c>
      <c r="ET345" s="907" t="s">
        <v>534</v>
      </c>
      <c r="EU345" s="907" t="s">
        <v>534</v>
      </c>
      <c r="EV345" s="907" t="s">
        <v>534</v>
      </c>
      <c r="EW345" s="907" t="s">
        <v>1140</v>
      </c>
      <c r="EX345" s="907" t="s">
        <v>534</v>
      </c>
      <c r="EY345" s="907" t="s">
        <v>1140</v>
      </c>
      <c r="EZ345" s="907" t="s">
        <v>1140</v>
      </c>
      <c r="FA345" s="907" t="s">
        <v>1140</v>
      </c>
      <c r="FB345" s="907" t="s">
        <v>1140</v>
      </c>
      <c r="FC345" s="907" t="s">
        <v>1140</v>
      </c>
      <c r="FD345" s="907" t="s">
        <v>1140</v>
      </c>
      <c r="FE345" s="907" t="s">
        <v>1140</v>
      </c>
      <c r="FF345" s="907" t="s">
        <v>1140</v>
      </c>
      <c r="FG345" s="907" t="s">
        <v>1140</v>
      </c>
      <c r="FH345" s="907" t="s">
        <v>1140</v>
      </c>
      <c r="FI345" s="907" t="s">
        <v>1140</v>
      </c>
      <c r="FJ345" s="907" t="s">
        <v>1140</v>
      </c>
      <c r="FK345" s="907" t="s">
        <v>1140</v>
      </c>
      <c r="FL345" s="907" t="s">
        <v>1140</v>
      </c>
      <c r="FM345" s="907" t="s">
        <v>1140</v>
      </c>
      <c r="FN345" s="907" t="s">
        <v>1140</v>
      </c>
      <c r="FO345" s="907" t="s">
        <v>1140</v>
      </c>
      <c r="FP345" s="907" t="s">
        <v>1140</v>
      </c>
      <c r="FQ345" s="907" t="s">
        <v>1140</v>
      </c>
      <c r="FR345" s="907" t="s">
        <v>534</v>
      </c>
      <c r="FS345" s="907" t="s">
        <v>1140</v>
      </c>
      <c r="FT345" s="907" t="s">
        <v>1140</v>
      </c>
      <c r="FU345" s="907" t="s">
        <v>1140</v>
      </c>
      <c r="FV345" s="907" t="s">
        <v>534</v>
      </c>
      <c r="FW345" s="907" t="s">
        <v>1140</v>
      </c>
      <c r="FX345" s="907" t="s">
        <v>534</v>
      </c>
      <c r="FY345" s="907" t="s">
        <v>534</v>
      </c>
      <c r="FZ345" s="907" t="s">
        <v>534</v>
      </c>
      <c r="GA345" s="907" t="s">
        <v>534</v>
      </c>
      <c r="GB345" s="907" t="s">
        <v>534</v>
      </c>
      <c r="GC345" s="907" t="s">
        <v>1140</v>
      </c>
      <c r="GD345" s="907" t="s">
        <v>534</v>
      </c>
      <c r="GE345" s="907" t="s">
        <v>534</v>
      </c>
      <c r="GF345" s="907" t="s">
        <v>1140</v>
      </c>
      <c r="GG345" s="907" t="s">
        <v>1140</v>
      </c>
      <c r="GH345" s="907" t="s">
        <v>534</v>
      </c>
      <c r="GI345" s="907" t="s">
        <v>1140</v>
      </c>
      <c r="GJ345" s="907" t="s">
        <v>534</v>
      </c>
      <c r="GK345" s="907" t="s">
        <v>534</v>
      </c>
    </row>
    <row r="346" spans="1:193" x14ac:dyDescent="0.2">
      <c r="A346" s="906">
        <v>44806</v>
      </c>
      <c r="B346" s="907" t="s">
        <v>1140</v>
      </c>
      <c r="C346" s="907" t="s">
        <v>1140</v>
      </c>
      <c r="D346" s="907" t="s">
        <v>1140</v>
      </c>
      <c r="E346" s="907" t="s">
        <v>534</v>
      </c>
      <c r="F346" s="907" t="s">
        <v>1140</v>
      </c>
      <c r="G346" s="907" t="s">
        <v>1140</v>
      </c>
      <c r="H346" s="907" t="s">
        <v>1140</v>
      </c>
      <c r="I346" s="907" t="s">
        <v>1140</v>
      </c>
      <c r="J346" s="907" t="s">
        <v>534</v>
      </c>
      <c r="K346" s="907" t="s">
        <v>534</v>
      </c>
      <c r="L346" s="907" t="s">
        <v>1140</v>
      </c>
      <c r="M346" s="907" t="s">
        <v>1140</v>
      </c>
      <c r="N346" s="907" t="s">
        <v>1140</v>
      </c>
      <c r="O346" s="907" t="s">
        <v>1140</v>
      </c>
      <c r="P346" s="907" t="s">
        <v>1140</v>
      </c>
      <c r="Q346" s="907" t="s">
        <v>1140</v>
      </c>
      <c r="R346" s="907" t="s">
        <v>1140</v>
      </c>
      <c r="S346" s="907" t="s">
        <v>1140</v>
      </c>
      <c r="T346" s="907" t="s">
        <v>1140</v>
      </c>
      <c r="U346" s="907" t="s">
        <v>1140</v>
      </c>
      <c r="V346" s="907" t="s">
        <v>1140</v>
      </c>
      <c r="W346" s="907" t="s">
        <v>1140</v>
      </c>
      <c r="X346" s="907" t="s">
        <v>1140</v>
      </c>
      <c r="Y346" s="907" t="s">
        <v>1140</v>
      </c>
      <c r="Z346" s="907" t="s">
        <v>1140</v>
      </c>
      <c r="AA346" s="907" t="s">
        <v>1140</v>
      </c>
      <c r="AB346" s="907" t="s">
        <v>1140</v>
      </c>
      <c r="AC346" s="907" t="s">
        <v>1140</v>
      </c>
      <c r="AD346" s="907" t="s">
        <v>1140</v>
      </c>
      <c r="AE346" s="907" t="s">
        <v>1140</v>
      </c>
      <c r="AF346" s="907" t="s">
        <v>1140</v>
      </c>
      <c r="AG346" s="907" t="s">
        <v>1140</v>
      </c>
      <c r="AH346" s="907" t="s">
        <v>1140</v>
      </c>
      <c r="AI346" s="907" t="s">
        <v>1140</v>
      </c>
      <c r="AJ346" s="907" t="s">
        <v>1140</v>
      </c>
      <c r="AK346" s="907" t="s">
        <v>1140</v>
      </c>
      <c r="AL346" s="907" t="s">
        <v>1140</v>
      </c>
      <c r="AM346" s="907" t="s">
        <v>1140</v>
      </c>
      <c r="AN346" s="907" t="s">
        <v>1140</v>
      </c>
      <c r="AO346" s="907" t="s">
        <v>1140</v>
      </c>
      <c r="AP346" s="907" t="s">
        <v>1140</v>
      </c>
      <c r="AQ346" s="907" t="s">
        <v>1140</v>
      </c>
      <c r="AR346" s="907" t="s">
        <v>1140</v>
      </c>
      <c r="AS346" s="907" t="s">
        <v>1140</v>
      </c>
      <c r="AT346" s="907" t="s">
        <v>1140</v>
      </c>
      <c r="AU346" s="907" t="s">
        <v>1140</v>
      </c>
      <c r="AV346" s="907" t="s">
        <v>1140</v>
      </c>
      <c r="AW346" s="907" t="s">
        <v>1140</v>
      </c>
      <c r="AX346" s="907" t="s">
        <v>1140</v>
      </c>
      <c r="AY346" s="907" t="s">
        <v>534</v>
      </c>
      <c r="AZ346" s="907" t="s">
        <v>534</v>
      </c>
      <c r="BA346" s="907" t="s">
        <v>1140</v>
      </c>
      <c r="BB346" s="907" t="s">
        <v>534</v>
      </c>
      <c r="BC346" s="907" t="s">
        <v>1140</v>
      </c>
      <c r="BD346" s="907" t="s">
        <v>534</v>
      </c>
      <c r="BE346" s="907" t="s">
        <v>1140</v>
      </c>
      <c r="BF346" s="907" t="s">
        <v>1140</v>
      </c>
      <c r="BG346" s="907" t="s">
        <v>534</v>
      </c>
      <c r="BH346" s="907" t="s">
        <v>534</v>
      </c>
      <c r="BI346" s="907" t="s">
        <v>1140</v>
      </c>
      <c r="BJ346" s="907" t="s">
        <v>534</v>
      </c>
      <c r="BK346" s="907" t="s">
        <v>1140</v>
      </c>
      <c r="BL346" s="907" t="s">
        <v>534</v>
      </c>
      <c r="BM346" s="907" t="s">
        <v>1140</v>
      </c>
      <c r="BN346" s="907" t="s">
        <v>1140</v>
      </c>
      <c r="BO346" s="907" t="s">
        <v>534</v>
      </c>
      <c r="BP346" s="907" t="s">
        <v>534</v>
      </c>
      <c r="BQ346" s="907" t="s">
        <v>534</v>
      </c>
      <c r="BR346" s="907" t="s">
        <v>534</v>
      </c>
      <c r="BS346" s="907" t="s">
        <v>1140</v>
      </c>
      <c r="BT346" s="907" t="s">
        <v>534</v>
      </c>
      <c r="BU346" s="907" t="s">
        <v>1140</v>
      </c>
      <c r="BV346" s="907" t="s">
        <v>1140</v>
      </c>
      <c r="BW346" s="907" t="s">
        <v>1140</v>
      </c>
      <c r="BX346" s="907" t="s">
        <v>1140</v>
      </c>
      <c r="BY346" s="907" t="s">
        <v>1140</v>
      </c>
      <c r="BZ346" s="907" t="s">
        <v>534</v>
      </c>
      <c r="CA346" s="907" t="s">
        <v>534</v>
      </c>
      <c r="CB346" s="907" t="s">
        <v>1140</v>
      </c>
      <c r="CC346" s="907" t="s">
        <v>1140</v>
      </c>
      <c r="CD346" s="907" t="s">
        <v>1140</v>
      </c>
      <c r="CE346" s="907" t="s">
        <v>1140</v>
      </c>
      <c r="CF346" s="907" t="s">
        <v>534</v>
      </c>
      <c r="CG346" s="907" t="s">
        <v>1140</v>
      </c>
      <c r="CH346" s="907" t="s">
        <v>1140</v>
      </c>
      <c r="CI346" s="907" t="s">
        <v>1140</v>
      </c>
      <c r="CJ346" s="907" t="s">
        <v>1140</v>
      </c>
      <c r="CK346" s="907" t="s">
        <v>1140</v>
      </c>
      <c r="CL346" s="907" t="s">
        <v>1140</v>
      </c>
      <c r="CM346" s="907" t="s">
        <v>1140</v>
      </c>
      <c r="CN346" s="907" t="s">
        <v>534</v>
      </c>
      <c r="CO346" s="907" t="s">
        <v>1140</v>
      </c>
      <c r="CP346" s="907" t="s">
        <v>1140</v>
      </c>
      <c r="CQ346" s="907" t="s">
        <v>1140</v>
      </c>
      <c r="CR346" s="907" t="s">
        <v>1140</v>
      </c>
      <c r="CS346" s="907" t="s">
        <v>1140</v>
      </c>
      <c r="CT346" s="907" t="s">
        <v>1140</v>
      </c>
      <c r="CU346" s="907" t="s">
        <v>1140</v>
      </c>
      <c r="CV346" s="907" t="s">
        <v>1140</v>
      </c>
      <c r="CW346" s="907" t="s">
        <v>1140</v>
      </c>
      <c r="CX346" s="907" t="s">
        <v>1140</v>
      </c>
      <c r="CY346" s="907" t="s">
        <v>1140</v>
      </c>
      <c r="CZ346" s="907" t="s">
        <v>534</v>
      </c>
      <c r="DA346" s="907" t="s">
        <v>1140</v>
      </c>
      <c r="DB346" s="907" t="s">
        <v>1140</v>
      </c>
      <c r="DC346" s="907" t="s">
        <v>1140</v>
      </c>
      <c r="DD346" s="907" t="s">
        <v>1140</v>
      </c>
      <c r="DE346" s="907" t="s">
        <v>1140</v>
      </c>
      <c r="DF346" s="907" t="s">
        <v>1140</v>
      </c>
      <c r="DG346" s="907" t="s">
        <v>1140</v>
      </c>
      <c r="DH346" s="907" t="s">
        <v>1140</v>
      </c>
      <c r="DI346" s="907" t="s">
        <v>1140</v>
      </c>
      <c r="DJ346" s="907" t="s">
        <v>534</v>
      </c>
      <c r="DK346" s="907" t="s">
        <v>1140</v>
      </c>
      <c r="DL346" s="907" t="s">
        <v>1140</v>
      </c>
      <c r="DM346" s="907" t="s">
        <v>1140</v>
      </c>
      <c r="DN346" s="907" t="s">
        <v>1140</v>
      </c>
      <c r="DO346" s="907" t="s">
        <v>1140</v>
      </c>
      <c r="DP346" s="907" t="s">
        <v>1140</v>
      </c>
      <c r="DQ346" s="907" t="s">
        <v>1140</v>
      </c>
      <c r="DR346" s="907" t="s">
        <v>1140</v>
      </c>
      <c r="DS346" s="907" t="s">
        <v>1140</v>
      </c>
      <c r="DT346" s="907" t="s">
        <v>1140</v>
      </c>
      <c r="DU346" s="907" t="s">
        <v>1140</v>
      </c>
      <c r="DV346" s="907" t="s">
        <v>1140</v>
      </c>
      <c r="DW346" s="907" t="s">
        <v>534</v>
      </c>
      <c r="DX346" s="907" t="s">
        <v>534</v>
      </c>
      <c r="DY346" s="907" t="s">
        <v>534</v>
      </c>
      <c r="DZ346" s="907" t="s">
        <v>534</v>
      </c>
      <c r="EA346" s="907" t="s">
        <v>534</v>
      </c>
      <c r="EB346" s="907" t="s">
        <v>534</v>
      </c>
      <c r="EC346" s="907" t="s">
        <v>534</v>
      </c>
      <c r="ED346" s="907" t="s">
        <v>534</v>
      </c>
      <c r="EE346" s="907" t="s">
        <v>534</v>
      </c>
      <c r="EF346" s="907" t="s">
        <v>1140</v>
      </c>
      <c r="EG346" s="907" t="s">
        <v>1140</v>
      </c>
      <c r="EH346" s="907" t="s">
        <v>1140</v>
      </c>
      <c r="EI346" s="907" t="s">
        <v>1140</v>
      </c>
      <c r="EJ346" s="907" t="s">
        <v>1140</v>
      </c>
      <c r="EK346" s="907" t="s">
        <v>1140</v>
      </c>
      <c r="EL346" s="907" t="s">
        <v>1140</v>
      </c>
      <c r="EM346" s="907" t="s">
        <v>1140</v>
      </c>
      <c r="EN346" s="907" t="s">
        <v>1140</v>
      </c>
      <c r="EO346" s="907" t="s">
        <v>1140</v>
      </c>
      <c r="EP346" s="907" t="s">
        <v>1140</v>
      </c>
      <c r="EQ346" s="907" t="s">
        <v>1140</v>
      </c>
      <c r="ER346" s="907" t="s">
        <v>534</v>
      </c>
      <c r="ES346" s="907" t="s">
        <v>534</v>
      </c>
      <c r="ET346" s="907" t="s">
        <v>534</v>
      </c>
      <c r="EU346" s="907" t="s">
        <v>534</v>
      </c>
      <c r="EV346" s="907" t="s">
        <v>1140</v>
      </c>
      <c r="EW346" s="907" t="s">
        <v>1140</v>
      </c>
      <c r="EX346" s="907" t="s">
        <v>534</v>
      </c>
      <c r="EY346" s="907" t="s">
        <v>1140</v>
      </c>
      <c r="EZ346" s="907" t="s">
        <v>1140</v>
      </c>
      <c r="FA346" s="907" t="s">
        <v>1140</v>
      </c>
      <c r="FB346" s="907" t="s">
        <v>1140</v>
      </c>
      <c r="FC346" s="907" t="s">
        <v>1140</v>
      </c>
      <c r="FD346" s="907" t="s">
        <v>1140</v>
      </c>
      <c r="FE346" s="907" t="s">
        <v>1140</v>
      </c>
      <c r="FF346" s="907" t="s">
        <v>1140</v>
      </c>
      <c r="FG346" s="907" t="s">
        <v>1140</v>
      </c>
      <c r="FH346" s="907" t="s">
        <v>1140</v>
      </c>
      <c r="FI346" s="907" t="s">
        <v>1140</v>
      </c>
      <c r="FJ346" s="907" t="s">
        <v>1140</v>
      </c>
      <c r="FK346" s="907" t="s">
        <v>1140</v>
      </c>
      <c r="FL346" s="907" t="s">
        <v>1140</v>
      </c>
      <c r="FM346" s="907" t="s">
        <v>1140</v>
      </c>
      <c r="FN346" s="907" t="s">
        <v>1140</v>
      </c>
      <c r="FO346" s="907" t="s">
        <v>1140</v>
      </c>
      <c r="FP346" s="907" t="s">
        <v>1140</v>
      </c>
      <c r="FQ346" s="907" t="s">
        <v>1140</v>
      </c>
      <c r="FR346" s="907" t="s">
        <v>534</v>
      </c>
      <c r="FS346" s="907" t="s">
        <v>1140</v>
      </c>
      <c r="FT346" s="907" t="s">
        <v>1140</v>
      </c>
      <c r="FU346" s="907" t="s">
        <v>1140</v>
      </c>
      <c r="FV346" s="907" t="s">
        <v>534</v>
      </c>
      <c r="FW346" s="907" t="s">
        <v>1140</v>
      </c>
      <c r="FX346" s="907" t="s">
        <v>534</v>
      </c>
      <c r="FY346" s="907" t="s">
        <v>534</v>
      </c>
      <c r="FZ346" s="907" t="s">
        <v>534</v>
      </c>
      <c r="GA346" s="907" t="s">
        <v>534</v>
      </c>
      <c r="GB346" s="907" t="s">
        <v>534</v>
      </c>
      <c r="GC346" s="907" t="s">
        <v>1140</v>
      </c>
      <c r="GD346" s="907" t="s">
        <v>534</v>
      </c>
      <c r="GE346" s="907" t="s">
        <v>534</v>
      </c>
      <c r="GF346" s="907" t="s">
        <v>1140</v>
      </c>
      <c r="GG346" s="907" t="s">
        <v>1140</v>
      </c>
      <c r="GH346" s="907" t="s">
        <v>534</v>
      </c>
      <c r="GI346" s="907" t="s">
        <v>1140</v>
      </c>
      <c r="GJ346" s="907" t="s">
        <v>534</v>
      </c>
      <c r="GK346" s="907" t="s">
        <v>1140</v>
      </c>
    </row>
    <row r="347" spans="1:193" x14ac:dyDescent="0.2">
      <c r="A347" s="906">
        <v>44807</v>
      </c>
      <c r="B347" s="907" t="s">
        <v>1140</v>
      </c>
      <c r="C347" s="907" t="s">
        <v>1140</v>
      </c>
      <c r="D347" s="907" t="s">
        <v>1140</v>
      </c>
      <c r="E347" s="907" t="s">
        <v>534</v>
      </c>
      <c r="F347" s="907" t="s">
        <v>1140</v>
      </c>
      <c r="G347" s="907" t="s">
        <v>1140</v>
      </c>
      <c r="H347" s="907" t="s">
        <v>1140</v>
      </c>
      <c r="I347" s="907" t="s">
        <v>1140</v>
      </c>
      <c r="J347" s="907" t="s">
        <v>534</v>
      </c>
      <c r="K347" s="907" t="s">
        <v>534</v>
      </c>
      <c r="L347" s="907" t="s">
        <v>1140</v>
      </c>
      <c r="M347" s="907" t="s">
        <v>1140</v>
      </c>
      <c r="N347" s="907" t="s">
        <v>1140</v>
      </c>
      <c r="O347" s="907" t="s">
        <v>1140</v>
      </c>
      <c r="P347" s="907" t="s">
        <v>1140</v>
      </c>
      <c r="Q347" s="907" t="s">
        <v>1140</v>
      </c>
      <c r="R347" s="907" t="s">
        <v>1140</v>
      </c>
      <c r="S347" s="907" t="s">
        <v>1140</v>
      </c>
      <c r="T347" s="907" t="s">
        <v>1140</v>
      </c>
      <c r="U347" s="907" t="s">
        <v>1140</v>
      </c>
      <c r="V347" s="907" t="s">
        <v>1140</v>
      </c>
      <c r="W347" s="907" t="s">
        <v>1140</v>
      </c>
      <c r="X347" s="907" t="s">
        <v>1140</v>
      </c>
      <c r="Y347" s="907" t="s">
        <v>1140</v>
      </c>
      <c r="Z347" s="907" t="s">
        <v>1140</v>
      </c>
      <c r="AA347" s="907" t="s">
        <v>1140</v>
      </c>
      <c r="AB347" s="907" t="s">
        <v>1140</v>
      </c>
      <c r="AC347" s="907" t="s">
        <v>1140</v>
      </c>
      <c r="AD347" s="907" t="s">
        <v>1140</v>
      </c>
      <c r="AE347" s="907" t="s">
        <v>1140</v>
      </c>
      <c r="AF347" s="907" t="s">
        <v>1140</v>
      </c>
      <c r="AG347" s="907" t="s">
        <v>1140</v>
      </c>
      <c r="AH347" s="907" t="s">
        <v>1140</v>
      </c>
      <c r="AI347" s="907" t="s">
        <v>1140</v>
      </c>
      <c r="AJ347" s="907" t="s">
        <v>1140</v>
      </c>
      <c r="AK347" s="907" t="s">
        <v>1140</v>
      </c>
      <c r="AL347" s="907" t="s">
        <v>1140</v>
      </c>
      <c r="AM347" s="907" t="s">
        <v>1140</v>
      </c>
      <c r="AN347" s="907" t="s">
        <v>1140</v>
      </c>
      <c r="AO347" s="907" t="s">
        <v>1140</v>
      </c>
      <c r="AP347" s="907" t="s">
        <v>1140</v>
      </c>
      <c r="AQ347" s="907" t="s">
        <v>1140</v>
      </c>
      <c r="AR347" s="907" t="s">
        <v>1140</v>
      </c>
      <c r="AS347" s="907" t="s">
        <v>1140</v>
      </c>
      <c r="AT347" s="907" t="s">
        <v>1140</v>
      </c>
      <c r="AU347" s="907" t="s">
        <v>1140</v>
      </c>
      <c r="AV347" s="907" t="s">
        <v>1140</v>
      </c>
      <c r="AW347" s="907" t="s">
        <v>1140</v>
      </c>
      <c r="AX347" s="907" t="s">
        <v>1140</v>
      </c>
      <c r="AY347" s="907" t="s">
        <v>534</v>
      </c>
      <c r="AZ347" s="907" t="s">
        <v>534</v>
      </c>
      <c r="BA347" s="907" t="s">
        <v>1140</v>
      </c>
      <c r="BB347" s="907" t="s">
        <v>534</v>
      </c>
      <c r="BC347" s="907" t="s">
        <v>1140</v>
      </c>
      <c r="BD347" s="907" t="s">
        <v>534</v>
      </c>
      <c r="BE347" s="907" t="s">
        <v>1140</v>
      </c>
      <c r="BF347" s="907" t="s">
        <v>1140</v>
      </c>
      <c r="BG347" s="907" t="s">
        <v>534</v>
      </c>
      <c r="BH347" s="907" t="s">
        <v>534</v>
      </c>
      <c r="BI347" s="907" t="s">
        <v>1140</v>
      </c>
      <c r="BJ347" s="907" t="s">
        <v>534</v>
      </c>
      <c r="BK347" s="907" t="s">
        <v>1140</v>
      </c>
      <c r="BL347" s="907" t="s">
        <v>534</v>
      </c>
      <c r="BM347" s="907" t="s">
        <v>1140</v>
      </c>
      <c r="BN347" s="907" t="s">
        <v>1140</v>
      </c>
      <c r="BO347" s="907" t="s">
        <v>534</v>
      </c>
      <c r="BP347" s="907" t="s">
        <v>534</v>
      </c>
      <c r="BQ347" s="907" t="s">
        <v>534</v>
      </c>
      <c r="BR347" s="907" t="s">
        <v>534</v>
      </c>
      <c r="BS347" s="907" t="s">
        <v>1140</v>
      </c>
      <c r="BT347" s="907" t="s">
        <v>534</v>
      </c>
      <c r="BU347" s="907" t="s">
        <v>1140</v>
      </c>
      <c r="BV347" s="907" t="s">
        <v>1140</v>
      </c>
      <c r="BW347" s="907" t="s">
        <v>1140</v>
      </c>
      <c r="BX347" s="907" t="s">
        <v>1140</v>
      </c>
      <c r="BY347" s="907" t="s">
        <v>534</v>
      </c>
      <c r="BZ347" s="907" t="s">
        <v>534</v>
      </c>
      <c r="CA347" s="907" t="s">
        <v>534</v>
      </c>
      <c r="CB347" s="907" t="s">
        <v>1140</v>
      </c>
      <c r="CC347" s="907" t="s">
        <v>1140</v>
      </c>
      <c r="CD347" s="907" t="s">
        <v>1140</v>
      </c>
      <c r="CE347" s="907" t="s">
        <v>1140</v>
      </c>
      <c r="CF347" s="907" t="s">
        <v>534</v>
      </c>
      <c r="CG347" s="907" t="s">
        <v>1140</v>
      </c>
      <c r="CH347" s="907" t="s">
        <v>1140</v>
      </c>
      <c r="CI347" s="907" t="s">
        <v>1140</v>
      </c>
      <c r="CJ347" s="907" t="s">
        <v>1140</v>
      </c>
      <c r="CK347" s="907" t="s">
        <v>1140</v>
      </c>
      <c r="CL347" s="907" t="s">
        <v>1140</v>
      </c>
      <c r="CM347" s="907" t="s">
        <v>1140</v>
      </c>
      <c r="CN347" s="907" t="s">
        <v>534</v>
      </c>
      <c r="CO347" s="907" t="s">
        <v>1140</v>
      </c>
      <c r="CP347" s="907" t="s">
        <v>1140</v>
      </c>
      <c r="CQ347" s="907" t="s">
        <v>1140</v>
      </c>
      <c r="CR347" s="907" t="s">
        <v>1140</v>
      </c>
      <c r="CS347" s="907" t="s">
        <v>1140</v>
      </c>
      <c r="CT347" s="907" t="s">
        <v>1140</v>
      </c>
      <c r="CU347" s="907" t="s">
        <v>1140</v>
      </c>
      <c r="CV347" s="907" t="s">
        <v>1140</v>
      </c>
      <c r="CW347" s="907" t="s">
        <v>1140</v>
      </c>
      <c r="CX347" s="907" t="s">
        <v>1140</v>
      </c>
      <c r="CY347" s="907" t="s">
        <v>1140</v>
      </c>
      <c r="CZ347" s="907" t="s">
        <v>534</v>
      </c>
      <c r="DA347" s="907" t="s">
        <v>1140</v>
      </c>
      <c r="DB347" s="907" t="s">
        <v>1140</v>
      </c>
      <c r="DC347" s="907" t="s">
        <v>1140</v>
      </c>
      <c r="DD347" s="907" t="s">
        <v>1140</v>
      </c>
      <c r="DE347" s="907" t="s">
        <v>1140</v>
      </c>
      <c r="DF347" s="907" t="s">
        <v>1140</v>
      </c>
      <c r="DG347" s="907" t="s">
        <v>1140</v>
      </c>
      <c r="DH347" s="907" t="s">
        <v>1140</v>
      </c>
      <c r="DI347" s="907" t="s">
        <v>1140</v>
      </c>
      <c r="DJ347" s="907" t="s">
        <v>534</v>
      </c>
      <c r="DK347" s="907" t="s">
        <v>1140</v>
      </c>
      <c r="DL347" s="907" t="s">
        <v>1140</v>
      </c>
      <c r="DM347" s="907" t="s">
        <v>1140</v>
      </c>
      <c r="DN347" s="907" t="s">
        <v>1140</v>
      </c>
      <c r="DO347" s="907" t="s">
        <v>1140</v>
      </c>
      <c r="DP347" s="907" t="s">
        <v>1140</v>
      </c>
      <c r="DQ347" s="907" t="s">
        <v>1140</v>
      </c>
      <c r="DR347" s="907" t="s">
        <v>534</v>
      </c>
      <c r="DS347" s="907" t="s">
        <v>534</v>
      </c>
      <c r="DT347" s="907" t="s">
        <v>1140</v>
      </c>
      <c r="DU347" s="907" t="s">
        <v>1140</v>
      </c>
      <c r="DV347" s="907" t="s">
        <v>1140</v>
      </c>
      <c r="DW347" s="907" t="s">
        <v>534</v>
      </c>
      <c r="DX347" s="907" t="s">
        <v>534</v>
      </c>
      <c r="DY347" s="907" t="s">
        <v>534</v>
      </c>
      <c r="DZ347" s="907" t="s">
        <v>534</v>
      </c>
      <c r="EA347" s="907" t="s">
        <v>534</v>
      </c>
      <c r="EB347" s="907" t="s">
        <v>534</v>
      </c>
      <c r="EC347" s="907" t="s">
        <v>534</v>
      </c>
      <c r="ED347" s="907" t="s">
        <v>534</v>
      </c>
      <c r="EE347" s="907" t="s">
        <v>534</v>
      </c>
      <c r="EF347" s="907" t="s">
        <v>1140</v>
      </c>
      <c r="EG347" s="907" t="s">
        <v>1140</v>
      </c>
      <c r="EH347" s="907" t="s">
        <v>1140</v>
      </c>
      <c r="EI347" s="907" t="s">
        <v>1140</v>
      </c>
      <c r="EJ347" s="907" t="s">
        <v>1140</v>
      </c>
      <c r="EK347" s="907" t="s">
        <v>1140</v>
      </c>
      <c r="EL347" s="907" t="s">
        <v>1140</v>
      </c>
      <c r="EM347" s="907" t="s">
        <v>1140</v>
      </c>
      <c r="EN347" s="907" t="s">
        <v>1140</v>
      </c>
      <c r="EO347" s="907" t="s">
        <v>1140</v>
      </c>
      <c r="EP347" s="907" t="s">
        <v>1140</v>
      </c>
      <c r="EQ347" s="907" t="s">
        <v>1140</v>
      </c>
      <c r="ER347" s="907" t="s">
        <v>534</v>
      </c>
      <c r="ES347" s="907" t="s">
        <v>534</v>
      </c>
      <c r="ET347" s="907" t="s">
        <v>534</v>
      </c>
      <c r="EU347" s="907" t="s">
        <v>534</v>
      </c>
      <c r="EV347" s="907" t="s">
        <v>1140</v>
      </c>
      <c r="EW347" s="907" t="s">
        <v>534</v>
      </c>
      <c r="EX347" s="907" t="s">
        <v>534</v>
      </c>
      <c r="EY347" s="907" t="s">
        <v>1140</v>
      </c>
      <c r="EZ347" s="907" t="s">
        <v>1140</v>
      </c>
      <c r="FA347" s="907" t="s">
        <v>1140</v>
      </c>
      <c r="FB347" s="907" t="s">
        <v>1140</v>
      </c>
      <c r="FC347" s="907" t="s">
        <v>1140</v>
      </c>
      <c r="FD347" s="907" t="s">
        <v>1140</v>
      </c>
      <c r="FE347" s="907" t="s">
        <v>534</v>
      </c>
      <c r="FF347" s="907" t="s">
        <v>1140</v>
      </c>
      <c r="FG347" s="907" t="s">
        <v>1140</v>
      </c>
      <c r="FH347" s="907" t="s">
        <v>1140</v>
      </c>
      <c r="FI347" s="907" t="s">
        <v>1140</v>
      </c>
      <c r="FJ347" s="907" t="s">
        <v>1140</v>
      </c>
      <c r="FK347" s="907" t="s">
        <v>1140</v>
      </c>
      <c r="FL347" s="907" t="s">
        <v>1140</v>
      </c>
      <c r="FM347" s="907" t="s">
        <v>1140</v>
      </c>
      <c r="FN347" s="907" t="s">
        <v>1140</v>
      </c>
      <c r="FO347" s="907" t="s">
        <v>1140</v>
      </c>
      <c r="FP347" s="907" t="s">
        <v>1140</v>
      </c>
      <c r="FQ347" s="907" t="s">
        <v>1140</v>
      </c>
      <c r="FR347" s="907" t="s">
        <v>534</v>
      </c>
      <c r="FS347" s="907" t="s">
        <v>1140</v>
      </c>
      <c r="FT347" s="907" t="s">
        <v>1140</v>
      </c>
      <c r="FU347" s="907" t="s">
        <v>1140</v>
      </c>
      <c r="FV347" s="907" t="s">
        <v>534</v>
      </c>
      <c r="FW347" s="907" t="s">
        <v>1140</v>
      </c>
      <c r="FX347" s="907" t="s">
        <v>534</v>
      </c>
      <c r="FY347" s="907" t="s">
        <v>534</v>
      </c>
      <c r="FZ347" s="907" t="s">
        <v>534</v>
      </c>
      <c r="GA347" s="907" t="s">
        <v>534</v>
      </c>
      <c r="GB347" s="907" t="s">
        <v>1140</v>
      </c>
      <c r="GC347" s="907" t="s">
        <v>1140</v>
      </c>
      <c r="GD347" s="907" t="s">
        <v>534</v>
      </c>
      <c r="GE347" s="907" t="s">
        <v>534</v>
      </c>
      <c r="GF347" s="907" t="s">
        <v>1140</v>
      </c>
      <c r="GG347" s="907" t="s">
        <v>1140</v>
      </c>
      <c r="GH347" s="907" t="s">
        <v>534</v>
      </c>
      <c r="GI347" s="907" t="s">
        <v>1140</v>
      </c>
      <c r="GJ347" s="907" t="s">
        <v>534</v>
      </c>
      <c r="GK347" s="907" t="s">
        <v>534</v>
      </c>
    </row>
    <row r="348" spans="1:193" x14ac:dyDescent="0.2">
      <c r="A348" s="906">
        <v>44808</v>
      </c>
      <c r="B348" s="907" t="s">
        <v>1140</v>
      </c>
      <c r="C348" s="907" t="s">
        <v>1140</v>
      </c>
      <c r="D348" s="907" t="s">
        <v>1140</v>
      </c>
      <c r="E348" s="907" t="s">
        <v>534</v>
      </c>
      <c r="F348" s="907" t="s">
        <v>1140</v>
      </c>
      <c r="G348" s="907" t="s">
        <v>1140</v>
      </c>
      <c r="H348" s="907" t="s">
        <v>1140</v>
      </c>
      <c r="I348" s="907" t="s">
        <v>1140</v>
      </c>
      <c r="J348" s="907" t="s">
        <v>534</v>
      </c>
      <c r="K348" s="907" t="s">
        <v>534</v>
      </c>
      <c r="L348" s="907" t="s">
        <v>1140</v>
      </c>
      <c r="M348" s="907" t="s">
        <v>1140</v>
      </c>
      <c r="N348" s="907" t="s">
        <v>1140</v>
      </c>
      <c r="O348" s="907" t="s">
        <v>1140</v>
      </c>
      <c r="P348" s="907" t="s">
        <v>1140</v>
      </c>
      <c r="Q348" s="907" t="s">
        <v>1140</v>
      </c>
      <c r="R348" s="907" t="s">
        <v>1140</v>
      </c>
      <c r="S348" s="907" t="s">
        <v>1140</v>
      </c>
      <c r="T348" s="907" t="s">
        <v>1140</v>
      </c>
      <c r="U348" s="907" t="s">
        <v>1140</v>
      </c>
      <c r="V348" s="907" t="s">
        <v>1140</v>
      </c>
      <c r="W348" s="907" t="s">
        <v>1140</v>
      </c>
      <c r="X348" s="907" t="s">
        <v>1140</v>
      </c>
      <c r="Y348" s="907" t="s">
        <v>1140</v>
      </c>
      <c r="Z348" s="907" t="s">
        <v>1140</v>
      </c>
      <c r="AA348" s="907" t="s">
        <v>1140</v>
      </c>
      <c r="AB348" s="907" t="s">
        <v>1140</v>
      </c>
      <c r="AC348" s="907" t="s">
        <v>1140</v>
      </c>
      <c r="AD348" s="907" t="s">
        <v>1140</v>
      </c>
      <c r="AE348" s="907" t="s">
        <v>1140</v>
      </c>
      <c r="AF348" s="907" t="s">
        <v>1140</v>
      </c>
      <c r="AG348" s="907" t="s">
        <v>1140</v>
      </c>
      <c r="AH348" s="907" t="s">
        <v>1140</v>
      </c>
      <c r="AI348" s="907" t="s">
        <v>1140</v>
      </c>
      <c r="AJ348" s="907" t="s">
        <v>1140</v>
      </c>
      <c r="AK348" s="907" t="s">
        <v>1140</v>
      </c>
      <c r="AL348" s="907" t="s">
        <v>1140</v>
      </c>
      <c r="AM348" s="907" t="s">
        <v>1140</v>
      </c>
      <c r="AN348" s="907" t="s">
        <v>1140</v>
      </c>
      <c r="AO348" s="907" t="s">
        <v>1140</v>
      </c>
      <c r="AP348" s="907" t="s">
        <v>1140</v>
      </c>
      <c r="AQ348" s="907" t="s">
        <v>1140</v>
      </c>
      <c r="AR348" s="907" t="s">
        <v>1140</v>
      </c>
      <c r="AS348" s="907" t="s">
        <v>1140</v>
      </c>
      <c r="AT348" s="907" t="s">
        <v>1140</v>
      </c>
      <c r="AU348" s="907" t="s">
        <v>1140</v>
      </c>
      <c r="AV348" s="907" t="s">
        <v>1140</v>
      </c>
      <c r="AW348" s="907" t="s">
        <v>1140</v>
      </c>
      <c r="AX348" s="907" t="s">
        <v>1140</v>
      </c>
      <c r="AY348" s="907" t="s">
        <v>534</v>
      </c>
      <c r="AZ348" s="907" t="s">
        <v>534</v>
      </c>
      <c r="BA348" s="907" t="s">
        <v>1140</v>
      </c>
      <c r="BB348" s="907" t="s">
        <v>534</v>
      </c>
      <c r="BC348" s="907" t="s">
        <v>1140</v>
      </c>
      <c r="BD348" s="907" t="s">
        <v>534</v>
      </c>
      <c r="BE348" s="907" t="s">
        <v>1140</v>
      </c>
      <c r="BF348" s="907" t="s">
        <v>1140</v>
      </c>
      <c r="BG348" s="907" t="s">
        <v>534</v>
      </c>
      <c r="BH348" s="907" t="s">
        <v>534</v>
      </c>
      <c r="BI348" s="907" t="s">
        <v>1140</v>
      </c>
      <c r="BJ348" s="907" t="s">
        <v>534</v>
      </c>
      <c r="BK348" s="907" t="s">
        <v>1140</v>
      </c>
      <c r="BL348" s="907" t="s">
        <v>534</v>
      </c>
      <c r="BM348" s="907" t="s">
        <v>1140</v>
      </c>
      <c r="BN348" s="907" t="s">
        <v>1140</v>
      </c>
      <c r="BO348" s="907" t="s">
        <v>534</v>
      </c>
      <c r="BP348" s="907" t="s">
        <v>534</v>
      </c>
      <c r="BQ348" s="907" t="s">
        <v>534</v>
      </c>
      <c r="BR348" s="907" t="s">
        <v>534</v>
      </c>
      <c r="BS348" s="907" t="s">
        <v>1140</v>
      </c>
      <c r="BT348" s="907" t="s">
        <v>534</v>
      </c>
      <c r="BU348" s="907" t="s">
        <v>1140</v>
      </c>
      <c r="BV348" s="907" t="s">
        <v>1140</v>
      </c>
      <c r="BW348" s="907" t="s">
        <v>1140</v>
      </c>
      <c r="BX348" s="907" t="s">
        <v>1140</v>
      </c>
      <c r="BY348" s="907" t="s">
        <v>1140</v>
      </c>
      <c r="BZ348" s="907" t="s">
        <v>534</v>
      </c>
      <c r="CA348" s="907" t="s">
        <v>534</v>
      </c>
      <c r="CB348" s="907" t="s">
        <v>1140</v>
      </c>
      <c r="CC348" s="907" t="s">
        <v>1140</v>
      </c>
      <c r="CD348" s="907" t="s">
        <v>1140</v>
      </c>
      <c r="CE348" s="907" t="s">
        <v>1140</v>
      </c>
      <c r="CF348" s="907" t="s">
        <v>534</v>
      </c>
      <c r="CG348" s="907" t="s">
        <v>1140</v>
      </c>
      <c r="CH348" s="907" t="s">
        <v>1140</v>
      </c>
      <c r="CI348" s="907" t="s">
        <v>1140</v>
      </c>
      <c r="CJ348" s="907" t="s">
        <v>1140</v>
      </c>
      <c r="CK348" s="907" t="s">
        <v>1140</v>
      </c>
      <c r="CL348" s="907" t="s">
        <v>1140</v>
      </c>
      <c r="CM348" s="907" t="s">
        <v>1140</v>
      </c>
      <c r="CN348" s="907" t="s">
        <v>534</v>
      </c>
      <c r="CO348" s="907" t="s">
        <v>1140</v>
      </c>
      <c r="CP348" s="907" t="s">
        <v>1140</v>
      </c>
      <c r="CQ348" s="907" t="s">
        <v>1140</v>
      </c>
      <c r="CR348" s="907" t="s">
        <v>1140</v>
      </c>
      <c r="CS348" s="907" t="s">
        <v>1140</v>
      </c>
      <c r="CT348" s="907" t="s">
        <v>1140</v>
      </c>
      <c r="CU348" s="907" t="s">
        <v>1140</v>
      </c>
      <c r="CV348" s="907" t="s">
        <v>1140</v>
      </c>
      <c r="CW348" s="907" t="s">
        <v>1140</v>
      </c>
      <c r="CX348" s="907" t="s">
        <v>1140</v>
      </c>
      <c r="CY348" s="907" t="s">
        <v>1140</v>
      </c>
      <c r="CZ348" s="907" t="s">
        <v>534</v>
      </c>
      <c r="DA348" s="907" t="s">
        <v>1140</v>
      </c>
      <c r="DB348" s="907" t="s">
        <v>1140</v>
      </c>
      <c r="DC348" s="907" t="s">
        <v>1140</v>
      </c>
      <c r="DD348" s="907" t="s">
        <v>1140</v>
      </c>
      <c r="DE348" s="907" t="s">
        <v>1140</v>
      </c>
      <c r="DF348" s="907" t="s">
        <v>1140</v>
      </c>
      <c r="DG348" s="907" t="s">
        <v>1140</v>
      </c>
      <c r="DH348" s="907" t="s">
        <v>1140</v>
      </c>
      <c r="DI348" s="907" t="s">
        <v>1140</v>
      </c>
      <c r="DJ348" s="907" t="s">
        <v>534</v>
      </c>
      <c r="DK348" s="907" t="s">
        <v>1140</v>
      </c>
      <c r="DL348" s="907" t="s">
        <v>1140</v>
      </c>
      <c r="DM348" s="907" t="s">
        <v>1140</v>
      </c>
      <c r="DN348" s="907" t="s">
        <v>1140</v>
      </c>
      <c r="DO348" s="907" t="s">
        <v>1140</v>
      </c>
      <c r="DP348" s="907" t="s">
        <v>1140</v>
      </c>
      <c r="DQ348" s="907" t="s">
        <v>1140</v>
      </c>
      <c r="DR348" s="907" t="s">
        <v>1140</v>
      </c>
      <c r="DS348" s="907" t="s">
        <v>1140</v>
      </c>
      <c r="DT348" s="907" t="s">
        <v>534</v>
      </c>
      <c r="DU348" s="907" t="s">
        <v>1140</v>
      </c>
      <c r="DV348" s="907" t="s">
        <v>1140</v>
      </c>
      <c r="DW348" s="907" t="s">
        <v>534</v>
      </c>
      <c r="DX348" s="907" t="s">
        <v>534</v>
      </c>
      <c r="DY348" s="907" t="s">
        <v>534</v>
      </c>
      <c r="DZ348" s="907" t="s">
        <v>534</v>
      </c>
      <c r="EA348" s="907" t="s">
        <v>534</v>
      </c>
      <c r="EB348" s="907" t="s">
        <v>534</v>
      </c>
      <c r="EC348" s="907" t="s">
        <v>534</v>
      </c>
      <c r="ED348" s="907" t="s">
        <v>534</v>
      </c>
      <c r="EE348" s="907" t="s">
        <v>534</v>
      </c>
      <c r="EF348" s="907" t="s">
        <v>1140</v>
      </c>
      <c r="EG348" s="907" t="s">
        <v>1140</v>
      </c>
      <c r="EH348" s="907" t="s">
        <v>1140</v>
      </c>
      <c r="EI348" s="907" t="s">
        <v>1140</v>
      </c>
      <c r="EJ348" s="907" t="s">
        <v>1140</v>
      </c>
      <c r="EK348" s="907" t="s">
        <v>1140</v>
      </c>
      <c r="EL348" s="907" t="s">
        <v>1140</v>
      </c>
      <c r="EM348" s="907" t="s">
        <v>1140</v>
      </c>
      <c r="EN348" s="907" t="s">
        <v>1140</v>
      </c>
      <c r="EO348" s="907" t="s">
        <v>1140</v>
      </c>
      <c r="EP348" s="907" t="s">
        <v>1140</v>
      </c>
      <c r="EQ348" s="907" t="s">
        <v>1140</v>
      </c>
      <c r="ER348" s="907" t="s">
        <v>534</v>
      </c>
      <c r="ES348" s="907" t="s">
        <v>534</v>
      </c>
      <c r="ET348" s="907" t="s">
        <v>534</v>
      </c>
      <c r="EU348" s="907" t="s">
        <v>534</v>
      </c>
      <c r="EV348" s="907" t="s">
        <v>1140</v>
      </c>
      <c r="EW348" s="907" t="s">
        <v>1140</v>
      </c>
      <c r="EX348" s="907" t="s">
        <v>534</v>
      </c>
      <c r="EY348" s="907" t="s">
        <v>1140</v>
      </c>
      <c r="EZ348" s="907" t="s">
        <v>1140</v>
      </c>
      <c r="FA348" s="907" t="s">
        <v>1140</v>
      </c>
      <c r="FB348" s="907" t="s">
        <v>1140</v>
      </c>
      <c r="FC348" s="907" t="s">
        <v>1140</v>
      </c>
      <c r="FD348" s="907" t="s">
        <v>1140</v>
      </c>
      <c r="FE348" s="907" t="s">
        <v>534</v>
      </c>
      <c r="FF348" s="907" t="s">
        <v>1140</v>
      </c>
      <c r="FG348" s="907" t="s">
        <v>1140</v>
      </c>
      <c r="FH348" s="907" t="s">
        <v>534</v>
      </c>
      <c r="FI348" s="907" t="s">
        <v>534</v>
      </c>
      <c r="FJ348" s="907" t="s">
        <v>1140</v>
      </c>
      <c r="FK348" s="907" t="s">
        <v>1140</v>
      </c>
      <c r="FL348" s="907" t="s">
        <v>1140</v>
      </c>
      <c r="FM348" s="907" t="s">
        <v>1140</v>
      </c>
      <c r="FN348" s="907" t="s">
        <v>1140</v>
      </c>
      <c r="FO348" s="907" t="s">
        <v>1140</v>
      </c>
      <c r="FP348" s="907" t="s">
        <v>1140</v>
      </c>
      <c r="FQ348" s="907" t="s">
        <v>1140</v>
      </c>
      <c r="FR348" s="907" t="s">
        <v>534</v>
      </c>
      <c r="FS348" s="907" t="s">
        <v>1140</v>
      </c>
      <c r="FT348" s="907" t="s">
        <v>1140</v>
      </c>
      <c r="FU348" s="907" t="s">
        <v>1140</v>
      </c>
      <c r="FV348" s="907" t="s">
        <v>534</v>
      </c>
      <c r="FW348" s="907" t="s">
        <v>1140</v>
      </c>
      <c r="FX348" s="907" t="s">
        <v>534</v>
      </c>
      <c r="FY348" s="907" t="s">
        <v>534</v>
      </c>
      <c r="FZ348" s="907" t="s">
        <v>534</v>
      </c>
      <c r="GA348" s="907" t="s">
        <v>534</v>
      </c>
      <c r="GB348" s="907" t="s">
        <v>1140</v>
      </c>
      <c r="GC348" s="907" t="s">
        <v>1140</v>
      </c>
      <c r="GD348" s="907" t="s">
        <v>534</v>
      </c>
      <c r="GE348" s="907" t="s">
        <v>534</v>
      </c>
      <c r="GF348" s="907" t="s">
        <v>1140</v>
      </c>
      <c r="GG348" s="907" t="s">
        <v>1140</v>
      </c>
      <c r="GH348" s="907" t="s">
        <v>534</v>
      </c>
      <c r="GI348" s="907" t="s">
        <v>1140</v>
      </c>
      <c r="GJ348" s="907" t="s">
        <v>534</v>
      </c>
      <c r="GK348" s="907" t="s">
        <v>534</v>
      </c>
    </row>
    <row r="349" spans="1:193" x14ac:dyDescent="0.2">
      <c r="A349" s="906">
        <v>44809</v>
      </c>
      <c r="B349" s="907" t="s">
        <v>1140</v>
      </c>
      <c r="C349" s="907" t="s">
        <v>1140</v>
      </c>
      <c r="D349" s="907" t="s">
        <v>1140</v>
      </c>
      <c r="E349" s="907" t="s">
        <v>534</v>
      </c>
      <c r="F349" s="907" t="s">
        <v>1140</v>
      </c>
      <c r="G349" s="907" t="s">
        <v>1140</v>
      </c>
      <c r="H349" s="907" t="s">
        <v>1140</v>
      </c>
      <c r="I349" s="907" t="s">
        <v>1140</v>
      </c>
      <c r="J349" s="907" t="s">
        <v>534</v>
      </c>
      <c r="K349" s="907" t="s">
        <v>534</v>
      </c>
      <c r="L349" s="907" t="s">
        <v>1140</v>
      </c>
      <c r="M349" s="907" t="s">
        <v>1140</v>
      </c>
      <c r="N349" s="907" t="s">
        <v>1140</v>
      </c>
      <c r="O349" s="907" t="s">
        <v>1140</v>
      </c>
      <c r="P349" s="907" t="s">
        <v>1140</v>
      </c>
      <c r="Q349" s="907" t="s">
        <v>1140</v>
      </c>
      <c r="R349" s="907" t="s">
        <v>1140</v>
      </c>
      <c r="S349" s="907" t="s">
        <v>1140</v>
      </c>
      <c r="T349" s="907" t="s">
        <v>1140</v>
      </c>
      <c r="U349" s="907" t="s">
        <v>1140</v>
      </c>
      <c r="V349" s="907" t="s">
        <v>1140</v>
      </c>
      <c r="W349" s="907" t="s">
        <v>1140</v>
      </c>
      <c r="X349" s="907" t="s">
        <v>1140</v>
      </c>
      <c r="Y349" s="907" t="s">
        <v>1140</v>
      </c>
      <c r="Z349" s="907" t="s">
        <v>1140</v>
      </c>
      <c r="AA349" s="907" t="s">
        <v>1140</v>
      </c>
      <c r="AB349" s="907" t="s">
        <v>1140</v>
      </c>
      <c r="AC349" s="907" t="s">
        <v>1140</v>
      </c>
      <c r="AD349" s="907" t="s">
        <v>1140</v>
      </c>
      <c r="AE349" s="907" t="s">
        <v>1140</v>
      </c>
      <c r="AF349" s="907" t="s">
        <v>1140</v>
      </c>
      <c r="AG349" s="907" t="s">
        <v>1140</v>
      </c>
      <c r="AH349" s="907" t="s">
        <v>1140</v>
      </c>
      <c r="AI349" s="907" t="s">
        <v>1140</v>
      </c>
      <c r="AJ349" s="907" t="s">
        <v>1140</v>
      </c>
      <c r="AK349" s="907" t="s">
        <v>1140</v>
      </c>
      <c r="AL349" s="907" t="s">
        <v>1140</v>
      </c>
      <c r="AM349" s="907" t="s">
        <v>1140</v>
      </c>
      <c r="AN349" s="907" t="s">
        <v>1140</v>
      </c>
      <c r="AO349" s="907" t="s">
        <v>1140</v>
      </c>
      <c r="AP349" s="907" t="s">
        <v>1140</v>
      </c>
      <c r="AQ349" s="907" t="s">
        <v>1140</v>
      </c>
      <c r="AR349" s="907" t="s">
        <v>1140</v>
      </c>
      <c r="AS349" s="907" t="s">
        <v>1140</v>
      </c>
      <c r="AT349" s="907" t="s">
        <v>1140</v>
      </c>
      <c r="AU349" s="907" t="s">
        <v>1140</v>
      </c>
      <c r="AV349" s="907" t="s">
        <v>1140</v>
      </c>
      <c r="AW349" s="907" t="s">
        <v>1140</v>
      </c>
      <c r="AX349" s="907" t="s">
        <v>1140</v>
      </c>
      <c r="AY349" s="907" t="s">
        <v>534</v>
      </c>
      <c r="AZ349" s="907" t="s">
        <v>534</v>
      </c>
      <c r="BA349" s="907" t="s">
        <v>1140</v>
      </c>
      <c r="BB349" s="907" t="s">
        <v>534</v>
      </c>
      <c r="BC349" s="907" t="s">
        <v>1140</v>
      </c>
      <c r="BD349" s="907" t="s">
        <v>534</v>
      </c>
      <c r="BE349" s="907" t="s">
        <v>1140</v>
      </c>
      <c r="BF349" s="907" t="s">
        <v>1140</v>
      </c>
      <c r="BG349" s="907" t="s">
        <v>534</v>
      </c>
      <c r="BH349" s="907" t="s">
        <v>534</v>
      </c>
      <c r="BI349" s="907" t="s">
        <v>1140</v>
      </c>
      <c r="BJ349" s="907" t="s">
        <v>534</v>
      </c>
      <c r="BK349" s="907" t="s">
        <v>1140</v>
      </c>
      <c r="BL349" s="907" t="s">
        <v>534</v>
      </c>
      <c r="BM349" s="907" t="s">
        <v>1140</v>
      </c>
      <c r="BN349" s="907" t="s">
        <v>1140</v>
      </c>
      <c r="BO349" s="907" t="s">
        <v>534</v>
      </c>
      <c r="BP349" s="907" t="s">
        <v>534</v>
      </c>
      <c r="BQ349" s="907" t="s">
        <v>534</v>
      </c>
      <c r="BR349" s="907" t="s">
        <v>534</v>
      </c>
      <c r="BS349" s="907" t="s">
        <v>1140</v>
      </c>
      <c r="BT349" s="907" t="s">
        <v>534</v>
      </c>
      <c r="BU349" s="907" t="s">
        <v>1140</v>
      </c>
      <c r="BV349" s="907" t="s">
        <v>1140</v>
      </c>
      <c r="BW349" s="907" t="s">
        <v>1140</v>
      </c>
      <c r="BX349" s="907" t="s">
        <v>1140</v>
      </c>
      <c r="BY349" s="907" t="s">
        <v>1140</v>
      </c>
      <c r="BZ349" s="907" t="s">
        <v>534</v>
      </c>
      <c r="CA349" s="907" t="s">
        <v>534</v>
      </c>
      <c r="CB349" s="907" t="s">
        <v>1140</v>
      </c>
      <c r="CC349" s="907" t="s">
        <v>1140</v>
      </c>
      <c r="CD349" s="907" t="s">
        <v>1140</v>
      </c>
      <c r="CE349" s="907" t="s">
        <v>1140</v>
      </c>
      <c r="CF349" s="907" t="s">
        <v>534</v>
      </c>
      <c r="CG349" s="907" t="s">
        <v>1140</v>
      </c>
      <c r="CH349" s="907" t="s">
        <v>1140</v>
      </c>
      <c r="CI349" s="907" t="s">
        <v>1140</v>
      </c>
      <c r="CJ349" s="907" t="s">
        <v>1140</v>
      </c>
      <c r="CK349" s="907" t="s">
        <v>1140</v>
      </c>
      <c r="CL349" s="907" t="s">
        <v>1140</v>
      </c>
      <c r="CM349" s="907" t="s">
        <v>1140</v>
      </c>
      <c r="CN349" s="907" t="s">
        <v>534</v>
      </c>
      <c r="CO349" s="907" t="s">
        <v>1140</v>
      </c>
      <c r="CP349" s="907" t="s">
        <v>1140</v>
      </c>
      <c r="CQ349" s="907" t="s">
        <v>1140</v>
      </c>
      <c r="CR349" s="907" t="s">
        <v>1140</v>
      </c>
      <c r="CS349" s="907" t="s">
        <v>1140</v>
      </c>
      <c r="CT349" s="907" t="s">
        <v>1140</v>
      </c>
      <c r="CU349" s="907" t="s">
        <v>1140</v>
      </c>
      <c r="CV349" s="907" t="s">
        <v>1140</v>
      </c>
      <c r="CW349" s="907" t="s">
        <v>1140</v>
      </c>
      <c r="CX349" s="907" t="s">
        <v>1140</v>
      </c>
      <c r="CY349" s="907" t="s">
        <v>1140</v>
      </c>
      <c r="CZ349" s="907" t="s">
        <v>1140</v>
      </c>
      <c r="DA349" s="907" t="s">
        <v>1140</v>
      </c>
      <c r="DB349" s="907" t="s">
        <v>1140</v>
      </c>
      <c r="DC349" s="907" t="s">
        <v>1140</v>
      </c>
      <c r="DD349" s="907" t="s">
        <v>1140</v>
      </c>
      <c r="DE349" s="907" t="s">
        <v>1140</v>
      </c>
      <c r="DF349" s="907" t="s">
        <v>1140</v>
      </c>
      <c r="DG349" s="907" t="s">
        <v>1140</v>
      </c>
      <c r="DH349" s="907" t="s">
        <v>1140</v>
      </c>
      <c r="DI349" s="907" t="s">
        <v>1140</v>
      </c>
      <c r="DJ349" s="907" t="s">
        <v>534</v>
      </c>
      <c r="DK349" s="907" t="s">
        <v>1140</v>
      </c>
      <c r="DL349" s="907" t="s">
        <v>1140</v>
      </c>
      <c r="DM349" s="907" t="s">
        <v>1140</v>
      </c>
      <c r="DN349" s="907" t="s">
        <v>1140</v>
      </c>
      <c r="DO349" s="907" t="s">
        <v>1140</v>
      </c>
      <c r="DP349" s="907" t="s">
        <v>1140</v>
      </c>
      <c r="DQ349" s="907" t="s">
        <v>1140</v>
      </c>
      <c r="DR349" s="907" t="s">
        <v>534</v>
      </c>
      <c r="DS349" s="907" t="s">
        <v>534</v>
      </c>
      <c r="DT349" s="907" t="s">
        <v>534</v>
      </c>
      <c r="DU349" s="907" t="s">
        <v>1140</v>
      </c>
      <c r="DV349" s="907" t="s">
        <v>1140</v>
      </c>
      <c r="DW349" s="907" t="s">
        <v>534</v>
      </c>
      <c r="DX349" s="907" t="s">
        <v>534</v>
      </c>
      <c r="DY349" s="907" t="s">
        <v>534</v>
      </c>
      <c r="DZ349" s="907" t="s">
        <v>534</v>
      </c>
      <c r="EA349" s="907" t="s">
        <v>534</v>
      </c>
      <c r="EB349" s="907" t="s">
        <v>534</v>
      </c>
      <c r="EC349" s="907" t="s">
        <v>534</v>
      </c>
      <c r="ED349" s="907" t="s">
        <v>534</v>
      </c>
      <c r="EE349" s="907" t="s">
        <v>534</v>
      </c>
      <c r="EF349" s="907" t="s">
        <v>1140</v>
      </c>
      <c r="EG349" s="907" t="s">
        <v>1140</v>
      </c>
      <c r="EH349" s="907" t="s">
        <v>1140</v>
      </c>
      <c r="EI349" s="907" t="s">
        <v>1140</v>
      </c>
      <c r="EJ349" s="907" t="s">
        <v>1140</v>
      </c>
      <c r="EK349" s="907" t="s">
        <v>1140</v>
      </c>
      <c r="EL349" s="907" t="s">
        <v>1140</v>
      </c>
      <c r="EM349" s="907" t="s">
        <v>1140</v>
      </c>
      <c r="EN349" s="907" t="s">
        <v>1140</v>
      </c>
      <c r="EO349" s="907" t="s">
        <v>1140</v>
      </c>
      <c r="EP349" s="907" t="s">
        <v>1140</v>
      </c>
      <c r="EQ349" s="907" t="s">
        <v>1140</v>
      </c>
      <c r="ER349" s="907" t="s">
        <v>534</v>
      </c>
      <c r="ES349" s="907" t="s">
        <v>534</v>
      </c>
      <c r="ET349" s="907" t="s">
        <v>534</v>
      </c>
      <c r="EU349" s="907" t="s">
        <v>534</v>
      </c>
      <c r="EV349" s="907" t="s">
        <v>1140</v>
      </c>
      <c r="EW349" s="907" t="s">
        <v>1140</v>
      </c>
      <c r="EX349" s="907" t="s">
        <v>534</v>
      </c>
      <c r="EY349" s="907" t="s">
        <v>1140</v>
      </c>
      <c r="EZ349" s="907" t="s">
        <v>1140</v>
      </c>
      <c r="FA349" s="907" t="s">
        <v>1140</v>
      </c>
      <c r="FB349" s="907" t="s">
        <v>1140</v>
      </c>
      <c r="FC349" s="907" t="s">
        <v>1140</v>
      </c>
      <c r="FD349" s="907" t="s">
        <v>1140</v>
      </c>
      <c r="FE349" s="907" t="s">
        <v>534</v>
      </c>
      <c r="FF349" s="907" t="s">
        <v>1140</v>
      </c>
      <c r="FG349" s="907" t="s">
        <v>1140</v>
      </c>
      <c r="FH349" s="907" t="s">
        <v>534</v>
      </c>
      <c r="FI349" s="907" t="s">
        <v>534</v>
      </c>
      <c r="FJ349" s="907" t="s">
        <v>1140</v>
      </c>
      <c r="FK349" s="907" t="s">
        <v>1140</v>
      </c>
      <c r="FL349" s="907" t="s">
        <v>1140</v>
      </c>
      <c r="FM349" s="907" t="s">
        <v>1140</v>
      </c>
      <c r="FN349" s="907" t="s">
        <v>1140</v>
      </c>
      <c r="FO349" s="907" t="s">
        <v>1140</v>
      </c>
      <c r="FP349" s="907" t="s">
        <v>1140</v>
      </c>
      <c r="FQ349" s="907" t="s">
        <v>1140</v>
      </c>
      <c r="FR349" s="907" t="s">
        <v>534</v>
      </c>
      <c r="FS349" s="907" t="s">
        <v>1140</v>
      </c>
      <c r="FT349" s="907" t="s">
        <v>1140</v>
      </c>
      <c r="FU349" s="907" t="s">
        <v>1140</v>
      </c>
      <c r="FV349" s="907" t="s">
        <v>534</v>
      </c>
      <c r="FW349" s="907" t="s">
        <v>1140</v>
      </c>
      <c r="FX349" s="907" t="s">
        <v>534</v>
      </c>
      <c r="FY349" s="907" t="s">
        <v>534</v>
      </c>
      <c r="FZ349" s="907" t="s">
        <v>534</v>
      </c>
      <c r="GA349" s="907" t="s">
        <v>534</v>
      </c>
      <c r="GB349" s="907" t="s">
        <v>534</v>
      </c>
      <c r="GC349" s="907" t="s">
        <v>1140</v>
      </c>
      <c r="GD349" s="907" t="s">
        <v>534</v>
      </c>
      <c r="GE349" s="907" t="s">
        <v>534</v>
      </c>
      <c r="GF349" s="907" t="s">
        <v>1140</v>
      </c>
      <c r="GG349" s="907" t="s">
        <v>1140</v>
      </c>
      <c r="GH349" s="907" t="s">
        <v>534</v>
      </c>
      <c r="GI349" s="907" t="s">
        <v>1140</v>
      </c>
      <c r="GJ349" s="907" t="s">
        <v>534</v>
      </c>
      <c r="GK349" s="907" t="s">
        <v>534</v>
      </c>
    </row>
    <row r="350" spans="1:193" x14ac:dyDescent="0.2">
      <c r="A350" s="906">
        <v>44810</v>
      </c>
      <c r="B350" s="907" t="s">
        <v>1140</v>
      </c>
      <c r="C350" s="907" t="s">
        <v>1140</v>
      </c>
      <c r="D350" s="907" t="s">
        <v>1140</v>
      </c>
      <c r="E350" s="907" t="s">
        <v>534</v>
      </c>
      <c r="F350" s="907" t="s">
        <v>1140</v>
      </c>
      <c r="G350" s="907" t="s">
        <v>1140</v>
      </c>
      <c r="H350" s="907" t="s">
        <v>1140</v>
      </c>
      <c r="I350" s="907" t="s">
        <v>1140</v>
      </c>
      <c r="J350" s="907" t="s">
        <v>534</v>
      </c>
      <c r="K350" s="907" t="s">
        <v>534</v>
      </c>
      <c r="L350" s="907" t="s">
        <v>1140</v>
      </c>
      <c r="M350" s="907" t="s">
        <v>1140</v>
      </c>
      <c r="N350" s="907" t="s">
        <v>1140</v>
      </c>
      <c r="O350" s="907" t="s">
        <v>1140</v>
      </c>
      <c r="P350" s="907" t="s">
        <v>1140</v>
      </c>
      <c r="Q350" s="907" t="s">
        <v>1140</v>
      </c>
      <c r="R350" s="907" t="s">
        <v>1140</v>
      </c>
      <c r="S350" s="907" t="s">
        <v>1140</v>
      </c>
      <c r="T350" s="907" t="s">
        <v>1140</v>
      </c>
      <c r="U350" s="907" t="s">
        <v>1140</v>
      </c>
      <c r="V350" s="907" t="s">
        <v>1140</v>
      </c>
      <c r="W350" s="907" t="s">
        <v>534</v>
      </c>
      <c r="X350" s="907" t="s">
        <v>534</v>
      </c>
      <c r="Y350" s="907" t="s">
        <v>1140</v>
      </c>
      <c r="Z350" s="907" t="s">
        <v>1140</v>
      </c>
      <c r="AA350" s="907" t="s">
        <v>1140</v>
      </c>
      <c r="AB350" s="907" t="s">
        <v>1140</v>
      </c>
      <c r="AC350" s="907" t="s">
        <v>1140</v>
      </c>
      <c r="AD350" s="907" t="s">
        <v>1140</v>
      </c>
      <c r="AE350" s="907" t="s">
        <v>1140</v>
      </c>
      <c r="AF350" s="907" t="s">
        <v>1140</v>
      </c>
      <c r="AG350" s="907" t="s">
        <v>1140</v>
      </c>
      <c r="AH350" s="907" t="s">
        <v>1140</v>
      </c>
      <c r="AI350" s="907" t="s">
        <v>1140</v>
      </c>
      <c r="AJ350" s="907" t="s">
        <v>1140</v>
      </c>
      <c r="AK350" s="907" t="s">
        <v>1140</v>
      </c>
      <c r="AL350" s="907" t="s">
        <v>1140</v>
      </c>
      <c r="AM350" s="907" t="s">
        <v>1140</v>
      </c>
      <c r="AN350" s="907" t="s">
        <v>1140</v>
      </c>
      <c r="AO350" s="907" t="s">
        <v>1140</v>
      </c>
      <c r="AP350" s="907" t="s">
        <v>1140</v>
      </c>
      <c r="AQ350" s="907" t="s">
        <v>1140</v>
      </c>
      <c r="AR350" s="907" t="s">
        <v>1140</v>
      </c>
      <c r="AS350" s="907" t="s">
        <v>1140</v>
      </c>
      <c r="AT350" s="907" t="s">
        <v>1140</v>
      </c>
      <c r="AU350" s="907" t="s">
        <v>1140</v>
      </c>
      <c r="AV350" s="907" t="s">
        <v>1140</v>
      </c>
      <c r="AW350" s="907" t="s">
        <v>1140</v>
      </c>
      <c r="AX350" s="907" t="s">
        <v>1140</v>
      </c>
      <c r="AY350" s="907" t="s">
        <v>534</v>
      </c>
      <c r="AZ350" s="907" t="s">
        <v>534</v>
      </c>
      <c r="BA350" s="907" t="s">
        <v>1140</v>
      </c>
      <c r="BB350" s="907" t="s">
        <v>534</v>
      </c>
      <c r="BC350" s="907" t="s">
        <v>1140</v>
      </c>
      <c r="BD350" s="907" t="s">
        <v>534</v>
      </c>
      <c r="BE350" s="907" t="s">
        <v>1140</v>
      </c>
      <c r="BF350" s="907" t="s">
        <v>1140</v>
      </c>
      <c r="BG350" s="907" t="s">
        <v>534</v>
      </c>
      <c r="BH350" s="907" t="s">
        <v>534</v>
      </c>
      <c r="BI350" s="907" t="s">
        <v>1140</v>
      </c>
      <c r="BJ350" s="907" t="s">
        <v>534</v>
      </c>
      <c r="BK350" s="907" t="s">
        <v>1140</v>
      </c>
      <c r="BL350" s="907" t="s">
        <v>534</v>
      </c>
      <c r="BM350" s="907" t="s">
        <v>1140</v>
      </c>
      <c r="BN350" s="907" t="s">
        <v>1140</v>
      </c>
      <c r="BO350" s="907" t="s">
        <v>534</v>
      </c>
      <c r="BP350" s="907" t="s">
        <v>534</v>
      </c>
      <c r="BQ350" s="907" t="s">
        <v>534</v>
      </c>
      <c r="BR350" s="907" t="s">
        <v>534</v>
      </c>
      <c r="BS350" s="907" t="s">
        <v>1140</v>
      </c>
      <c r="BT350" s="907" t="s">
        <v>534</v>
      </c>
      <c r="BU350" s="907" t="s">
        <v>1140</v>
      </c>
      <c r="BV350" s="907" t="s">
        <v>1140</v>
      </c>
      <c r="BW350" s="907" t="s">
        <v>1140</v>
      </c>
      <c r="BX350" s="907" t="s">
        <v>1140</v>
      </c>
      <c r="BY350" s="907" t="s">
        <v>1140</v>
      </c>
      <c r="BZ350" s="907" t="s">
        <v>534</v>
      </c>
      <c r="CA350" s="907" t="s">
        <v>534</v>
      </c>
      <c r="CB350" s="907" t="s">
        <v>1140</v>
      </c>
      <c r="CC350" s="907" t="s">
        <v>1140</v>
      </c>
      <c r="CD350" s="907" t="s">
        <v>1140</v>
      </c>
      <c r="CE350" s="907" t="s">
        <v>1140</v>
      </c>
      <c r="CF350" s="907" t="s">
        <v>534</v>
      </c>
      <c r="CG350" s="907" t="s">
        <v>1140</v>
      </c>
      <c r="CH350" s="907" t="s">
        <v>1140</v>
      </c>
      <c r="CI350" s="907" t="s">
        <v>1140</v>
      </c>
      <c r="CJ350" s="907" t="s">
        <v>1140</v>
      </c>
      <c r="CK350" s="907" t="s">
        <v>1140</v>
      </c>
      <c r="CL350" s="907" t="s">
        <v>1140</v>
      </c>
      <c r="CM350" s="907" t="s">
        <v>1140</v>
      </c>
      <c r="CN350" s="907" t="s">
        <v>534</v>
      </c>
      <c r="CO350" s="907" t="s">
        <v>1140</v>
      </c>
      <c r="CP350" s="907" t="s">
        <v>1140</v>
      </c>
      <c r="CQ350" s="907" t="s">
        <v>1140</v>
      </c>
      <c r="CR350" s="907" t="s">
        <v>1140</v>
      </c>
      <c r="CS350" s="907" t="s">
        <v>1140</v>
      </c>
      <c r="CT350" s="907" t="s">
        <v>1140</v>
      </c>
      <c r="CU350" s="907" t="s">
        <v>1140</v>
      </c>
      <c r="CV350" s="907" t="s">
        <v>1140</v>
      </c>
      <c r="CW350" s="907" t="s">
        <v>1140</v>
      </c>
      <c r="CX350" s="907" t="s">
        <v>1140</v>
      </c>
      <c r="CY350" s="907" t="s">
        <v>1140</v>
      </c>
      <c r="CZ350" s="907" t="s">
        <v>534</v>
      </c>
      <c r="DA350" s="907" t="s">
        <v>1140</v>
      </c>
      <c r="DB350" s="907" t="s">
        <v>1140</v>
      </c>
      <c r="DC350" s="907" t="s">
        <v>1140</v>
      </c>
      <c r="DD350" s="907" t="s">
        <v>1140</v>
      </c>
      <c r="DE350" s="907" t="s">
        <v>1140</v>
      </c>
      <c r="DF350" s="907" t="s">
        <v>1140</v>
      </c>
      <c r="DG350" s="907" t="s">
        <v>1140</v>
      </c>
      <c r="DH350" s="907" t="s">
        <v>1140</v>
      </c>
      <c r="DI350" s="907" t="s">
        <v>1140</v>
      </c>
      <c r="DJ350" s="907" t="s">
        <v>534</v>
      </c>
      <c r="DK350" s="907" t="s">
        <v>1140</v>
      </c>
      <c r="DL350" s="907" t="s">
        <v>1140</v>
      </c>
      <c r="DM350" s="907" t="s">
        <v>1140</v>
      </c>
      <c r="DN350" s="907" t="s">
        <v>1140</v>
      </c>
      <c r="DO350" s="907" t="s">
        <v>1140</v>
      </c>
      <c r="DP350" s="907" t="s">
        <v>1140</v>
      </c>
      <c r="DQ350" s="907" t="s">
        <v>1140</v>
      </c>
      <c r="DR350" s="907" t="s">
        <v>1140</v>
      </c>
      <c r="DS350" s="907" t="s">
        <v>1140</v>
      </c>
      <c r="DT350" s="907" t="s">
        <v>1140</v>
      </c>
      <c r="DU350" s="907" t="s">
        <v>1140</v>
      </c>
      <c r="DV350" s="907" t="s">
        <v>1140</v>
      </c>
      <c r="DW350" s="907" t="s">
        <v>534</v>
      </c>
      <c r="DX350" s="907" t="s">
        <v>534</v>
      </c>
      <c r="DY350" s="907" t="s">
        <v>534</v>
      </c>
      <c r="DZ350" s="907" t="s">
        <v>534</v>
      </c>
      <c r="EA350" s="907" t="s">
        <v>534</v>
      </c>
      <c r="EB350" s="907" t="s">
        <v>534</v>
      </c>
      <c r="EC350" s="907" t="s">
        <v>534</v>
      </c>
      <c r="ED350" s="907" t="s">
        <v>534</v>
      </c>
      <c r="EE350" s="907" t="s">
        <v>534</v>
      </c>
      <c r="EF350" s="907" t="s">
        <v>1140</v>
      </c>
      <c r="EG350" s="907" t="s">
        <v>1140</v>
      </c>
      <c r="EH350" s="907" t="s">
        <v>1140</v>
      </c>
      <c r="EI350" s="907" t="s">
        <v>1140</v>
      </c>
      <c r="EJ350" s="907" t="s">
        <v>1140</v>
      </c>
      <c r="EK350" s="907" t="s">
        <v>1140</v>
      </c>
      <c r="EL350" s="907" t="s">
        <v>1140</v>
      </c>
      <c r="EM350" s="907" t="s">
        <v>1140</v>
      </c>
      <c r="EN350" s="907" t="s">
        <v>1140</v>
      </c>
      <c r="EO350" s="907" t="s">
        <v>1140</v>
      </c>
      <c r="EP350" s="907" t="s">
        <v>1140</v>
      </c>
      <c r="EQ350" s="907" t="s">
        <v>1140</v>
      </c>
      <c r="ER350" s="907" t="s">
        <v>534</v>
      </c>
      <c r="ES350" s="907" t="s">
        <v>1140</v>
      </c>
      <c r="ET350" s="907" t="s">
        <v>534</v>
      </c>
      <c r="EU350" s="907" t="s">
        <v>534</v>
      </c>
      <c r="EV350" s="907" t="s">
        <v>1140</v>
      </c>
      <c r="EW350" s="907" t="s">
        <v>1140</v>
      </c>
      <c r="EX350" s="907" t="s">
        <v>534</v>
      </c>
      <c r="EY350" s="907" t="s">
        <v>1140</v>
      </c>
      <c r="EZ350" s="907" t="s">
        <v>1140</v>
      </c>
      <c r="FA350" s="907" t="s">
        <v>1140</v>
      </c>
      <c r="FB350" s="907" t="s">
        <v>1140</v>
      </c>
      <c r="FC350" s="907" t="s">
        <v>1140</v>
      </c>
      <c r="FD350" s="907" t="s">
        <v>1140</v>
      </c>
      <c r="FE350" s="907" t="s">
        <v>1140</v>
      </c>
      <c r="FF350" s="907" t="s">
        <v>1140</v>
      </c>
      <c r="FG350" s="907" t="s">
        <v>1140</v>
      </c>
      <c r="FH350" s="907" t="s">
        <v>534</v>
      </c>
      <c r="FI350" s="907" t="s">
        <v>534</v>
      </c>
      <c r="FJ350" s="907" t="s">
        <v>1140</v>
      </c>
      <c r="FK350" s="907" t="s">
        <v>1140</v>
      </c>
      <c r="FL350" s="907" t="s">
        <v>1140</v>
      </c>
      <c r="FM350" s="907" t="s">
        <v>1140</v>
      </c>
      <c r="FN350" s="907" t="s">
        <v>1140</v>
      </c>
      <c r="FO350" s="907" t="s">
        <v>1140</v>
      </c>
      <c r="FP350" s="907" t="s">
        <v>1140</v>
      </c>
      <c r="FQ350" s="907" t="s">
        <v>1140</v>
      </c>
      <c r="FR350" s="907" t="s">
        <v>534</v>
      </c>
      <c r="FS350" s="907" t="s">
        <v>1140</v>
      </c>
      <c r="FT350" s="907" t="s">
        <v>1140</v>
      </c>
      <c r="FU350" s="907" t="s">
        <v>1140</v>
      </c>
      <c r="FV350" s="907" t="s">
        <v>534</v>
      </c>
      <c r="FW350" s="907" t="s">
        <v>1140</v>
      </c>
      <c r="FX350" s="907" t="s">
        <v>534</v>
      </c>
      <c r="FY350" s="907" t="s">
        <v>534</v>
      </c>
      <c r="FZ350" s="907" t="s">
        <v>534</v>
      </c>
      <c r="GA350" s="907" t="s">
        <v>534</v>
      </c>
      <c r="GB350" s="907" t="s">
        <v>534</v>
      </c>
      <c r="GC350" s="907" t="s">
        <v>1140</v>
      </c>
      <c r="GD350" s="907" t="s">
        <v>534</v>
      </c>
      <c r="GE350" s="907" t="s">
        <v>534</v>
      </c>
      <c r="GF350" s="907" t="s">
        <v>1140</v>
      </c>
      <c r="GG350" s="907" t="s">
        <v>1140</v>
      </c>
      <c r="GH350" s="907" t="s">
        <v>534</v>
      </c>
      <c r="GI350" s="907" t="s">
        <v>1140</v>
      </c>
      <c r="GJ350" s="907" t="s">
        <v>534</v>
      </c>
      <c r="GK350" s="907" t="s">
        <v>1140</v>
      </c>
    </row>
    <row r="351" spans="1:193" x14ac:dyDescent="0.2">
      <c r="A351" s="906">
        <v>44811</v>
      </c>
      <c r="B351" s="907" t="s">
        <v>1140</v>
      </c>
      <c r="C351" s="907" t="s">
        <v>1140</v>
      </c>
      <c r="D351" s="907" t="s">
        <v>1140</v>
      </c>
      <c r="E351" s="907" t="s">
        <v>534</v>
      </c>
      <c r="F351" s="907" t="s">
        <v>1140</v>
      </c>
      <c r="G351" s="907" t="s">
        <v>1140</v>
      </c>
      <c r="H351" s="907" t="s">
        <v>1140</v>
      </c>
      <c r="I351" s="907" t="s">
        <v>1140</v>
      </c>
      <c r="J351" s="907" t="s">
        <v>534</v>
      </c>
      <c r="K351" s="907" t="s">
        <v>534</v>
      </c>
      <c r="L351" s="907" t="s">
        <v>1140</v>
      </c>
      <c r="M351" s="907" t="s">
        <v>1140</v>
      </c>
      <c r="N351" s="907" t="s">
        <v>1140</v>
      </c>
      <c r="O351" s="907" t="s">
        <v>1140</v>
      </c>
      <c r="P351" s="907" t="s">
        <v>1140</v>
      </c>
      <c r="Q351" s="907" t="s">
        <v>1140</v>
      </c>
      <c r="R351" s="907" t="s">
        <v>1140</v>
      </c>
      <c r="S351" s="907" t="s">
        <v>1140</v>
      </c>
      <c r="T351" s="907" t="s">
        <v>1140</v>
      </c>
      <c r="U351" s="907" t="s">
        <v>1140</v>
      </c>
      <c r="V351" s="907" t="s">
        <v>1140</v>
      </c>
      <c r="W351" s="907" t="s">
        <v>534</v>
      </c>
      <c r="X351" s="907" t="s">
        <v>534</v>
      </c>
      <c r="Y351" s="907" t="s">
        <v>1140</v>
      </c>
      <c r="Z351" s="907" t="s">
        <v>1140</v>
      </c>
      <c r="AA351" s="907" t="s">
        <v>1140</v>
      </c>
      <c r="AB351" s="907" t="s">
        <v>1140</v>
      </c>
      <c r="AC351" s="907" t="s">
        <v>1140</v>
      </c>
      <c r="AD351" s="907" t="s">
        <v>1140</v>
      </c>
      <c r="AE351" s="907" t="s">
        <v>1140</v>
      </c>
      <c r="AF351" s="907" t="s">
        <v>1140</v>
      </c>
      <c r="AG351" s="907" t="s">
        <v>1140</v>
      </c>
      <c r="AH351" s="907" t="s">
        <v>1140</v>
      </c>
      <c r="AI351" s="907" t="s">
        <v>1140</v>
      </c>
      <c r="AJ351" s="907" t="s">
        <v>1140</v>
      </c>
      <c r="AK351" s="907" t="s">
        <v>1140</v>
      </c>
      <c r="AL351" s="907" t="s">
        <v>1140</v>
      </c>
      <c r="AM351" s="907" t="s">
        <v>1140</v>
      </c>
      <c r="AN351" s="907" t="s">
        <v>1140</v>
      </c>
      <c r="AO351" s="907" t="s">
        <v>1140</v>
      </c>
      <c r="AP351" s="907" t="s">
        <v>1140</v>
      </c>
      <c r="AQ351" s="907" t="s">
        <v>1140</v>
      </c>
      <c r="AR351" s="907" t="s">
        <v>1140</v>
      </c>
      <c r="AS351" s="907" t="s">
        <v>1140</v>
      </c>
      <c r="AT351" s="907" t="s">
        <v>1140</v>
      </c>
      <c r="AU351" s="907" t="s">
        <v>1140</v>
      </c>
      <c r="AV351" s="907" t="s">
        <v>1140</v>
      </c>
      <c r="AW351" s="907" t="s">
        <v>1140</v>
      </c>
      <c r="AX351" s="907" t="s">
        <v>1140</v>
      </c>
      <c r="AY351" s="907" t="s">
        <v>534</v>
      </c>
      <c r="AZ351" s="907" t="s">
        <v>534</v>
      </c>
      <c r="BA351" s="907" t="s">
        <v>1140</v>
      </c>
      <c r="BB351" s="907" t="s">
        <v>534</v>
      </c>
      <c r="BC351" s="907" t="s">
        <v>1140</v>
      </c>
      <c r="BD351" s="907" t="s">
        <v>534</v>
      </c>
      <c r="BE351" s="907" t="s">
        <v>1140</v>
      </c>
      <c r="BF351" s="907" t="s">
        <v>1140</v>
      </c>
      <c r="BG351" s="907" t="s">
        <v>534</v>
      </c>
      <c r="BH351" s="907" t="s">
        <v>534</v>
      </c>
      <c r="BI351" s="907" t="s">
        <v>1140</v>
      </c>
      <c r="BJ351" s="907" t="s">
        <v>534</v>
      </c>
      <c r="BK351" s="907" t="s">
        <v>1140</v>
      </c>
      <c r="BL351" s="907" t="s">
        <v>534</v>
      </c>
      <c r="BM351" s="907" t="s">
        <v>1140</v>
      </c>
      <c r="BN351" s="907" t="s">
        <v>1140</v>
      </c>
      <c r="BO351" s="907" t="s">
        <v>534</v>
      </c>
      <c r="BP351" s="907" t="s">
        <v>534</v>
      </c>
      <c r="BQ351" s="907" t="s">
        <v>534</v>
      </c>
      <c r="BR351" s="907" t="s">
        <v>534</v>
      </c>
      <c r="BS351" s="907" t="s">
        <v>1140</v>
      </c>
      <c r="BT351" s="907" t="s">
        <v>534</v>
      </c>
      <c r="BU351" s="907" t="s">
        <v>1140</v>
      </c>
      <c r="BV351" s="907" t="s">
        <v>1140</v>
      </c>
      <c r="BW351" s="907" t="s">
        <v>1140</v>
      </c>
      <c r="BX351" s="907" t="s">
        <v>1140</v>
      </c>
      <c r="BY351" s="907" t="s">
        <v>1140</v>
      </c>
      <c r="BZ351" s="907" t="s">
        <v>534</v>
      </c>
      <c r="CA351" s="907" t="s">
        <v>534</v>
      </c>
      <c r="CB351" s="907" t="s">
        <v>1140</v>
      </c>
      <c r="CC351" s="907" t="s">
        <v>1140</v>
      </c>
      <c r="CD351" s="907" t="s">
        <v>1140</v>
      </c>
      <c r="CE351" s="907" t="s">
        <v>1140</v>
      </c>
      <c r="CF351" s="907" t="s">
        <v>534</v>
      </c>
      <c r="CG351" s="907" t="s">
        <v>1140</v>
      </c>
      <c r="CH351" s="907" t="s">
        <v>1140</v>
      </c>
      <c r="CI351" s="907" t="s">
        <v>1140</v>
      </c>
      <c r="CJ351" s="907" t="s">
        <v>1140</v>
      </c>
      <c r="CK351" s="907" t="s">
        <v>1140</v>
      </c>
      <c r="CL351" s="907" t="s">
        <v>1140</v>
      </c>
      <c r="CM351" s="907" t="s">
        <v>1140</v>
      </c>
      <c r="CN351" s="907" t="s">
        <v>534</v>
      </c>
      <c r="CO351" s="907" t="s">
        <v>1140</v>
      </c>
      <c r="CP351" s="907" t="s">
        <v>1140</v>
      </c>
      <c r="CQ351" s="907" t="s">
        <v>1140</v>
      </c>
      <c r="CR351" s="907" t="s">
        <v>1140</v>
      </c>
      <c r="CS351" s="907" t="s">
        <v>1140</v>
      </c>
      <c r="CT351" s="907" t="s">
        <v>1140</v>
      </c>
      <c r="CU351" s="907" t="s">
        <v>1140</v>
      </c>
      <c r="CV351" s="907" t="s">
        <v>1140</v>
      </c>
      <c r="CW351" s="907" t="s">
        <v>1140</v>
      </c>
      <c r="CX351" s="907" t="s">
        <v>1140</v>
      </c>
      <c r="CY351" s="907" t="s">
        <v>1140</v>
      </c>
      <c r="CZ351" s="907" t="s">
        <v>534</v>
      </c>
      <c r="DA351" s="907" t="s">
        <v>1140</v>
      </c>
      <c r="DB351" s="907" t="s">
        <v>1140</v>
      </c>
      <c r="DC351" s="907" t="s">
        <v>1140</v>
      </c>
      <c r="DD351" s="907" t="s">
        <v>1140</v>
      </c>
      <c r="DE351" s="907" t="s">
        <v>1140</v>
      </c>
      <c r="DF351" s="907" t="s">
        <v>1140</v>
      </c>
      <c r="DG351" s="907" t="s">
        <v>1140</v>
      </c>
      <c r="DH351" s="907" t="s">
        <v>1140</v>
      </c>
      <c r="DI351" s="907" t="s">
        <v>1140</v>
      </c>
      <c r="DJ351" s="907" t="s">
        <v>534</v>
      </c>
      <c r="DK351" s="907" t="s">
        <v>1140</v>
      </c>
      <c r="DL351" s="907" t="s">
        <v>1140</v>
      </c>
      <c r="DM351" s="907" t="s">
        <v>1140</v>
      </c>
      <c r="DN351" s="907" t="s">
        <v>1140</v>
      </c>
      <c r="DO351" s="907" t="s">
        <v>1140</v>
      </c>
      <c r="DP351" s="907" t="s">
        <v>1140</v>
      </c>
      <c r="DQ351" s="907" t="s">
        <v>1140</v>
      </c>
      <c r="DR351" s="907" t="s">
        <v>1140</v>
      </c>
      <c r="DS351" s="907" t="s">
        <v>1140</v>
      </c>
      <c r="DT351" s="907" t="s">
        <v>1140</v>
      </c>
      <c r="DU351" s="907" t="s">
        <v>1140</v>
      </c>
      <c r="DV351" s="907" t="s">
        <v>1140</v>
      </c>
      <c r="DW351" s="907" t="s">
        <v>534</v>
      </c>
      <c r="DX351" s="907" t="s">
        <v>534</v>
      </c>
      <c r="DY351" s="907" t="s">
        <v>534</v>
      </c>
      <c r="DZ351" s="907" t="s">
        <v>534</v>
      </c>
      <c r="EA351" s="907" t="s">
        <v>534</v>
      </c>
      <c r="EB351" s="907" t="s">
        <v>1140</v>
      </c>
      <c r="EC351" s="907" t="s">
        <v>534</v>
      </c>
      <c r="ED351" s="907" t="s">
        <v>534</v>
      </c>
      <c r="EE351" s="907" t="s">
        <v>534</v>
      </c>
      <c r="EF351" s="907" t="s">
        <v>1140</v>
      </c>
      <c r="EG351" s="907" t="s">
        <v>1140</v>
      </c>
      <c r="EH351" s="907" t="s">
        <v>1140</v>
      </c>
      <c r="EI351" s="907" t="s">
        <v>1140</v>
      </c>
      <c r="EJ351" s="907" t="s">
        <v>1140</v>
      </c>
      <c r="EK351" s="907" t="s">
        <v>1140</v>
      </c>
      <c r="EL351" s="907" t="s">
        <v>1140</v>
      </c>
      <c r="EM351" s="907" t="s">
        <v>1140</v>
      </c>
      <c r="EN351" s="907" t="s">
        <v>1140</v>
      </c>
      <c r="EO351" s="907" t="s">
        <v>1140</v>
      </c>
      <c r="EP351" s="907" t="s">
        <v>1140</v>
      </c>
      <c r="EQ351" s="907" t="s">
        <v>1140</v>
      </c>
      <c r="ER351" s="907" t="s">
        <v>1140</v>
      </c>
      <c r="ES351" s="907" t="s">
        <v>534</v>
      </c>
      <c r="ET351" s="907" t="s">
        <v>534</v>
      </c>
      <c r="EU351" s="907" t="s">
        <v>534</v>
      </c>
      <c r="EV351" s="907" t="s">
        <v>1140</v>
      </c>
      <c r="EW351" s="907" t="s">
        <v>1140</v>
      </c>
      <c r="EX351" s="907" t="s">
        <v>534</v>
      </c>
      <c r="EY351" s="907" t="s">
        <v>1140</v>
      </c>
      <c r="EZ351" s="907" t="s">
        <v>1140</v>
      </c>
      <c r="FA351" s="907" t="s">
        <v>1140</v>
      </c>
      <c r="FB351" s="907" t="s">
        <v>1140</v>
      </c>
      <c r="FC351" s="907" t="s">
        <v>1140</v>
      </c>
      <c r="FD351" s="907" t="s">
        <v>1140</v>
      </c>
      <c r="FE351" s="907" t="s">
        <v>1140</v>
      </c>
      <c r="FF351" s="907" t="s">
        <v>1140</v>
      </c>
      <c r="FG351" s="907" t="s">
        <v>1140</v>
      </c>
      <c r="FH351" s="907" t="s">
        <v>534</v>
      </c>
      <c r="FI351" s="907" t="s">
        <v>534</v>
      </c>
      <c r="FJ351" s="907" t="s">
        <v>1140</v>
      </c>
      <c r="FK351" s="907" t="s">
        <v>1140</v>
      </c>
      <c r="FL351" s="907" t="s">
        <v>1140</v>
      </c>
      <c r="FM351" s="907" t="s">
        <v>1140</v>
      </c>
      <c r="FN351" s="907" t="s">
        <v>1140</v>
      </c>
      <c r="FO351" s="907" t="s">
        <v>1140</v>
      </c>
      <c r="FP351" s="907" t="s">
        <v>1140</v>
      </c>
      <c r="FQ351" s="907" t="s">
        <v>1140</v>
      </c>
      <c r="FR351" s="907" t="s">
        <v>534</v>
      </c>
      <c r="FS351" s="907" t="s">
        <v>1140</v>
      </c>
      <c r="FT351" s="907" t="s">
        <v>1140</v>
      </c>
      <c r="FU351" s="907" t="s">
        <v>1140</v>
      </c>
      <c r="FV351" s="907" t="s">
        <v>534</v>
      </c>
      <c r="FW351" s="907" t="s">
        <v>1140</v>
      </c>
      <c r="FX351" s="907" t="s">
        <v>534</v>
      </c>
      <c r="FY351" s="907" t="s">
        <v>534</v>
      </c>
      <c r="FZ351" s="907" t="s">
        <v>534</v>
      </c>
      <c r="GA351" s="907" t="s">
        <v>534</v>
      </c>
      <c r="GB351" s="907" t="s">
        <v>1140</v>
      </c>
      <c r="GC351" s="907" t="s">
        <v>1140</v>
      </c>
      <c r="GD351" s="907" t="s">
        <v>534</v>
      </c>
      <c r="GE351" s="907" t="s">
        <v>534</v>
      </c>
      <c r="GF351" s="907" t="s">
        <v>1140</v>
      </c>
      <c r="GG351" s="907" t="s">
        <v>1140</v>
      </c>
      <c r="GH351" s="907" t="s">
        <v>534</v>
      </c>
      <c r="GI351" s="907" t="s">
        <v>1140</v>
      </c>
      <c r="GJ351" s="907" t="s">
        <v>534</v>
      </c>
      <c r="GK351" s="907" t="s">
        <v>1140</v>
      </c>
    </row>
    <row r="352" spans="1:193" x14ac:dyDescent="0.2">
      <c r="A352" s="906">
        <v>44812</v>
      </c>
      <c r="B352" s="907" t="s">
        <v>1140</v>
      </c>
      <c r="C352" s="907" t="s">
        <v>1140</v>
      </c>
      <c r="D352" s="907" t="s">
        <v>1140</v>
      </c>
      <c r="E352" s="907" t="s">
        <v>534</v>
      </c>
      <c r="F352" s="907" t="s">
        <v>1140</v>
      </c>
      <c r="G352" s="907" t="s">
        <v>1140</v>
      </c>
      <c r="H352" s="907" t="s">
        <v>1140</v>
      </c>
      <c r="I352" s="907" t="s">
        <v>1140</v>
      </c>
      <c r="J352" s="907" t="s">
        <v>534</v>
      </c>
      <c r="K352" s="907" t="s">
        <v>534</v>
      </c>
      <c r="L352" s="907" t="s">
        <v>1140</v>
      </c>
      <c r="M352" s="907" t="s">
        <v>1140</v>
      </c>
      <c r="N352" s="907" t="s">
        <v>1140</v>
      </c>
      <c r="O352" s="907" t="s">
        <v>1140</v>
      </c>
      <c r="P352" s="907" t="s">
        <v>1140</v>
      </c>
      <c r="Q352" s="907" t="s">
        <v>1140</v>
      </c>
      <c r="R352" s="907" t="s">
        <v>1140</v>
      </c>
      <c r="S352" s="907" t="s">
        <v>1140</v>
      </c>
      <c r="T352" s="907" t="s">
        <v>1140</v>
      </c>
      <c r="U352" s="907" t="s">
        <v>1140</v>
      </c>
      <c r="V352" s="907" t="s">
        <v>1140</v>
      </c>
      <c r="W352" s="907" t="s">
        <v>534</v>
      </c>
      <c r="X352" s="907" t="s">
        <v>534</v>
      </c>
      <c r="Y352" s="907" t="s">
        <v>1140</v>
      </c>
      <c r="Z352" s="907" t="s">
        <v>1140</v>
      </c>
      <c r="AA352" s="907" t="s">
        <v>1140</v>
      </c>
      <c r="AB352" s="907" t="s">
        <v>1140</v>
      </c>
      <c r="AC352" s="907" t="s">
        <v>1140</v>
      </c>
      <c r="AD352" s="907" t="s">
        <v>1140</v>
      </c>
      <c r="AE352" s="907" t="s">
        <v>1140</v>
      </c>
      <c r="AF352" s="907" t="s">
        <v>1140</v>
      </c>
      <c r="AG352" s="907" t="s">
        <v>1140</v>
      </c>
      <c r="AH352" s="907" t="s">
        <v>1140</v>
      </c>
      <c r="AI352" s="907" t="s">
        <v>1140</v>
      </c>
      <c r="AJ352" s="907" t="s">
        <v>1140</v>
      </c>
      <c r="AK352" s="907" t="s">
        <v>1140</v>
      </c>
      <c r="AL352" s="907" t="s">
        <v>1140</v>
      </c>
      <c r="AM352" s="907" t="s">
        <v>1140</v>
      </c>
      <c r="AN352" s="907" t="s">
        <v>1140</v>
      </c>
      <c r="AO352" s="907" t="s">
        <v>1140</v>
      </c>
      <c r="AP352" s="907" t="s">
        <v>1140</v>
      </c>
      <c r="AQ352" s="907" t="s">
        <v>1140</v>
      </c>
      <c r="AR352" s="907" t="s">
        <v>1140</v>
      </c>
      <c r="AS352" s="907" t="s">
        <v>1140</v>
      </c>
      <c r="AT352" s="907" t="s">
        <v>1140</v>
      </c>
      <c r="AU352" s="907" t="s">
        <v>1140</v>
      </c>
      <c r="AV352" s="907" t="s">
        <v>1140</v>
      </c>
      <c r="AW352" s="907" t="s">
        <v>1140</v>
      </c>
      <c r="AX352" s="907" t="s">
        <v>1140</v>
      </c>
      <c r="AY352" s="907" t="s">
        <v>534</v>
      </c>
      <c r="AZ352" s="907" t="s">
        <v>534</v>
      </c>
      <c r="BA352" s="907" t="s">
        <v>1140</v>
      </c>
      <c r="BB352" s="907" t="s">
        <v>534</v>
      </c>
      <c r="BC352" s="907" t="s">
        <v>1140</v>
      </c>
      <c r="BD352" s="907" t="s">
        <v>534</v>
      </c>
      <c r="BE352" s="907" t="s">
        <v>1140</v>
      </c>
      <c r="BF352" s="907" t="s">
        <v>1140</v>
      </c>
      <c r="BG352" s="907" t="s">
        <v>534</v>
      </c>
      <c r="BH352" s="907" t="s">
        <v>534</v>
      </c>
      <c r="BI352" s="907" t="s">
        <v>1140</v>
      </c>
      <c r="BJ352" s="907" t="s">
        <v>534</v>
      </c>
      <c r="BK352" s="907" t="s">
        <v>1140</v>
      </c>
      <c r="BL352" s="907" t="s">
        <v>534</v>
      </c>
      <c r="BM352" s="907" t="s">
        <v>1140</v>
      </c>
      <c r="BN352" s="907" t="s">
        <v>1140</v>
      </c>
      <c r="BO352" s="907" t="s">
        <v>534</v>
      </c>
      <c r="BP352" s="907" t="s">
        <v>534</v>
      </c>
      <c r="BQ352" s="907" t="s">
        <v>534</v>
      </c>
      <c r="BR352" s="907" t="s">
        <v>534</v>
      </c>
      <c r="BS352" s="907" t="s">
        <v>1140</v>
      </c>
      <c r="BT352" s="907" t="s">
        <v>534</v>
      </c>
      <c r="BU352" s="907" t="s">
        <v>1140</v>
      </c>
      <c r="BV352" s="907" t="s">
        <v>1140</v>
      </c>
      <c r="BW352" s="907" t="s">
        <v>1140</v>
      </c>
      <c r="BX352" s="907" t="s">
        <v>1140</v>
      </c>
      <c r="BY352" s="907" t="s">
        <v>1140</v>
      </c>
      <c r="BZ352" s="907" t="s">
        <v>534</v>
      </c>
      <c r="CA352" s="907" t="s">
        <v>534</v>
      </c>
      <c r="CB352" s="907" t="s">
        <v>1140</v>
      </c>
      <c r="CC352" s="907" t="s">
        <v>1140</v>
      </c>
      <c r="CD352" s="907" t="s">
        <v>1140</v>
      </c>
      <c r="CE352" s="907" t="s">
        <v>1140</v>
      </c>
      <c r="CF352" s="907" t="s">
        <v>534</v>
      </c>
      <c r="CG352" s="907" t="s">
        <v>1140</v>
      </c>
      <c r="CH352" s="907" t="s">
        <v>1140</v>
      </c>
      <c r="CI352" s="907" t="s">
        <v>1140</v>
      </c>
      <c r="CJ352" s="907" t="s">
        <v>1140</v>
      </c>
      <c r="CK352" s="907" t="s">
        <v>534</v>
      </c>
      <c r="CL352" s="907" t="s">
        <v>1140</v>
      </c>
      <c r="CM352" s="907" t="s">
        <v>1140</v>
      </c>
      <c r="CN352" s="907" t="s">
        <v>534</v>
      </c>
      <c r="CO352" s="907" t="s">
        <v>1140</v>
      </c>
      <c r="CP352" s="907" t="s">
        <v>1140</v>
      </c>
      <c r="CQ352" s="907" t="s">
        <v>1140</v>
      </c>
      <c r="CR352" s="907" t="s">
        <v>1140</v>
      </c>
      <c r="CS352" s="907" t="s">
        <v>1140</v>
      </c>
      <c r="CT352" s="907" t="s">
        <v>1140</v>
      </c>
      <c r="CU352" s="907" t="s">
        <v>1140</v>
      </c>
      <c r="CV352" s="907" t="s">
        <v>1140</v>
      </c>
      <c r="CW352" s="907" t="s">
        <v>1140</v>
      </c>
      <c r="CX352" s="907" t="s">
        <v>1140</v>
      </c>
      <c r="CY352" s="907" t="s">
        <v>1140</v>
      </c>
      <c r="CZ352" s="907" t="s">
        <v>534</v>
      </c>
      <c r="DA352" s="907" t="s">
        <v>1140</v>
      </c>
      <c r="DB352" s="907" t="s">
        <v>1140</v>
      </c>
      <c r="DC352" s="907" t="s">
        <v>1140</v>
      </c>
      <c r="DD352" s="907" t="s">
        <v>1140</v>
      </c>
      <c r="DE352" s="907" t="s">
        <v>1140</v>
      </c>
      <c r="DF352" s="907" t="s">
        <v>1140</v>
      </c>
      <c r="DG352" s="907" t="s">
        <v>1140</v>
      </c>
      <c r="DH352" s="907" t="s">
        <v>1140</v>
      </c>
      <c r="DI352" s="907" t="s">
        <v>1140</v>
      </c>
      <c r="DJ352" s="907" t="s">
        <v>534</v>
      </c>
      <c r="DK352" s="907" t="s">
        <v>1140</v>
      </c>
      <c r="DL352" s="907" t="s">
        <v>1140</v>
      </c>
      <c r="DM352" s="907" t="s">
        <v>1140</v>
      </c>
      <c r="DN352" s="907" t="s">
        <v>1140</v>
      </c>
      <c r="DO352" s="907" t="s">
        <v>1140</v>
      </c>
      <c r="DP352" s="907" t="s">
        <v>1140</v>
      </c>
      <c r="DQ352" s="907" t="s">
        <v>1140</v>
      </c>
      <c r="DR352" s="907" t="s">
        <v>1140</v>
      </c>
      <c r="DS352" s="907" t="s">
        <v>1140</v>
      </c>
      <c r="DT352" s="907" t="s">
        <v>1140</v>
      </c>
      <c r="DU352" s="907" t="s">
        <v>1140</v>
      </c>
      <c r="DV352" s="907" t="s">
        <v>1140</v>
      </c>
      <c r="DW352" s="907" t="s">
        <v>534</v>
      </c>
      <c r="DX352" s="907" t="s">
        <v>534</v>
      </c>
      <c r="DY352" s="907" t="s">
        <v>534</v>
      </c>
      <c r="DZ352" s="907" t="s">
        <v>534</v>
      </c>
      <c r="EA352" s="907" t="s">
        <v>534</v>
      </c>
      <c r="EB352" s="907" t="s">
        <v>534</v>
      </c>
      <c r="EC352" s="907" t="s">
        <v>534</v>
      </c>
      <c r="ED352" s="907" t="s">
        <v>534</v>
      </c>
      <c r="EE352" s="907" t="s">
        <v>534</v>
      </c>
      <c r="EF352" s="907" t="s">
        <v>1140</v>
      </c>
      <c r="EG352" s="907" t="s">
        <v>1140</v>
      </c>
      <c r="EH352" s="907" t="s">
        <v>1140</v>
      </c>
      <c r="EI352" s="907" t="s">
        <v>1140</v>
      </c>
      <c r="EJ352" s="907" t="s">
        <v>1140</v>
      </c>
      <c r="EK352" s="907" t="s">
        <v>1140</v>
      </c>
      <c r="EL352" s="907" t="s">
        <v>1140</v>
      </c>
      <c r="EM352" s="907" t="s">
        <v>1140</v>
      </c>
      <c r="EN352" s="907" t="s">
        <v>1140</v>
      </c>
      <c r="EO352" s="907" t="s">
        <v>1140</v>
      </c>
      <c r="EP352" s="907" t="s">
        <v>1140</v>
      </c>
      <c r="EQ352" s="907" t="s">
        <v>1140</v>
      </c>
      <c r="ER352" s="907" t="s">
        <v>534</v>
      </c>
      <c r="ES352" s="907" t="s">
        <v>1140</v>
      </c>
      <c r="ET352" s="907" t="s">
        <v>534</v>
      </c>
      <c r="EU352" s="907" t="s">
        <v>534</v>
      </c>
      <c r="EV352" s="907" t="s">
        <v>1140</v>
      </c>
      <c r="EW352" s="907" t="s">
        <v>1140</v>
      </c>
      <c r="EX352" s="907" t="s">
        <v>534</v>
      </c>
      <c r="EY352" s="907" t="s">
        <v>1140</v>
      </c>
      <c r="EZ352" s="907" t="s">
        <v>1140</v>
      </c>
      <c r="FA352" s="907" t="s">
        <v>1140</v>
      </c>
      <c r="FB352" s="907" t="s">
        <v>1140</v>
      </c>
      <c r="FC352" s="907" t="s">
        <v>1140</v>
      </c>
      <c r="FD352" s="907" t="s">
        <v>1140</v>
      </c>
      <c r="FE352" s="907" t="s">
        <v>534</v>
      </c>
      <c r="FF352" s="907" t="s">
        <v>1140</v>
      </c>
      <c r="FG352" s="907" t="s">
        <v>1140</v>
      </c>
      <c r="FH352" s="907" t="s">
        <v>534</v>
      </c>
      <c r="FI352" s="907" t="s">
        <v>534</v>
      </c>
      <c r="FJ352" s="907" t="s">
        <v>1140</v>
      </c>
      <c r="FK352" s="907" t="s">
        <v>1140</v>
      </c>
      <c r="FL352" s="907" t="s">
        <v>1140</v>
      </c>
      <c r="FM352" s="907" t="s">
        <v>1140</v>
      </c>
      <c r="FN352" s="907" t="s">
        <v>1140</v>
      </c>
      <c r="FO352" s="907" t="s">
        <v>1140</v>
      </c>
      <c r="FP352" s="907" t="s">
        <v>1140</v>
      </c>
      <c r="FQ352" s="907" t="s">
        <v>1140</v>
      </c>
      <c r="FR352" s="907" t="s">
        <v>534</v>
      </c>
      <c r="FS352" s="907" t="s">
        <v>1140</v>
      </c>
      <c r="FT352" s="907" t="s">
        <v>1140</v>
      </c>
      <c r="FU352" s="907" t="s">
        <v>1140</v>
      </c>
      <c r="FV352" s="907" t="s">
        <v>534</v>
      </c>
      <c r="FW352" s="907" t="s">
        <v>1140</v>
      </c>
      <c r="FX352" s="907" t="s">
        <v>534</v>
      </c>
      <c r="FY352" s="907" t="s">
        <v>534</v>
      </c>
      <c r="FZ352" s="907" t="s">
        <v>534</v>
      </c>
      <c r="GA352" s="907" t="s">
        <v>534</v>
      </c>
      <c r="GB352" s="907" t="s">
        <v>534</v>
      </c>
      <c r="GC352" s="907" t="s">
        <v>1140</v>
      </c>
      <c r="GD352" s="907" t="s">
        <v>534</v>
      </c>
      <c r="GE352" s="907" t="s">
        <v>534</v>
      </c>
      <c r="GF352" s="907" t="s">
        <v>1140</v>
      </c>
      <c r="GG352" s="907" t="s">
        <v>1140</v>
      </c>
      <c r="GH352" s="907" t="s">
        <v>534</v>
      </c>
      <c r="GI352" s="907" t="s">
        <v>1140</v>
      </c>
      <c r="GJ352" s="907" t="s">
        <v>534</v>
      </c>
      <c r="GK352" s="907" t="s">
        <v>534</v>
      </c>
    </row>
    <row r="353" spans="1:193" x14ac:dyDescent="0.2">
      <c r="A353" s="906">
        <v>44813</v>
      </c>
      <c r="B353" s="907" t="s">
        <v>1140</v>
      </c>
      <c r="C353" s="907" t="s">
        <v>1140</v>
      </c>
      <c r="D353" s="907" t="s">
        <v>1140</v>
      </c>
      <c r="E353" s="907" t="s">
        <v>534</v>
      </c>
      <c r="F353" s="907" t="s">
        <v>1140</v>
      </c>
      <c r="G353" s="907" t="s">
        <v>1140</v>
      </c>
      <c r="H353" s="907" t="s">
        <v>1140</v>
      </c>
      <c r="I353" s="907" t="s">
        <v>1140</v>
      </c>
      <c r="J353" s="907" t="s">
        <v>534</v>
      </c>
      <c r="K353" s="907" t="s">
        <v>534</v>
      </c>
      <c r="L353" s="907" t="s">
        <v>1140</v>
      </c>
      <c r="M353" s="907" t="s">
        <v>1140</v>
      </c>
      <c r="N353" s="907" t="s">
        <v>1140</v>
      </c>
      <c r="O353" s="907" t="s">
        <v>1140</v>
      </c>
      <c r="P353" s="907" t="s">
        <v>1140</v>
      </c>
      <c r="Q353" s="907" t="s">
        <v>1140</v>
      </c>
      <c r="R353" s="907" t="s">
        <v>1140</v>
      </c>
      <c r="S353" s="907" t="s">
        <v>1140</v>
      </c>
      <c r="T353" s="907" t="s">
        <v>1140</v>
      </c>
      <c r="U353" s="907" t="s">
        <v>1140</v>
      </c>
      <c r="V353" s="907" t="s">
        <v>1140</v>
      </c>
      <c r="W353" s="907" t="s">
        <v>534</v>
      </c>
      <c r="X353" s="907" t="s">
        <v>534</v>
      </c>
      <c r="Y353" s="907" t="s">
        <v>1140</v>
      </c>
      <c r="Z353" s="907" t="s">
        <v>1140</v>
      </c>
      <c r="AA353" s="907" t="s">
        <v>1140</v>
      </c>
      <c r="AB353" s="907" t="s">
        <v>1140</v>
      </c>
      <c r="AC353" s="907" t="s">
        <v>1140</v>
      </c>
      <c r="AD353" s="907" t="s">
        <v>1140</v>
      </c>
      <c r="AE353" s="907" t="s">
        <v>1140</v>
      </c>
      <c r="AF353" s="907" t="s">
        <v>1140</v>
      </c>
      <c r="AG353" s="907" t="s">
        <v>1140</v>
      </c>
      <c r="AH353" s="907" t="s">
        <v>1140</v>
      </c>
      <c r="AI353" s="907" t="s">
        <v>1140</v>
      </c>
      <c r="AJ353" s="907" t="s">
        <v>1140</v>
      </c>
      <c r="AK353" s="907" t="s">
        <v>1140</v>
      </c>
      <c r="AL353" s="907" t="s">
        <v>1140</v>
      </c>
      <c r="AM353" s="907" t="s">
        <v>1140</v>
      </c>
      <c r="AN353" s="907" t="s">
        <v>1140</v>
      </c>
      <c r="AO353" s="907" t="s">
        <v>1140</v>
      </c>
      <c r="AP353" s="907" t="s">
        <v>1140</v>
      </c>
      <c r="AQ353" s="907" t="s">
        <v>1140</v>
      </c>
      <c r="AR353" s="907" t="s">
        <v>1140</v>
      </c>
      <c r="AS353" s="907" t="s">
        <v>1140</v>
      </c>
      <c r="AT353" s="907" t="s">
        <v>1140</v>
      </c>
      <c r="AU353" s="907" t="s">
        <v>1140</v>
      </c>
      <c r="AV353" s="907" t="s">
        <v>1140</v>
      </c>
      <c r="AW353" s="907" t="s">
        <v>1140</v>
      </c>
      <c r="AX353" s="907" t="s">
        <v>1140</v>
      </c>
      <c r="AY353" s="907" t="s">
        <v>534</v>
      </c>
      <c r="AZ353" s="907" t="s">
        <v>534</v>
      </c>
      <c r="BA353" s="907" t="s">
        <v>1140</v>
      </c>
      <c r="BB353" s="907" t="s">
        <v>534</v>
      </c>
      <c r="BC353" s="907" t="s">
        <v>1140</v>
      </c>
      <c r="BD353" s="907" t="s">
        <v>534</v>
      </c>
      <c r="BE353" s="907" t="s">
        <v>1140</v>
      </c>
      <c r="BF353" s="907" t="s">
        <v>1140</v>
      </c>
      <c r="BG353" s="907" t="s">
        <v>534</v>
      </c>
      <c r="BH353" s="907" t="s">
        <v>534</v>
      </c>
      <c r="BI353" s="907" t="s">
        <v>1140</v>
      </c>
      <c r="BJ353" s="907" t="s">
        <v>534</v>
      </c>
      <c r="BK353" s="907" t="s">
        <v>1140</v>
      </c>
      <c r="BL353" s="907" t="s">
        <v>534</v>
      </c>
      <c r="BM353" s="907" t="s">
        <v>1140</v>
      </c>
      <c r="BN353" s="907" t="s">
        <v>1140</v>
      </c>
      <c r="BO353" s="907" t="s">
        <v>534</v>
      </c>
      <c r="BP353" s="907" t="s">
        <v>534</v>
      </c>
      <c r="BQ353" s="907" t="s">
        <v>534</v>
      </c>
      <c r="BR353" s="907" t="s">
        <v>534</v>
      </c>
      <c r="BS353" s="907" t="s">
        <v>1140</v>
      </c>
      <c r="BT353" s="907" t="s">
        <v>534</v>
      </c>
      <c r="BU353" s="907" t="s">
        <v>1140</v>
      </c>
      <c r="BV353" s="907" t="s">
        <v>1140</v>
      </c>
      <c r="BW353" s="907" t="s">
        <v>1140</v>
      </c>
      <c r="BX353" s="907" t="s">
        <v>1140</v>
      </c>
      <c r="BY353" s="907" t="s">
        <v>1140</v>
      </c>
      <c r="BZ353" s="907" t="s">
        <v>534</v>
      </c>
      <c r="CA353" s="907" t="s">
        <v>534</v>
      </c>
      <c r="CB353" s="907" t="s">
        <v>1140</v>
      </c>
      <c r="CC353" s="907" t="s">
        <v>1140</v>
      </c>
      <c r="CD353" s="907" t="s">
        <v>1140</v>
      </c>
      <c r="CE353" s="907" t="s">
        <v>1140</v>
      </c>
      <c r="CF353" s="907" t="s">
        <v>534</v>
      </c>
      <c r="CG353" s="907" t="s">
        <v>1140</v>
      </c>
      <c r="CH353" s="907" t="s">
        <v>1140</v>
      </c>
      <c r="CI353" s="907" t="s">
        <v>1140</v>
      </c>
      <c r="CJ353" s="907" t="s">
        <v>1140</v>
      </c>
      <c r="CK353" s="907" t="s">
        <v>534</v>
      </c>
      <c r="CL353" s="907" t="s">
        <v>1140</v>
      </c>
      <c r="CM353" s="907" t="s">
        <v>1140</v>
      </c>
      <c r="CN353" s="907" t="s">
        <v>534</v>
      </c>
      <c r="CO353" s="907" t="s">
        <v>1140</v>
      </c>
      <c r="CP353" s="907" t="s">
        <v>1140</v>
      </c>
      <c r="CQ353" s="907" t="s">
        <v>1140</v>
      </c>
      <c r="CR353" s="907" t="s">
        <v>1140</v>
      </c>
      <c r="CS353" s="907" t="s">
        <v>1140</v>
      </c>
      <c r="CT353" s="907" t="s">
        <v>1140</v>
      </c>
      <c r="CU353" s="907" t="s">
        <v>1140</v>
      </c>
      <c r="CV353" s="907" t="s">
        <v>1140</v>
      </c>
      <c r="CW353" s="907" t="s">
        <v>1140</v>
      </c>
      <c r="CX353" s="907" t="s">
        <v>1140</v>
      </c>
      <c r="CY353" s="907" t="s">
        <v>1140</v>
      </c>
      <c r="CZ353" s="907" t="s">
        <v>534</v>
      </c>
      <c r="DA353" s="907" t="s">
        <v>1140</v>
      </c>
      <c r="DB353" s="907" t="s">
        <v>1140</v>
      </c>
      <c r="DC353" s="907" t="s">
        <v>1140</v>
      </c>
      <c r="DD353" s="907" t="s">
        <v>1140</v>
      </c>
      <c r="DE353" s="907" t="s">
        <v>1140</v>
      </c>
      <c r="DF353" s="907" t="s">
        <v>1140</v>
      </c>
      <c r="DG353" s="907" t="s">
        <v>1140</v>
      </c>
      <c r="DH353" s="907" t="s">
        <v>1140</v>
      </c>
      <c r="DI353" s="907" t="s">
        <v>1140</v>
      </c>
      <c r="DJ353" s="907" t="s">
        <v>534</v>
      </c>
      <c r="DK353" s="907" t="s">
        <v>1140</v>
      </c>
      <c r="DL353" s="907" t="s">
        <v>1140</v>
      </c>
      <c r="DM353" s="907" t="s">
        <v>1140</v>
      </c>
      <c r="DN353" s="907" t="s">
        <v>1140</v>
      </c>
      <c r="DO353" s="907" t="s">
        <v>1140</v>
      </c>
      <c r="DP353" s="907" t="s">
        <v>1140</v>
      </c>
      <c r="DQ353" s="907" t="s">
        <v>1140</v>
      </c>
      <c r="DR353" s="907" t="s">
        <v>1140</v>
      </c>
      <c r="DS353" s="907" t="s">
        <v>1140</v>
      </c>
      <c r="DT353" s="907" t="s">
        <v>1140</v>
      </c>
      <c r="DU353" s="907" t="s">
        <v>1140</v>
      </c>
      <c r="DV353" s="907" t="s">
        <v>1140</v>
      </c>
      <c r="DW353" s="907" t="s">
        <v>534</v>
      </c>
      <c r="DX353" s="907" t="s">
        <v>534</v>
      </c>
      <c r="DY353" s="907" t="s">
        <v>534</v>
      </c>
      <c r="DZ353" s="907" t="s">
        <v>534</v>
      </c>
      <c r="EA353" s="907" t="s">
        <v>534</v>
      </c>
      <c r="EB353" s="907" t="s">
        <v>534</v>
      </c>
      <c r="EC353" s="907" t="s">
        <v>534</v>
      </c>
      <c r="ED353" s="907" t="s">
        <v>534</v>
      </c>
      <c r="EE353" s="907" t="s">
        <v>534</v>
      </c>
      <c r="EF353" s="907" t="s">
        <v>1140</v>
      </c>
      <c r="EG353" s="907" t="s">
        <v>1140</v>
      </c>
      <c r="EH353" s="907" t="s">
        <v>1140</v>
      </c>
      <c r="EI353" s="907" t="s">
        <v>1140</v>
      </c>
      <c r="EJ353" s="907" t="s">
        <v>1140</v>
      </c>
      <c r="EK353" s="907" t="s">
        <v>1140</v>
      </c>
      <c r="EL353" s="907" t="s">
        <v>1140</v>
      </c>
      <c r="EM353" s="907" t="s">
        <v>1140</v>
      </c>
      <c r="EN353" s="907" t="s">
        <v>1140</v>
      </c>
      <c r="EO353" s="907" t="s">
        <v>1140</v>
      </c>
      <c r="EP353" s="907" t="s">
        <v>1140</v>
      </c>
      <c r="EQ353" s="907" t="s">
        <v>1140</v>
      </c>
      <c r="ER353" s="907" t="s">
        <v>534</v>
      </c>
      <c r="ES353" s="907" t="s">
        <v>534</v>
      </c>
      <c r="ET353" s="907" t="s">
        <v>534</v>
      </c>
      <c r="EU353" s="907" t="s">
        <v>534</v>
      </c>
      <c r="EV353" s="907" t="s">
        <v>1140</v>
      </c>
      <c r="EW353" s="907" t="s">
        <v>534</v>
      </c>
      <c r="EX353" s="907" t="s">
        <v>534</v>
      </c>
      <c r="EY353" s="907" t="s">
        <v>1140</v>
      </c>
      <c r="EZ353" s="907" t="s">
        <v>1140</v>
      </c>
      <c r="FA353" s="907" t="s">
        <v>1140</v>
      </c>
      <c r="FB353" s="907" t="s">
        <v>1140</v>
      </c>
      <c r="FC353" s="907" t="s">
        <v>1140</v>
      </c>
      <c r="FD353" s="907" t="s">
        <v>1140</v>
      </c>
      <c r="FE353" s="907" t="s">
        <v>1140</v>
      </c>
      <c r="FF353" s="907" t="s">
        <v>1140</v>
      </c>
      <c r="FG353" s="907" t="s">
        <v>1140</v>
      </c>
      <c r="FH353" s="907" t="s">
        <v>1140</v>
      </c>
      <c r="FI353" s="907" t="s">
        <v>1140</v>
      </c>
      <c r="FJ353" s="907" t="s">
        <v>1140</v>
      </c>
      <c r="FK353" s="907" t="s">
        <v>1140</v>
      </c>
      <c r="FL353" s="907" t="s">
        <v>1140</v>
      </c>
      <c r="FM353" s="907" t="s">
        <v>1140</v>
      </c>
      <c r="FN353" s="907" t="s">
        <v>1140</v>
      </c>
      <c r="FO353" s="907" t="s">
        <v>1140</v>
      </c>
      <c r="FP353" s="907" t="s">
        <v>1140</v>
      </c>
      <c r="FQ353" s="907" t="s">
        <v>1140</v>
      </c>
      <c r="FR353" s="907" t="s">
        <v>534</v>
      </c>
      <c r="FS353" s="907" t="s">
        <v>1140</v>
      </c>
      <c r="FT353" s="907" t="s">
        <v>1140</v>
      </c>
      <c r="FU353" s="907" t="s">
        <v>1140</v>
      </c>
      <c r="FV353" s="907" t="s">
        <v>534</v>
      </c>
      <c r="FW353" s="907" t="s">
        <v>1140</v>
      </c>
      <c r="FX353" s="907" t="s">
        <v>534</v>
      </c>
      <c r="FY353" s="907" t="s">
        <v>534</v>
      </c>
      <c r="FZ353" s="907" t="s">
        <v>534</v>
      </c>
      <c r="GA353" s="907" t="s">
        <v>534</v>
      </c>
      <c r="GB353" s="907" t="s">
        <v>534</v>
      </c>
      <c r="GC353" s="907" t="s">
        <v>1140</v>
      </c>
      <c r="GD353" s="907" t="s">
        <v>534</v>
      </c>
      <c r="GE353" s="907" t="s">
        <v>534</v>
      </c>
      <c r="GF353" s="907" t="s">
        <v>1140</v>
      </c>
      <c r="GG353" s="907" t="s">
        <v>1140</v>
      </c>
      <c r="GH353" s="907" t="s">
        <v>534</v>
      </c>
      <c r="GI353" s="907" t="s">
        <v>1140</v>
      </c>
      <c r="GJ353" s="907" t="s">
        <v>534</v>
      </c>
      <c r="GK353" s="907" t="s">
        <v>1140</v>
      </c>
    </row>
    <row r="354" spans="1:193" x14ac:dyDescent="0.2">
      <c r="A354" s="906">
        <v>44814</v>
      </c>
      <c r="B354" s="907" t="s">
        <v>1140</v>
      </c>
      <c r="C354" s="907" t="s">
        <v>1140</v>
      </c>
      <c r="D354" s="907" t="s">
        <v>1140</v>
      </c>
      <c r="E354" s="907" t="s">
        <v>534</v>
      </c>
      <c r="F354" s="907" t="s">
        <v>1140</v>
      </c>
      <c r="G354" s="907" t="s">
        <v>1140</v>
      </c>
      <c r="H354" s="907" t="s">
        <v>1140</v>
      </c>
      <c r="I354" s="907" t="s">
        <v>1140</v>
      </c>
      <c r="J354" s="907" t="s">
        <v>534</v>
      </c>
      <c r="K354" s="907" t="s">
        <v>534</v>
      </c>
      <c r="L354" s="907" t="s">
        <v>1140</v>
      </c>
      <c r="M354" s="907" t="s">
        <v>1140</v>
      </c>
      <c r="N354" s="907" t="s">
        <v>1140</v>
      </c>
      <c r="O354" s="907" t="s">
        <v>1140</v>
      </c>
      <c r="P354" s="907" t="s">
        <v>1140</v>
      </c>
      <c r="Q354" s="907" t="s">
        <v>1140</v>
      </c>
      <c r="R354" s="907" t="s">
        <v>1140</v>
      </c>
      <c r="S354" s="907" t="s">
        <v>1140</v>
      </c>
      <c r="T354" s="907" t="s">
        <v>1140</v>
      </c>
      <c r="U354" s="907" t="s">
        <v>1140</v>
      </c>
      <c r="V354" s="907" t="s">
        <v>1140</v>
      </c>
      <c r="W354" s="907" t="s">
        <v>534</v>
      </c>
      <c r="X354" s="907" t="s">
        <v>534</v>
      </c>
      <c r="Y354" s="907" t="s">
        <v>1140</v>
      </c>
      <c r="Z354" s="907" t="s">
        <v>1140</v>
      </c>
      <c r="AA354" s="907" t="s">
        <v>1140</v>
      </c>
      <c r="AB354" s="907" t="s">
        <v>1140</v>
      </c>
      <c r="AC354" s="907" t="s">
        <v>1140</v>
      </c>
      <c r="AD354" s="907" t="s">
        <v>1140</v>
      </c>
      <c r="AE354" s="907" t="s">
        <v>1140</v>
      </c>
      <c r="AF354" s="907" t="s">
        <v>1140</v>
      </c>
      <c r="AG354" s="907" t="s">
        <v>1140</v>
      </c>
      <c r="AH354" s="907" t="s">
        <v>1140</v>
      </c>
      <c r="AI354" s="907" t="s">
        <v>1140</v>
      </c>
      <c r="AJ354" s="907" t="s">
        <v>1140</v>
      </c>
      <c r="AK354" s="907" t="s">
        <v>1140</v>
      </c>
      <c r="AL354" s="907" t="s">
        <v>1140</v>
      </c>
      <c r="AM354" s="907" t="s">
        <v>1140</v>
      </c>
      <c r="AN354" s="907" t="s">
        <v>1140</v>
      </c>
      <c r="AO354" s="907" t="s">
        <v>1140</v>
      </c>
      <c r="AP354" s="907" t="s">
        <v>1140</v>
      </c>
      <c r="AQ354" s="907" t="s">
        <v>1140</v>
      </c>
      <c r="AR354" s="907" t="s">
        <v>1140</v>
      </c>
      <c r="AS354" s="907" t="s">
        <v>1140</v>
      </c>
      <c r="AT354" s="907" t="s">
        <v>1140</v>
      </c>
      <c r="AU354" s="907" t="s">
        <v>1140</v>
      </c>
      <c r="AV354" s="907" t="s">
        <v>1140</v>
      </c>
      <c r="AW354" s="907" t="s">
        <v>1140</v>
      </c>
      <c r="AX354" s="907" t="s">
        <v>1140</v>
      </c>
      <c r="AY354" s="907" t="s">
        <v>534</v>
      </c>
      <c r="AZ354" s="907" t="s">
        <v>534</v>
      </c>
      <c r="BA354" s="907" t="s">
        <v>1140</v>
      </c>
      <c r="BB354" s="907" t="s">
        <v>534</v>
      </c>
      <c r="BC354" s="907" t="s">
        <v>1140</v>
      </c>
      <c r="BD354" s="907" t="s">
        <v>534</v>
      </c>
      <c r="BE354" s="907" t="s">
        <v>1140</v>
      </c>
      <c r="BF354" s="907" t="s">
        <v>1140</v>
      </c>
      <c r="BG354" s="907" t="s">
        <v>534</v>
      </c>
      <c r="BH354" s="907" t="s">
        <v>534</v>
      </c>
      <c r="BI354" s="907" t="s">
        <v>1140</v>
      </c>
      <c r="BJ354" s="907" t="s">
        <v>534</v>
      </c>
      <c r="BK354" s="907" t="s">
        <v>1140</v>
      </c>
      <c r="BL354" s="907" t="s">
        <v>534</v>
      </c>
      <c r="BM354" s="907" t="s">
        <v>1140</v>
      </c>
      <c r="BN354" s="907" t="s">
        <v>1140</v>
      </c>
      <c r="BO354" s="907" t="s">
        <v>534</v>
      </c>
      <c r="BP354" s="907" t="s">
        <v>534</v>
      </c>
      <c r="BQ354" s="907" t="s">
        <v>534</v>
      </c>
      <c r="BR354" s="907" t="s">
        <v>534</v>
      </c>
      <c r="BS354" s="907" t="s">
        <v>1140</v>
      </c>
      <c r="BT354" s="907" t="s">
        <v>534</v>
      </c>
      <c r="BU354" s="907" t="s">
        <v>1140</v>
      </c>
      <c r="BV354" s="907" t="s">
        <v>1140</v>
      </c>
      <c r="BW354" s="907" t="s">
        <v>1140</v>
      </c>
      <c r="BX354" s="907" t="s">
        <v>1140</v>
      </c>
      <c r="BY354" s="907" t="s">
        <v>534</v>
      </c>
      <c r="BZ354" s="907" t="s">
        <v>534</v>
      </c>
      <c r="CA354" s="907" t="s">
        <v>534</v>
      </c>
      <c r="CB354" s="907" t="s">
        <v>1140</v>
      </c>
      <c r="CC354" s="907" t="s">
        <v>1140</v>
      </c>
      <c r="CD354" s="907" t="s">
        <v>1140</v>
      </c>
      <c r="CE354" s="907" t="s">
        <v>1140</v>
      </c>
      <c r="CF354" s="907" t="s">
        <v>534</v>
      </c>
      <c r="CG354" s="907" t="s">
        <v>1140</v>
      </c>
      <c r="CH354" s="907" t="s">
        <v>1140</v>
      </c>
      <c r="CI354" s="907" t="s">
        <v>1140</v>
      </c>
      <c r="CJ354" s="907" t="s">
        <v>1140</v>
      </c>
      <c r="CK354" s="907" t="s">
        <v>534</v>
      </c>
      <c r="CL354" s="907" t="s">
        <v>1140</v>
      </c>
      <c r="CM354" s="907" t="s">
        <v>1140</v>
      </c>
      <c r="CN354" s="907" t="s">
        <v>534</v>
      </c>
      <c r="CO354" s="907" t="s">
        <v>1140</v>
      </c>
      <c r="CP354" s="907" t="s">
        <v>1140</v>
      </c>
      <c r="CQ354" s="907" t="s">
        <v>1140</v>
      </c>
      <c r="CR354" s="907" t="s">
        <v>1140</v>
      </c>
      <c r="CS354" s="907" t="s">
        <v>1140</v>
      </c>
      <c r="CT354" s="907" t="s">
        <v>1140</v>
      </c>
      <c r="CU354" s="907" t="s">
        <v>1140</v>
      </c>
      <c r="CV354" s="907" t="s">
        <v>1140</v>
      </c>
      <c r="CW354" s="907" t="s">
        <v>1140</v>
      </c>
      <c r="CX354" s="907" t="s">
        <v>1140</v>
      </c>
      <c r="CY354" s="907" t="s">
        <v>1140</v>
      </c>
      <c r="CZ354" s="907" t="s">
        <v>534</v>
      </c>
      <c r="DA354" s="907" t="s">
        <v>1140</v>
      </c>
      <c r="DB354" s="907" t="s">
        <v>1140</v>
      </c>
      <c r="DC354" s="907" t="s">
        <v>1140</v>
      </c>
      <c r="DD354" s="907" t="s">
        <v>1140</v>
      </c>
      <c r="DE354" s="907" t="s">
        <v>1140</v>
      </c>
      <c r="DF354" s="907" t="s">
        <v>1140</v>
      </c>
      <c r="DG354" s="907" t="s">
        <v>1140</v>
      </c>
      <c r="DH354" s="907" t="s">
        <v>1140</v>
      </c>
      <c r="DI354" s="907" t="s">
        <v>1140</v>
      </c>
      <c r="DJ354" s="907" t="s">
        <v>534</v>
      </c>
      <c r="DK354" s="907" t="s">
        <v>1140</v>
      </c>
      <c r="DL354" s="907" t="s">
        <v>1140</v>
      </c>
      <c r="DM354" s="907" t="s">
        <v>1140</v>
      </c>
      <c r="DN354" s="907" t="s">
        <v>1140</v>
      </c>
      <c r="DO354" s="907" t="s">
        <v>1140</v>
      </c>
      <c r="DP354" s="907" t="s">
        <v>1140</v>
      </c>
      <c r="DQ354" s="907" t="s">
        <v>1140</v>
      </c>
      <c r="DR354" s="907" t="s">
        <v>534</v>
      </c>
      <c r="DS354" s="907" t="s">
        <v>534</v>
      </c>
      <c r="DT354" s="907" t="s">
        <v>534</v>
      </c>
      <c r="DU354" s="907" t="s">
        <v>1140</v>
      </c>
      <c r="DV354" s="907" t="s">
        <v>1140</v>
      </c>
      <c r="DW354" s="907" t="s">
        <v>534</v>
      </c>
      <c r="DX354" s="907" t="s">
        <v>534</v>
      </c>
      <c r="DY354" s="907" t="s">
        <v>534</v>
      </c>
      <c r="DZ354" s="907" t="s">
        <v>1140</v>
      </c>
      <c r="EA354" s="907" t="s">
        <v>534</v>
      </c>
      <c r="EB354" s="907" t="s">
        <v>534</v>
      </c>
      <c r="EC354" s="907" t="s">
        <v>534</v>
      </c>
      <c r="ED354" s="907" t="s">
        <v>534</v>
      </c>
      <c r="EE354" s="907" t="s">
        <v>534</v>
      </c>
      <c r="EF354" s="907" t="s">
        <v>1140</v>
      </c>
      <c r="EG354" s="907" t="s">
        <v>1140</v>
      </c>
      <c r="EH354" s="907" t="s">
        <v>1140</v>
      </c>
      <c r="EI354" s="907" t="s">
        <v>1140</v>
      </c>
      <c r="EJ354" s="907" t="s">
        <v>1140</v>
      </c>
      <c r="EK354" s="907" t="s">
        <v>1140</v>
      </c>
      <c r="EL354" s="907" t="s">
        <v>1140</v>
      </c>
      <c r="EM354" s="907" t="s">
        <v>1140</v>
      </c>
      <c r="EN354" s="907" t="s">
        <v>1140</v>
      </c>
      <c r="EO354" s="907" t="s">
        <v>1140</v>
      </c>
      <c r="EP354" s="907" t="s">
        <v>1140</v>
      </c>
      <c r="EQ354" s="907" t="s">
        <v>1140</v>
      </c>
      <c r="ER354" s="907" t="s">
        <v>534</v>
      </c>
      <c r="ES354" s="907" t="s">
        <v>534</v>
      </c>
      <c r="ET354" s="907" t="s">
        <v>534</v>
      </c>
      <c r="EU354" s="907" t="s">
        <v>534</v>
      </c>
      <c r="EV354" s="907" t="s">
        <v>1140</v>
      </c>
      <c r="EW354" s="907" t="s">
        <v>1140</v>
      </c>
      <c r="EX354" s="907" t="s">
        <v>534</v>
      </c>
      <c r="EY354" s="907" t="s">
        <v>1140</v>
      </c>
      <c r="EZ354" s="907" t="s">
        <v>1140</v>
      </c>
      <c r="FA354" s="907" t="s">
        <v>1140</v>
      </c>
      <c r="FB354" s="907" t="s">
        <v>1140</v>
      </c>
      <c r="FC354" s="907" t="s">
        <v>1140</v>
      </c>
      <c r="FD354" s="907" t="s">
        <v>1140</v>
      </c>
      <c r="FE354" s="907" t="s">
        <v>534</v>
      </c>
      <c r="FF354" s="907" t="s">
        <v>534</v>
      </c>
      <c r="FG354" s="907" t="s">
        <v>1140</v>
      </c>
      <c r="FH354" s="907" t="s">
        <v>534</v>
      </c>
      <c r="FI354" s="907" t="s">
        <v>534</v>
      </c>
      <c r="FJ354" s="907" t="s">
        <v>1140</v>
      </c>
      <c r="FK354" s="907" t="s">
        <v>1140</v>
      </c>
      <c r="FL354" s="907" t="s">
        <v>1140</v>
      </c>
      <c r="FM354" s="907" t="s">
        <v>1140</v>
      </c>
      <c r="FN354" s="907" t="s">
        <v>1140</v>
      </c>
      <c r="FO354" s="907" t="s">
        <v>1140</v>
      </c>
      <c r="FP354" s="907" t="s">
        <v>1140</v>
      </c>
      <c r="FQ354" s="907" t="s">
        <v>1140</v>
      </c>
      <c r="FR354" s="907" t="s">
        <v>534</v>
      </c>
      <c r="FS354" s="907" t="s">
        <v>1140</v>
      </c>
      <c r="FT354" s="907" t="s">
        <v>1140</v>
      </c>
      <c r="FU354" s="907" t="s">
        <v>1140</v>
      </c>
      <c r="FV354" s="907" t="s">
        <v>534</v>
      </c>
      <c r="FW354" s="907" t="s">
        <v>1140</v>
      </c>
      <c r="FX354" s="907" t="s">
        <v>534</v>
      </c>
      <c r="FY354" s="907" t="s">
        <v>534</v>
      </c>
      <c r="FZ354" s="907" t="s">
        <v>534</v>
      </c>
      <c r="GA354" s="907" t="s">
        <v>534</v>
      </c>
      <c r="GB354" s="907" t="s">
        <v>1140</v>
      </c>
      <c r="GC354" s="907" t="s">
        <v>1140</v>
      </c>
      <c r="GD354" s="907" t="s">
        <v>534</v>
      </c>
      <c r="GE354" s="907" t="s">
        <v>534</v>
      </c>
      <c r="GF354" s="907" t="s">
        <v>1140</v>
      </c>
      <c r="GG354" s="907" t="s">
        <v>1140</v>
      </c>
      <c r="GH354" s="907" t="s">
        <v>534</v>
      </c>
      <c r="GI354" s="907" t="s">
        <v>1140</v>
      </c>
      <c r="GJ354" s="907" t="s">
        <v>534</v>
      </c>
      <c r="GK354" s="907" t="s">
        <v>534</v>
      </c>
    </row>
    <row r="355" spans="1:193" x14ac:dyDescent="0.2">
      <c r="A355" s="906">
        <v>44815</v>
      </c>
      <c r="B355" s="907" t="s">
        <v>1140</v>
      </c>
      <c r="C355" s="907" t="s">
        <v>1140</v>
      </c>
      <c r="D355" s="907" t="s">
        <v>1140</v>
      </c>
      <c r="E355" s="907" t="s">
        <v>534</v>
      </c>
      <c r="F355" s="907" t="s">
        <v>1140</v>
      </c>
      <c r="G355" s="907" t="s">
        <v>1140</v>
      </c>
      <c r="H355" s="907" t="s">
        <v>1140</v>
      </c>
      <c r="I355" s="907" t="s">
        <v>1140</v>
      </c>
      <c r="J355" s="907" t="s">
        <v>534</v>
      </c>
      <c r="K355" s="907" t="s">
        <v>534</v>
      </c>
      <c r="L355" s="907" t="s">
        <v>1140</v>
      </c>
      <c r="M355" s="907" t="s">
        <v>1140</v>
      </c>
      <c r="N355" s="907" t="s">
        <v>1140</v>
      </c>
      <c r="O355" s="907" t="s">
        <v>1140</v>
      </c>
      <c r="P355" s="907" t="s">
        <v>1140</v>
      </c>
      <c r="Q355" s="907" t="s">
        <v>1140</v>
      </c>
      <c r="R355" s="907" t="s">
        <v>1140</v>
      </c>
      <c r="S355" s="907" t="s">
        <v>1140</v>
      </c>
      <c r="T355" s="907" t="s">
        <v>1140</v>
      </c>
      <c r="U355" s="907" t="s">
        <v>1140</v>
      </c>
      <c r="V355" s="907" t="s">
        <v>1140</v>
      </c>
      <c r="W355" s="907" t="s">
        <v>534</v>
      </c>
      <c r="X355" s="907" t="s">
        <v>534</v>
      </c>
      <c r="Y355" s="907" t="s">
        <v>1140</v>
      </c>
      <c r="Z355" s="907" t="s">
        <v>1140</v>
      </c>
      <c r="AA355" s="907" t="s">
        <v>1140</v>
      </c>
      <c r="AB355" s="907" t="s">
        <v>1140</v>
      </c>
      <c r="AC355" s="907" t="s">
        <v>1140</v>
      </c>
      <c r="AD355" s="907" t="s">
        <v>1140</v>
      </c>
      <c r="AE355" s="907" t="s">
        <v>1140</v>
      </c>
      <c r="AF355" s="907" t="s">
        <v>1140</v>
      </c>
      <c r="AG355" s="907" t="s">
        <v>1140</v>
      </c>
      <c r="AH355" s="907" t="s">
        <v>1140</v>
      </c>
      <c r="AI355" s="907" t="s">
        <v>1140</v>
      </c>
      <c r="AJ355" s="907" t="s">
        <v>1140</v>
      </c>
      <c r="AK355" s="907" t="s">
        <v>1140</v>
      </c>
      <c r="AL355" s="907" t="s">
        <v>1140</v>
      </c>
      <c r="AM355" s="907" t="s">
        <v>1140</v>
      </c>
      <c r="AN355" s="907" t="s">
        <v>1140</v>
      </c>
      <c r="AO355" s="907" t="s">
        <v>1140</v>
      </c>
      <c r="AP355" s="907" t="s">
        <v>1140</v>
      </c>
      <c r="AQ355" s="907" t="s">
        <v>1140</v>
      </c>
      <c r="AR355" s="907" t="s">
        <v>1140</v>
      </c>
      <c r="AS355" s="907" t="s">
        <v>1140</v>
      </c>
      <c r="AT355" s="907" t="s">
        <v>1140</v>
      </c>
      <c r="AU355" s="907" t="s">
        <v>1140</v>
      </c>
      <c r="AV355" s="907" t="s">
        <v>1140</v>
      </c>
      <c r="AW355" s="907" t="s">
        <v>1140</v>
      </c>
      <c r="AX355" s="907" t="s">
        <v>1140</v>
      </c>
      <c r="AY355" s="907" t="s">
        <v>534</v>
      </c>
      <c r="AZ355" s="907" t="s">
        <v>534</v>
      </c>
      <c r="BA355" s="907" t="s">
        <v>1140</v>
      </c>
      <c r="BB355" s="907" t="s">
        <v>534</v>
      </c>
      <c r="BC355" s="907" t="s">
        <v>1140</v>
      </c>
      <c r="BD355" s="907" t="s">
        <v>534</v>
      </c>
      <c r="BE355" s="907" t="s">
        <v>1140</v>
      </c>
      <c r="BF355" s="907" t="s">
        <v>1140</v>
      </c>
      <c r="BG355" s="907" t="s">
        <v>534</v>
      </c>
      <c r="BH355" s="907" t="s">
        <v>534</v>
      </c>
      <c r="BI355" s="907" t="s">
        <v>1140</v>
      </c>
      <c r="BJ355" s="907" t="s">
        <v>534</v>
      </c>
      <c r="BK355" s="907" t="s">
        <v>1140</v>
      </c>
      <c r="BL355" s="907" t="s">
        <v>534</v>
      </c>
      <c r="BM355" s="907" t="s">
        <v>1140</v>
      </c>
      <c r="BN355" s="907" t="s">
        <v>1140</v>
      </c>
      <c r="BO355" s="907" t="s">
        <v>534</v>
      </c>
      <c r="BP355" s="907" t="s">
        <v>534</v>
      </c>
      <c r="BQ355" s="907" t="s">
        <v>534</v>
      </c>
      <c r="BR355" s="907" t="s">
        <v>534</v>
      </c>
      <c r="BS355" s="907" t="s">
        <v>1140</v>
      </c>
      <c r="BT355" s="907" t="s">
        <v>534</v>
      </c>
      <c r="BU355" s="907" t="s">
        <v>1140</v>
      </c>
      <c r="BV355" s="907" t="s">
        <v>1140</v>
      </c>
      <c r="BW355" s="907" t="s">
        <v>1140</v>
      </c>
      <c r="BX355" s="907" t="s">
        <v>1140</v>
      </c>
      <c r="BY355" s="907" t="s">
        <v>1140</v>
      </c>
      <c r="BZ355" s="907" t="s">
        <v>534</v>
      </c>
      <c r="CA355" s="907" t="s">
        <v>534</v>
      </c>
      <c r="CB355" s="907" t="s">
        <v>1140</v>
      </c>
      <c r="CC355" s="907" t="s">
        <v>1140</v>
      </c>
      <c r="CD355" s="907" t="s">
        <v>1140</v>
      </c>
      <c r="CE355" s="907" t="s">
        <v>1140</v>
      </c>
      <c r="CF355" s="907" t="s">
        <v>534</v>
      </c>
      <c r="CG355" s="907" t="s">
        <v>1140</v>
      </c>
      <c r="CH355" s="907" t="s">
        <v>1140</v>
      </c>
      <c r="CI355" s="907" t="s">
        <v>1140</v>
      </c>
      <c r="CJ355" s="907" t="s">
        <v>1140</v>
      </c>
      <c r="CK355" s="907" t="s">
        <v>1140</v>
      </c>
      <c r="CL355" s="907" t="s">
        <v>1140</v>
      </c>
      <c r="CM355" s="907" t="s">
        <v>1140</v>
      </c>
      <c r="CN355" s="907" t="s">
        <v>534</v>
      </c>
      <c r="CO355" s="907" t="s">
        <v>1140</v>
      </c>
      <c r="CP355" s="907" t="s">
        <v>1140</v>
      </c>
      <c r="CQ355" s="907" t="s">
        <v>1140</v>
      </c>
      <c r="CR355" s="907" t="s">
        <v>1140</v>
      </c>
      <c r="CS355" s="907" t="s">
        <v>1140</v>
      </c>
      <c r="CT355" s="907" t="s">
        <v>1140</v>
      </c>
      <c r="CU355" s="907" t="s">
        <v>1140</v>
      </c>
      <c r="CV355" s="907" t="s">
        <v>1140</v>
      </c>
      <c r="CW355" s="907" t="s">
        <v>1140</v>
      </c>
      <c r="CX355" s="907" t="s">
        <v>1140</v>
      </c>
      <c r="CY355" s="907" t="s">
        <v>1140</v>
      </c>
      <c r="CZ355" s="907" t="s">
        <v>534</v>
      </c>
      <c r="DA355" s="907" t="s">
        <v>1140</v>
      </c>
      <c r="DB355" s="907" t="s">
        <v>1140</v>
      </c>
      <c r="DC355" s="907" t="s">
        <v>1140</v>
      </c>
      <c r="DD355" s="907" t="s">
        <v>1140</v>
      </c>
      <c r="DE355" s="907" t="s">
        <v>1140</v>
      </c>
      <c r="DF355" s="907" t="s">
        <v>1140</v>
      </c>
      <c r="DG355" s="907" t="s">
        <v>1140</v>
      </c>
      <c r="DH355" s="907" t="s">
        <v>1140</v>
      </c>
      <c r="DI355" s="907" t="s">
        <v>1140</v>
      </c>
      <c r="DJ355" s="907" t="s">
        <v>534</v>
      </c>
      <c r="DK355" s="907" t="s">
        <v>1140</v>
      </c>
      <c r="DL355" s="907" t="s">
        <v>1140</v>
      </c>
      <c r="DM355" s="907" t="s">
        <v>1140</v>
      </c>
      <c r="DN355" s="907" t="s">
        <v>1140</v>
      </c>
      <c r="DO355" s="907" t="s">
        <v>1140</v>
      </c>
      <c r="DP355" s="907" t="s">
        <v>1140</v>
      </c>
      <c r="DQ355" s="907" t="s">
        <v>1140</v>
      </c>
      <c r="DR355" s="907" t="s">
        <v>534</v>
      </c>
      <c r="DS355" s="907" t="s">
        <v>534</v>
      </c>
      <c r="DT355" s="907" t="s">
        <v>1140</v>
      </c>
      <c r="DU355" s="907" t="s">
        <v>1140</v>
      </c>
      <c r="DV355" s="907" t="s">
        <v>1140</v>
      </c>
      <c r="DW355" s="907" t="s">
        <v>534</v>
      </c>
      <c r="DX355" s="907" t="s">
        <v>534</v>
      </c>
      <c r="DY355" s="907" t="s">
        <v>534</v>
      </c>
      <c r="DZ355" s="907" t="s">
        <v>534</v>
      </c>
      <c r="EA355" s="907" t="s">
        <v>534</v>
      </c>
      <c r="EB355" s="907" t="s">
        <v>534</v>
      </c>
      <c r="EC355" s="907" t="s">
        <v>534</v>
      </c>
      <c r="ED355" s="907" t="s">
        <v>534</v>
      </c>
      <c r="EE355" s="907" t="s">
        <v>534</v>
      </c>
      <c r="EF355" s="907" t="s">
        <v>1140</v>
      </c>
      <c r="EG355" s="907" t="s">
        <v>1140</v>
      </c>
      <c r="EH355" s="907" t="s">
        <v>1140</v>
      </c>
      <c r="EI355" s="907" t="s">
        <v>1140</v>
      </c>
      <c r="EJ355" s="907" t="s">
        <v>1140</v>
      </c>
      <c r="EK355" s="907" t="s">
        <v>1140</v>
      </c>
      <c r="EL355" s="907" t="s">
        <v>1140</v>
      </c>
      <c r="EM355" s="907" t="s">
        <v>1140</v>
      </c>
      <c r="EN355" s="907" t="s">
        <v>1140</v>
      </c>
      <c r="EO355" s="907" t="s">
        <v>1140</v>
      </c>
      <c r="EP355" s="907" t="s">
        <v>1140</v>
      </c>
      <c r="EQ355" s="907" t="s">
        <v>1140</v>
      </c>
      <c r="ER355" s="907" t="s">
        <v>1140</v>
      </c>
      <c r="ES355" s="907" t="s">
        <v>534</v>
      </c>
      <c r="ET355" s="907" t="s">
        <v>534</v>
      </c>
      <c r="EU355" s="907" t="s">
        <v>534</v>
      </c>
      <c r="EV355" s="907" t="s">
        <v>1140</v>
      </c>
      <c r="EW355" s="907" t="s">
        <v>1140</v>
      </c>
      <c r="EX355" s="907" t="s">
        <v>534</v>
      </c>
      <c r="EY355" s="907" t="s">
        <v>1140</v>
      </c>
      <c r="EZ355" s="907" t="s">
        <v>1140</v>
      </c>
      <c r="FA355" s="907" t="s">
        <v>1140</v>
      </c>
      <c r="FB355" s="907" t="s">
        <v>1140</v>
      </c>
      <c r="FC355" s="907" t="s">
        <v>1140</v>
      </c>
      <c r="FD355" s="907" t="s">
        <v>1140</v>
      </c>
      <c r="FE355" s="907" t="s">
        <v>1140</v>
      </c>
      <c r="FF355" s="907" t="s">
        <v>1140</v>
      </c>
      <c r="FG355" s="907" t="s">
        <v>534</v>
      </c>
      <c r="FH355" s="907" t="s">
        <v>534</v>
      </c>
      <c r="FI355" s="907" t="s">
        <v>534</v>
      </c>
      <c r="FJ355" s="907" t="s">
        <v>1140</v>
      </c>
      <c r="FK355" s="907" t="s">
        <v>1140</v>
      </c>
      <c r="FL355" s="907" t="s">
        <v>1140</v>
      </c>
      <c r="FM355" s="907" t="s">
        <v>1140</v>
      </c>
      <c r="FN355" s="907" t="s">
        <v>1140</v>
      </c>
      <c r="FO355" s="907" t="s">
        <v>1140</v>
      </c>
      <c r="FP355" s="907" t="s">
        <v>1140</v>
      </c>
      <c r="FQ355" s="907" t="s">
        <v>1140</v>
      </c>
      <c r="FR355" s="907" t="s">
        <v>534</v>
      </c>
      <c r="FS355" s="907" t="s">
        <v>1140</v>
      </c>
      <c r="FT355" s="907" t="s">
        <v>1140</v>
      </c>
      <c r="FU355" s="907" t="s">
        <v>1140</v>
      </c>
      <c r="FV355" s="907" t="s">
        <v>534</v>
      </c>
      <c r="FW355" s="907" t="s">
        <v>1140</v>
      </c>
      <c r="FX355" s="907" t="s">
        <v>534</v>
      </c>
      <c r="FY355" s="907" t="s">
        <v>534</v>
      </c>
      <c r="FZ355" s="907" t="s">
        <v>534</v>
      </c>
      <c r="GA355" s="907" t="s">
        <v>534</v>
      </c>
      <c r="GB355" s="907" t="s">
        <v>534</v>
      </c>
      <c r="GC355" s="907" t="s">
        <v>1140</v>
      </c>
      <c r="GD355" s="907" t="s">
        <v>534</v>
      </c>
      <c r="GE355" s="907" t="s">
        <v>534</v>
      </c>
      <c r="GF355" s="907" t="s">
        <v>1140</v>
      </c>
      <c r="GG355" s="907" t="s">
        <v>1140</v>
      </c>
      <c r="GH355" s="907" t="s">
        <v>534</v>
      </c>
      <c r="GI355" s="907" t="s">
        <v>1140</v>
      </c>
      <c r="GJ355" s="907" t="s">
        <v>534</v>
      </c>
      <c r="GK355" s="907" t="s">
        <v>1140</v>
      </c>
    </row>
    <row r="356" spans="1:193" x14ac:dyDescent="0.2">
      <c r="A356" s="906">
        <v>44816</v>
      </c>
      <c r="B356" s="907" t="s">
        <v>1140</v>
      </c>
      <c r="C356" s="907" t="s">
        <v>1140</v>
      </c>
      <c r="D356" s="907" t="s">
        <v>1140</v>
      </c>
      <c r="E356" s="907" t="s">
        <v>534</v>
      </c>
      <c r="F356" s="907" t="s">
        <v>1140</v>
      </c>
      <c r="G356" s="907" t="s">
        <v>1140</v>
      </c>
      <c r="H356" s="907" t="s">
        <v>1140</v>
      </c>
      <c r="I356" s="907" t="s">
        <v>1140</v>
      </c>
      <c r="J356" s="907" t="s">
        <v>534</v>
      </c>
      <c r="K356" s="907" t="s">
        <v>534</v>
      </c>
      <c r="L356" s="907" t="s">
        <v>1140</v>
      </c>
      <c r="M356" s="907" t="s">
        <v>1140</v>
      </c>
      <c r="N356" s="907" t="s">
        <v>1140</v>
      </c>
      <c r="O356" s="907" t="s">
        <v>1140</v>
      </c>
      <c r="P356" s="907" t="s">
        <v>1140</v>
      </c>
      <c r="Q356" s="907" t="s">
        <v>1140</v>
      </c>
      <c r="R356" s="907" t="s">
        <v>1140</v>
      </c>
      <c r="S356" s="907" t="s">
        <v>1140</v>
      </c>
      <c r="T356" s="907" t="s">
        <v>1140</v>
      </c>
      <c r="U356" s="907" t="s">
        <v>1140</v>
      </c>
      <c r="V356" s="907" t="s">
        <v>1140</v>
      </c>
      <c r="W356" s="907" t="s">
        <v>534</v>
      </c>
      <c r="X356" s="907" t="s">
        <v>534</v>
      </c>
      <c r="Y356" s="907" t="s">
        <v>1140</v>
      </c>
      <c r="Z356" s="907" t="s">
        <v>1140</v>
      </c>
      <c r="AA356" s="907" t="s">
        <v>1140</v>
      </c>
      <c r="AB356" s="907" t="s">
        <v>1140</v>
      </c>
      <c r="AC356" s="907" t="s">
        <v>1140</v>
      </c>
      <c r="AD356" s="907" t="s">
        <v>1140</v>
      </c>
      <c r="AE356" s="907" t="s">
        <v>1140</v>
      </c>
      <c r="AF356" s="907" t="s">
        <v>1140</v>
      </c>
      <c r="AG356" s="907" t="s">
        <v>1140</v>
      </c>
      <c r="AH356" s="907" t="s">
        <v>1140</v>
      </c>
      <c r="AI356" s="907" t="s">
        <v>1140</v>
      </c>
      <c r="AJ356" s="907" t="s">
        <v>1140</v>
      </c>
      <c r="AK356" s="907" t="s">
        <v>1140</v>
      </c>
      <c r="AL356" s="907" t="s">
        <v>1140</v>
      </c>
      <c r="AM356" s="907" t="s">
        <v>1140</v>
      </c>
      <c r="AN356" s="907" t="s">
        <v>1140</v>
      </c>
      <c r="AO356" s="907" t="s">
        <v>1140</v>
      </c>
      <c r="AP356" s="907" t="s">
        <v>1140</v>
      </c>
      <c r="AQ356" s="907" t="s">
        <v>1140</v>
      </c>
      <c r="AR356" s="907" t="s">
        <v>1140</v>
      </c>
      <c r="AS356" s="907" t="s">
        <v>1140</v>
      </c>
      <c r="AT356" s="907" t="s">
        <v>1140</v>
      </c>
      <c r="AU356" s="907" t="s">
        <v>1140</v>
      </c>
      <c r="AV356" s="907" t="s">
        <v>1140</v>
      </c>
      <c r="AW356" s="907" t="s">
        <v>1140</v>
      </c>
      <c r="AX356" s="907" t="s">
        <v>1140</v>
      </c>
      <c r="AY356" s="907" t="s">
        <v>534</v>
      </c>
      <c r="AZ356" s="907" t="s">
        <v>534</v>
      </c>
      <c r="BA356" s="907" t="s">
        <v>1140</v>
      </c>
      <c r="BB356" s="907" t="s">
        <v>534</v>
      </c>
      <c r="BC356" s="907" t="s">
        <v>1140</v>
      </c>
      <c r="BD356" s="907" t="s">
        <v>534</v>
      </c>
      <c r="BE356" s="907" t="s">
        <v>1140</v>
      </c>
      <c r="BF356" s="907" t="s">
        <v>1140</v>
      </c>
      <c r="BG356" s="907" t="s">
        <v>534</v>
      </c>
      <c r="BH356" s="907" t="s">
        <v>534</v>
      </c>
      <c r="BI356" s="907" t="s">
        <v>1140</v>
      </c>
      <c r="BJ356" s="907" t="s">
        <v>534</v>
      </c>
      <c r="BK356" s="907" t="s">
        <v>1140</v>
      </c>
      <c r="BL356" s="907" t="s">
        <v>534</v>
      </c>
      <c r="BM356" s="907" t="s">
        <v>1140</v>
      </c>
      <c r="BN356" s="907" t="s">
        <v>1140</v>
      </c>
      <c r="BO356" s="907" t="s">
        <v>534</v>
      </c>
      <c r="BP356" s="907" t="s">
        <v>534</v>
      </c>
      <c r="BQ356" s="907" t="s">
        <v>534</v>
      </c>
      <c r="BR356" s="907" t="s">
        <v>534</v>
      </c>
      <c r="BS356" s="907" t="s">
        <v>1140</v>
      </c>
      <c r="BT356" s="907" t="s">
        <v>534</v>
      </c>
      <c r="BU356" s="907" t="s">
        <v>1140</v>
      </c>
      <c r="BV356" s="907" t="s">
        <v>1140</v>
      </c>
      <c r="BW356" s="907" t="s">
        <v>1140</v>
      </c>
      <c r="BX356" s="907" t="s">
        <v>1140</v>
      </c>
      <c r="BY356" s="907" t="s">
        <v>1140</v>
      </c>
      <c r="BZ356" s="907" t="s">
        <v>534</v>
      </c>
      <c r="CA356" s="907" t="s">
        <v>534</v>
      </c>
      <c r="CB356" s="907" t="s">
        <v>1140</v>
      </c>
      <c r="CC356" s="907" t="s">
        <v>1140</v>
      </c>
      <c r="CD356" s="907" t="s">
        <v>1140</v>
      </c>
      <c r="CE356" s="907" t="s">
        <v>1140</v>
      </c>
      <c r="CF356" s="907" t="s">
        <v>534</v>
      </c>
      <c r="CG356" s="907" t="s">
        <v>1140</v>
      </c>
      <c r="CH356" s="907" t="s">
        <v>1140</v>
      </c>
      <c r="CI356" s="907" t="s">
        <v>1140</v>
      </c>
      <c r="CJ356" s="907" t="s">
        <v>1140</v>
      </c>
      <c r="CK356" s="907" t="s">
        <v>1140</v>
      </c>
      <c r="CL356" s="907" t="s">
        <v>1140</v>
      </c>
      <c r="CM356" s="907" t="s">
        <v>1140</v>
      </c>
      <c r="CN356" s="907" t="s">
        <v>534</v>
      </c>
      <c r="CO356" s="907" t="s">
        <v>1140</v>
      </c>
      <c r="CP356" s="907" t="s">
        <v>1140</v>
      </c>
      <c r="CQ356" s="907" t="s">
        <v>1140</v>
      </c>
      <c r="CR356" s="907" t="s">
        <v>1140</v>
      </c>
      <c r="CS356" s="907" t="s">
        <v>1140</v>
      </c>
      <c r="CT356" s="907" t="s">
        <v>1140</v>
      </c>
      <c r="CU356" s="907" t="s">
        <v>1140</v>
      </c>
      <c r="CV356" s="907" t="s">
        <v>1140</v>
      </c>
      <c r="CW356" s="907" t="s">
        <v>1140</v>
      </c>
      <c r="CX356" s="907" t="s">
        <v>1140</v>
      </c>
      <c r="CY356" s="907" t="s">
        <v>1140</v>
      </c>
      <c r="CZ356" s="907" t="s">
        <v>534</v>
      </c>
      <c r="DA356" s="907" t="s">
        <v>1140</v>
      </c>
      <c r="DB356" s="907" t="s">
        <v>1140</v>
      </c>
      <c r="DC356" s="907" t="s">
        <v>1140</v>
      </c>
      <c r="DD356" s="907" t="s">
        <v>1140</v>
      </c>
      <c r="DE356" s="907" t="s">
        <v>1140</v>
      </c>
      <c r="DF356" s="907" t="s">
        <v>1140</v>
      </c>
      <c r="DG356" s="907" t="s">
        <v>1140</v>
      </c>
      <c r="DH356" s="907" t="s">
        <v>1140</v>
      </c>
      <c r="DI356" s="907" t="s">
        <v>1140</v>
      </c>
      <c r="DJ356" s="907" t="s">
        <v>534</v>
      </c>
      <c r="DK356" s="907" t="s">
        <v>1140</v>
      </c>
      <c r="DL356" s="907" t="s">
        <v>1140</v>
      </c>
      <c r="DM356" s="907" t="s">
        <v>1140</v>
      </c>
      <c r="DN356" s="907" t="s">
        <v>534</v>
      </c>
      <c r="DO356" s="907" t="s">
        <v>1140</v>
      </c>
      <c r="DP356" s="907" t="s">
        <v>1140</v>
      </c>
      <c r="DQ356" s="907" t="s">
        <v>1140</v>
      </c>
      <c r="DR356" s="907" t="s">
        <v>1140</v>
      </c>
      <c r="DS356" s="907" t="s">
        <v>1140</v>
      </c>
      <c r="DT356" s="907" t="s">
        <v>1140</v>
      </c>
      <c r="DU356" s="907" t="s">
        <v>1140</v>
      </c>
      <c r="DV356" s="907" t="s">
        <v>1140</v>
      </c>
      <c r="DW356" s="907" t="s">
        <v>534</v>
      </c>
      <c r="DX356" s="907" t="s">
        <v>534</v>
      </c>
      <c r="DY356" s="907" t="s">
        <v>534</v>
      </c>
      <c r="DZ356" s="907" t="s">
        <v>534</v>
      </c>
      <c r="EA356" s="907" t="s">
        <v>534</v>
      </c>
      <c r="EB356" s="907" t="s">
        <v>534</v>
      </c>
      <c r="EC356" s="907" t="s">
        <v>534</v>
      </c>
      <c r="ED356" s="907" t="s">
        <v>534</v>
      </c>
      <c r="EE356" s="907" t="s">
        <v>534</v>
      </c>
      <c r="EF356" s="907" t="s">
        <v>1140</v>
      </c>
      <c r="EG356" s="907" t="s">
        <v>1140</v>
      </c>
      <c r="EH356" s="907" t="s">
        <v>1140</v>
      </c>
      <c r="EI356" s="907" t="s">
        <v>1140</v>
      </c>
      <c r="EJ356" s="907" t="s">
        <v>1140</v>
      </c>
      <c r="EK356" s="907" t="s">
        <v>1140</v>
      </c>
      <c r="EL356" s="907" t="s">
        <v>1140</v>
      </c>
      <c r="EM356" s="907" t="s">
        <v>1140</v>
      </c>
      <c r="EN356" s="907" t="s">
        <v>1140</v>
      </c>
      <c r="EO356" s="907" t="s">
        <v>1140</v>
      </c>
      <c r="EP356" s="907" t="s">
        <v>1140</v>
      </c>
      <c r="EQ356" s="907" t="s">
        <v>1140</v>
      </c>
      <c r="ER356" s="907" t="s">
        <v>534</v>
      </c>
      <c r="ES356" s="907" t="s">
        <v>534</v>
      </c>
      <c r="ET356" s="907" t="s">
        <v>534</v>
      </c>
      <c r="EU356" s="907" t="s">
        <v>534</v>
      </c>
      <c r="EV356" s="907" t="s">
        <v>1140</v>
      </c>
      <c r="EW356" s="907" t="s">
        <v>1140</v>
      </c>
      <c r="EX356" s="907" t="s">
        <v>534</v>
      </c>
      <c r="EY356" s="907" t="s">
        <v>1140</v>
      </c>
      <c r="EZ356" s="907" t="s">
        <v>1140</v>
      </c>
      <c r="FA356" s="907" t="s">
        <v>1140</v>
      </c>
      <c r="FB356" s="907" t="s">
        <v>1140</v>
      </c>
      <c r="FC356" s="907" t="s">
        <v>1140</v>
      </c>
      <c r="FD356" s="907" t="s">
        <v>1140</v>
      </c>
      <c r="FE356" s="907" t="s">
        <v>1140</v>
      </c>
      <c r="FF356" s="907" t="s">
        <v>1140</v>
      </c>
      <c r="FG356" s="907" t="s">
        <v>1140</v>
      </c>
      <c r="FH356" s="907" t="s">
        <v>534</v>
      </c>
      <c r="FI356" s="907" t="s">
        <v>534</v>
      </c>
      <c r="FJ356" s="907" t="s">
        <v>1140</v>
      </c>
      <c r="FK356" s="907" t="s">
        <v>1140</v>
      </c>
      <c r="FL356" s="907" t="s">
        <v>1140</v>
      </c>
      <c r="FM356" s="907" t="s">
        <v>1140</v>
      </c>
      <c r="FN356" s="907" t="s">
        <v>1140</v>
      </c>
      <c r="FO356" s="907" t="s">
        <v>1140</v>
      </c>
      <c r="FP356" s="907" t="s">
        <v>1140</v>
      </c>
      <c r="FQ356" s="907" t="s">
        <v>1140</v>
      </c>
      <c r="FR356" s="907" t="s">
        <v>534</v>
      </c>
      <c r="FS356" s="907" t="s">
        <v>1140</v>
      </c>
      <c r="FT356" s="907" t="s">
        <v>1140</v>
      </c>
      <c r="FU356" s="907" t="s">
        <v>1140</v>
      </c>
      <c r="FV356" s="907" t="s">
        <v>534</v>
      </c>
      <c r="FW356" s="907" t="s">
        <v>1140</v>
      </c>
      <c r="FX356" s="907" t="s">
        <v>534</v>
      </c>
      <c r="FY356" s="907" t="s">
        <v>534</v>
      </c>
      <c r="FZ356" s="907" t="s">
        <v>534</v>
      </c>
      <c r="GA356" s="907" t="s">
        <v>534</v>
      </c>
      <c r="GB356" s="907" t="s">
        <v>534</v>
      </c>
      <c r="GC356" s="907" t="s">
        <v>1140</v>
      </c>
      <c r="GD356" s="907" t="s">
        <v>534</v>
      </c>
      <c r="GE356" s="907" t="s">
        <v>534</v>
      </c>
      <c r="GF356" s="907" t="s">
        <v>1140</v>
      </c>
      <c r="GG356" s="907" t="s">
        <v>1140</v>
      </c>
      <c r="GH356" s="907" t="s">
        <v>534</v>
      </c>
      <c r="GI356" s="907" t="s">
        <v>1140</v>
      </c>
      <c r="GJ356" s="907" t="s">
        <v>534</v>
      </c>
      <c r="GK356" s="907" t="s">
        <v>1140</v>
      </c>
    </row>
    <row r="357" spans="1:193" x14ac:dyDescent="0.2">
      <c r="A357" s="906">
        <v>44817</v>
      </c>
      <c r="B357" s="907" t="s">
        <v>1140</v>
      </c>
      <c r="C357" s="907" t="s">
        <v>1140</v>
      </c>
      <c r="D357" s="907" t="s">
        <v>1140</v>
      </c>
      <c r="E357" s="907" t="s">
        <v>534</v>
      </c>
      <c r="F357" s="907" t="s">
        <v>1140</v>
      </c>
      <c r="G357" s="907" t="s">
        <v>1140</v>
      </c>
      <c r="H357" s="907" t="s">
        <v>1140</v>
      </c>
      <c r="I357" s="907" t="s">
        <v>1140</v>
      </c>
      <c r="J357" s="907" t="s">
        <v>534</v>
      </c>
      <c r="K357" s="907" t="s">
        <v>534</v>
      </c>
      <c r="L357" s="907" t="s">
        <v>1140</v>
      </c>
      <c r="M357" s="907" t="s">
        <v>1140</v>
      </c>
      <c r="N357" s="907" t="s">
        <v>1140</v>
      </c>
      <c r="O357" s="907" t="s">
        <v>1140</v>
      </c>
      <c r="P357" s="907" t="s">
        <v>1140</v>
      </c>
      <c r="Q357" s="907" t="s">
        <v>1140</v>
      </c>
      <c r="R357" s="907" t="s">
        <v>1140</v>
      </c>
      <c r="S357" s="907" t="s">
        <v>1140</v>
      </c>
      <c r="T357" s="907" t="s">
        <v>1140</v>
      </c>
      <c r="U357" s="907" t="s">
        <v>1140</v>
      </c>
      <c r="V357" s="907" t="s">
        <v>1140</v>
      </c>
      <c r="W357" s="907" t="s">
        <v>534</v>
      </c>
      <c r="X357" s="907" t="s">
        <v>534</v>
      </c>
      <c r="Y357" s="907" t="s">
        <v>1140</v>
      </c>
      <c r="Z357" s="907" t="s">
        <v>1140</v>
      </c>
      <c r="AA357" s="907" t="s">
        <v>1140</v>
      </c>
      <c r="AB357" s="907" t="s">
        <v>1140</v>
      </c>
      <c r="AC357" s="907" t="s">
        <v>1140</v>
      </c>
      <c r="AD357" s="907" t="s">
        <v>1140</v>
      </c>
      <c r="AE357" s="907" t="s">
        <v>1140</v>
      </c>
      <c r="AF357" s="907" t="s">
        <v>1140</v>
      </c>
      <c r="AG357" s="907" t="s">
        <v>1140</v>
      </c>
      <c r="AH357" s="907" t="s">
        <v>1140</v>
      </c>
      <c r="AI357" s="907" t="s">
        <v>1140</v>
      </c>
      <c r="AJ357" s="907" t="s">
        <v>1140</v>
      </c>
      <c r="AK357" s="907" t="s">
        <v>1140</v>
      </c>
      <c r="AL357" s="907" t="s">
        <v>1140</v>
      </c>
      <c r="AM357" s="907" t="s">
        <v>1140</v>
      </c>
      <c r="AN357" s="907" t="s">
        <v>1140</v>
      </c>
      <c r="AO357" s="907" t="s">
        <v>1140</v>
      </c>
      <c r="AP357" s="907" t="s">
        <v>1140</v>
      </c>
      <c r="AQ357" s="907" t="s">
        <v>1140</v>
      </c>
      <c r="AR357" s="907" t="s">
        <v>1140</v>
      </c>
      <c r="AS357" s="907" t="s">
        <v>1140</v>
      </c>
      <c r="AT357" s="907" t="s">
        <v>1140</v>
      </c>
      <c r="AU357" s="907" t="s">
        <v>1140</v>
      </c>
      <c r="AV357" s="907" t="s">
        <v>1140</v>
      </c>
      <c r="AW357" s="907" t="s">
        <v>1140</v>
      </c>
      <c r="AX357" s="907" t="s">
        <v>1140</v>
      </c>
      <c r="AY357" s="907" t="s">
        <v>534</v>
      </c>
      <c r="AZ357" s="907" t="s">
        <v>534</v>
      </c>
      <c r="BA357" s="907" t="s">
        <v>1140</v>
      </c>
      <c r="BB357" s="907" t="s">
        <v>534</v>
      </c>
      <c r="BC357" s="907" t="s">
        <v>1140</v>
      </c>
      <c r="BD357" s="907" t="s">
        <v>534</v>
      </c>
      <c r="BE357" s="907" t="s">
        <v>1140</v>
      </c>
      <c r="BF357" s="907" t="s">
        <v>1140</v>
      </c>
      <c r="BG357" s="907" t="s">
        <v>534</v>
      </c>
      <c r="BH357" s="907" t="s">
        <v>534</v>
      </c>
      <c r="BI357" s="907" t="s">
        <v>1140</v>
      </c>
      <c r="BJ357" s="907" t="s">
        <v>534</v>
      </c>
      <c r="BK357" s="907" t="s">
        <v>1140</v>
      </c>
      <c r="BL357" s="907" t="s">
        <v>534</v>
      </c>
      <c r="BM357" s="907" t="s">
        <v>1140</v>
      </c>
      <c r="BN357" s="907" t="s">
        <v>1140</v>
      </c>
      <c r="BO357" s="907" t="s">
        <v>534</v>
      </c>
      <c r="BP357" s="907" t="s">
        <v>534</v>
      </c>
      <c r="BQ357" s="907" t="s">
        <v>534</v>
      </c>
      <c r="BR357" s="907" t="s">
        <v>534</v>
      </c>
      <c r="BS357" s="907" t="s">
        <v>1140</v>
      </c>
      <c r="BT357" s="907" t="s">
        <v>534</v>
      </c>
      <c r="BU357" s="907" t="s">
        <v>1140</v>
      </c>
      <c r="BV357" s="907" t="s">
        <v>1140</v>
      </c>
      <c r="BW357" s="907" t="s">
        <v>1140</v>
      </c>
      <c r="BX357" s="907" t="s">
        <v>1140</v>
      </c>
      <c r="BY357" s="907" t="s">
        <v>1140</v>
      </c>
      <c r="BZ357" s="907" t="s">
        <v>534</v>
      </c>
      <c r="CA357" s="907" t="s">
        <v>534</v>
      </c>
      <c r="CB357" s="907" t="s">
        <v>1140</v>
      </c>
      <c r="CC357" s="907" t="s">
        <v>1140</v>
      </c>
      <c r="CD357" s="907" t="s">
        <v>1140</v>
      </c>
      <c r="CE357" s="907" t="s">
        <v>1140</v>
      </c>
      <c r="CF357" s="907" t="s">
        <v>534</v>
      </c>
      <c r="CG357" s="907" t="s">
        <v>1140</v>
      </c>
      <c r="CH357" s="907" t="s">
        <v>1140</v>
      </c>
      <c r="CI357" s="907" t="s">
        <v>1140</v>
      </c>
      <c r="CJ357" s="907" t="s">
        <v>1140</v>
      </c>
      <c r="CK357" s="907" t="s">
        <v>1140</v>
      </c>
      <c r="CL357" s="907" t="s">
        <v>1140</v>
      </c>
      <c r="CM357" s="907" t="s">
        <v>1140</v>
      </c>
      <c r="CN357" s="907" t="s">
        <v>534</v>
      </c>
      <c r="CO357" s="907" t="s">
        <v>1140</v>
      </c>
      <c r="CP357" s="907" t="s">
        <v>1140</v>
      </c>
      <c r="CQ357" s="907" t="s">
        <v>1140</v>
      </c>
      <c r="CR357" s="907" t="s">
        <v>1140</v>
      </c>
      <c r="CS357" s="907" t="s">
        <v>1140</v>
      </c>
      <c r="CT357" s="907" t="s">
        <v>1140</v>
      </c>
      <c r="CU357" s="907" t="s">
        <v>1140</v>
      </c>
      <c r="CV357" s="907" t="s">
        <v>1140</v>
      </c>
      <c r="CW357" s="907" t="s">
        <v>1140</v>
      </c>
      <c r="CX357" s="907" t="s">
        <v>1140</v>
      </c>
      <c r="CY357" s="907" t="s">
        <v>1140</v>
      </c>
      <c r="CZ357" s="907" t="s">
        <v>534</v>
      </c>
      <c r="DA357" s="907" t="s">
        <v>1140</v>
      </c>
      <c r="DB357" s="907" t="s">
        <v>1140</v>
      </c>
      <c r="DC357" s="907" t="s">
        <v>1140</v>
      </c>
      <c r="DD357" s="907" t="s">
        <v>1140</v>
      </c>
      <c r="DE357" s="907" t="s">
        <v>1140</v>
      </c>
      <c r="DF357" s="907" t="s">
        <v>1140</v>
      </c>
      <c r="DG357" s="907" t="s">
        <v>1140</v>
      </c>
      <c r="DH357" s="907" t="s">
        <v>1140</v>
      </c>
      <c r="DI357" s="907" t="s">
        <v>1140</v>
      </c>
      <c r="DJ357" s="907" t="s">
        <v>534</v>
      </c>
      <c r="DK357" s="907" t="s">
        <v>1140</v>
      </c>
      <c r="DL357" s="907" t="s">
        <v>1140</v>
      </c>
      <c r="DM357" s="907" t="s">
        <v>1140</v>
      </c>
      <c r="DN357" s="907" t="s">
        <v>1140</v>
      </c>
      <c r="DO357" s="907" t="s">
        <v>1140</v>
      </c>
      <c r="DP357" s="907" t="s">
        <v>1140</v>
      </c>
      <c r="DQ357" s="907" t="s">
        <v>1140</v>
      </c>
      <c r="DR357" s="907" t="s">
        <v>1140</v>
      </c>
      <c r="DS357" s="907" t="s">
        <v>1140</v>
      </c>
      <c r="DT357" s="907" t="s">
        <v>1140</v>
      </c>
      <c r="DU357" s="907" t="s">
        <v>1140</v>
      </c>
      <c r="DV357" s="907" t="s">
        <v>1140</v>
      </c>
      <c r="DW357" s="907" t="s">
        <v>534</v>
      </c>
      <c r="DX357" s="907" t="s">
        <v>534</v>
      </c>
      <c r="DY357" s="907" t="s">
        <v>534</v>
      </c>
      <c r="DZ357" s="907" t="s">
        <v>534</v>
      </c>
      <c r="EA357" s="907" t="s">
        <v>534</v>
      </c>
      <c r="EB357" s="907" t="s">
        <v>534</v>
      </c>
      <c r="EC357" s="907" t="s">
        <v>534</v>
      </c>
      <c r="ED357" s="907" t="s">
        <v>534</v>
      </c>
      <c r="EE357" s="907" t="s">
        <v>534</v>
      </c>
      <c r="EF357" s="907" t="s">
        <v>1140</v>
      </c>
      <c r="EG357" s="907" t="s">
        <v>1140</v>
      </c>
      <c r="EH357" s="907" t="s">
        <v>1140</v>
      </c>
      <c r="EI357" s="907" t="s">
        <v>1140</v>
      </c>
      <c r="EJ357" s="907" t="s">
        <v>1140</v>
      </c>
      <c r="EK357" s="907" t="s">
        <v>1140</v>
      </c>
      <c r="EL357" s="907" t="s">
        <v>1140</v>
      </c>
      <c r="EM357" s="907" t="s">
        <v>1140</v>
      </c>
      <c r="EN357" s="907" t="s">
        <v>1140</v>
      </c>
      <c r="EO357" s="907" t="s">
        <v>1140</v>
      </c>
      <c r="EP357" s="907" t="s">
        <v>1140</v>
      </c>
      <c r="EQ357" s="907" t="s">
        <v>1140</v>
      </c>
      <c r="ER357" s="907" t="s">
        <v>534</v>
      </c>
      <c r="ES357" s="907" t="s">
        <v>1140</v>
      </c>
      <c r="ET357" s="907" t="s">
        <v>534</v>
      </c>
      <c r="EU357" s="907" t="s">
        <v>534</v>
      </c>
      <c r="EV357" s="907" t="s">
        <v>1140</v>
      </c>
      <c r="EW357" s="907" t="s">
        <v>1140</v>
      </c>
      <c r="EX357" s="907" t="s">
        <v>534</v>
      </c>
      <c r="EY357" s="907" t="s">
        <v>1140</v>
      </c>
      <c r="EZ357" s="907" t="s">
        <v>1140</v>
      </c>
      <c r="FA357" s="907" t="s">
        <v>1140</v>
      </c>
      <c r="FB357" s="907" t="s">
        <v>1140</v>
      </c>
      <c r="FC357" s="907" t="s">
        <v>534</v>
      </c>
      <c r="FD357" s="907" t="s">
        <v>1140</v>
      </c>
      <c r="FE357" s="907" t="s">
        <v>534</v>
      </c>
      <c r="FF357" s="907" t="s">
        <v>1140</v>
      </c>
      <c r="FG357" s="907" t="s">
        <v>1140</v>
      </c>
      <c r="FH357" s="907" t="s">
        <v>534</v>
      </c>
      <c r="FI357" s="907" t="s">
        <v>534</v>
      </c>
      <c r="FJ357" s="907" t="s">
        <v>1140</v>
      </c>
      <c r="FK357" s="907" t="s">
        <v>1140</v>
      </c>
      <c r="FL357" s="907" t="s">
        <v>1140</v>
      </c>
      <c r="FM357" s="907" t="s">
        <v>1140</v>
      </c>
      <c r="FN357" s="907" t="s">
        <v>1140</v>
      </c>
      <c r="FO357" s="907" t="s">
        <v>1140</v>
      </c>
      <c r="FP357" s="907" t="s">
        <v>1140</v>
      </c>
      <c r="FQ357" s="907" t="s">
        <v>1140</v>
      </c>
      <c r="FR357" s="907" t="s">
        <v>534</v>
      </c>
      <c r="FS357" s="907" t="s">
        <v>1140</v>
      </c>
      <c r="FT357" s="907" t="s">
        <v>1140</v>
      </c>
      <c r="FU357" s="907" t="s">
        <v>1140</v>
      </c>
      <c r="FV357" s="907" t="s">
        <v>534</v>
      </c>
      <c r="FW357" s="907" t="s">
        <v>1140</v>
      </c>
      <c r="FX357" s="907" t="s">
        <v>534</v>
      </c>
      <c r="FY357" s="907" t="s">
        <v>534</v>
      </c>
      <c r="FZ357" s="907" t="s">
        <v>534</v>
      </c>
      <c r="GA357" s="907" t="s">
        <v>534</v>
      </c>
      <c r="GB357" s="907" t="s">
        <v>1140</v>
      </c>
      <c r="GC357" s="907" t="s">
        <v>1140</v>
      </c>
      <c r="GD357" s="907" t="s">
        <v>534</v>
      </c>
      <c r="GE357" s="907" t="s">
        <v>534</v>
      </c>
      <c r="GF357" s="907" t="s">
        <v>1140</v>
      </c>
      <c r="GG357" s="907" t="s">
        <v>1140</v>
      </c>
      <c r="GH357" s="907" t="s">
        <v>534</v>
      </c>
      <c r="GI357" s="907" t="s">
        <v>1140</v>
      </c>
      <c r="GJ357" s="907" t="s">
        <v>534</v>
      </c>
      <c r="GK357" s="907" t="s">
        <v>1140</v>
      </c>
    </row>
    <row r="358" spans="1:193" x14ac:dyDescent="0.2">
      <c r="A358" s="906">
        <v>44818</v>
      </c>
      <c r="B358" s="907" t="s">
        <v>1140</v>
      </c>
      <c r="C358" s="907" t="s">
        <v>1140</v>
      </c>
      <c r="D358" s="907" t="s">
        <v>1140</v>
      </c>
      <c r="E358" s="907" t="s">
        <v>534</v>
      </c>
      <c r="F358" s="907" t="s">
        <v>1140</v>
      </c>
      <c r="G358" s="907" t="s">
        <v>1140</v>
      </c>
      <c r="H358" s="907" t="s">
        <v>1140</v>
      </c>
      <c r="I358" s="907" t="s">
        <v>1140</v>
      </c>
      <c r="J358" s="907" t="s">
        <v>1140</v>
      </c>
      <c r="K358" s="907" t="s">
        <v>1140</v>
      </c>
      <c r="L358" s="907" t="s">
        <v>1140</v>
      </c>
      <c r="M358" s="907" t="s">
        <v>1140</v>
      </c>
      <c r="N358" s="907" t="s">
        <v>1140</v>
      </c>
      <c r="O358" s="907" t="s">
        <v>1140</v>
      </c>
      <c r="P358" s="907" t="s">
        <v>1140</v>
      </c>
      <c r="Q358" s="907" t="s">
        <v>1140</v>
      </c>
      <c r="R358" s="907" t="s">
        <v>1140</v>
      </c>
      <c r="S358" s="907" t="s">
        <v>1140</v>
      </c>
      <c r="T358" s="907" t="s">
        <v>1140</v>
      </c>
      <c r="U358" s="907" t="s">
        <v>1140</v>
      </c>
      <c r="V358" s="907" t="s">
        <v>1140</v>
      </c>
      <c r="W358" s="907" t="s">
        <v>534</v>
      </c>
      <c r="X358" s="907" t="s">
        <v>534</v>
      </c>
      <c r="Y358" s="907" t="s">
        <v>1140</v>
      </c>
      <c r="Z358" s="907" t="s">
        <v>1140</v>
      </c>
      <c r="AA358" s="907" t="s">
        <v>1140</v>
      </c>
      <c r="AB358" s="907" t="s">
        <v>1140</v>
      </c>
      <c r="AC358" s="907" t="s">
        <v>1140</v>
      </c>
      <c r="AD358" s="907" t="s">
        <v>1140</v>
      </c>
      <c r="AE358" s="907" t="s">
        <v>1140</v>
      </c>
      <c r="AF358" s="907" t="s">
        <v>1140</v>
      </c>
      <c r="AG358" s="907" t="s">
        <v>1140</v>
      </c>
      <c r="AH358" s="907" t="s">
        <v>1140</v>
      </c>
      <c r="AI358" s="907" t="s">
        <v>1140</v>
      </c>
      <c r="AJ358" s="907" t="s">
        <v>1140</v>
      </c>
      <c r="AK358" s="907" t="s">
        <v>1140</v>
      </c>
      <c r="AL358" s="907" t="s">
        <v>1140</v>
      </c>
      <c r="AM358" s="907" t="s">
        <v>1140</v>
      </c>
      <c r="AN358" s="907" t="s">
        <v>1140</v>
      </c>
      <c r="AO358" s="907" t="s">
        <v>1140</v>
      </c>
      <c r="AP358" s="907" t="s">
        <v>1140</v>
      </c>
      <c r="AQ358" s="907" t="s">
        <v>1140</v>
      </c>
      <c r="AR358" s="907" t="s">
        <v>1140</v>
      </c>
      <c r="AS358" s="907" t="s">
        <v>1140</v>
      </c>
      <c r="AT358" s="907" t="s">
        <v>1140</v>
      </c>
      <c r="AU358" s="907" t="s">
        <v>1140</v>
      </c>
      <c r="AV358" s="907" t="s">
        <v>1140</v>
      </c>
      <c r="AW358" s="907" t="s">
        <v>1140</v>
      </c>
      <c r="AX358" s="907" t="s">
        <v>1140</v>
      </c>
      <c r="AY358" s="907" t="s">
        <v>534</v>
      </c>
      <c r="AZ358" s="907" t="s">
        <v>534</v>
      </c>
      <c r="BA358" s="907" t="s">
        <v>1140</v>
      </c>
      <c r="BB358" s="907" t="s">
        <v>534</v>
      </c>
      <c r="BC358" s="907" t="s">
        <v>1140</v>
      </c>
      <c r="BD358" s="907" t="s">
        <v>534</v>
      </c>
      <c r="BE358" s="907" t="s">
        <v>1140</v>
      </c>
      <c r="BF358" s="907" t="s">
        <v>1140</v>
      </c>
      <c r="BG358" s="907" t="s">
        <v>534</v>
      </c>
      <c r="BH358" s="907" t="s">
        <v>534</v>
      </c>
      <c r="BI358" s="907" t="s">
        <v>1140</v>
      </c>
      <c r="BJ358" s="907" t="s">
        <v>534</v>
      </c>
      <c r="BK358" s="907" t="s">
        <v>1140</v>
      </c>
      <c r="BL358" s="907" t="s">
        <v>534</v>
      </c>
      <c r="BM358" s="907" t="s">
        <v>1140</v>
      </c>
      <c r="BN358" s="907" t="s">
        <v>1140</v>
      </c>
      <c r="BO358" s="907" t="s">
        <v>534</v>
      </c>
      <c r="BP358" s="907" t="s">
        <v>534</v>
      </c>
      <c r="BQ358" s="907" t="s">
        <v>534</v>
      </c>
      <c r="BR358" s="907" t="s">
        <v>534</v>
      </c>
      <c r="BS358" s="907" t="s">
        <v>1140</v>
      </c>
      <c r="BT358" s="907" t="s">
        <v>534</v>
      </c>
      <c r="BU358" s="907" t="s">
        <v>1140</v>
      </c>
      <c r="BV358" s="907" t="s">
        <v>1140</v>
      </c>
      <c r="BW358" s="907" t="s">
        <v>1140</v>
      </c>
      <c r="BX358" s="907" t="s">
        <v>1140</v>
      </c>
      <c r="BY358" s="907" t="s">
        <v>534</v>
      </c>
      <c r="BZ358" s="907" t="s">
        <v>534</v>
      </c>
      <c r="CA358" s="907" t="s">
        <v>534</v>
      </c>
      <c r="CB358" s="907" t="s">
        <v>1140</v>
      </c>
      <c r="CC358" s="907" t="s">
        <v>1140</v>
      </c>
      <c r="CD358" s="907" t="s">
        <v>1140</v>
      </c>
      <c r="CE358" s="907" t="s">
        <v>1140</v>
      </c>
      <c r="CF358" s="907" t="s">
        <v>534</v>
      </c>
      <c r="CG358" s="907" t="s">
        <v>1140</v>
      </c>
      <c r="CH358" s="907" t="s">
        <v>1140</v>
      </c>
      <c r="CI358" s="907" t="s">
        <v>1140</v>
      </c>
      <c r="CJ358" s="907" t="s">
        <v>1140</v>
      </c>
      <c r="CK358" s="907" t="s">
        <v>1140</v>
      </c>
      <c r="CL358" s="907" t="s">
        <v>1140</v>
      </c>
      <c r="CM358" s="907" t="s">
        <v>1140</v>
      </c>
      <c r="CN358" s="907" t="s">
        <v>534</v>
      </c>
      <c r="CO358" s="907" t="s">
        <v>1140</v>
      </c>
      <c r="CP358" s="907" t="s">
        <v>1140</v>
      </c>
      <c r="CQ358" s="907" t="s">
        <v>1140</v>
      </c>
      <c r="CR358" s="907" t="s">
        <v>1140</v>
      </c>
      <c r="CS358" s="907" t="s">
        <v>1140</v>
      </c>
      <c r="CT358" s="907" t="s">
        <v>1140</v>
      </c>
      <c r="CU358" s="907" t="s">
        <v>1140</v>
      </c>
      <c r="CV358" s="907" t="s">
        <v>1140</v>
      </c>
      <c r="CW358" s="907" t="s">
        <v>1140</v>
      </c>
      <c r="CX358" s="907" t="s">
        <v>1140</v>
      </c>
      <c r="CY358" s="907" t="s">
        <v>1140</v>
      </c>
      <c r="CZ358" s="907" t="s">
        <v>1140</v>
      </c>
      <c r="DA358" s="907" t="s">
        <v>1140</v>
      </c>
      <c r="DB358" s="907" t="s">
        <v>1140</v>
      </c>
      <c r="DC358" s="907" t="s">
        <v>1140</v>
      </c>
      <c r="DD358" s="907" t="s">
        <v>1140</v>
      </c>
      <c r="DE358" s="907" t="s">
        <v>1140</v>
      </c>
      <c r="DF358" s="907" t="s">
        <v>1140</v>
      </c>
      <c r="DG358" s="907" t="s">
        <v>1140</v>
      </c>
      <c r="DH358" s="907" t="s">
        <v>1140</v>
      </c>
      <c r="DI358" s="907" t="s">
        <v>1140</v>
      </c>
      <c r="DJ358" s="907" t="s">
        <v>534</v>
      </c>
      <c r="DK358" s="907" t="s">
        <v>1140</v>
      </c>
      <c r="DL358" s="907" t="s">
        <v>1140</v>
      </c>
      <c r="DM358" s="907" t="s">
        <v>1140</v>
      </c>
      <c r="DN358" s="907" t="s">
        <v>1140</v>
      </c>
      <c r="DO358" s="907" t="s">
        <v>534</v>
      </c>
      <c r="DP358" s="907" t="s">
        <v>1140</v>
      </c>
      <c r="DQ358" s="907" t="s">
        <v>1140</v>
      </c>
      <c r="DR358" s="907" t="s">
        <v>1140</v>
      </c>
      <c r="DS358" s="907" t="s">
        <v>1140</v>
      </c>
      <c r="DT358" s="907" t="s">
        <v>1140</v>
      </c>
      <c r="DU358" s="907" t="s">
        <v>1140</v>
      </c>
      <c r="DV358" s="907" t="s">
        <v>1140</v>
      </c>
      <c r="DW358" s="907" t="s">
        <v>534</v>
      </c>
      <c r="DX358" s="907" t="s">
        <v>534</v>
      </c>
      <c r="DY358" s="907" t="s">
        <v>534</v>
      </c>
      <c r="DZ358" s="907" t="s">
        <v>534</v>
      </c>
      <c r="EA358" s="907" t="s">
        <v>534</v>
      </c>
      <c r="EB358" s="907" t="s">
        <v>1140</v>
      </c>
      <c r="EC358" s="907" t="s">
        <v>534</v>
      </c>
      <c r="ED358" s="907" t="s">
        <v>534</v>
      </c>
      <c r="EE358" s="907" t="s">
        <v>534</v>
      </c>
      <c r="EF358" s="907" t="s">
        <v>1140</v>
      </c>
      <c r="EG358" s="907" t="s">
        <v>1140</v>
      </c>
      <c r="EH358" s="907" t="s">
        <v>1140</v>
      </c>
      <c r="EI358" s="907" t="s">
        <v>1140</v>
      </c>
      <c r="EJ358" s="907" t="s">
        <v>1140</v>
      </c>
      <c r="EK358" s="907" t="s">
        <v>1140</v>
      </c>
      <c r="EL358" s="907" t="s">
        <v>1140</v>
      </c>
      <c r="EM358" s="907" t="s">
        <v>1140</v>
      </c>
      <c r="EN358" s="907" t="s">
        <v>1140</v>
      </c>
      <c r="EO358" s="907" t="s">
        <v>1140</v>
      </c>
      <c r="EP358" s="907" t="s">
        <v>1140</v>
      </c>
      <c r="EQ358" s="907" t="s">
        <v>1140</v>
      </c>
      <c r="ER358" s="907" t="s">
        <v>1140</v>
      </c>
      <c r="ES358" s="907" t="s">
        <v>1140</v>
      </c>
      <c r="ET358" s="907" t="s">
        <v>534</v>
      </c>
      <c r="EU358" s="907" t="s">
        <v>534</v>
      </c>
      <c r="EV358" s="907" t="s">
        <v>1140</v>
      </c>
      <c r="EW358" s="907" t="s">
        <v>1140</v>
      </c>
      <c r="EX358" s="907" t="s">
        <v>534</v>
      </c>
      <c r="EY358" s="907" t="s">
        <v>1140</v>
      </c>
      <c r="EZ358" s="907" t="s">
        <v>1140</v>
      </c>
      <c r="FA358" s="907" t="s">
        <v>1140</v>
      </c>
      <c r="FB358" s="907" t="s">
        <v>1140</v>
      </c>
      <c r="FC358" s="907" t="s">
        <v>1140</v>
      </c>
      <c r="FD358" s="907" t="s">
        <v>1140</v>
      </c>
      <c r="FE358" s="907" t="s">
        <v>1140</v>
      </c>
      <c r="FF358" s="907" t="s">
        <v>1140</v>
      </c>
      <c r="FG358" s="907" t="s">
        <v>1140</v>
      </c>
      <c r="FH358" s="907" t="s">
        <v>534</v>
      </c>
      <c r="FI358" s="907" t="s">
        <v>534</v>
      </c>
      <c r="FJ358" s="907" t="s">
        <v>1140</v>
      </c>
      <c r="FK358" s="907" t="s">
        <v>1140</v>
      </c>
      <c r="FL358" s="907" t="s">
        <v>1140</v>
      </c>
      <c r="FM358" s="907" t="s">
        <v>1140</v>
      </c>
      <c r="FN358" s="907" t="s">
        <v>1140</v>
      </c>
      <c r="FO358" s="907" t="s">
        <v>1140</v>
      </c>
      <c r="FP358" s="907" t="s">
        <v>1140</v>
      </c>
      <c r="FQ358" s="907" t="s">
        <v>1140</v>
      </c>
      <c r="FR358" s="907" t="s">
        <v>534</v>
      </c>
      <c r="FS358" s="907" t="s">
        <v>1140</v>
      </c>
      <c r="FT358" s="907" t="s">
        <v>1140</v>
      </c>
      <c r="FU358" s="907" t="s">
        <v>1140</v>
      </c>
      <c r="FV358" s="907" t="s">
        <v>534</v>
      </c>
      <c r="FW358" s="907" t="s">
        <v>1140</v>
      </c>
      <c r="FX358" s="907" t="s">
        <v>534</v>
      </c>
      <c r="FY358" s="907" t="s">
        <v>534</v>
      </c>
      <c r="FZ358" s="907" t="s">
        <v>534</v>
      </c>
      <c r="GA358" s="907" t="s">
        <v>534</v>
      </c>
      <c r="GB358" s="907" t="s">
        <v>534</v>
      </c>
      <c r="GC358" s="907" t="s">
        <v>1140</v>
      </c>
      <c r="GD358" s="907" t="s">
        <v>534</v>
      </c>
      <c r="GE358" s="907" t="s">
        <v>534</v>
      </c>
      <c r="GF358" s="907" t="s">
        <v>1140</v>
      </c>
      <c r="GG358" s="907" t="s">
        <v>1140</v>
      </c>
      <c r="GH358" s="907" t="s">
        <v>534</v>
      </c>
      <c r="GI358" s="907" t="s">
        <v>1140</v>
      </c>
      <c r="GJ358" s="907" t="s">
        <v>534</v>
      </c>
      <c r="GK358" s="907" t="s">
        <v>1140</v>
      </c>
    </row>
    <row r="359" spans="1:193" x14ac:dyDescent="0.2">
      <c r="A359" s="906">
        <v>44819</v>
      </c>
      <c r="B359" s="907" t="s">
        <v>1140</v>
      </c>
      <c r="C359" s="907" t="s">
        <v>1140</v>
      </c>
      <c r="D359" s="907" t="s">
        <v>1140</v>
      </c>
      <c r="E359" s="907" t="s">
        <v>534</v>
      </c>
      <c r="F359" s="907" t="s">
        <v>1140</v>
      </c>
      <c r="G359" s="907" t="s">
        <v>1140</v>
      </c>
      <c r="H359" s="907" t="s">
        <v>1140</v>
      </c>
      <c r="I359" s="907" t="s">
        <v>1140</v>
      </c>
      <c r="J359" s="907" t="s">
        <v>534</v>
      </c>
      <c r="K359" s="907" t="s">
        <v>534</v>
      </c>
      <c r="L359" s="907" t="s">
        <v>1140</v>
      </c>
      <c r="M359" s="907" t="s">
        <v>1140</v>
      </c>
      <c r="N359" s="907" t="s">
        <v>1140</v>
      </c>
      <c r="O359" s="907" t="s">
        <v>1140</v>
      </c>
      <c r="P359" s="907" t="s">
        <v>1140</v>
      </c>
      <c r="Q359" s="907" t="s">
        <v>1140</v>
      </c>
      <c r="R359" s="907" t="s">
        <v>1140</v>
      </c>
      <c r="S359" s="907" t="s">
        <v>1140</v>
      </c>
      <c r="T359" s="907" t="s">
        <v>1140</v>
      </c>
      <c r="U359" s="907" t="s">
        <v>1140</v>
      </c>
      <c r="V359" s="907" t="s">
        <v>1140</v>
      </c>
      <c r="W359" s="907" t="s">
        <v>534</v>
      </c>
      <c r="X359" s="907" t="s">
        <v>534</v>
      </c>
      <c r="Y359" s="907" t="s">
        <v>1140</v>
      </c>
      <c r="Z359" s="907" t="s">
        <v>1140</v>
      </c>
      <c r="AA359" s="907" t="s">
        <v>1140</v>
      </c>
      <c r="AB359" s="907" t="s">
        <v>1140</v>
      </c>
      <c r="AC359" s="907" t="s">
        <v>1140</v>
      </c>
      <c r="AD359" s="907" t="s">
        <v>1140</v>
      </c>
      <c r="AE359" s="907" t="s">
        <v>1140</v>
      </c>
      <c r="AF359" s="907" t="s">
        <v>1140</v>
      </c>
      <c r="AG359" s="907" t="s">
        <v>1140</v>
      </c>
      <c r="AH359" s="907" t="s">
        <v>1140</v>
      </c>
      <c r="AI359" s="907" t="s">
        <v>1140</v>
      </c>
      <c r="AJ359" s="907" t="s">
        <v>1140</v>
      </c>
      <c r="AK359" s="907" t="s">
        <v>1140</v>
      </c>
      <c r="AL359" s="907" t="s">
        <v>1140</v>
      </c>
      <c r="AM359" s="907" t="s">
        <v>1140</v>
      </c>
      <c r="AN359" s="907" t="s">
        <v>1140</v>
      </c>
      <c r="AO359" s="907" t="s">
        <v>1140</v>
      </c>
      <c r="AP359" s="907" t="s">
        <v>1140</v>
      </c>
      <c r="AQ359" s="907" t="s">
        <v>1140</v>
      </c>
      <c r="AR359" s="907" t="s">
        <v>1140</v>
      </c>
      <c r="AS359" s="907" t="s">
        <v>1140</v>
      </c>
      <c r="AT359" s="907" t="s">
        <v>1140</v>
      </c>
      <c r="AU359" s="907" t="s">
        <v>1140</v>
      </c>
      <c r="AV359" s="907" t="s">
        <v>1140</v>
      </c>
      <c r="AW359" s="907" t="s">
        <v>1140</v>
      </c>
      <c r="AX359" s="907" t="s">
        <v>1140</v>
      </c>
      <c r="AY359" s="907" t="s">
        <v>534</v>
      </c>
      <c r="AZ359" s="907" t="s">
        <v>534</v>
      </c>
      <c r="BA359" s="907" t="s">
        <v>1140</v>
      </c>
      <c r="BB359" s="907" t="s">
        <v>534</v>
      </c>
      <c r="BC359" s="907" t="s">
        <v>1140</v>
      </c>
      <c r="BD359" s="907" t="s">
        <v>534</v>
      </c>
      <c r="BE359" s="907" t="s">
        <v>1140</v>
      </c>
      <c r="BF359" s="907" t="s">
        <v>1140</v>
      </c>
      <c r="BG359" s="907" t="s">
        <v>534</v>
      </c>
      <c r="BH359" s="907" t="s">
        <v>534</v>
      </c>
      <c r="BI359" s="907" t="s">
        <v>1140</v>
      </c>
      <c r="BJ359" s="907" t="s">
        <v>534</v>
      </c>
      <c r="BK359" s="907" t="s">
        <v>1140</v>
      </c>
      <c r="BL359" s="907" t="s">
        <v>534</v>
      </c>
      <c r="BM359" s="907" t="s">
        <v>1140</v>
      </c>
      <c r="BN359" s="907" t="s">
        <v>1140</v>
      </c>
      <c r="BO359" s="907" t="s">
        <v>534</v>
      </c>
      <c r="BP359" s="907" t="s">
        <v>534</v>
      </c>
      <c r="BQ359" s="907" t="s">
        <v>534</v>
      </c>
      <c r="BR359" s="907" t="s">
        <v>534</v>
      </c>
      <c r="BS359" s="907" t="s">
        <v>1140</v>
      </c>
      <c r="BT359" s="907" t="s">
        <v>534</v>
      </c>
      <c r="BU359" s="907" t="s">
        <v>1140</v>
      </c>
      <c r="BV359" s="907" t="s">
        <v>1140</v>
      </c>
      <c r="BW359" s="907" t="s">
        <v>1140</v>
      </c>
      <c r="BX359" s="907" t="s">
        <v>1140</v>
      </c>
      <c r="BY359" s="907" t="s">
        <v>1140</v>
      </c>
      <c r="BZ359" s="907" t="s">
        <v>534</v>
      </c>
      <c r="CA359" s="907" t="s">
        <v>534</v>
      </c>
      <c r="CB359" s="907" t="s">
        <v>1140</v>
      </c>
      <c r="CC359" s="907" t="s">
        <v>1140</v>
      </c>
      <c r="CD359" s="907" t="s">
        <v>1140</v>
      </c>
      <c r="CE359" s="907" t="s">
        <v>1140</v>
      </c>
      <c r="CF359" s="907" t="s">
        <v>534</v>
      </c>
      <c r="CG359" s="907" t="s">
        <v>1140</v>
      </c>
      <c r="CH359" s="907" t="s">
        <v>1140</v>
      </c>
      <c r="CI359" s="907" t="s">
        <v>1140</v>
      </c>
      <c r="CJ359" s="907" t="s">
        <v>1140</v>
      </c>
      <c r="CK359" s="907" t="s">
        <v>1140</v>
      </c>
      <c r="CL359" s="907" t="s">
        <v>1140</v>
      </c>
      <c r="CM359" s="907" t="s">
        <v>1140</v>
      </c>
      <c r="CN359" s="907" t="s">
        <v>534</v>
      </c>
      <c r="CO359" s="907" t="s">
        <v>1140</v>
      </c>
      <c r="CP359" s="907" t="s">
        <v>1140</v>
      </c>
      <c r="CQ359" s="907" t="s">
        <v>1140</v>
      </c>
      <c r="CR359" s="907" t="s">
        <v>1140</v>
      </c>
      <c r="CS359" s="907" t="s">
        <v>1140</v>
      </c>
      <c r="CT359" s="907" t="s">
        <v>1140</v>
      </c>
      <c r="CU359" s="907" t="s">
        <v>1140</v>
      </c>
      <c r="CV359" s="907" t="s">
        <v>1140</v>
      </c>
      <c r="CW359" s="907" t="s">
        <v>1140</v>
      </c>
      <c r="CX359" s="907" t="s">
        <v>1140</v>
      </c>
      <c r="CY359" s="907" t="s">
        <v>1140</v>
      </c>
      <c r="CZ359" s="907" t="s">
        <v>534</v>
      </c>
      <c r="DA359" s="907" t="s">
        <v>1140</v>
      </c>
      <c r="DB359" s="907" t="s">
        <v>1140</v>
      </c>
      <c r="DC359" s="907" t="s">
        <v>1140</v>
      </c>
      <c r="DD359" s="907" t="s">
        <v>1140</v>
      </c>
      <c r="DE359" s="907" t="s">
        <v>1140</v>
      </c>
      <c r="DF359" s="907" t="s">
        <v>1140</v>
      </c>
      <c r="DG359" s="907" t="s">
        <v>1140</v>
      </c>
      <c r="DH359" s="907" t="s">
        <v>1140</v>
      </c>
      <c r="DI359" s="907" t="s">
        <v>1140</v>
      </c>
      <c r="DJ359" s="907" t="s">
        <v>534</v>
      </c>
      <c r="DK359" s="907" t="s">
        <v>1140</v>
      </c>
      <c r="DL359" s="907" t="s">
        <v>1140</v>
      </c>
      <c r="DM359" s="907" t="s">
        <v>1140</v>
      </c>
      <c r="DN359" s="907" t="s">
        <v>1140</v>
      </c>
      <c r="DO359" s="907" t="s">
        <v>1140</v>
      </c>
      <c r="DP359" s="907" t="s">
        <v>1140</v>
      </c>
      <c r="DQ359" s="907" t="s">
        <v>1140</v>
      </c>
      <c r="DR359" s="907" t="s">
        <v>1140</v>
      </c>
      <c r="DS359" s="907" t="s">
        <v>1140</v>
      </c>
      <c r="DT359" s="907" t="s">
        <v>1140</v>
      </c>
      <c r="DU359" s="907" t="s">
        <v>1140</v>
      </c>
      <c r="DV359" s="907" t="s">
        <v>1140</v>
      </c>
      <c r="DW359" s="907" t="s">
        <v>534</v>
      </c>
      <c r="DX359" s="907" t="s">
        <v>534</v>
      </c>
      <c r="DY359" s="907" t="s">
        <v>534</v>
      </c>
      <c r="DZ359" s="907" t="s">
        <v>534</v>
      </c>
      <c r="EA359" s="907" t="s">
        <v>534</v>
      </c>
      <c r="EB359" s="907" t="s">
        <v>534</v>
      </c>
      <c r="EC359" s="907" t="s">
        <v>534</v>
      </c>
      <c r="ED359" s="907" t="s">
        <v>534</v>
      </c>
      <c r="EE359" s="907" t="s">
        <v>534</v>
      </c>
      <c r="EF359" s="907" t="s">
        <v>1140</v>
      </c>
      <c r="EG359" s="907" t="s">
        <v>1140</v>
      </c>
      <c r="EH359" s="907" t="s">
        <v>1140</v>
      </c>
      <c r="EI359" s="907" t="s">
        <v>1140</v>
      </c>
      <c r="EJ359" s="907" t="s">
        <v>1140</v>
      </c>
      <c r="EK359" s="907" t="s">
        <v>1140</v>
      </c>
      <c r="EL359" s="907" t="s">
        <v>1140</v>
      </c>
      <c r="EM359" s="907" t="s">
        <v>1140</v>
      </c>
      <c r="EN359" s="907" t="s">
        <v>1140</v>
      </c>
      <c r="EO359" s="907" t="s">
        <v>1140</v>
      </c>
      <c r="EP359" s="907" t="s">
        <v>1140</v>
      </c>
      <c r="EQ359" s="907" t="s">
        <v>1140</v>
      </c>
      <c r="ER359" s="907" t="s">
        <v>1140</v>
      </c>
      <c r="ES359" s="907" t="s">
        <v>1140</v>
      </c>
      <c r="ET359" s="907" t="s">
        <v>1140</v>
      </c>
      <c r="EU359" s="907" t="s">
        <v>534</v>
      </c>
      <c r="EV359" s="907" t="s">
        <v>1140</v>
      </c>
      <c r="EW359" s="907" t="s">
        <v>1140</v>
      </c>
      <c r="EX359" s="907" t="s">
        <v>534</v>
      </c>
      <c r="EY359" s="907" t="s">
        <v>1140</v>
      </c>
      <c r="EZ359" s="907" t="s">
        <v>1140</v>
      </c>
      <c r="FA359" s="907" t="s">
        <v>1140</v>
      </c>
      <c r="FB359" s="907" t="s">
        <v>1140</v>
      </c>
      <c r="FC359" s="907" t="s">
        <v>1140</v>
      </c>
      <c r="FD359" s="907" t="s">
        <v>1140</v>
      </c>
      <c r="FE359" s="907" t="s">
        <v>1140</v>
      </c>
      <c r="FF359" s="907" t="s">
        <v>1140</v>
      </c>
      <c r="FG359" s="907" t="s">
        <v>1140</v>
      </c>
      <c r="FH359" s="907" t="s">
        <v>534</v>
      </c>
      <c r="FI359" s="907" t="s">
        <v>534</v>
      </c>
      <c r="FJ359" s="907" t="s">
        <v>1140</v>
      </c>
      <c r="FK359" s="907" t="s">
        <v>1140</v>
      </c>
      <c r="FL359" s="907" t="s">
        <v>1140</v>
      </c>
      <c r="FM359" s="907" t="s">
        <v>1140</v>
      </c>
      <c r="FN359" s="907" t="s">
        <v>1140</v>
      </c>
      <c r="FO359" s="907" t="s">
        <v>1140</v>
      </c>
      <c r="FP359" s="907" t="s">
        <v>1140</v>
      </c>
      <c r="FQ359" s="907" t="s">
        <v>1140</v>
      </c>
      <c r="FR359" s="907" t="s">
        <v>534</v>
      </c>
      <c r="FS359" s="907" t="s">
        <v>1140</v>
      </c>
      <c r="FT359" s="907" t="s">
        <v>1140</v>
      </c>
      <c r="FU359" s="907" t="s">
        <v>1140</v>
      </c>
      <c r="FV359" s="907" t="s">
        <v>534</v>
      </c>
      <c r="FW359" s="907" t="s">
        <v>1140</v>
      </c>
      <c r="FX359" s="907" t="s">
        <v>534</v>
      </c>
      <c r="FY359" s="907" t="s">
        <v>534</v>
      </c>
      <c r="FZ359" s="907" t="s">
        <v>534</v>
      </c>
      <c r="GA359" s="907" t="s">
        <v>534</v>
      </c>
      <c r="GB359" s="907" t="s">
        <v>534</v>
      </c>
      <c r="GC359" s="907" t="s">
        <v>1140</v>
      </c>
      <c r="GD359" s="907" t="s">
        <v>534</v>
      </c>
      <c r="GE359" s="907" t="s">
        <v>534</v>
      </c>
      <c r="GF359" s="907" t="s">
        <v>1140</v>
      </c>
      <c r="GG359" s="907" t="s">
        <v>1140</v>
      </c>
      <c r="GH359" s="907" t="s">
        <v>534</v>
      </c>
      <c r="GI359" s="907" t="s">
        <v>1140</v>
      </c>
      <c r="GJ359" s="907" t="s">
        <v>534</v>
      </c>
      <c r="GK359" s="907" t="s">
        <v>1140</v>
      </c>
    </row>
    <row r="360" spans="1:193" x14ac:dyDescent="0.2">
      <c r="A360" s="906">
        <v>44820</v>
      </c>
      <c r="B360" s="907" t="s">
        <v>1140</v>
      </c>
      <c r="C360" s="907" t="s">
        <v>1140</v>
      </c>
      <c r="D360" s="907" t="s">
        <v>1140</v>
      </c>
      <c r="E360" s="907" t="s">
        <v>534</v>
      </c>
      <c r="F360" s="907" t="s">
        <v>1140</v>
      </c>
      <c r="G360" s="907" t="s">
        <v>1140</v>
      </c>
      <c r="H360" s="907" t="s">
        <v>1140</v>
      </c>
      <c r="I360" s="907" t="s">
        <v>1140</v>
      </c>
      <c r="J360" s="907" t="s">
        <v>1140</v>
      </c>
      <c r="K360" s="907" t="s">
        <v>1140</v>
      </c>
      <c r="L360" s="907" t="s">
        <v>1140</v>
      </c>
      <c r="M360" s="907" t="s">
        <v>1140</v>
      </c>
      <c r="N360" s="907" t="s">
        <v>1140</v>
      </c>
      <c r="O360" s="907" t="s">
        <v>1140</v>
      </c>
      <c r="P360" s="907" t="s">
        <v>1140</v>
      </c>
      <c r="Q360" s="907" t="s">
        <v>1140</v>
      </c>
      <c r="R360" s="907" t="s">
        <v>1140</v>
      </c>
      <c r="S360" s="907" t="s">
        <v>1140</v>
      </c>
      <c r="T360" s="907" t="s">
        <v>1140</v>
      </c>
      <c r="U360" s="907" t="s">
        <v>1140</v>
      </c>
      <c r="V360" s="907" t="s">
        <v>1140</v>
      </c>
      <c r="W360" s="907" t="s">
        <v>534</v>
      </c>
      <c r="X360" s="907" t="s">
        <v>534</v>
      </c>
      <c r="Y360" s="907" t="s">
        <v>1140</v>
      </c>
      <c r="Z360" s="907" t="s">
        <v>1140</v>
      </c>
      <c r="AA360" s="907" t="s">
        <v>1140</v>
      </c>
      <c r="AB360" s="907" t="s">
        <v>1140</v>
      </c>
      <c r="AC360" s="907" t="s">
        <v>1140</v>
      </c>
      <c r="AD360" s="907" t="s">
        <v>1140</v>
      </c>
      <c r="AE360" s="907" t="s">
        <v>1140</v>
      </c>
      <c r="AF360" s="907" t="s">
        <v>1140</v>
      </c>
      <c r="AG360" s="907" t="s">
        <v>1140</v>
      </c>
      <c r="AH360" s="907" t="s">
        <v>1140</v>
      </c>
      <c r="AI360" s="907" t="s">
        <v>1140</v>
      </c>
      <c r="AJ360" s="907" t="s">
        <v>1140</v>
      </c>
      <c r="AK360" s="907" t="s">
        <v>1140</v>
      </c>
      <c r="AL360" s="907" t="s">
        <v>1140</v>
      </c>
      <c r="AM360" s="907" t="s">
        <v>1140</v>
      </c>
      <c r="AN360" s="907" t="s">
        <v>1140</v>
      </c>
      <c r="AO360" s="907" t="s">
        <v>1140</v>
      </c>
      <c r="AP360" s="907" t="s">
        <v>1140</v>
      </c>
      <c r="AQ360" s="907" t="s">
        <v>1140</v>
      </c>
      <c r="AR360" s="907" t="s">
        <v>1140</v>
      </c>
      <c r="AS360" s="907" t="s">
        <v>1140</v>
      </c>
      <c r="AT360" s="907" t="s">
        <v>1140</v>
      </c>
      <c r="AU360" s="907" t="s">
        <v>1140</v>
      </c>
      <c r="AV360" s="907" t="s">
        <v>1140</v>
      </c>
      <c r="AW360" s="907" t="s">
        <v>1140</v>
      </c>
      <c r="AX360" s="907" t="s">
        <v>1140</v>
      </c>
      <c r="AY360" s="907" t="s">
        <v>534</v>
      </c>
      <c r="AZ360" s="907" t="s">
        <v>534</v>
      </c>
      <c r="BA360" s="907" t="s">
        <v>1140</v>
      </c>
      <c r="BB360" s="907" t="s">
        <v>534</v>
      </c>
      <c r="BC360" s="907" t="s">
        <v>1140</v>
      </c>
      <c r="BD360" s="907" t="s">
        <v>534</v>
      </c>
      <c r="BE360" s="907" t="s">
        <v>1140</v>
      </c>
      <c r="BF360" s="907" t="s">
        <v>1140</v>
      </c>
      <c r="BG360" s="907" t="s">
        <v>534</v>
      </c>
      <c r="BH360" s="907" t="s">
        <v>534</v>
      </c>
      <c r="BI360" s="907" t="s">
        <v>1140</v>
      </c>
      <c r="BJ360" s="907" t="s">
        <v>534</v>
      </c>
      <c r="BK360" s="907" t="s">
        <v>1140</v>
      </c>
      <c r="BL360" s="907" t="s">
        <v>534</v>
      </c>
      <c r="BM360" s="907" t="s">
        <v>1140</v>
      </c>
      <c r="BN360" s="907" t="s">
        <v>1140</v>
      </c>
      <c r="BO360" s="907" t="s">
        <v>534</v>
      </c>
      <c r="BP360" s="907" t="s">
        <v>534</v>
      </c>
      <c r="BQ360" s="907" t="s">
        <v>534</v>
      </c>
      <c r="BR360" s="907" t="s">
        <v>534</v>
      </c>
      <c r="BS360" s="907" t="s">
        <v>1140</v>
      </c>
      <c r="BT360" s="907" t="s">
        <v>534</v>
      </c>
      <c r="BU360" s="907" t="s">
        <v>1140</v>
      </c>
      <c r="BV360" s="907" t="s">
        <v>1140</v>
      </c>
      <c r="BW360" s="907" t="s">
        <v>1140</v>
      </c>
      <c r="BX360" s="907" t="s">
        <v>1140</v>
      </c>
      <c r="BY360" s="907" t="s">
        <v>1140</v>
      </c>
      <c r="BZ360" s="907" t="s">
        <v>534</v>
      </c>
      <c r="CA360" s="907" t="s">
        <v>534</v>
      </c>
      <c r="CB360" s="907" t="s">
        <v>1140</v>
      </c>
      <c r="CC360" s="907" t="s">
        <v>1140</v>
      </c>
      <c r="CD360" s="907" t="s">
        <v>1140</v>
      </c>
      <c r="CE360" s="907" t="s">
        <v>1140</v>
      </c>
      <c r="CF360" s="907" t="s">
        <v>534</v>
      </c>
      <c r="CG360" s="907" t="s">
        <v>1140</v>
      </c>
      <c r="CH360" s="907" t="s">
        <v>1140</v>
      </c>
      <c r="CI360" s="907" t="s">
        <v>1140</v>
      </c>
      <c r="CJ360" s="907" t="s">
        <v>1140</v>
      </c>
      <c r="CK360" s="907" t="s">
        <v>1140</v>
      </c>
      <c r="CL360" s="907" t="s">
        <v>1140</v>
      </c>
      <c r="CM360" s="907" t="s">
        <v>1140</v>
      </c>
      <c r="CN360" s="907" t="s">
        <v>534</v>
      </c>
      <c r="CO360" s="907" t="s">
        <v>1140</v>
      </c>
      <c r="CP360" s="907" t="s">
        <v>1140</v>
      </c>
      <c r="CQ360" s="907" t="s">
        <v>1140</v>
      </c>
      <c r="CR360" s="907" t="s">
        <v>1140</v>
      </c>
      <c r="CS360" s="907" t="s">
        <v>1140</v>
      </c>
      <c r="CT360" s="907" t="s">
        <v>1140</v>
      </c>
      <c r="CU360" s="907" t="s">
        <v>1140</v>
      </c>
      <c r="CV360" s="907" t="s">
        <v>1140</v>
      </c>
      <c r="CW360" s="907" t="s">
        <v>1140</v>
      </c>
      <c r="CX360" s="907" t="s">
        <v>1140</v>
      </c>
      <c r="CY360" s="907" t="s">
        <v>1140</v>
      </c>
      <c r="CZ360" s="907" t="s">
        <v>534</v>
      </c>
      <c r="DA360" s="907" t="s">
        <v>1140</v>
      </c>
      <c r="DB360" s="907" t="s">
        <v>1140</v>
      </c>
      <c r="DC360" s="907" t="s">
        <v>1140</v>
      </c>
      <c r="DD360" s="907" t="s">
        <v>1140</v>
      </c>
      <c r="DE360" s="907" t="s">
        <v>1140</v>
      </c>
      <c r="DF360" s="907" t="s">
        <v>1140</v>
      </c>
      <c r="DG360" s="907" t="s">
        <v>1140</v>
      </c>
      <c r="DH360" s="907" t="s">
        <v>1140</v>
      </c>
      <c r="DI360" s="907" t="s">
        <v>1140</v>
      </c>
      <c r="DJ360" s="907" t="s">
        <v>534</v>
      </c>
      <c r="DK360" s="907" t="s">
        <v>1140</v>
      </c>
      <c r="DL360" s="907" t="s">
        <v>1140</v>
      </c>
      <c r="DM360" s="907" t="s">
        <v>1140</v>
      </c>
      <c r="DN360" s="907" t="s">
        <v>1140</v>
      </c>
      <c r="DO360" s="907" t="s">
        <v>1140</v>
      </c>
      <c r="DP360" s="907" t="s">
        <v>1140</v>
      </c>
      <c r="DQ360" s="907" t="s">
        <v>1140</v>
      </c>
      <c r="DR360" s="907" t="s">
        <v>534</v>
      </c>
      <c r="DS360" s="907" t="s">
        <v>534</v>
      </c>
      <c r="DT360" s="907" t="s">
        <v>534</v>
      </c>
      <c r="DU360" s="907" t="s">
        <v>1140</v>
      </c>
      <c r="DV360" s="907" t="s">
        <v>1140</v>
      </c>
      <c r="DW360" s="907" t="s">
        <v>534</v>
      </c>
      <c r="DX360" s="907" t="s">
        <v>534</v>
      </c>
      <c r="DY360" s="907" t="s">
        <v>534</v>
      </c>
      <c r="DZ360" s="907" t="s">
        <v>534</v>
      </c>
      <c r="EA360" s="907" t="s">
        <v>534</v>
      </c>
      <c r="EB360" s="907" t="s">
        <v>534</v>
      </c>
      <c r="EC360" s="907" t="s">
        <v>534</v>
      </c>
      <c r="ED360" s="907" t="s">
        <v>534</v>
      </c>
      <c r="EE360" s="907" t="s">
        <v>534</v>
      </c>
      <c r="EF360" s="907" t="s">
        <v>1140</v>
      </c>
      <c r="EG360" s="907" t="s">
        <v>1140</v>
      </c>
      <c r="EH360" s="907" t="s">
        <v>1140</v>
      </c>
      <c r="EI360" s="907" t="s">
        <v>1140</v>
      </c>
      <c r="EJ360" s="907" t="s">
        <v>1140</v>
      </c>
      <c r="EK360" s="907" t="s">
        <v>1140</v>
      </c>
      <c r="EL360" s="907" t="s">
        <v>1140</v>
      </c>
      <c r="EM360" s="907" t="s">
        <v>1140</v>
      </c>
      <c r="EN360" s="907" t="s">
        <v>1140</v>
      </c>
      <c r="EO360" s="907" t="s">
        <v>1140</v>
      </c>
      <c r="EP360" s="907" t="s">
        <v>1140</v>
      </c>
      <c r="EQ360" s="907" t="s">
        <v>1140</v>
      </c>
      <c r="ER360" s="907" t="s">
        <v>534</v>
      </c>
      <c r="ES360" s="907" t="s">
        <v>1140</v>
      </c>
      <c r="ET360" s="907" t="s">
        <v>534</v>
      </c>
      <c r="EU360" s="907" t="s">
        <v>534</v>
      </c>
      <c r="EV360" s="907" t="s">
        <v>1140</v>
      </c>
      <c r="EW360" s="907" t="s">
        <v>1140</v>
      </c>
      <c r="EX360" s="907" t="s">
        <v>534</v>
      </c>
      <c r="EY360" s="907" t="s">
        <v>1140</v>
      </c>
      <c r="EZ360" s="907" t="s">
        <v>1140</v>
      </c>
      <c r="FA360" s="907" t="s">
        <v>1140</v>
      </c>
      <c r="FB360" s="907" t="s">
        <v>1140</v>
      </c>
      <c r="FC360" s="907" t="s">
        <v>1140</v>
      </c>
      <c r="FD360" s="907" t="s">
        <v>1140</v>
      </c>
      <c r="FE360" s="907" t="s">
        <v>1140</v>
      </c>
      <c r="FF360" s="907" t="s">
        <v>1140</v>
      </c>
      <c r="FG360" s="907" t="s">
        <v>1140</v>
      </c>
      <c r="FH360" s="907" t="s">
        <v>1140</v>
      </c>
      <c r="FI360" s="907" t="s">
        <v>1140</v>
      </c>
      <c r="FJ360" s="907" t="s">
        <v>1140</v>
      </c>
      <c r="FK360" s="907" t="s">
        <v>1140</v>
      </c>
      <c r="FL360" s="907" t="s">
        <v>1140</v>
      </c>
      <c r="FM360" s="907" t="s">
        <v>1140</v>
      </c>
      <c r="FN360" s="907" t="s">
        <v>1140</v>
      </c>
      <c r="FO360" s="907" t="s">
        <v>1140</v>
      </c>
      <c r="FP360" s="907" t="s">
        <v>1140</v>
      </c>
      <c r="FQ360" s="907" t="s">
        <v>1140</v>
      </c>
      <c r="FR360" s="907" t="s">
        <v>534</v>
      </c>
      <c r="FS360" s="907" t="s">
        <v>1140</v>
      </c>
      <c r="FT360" s="907" t="s">
        <v>1140</v>
      </c>
      <c r="FU360" s="907" t="s">
        <v>1140</v>
      </c>
      <c r="FV360" s="907" t="s">
        <v>534</v>
      </c>
      <c r="FW360" s="907" t="s">
        <v>1140</v>
      </c>
      <c r="FX360" s="907" t="s">
        <v>534</v>
      </c>
      <c r="FY360" s="907" t="s">
        <v>534</v>
      </c>
      <c r="FZ360" s="907" t="s">
        <v>534</v>
      </c>
      <c r="GA360" s="907" t="s">
        <v>534</v>
      </c>
      <c r="GB360" s="907" t="s">
        <v>534</v>
      </c>
      <c r="GC360" s="907" t="s">
        <v>1140</v>
      </c>
      <c r="GD360" s="907" t="s">
        <v>534</v>
      </c>
      <c r="GE360" s="907" t="s">
        <v>534</v>
      </c>
      <c r="GF360" s="907" t="s">
        <v>1140</v>
      </c>
      <c r="GG360" s="907" t="s">
        <v>1140</v>
      </c>
      <c r="GH360" s="907" t="s">
        <v>534</v>
      </c>
      <c r="GI360" s="907" t="s">
        <v>1140</v>
      </c>
      <c r="GJ360" s="907" t="s">
        <v>534</v>
      </c>
      <c r="GK360" s="907" t="s">
        <v>1140</v>
      </c>
    </row>
    <row r="361" spans="1:193" x14ac:dyDescent="0.2">
      <c r="A361" s="906">
        <v>44821</v>
      </c>
      <c r="B361" s="907" t="s">
        <v>1140</v>
      </c>
      <c r="C361" s="907" t="s">
        <v>1140</v>
      </c>
      <c r="D361" s="907" t="s">
        <v>1140</v>
      </c>
      <c r="E361" s="907" t="s">
        <v>534</v>
      </c>
      <c r="F361" s="907" t="s">
        <v>1140</v>
      </c>
      <c r="G361" s="907" t="s">
        <v>1140</v>
      </c>
      <c r="H361" s="907" t="s">
        <v>1140</v>
      </c>
      <c r="I361" s="907" t="s">
        <v>534</v>
      </c>
      <c r="J361" s="907" t="s">
        <v>534</v>
      </c>
      <c r="K361" s="907" t="s">
        <v>534</v>
      </c>
      <c r="L361" s="907" t="s">
        <v>1140</v>
      </c>
      <c r="M361" s="907" t="s">
        <v>1140</v>
      </c>
      <c r="N361" s="907" t="s">
        <v>1140</v>
      </c>
      <c r="O361" s="907" t="s">
        <v>1140</v>
      </c>
      <c r="P361" s="907" t="s">
        <v>1140</v>
      </c>
      <c r="Q361" s="907" t="s">
        <v>1140</v>
      </c>
      <c r="R361" s="907" t="s">
        <v>1140</v>
      </c>
      <c r="S361" s="907" t="s">
        <v>1140</v>
      </c>
      <c r="T361" s="907" t="s">
        <v>1140</v>
      </c>
      <c r="U361" s="907" t="s">
        <v>1140</v>
      </c>
      <c r="V361" s="907" t="s">
        <v>1140</v>
      </c>
      <c r="W361" s="907" t="s">
        <v>534</v>
      </c>
      <c r="X361" s="907" t="s">
        <v>534</v>
      </c>
      <c r="Y361" s="907" t="s">
        <v>1140</v>
      </c>
      <c r="Z361" s="907" t="s">
        <v>1140</v>
      </c>
      <c r="AA361" s="907" t="s">
        <v>1140</v>
      </c>
      <c r="AB361" s="907" t="s">
        <v>1140</v>
      </c>
      <c r="AC361" s="907" t="s">
        <v>1140</v>
      </c>
      <c r="AD361" s="907" t="s">
        <v>1140</v>
      </c>
      <c r="AE361" s="907" t="s">
        <v>1140</v>
      </c>
      <c r="AF361" s="907" t="s">
        <v>1140</v>
      </c>
      <c r="AG361" s="907" t="s">
        <v>1140</v>
      </c>
      <c r="AH361" s="907" t="s">
        <v>1140</v>
      </c>
      <c r="AI361" s="907" t="s">
        <v>1140</v>
      </c>
      <c r="AJ361" s="907" t="s">
        <v>1140</v>
      </c>
      <c r="AK361" s="907" t="s">
        <v>1140</v>
      </c>
      <c r="AL361" s="907" t="s">
        <v>1140</v>
      </c>
      <c r="AM361" s="907" t="s">
        <v>1140</v>
      </c>
      <c r="AN361" s="907" t="s">
        <v>1140</v>
      </c>
      <c r="AO361" s="907" t="s">
        <v>1140</v>
      </c>
      <c r="AP361" s="907" t="s">
        <v>1140</v>
      </c>
      <c r="AQ361" s="907" t="s">
        <v>1140</v>
      </c>
      <c r="AR361" s="907" t="s">
        <v>1140</v>
      </c>
      <c r="AS361" s="907" t="s">
        <v>534</v>
      </c>
      <c r="AT361" s="907" t="s">
        <v>1140</v>
      </c>
      <c r="AU361" s="907" t="s">
        <v>1140</v>
      </c>
      <c r="AV361" s="907" t="s">
        <v>534</v>
      </c>
      <c r="AW361" s="907" t="s">
        <v>1140</v>
      </c>
      <c r="AX361" s="907" t="s">
        <v>1140</v>
      </c>
      <c r="AY361" s="907" t="s">
        <v>534</v>
      </c>
      <c r="AZ361" s="907" t="s">
        <v>534</v>
      </c>
      <c r="BA361" s="907" t="s">
        <v>1140</v>
      </c>
      <c r="BB361" s="907" t="s">
        <v>534</v>
      </c>
      <c r="BC361" s="907" t="s">
        <v>1140</v>
      </c>
      <c r="BD361" s="907" t="s">
        <v>534</v>
      </c>
      <c r="BE361" s="907" t="s">
        <v>1140</v>
      </c>
      <c r="BF361" s="907" t="s">
        <v>1140</v>
      </c>
      <c r="BG361" s="907" t="s">
        <v>534</v>
      </c>
      <c r="BH361" s="907" t="s">
        <v>534</v>
      </c>
      <c r="BI361" s="907" t="s">
        <v>1140</v>
      </c>
      <c r="BJ361" s="907" t="s">
        <v>534</v>
      </c>
      <c r="BK361" s="907" t="s">
        <v>1140</v>
      </c>
      <c r="BL361" s="907" t="s">
        <v>534</v>
      </c>
      <c r="BM361" s="907" t="s">
        <v>1140</v>
      </c>
      <c r="BN361" s="907" t="s">
        <v>1140</v>
      </c>
      <c r="BO361" s="907" t="s">
        <v>534</v>
      </c>
      <c r="BP361" s="907" t="s">
        <v>534</v>
      </c>
      <c r="BQ361" s="907" t="s">
        <v>534</v>
      </c>
      <c r="BR361" s="907" t="s">
        <v>534</v>
      </c>
      <c r="BS361" s="907" t="s">
        <v>1140</v>
      </c>
      <c r="BT361" s="907" t="s">
        <v>534</v>
      </c>
      <c r="BU361" s="907" t="s">
        <v>1140</v>
      </c>
      <c r="BV361" s="907" t="s">
        <v>1140</v>
      </c>
      <c r="BW361" s="907" t="s">
        <v>1140</v>
      </c>
      <c r="BX361" s="907" t="s">
        <v>1140</v>
      </c>
      <c r="BY361" s="907" t="s">
        <v>1140</v>
      </c>
      <c r="BZ361" s="907" t="s">
        <v>534</v>
      </c>
      <c r="CA361" s="907" t="s">
        <v>534</v>
      </c>
      <c r="CB361" s="907" t="s">
        <v>1140</v>
      </c>
      <c r="CC361" s="907" t="s">
        <v>1140</v>
      </c>
      <c r="CD361" s="907" t="s">
        <v>1140</v>
      </c>
      <c r="CE361" s="907" t="s">
        <v>1140</v>
      </c>
      <c r="CF361" s="907" t="s">
        <v>534</v>
      </c>
      <c r="CG361" s="907" t="s">
        <v>1140</v>
      </c>
      <c r="CH361" s="907" t="s">
        <v>534</v>
      </c>
      <c r="CI361" s="907" t="s">
        <v>1140</v>
      </c>
      <c r="CJ361" s="907" t="s">
        <v>1140</v>
      </c>
      <c r="CK361" s="907" t="s">
        <v>1140</v>
      </c>
      <c r="CL361" s="907" t="s">
        <v>1140</v>
      </c>
      <c r="CM361" s="907" t="s">
        <v>1140</v>
      </c>
      <c r="CN361" s="907" t="s">
        <v>534</v>
      </c>
      <c r="CO361" s="907" t="s">
        <v>1140</v>
      </c>
      <c r="CP361" s="907" t="s">
        <v>1140</v>
      </c>
      <c r="CQ361" s="907" t="s">
        <v>1140</v>
      </c>
      <c r="CR361" s="907" t="s">
        <v>1140</v>
      </c>
      <c r="CS361" s="907" t="s">
        <v>1140</v>
      </c>
      <c r="CT361" s="907" t="s">
        <v>1140</v>
      </c>
      <c r="CU361" s="907" t="s">
        <v>1140</v>
      </c>
      <c r="CV361" s="907" t="s">
        <v>1140</v>
      </c>
      <c r="CW361" s="907" t="s">
        <v>1140</v>
      </c>
      <c r="CX361" s="907" t="s">
        <v>1140</v>
      </c>
      <c r="CY361" s="907" t="s">
        <v>1140</v>
      </c>
      <c r="CZ361" s="907" t="s">
        <v>534</v>
      </c>
      <c r="DA361" s="907" t="s">
        <v>1140</v>
      </c>
      <c r="DB361" s="907" t="s">
        <v>1140</v>
      </c>
      <c r="DC361" s="907" t="s">
        <v>1140</v>
      </c>
      <c r="DD361" s="907" t="s">
        <v>534</v>
      </c>
      <c r="DE361" s="907" t="s">
        <v>1140</v>
      </c>
      <c r="DF361" s="907" t="s">
        <v>1140</v>
      </c>
      <c r="DG361" s="907" t="s">
        <v>1140</v>
      </c>
      <c r="DH361" s="907" t="s">
        <v>1140</v>
      </c>
      <c r="DI361" s="907" t="s">
        <v>1140</v>
      </c>
      <c r="DJ361" s="907" t="s">
        <v>534</v>
      </c>
      <c r="DK361" s="907" t="s">
        <v>1140</v>
      </c>
      <c r="DL361" s="907" t="s">
        <v>534</v>
      </c>
      <c r="DM361" s="907" t="s">
        <v>1140</v>
      </c>
      <c r="DN361" s="907" t="s">
        <v>1140</v>
      </c>
      <c r="DO361" s="907" t="s">
        <v>1140</v>
      </c>
      <c r="DP361" s="907" t="s">
        <v>1140</v>
      </c>
      <c r="DQ361" s="907" t="s">
        <v>1140</v>
      </c>
      <c r="DR361" s="907" t="s">
        <v>1140</v>
      </c>
      <c r="DS361" s="907" t="s">
        <v>534</v>
      </c>
      <c r="DT361" s="907" t="s">
        <v>534</v>
      </c>
      <c r="DU361" s="907" t="s">
        <v>1140</v>
      </c>
      <c r="DV361" s="907" t="s">
        <v>534</v>
      </c>
      <c r="DW361" s="907" t="s">
        <v>534</v>
      </c>
      <c r="DX361" s="907" t="s">
        <v>534</v>
      </c>
      <c r="DY361" s="907" t="s">
        <v>534</v>
      </c>
      <c r="DZ361" s="907" t="s">
        <v>534</v>
      </c>
      <c r="EA361" s="907" t="s">
        <v>534</v>
      </c>
      <c r="EB361" s="907" t="s">
        <v>534</v>
      </c>
      <c r="EC361" s="907" t="s">
        <v>534</v>
      </c>
      <c r="ED361" s="907" t="s">
        <v>534</v>
      </c>
      <c r="EE361" s="907" t="s">
        <v>534</v>
      </c>
      <c r="EF361" s="907" t="s">
        <v>1140</v>
      </c>
      <c r="EG361" s="907" t="s">
        <v>1140</v>
      </c>
      <c r="EH361" s="907" t="s">
        <v>1140</v>
      </c>
      <c r="EI361" s="907" t="s">
        <v>534</v>
      </c>
      <c r="EJ361" s="907" t="s">
        <v>1140</v>
      </c>
      <c r="EK361" s="907" t="s">
        <v>1140</v>
      </c>
      <c r="EL361" s="907" t="s">
        <v>1140</v>
      </c>
      <c r="EM361" s="907" t="s">
        <v>1140</v>
      </c>
      <c r="EN361" s="907" t="s">
        <v>1140</v>
      </c>
      <c r="EO361" s="907" t="s">
        <v>1140</v>
      </c>
      <c r="EP361" s="907" t="s">
        <v>1140</v>
      </c>
      <c r="EQ361" s="907" t="s">
        <v>1140</v>
      </c>
      <c r="ER361" s="907" t="s">
        <v>534</v>
      </c>
      <c r="ES361" s="907" t="s">
        <v>534</v>
      </c>
      <c r="ET361" s="907" t="s">
        <v>534</v>
      </c>
      <c r="EU361" s="907" t="s">
        <v>534</v>
      </c>
      <c r="EV361" s="907" t="s">
        <v>1140</v>
      </c>
      <c r="EW361" s="907" t="s">
        <v>1140</v>
      </c>
      <c r="EX361" s="907" t="s">
        <v>534</v>
      </c>
      <c r="EY361" s="907" t="s">
        <v>1140</v>
      </c>
      <c r="EZ361" s="907" t="s">
        <v>1140</v>
      </c>
      <c r="FA361" s="907" t="s">
        <v>1140</v>
      </c>
      <c r="FB361" s="907" t="s">
        <v>1140</v>
      </c>
      <c r="FC361" s="907" t="s">
        <v>1140</v>
      </c>
      <c r="FD361" s="907" t="s">
        <v>1140</v>
      </c>
      <c r="FE361" s="907" t="s">
        <v>534</v>
      </c>
      <c r="FF361" s="907" t="s">
        <v>1140</v>
      </c>
      <c r="FG361" s="907" t="s">
        <v>1140</v>
      </c>
      <c r="FH361" s="907" t="s">
        <v>534</v>
      </c>
      <c r="FI361" s="907" t="s">
        <v>534</v>
      </c>
      <c r="FJ361" s="907" t="s">
        <v>1140</v>
      </c>
      <c r="FK361" s="907" t="s">
        <v>1140</v>
      </c>
      <c r="FL361" s="907" t="s">
        <v>534</v>
      </c>
      <c r="FM361" s="907" t="s">
        <v>1140</v>
      </c>
      <c r="FN361" s="907" t="s">
        <v>1140</v>
      </c>
      <c r="FO361" s="907" t="s">
        <v>534</v>
      </c>
      <c r="FP361" s="907" t="s">
        <v>1140</v>
      </c>
      <c r="FQ361" s="907" t="s">
        <v>1140</v>
      </c>
      <c r="FR361" s="907" t="s">
        <v>534</v>
      </c>
      <c r="FS361" s="907" t="s">
        <v>1140</v>
      </c>
      <c r="FT361" s="907" t="s">
        <v>1140</v>
      </c>
      <c r="FU361" s="907" t="s">
        <v>1140</v>
      </c>
      <c r="FV361" s="907" t="s">
        <v>534</v>
      </c>
      <c r="FW361" s="907" t="s">
        <v>1140</v>
      </c>
      <c r="FX361" s="907" t="s">
        <v>534</v>
      </c>
      <c r="FY361" s="907" t="s">
        <v>534</v>
      </c>
      <c r="FZ361" s="907" t="s">
        <v>534</v>
      </c>
      <c r="GA361" s="907" t="s">
        <v>534</v>
      </c>
      <c r="GB361" s="907" t="s">
        <v>534</v>
      </c>
      <c r="GC361" s="907" t="s">
        <v>1140</v>
      </c>
      <c r="GD361" s="907" t="s">
        <v>534</v>
      </c>
      <c r="GE361" s="907" t="s">
        <v>534</v>
      </c>
      <c r="GF361" s="907" t="s">
        <v>1140</v>
      </c>
      <c r="GG361" s="907" t="s">
        <v>1140</v>
      </c>
      <c r="GH361" s="907" t="s">
        <v>534</v>
      </c>
      <c r="GI361" s="907" t="s">
        <v>1140</v>
      </c>
      <c r="GJ361" s="907" t="s">
        <v>534</v>
      </c>
      <c r="GK361" s="907" t="s">
        <v>534</v>
      </c>
    </row>
    <row r="362" spans="1:193" x14ac:dyDescent="0.2">
      <c r="A362" s="906">
        <v>44822</v>
      </c>
      <c r="B362" s="907" t="s">
        <v>1140</v>
      </c>
      <c r="C362" s="907" t="s">
        <v>1140</v>
      </c>
      <c r="D362" s="907" t="s">
        <v>1140</v>
      </c>
      <c r="E362" s="907" t="s">
        <v>534</v>
      </c>
      <c r="F362" s="907" t="s">
        <v>1140</v>
      </c>
      <c r="G362" s="907" t="s">
        <v>1140</v>
      </c>
      <c r="H362" s="907" t="s">
        <v>1140</v>
      </c>
      <c r="I362" s="907" t="s">
        <v>534</v>
      </c>
      <c r="J362" s="907" t="s">
        <v>534</v>
      </c>
      <c r="K362" s="907" t="s">
        <v>534</v>
      </c>
      <c r="L362" s="907" t="s">
        <v>1140</v>
      </c>
      <c r="M362" s="907" t="s">
        <v>1140</v>
      </c>
      <c r="N362" s="907" t="s">
        <v>1140</v>
      </c>
      <c r="O362" s="907" t="s">
        <v>1140</v>
      </c>
      <c r="P362" s="907" t="s">
        <v>1140</v>
      </c>
      <c r="Q362" s="907" t="s">
        <v>1140</v>
      </c>
      <c r="R362" s="907" t="s">
        <v>1140</v>
      </c>
      <c r="S362" s="907" t="s">
        <v>1140</v>
      </c>
      <c r="T362" s="907" t="s">
        <v>1140</v>
      </c>
      <c r="U362" s="907" t="s">
        <v>1140</v>
      </c>
      <c r="V362" s="907" t="s">
        <v>1140</v>
      </c>
      <c r="W362" s="907" t="s">
        <v>534</v>
      </c>
      <c r="X362" s="907" t="s">
        <v>534</v>
      </c>
      <c r="Y362" s="907" t="s">
        <v>1140</v>
      </c>
      <c r="Z362" s="907" t="s">
        <v>1140</v>
      </c>
      <c r="AA362" s="907" t="s">
        <v>1140</v>
      </c>
      <c r="AB362" s="907" t="s">
        <v>1140</v>
      </c>
      <c r="AC362" s="907" t="s">
        <v>1140</v>
      </c>
      <c r="AD362" s="907" t="s">
        <v>1140</v>
      </c>
      <c r="AE362" s="907" t="s">
        <v>1140</v>
      </c>
      <c r="AF362" s="907" t="s">
        <v>1140</v>
      </c>
      <c r="AG362" s="907" t="s">
        <v>1140</v>
      </c>
      <c r="AH362" s="907" t="s">
        <v>1140</v>
      </c>
      <c r="AI362" s="907" t="s">
        <v>1140</v>
      </c>
      <c r="AJ362" s="907" t="s">
        <v>1140</v>
      </c>
      <c r="AK362" s="907" t="s">
        <v>1140</v>
      </c>
      <c r="AL362" s="907" t="s">
        <v>1140</v>
      </c>
      <c r="AM362" s="907" t="s">
        <v>1140</v>
      </c>
      <c r="AN362" s="907" t="s">
        <v>1140</v>
      </c>
      <c r="AO362" s="907" t="s">
        <v>1140</v>
      </c>
      <c r="AP362" s="907" t="s">
        <v>1140</v>
      </c>
      <c r="AQ362" s="907" t="s">
        <v>1140</v>
      </c>
      <c r="AR362" s="907" t="s">
        <v>1140</v>
      </c>
      <c r="AS362" s="907" t="s">
        <v>534</v>
      </c>
      <c r="AT362" s="907" t="s">
        <v>1140</v>
      </c>
      <c r="AU362" s="907" t="s">
        <v>1140</v>
      </c>
      <c r="AV362" s="907" t="s">
        <v>534</v>
      </c>
      <c r="AW362" s="907" t="s">
        <v>1140</v>
      </c>
      <c r="AX362" s="907" t="s">
        <v>1140</v>
      </c>
      <c r="AY362" s="907" t="s">
        <v>534</v>
      </c>
      <c r="AZ362" s="907" t="s">
        <v>534</v>
      </c>
      <c r="BA362" s="907" t="s">
        <v>1140</v>
      </c>
      <c r="BB362" s="907" t="s">
        <v>534</v>
      </c>
      <c r="BC362" s="907" t="s">
        <v>1140</v>
      </c>
      <c r="BD362" s="907" t="s">
        <v>534</v>
      </c>
      <c r="BE362" s="907" t="s">
        <v>1140</v>
      </c>
      <c r="BF362" s="907" t="s">
        <v>1140</v>
      </c>
      <c r="BG362" s="907" t="s">
        <v>534</v>
      </c>
      <c r="BH362" s="907" t="s">
        <v>534</v>
      </c>
      <c r="BI362" s="907" t="s">
        <v>1140</v>
      </c>
      <c r="BJ362" s="907" t="s">
        <v>534</v>
      </c>
      <c r="BK362" s="907" t="s">
        <v>1140</v>
      </c>
      <c r="BL362" s="907" t="s">
        <v>534</v>
      </c>
      <c r="BM362" s="907" t="s">
        <v>1140</v>
      </c>
      <c r="BN362" s="907" t="s">
        <v>1140</v>
      </c>
      <c r="BO362" s="907" t="s">
        <v>534</v>
      </c>
      <c r="BP362" s="907" t="s">
        <v>534</v>
      </c>
      <c r="BQ362" s="907" t="s">
        <v>534</v>
      </c>
      <c r="BR362" s="907" t="s">
        <v>534</v>
      </c>
      <c r="BS362" s="907" t="s">
        <v>1140</v>
      </c>
      <c r="BT362" s="907" t="s">
        <v>534</v>
      </c>
      <c r="BU362" s="907" t="s">
        <v>1140</v>
      </c>
      <c r="BV362" s="907" t="s">
        <v>1140</v>
      </c>
      <c r="BW362" s="907" t="s">
        <v>1140</v>
      </c>
      <c r="BX362" s="907" t="s">
        <v>534</v>
      </c>
      <c r="BY362" s="907" t="s">
        <v>534</v>
      </c>
      <c r="BZ362" s="907" t="s">
        <v>534</v>
      </c>
      <c r="CA362" s="907" t="s">
        <v>534</v>
      </c>
      <c r="CB362" s="907" t="s">
        <v>1140</v>
      </c>
      <c r="CC362" s="907" t="s">
        <v>1140</v>
      </c>
      <c r="CD362" s="907" t="s">
        <v>1140</v>
      </c>
      <c r="CE362" s="907" t="s">
        <v>1140</v>
      </c>
      <c r="CF362" s="907" t="s">
        <v>534</v>
      </c>
      <c r="CG362" s="907" t="s">
        <v>1140</v>
      </c>
      <c r="CH362" s="907" t="s">
        <v>534</v>
      </c>
      <c r="CI362" s="907" t="s">
        <v>1140</v>
      </c>
      <c r="CJ362" s="907" t="s">
        <v>1140</v>
      </c>
      <c r="CK362" s="907" t="s">
        <v>1140</v>
      </c>
      <c r="CL362" s="907" t="s">
        <v>1140</v>
      </c>
      <c r="CM362" s="907" t="s">
        <v>1140</v>
      </c>
      <c r="CN362" s="907" t="s">
        <v>534</v>
      </c>
      <c r="CO362" s="907" t="s">
        <v>1140</v>
      </c>
      <c r="CP362" s="907" t="s">
        <v>1140</v>
      </c>
      <c r="CQ362" s="907" t="s">
        <v>1140</v>
      </c>
      <c r="CR362" s="907" t="s">
        <v>1140</v>
      </c>
      <c r="CS362" s="907" t="s">
        <v>1140</v>
      </c>
      <c r="CT362" s="907" t="s">
        <v>1140</v>
      </c>
      <c r="CU362" s="907" t="s">
        <v>1140</v>
      </c>
      <c r="CV362" s="907" t="s">
        <v>1140</v>
      </c>
      <c r="CW362" s="907" t="s">
        <v>1140</v>
      </c>
      <c r="CX362" s="907" t="s">
        <v>1140</v>
      </c>
      <c r="CY362" s="907" t="s">
        <v>1140</v>
      </c>
      <c r="CZ362" s="907" t="s">
        <v>534</v>
      </c>
      <c r="DA362" s="907" t="s">
        <v>1140</v>
      </c>
      <c r="DB362" s="907" t="s">
        <v>1140</v>
      </c>
      <c r="DC362" s="907" t="s">
        <v>1140</v>
      </c>
      <c r="DD362" s="907" t="s">
        <v>534</v>
      </c>
      <c r="DE362" s="907" t="s">
        <v>1140</v>
      </c>
      <c r="DF362" s="907" t="s">
        <v>1140</v>
      </c>
      <c r="DG362" s="907" t="s">
        <v>1140</v>
      </c>
      <c r="DH362" s="907" t="s">
        <v>1140</v>
      </c>
      <c r="DI362" s="907" t="s">
        <v>1140</v>
      </c>
      <c r="DJ362" s="907" t="s">
        <v>534</v>
      </c>
      <c r="DK362" s="907" t="s">
        <v>1140</v>
      </c>
      <c r="DL362" s="907" t="s">
        <v>534</v>
      </c>
      <c r="DM362" s="907" t="s">
        <v>1140</v>
      </c>
      <c r="DN362" s="907" t="s">
        <v>1140</v>
      </c>
      <c r="DO362" s="907" t="s">
        <v>1140</v>
      </c>
      <c r="DP362" s="907" t="s">
        <v>1140</v>
      </c>
      <c r="DQ362" s="907" t="s">
        <v>1140</v>
      </c>
      <c r="DR362" s="907" t="s">
        <v>1140</v>
      </c>
      <c r="DS362" s="907" t="s">
        <v>534</v>
      </c>
      <c r="DT362" s="907" t="s">
        <v>1140</v>
      </c>
      <c r="DU362" s="907" t="s">
        <v>1140</v>
      </c>
      <c r="DV362" s="907" t="s">
        <v>534</v>
      </c>
      <c r="DW362" s="907" t="s">
        <v>534</v>
      </c>
      <c r="DX362" s="907" t="s">
        <v>534</v>
      </c>
      <c r="DY362" s="907" t="s">
        <v>534</v>
      </c>
      <c r="DZ362" s="907" t="s">
        <v>534</v>
      </c>
      <c r="EA362" s="907" t="s">
        <v>534</v>
      </c>
      <c r="EB362" s="907" t="s">
        <v>534</v>
      </c>
      <c r="EC362" s="907" t="s">
        <v>534</v>
      </c>
      <c r="ED362" s="907" t="s">
        <v>534</v>
      </c>
      <c r="EE362" s="907" t="s">
        <v>534</v>
      </c>
      <c r="EF362" s="907" t="s">
        <v>1140</v>
      </c>
      <c r="EG362" s="907" t="s">
        <v>1140</v>
      </c>
      <c r="EH362" s="907" t="s">
        <v>1140</v>
      </c>
      <c r="EI362" s="907" t="s">
        <v>534</v>
      </c>
      <c r="EJ362" s="907" t="s">
        <v>1140</v>
      </c>
      <c r="EK362" s="907" t="s">
        <v>1140</v>
      </c>
      <c r="EL362" s="907" t="s">
        <v>1140</v>
      </c>
      <c r="EM362" s="907" t="s">
        <v>1140</v>
      </c>
      <c r="EN362" s="907" t="s">
        <v>1140</v>
      </c>
      <c r="EO362" s="907" t="s">
        <v>1140</v>
      </c>
      <c r="EP362" s="907" t="s">
        <v>1140</v>
      </c>
      <c r="EQ362" s="907" t="s">
        <v>1140</v>
      </c>
      <c r="ER362" s="907" t="s">
        <v>1140</v>
      </c>
      <c r="ES362" s="907" t="s">
        <v>534</v>
      </c>
      <c r="ET362" s="907" t="s">
        <v>534</v>
      </c>
      <c r="EU362" s="907" t="s">
        <v>534</v>
      </c>
      <c r="EV362" s="907" t="s">
        <v>1140</v>
      </c>
      <c r="EW362" s="907" t="s">
        <v>1140</v>
      </c>
      <c r="EX362" s="907" t="s">
        <v>534</v>
      </c>
      <c r="EY362" s="907" t="s">
        <v>1140</v>
      </c>
      <c r="EZ362" s="907" t="s">
        <v>1140</v>
      </c>
      <c r="FA362" s="907" t="s">
        <v>1140</v>
      </c>
      <c r="FB362" s="907" t="s">
        <v>1140</v>
      </c>
      <c r="FC362" s="907" t="s">
        <v>534</v>
      </c>
      <c r="FD362" s="907" t="s">
        <v>1140</v>
      </c>
      <c r="FE362" s="907" t="s">
        <v>1140</v>
      </c>
      <c r="FF362" s="907" t="s">
        <v>1140</v>
      </c>
      <c r="FG362" s="907" t="s">
        <v>1140</v>
      </c>
      <c r="FH362" s="907" t="s">
        <v>534</v>
      </c>
      <c r="FI362" s="907" t="s">
        <v>534</v>
      </c>
      <c r="FJ362" s="907" t="s">
        <v>1140</v>
      </c>
      <c r="FK362" s="907" t="s">
        <v>1140</v>
      </c>
      <c r="FL362" s="907" t="s">
        <v>534</v>
      </c>
      <c r="FM362" s="907" t="s">
        <v>1140</v>
      </c>
      <c r="FN362" s="907" t="s">
        <v>1140</v>
      </c>
      <c r="FO362" s="907" t="s">
        <v>534</v>
      </c>
      <c r="FP362" s="907" t="s">
        <v>1140</v>
      </c>
      <c r="FQ362" s="907" t="s">
        <v>1140</v>
      </c>
      <c r="FR362" s="907" t="s">
        <v>534</v>
      </c>
      <c r="FS362" s="907" t="s">
        <v>1140</v>
      </c>
      <c r="FT362" s="907" t="s">
        <v>1140</v>
      </c>
      <c r="FU362" s="907" t="s">
        <v>1140</v>
      </c>
      <c r="FV362" s="907" t="s">
        <v>534</v>
      </c>
      <c r="FW362" s="907" t="s">
        <v>1140</v>
      </c>
      <c r="FX362" s="907" t="s">
        <v>534</v>
      </c>
      <c r="FY362" s="907" t="s">
        <v>534</v>
      </c>
      <c r="FZ362" s="907" t="s">
        <v>534</v>
      </c>
      <c r="GA362" s="907" t="s">
        <v>534</v>
      </c>
      <c r="GB362" s="907" t="s">
        <v>534</v>
      </c>
      <c r="GC362" s="907" t="s">
        <v>1140</v>
      </c>
      <c r="GD362" s="907" t="s">
        <v>534</v>
      </c>
      <c r="GE362" s="907" t="s">
        <v>534</v>
      </c>
      <c r="GF362" s="907" t="s">
        <v>1140</v>
      </c>
      <c r="GG362" s="907" t="s">
        <v>1140</v>
      </c>
      <c r="GH362" s="907" t="s">
        <v>534</v>
      </c>
      <c r="GI362" s="907" t="s">
        <v>1140</v>
      </c>
      <c r="GJ362" s="907" t="s">
        <v>534</v>
      </c>
      <c r="GK362" s="907" t="s">
        <v>1140</v>
      </c>
    </row>
    <row r="363" spans="1:193" x14ac:dyDescent="0.2">
      <c r="A363" s="906">
        <v>44823</v>
      </c>
      <c r="B363" s="907" t="s">
        <v>1140</v>
      </c>
      <c r="C363" s="907" t="s">
        <v>1140</v>
      </c>
      <c r="D363" s="907" t="s">
        <v>1140</v>
      </c>
      <c r="E363" s="907" t="s">
        <v>534</v>
      </c>
      <c r="F363" s="907" t="s">
        <v>1140</v>
      </c>
      <c r="G363" s="907" t="s">
        <v>1140</v>
      </c>
      <c r="H363" s="907" t="s">
        <v>1140</v>
      </c>
      <c r="I363" s="907" t="s">
        <v>534</v>
      </c>
      <c r="J363" s="907" t="s">
        <v>534</v>
      </c>
      <c r="K363" s="907" t="s">
        <v>534</v>
      </c>
      <c r="L363" s="907" t="s">
        <v>1140</v>
      </c>
      <c r="M363" s="907" t="s">
        <v>1140</v>
      </c>
      <c r="N363" s="907" t="s">
        <v>1140</v>
      </c>
      <c r="O363" s="907" t="s">
        <v>1140</v>
      </c>
      <c r="P363" s="907" t="s">
        <v>1140</v>
      </c>
      <c r="Q363" s="907" t="s">
        <v>1140</v>
      </c>
      <c r="R363" s="907" t="s">
        <v>1140</v>
      </c>
      <c r="S363" s="907" t="s">
        <v>1140</v>
      </c>
      <c r="T363" s="907" t="s">
        <v>1140</v>
      </c>
      <c r="U363" s="907" t="s">
        <v>1140</v>
      </c>
      <c r="V363" s="907" t="s">
        <v>1140</v>
      </c>
      <c r="W363" s="907" t="s">
        <v>534</v>
      </c>
      <c r="X363" s="907" t="s">
        <v>534</v>
      </c>
      <c r="Y363" s="907" t="s">
        <v>1140</v>
      </c>
      <c r="Z363" s="907" t="s">
        <v>1140</v>
      </c>
      <c r="AA363" s="907" t="s">
        <v>1140</v>
      </c>
      <c r="AB363" s="907" t="s">
        <v>1140</v>
      </c>
      <c r="AC363" s="907" t="s">
        <v>1140</v>
      </c>
      <c r="AD363" s="907" t="s">
        <v>1140</v>
      </c>
      <c r="AE363" s="907" t="s">
        <v>1140</v>
      </c>
      <c r="AF363" s="907" t="s">
        <v>1140</v>
      </c>
      <c r="AG363" s="907" t="s">
        <v>1140</v>
      </c>
      <c r="AH363" s="907" t="s">
        <v>1140</v>
      </c>
      <c r="AI363" s="907" t="s">
        <v>1140</v>
      </c>
      <c r="AJ363" s="907" t="s">
        <v>1140</v>
      </c>
      <c r="AK363" s="907" t="s">
        <v>1140</v>
      </c>
      <c r="AL363" s="907" t="s">
        <v>1140</v>
      </c>
      <c r="AM363" s="907" t="s">
        <v>1140</v>
      </c>
      <c r="AN363" s="907" t="s">
        <v>1140</v>
      </c>
      <c r="AO363" s="907" t="s">
        <v>1140</v>
      </c>
      <c r="AP363" s="907" t="s">
        <v>1140</v>
      </c>
      <c r="AQ363" s="907" t="s">
        <v>1140</v>
      </c>
      <c r="AR363" s="907" t="s">
        <v>1140</v>
      </c>
      <c r="AS363" s="907" t="s">
        <v>1140</v>
      </c>
      <c r="AT363" s="907" t="s">
        <v>1140</v>
      </c>
      <c r="AU363" s="907" t="s">
        <v>1140</v>
      </c>
      <c r="AV363" s="907" t="s">
        <v>1140</v>
      </c>
      <c r="AW363" s="907" t="s">
        <v>1140</v>
      </c>
      <c r="AX363" s="907" t="s">
        <v>1140</v>
      </c>
      <c r="AY363" s="907" t="s">
        <v>534</v>
      </c>
      <c r="AZ363" s="907" t="s">
        <v>534</v>
      </c>
      <c r="BA363" s="907" t="s">
        <v>1140</v>
      </c>
      <c r="BB363" s="907" t="s">
        <v>534</v>
      </c>
      <c r="BC363" s="907" t="s">
        <v>1140</v>
      </c>
      <c r="BD363" s="907" t="s">
        <v>534</v>
      </c>
      <c r="BE363" s="907" t="s">
        <v>1140</v>
      </c>
      <c r="BF363" s="907" t="s">
        <v>1140</v>
      </c>
      <c r="BG363" s="907" t="s">
        <v>534</v>
      </c>
      <c r="BH363" s="907" t="s">
        <v>534</v>
      </c>
      <c r="BI363" s="907" t="s">
        <v>1140</v>
      </c>
      <c r="BJ363" s="907" t="s">
        <v>534</v>
      </c>
      <c r="BK363" s="907" t="s">
        <v>1140</v>
      </c>
      <c r="BL363" s="907" t="s">
        <v>534</v>
      </c>
      <c r="BM363" s="907" t="s">
        <v>1140</v>
      </c>
      <c r="BN363" s="907" t="s">
        <v>1140</v>
      </c>
      <c r="BO363" s="907" t="s">
        <v>534</v>
      </c>
      <c r="BP363" s="907" t="s">
        <v>534</v>
      </c>
      <c r="BQ363" s="907" t="s">
        <v>534</v>
      </c>
      <c r="BR363" s="907" t="s">
        <v>534</v>
      </c>
      <c r="BS363" s="907" t="s">
        <v>1140</v>
      </c>
      <c r="BT363" s="907" t="s">
        <v>534</v>
      </c>
      <c r="BU363" s="907" t="s">
        <v>1140</v>
      </c>
      <c r="BV363" s="907" t="s">
        <v>1140</v>
      </c>
      <c r="BW363" s="907" t="s">
        <v>1140</v>
      </c>
      <c r="BX363" s="907" t="s">
        <v>1140</v>
      </c>
      <c r="BY363" s="907" t="s">
        <v>1140</v>
      </c>
      <c r="BZ363" s="907" t="s">
        <v>534</v>
      </c>
      <c r="CA363" s="907" t="s">
        <v>534</v>
      </c>
      <c r="CB363" s="907" t="s">
        <v>1140</v>
      </c>
      <c r="CC363" s="907" t="s">
        <v>1140</v>
      </c>
      <c r="CD363" s="907" t="s">
        <v>1140</v>
      </c>
      <c r="CE363" s="907" t="s">
        <v>1140</v>
      </c>
      <c r="CF363" s="907" t="s">
        <v>534</v>
      </c>
      <c r="CG363" s="907" t="s">
        <v>1140</v>
      </c>
      <c r="CH363" s="907" t="s">
        <v>1140</v>
      </c>
      <c r="CI363" s="907" t="s">
        <v>1140</v>
      </c>
      <c r="CJ363" s="907" t="s">
        <v>1140</v>
      </c>
      <c r="CK363" s="907" t="s">
        <v>1140</v>
      </c>
      <c r="CL363" s="907" t="s">
        <v>1140</v>
      </c>
      <c r="CM363" s="907" t="s">
        <v>1140</v>
      </c>
      <c r="CN363" s="907" t="s">
        <v>534</v>
      </c>
      <c r="CO363" s="907" t="s">
        <v>1140</v>
      </c>
      <c r="CP363" s="907" t="s">
        <v>1140</v>
      </c>
      <c r="CQ363" s="907" t="s">
        <v>1140</v>
      </c>
      <c r="CR363" s="907" t="s">
        <v>1140</v>
      </c>
      <c r="CS363" s="907" t="s">
        <v>1140</v>
      </c>
      <c r="CT363" s="907" t="s">
        <v>1140</v>
      </c>
      <c r="CU363" s="907" t="s">
        <v>1140</v>
      </c>
      <c r="CV363" s="907" t="s">
        <v>1140</v>
      </c>
      <c r="CW363" s="907" t="s">
        <v>1140</v>
      </c>
      <c r="CX363" s="907" t="s">
        <v>1140</v>
      </c>
      <c r="CY363" s="907" t="s">
        <v>1140</v>
      </c>
      <c r="CZ363" s="907" t="s">
        <v>534</v>
      </c>
      <c r="DA363" s="907" t="s">
        <v>1140</v>
      </c>
      <c r="DB363" s="907" t="s">
        <v>1140</v>
      </c>
      <c r="DC363" s="907" t="s">
        <v>1140</v>
      </c>
      <c r="DD363" s="907" t="s">
        <v>1140</v>
      </c>
      <c r="DE363" s="907" t="s">
        <v>1140</v>
      </c>
      <c r="DF363" s="907" t="s">
        <v>1140</v>
      </c>
      <c r="DG363" s="907" t="s">
        <v>1140</v>
      </c>
      <c r="DH363" s="907" t="s">
        <v>1140</v>
      </c>
      <c r="DI363" s="907" t="s">
        <v>1140</v>
      </c>
      <c r="DJ363" s="907" t="s">
        <v>534</v>
      </c>
      <c r="DK363" s="907" t="s">
        <v>1140</v>
      </c>
      <c r="DL363" s="907" t="s">
        <v>1140</v>
      </c>
      <c r="DM363" s="907" t="s">
        <v>1140</v>
      </c>
      <c r="DN363" s="907" t="s">
        <v>1140</v>
      </c>
      <c r="DO363" s="907" t="s">
        <v>1140</v>
      </c>
      <c r="DP363" s="907" t="s">
        <v>1140</v>
      </c>
      <c r="DQ363" s="907" t="s">
        <v>1140</v>
      </c>
      <c r="DR363" s="907" t="s">
        <v>1140</v>
      </c>
      <c r="DS363" s="907" t="s">
        <v>1140</v>
      </c>
      <c r="DT363" s="907" t="s">
        <v>534</v>
      </c>
      <c r="DU363" s="907" t="s">
        <v>1140</v>
      </c>
      <c r="DV363" s="907" t="s">
        <v>1140</v>
      </c>
      <c r="DW363" s="907" t="s">
        <v>534</v>
      </c>
      <c r="DX363" s="907" t="s">
        <v>534</v>
      </c>
      <c r="DY363" s="907" t="s">
        <v>534</v>
      </c>
      <c r="DZ363" s="907" t="s">
        <v>534</v>
      </c>
      <c r="EA363" s="907" t="s">
        <v>534</v>
      </c>
      <c r="EB363" s="907" t="s">
        <v>534</v>
      </c>
      <c r="EC363" s="907" t="s">
        <v>534</v>
      </c>
      <c r="ED363" s="907" t="s">
        <v>534</v>
      </c>
      <c r="EE363" s="907" t="s">
        <v>534</v>
      </c>
      <c r="EF363" s="907" t="s">
        <v>1140</v>
      </c>
      <c r="EG363" s="907" t="s">
        <v>1140</v>
      </c>
      <c r="EH363" s="907" t="s">
        <v>1140</v>
      </c>
      <c r="EI363" s="907" t="s">
        <v>1140</v>
      </c>
      <c r="EJ363" s="907" t="s">
        <v>1140</v>
      </c>
      <c r="EK363" s="907" t="s">
        <v>1140</v>
      </c>
      <c r="EL363" s="907" t="s">
        <v>1140</v>
      </c>
      <c r="EM363" s="907" t="s">
        <v>1140</v>
      </c>
      <c r="EN363" s="907" t="s">
        <v>1140</v>
      </c>
      <c r="EO363" s="907" t="s">
        <v>1140</v>
      </c>
      <c r="EP363" s="907" t="s">
        <v>1140</v>
      </c>
      <c r="EQ363" s="907" t="s">
        <v>1140</v>
      </c>
      <c r="ER363" s="907" t="s">
        <v>534</v>
      </c>
      <c r="ES363" s="907" t="s">
        <v>534</v>
      </c>
      <c r="ET363" s="907" t="s">
        <v>534</v>
      </c>
      <c r="EU363" s="907" t="s">
        <v>534</v>
      </c>
      <c r="EV363" s="907" t="s">
        <v>1140</v>
      </c>
      <c r="EW363" s="907" t="s">
        <v>534</v>
      </c>
      <c r="EX363" s="907" t="s">
        <v>534</v>
      </c>
      <c r="EY363" s="907" t="s">
        <v>1140</v>
      </c>
      <c r="EZ363" s="907" t="s">
        <v>1140</v>
      </c>
      <c r="FA363" s="907" t="s">
        <v>1140</v>
      </c>
      <c r="FB363" s="907" t="s">
        <v>1140</v>
      </c>
      <c r="FC363" s="907" t="s">
        <v>1140</v>
      </c>
      <c r="FD363" s="907" t="s">
        <v>1140</v>
      </c>
      <c r="FE363" s="907" t="s">
        <v>1140</v>
      </c>
      <c r="FF363" s="907" t="s">
        <v>1140</v>
      </c>
      <c r="FG363" s="907" t="s">
        <v>1140</v>
      </c>
      <c r="FH363" s="907" t="s">
        <v>534</v>
      </c>
      <c r="FI363" s="907" t="s">
        <v>534</v>
      </c>
      <c r="FJ363" s="907" t="s">
        <v>1140</v>
      </c>
      <c r="FK363" s="907" t="s">
        <v>1140</v>
      </c>
      <c r="FL363" s="907" t="s">
        <v>1140</v>
      </c>
      <c r="FM363" s="907" t="s">
        <v>1140</v>
      </c>
      <c r="FN363" s="907" t="s">
        <v>1140</v>
      </c>
      <c r="FO363" s="907" t="s">
        <v>1140</v>
      </c>
      <c r="FP363" s="907" t="s">
        <v>1140</v>
      </c>
      <c r="FQ363" s="907" t="s">
        <v>1140</v>
      </c>
      <c r="FR363" s="907" t="s">
        <v>534</v>
      </c>
      <c r="FS363" s="907" t="s">
        <v>1140</v>
      </c>
      <c r="FT363" s="907" t="s">
        <v>1140</v>
      </c>
      <c r="FU363" s="907" t="s">
        <v>1140</v>
      </c>
      <c r="FV363" s="907" t="s">
        <v>534</v>
      </c>
      <c r="FW363" s="907" t="s">
        <v>1140</v>
      </c>
      <c r="FX363" s="907" t="s">
        <v>534</v>
      </c>
      <c r="FY363" s="907" t="s">
        <v>534</v>
      </c>
      <c r="FZ363" s="907" t="s">
        <v>534</v>
      </c>
      <c r="GA363" s="907" t="s">
        <v>534</v>
      </c>
      <c r="GB363" s="907" t="s">
        <v>1140</v>
      </c>
      <c r="GC363" s="907" t="s">
        <v>1140</v>
      </c>
      <c r="GD363" s="907" t="s">
        <v>534</v>
      </c>
      <c r="GE363" s="907" t="s">
        <v>534</v>
      </c>
      <c r="GF363" s="907" t="s">
        <v>1140</v>
      </c>
      <c r="GG363" s="907" t="s">
        <v>1140</v>
      </c>
      <c r="GH363" s="907" t="s">
        <v>534</v>
      </c>
      <c r="GI363" s="907" t="s">
        <v>1140</v>
      </c>
      <c r="GJ363" s="907" t="s">
        <v>534</v>
      </c>
      <c r="GK363" s="907" t="s">
        <v>1140</v>
      </c>
    </row>
    <row r="364" spans="1:193" x14ac:dyDescent="0.2">
      <c r="A364" s="906">
        <v>44824</v>
      </c>
      <c r="B364" s="907" t="s">
        <v>1140</v>
      </c>
      <c r="C364" s="907" t="s">
        <v>1140</v>
      </c>
      <c r="D364" s="907" t="s">
        <v>1140</v>
      </c>
      <c r="E364" s="907" t="s">
        <v>534</v>
      </c>
      <c r="F364" s="907" t="s">
        <v>1140</v>
      </c>
      <c r="G364" s="907" t="s">
        <v>1140</v>
      </c>
      <c r="H364" s="907" t="s">
        <v>1140</v>
      </c>
      <c r="I364" s="907" t="s">
        <v>1140</v>
      </c>
      <c r="J364" s="907" t="s">
        <v>534</v>
      </c>
      <c r="K364" s="907" t="s">
        <v>534</v>
      </c>
      <c r="L364" s="907" t="s">
        <v>1140</v>
      </c>
      <c r="M364" s="907" t="s">
        <v>1140</v>
      </c>
      <c r="N364" s="907" t="s">
        <v>1140</v>
      </c>
      <c r="O364" s="907" t="s">
        <v>1140</v>
      </c>
      <c r="P364" s="907" t="s">
        <v>1140</v>
      </c>
      <c r="Q364" s="907" t="s">
        <v>1140</v>
      </c>
      <c r="R364" s="907" t="s">
        <v>1140</v>
      </c>
      <c r="S364" s="907" t="s">
        <v>1140</v>
      </c>
      <c r="T364" s="907" t="s">
        <v>1140</v>
      </c>
      <c r="U364" s="907" t="s">
        <v>1140</v>
      </c>
      <c r="V364" s="907" t="s">
        <v>1140</v>
      </c>
      <c r="W364" s="907" t="s">
        <v>534</v>
      </c>
      <c r="X364" s="907" t="s">
        <v>534</v>
      </c>
      <c r="Y364" s="907" t="s">
        <v>1140</v>
      </c>
      <c r="Z364" s="907" t="s">
        <v>1140</v>
      </c>
      <c r="AA364" s="907" t="s">
        <v>1140</v>
      </c>
      <c r="AB364" s="907" t="s">
        <v>1140</v>
      </c>
      <c r="AC364" s="907" t="s">
        <v>1140</v>
      </c>
      <c r="AD364" s="907" t="s">
        <v>1140</v>
      </c>
      <c r="AE364" s="907" t="s">
        <v>1140</v>
      </c>
      <c r="AF364" s="907" t="s">
        <v>1140</v>
      </c>
      <c r="AG364" s="907" t="s">
        <v>1140</v>
      </c>
      <c r="AH364" s="907" t="s">
        <v>1140</v>
      </c>
      <c r="AI364" s="907" t="s">
        <v>1140</v>
      </c>
      <c r="AJ364" s="907" t="s">
        <v>1140</v>
      </c>
      <c r="AK364" s="907" t="s">
        <v>1140</v>
      </c>
      <c r="AL364" s="907" t="s">
        <v>1140</v>
      </c>
      <c r="AM364" s="907" t="s">
        <v>1140</v>
      </c>
      <c r="AN364" s="907" t="s">
        <v>1140</v>
      </c>
      <c r="AO364" s="907" t="s">
        <v>1140</v>
      </c>
      <c r="AP364" s="907" t="s">
        <v>1140</v>
      </c>
      <c r="AQ364" s="907" t="s">
        <v>1140</v>
      </c>
      <c r="AR364" s="907" t="s">
        <v>1140</v>
      </c>
      <c r="AS364" s="907" t="s">
        <v>1140</v>
      </c>
      <c r="AT364" s="907" t="s">
        <v>1140</v>
      </c>
      <c r="AU364" s="907" t="s">
        <v>1140</v>
      </c>
      <c r="AV364" s="907" t="s">
        <v>1140</v>
      </c>
      <c r="AW364" s="907" t="s">
        <v>1140</v>
      </c>
      <c r="AX364" s="907" t="s">
        <v>1140</v>
      </c>
      <c r="AY364" s="907" t="s">
        <v>534</v>
      </c>
      <c r="AZ364" s="907" t="s">
        <v>534</v>
      </c>
      <c r="BA364" s="907" t="s">
        <v>1140</v>
      </c>
      <c r="BB364" s="907" t="s">
        <v>534</v>
      </c>
      <c r="BC364" s="907" t="s">
        <v>1140</v>
      </c>
      <c r="BD364" s="907" t="s">
        <v>534</v>
      </c>
      <c r="BE364" s="907" t="s">
        <v>1140</v>
      </c>
      <c r="BF364" s="907" t="s">
        <v>1140</v>
      </c>
      <c r="BG364" s="907" t="s">
        <v>534</v>
      </c>
      <c r="BH364" s="907" t="s">
        <v>534</v>
      </c>
      <c r="BI364" s="907" t="s">
        <v>1140</v>
      </c>
      <c r="BJ364" s="907" t="s">
        <v>534</v>
      </c>
      <c r="BK364" s="907" t="s">
        <v>1140</v>
      </c>
      <c r="BL364" s="907" t="s">
        <v>534</v>
      </c>
      <c r="BM364" s="907" t="s">
        <v>1140</v>
      </c>
      <c r="BN364" s="907" t="s">
        <v>1140</v>
      </c>
      <c r="BO364" s="907" t="s">
        <v>534</v>
      </c>
      <c r="BP364" s="907" t="s">
        <v>534</v>
      </c>
      <c r="BQ364" s="907" t="s">
        <v>534</v>
      </c>
      <c r="BR364" s="907" t="s">
        <v>534</v>
      </c>
      <c r="BS364" s="907" t="s">
        <v>1140</v>
      </c>
      <c r="BT364" s="907" t="s">
        <v>534</v>
      </c>
      <c r="BU364" s="907" t="s">
        <v>1140</v>
      </c>
      <c r="BV364" s="907" t="s">
        <v>1140</v>
      </c>
      <c r="BW364" s="907" t="s">
        <v>1140</v>
      </c>
      <c r="BX364" s="907" t="s">
        <v>1140</v>
      </c>
      <c r="BY364" s="907" t="s">
        <v>1140</v>
      </c>
      <c r="BZ364" s="907" t="s">
        <v>534</v>
      </c>
      <c r="CA364" s="907" t="s">
        <v>534</v>
      </c>
      <c r="CB364" s="907" t="s">
        <v>1140</v>
      </c>
      <c r="CC364" s="907" t="s">
        <v>1140</v>
      </c>
      <c r="CD364" s="907" t="s">
        <v>1140</v>
      </c>
      <c r="CE364" s="907" t="s">
        <v>1140</v>
      </c>
      <c r="CF364" s="907" t="s">
        <v>534</v>
      </c>
      <c r="CG364" s="907" t="s">
        <v>1140</v>
      </c>
      <c r="CH364" s="907" t="s">
        <v>1140</v>
      </c>
      <c r="CI364" s="907" t="s">
        <v>1140</v>
      </c>
      <c r="CJ364" s="907" t="s">
        <v>1140</v>
      </c>
      <c r="CK364" s="907" t="s">
        <v>1140</v>
      </c>
      <c r="CL364" s="907" t="s">
        <v>1140</v>
      </c>
      <c r="CM364" s="907" t="s">
        <v>1140</v>
      </c>
      <c r="CN364" s="907" t="s">
        <v>534</v>
      </c>
      <c r="CO364" s="907" t="s">
        <v>1140</v>
      </c>
      <c r="CP364" s="907" t="s">
        <v>1140</v>
      </c>
      <c r="CQ364" s="907" t="s">
        <v>1140</v>
      </c>
      <c r="CR364" s="907" t="s">
        <v>1140</v>
      </c>
      <c r="CS364" s="907" t="s">
        <v>1140</v>
      </c>
      <c r="CT364" s="907" t="s">
        <v>1140</v>
      </c>
      <c r="CU364" s="907" t="s">
        <v>1140</v>
      </c>
      <c r="CV364" s="907" t="s">
        <v>1140</v>
      </c>
      <c r="CW364" s="907" t="s">
        <v>1140</v>
      </c>
      <c r="CX364" s="907" t="s">
        <v>1140</v>
      </c>
      <c r="CY364" s="907" t="s">
        <v>1140</v>
      </c>
      <c r="CZ364" s="907" t="s">
        <v>534</v>
      </c>
      <c r="DA364" s="907" t="s">
        <v>1140</v>
      </c>
      <c r="DB364" s="907" t="s">
        <v>1140</v>
      </c>
      <c r="DC364" s="907" t="s">
        <v>1140</v>
      </c>
      <c r="DD364" s="907" t="s">
        <v>1140</v>
      </c>
      <c r="DE364" s="907" t="s">
        <v>1140</v>
      </c>
      <c r="DF364" s="907" t="s">
        <v>1140</v>
      </c>
      <c r="DG364" s="907" t="s">
        <v>1140</v>
      </c>
      <c r="DH364" s="907" t="s">
        <v>1140</v>
      </c>
      <c r="DI364" s="907" t="s">
        <v>1140</v>
      </c>
      <c r="DJ364" s="907" t="s">
        <v>534</v>
      </c>
      <c r="DK364" s="907" t="s">
        <v>1140</v>
      </c>
      <c r="DL364" s="907" t="s">
        <v>1140</v>
      </c>
      <c r="DM364" s="907" t="s">
        <v>1140</v>
      </c>
      <c r="DN364" s="907" t="s">
        <v>1140</v>
      </c>
      <c r="DO364" s="907" t="s">
        <v>1140</v>
      </c>
      <c r="DP364" s="907" t="s">
        <v>1140</v>
      </c>
      <c r="DQ364" s="907" t="s">
        <v>1140</v>
      </c>
      <c r="DR364" s="907" t="s">
        <v>1140</v>
      </c>
      <c r="DS364" s="907" t="s">
        <v>1140</v>
      </c>
      <c r="DT364" s="907" t="s">
        <v>1140</v>
      </c>
      <c r="DU364" s="907" t="s">
        <v>1140</v>
      </c>
      <c r="DV364" s="907" t="s">
        <v>1140</v>
      </c>
      <c r="DW364" s="907" t="s">
        <v>534</v>
      </c>
      <c r="DX364" s="907" t="s">
        <v>534</v>
      </c>
      <c r="DY364" s="907" t="s">
        <v>534</v>
      </c>
      <c r="DZ364" s="907" t="s">
        <v>1140</v>
      </c>
      <c r="EA364" s="907" t="s">
        <v>534</v>
      </c>
      <c r="EB364" s="907" t="s">
        <v>534</v>
      </c>
      <c r="EC364" s="907" t="s">
        <v>534</v>
      </c>
      <c r="ED364" s="907" t="s">
        <v>534</v>
      </c>
      <c r="EE364" s="907" t="s">
        <v>534</v>
      </c>
      <c r="EF364" s="907" t="s">
        <v>1140</v>
      </c>
      <c r="EG364" s="907" t="s">
        <v>1140</v>
      </c>
      <c r="EH364" s="907" t="s">
        <v>1140</v>
      </c>
      <c r="EI364" s="907" t="s">
        <v>1140</v>
      </c>
      <c r="EJ364" s="907" t="s">
        <v>1140</v>
      </c>
      <c r="EK364" s="907" t="s">
        <v>1140</v>
      </c>
      <c r="EL364" s="907" t="s">
        <v>1140</v>
      </c>
      <c r="EM364" s="907" t="s">
        <v>1140</v>
      </c>
      <c r="EN364" s="907" t="s">
        <v>1140</v>
      </c>
      <c r="EO364" s="907" t="s">
        <v>1140</v>
      </c>
      <c r="EP364" s="907" t="s">
        <v>1140</v>
      </c>
      <c r="EQ364" s="907" t="s">
        <v>1140</v>
      </c>
      <c r="ER364" s="907" t="s">
        <v>534</v>
      </c>
      <c r="ES364" s="907" t="s">
        <v>1140</v>
      </c>
      <c r="ET364" s="907" t="s">
        <v>534</v>
      </c>
      <c r="EU364" s="907" t="s">
        <v>534</v>
      </c>
      <c r="EV364" s="907" t="s">
        <v>1140</v>
      </c>
      <c r="EW364" s="907" t="s">
        <v>1140</v>
      </c>
      <c r="EX364" s="907" t="s">
        <v>534</v>
      </c>
      <c r="EY364" s="907" t="s">
        <v>1140</v>
      </c>
      <c r="EZ364" s="907" t="s">
        <v>1140</v>
      </c>
      <c r="FA364" s="907" t="s">
        <v>1140</v>
      </c>
      <c r="FB364" s="907" t="s">
        <v>1140</v>
      </c>
      <c r="FC364" s="907" t="s">
        <v>1140</v>
      </c>
      <c r="FD364" s="907" t="s">
        <v>1140</v>
      </c>
      <c r="FE364" s="907" t="s">
        <v>1140</v>
      </c>
      <c r="FF364" s="907" t="s">
        <v>1140</v>
      </c>
      <c r="FG364" s="907" t="s">
        <v>1140</v>
      </c>
      <c r="FH364" s="907" t="s">
        <v>534</v>
      </c>
      <c r="FI364" s="907" t="s">
        <v>534</v>
      </c>
      <c r="FJ364" s="907" t="s">
        <v>1140</v>
      </c>
      <c r="FK364" s="907" t="s">
        <v>1140</v>
      </c>
      <c r="FL364" s="907" t="s">
        <v>1140</v>
      </c>
      <c r="FM364" s="907" t="s">
        <v>1140</v>
      </c>
      <c r="FN364" s="907" t="s">
        <v>1140</v>
      </c>
      <c r="FO364" s="907" t="s">
        <v>1140</v>
      </c>
      <c r="FP364" s="907" t="s">
        <v>1140</v>
      </c>
      <c r="FQ364" s="907" t="s">
        <v>1140</v>
      </c>
      <c r="FR364" s="907" t="s">
        <v>534</v>
      </c>
      <c r="FS364" s="907" t="s">
        <v>1140</v>
      </c>
      <c r="FT364" s="907" t="s">
        <v>1140</v>
      </c>
      <c r="FU364" s="907" t="s">
        <v>1140</v>
      </c>
      <c r="FV364" s="907" t="s">
        <v>534</v>
      </c>
      <c r="FW364" s="907" t="s">
        <v>1140</v>
      </c>
      <c r="FX364" s="907" t="s">
        <v>534</v>
      </c>
      <c r="FY364" s="907" t="s">
        <v>534</v>
      </c>
      <c r="FZ364" s="907" t="s">
        <v>534</v>
      </c>
      <c r="GA364" s="907" t="s">
        <v>534</v>
      </c>
      <c r="GB364" s="907" t="s">
        <v>534</v>
      </c>
      <c r="GC364" s="907" t="s">
        <v>1140</v>
      </c>
      <c r="GD364" s="907" t="s">
        <v>534</v>
      </c>
      <c r="GE364" s="907" t="s">
        <v>534</v>
      </c>
      <c r="GF364" s="907" t="s">
        <v>1140</v>
      </c>
      <c r="GG364" s="907" t="s">
        <v>1140</v>
      </c>
      <c r="GH364" s="907" t="s">
        <v>534</v>
      </c>
      <c r="GI364" s="907" t="s">
        <v>1140</v>
      </c>
      <c r="GJ364" s="907" t="s">
        <v>534</v>
      </c>
      <c r="GK364" s="907" t="s">
        <v>534</v>
      </c>
    </row>
    <row r="365" spans="1:193" x14ac:dyDescent="0.2">
      <c r="A365" s="906">
        <v>44825</v>
      </c>
      <c r="B365" s="907" t="s">
        <v>1140</v>
      </c>
      <c r="C365" s="907" t="s">
        <v>1140</v>
      </c>
      <c r="D365" s="907" t="s">
        <v>1140</v>
      </c>
      <c r="E365" s="907" t="s">
        <v>534</v>
      </c>
      <c r="F365" s="907" t="s">
        <v>1140</v>
      </c>
      <c r="G365" s="907" t="s">
        <v>1140</v>
      </c>
      <c r="H365" s="907" t="s">
        <v>1140</v>
      </c>
      <c r="I365" s="907" t="s">
        <v>1140</v>
      </c>
      <c r="J365" s="907" t="s">
        <v>534</v>
      </c>
      <c r="K365" s="907" t="s">
        <v>534</v>
      </c>
      <c r="L365" s="907" t="s">
        <v>1140</v>
      </c>
      <c r="M365" s="907" t="s">
        <v>1140</v>
      </c>
      <c r="N365" s="907" t="s">
        <v>1140</v>
      </c>
      <c r="O365" s="907" t="s">
        <v>1140</v>
      </c>
      <c r="P365" s="907" t="s">
        <v>1140</v>
      </c>
      <c r="Q365" s="907" t="s">
        <v>1140</v>
      </c>
      <c r="R365" s="907" t="s">
        <v>1140</v>
      </c>
      <c r="S365" s="907" t="s">
        <v>1140</v>
      </c>
      <c r="T365" s="907" t="s">
        <v>1140</v>
      </c>
      <c r="U365" s="907" t="s">
        <v>1140</v>
      </c>
      <c r="V365" s="907" t="s">
        <v>1140</v>
      </c>
      <c r="W365" s="907" t="s">
        <v>534</v>
      </c>
      <c r="X365" s="907" t="s">
        <v>534</v>
      </c>
      <c r="Y365" s="907" t="s">
        <v>1140</v>
      </c>
      <c r="Z365" s="907" t="s">
        <v>1140</v>
      </c>
      <c r="AA365" s="907" t="s">
        <v>1140</v>
      </c>
      <c r="AB365" s="907" t="s">
        <v>1140</v>
      </c>
      <c r="AC365" s="907" t="s">
        <v>1140</v>
      </c>
      <c r="AD365" s="907" t="s">
        <v>1140</v>
      </c>
      <c r="AE365" s="907" t="s">
        <v>1140</v>
      </c>
      <c r="AF365" s="907" t="s">
        <v>1140</v>
      </c>
      <c r="AG365" s="907" t="s">
        <v>1140</v>
      </c>
      <c r="AH365" s="907" t="s">
        <v>1140</v>
      </c>
      <c r="AI365" s="907" t="s">
        <v>1140</v>
      </c>
      <c r="AJ365" s="907" t="s">
        <v>1140</v>
      </c>
      <c r="AK365" s="907" t="s">
        <v>1140</v>
      </c>
      <c r="AL365" s="907" t="s">
        <v>1140</v>
      </c>
      <c r="AM365" s="907" t="s">
        <v>1140</v>
      </c>
      <c r="AN365" s="907" t="s">
        <v>1140</v>
      </c>
      <c r="AO365" s="907" t="s">
        <v>1140</v>
      </c>
      <c r="AP365" s="907" t="s">
        <v>1140</v>
      </c>
      <c r="AQ365" s="907" t="s">
        <v>1140</v>
      </c>
      <c r="AR365" s="907" t="s">
        <v>1140</v>
      </c>
      <c r="AS365" s="907" t="s">
        <v>1140</v>
      </c>
      <c r="AT365" s="907" t="s">
        <v>1140</v>
      </c>
      <c r="AU365" s="907" t="s">
        <v>1140</v>
      </c>
      <c r="AV365" s="907" t="s">
        <v>1140</v>
      </c>
      <c r="AW365" s="907" t="s">
        <v>1140</v>
      </c>
      <c r="AX365" s="907" t="s">
        <v>1140</v>
      </c>
      <c r="AY365" s="907" t="s">
        <v>534</v>
      </c>
      <c r="AZ365" s="907" t="s">
        <v>534</v>
      </c>
      <c r="BA365" s="907" t="s">
        <v>1140</v>
      </c>
      <c r="BB365" s="907" t="s">
        <v>534</v>
      </c>
      <c r="BC365" s="907" t="s">
        <v>1140</v>
      </c>
      <c r="BD365" s="907" t="s">
        <v>534</v>
      </c>
      <c r="BE365" s="907" t="s">
        <v>1140</v>
      </c>
      <c r="BF365" s="907" t="s">
        <v>1140</v>
      </c>
      <c r="BG365" s="907" t="s">
        <v>534</v>
      </c>
      <c r="BH365" s="907" t="s">
        <v>534</v>
      </c>
      <c r="BI365" s="907" t="s">
        <v>1140</v>
      </c>
      <c r="BJ365" s="907" t="s">
        <v>534</v>
      </c>
      <c r="BK365" s="907" t="s">
        <v>1140</v>
      </c>
      <c r="BL365" s="907" t="s">
        <v>534</v>
      </c>
      <c r="BM365" s="907" t="s">
        <v>1140</v>
      </c>
      <c r="BN365" s="907" t="s">
        <v>1140</v>
      </c>
      <c r="BO365" s="907" t="s">
        <v>534</v>
      </c>
      <c r="BP365" s="907" t="s">
        <v>534</v>
      </c>
      <c r="BQ365" s="907" t="s">
        <v>534</v>
      </c>
      <c r="BR365" s="907" t="s">
        <v>534</v>
      </c>
      <c r="BS365" s="907" t="s">
        <v>1140</v>
      </c>
      <c r="BT365" s="907" t="s">
        <v>534</v>
      </c>
      <c r="BU365" s="907" t="s">
        <v>1140</v>
      </c>
      <c r="BV365" s="907" t="s">
        <v>1140</v>
      </c>
      <c r="BW365" s="907" t="s">
        <v>1140</v>
      </c>
      <c r="BX365" s="907" t="s">
        <v>1140</v>
      </c>
      <c r="BY365" s="907" t="s">
        <v>1140</v>
      </c>
      <c r="BZ365" s="907" t="s">
        <v>534</v>
      </c>
      <c r="CA365" s="907" t="s">
        <v>534</v>
      </c>
      <c r="CB365" s="907" t="s">
        <v>1140</v>
      </c>
      <c r="CC365" s="907" t="s">
        <v>1140</v>
      </c>
      <c r="CD365" s="907" t="s">
        <v>1140</v>
      </c>
      <c r="CE365" s="907" t="s">
        <v>1140</v>
      </c>
      <c r="CF365" s="907" t="s">
        <v>534</v>
      </c>
      <c r="CG365" s="907" t="s">
        <v>1140</v>
      </c>
      <c r="CH365" s="907" t="s">
        <v>1140</v>
      </c>
      <c r="CI365" s="907" t="s">
        <v>1140</v>
      </c>
      <c r="CJ365" s="907" t="s">
        <v>1140</v>
      </c>
      <c r="CK365" s="907" t="s">
        <v>1140</v>
      </c>
      <c r="CL365" s="907" t="s">
        <v>1140</v>
      </c>
      <c r="CM365" s="907" t="s">
        <v>1140</v>
      </c>
      <c r="CN365" s="907" t="s">
        <v>534</v>
      </c>
      <c r="CO365" s="907" t="s">
        <v>1140</v>
      </c>
      <c r="CP365" s="907" t="s">
        <v>1140</v>
      </c>
      <c r="CQ365" s="907" t="s">
        <v>1140</v>
      </c>
      <c r="CR365" s="907" t="s">
        <v>1140</v>
      </c>
      <c r="CS365" s="907" t="s">
        <v>1140</v>
      </c>
      <c r="CT365" s="907" t="s">
        <v>1140</v>
      </c>
      <c r="CU365" s="907" t="s">
        <v>1140</v>
      </c>
      <c r="CV365" s="907" t="s">
        <v>1140</v>
      </c>
      <c r="CW365" s="907" t="s">
        <v>1140</v>
      </c>
      <c r="CX365" s="907" t="s">
        <v>1140</v>
      </c>
      <c r="CY365" s="907" t="s">
        <v>1140</v>
      </c>
      <c r="CZ365" s="907" t="s">
        <v>534</v>
      </c>
      <c r="DA365" s="907" t="s">
        <v>1140</v>
      </c>
      <c r="DB365" s="907" t="s">
        <v>1140</v>
      </c>
      <c r="DC365" s="907" t="s">
        <v>1140</v>
      </c>
      <c r="DD365" s="907" t="s">
        <v>1140</v>
      </c>
      <c r="DE365" s="907" t="s">
        <v>1140</v>
      </c>
      <c r="DF365" s="907" t="s">
        <v>1140</v>
      </c>
      <c r="DG365" s="907" t="s">
        <v>1140</v>
      </c>
      <c r="DH365" s="907" t="s">
        <v>1140</v>
      </c>
      <c r="DI365" s="907" t="s">
        <v>1140</v>
      </c>
      <c r="DJ365" s="907" t="s">
        <v>534</v>
      </c>
      <c r="DK365" s="907" t="s">
        <v>1140</v>
      </c>
      <c r="DL365" s="907" t="s">
        <v>1140</v>
      </c>
      <c r="DM365" s="907" t="s">
        <v>534</v>
      </c>
      <c r="DN365" s="907" t="s">
        <v>1140</v>
      </c>
      <c r="DO365" s="907" t="s">
        <v>1140</v>
      </c>
      <c r="DP365" s="907" t="s">
        <v>1140</v>
      </c>
      <c r="DQ365" s="907" t="s">
        <v>1140</v>
      </c>
      <c r="DR365" s="907" t="s">
        <v>1140</v>
      </c>
      <c r="DS365" s="907" t="s">
        <v>1140</v>
      </c>
      <c r="DT365" s="907" t="s">
        <v>1140</v>
      </c>
      <c r="DU365" s="907" t="s">
        <v>1140</v>
      </c>
      <c r="DV365" s="907" t="s">
        <v>1140</v>
      </c>
      <c r="DW365" s="907" t="s">
        <v>534</v>
      </c>
      <c r="DX365" s="907" t="s">
        <v>534</v>
      </c>
      <c r="DY365" s="907" t="s">
        <v>534</v>
      </c>
      <c r="DZ365" s="907" t="s">
        <v>534</v>
      </c>
      <c r="EA365" s="907" t="s">
        <v>534</v>
      </c>
      <c r="EB365" s="907" t="s">
        <v>534</v>
      </c>
      <c r="EC365" s="907" t="s">
        <v>534</v>
      </c>
      <c r="ED365" s="907" t="s">
        <v>534</v>
      </c>
      <c r="EE365" s="907" t="s">
        <v>534</v>
      </c>
      <c r="EF365" s="907" t="s">
        <v>1140</v>
      </c>
      <c r="EG365" s="907" t="s">
        <v>1140</v>
      </c>
      <c r="EH365" s="907" t="s">
        <v>1140</v>
      </c>
      <c r="EI365" s="907" t="s">
        <v>1140</v>
      </c>
      <c r="EJ365" s="907" t="s">
        <v>1140</v>
      </c>
      <c r="EK365" s="907" t="s">
        <v>1140</v>
      </c>
      <c r="EL365" s="907" t="s">
        <v>1140</v>
      </c>
      <c r="EM365" s="907" t="s">
        <v>1140</v>
      </c>
      <c r="EN365" s="907" t="s">
        <v>1140</v>
      </c>
      <c r="EO365" s="907" t="s">
        <v>1140</v>
      </c>
      <c r="EP365" s="907" t="s">
        <v>1140</v>
      </c>
      <c r="EQ365" s="907" t="s">
        <v>1140</v>
      </c>
      <c r="ER365" s="907" t="s">
        <v>1140</v>
      </c>
      <c r="ES365" s="907" t="s">
        <v>1140</v>
      </c>
      <c r="ET365" s="907" t="s">
        <v>534</v>
      </c>
      <c r="EU365" s="907" t="s">
        <v>534</v>
      </c>
      <c r="EV365" s="907" t="s">
        <v>1140</v>
      </c>
      <c r="EW365" s="907" t="s">
        <v>1140</v>
      </c>
      <c r="EX365" s="907" t="s">
        <v>534</v>
      </c>
      <c r="EY365" s="907" t="s">
        <v>1140</v>
      </c>
      <c r="EZ365" s="907" t="s">
        <v>1140</v>
      </c>
      <c r="FA365" s="907" t="s">
        <v>1140</v>
      </c>
      <c r="FB365" s="907" t="s">
        <v>1140</v>
      </c>
      <c r="FC365" s="907" t="s">
        <v>1140</v>
      </c>
      <c r="FD365" s="907" t="s">
        <v>1140</v>
      </c>
      <c r="FE365" s="907" t="s">
        <v>1140</v>
      </c>
      <c r="FF365" s="907" t="s">
        <v>534</v>
      </c>
      <c r="FG365" s="907" t="s">
        <v>1140</v>
      </c>
      <c r="FH365" s="907" t="s">
        <v>534</v>
      </c>
      <c r="FI365" s="907" t="s">
        <v>534</v>
      </c>
      <c r="FJ365" s="907" t="s">
        <v>1140</v>
      </c>
      <c r="FK365" s="907" t="s">
        <v>1140</v>
      </c>
      <c r="FL365" s="907" t="s">
        <v>1140</v>
      </c>
      <c r="FM365" s="907" t="s">
        <v>1140</v>
      </c>
      <c r="FN365" s="907" t="s">
        <v>1140</v>
      </c>
      <c r="FO365" s="907" t="s">
        <v>1140</v>
      </c>
      <c r="FP365" s="907" t="s">
        <v>1140</v>
      </c>
      <c r="FQ365" s="907" t="s">
        <v>1140</v>
      </c>
      <c r="FR365" s="907" t="s">
        <v>534</v>
      </c>
      <c r="FS365" s="907" t="s">
        <v>1140</v>
      </c>
      <c r="FT365" s="907" t="s">
        <v>1140</v>
      </c>
      <c r="FU365" s="907" t="s">
        <v>1140</v>
      </c>
      <c r="FV365" s="907" t="s">
        <v>534</v>
      </c>
      <c r="FW365" s="907" t="s">
        <v>1140</v>
      </c>
      <c r="FX365" s="907" t="s">
        <v>534</v>
      </c>
      <c r="FY365" s="907" t="s">
        <v>534</v>
      </c>
      <c r="FZ365" s="907" t="s">
        <v>534</v>
      </c>
      <c r="GA365" s="907" t="s">
        <v>534</v>
      </c>
      <c r="GB365" s="907" t="s">
        <v>534</v>
      </c>
      <c r="GC365" s="907" t="s">
        <v>1140</v>
      </c>
      <c r="GD365" s="907" t="s">
        <v>534</v>
      </c>
      <c r="GE365" s="907" t="s">
        <v>534</v>
      </c>
      <c r="GF365" s="907" t="s">
        <v>1140</v>
      </c>
      <c r="GG365" s="907" t="s">
        <v>1140</v>
      </c>
      <c r="GH365" s="907" t="s">
        <v>534</v>
      </c>
      <c r="GI365" s="907" t="s">
        <v>1140</v>
      </c>
      <c r="GJ365" s="907" t="s">
        <v>534</v>
      </c>
      <c r="GK365" s="907" t="s">
        <v>534</v>
      </c>
    </row>
    <row r="366" spans="1:193" x14ac:dyDescent="0.2">
      <c r="A366" s="906">
        <v>44826</v>
      </c>
      <c r="B366" s="907" t="s">
        <v>1140</v>
      </c>
      <c r="C366" s="907" t="s">
        <v>1140</v>
      </c>
      <c r="D366" s="907" t="s">
        <v>1140</v>
      </c>
      <c r="E366" s="907" t="s">
        <v>534</v>
      </c>
      <c r="F366" s="907" t="s">
        <v>1140</v>
      </c>
      <c r="G366" s="907" t="s">
        <v>1140</v>
      </c>
      <c r="H366" s="907" t="s">
        <v>1140</v>
      </c>
      <c r="I366" s="907" t="s">
        <v>1140</v>
      </c>
      <c r="J366" s="907" t="s">
        <v>1140</v>
      </c>
      <c r="K366" s="907" t="s">
        <v>1140</v>
      </c>
      <c r="L366" s="907" t="s">
        <v>1140</v>
      </c>
      <c r="M366" s="907" t="s">
        <v>1140</v>
      </c>
      <c r="N366" s="907" t="s">
        <v>1140</v>
      </c>
      <c r="O366" s="907" t="s">
        <v>1140</v>
      </c>
      <c r="P366" s="907" t="s">
        <v>1140</v>
      </c>
      <c r="Q366" s="907" t="s">
        <v>1140</v>
      </c>
      <c r="R366" s="907" t="s">
        <v>1140</v>
      </c>
      <c r="S366" s="907" t="s">
        <v>1140</v>
      </c>
      <c r="T366" s="907" t="s">
        <v>1140</v>
      </c>
      <c r="U366" s="907" t="s">
        <v>1140</v>
      </c>
      <c r="V366" s="907" t="s">
        <v>1140</v>
      </c>
      <c r="W366" s="907" t="s">
        <v>534</v>
      </c>
      <c r="X366" s="907" t="s">
        <v>534</v>
      </c>
      <c r="Y366" s="907" t="s">
        <v>1140</v>
      </c>
      <c r="Z366" s="907" t="s">
        <v>1140</v>
      </c>
      <c r="AA366" s="907" t="s">
        <v>1140</v>
      </c>
      <c r="AB366" s="907" t="s">
        <v>1140</v>
      </c>
      <c r="AC366" s="907" t="s">
        <v>1140</v>
      </c>
      <c r="AD366" s="907" t="s">
        <v>1140</v>
      </c>
      <c r="AE366" s="907" t="s">
        <v>1140</v>
      </c>
      <c r="AF366" s="907" t="s">
        <v>1140</v>
      </c>
      <c r="AG366" s="907" t="s">
        <v>1140</v>
      </c>
      <c r="AH366" s="907" t="s">
        <v>1140</v>
      </c>
      <c r="AI366" s="907" t="s">
        <v>1140</v>
      </c>
      <c r="AJ366" s="907" t="s">
        <v>1140</v>
      </c>
      <c r="AK366" s="907" t="s">
        <v>1140</v>
      </c>
      <c r="AL366" s="907" t="s">
        <v>1140</v>
      </c>
      <c r="AM366" s="907" t="s">
        <v>1140</v>
      </c>
      <c r="AN366" s="907" t="s">
        <v>1140</v>
      </c>
      <c r="AO366" s="907" t="s">
        <v>1140</v>
      </c>
      <c r="AP366" s="907" t="s">
        <v>1140</v>
      </c>
      <c r="AQ366" s="907" t="s">
        <v>1140</v>
      </c>
      <c r="AR366" s="907" t="s">
        <v>1140</v>
      </c>
      <c r="AS366" s="907" t="s">
        <v>1140</v>
      </c>
      <c r="AT366" s="907" t="s">
        <v>1140</v>
      </c>
      <c r="AU366" s="907" t="s">
        <v>1140</v>
      </c>
      <c r="AV366" s="907" t="s">
        <v>1140</v>
      </c>
      <c r="AW366" s="907" t="s">
        <v>1140</v>
      </c>
      <c r="AX366" s="907" t="s">
        <v>1140</v>
      </c>
      <c r="AY366" s="907" t="s">
        <v>534</v>
      </c>
      <c r="AZ366" s="907" t="s">
        <v>534</v>
      </c>
      <c r="BA366" s="907" t="s">
        <v>1140</v>
      </c>
      <c r="BB366" s="907" t="s">
        <v>534</v>
      </c>
      <c r="BC366" s="907" t="s">
        <v>1140</v>
      </c>
      <c r="BD366" s="907" t="s">
        <v>534</v>
      </c>
      <c r="BE366" s="907" t="s">
        <v>1140</v>
      </c>
      <c r="BF366" s="907" t="s">
        <v>1140</v>
      </c>
      <c r="BG366" s="907" t="s">
        <v>534</v>
      </c>
      <c r="BH366" s="907" t="s">
        <v>534</v>
      </c>
      <c r="BI366" s="907" t="s">
        <v>1140</v>
      </c>
      <c r="BJ366" s="907" t="s">
        <v>534</v>
      </c>
      <c r="BK366" s="907" t="s">
        <v>1140</v>
      </c>
      <c r="BL366" s="907" t="s">
        <v>534</v>
      </c>
      <c r="BM366" s="907" t="s">
        <v>1140</v>
      </c>
      <c r="BN366" s="907" t="s">
        <v>1140</v>
      </c>
      <c r="BO366" s="907" t="s">
        <v>534</v>
      </c>
      <c r="BP366" s="907" t="s">
        <v>534</v>
      </c>
      <c r="BQ366" s="907" t="s">
        <v>534</v>
      </c>
      <c r="BR366" s="907" t="s">
        <v>534</v>
      </c>
      <c r="BS366" s="907" t="s">
        <v>1140</v>
      </c>
      <c r="BT366" s="907" t="s">
        <v>534</v>
      </c>
      <c r="BU366" s="907" t="s">
        <v>1140</v>
      </c>
      <c r="BV366" s="907" t="s">
        <v>1140</v>
      </c>
      <c r="BW366" s="907" t="s">
        <v>1140</v>
      </c>
      <c r="BX366" s="907" t="s">
        <v>1140</v>
      </c>
      <c r="BY366" s="907" t="s">
        <v>1140</v>
      </c>
      <c r="BZ366" s="907" t="s">
        <v>534</v>
      </c>
      <c r="CA366" s="907" t="s">
        <v>534</v>
      </c>
      <c r="CB366" s="907" t="s">
        <v>1140</v>
      </c>
      <c r="CC366" s="907" t="s">
        <v>1140</v>
      </c>
      <c r="CD366" s="907" t="s">
        <v>1140</v>
      </c>
      <c r="CE366" s="907" t="s">
        <v>1140</v>
      </c>
      <c r="CF366" s="907" t="s">
        <v>534</v>
      </c>
      <c r="CG366" s="907" t="s">
        <v>1140</v>
      </c>
      <c r="CH366" s="907" t="s">
        <v>1140</v>
      </c>
      <c r="CI366" s="907" t="s">
        <v>1140</v>
      </c>
      <c r="CJ366" s="907" t="s">
        <v>1140</v>
      </c>
      <c r="CK366" s="907" t="s">
        <v>1140</v>
      </c>
      <c r="CL366" s="907" t="s">
        <v>1140</v>
      </c>
      <c r="CM366" s="907" t="s">
        <v>1140</v>
      </c>
      <c r="CN366" s="907" t="s">
        <v>534</v>
      </c>
      <c r="CO366" s="907" t="s">
        <v>1140</v>
      </c>
      <c r="CP366" s="907" t="s">
        <v>1140</v>
      </c>
      <c r="CQ366" s="907" t="s">
        <v>1140</v>
      </c>
      <c r="CR366" s="907" t="s">
        <v>1140</v>
      </c>
      <c r="CS366" s="907" t="s">
        <v>1140</v>
      </c>
      <c r="CT366" s="907" t="s">
        <v>1140</v>
      </c>
      <c r="CU366" s="907" t="s">
        <v>1140</v>
      </c>
      <c r="CV366" s="907" t="s">
        <v>1140</v>
      </c>
      <c r="CW366" s="907" t="s">
        <v>1140</v>
      </c>
      <c r="CX366" s="907" t="s">
        <v>1140</v>
      </c>
      <c r="CY366" s="907" t="s">
        <v>1140</v>
      </c>
      <c r="CZ366" s="907" t="s">
        <v>534</v>
      </c>
      <c r="DA366" s="907" t="s">
        <v>1140</v>
      </c>
      <c r="DB366" s="907" t="s">
        <v>1140</v>
      </c>
      <c r="DC366" s="907" t="s">
        <v>1140</v>
      </c>
      <c r="DD366" s="907" t="s">
        <v>1140</v>
      </c>
      <c r="DE366" s="907" t="s">
        <v>1140</v>
      </c>
      <c r="DF366" s="907" t="s">
        <v>1140</v>
      </c>
      <c r="DG366" s="907" t="s">
        <v>1140</v>
      </c>
      <c r="DH366" s="907" t="s">
        <v>1140</v>
      </c>
      <c r="DI366" s="907" t="s">
        <v>1140</v>
      </c>
      <c r="DJ366" s="907" t="s">
        <v>534</v>
      </c>
      <c r="DK366" s="907" t="s">
        <v>1140</v>
      </c>
      <c r="DL366" s="907" t="s">
        <v>1140</v>
      </c>
      <c r="DM366" s="907" t="s">
        <v>534</v>
      </c>
      <c r="DN366" s="907" t="s">
        <v>1140</v>
      </c>
      <c r="DO366" s="907" t="s">
        <v>1140</v>
      </c>
      <c r="DP366" s="907" t="s">
        <v>1140</v>
      </c>
      <c r="DQ366" s="907" t="s">
        <v>1140</v>
      </c>
      <c r="DR366" s="907" t="s">
        <v>1140</v>
      </c>
      <c r="DS366" s="907" t="s">
        <v>1140</v>
      </c>
      <c r="DT366" s="907" t="s">
        <v>1140</v>
      </c>
      <c r="DU366" s="907" t="s">
        <v>1140</v>
      </c>
      <c r="DV366" s="907" t="s">
        <v>1140</v>
      </c>
      <c r="DW366" s="907" t="s">
        <v>534</v>
      </c>
      <c r="DX366" s="907" t="s">
        <v>534</v>
      </c>
      <c r="DY366" s="907" t="s">
        <v>534</v>
      </c>
      <c r="DZ366" s="907" t="s">
        <v>534</v>
      </c>
      <c r="EA366" s="907" t="s">
        <v>534</v>
      </c>
      <c r="EB366" s="907" t="s">
        <v>1140</v>
      </c>
      <c r="EC366" s="907" t="s">
        <v>534</v>
      </c>
      <c r="ED366" s="907" t="s">
        <v>534</v>
      </c>
      <c r="EE366" s="907" t="s">
        <v>534</v>
      </c>
      <c r="EF366" s="907" t="s">
        <v>1140</v>
      </c>
      <c r="EG366" s="907" t="s">
        <v>1140</v>
      </c>
      <c r="EH366" s="907" t="s">
        <v>1140</v>
      </c>
      <c r="EI366" s="907" t="s">
        <v>1140</v>
      </c>
      <c r="EJ366" s="907" t="s">
        <v>1140</v>
      </c>
      <c r="EK366" s="907" t="s">
        <v>1140</v>
      </c>
      <c r="EL366" s="907" t="s">
        <v>1140</v>
      </c>
      <c r="EM366" s="907" t="s">
        <v>1140</v>
      </c>
      <c r="EN366" s="907" t="s">
        <v>1140</v>
      </c>
      <c r="EO366" s="907" t="s">
        <v>1140</v>
      </c>
      <c r="EP366" s="907" t="s">
        <v>1140</v>
      </c>
      <c r="EQ366" s="907" t="s">
        <v>1140</v>
      </c>
      <c r="ER366" s="907" t="s">
        <v>1140</v>
      </c>
      <c r="ES366" s="907" t="s">
        <v>1140</v>
      </c>
      <c r="ET366" s="907" t="s">
        <v>534</v>
      </c>
      <c r="EU366" s="907" t="s">
        <v>534</v>
      </c>
      <c r="EV366" s="907" t="s">
        <v>1140</v>
      </c>
      <c r="EW366" s="907" t="s">
        <v>1140</v>
      </c>
      <c r="EX366" s="907" t="s">
        <v>534</v>
      </c>
      <c r="EY366" s="907" t="s">
        <v>1140</v>
      </c>
      <c r="EZ366" s="907" t="s">
        <v>1140</v>
      </c>
      <c r="FA366" s="907" t="s">
        <v>1140</v>
      </c>
      <c r="FB366" s="907" t="s">
        <v>1140</v>
      </c>
      <c r="FC366" s="907" t="s">
        <v>1140</v>
      </c>
      <c r="FD366" s="907" t="s">
        <v>1140</v>
      </c>
      <c r="FE366" s="907" t="s">
        <v>1140</v>
      </c>
      <c r="FF366" s="907" t="s">
        <v>1140</v>
      </c>
      <c r="FG366" s="907" t="s">
        <v>1140</v>
      </c>
      <c r="FH366" s="907" t="s">
        <v>534</v>
      </c>
      <c r="FI366" s="907" t="s">
        <v>534</v>
      </c>
      <c r="FJ366" s="907" t="s">
        <v>1140</v>
      </c>
      <c r="FK366" s="907" t="s">
        <v>1140</v>
      </c>
      <c r="FL366" s="907" t="s">
        <v>1140</v>
      </c>
      <c r="FM366" s="907" t="s">
        <v>1140</v>
      </c>
      <c r="FN366" s="907" t="s">
        <v>1140</v>
      </c>
      <c r="FO366" s="907" t="s">
        <v>1140</v>
      </c>
      <c r="FP366" s="907" t="s">
        <v>1140</v>
      </c>
      <c r="FQ366" s="907" t="s">
        <v>1140</v>
      </c>
      <c r="FR366" s="907" t="s">
        <v>534</v>
      </c>
      <c r="FS366" s="907" t="s">
        <v>1140</v>
      </c>
      <c r="FT366" s="907" t="s">
        <v>1140</v>
      </c>
      <c r="FU366" s="907" t="s">
        <v>1140</v>
      </c>
      <c r="FV366" s="907" t="s">
        <v>534</v>
      </c>
      <c r="FW366" s="907" t="s">
        <v>1140</v>
      </c>
      <c r="FX366" s="907" t="s">
        <v>534</v>
      </c>
      <c r="FY366" s="907" t="s">
        <v>534</v>
      </c>
      <c r="FZ366" s="907" t="s">
        <v>534</v>
      </c>
      <c r="GA366" s="907" t="s">
        <v>534</v>
      </c>
      <c r="GB366" s="907" t="s">
        <v>1140</v>
      </c>
      <c r="GC366" s="907" t="s">
        <v>1140</v>
      </c>
      <c r="GD366" s="907" t="s">
        <v>534</v>
      </c>
      <c r="GE366" s="907" t="s">
        <v>534</v>
      </c>
      <c r="GF366" s="907" t="s">
        <v>1140</v>
      </c>
      <c r="GG366" s="907" t="s">
        <v>1140</v>
      </c>
      <c r="GH366" s="907" t="s">
        <v>534</v>
      </c>
      <c r="GI366" s="907" t="s">
        <v>1140</v>
      </c>
      <c r="GJ366" s="907" t="s">
        <v>534</v>
      </c>
      <c r="GK366" s="907" t="s">
        <v>1140</v>
      </c>
    </row>
    <row r="367" spans="1:193" x14ac:dyDescent="0.2">
      <c r="A367" s="906">
        <v>44827</v>
      </c>
      <c r="B367" s="907" t="s">
        <v>1140</v>
      </c>
      <c r="C367" s="907" t="s">
        <v>1140</v>
      </c>
      <c r="D367" s="907" t="s">
        <v>1140</v>
      </c>
      <c r="E367" s="907" t="s">
        <v>534</v>
      </c>
      <c r="F367" s="907" t="s">
        <v>1140</v>
      </c>
      <c r="G367" s="907" t="s">
        <v>1140</v>
      </c>
      <c r="H367" s="907" t="s">
        <v>1140</v>
      </c>
      <c r="I367" s="907" t="s">
        <v>1140</v>
      </c>
      <c r="J367" s="907" t="s">
        <v>1140</v>
      </c>
      <c r="K367" s="907" t="s">
        <v>1140</v>
      </c>
      <c r="L367" s="907" t="s">
        <v>1140</v>
      </c>
      <c r="M367" s="907" t="s">
        <v>1140</v>
      </c>
      <c r="N367" s="907" t="s">
        <v>1140</v>
      </c>
      <c r="O367" s="907" t="s">
        <v>1140</v>
      </c>
      <c r="P367" s="907" t="s">
        <v>1140</v>
      </c>
      <c r="Q367" s="907" t="s">
        <v>1140</v>
      </c>
      <c r="R367" s="907" t="s">
        <v>1140</v>
      </c>
      <c r="S367" s="907" t="s">
        <v>1140</v>
      </c>
      <c r="T367" s="907" t="s">
        <v>1140</v>
      </c>
      <c r="U367" s="907" t="s">
        <v>1140</v>
      </c>
      <c r="V367" s="907" t="s">
        <v>1140</v>
      </c>
      <c r="W367" s="907" t="s">
        <v>534</v>
      </c>
      <c r="X367" s="907" t="s">
        <v>534</v>
      </c>
      <c r="Y367" s="907" t="s">
        <v>1140</v>
      </c>
      <c r="Z367" s="907" t="s">
        <v>1140</v>
      </c>
      <c r="AA367" s="907" t="s">
        <v>1140</v>
      </c>
      <c r="AB367" s="907" t="s">
        <v>1140</v>
      </c>
      <c r="AC367" s="907" t="s">
        <v>1140</v>
      </c>
      <c r="AD367" s="907" t="s">
        <v>1140</v>
      </c>
      <c r="AE367" s="907" t="s">
        <v>1140</v>
      </c>
      <c r="AF367" s="907" t="s">
        <v>1140</v>
      </c>
      <c r="AG367" s="907" t="s">
        <v>1140</v>
      </c>
      <c r="AH367" s="907" t="s">
        <v>1140</v>
      </c>
      <c r="AI367" s="907" t="s">
        <v>1140</v>
      </c>
      <c r="AJ367" s="907" t="s">
        <v>1140</v>
      </c>
      <c r="AK367" s="907" t="s">
        <v>1140</v>
      </c>
      <c r="AL367" s="907" t="s">
        <v>1140</v>
      </c>
      <c r="AM367" s="907" t="s">
        <v>1140</v>
      </c>
      <c r="AN367" s="907" t="s">
        <v>1140</v>
      </c>
      <c r="AO367" s="907" t="s">
        <v>1140</v>
      </c>
      <c r="AP367" s="907" t="s">
        <v>1140</v>
      </c>
      <c r="AQ367" s="907" t="s">
        <v>1140</v>
      </c>
      <c r="AR367" s="907" t="s">
        <v>1140</v>
      </c>
      <c r="AS367" s="907" t="s">
        <v>1140</v>
      </c>
      <c r="AT367" s="907" t="s">
        <v>1140</v>
      </c>
      <c r="AU367" s="907" t="s">
        <v>1140</v>
      </c>
      <c r="AV367" s="907" t="s">
        <v>1140</v>
      </c>
      <c r="AW367" s="907" t="s">
        <v>1140</v>
      </c>
      <c r="AX367" s="907" t="s">
        <v>1140</v>
      </c>
      <c r="AY367" s="907" t="s">
        <v>534</v>
      </c>
      <c r="AZ367" s="907" t="s">
        <v>534</v>
      </c>
      <c r="BA367" s="907" t="s">
        <v>1140</v>
      </c>
      <c r="BB367" s="907" t="s">
        <v>534</v>
      </c>
      <c r="BC367" s="907" t="s">
        <v>1140</v>
      </c>
      <c r="BD367" s="907" t="s">
        <v>534</v>
      </c>
      <c r="BE367" s="907" t="s">
        <v>1140</v>
      </c>
      <c r="BF367" s="907" t="s">
        <v>1140</v>
      </c>
      <c r="BG367" s="907" t="s">
        <v>534</v>
      </c>
      <c r="BH367" s="907" t="s">
        <v>534</v>
      </c>
      <c r="BI367" s="907" t="s">
        <v>1140</v>
      </c>
      <c r="BJ367" s="907" t="s">
        <v>534</v>
      </c>
      <c r="BK367" s="907" t="s">
        <v>1140</v>
      </c>
      <c r="BL367" s="907" t="s">
        <v>534</v>
      </c>
      <c r="BM367" s="907" t="s">
        <v>1140</v>
      </c>
      <c r="BN367" s="907" t="s">
        <v>1140</v>
      </c>
      <c r="BO367" s="907" t="s">
        <v>534</v>
      </c>
      <c r="BP367" s="907" t="s">
        <v>534</v>
      </c>
      <c r="BQ367" s="907" t="s">
        <v>534</v>
      </c>
      <c r="BR367" s="907" t="s">
        <v>534</v>
      </c>
      <c r="BS367" s="907" t="s">
        <v>1140</v>
      </c>
      <c r="BT367" s="907" t="s">
        <v>534</v>
      </c>
      <c r="BU367" s="907" t="s">
        <v>1140</v>
      </c>
      <c r="BV367" s="907" t="s">
        <v>1140</v>
      </c>
      <c r="BW367" s="907" t="s">
        <v>1140</v>
      </c>
      <c r="BX367" s="907" t="s">
        <v>1140</v>
      </c>
      <c r="BY367" s="907" t="s">
        <v>534</v>
      </c>
      <c r="BZ367" s="907" t="s">
        <v>534</v>
      </c>
      <c r="CA367" s="907" t="s">
        <v>534</v>
      </c>
      <c r="CB367" s="907" t="s">
        <v>1140</v>
      </c>
      <c r="CC367" s="907" t="s">
        <v>1140</v>
      </c>
      <c r="CD367" s="907" t="s">
        <v>1140</v>
      </c>
      <c r="CE367" s="907" t="s">
        <v>1140</v>
      </c>
      <c r="CF367" s="907" t="s">
        <v>534</v>
      </c>
      <c r="CG367" s="907" t="s">
        <v>1140</v>
      </c>
      <c r="CH367" s="907" t="s">
        <v>1140</v>
      </c>
      <c r="CI367" s="907" t="s">
        <v>1140</v>
      </c>
      <c r="CJ367" s="907" t="s">
        <v>1140</v>
      </c>
      <c r="CK367" s="907" t="s">
        <v>1140</v>
      </c>
      <c r="CL367" s="907" t="s">
        <v>1140</v>
      </c>
      <c r="CM367" s="907" t="s">
        <v>1140</v>
      </c>
      <c r="CN367" s="907" t="s">
        <v>534</v>
      </c>
      <c r="CO367" s="907" t="s">
        <v>1140</v>
      </c>
      <c r="CP367" s="907" t="s">
        <v>1140</v>
      </c>
      <c r="CQ367" s="907" t="s">
        <v>1140</v>
      </c>
      <c r="CR367" s="907" t="s">
        <v>1140</v>
      </c>
      <c r="CS367" s="907" t="s">
        <v>1140</v>
      </c>
      <c r="CT367" s="907" t="s">
        <v>1140</v>
      </c>
      <c r="CU367" s="907" t="s">
        <v>1140</v>
      </c>
      <c r="CV367" s="907" t="s">
        <v>1140</v>
      </c>
      <c r="CW367" s="907" t="s">
        <v>1140</v>
      </c>
      <c r="CX367" s="907" t="s">
        <v>1140</v>
      </c>
      <c r="CY367" s="907" t="s">
        <v>1140</v>
      </c>
      <c r="CZ367" s="907" t="s">
        <v>534</v>
      </c>
      <c r="DA367" s="907" t="s">
        <v>1140</v>
      </c>
      <c r="DB367" s="907" t="s">
        <v>1140</v>
      </c>
      <c r="DC367" s="907" t="s">
        <v>1140</v>
      </c>
      <c r="DD367" s="907" t="s">
        <v>1140</v>
      </c>
      <c r="DE367" s="907" t="s">
        <v>1140</v>
      </c>
      <c r="DF367" s="907" t="s">
        <v>1140</v>
      </c>
      <c r="DG367" s="907" t="s">
        <v>1140</v>
      </c>
      <c r="DH367" s="907" t="s">
        <v>1140</v>
      </c>
      <c r="DI367" s="907" t="s">
        <v>1140</v>
      </c>
      <c r="DJ367" s="907" t="s">
        <v>534</v>
      </c>
      <c r="DK367" s="907" t="s">
        <v>1140</v>
      </c>
      <c r="DL367" s="907" t="s">
        <v>1140</v>
      </c>
      <c r="DM367" s="907" t="s">
        <v>1140</v>
      </c>
      <c r="DN367" s="907" t="s">
        <v>1140</v>
      </c>
      <c r="DO367" s="907" t="s">
        <v>1140</v>
      </c>
      <c r="DP367" s="907" t="s">
        <v>1140</v>
      </c>
      <c r="DQ367" s="907" t="s">
        <v>1140</v>
      </c>
      <c r="DR367" s="907" t="s">
        <v>1140</v>
      </c>
      <c r="DS367" s="907" t="s">
        <v>1140</v>
      </c>
      <c r="DT367" s="907" t="s">
        <v>1140</v>
      </c>
      <c r="DU367" s="907" t="s">
        <v>1140</v>
      </c>
      <c r="DV367" s="907" t="s">
        <v>1140</v>
      </c>
      <c r="DW367" s="907" t="s">
        <v>534</v>
      </c>
      <c r="DX367" s="907" t="s">
        <v>534</v>
      </c>
      <c r="DY367" s="907" t="s">
        <v>534</v>
      </c>
      <c r="DZ367" s="907" t="s">
        <v>534</v>
      </c>
      <c r="EA367" s="907" t="s">
        <v>534</v>
      </c>
      <c r="EB367" s="907" t="s">
        <v>534</v>
      </c>
      <c r="EC367" s="907" t="s">
        <v>534</v>
      </c>
      <c r="ED367" s="907" t="s">
        <v>534</v>
      </c>
      <c r="EE367" s="907" t="s">
        <v>534</v>
      </c>
      <c r="EF367" s="907" t="s">
        <v>1140</v>
      </c>
      <c r="EG367" s="907" t="s">
        <v>1140</v>
      </c>
      <c r="EH367" s="907" t="s">
        <v>1140</v>
      </c>
      <c r="EI367" s="907" t="s">
        <v>1140</v>
      </c>
      <c r="EJ367" s="907" t="s">
        <v>1140</v>
      </c>
      <c r="EK367" s="907" t="s">
        <v>1140</v>
      </c>
      <c r="EL367" s="907" t="s">
        <v>1140</v>
      </c>
      <c r="EM367" s="907" t="s">
        <v>1140</v>
      </c>
      <c r="EN367" s="907" t="s">
        <v>1140</v>
      </c>
      <c r="EO367" s="907" t="s">
        <v>1140</v>
      </c>
      <c r="EP367" s="907" t="s">
        <v>1140</v>
      </c>
      <c r="EQ367" s="907" t="s">
        <v>1140</v>
      </c>
      <c r="ER367" s="907" t="s">
        <v>534</v>
      </c>
      <c r="ES367" s="907" t="s">
        <v>1140</v>
      </c>
      <c r="ET367" s="907" t="s">
        <v>534</v>
      </c>
      <c r="EU367" s="907" t="s">
        <v>534</v>
      </c>
      <c r="EV367" s="907" t="s">
        <v>1140</v>
      </c>
      <c r="EW367" s="907" t="s">
        <v>534</v>
      </c>
      <c r="EX367" s="907" t="s">
        <v>534</v>
      </c>
      <c r="EY367" s="907" t="s">
        <v>1140</v>
      </c>
      <c r="EZ367" s="907" t="s">
        <v>1140</v>
      </c>
      <c r="FA367" s="907" t="s">
        <v>1140</v>
      </c>
      <c r="FB367" s="907" t="s">
        <v>1140</v>
      </c>
      <c r="FC367" s="907" t="s">
        <v>1140</v>
      </c>
      <c r="FD367" s="907" t="s">
        <v>1140</v>
      </c>
      <c r="FE367" s="907" t="s">
        <v>534</v>
      </c>
      <c r="FF367" s="907" t="s">
        <v>1140</v>
      </c>
      <c r="FG367" s="907" t="s">
        <v>1140</v>
      </c>
      <c r="FH367" s="907" t="s">
        <v>534</v>
      </c>
      <c r="FI367" s="907" t="s">
        <v>534</v>
      </c>
      <c r="FJ367" s="907" t="s">
        <v>1140</v>
      </c>
      <c r="FK367" s="907" t="s">
        <v>1140</v>
      </c>
      <c r="FL367" s="907" t="s">
        <v>1140</v>
      </c>
      <c r="FM367" s="907" t="s">
        <v>1140</v>
      </c>
      <c r="FN367" s="907" t="s">
        <v>1140</v>
      </c>
      <c r="FO367" s="907" t="s">
        <v>1140</v>
      </c>
      <c r="FP367" s="907" t="s">
        <v>1140</v>
      </c>
      <c r="FQ367" s="907" t="s">
        <v>1140</v>
      </c>
      <c r="FR367" s="907" t="s">
        <v>534</v>
      </c>
      <c r="FS367" s="907" t="s">
        <v>1140</v>
      </c>
      <c r="FT367" s="907" t="s">
        <v>1140</v>
      </c>
      <c r="FU367" s="907" t="s">
        <v>1140</v>
      </c>
      <c r="FV367" s="907" t="s">
        <v>534</v>
      </c>
      <c r="FW367" s="907" t="s">
        <v>1140</v>
      </c>
      <c r="FX367" s="907" t="s">
        <v>534</v>
      </c>
      <c r="FY367" s="907" t="s">
        <v>534</v>
      </c>
      <c r="FZ367" s="907" t="s">
        <v>534</v>
      </c>
      <c r="GA367" s="907" t="s">
        <v>534</v>
      </c>
      <c r="GB367" s="907" t="s">
        <v>534</v>
      </c>
      <c r="GC367" s="907" t="s">
        <v>1140</v>
      </c>
      <c r="GD367" s="907" t="s">
        <v>534</v>
      </c>
      <c r="GE367" s="907" t="s">
        <v>534</v>
      </c>
      <c r="GF367" s="907" t="s">
        <v>1140</v>
      </c>
      <c r="GG367" s="907" t="s">
        <v>1140</v>
      </c>
      <c r="GH367" s="907" t="s">
        <v>534</v>
      </c>
      <c r="GI367" s="907" t="s">
        <v>1140</v>
      </c>
      <c r="GJ367" s="907" t="s">
        <v>534</v>
      </c>
      <c r="GK367" s="907" t="s">
        <v>1140</v>
      </c>
    </row>
    <row r="368" spans="1:193" x14ac:dyDescent="0.2">
      <c r="A368" s="906">
        <v>44828</v>
      </c>
      <c r="B368" s="907" t="s">
        <v>1140</v>
      </c>
      <c r="C368" s="907" t="s">
        <v>1140</v>
      </c>
      <c r="D368" s="907" t="s">
        <v>1140</v>
      </c>
      <c r="E368" s="907" t="s">
        <v>534</v>
      </c>
      <c r="F368" s="907" t="s">
        <v>1140</v>
      </c>
      <c r="G368" s="907" t="s">
        <v>1140</v>
      </c>
      <c r="H368" s="907" t="s">
        <v>1140</v>
      </c>
      <c r="I368" s="907" t="s">
        <v>1140</v>
      </c>
      <c r="J368" s="907" t="s">
        <v>534</v>
      </c>
      <c r="K368" s="907" t="s">
        <v>534</v>
      </c>
      <c r="L368" s="907" t="s">
        <v>1140</v>
      </c>
      <c r="M368" s="907" t="s">
        <v>1140</v>
      </c>
      <c r="N368" s="907" t="s">
        <v>1140</v>
      </c>
      <c r="O368" s="907" t="s">
        <v>1140</v>
      </c>
      <c r="P368" s="907" t="s">
        <v>1140</v>
      </c>
      <c r="Q368" s="907" t="s">
        <v>1140</v>
      </c>
      <c r="R368" s="907" t="s">
        <v>1140</v>
      </c>
      <c r="S368" s="907" t="s">
        <v>1140</v>
      </c>
      <c r="T368" s="907" t="s">
        <v>1140</v>
      </c>
      <c r="U368" s="907" t="s">
        <v>1140</v>
      </c>
      <c r="V368" s="907" t="s">
        <v>1140</v>
      </c>
      <c r="W368" s="907" t="s">
        <v>534</v>
      </c>
      <c r="X368" s="907" t="s">
        <v>534</v>
      </c>
      <c r="Y368" s="907" t="s">
        <v>1140</v>
      </c>
      <c r="Z368" s="907" t="s">
        <v>1140</v>
      </c>
      <c r="AA368" s="907" t="s">
        <v>1140</v>
      </c>
      <c r="AB368" s="907" t="s">
        <v>1140</v>
      </c>
      <c r="AC368" s="907" t="s">
        <v>1140</v>
      </c>
      <c r="AD368" s="907" t="s">
        <v>1140</v>
      </c>
      <c r="AE368" s="907" t="s">
        <v>1140</v>
      </c>
      <c r="AF368" s="907" t="s">
        <v>1140</v>
      </c>
      <c r="AG368" s="907" t="s">
        <v>1140</v>
      </c>
      <c r="AH368" s="907" t="s">
        <v>1140</v>
      </c>
      <c r="AI368" s="907" t="s">
        <v>1140</v>
      </c>
      <c r="AJ368" s="907" t="s">
        <v>1140</v>
      </c>
      <c r="AK368" s="907" t="s">
        <v>1140</v>
      </c>
      <c r="AL368" s="907" t="s">
        <v>1140</v>
      </c>
      <c r="AM368" s="907" t="s">
        <v>1140</v>
      </c>
      <c r="AN368" s="907" t="s">
        <v>1140</v>
      </c>
      <c r="AO368" s="907" t="s">
        <v>1140</v>
      </c>
      <c r="AP368" s="907" t="s">
        <v>1140</v>
      </c>
      <c r="AQ368" s="907" t="s">
        <v>1140</v>
      </c>
      <c r="AR368" s="907" t="s">
        <v>1140</v>
      </c>
      <c r="AS368" s="907" t="s">
        <v>1140</v>
      </c>
      <c r="AT368" s="907" t="s">
        <v>1140</v>
      </c>
      <c r="AU368" s="907" t="s">
        <v>1140</v>
      </c>
      <c r="AV368" s="907" t="s">
        <v>1140</v>
      </c>
      <c r="AW368" s="907" t="s">
        <v>1140</v>
      </c>
      <c r="AX368" s="907" t="s">
        <v>1140</v>
      </c>
      <c r="AY368" s="907" t="s">
        <v>534</v>
      </c>
      <c r="AZ368" s="907" t="s">
        <v>534</v>
      </c>
      <c r="BA368" s="907" t="s">
        <v>1140</v>
      </c>
      <c r="BB368" s="907" t="s">
        <v>534</v>
      </c>
      <c r="BC368" s="907" t="s">
        <v>1140</v>
      </c>
      <c r="BD368" s="907" t="s">
        <v>534</v>
      </c>
      <c r="BE368" s="907" t="s">
        <v>1140</v>
      </c>
      <c r="BF368" s="907" t="s">
        <v>1140</v>
      </c>
      <c r="BG368" s="907" t="s">
        <v>534</v>
      </c>
      <c r="BH368" s="907" t="s">
        <v>534</v>
      </c>
      <c r="BI368" s="907" t="s">
        <v>1140</v>
      </c>
      <c r="BJ368" s="907" t="s">
        <v>534</v>
      </c>
      <c r="BK368" s="907" t="s">
        <v>1140</v>
      </c>
      <c r="BL368" s="907" t="s">
        <v>534</v>
      </c>
      <c r="BM368" s="907" t="s">
        <v>1140</v>
      </c>
      <c r="BN368" s="907" t="s">
        <v>1140</v>
      </c>
      <c r="BO368" s="907" t="s">
        <v>534</v>
      </c>
      <c r="BP368" s="907" t="s">
        <v>534</v>
      </c>
      <c r="BQ368" s="907" t="s">
        <v>534</v>
      </c>
      <c r="BR368" s="907" t="s">
        <v>534</v>
      </c>
      <c r="BS368" s="907" t="s">
        <v>1140</v>
      </c>
      <c r="BT368" s="907" t="s">
        <v>534</v>
      </c>
      <c r="BU368" s="907" t="s">
        <v>1140</v>
      </c>
      <c r="BV368" s="907" t="s">
        <v>1140</v>
      </c>
      <c r="BW368" s="907" t="s">
        <v>1140</v>
      </c>
      <c r="BX368" s="907" t="s">
        <v>1140</v>
      </c>
      <c r="BY368" s="907" t="s">
        <v>1140</v>
      </c>
      <c r="BZ368" s="907" t="s">
        <v>534</v>
      </c>
      <c r="CA368" s="907" t="s">
        <v>534</v>
      </c>
      <c r="CB368" s="907" t="s">
        <v>1140</v>
      </c>
      <c r="CC368" s="907" t="s">
        <v>1140</v>
      </c>
      <c r="CD368" s="907" t="s">
        <v>1140</v>
      </c>
      <c r="CE368" s="907" t="s">
        <v>1140</v>
      </c>
      <c r="CF368" s="907" t="s">
        <v>534</v>
      </c>
      <c r="CG368" s="907" t="s">
        <v>1140</v>
      </c>
      <c r="CH368" s="907" t="s">
        <v>1140</v>
      </c>
      <c r="CI368" s="907" t="s">
        <v>1140</v>
      </c>
      <c r="CJ368" s="907" t="s">
        <v>1140</v>
      </c>
      <c r="CK368" s="907" t="s">
        <v>534</v>
      </c>
      <c r="CL368" s="907" t="s">
        <v>1140</v>
      </c>
      <c r="CM368" s="907" t="s">
        <v>1140</v>
      </c>
      <c r="CN368" s="907" t="s">
        <v>534</v>
      </c>
      <c r="CO368" s="907" t="s">
        <v>1140</v>
      </c>
      <c r="CP368" s="907" t="s">
        <v>1140</v>
      </c>
      <c r="CQ368" s="907" t="s">
        <v>1140</v>
      </c>
      <c r="CR368" s="907" t="s">
        <v>1140</v>
      </c>
      <c r="CS368" s="907" t="s">
        <v>1140</v>
      </c>
      <c r="CT368" s="907" t="s">
        <v>1140</v>
      </c>
      <c r="CU368" s="907" t="s">
        <v>1140</v>
      </c>
      <c r="CV368" s="907" t="s">
        <v>1140</v>
      </c>
      <c r="CW368" s="907" t="s">
        <v>1140</v>
      </c>
      <c r="CX368" s="907" t="s">
        <v>1140</v>
      </c>
      <c r="CY368" s="907" t="s">
        <v>1140</v>
      </c>
      <c r="CZ368" s="907" t="s">
        <v>534</v>
      </c>
      <c r="DA368" s="907" t="s">
        <v>1140</v>
      </c>
      <c r="DB368" s="907" t="s">
        <v>1140</v>
      </c>
      <c r="DC368" s="907" t="s">
        <v>1140</v>
      </c>
      <c r="DD368" s="907" t="s">
        <v>1140</v>
      </c>
      <c r="DE368" s="907" t="s">
        <v>1140</v>
      </c>
      <c r="DF368" s="907" t="s">
        <v>1140</v>
      </c>
      <c r="DG368" s="907" t="s">
        <v>1140</v>
      </c>
      <c r="DH368" s="907" t="s">
        <v>1140</v>
      </c>
      <c r="DI368" s="907" t="s">
        <v>1140</v>
      </c>
      <c r="DJ368" s="907" t="s">
        <v>534</v>
      </c>
      <c r="DK368" s="907" t="s">
        <v>1140</v>
      </c>
      <c r="DL368" s="907" t="s">
        <v>1140</v>
      </c>
      <c r="DM368" s="907" t="s">
        <v>1140</v>
      </c>
      <c r="DN368" s="907" t="s">
        <v>1140</v>
      </c>
      <c r="DO368" s="907" t="s">
        <v>1140</v>
      </c>
      <c r="DP368" s="907" t="s">
        <v>1140</v>
      </c>
      <c r="DQ368" s="907" t="s">
        <v>1140</v>
      </c>
      <c r="DR368" s="907" t="s">
        <v>1140</v>
      </c>
      <c r="DS368" s="907" t="s">
        <v>1140</v>
      </c>
      <c r="DT368" s="907" t="s">
        <v>1140</v>
      </c>
      <c r="DU368" s="907" t="s">
        <v>1140</v>
      </c>
      <c r="DV368" s="907" t="s">
        <v>1140</v>
      </c>
      <c r="DW368" s="907" t="s">
        <v>534</v>
      </c>
      <c r="DX368" s="907" t="s">
        <v>534</v>
      </c>
      <c r="DY368" s="907" t="s">
        <v>534</v>
      </c>
      <c r="DZ368" s="907" t="s">
        <v>534</v>
      </c>
      <c r="EA368" s="907" t="s">
        <v>534</v>
      </c>
      <c r="EB368" s="907" t="s">
        <v>534</v>
      </c>
      <c r="EC368" s="907" t="s">
        <v>534</v>
      </c>
      <c r="ED368" s="907" t="s">
        <v>534</v>
      </c>
      <c r="EE368" s="907" t="s">
        <v>534</v>
      </c>
      <c r="EF368" s="907" t="s">
        <v>1140</v>
      </c>
      <c r="EG368" s="907" t="s">
        <v>1140</v>
      </c>
      <c r="EH368" s="907" t="s">
        <v>1140</v>
      </c>
      <c r="EI368" s="907" t="s">
        <v>1140</v>
      </c>
      <c r="EJ368" s="907" t="s">
        <v>1140</v>
      </c>
      <c r="EK368" s="907" t="s">
        <v>1140</v>
      </c>
      <c r="EL368" s="907" t="s">
        <v>1140</v>
      </c>
      <c r="EM368" s="907" t="s">
        <v>1140</v>
      </c>
      <c r="EN368" s="907" t="s">
        <v>1140</v>
      </c>
      <c r="EO368" s="907" t="s">
        <v>1140</v>
      </c>
      <c r="EP368" s="907" t="s">
        <v>1140</v>
      </c>
      <c r="EQ368" s="907" t="s">
        <v>1140</v>
      </c>
      <c r="ER368" s="907" t="s">
        <v>534</v>
      </c>
      <c r="ES368" s="907" t="s">
        <v>534</v>
      </c>
      <c r="ET368" s="907" t="s">
        <v>534</v>
      </c>
      <c r="EU368" s="907" t="s">
        <v>534</v>
      </c>
      <c r="EV368" s="907" t="s">
        <v>1140</v>
      </c>
      <c r="EW368" s="907" t="s">
        <v>1140</v>
      </c>
      <c r="EX368" s="907" t="s">
        <v>534</v>
      </c>
      <c r="EY368" s="907" t="s">
        <v>1140</v>
      </c>
      <c r="EZ368" s="907" t="s">
        <v>1140</v>
      </c>
      <c r="FA368" s="907" t="s">
        <v>1140</v>
      </c>
      <c r="FB368" s="907" t="s">
        <v>1140</v>
      </c>
      <c r="FC368" s="907" t="s">
        <v>534</v>
      </c>
      <c r="FD368" s="907" t="s">
        <v>1140</v>
      </c>
      <c r="FE368" s="907" t="s">
        <v>534</v>
      </c>
      <c r="FF368" s="907" t="s">
        <v>1140</v>
      </c>
      <c r="FG368" s="907" t="s">
        <v>1140</v>
      </c>
      <c r="FH368" s="907" t="s">
        <v>1140</v>
      </c>
      <c r="FI368" s="907" t="s">
        <v>1140</v>
      </c>
      <c r="FJ368" s="907" t="s">
        <v>1140</v>
      </c>
      <c r="FK368" s="907" t="s">
        <v>1140</v>
      </c>
      <c r="FL368" s="907" t="s">
        <v>1140</v>
      </c>
      <c r="FM368" s="907" t="s">
        <v>1140</v>
      </c>
      <c r="FN368" s="907" t="s">
        <v>1140</v>
      </c>
      <c r="FO368" s="907" t="s">
        <v>1140</v>
      </c>
      <c r="FP368" s="907" t="s">
        <v>1140</v>
      </c>
      <c r="FQ368" s="907" t="s">
        <v>1140</v>
      </c>
      <c r="FR368" s="907" t="s">
        <v>534</v>
      </c>
      <c r="FS368" s="907" t="s">
        <v>1140</v>
      </c>
      <c r="FT368" s="907" t="s">
        <v>1140</v>
      </c>
      <c r="FU368" s="907" t="s">
        <v>1140</v>
      </c>
      <c r="FV368" s="907" t="s">
        <v>534</v>
      </c>
      <c r="FW368" s="907" t="s">
        <v>1140</v>
      </c>
      <c r="FX368" s="907" t="s">
        <v>534</v>
      </c>
      <c r="FY368" s="907" t="s">
        <v>534</v>
      </c>
      <c r="FZ368" s="907" t="s">
        <v>534</v>
      </c>
      <c r="GA368" s="907" t="s">
        <v>534</v>
      </c>
      <c r="GB368" s="907" t="s">
        <v>534</v>
      </c>
      <c r="GC368" s="907" t="s">
        <v>1140</v>
      </c>
      <c r="GD368" s="907" t="s">
        <v>534</v>
      </c>
      <c r="GE368" s="907" t="s">
        <v>534</v>
      </c>
      <c r="GF368" s="907" t="s">
        <v>1140</v>
      </c>
      <c r="GG368" s="907" t="s">
        <v>1140</v>
      </c>
      <c r="GH368" s="907" t="s">
        <v>534</v>
      </c>
      <c r="GI368" s="907" t="s">
        <v>1140</v>
      </c>
      <c r="GJ368" s="907" t="s">
        <v>534</v>
      </c>
      <c r="GK368" s="907" t="s">
        <v>534</v>
      </c>
    </row>
    <row r="369" spans="1:193" x14ac:dyDescent="0.2">
      <c r="A369" s="906">
        <v>44829</v>
      </c>
      <c r="B369" s="907" t="s">
        <v>1140</v>
      </c>
      <c r="C369" s="907" t="s">
        <v>1140</v>
      </c>
      <c r="D369" s="907" t="s">
        <v>1140</v>
      </c>
      <c r="E369" s="907" t="s">
        <v>534</v>
      </c>
      <c r="F369" s="907" t="s">
        <v>1140</v>
      </c>
      <c r="G369" s="907" t="s">
        <v>1140</v>
      </c>
      <c r="H369" s="907" t="s">
        <v>1140</v>
      </c>
      <c r="I369" s="907" t="s">
        <v>1140</v>
      </c>
      <c r="J369" s="907" t="s">
        <v>1140</v>
      </c>
      <c r="K369" s="907" t="s">
        <v>1140</v>
      </c>
      <c r="L369" s="907" t="s">
        <v>1140</v>
      </c>
      <c r="M369" s="907" t="s">
        <v>1140</v>
      </c>
      <c r="N369" s="907" t="s">
        <v>1140</v>
      </c>
      <c r="O369" s="907" t="s">
        <v>1140</v>
      </c>
      <c r="P369" s="907" t="s">
        <v>1140</v>
      </c>
      <c r="Q369" s="907" t="s">
        <v>1140</v>
      </c>
      <c r="R369" s="907" t="s">
        <v>1140</v>
      </c>
      <c r="S369" s="907" t="s">
        <v>1140</v>
      </c>
      <c r="T369" s="907" t="s">
        <v>1140</v>
      </c>
      <c r="U369" s="907" t="s">
        <v>1140</v>
      </c>
      <c r="V369" s="907" t="s">
        <v>1140</v>
      </c>
      <c r="W369" s="907" t="s">
        <v>534</v>
      </c>
      <c r="X369" s="907" t="s">
        <v>534</v>
      </c>
      <c r="Y369" s="907" t="s">
        <v>1140</v>
      </c>
      <c r="Z369" s="907" t="s">
        <v>1140</v>
      </c>
      <c r="AA369" s="907" t="s">
        <v>1140</v>
      </c>
      <c r="AB369" s="907" t="s">
        <v>1140</v>
      </c>
      <c r="AC369" s="907" t="s">
        <v>1140</v>
      </c>
      <c r="AD369" s="907" t="s">
        <v>1140</v>
      </c>
      <c r="AE369" s="907" t="s">
        <v>1140</v>
      </c>
      <c r="AF369" s="907" t="s">
        <v>1140</v>
      </c>
      <c r="AG369" s="907" t="s">
        <v>1140</v>
      </c>
      <c r="AH369" s="907" t="s">
        <v>1140</v>
      </c>
      <c r="AI369" s="907" t="s">
        <v>1140</v>
      </c>
      <c r="AJ369" s="907" t="s">
        <v>1140</v>
      </c>
      <c r="AK369" s="907" t="s">
        <v>1140</v>
      </c>
      <c r="AL369" s="907" t="s">
        <v>1140</v>
      </c>
      <c r="AM369" s="907" t="s">
        <v>1140</v>
      </c>
      <c r="AN369" s="907" t="s">
        <v>1140</v>
      </c>
      <c r="AO369" s="907" t="s">
        <v>1140</v>
      </c>
      <c r="AP369" s="907" t="s">
        <v>1140</v>
      </c>
      <c r="AQ369" s="907" t="s">
        <v>1140</v>
      </c>
      <c r="AR369" s="907" t="s">
        <v>1140</v>
      </c>
      <c r="AS369" s="907" t="s">
        <v>1140</v>
      </c>
      <c r="AT369" s="907" t="s">
        <v>1140</v>
      </c>
      <c r="AU369" s="907" t="s">
        <v>1140</v>
      </c>
      <c r="AV369" s="907" t="s">
        <v>1140</v>
      </c>
      <c r="AW369" s="907" t="s">
        <v>1140</v>
      </c>
      <c r="AX369" s="907" t="s">
        <v>1140</v>
      </c>
      <c r="AY369" s="907" t="s">
        <v>534</v>
      </c>
      <c r="AZ369" s="907" t="s">
        <v>534</v>
      </c>
      <c r="BA369" s="907" t="s">
        <v>1140</v>
      </c>
      <c r="BB369" s="907" t="s">
        <v>534</v>
      </c>
      <c r="BC369" s="907" t="s">
        <v>1140</v>
      </c>
      <c r="BD369" s="907" t="s">
        <v>534</v>
      </c>
      <c r="BE369" s="907" t="s">
        <v>1140</v>
      </c>
      <c r="BF369" s="907" t="s">
        <v>1140</v>
      </c>
      <c r="BG369" s="907" t="s">
        <v>534</v>
      </c>
      <c r="BH369" s="907" t="s">
        <v>534</v>
      </c>
      <c r="BI369" s="907" t="s">
        <v>1140</v>
      </c>
      <c r="BJ369" s="907" t="s">
        <v>534</v>
      </c>
      <c r="BK369" s="907" t="s">
        <v>1140</v>
      </c>
      <c r="BL369" s="907" t="s">
        <v>534</v>
      </c>
      <c r="BM369" s="907" t="s">
        <v>1140</v>
      </c>
      <c r="BN369" s="907" t="s">
        <v>1140</v>
      </c>
      <c r="BO369" s="907" t="s">
        <v>534</v>
      </c>
      <c r="BP369" s="907" t="s">
        <v>534</v>
      </c>
      <c r="BQ369" s="907" t="s">
        <v>534</v>
      </c>
      <c r="BR369" s="907" t="s">
        <v>534</v>
      </c>
      <c r="BS369" s="907" t="s">
        <v>1140</v>
      </c>
      <c r="BT369" s="907" t="s">
        <v>534</v>
      </c>
      <c r="BU369" s="907" t="s">
        <v>1140</v>
      </c>
      <c r="BV369" s="907" t="s">
        <v>1140</v>
      </c>
      <c r="BW369" s="907" t="s">
        <v>1140</v>
      </c>
      <c r="BX369" s="907" t="s">
        <v>1140</v>
      </c>
      <c r="BY369" s="907" t="s">
        <v>1140</v>
      </c>
      <c r="BZ369" s="907" t="s">
        <v>534</v>
      </c>
      <c r="CA369" s="907" t="s">
        <v>534</v>
      </c>
      <c r="CB369" s="907" t="s">
        <v>1140</v>
      </c>
      <c r="CC369" s="907" t="s">
        <v>1140</v>
      </c>
      <c r="CD369" s="907" t="s">
        <v>1140</v>
      </c>
      <c r="CE369" s="907" t="s">
        <v>1140</v>
      </c>
      <c r="CF369" s="907" t="s">
        <v>534</v>
      </c>
      <c r="CG369" s="907" t="s">
        <v>1140</v>
      </c>
      <c r="CH369" s="907" t="s">
        <v>1140</v>
      </c>
      <c r="CI369" s="907" t="s">
        <v>1140</v>
      </c>
      <c r="CJ369" s="907" t="s">
        <v>1140</v>
      </c>
      <c r="CK369" s="907" t="s">
        <v>534</v>
      </c>
      <c r="CL369" s="907" t="s">
        <v>1140</v>
      </c>
      <c r="CM369" s="907" t="s">
        <v>1140</v>
      </c>
      <c r="CN369" s="907" t="s">
        <v>534</v>
      </c>
      <c r="CO369" s="907" t="s">
        <v>1140</v>
      </c>
      <c r="CP369" s="907" t="s">
        <v>1140</v>
      </c>
      <c r="CQ369" s="907" t="s">
        <v>1140</v>
      </c>
      <c r="CR369" s="907" t="s">
        <v>1140</v>
      </c>
      <c r="CS369" s="907" t="s">
        <v>1140</v>
      </c>
      <c r="CT369" s="907" t="s">
        <v>1140</v>
      </c>
      <c r="CU369" s="907" t="s">
        <v>1140</v>
      </c>
      <c r="CV369" s="907" t="s">
        <v>1140</v>
      </c>
      <c r="CW369" s="907" t="s">
        <v>1140</v>
      </c>
      <c r="CX369" s="907" t="s">
        <v>1140</v>
      </c>
      <c r="CY369" s="907" t="s">
        <v>1140</v>
      </c>
      <c r="CZ369" s="907" t="s">
        <v>534</v>
      </c>
      <c r="DA369" s="907" t="s">
        <v>1140</v>
      </c>
      <c r="DB369" s="907" t="s">
        <v>1140</v>
      </c>
      <c r="DC369" s="907" t="s">
        <v>1140</v>
      </c>
      <c r="DD369" s="907" t="s">
        <v>1140</v>
      </c>
      <c r="DE369" s="907" t="s">
        <v>1140</v>
      </c>
      <c r="DF369" s="907" t="s">
        <v>1140</v>
      </c>
      <c r="DG369" s="907" t="s">
        <v>1140</v>
      </c>
      <c r="DH369" s="907" t="s">
        <v>1140</v>
      </c>
      <c r="DI369" s="907" t="s">
        <v>1140</v>
      </c>
      <c r="DJ369" s="907" t="s">
        <v>534</v>
      </c>
      <c r="DK369" s="907" t="s">
        <v>1140</v>
      </c>
      <c r="DL369" s="907" t="s">
        <v>1140</v>
      </c>
      <c r="DM369" s="907" t="s">
        <v>1140</v>
      </c>
      <c r="DN369" s="907" t="s">
        <v>1140</v>
      </c>
      <c r="DO369" s="907" t="s">
        <v>1140</v>
      </c>
      <c r="DP369" s="907" t="s">
        <v>1140</v>
      </c>
      <c r="DQ369" s="907" t="s">
        <v>1140</v>
      </c>
      <c r="DR369" s="907" t="s">
        <v>534</v>
      </c>
      <c r="DS369" s="907" t="s">
        <v>534</v>
      </c>
      <c r="DT369" s="907" t="s">
        <v>534</v>
      </c>
      <c r="DU369" s="907" t="s">
        <v>1140</v>
      </c>
      <c r="DV369" s="907" t="s">
        <v>1140</v>
      </c>
      <c r="DW369" s="907" t="s">
        <v>534</v>
      </c>
      <c r="DX369" s="907" t="s">
        <v>534</v>
      </c>
      <c r="DY369" s="907" t="s">
        <v>534</v>
      </c>
      <c r="DZ369" s="907" t="s">
        <v>534</v>
      </c>
      <c r="EA369" s="907" t="s">
        <v>534</v>
      </c>
      <c r="EB369" s="907" t="s">
        <v>534</v>
      </c>
      <c r="EC369" s="907" t="s">
        <v>534</v>
      </c>
      <c r="ED369" s="907" t="s">
        <v>534</v>
      </c>
      <c r="EE369" s="907" t="s">
        <v>534</v>
      </c>
      <c r="EF369" s="907" t="s">
        <v>1140</v>
      </c>
      <c r="EG369" s="907" t="s">
        <v>1140</v>
      </c>
      <c r="EH369" s="907" t="s">
        <v>1140</v>
      </c>
      <c r="EI369" s="907" t="s">
        <v>1140</v>
      </c>
      <c r="EJ369" s="907" t="s">
        <v>1140</v>
      </c>
      <c r="EK369" s="907" t="s">
        <v>1140</v>
      </c>
      <c r="EL369" s="907" t="s">
        <v>1140</v>
      </c>
      <c r="EM369" s="907" t="s">
        <v>1140</v>
      </c>
      <c r="EN369" s="907" t="s">
        <v>1140</v>
      </c>
      <c r="EO369" s="907" t="s">
        <v>1140</v>
      </c>
      <c r="EP369" s="907" t="s">
        <v>1140</v>
      </c>
      <c r="EQ369" s="907" t="s">
        <v>1140</v>
      </c>
      <c r="ER369" s="907" t="s">
        <v>1140</v>
      </c>
      <c r="ES369" s="907" t="s">
        <v>534</v>
      </c>
      <c r="ET369" s="907" t="s">
        <v>534</v>
      </c>
      <c r="EU369" s="907" t="s">
        <v>534</v>
      </c>
      <c r="EV369" s="907" t="s">
        <v>1140</v>
      </c>
      <c r="EW369" s="907" t="s">
        <v>1140</v>
      </c>
      <c r="EX369" s="907" t="s">
        <v>534</v>
      </c>
      <c r="EY369" s="907" t="s">
        <v>1140</v>
      </c>
      <c r="EZ369" s="907" t="s">
        <v>1140</v>
      </c>
      <c r="FA369" s="907" t="s">
        <v>1140</v>
      </c>
      <c r="FB369" s="907" t="s">
        <v>1140</v>
      </c>
      <c r="FC369" s="907" t="s">
        <v>534</v>
      </c>
      <c r="FD369" s="907" t="s">
        <v>1140</v>
      </c>
      <c r="FE369" s="907" t="s">
        <v>1140</v>
      </c>
      <c r="FF369" s="907" t="s">
        <v>1140</v>
      </c>
      <c r="FG369" s="907" t="s">
        <v>1140</v>
      </c>
      <c r="FH369" s="907" t="s">
        <v>534</v>
      </c>
      <c r="FI369" s="907" t="s">
        <v>534</v>
      </c>
      <c r="FJ369" s="907" t="s">
        <v>1140</v>
      </c>
      <c r="FK369" s="907" t="s">
        <v>1140</v>
      </c>
      <c r="FL369" s="907" t="s">
        <v>1140</v>
      </c>
      <c r="FM369" s="907" t="s">
        <v>1140</v>
      </c>
      <c r="FN369" s="907" t="s">
        <v>1140</v>
      </c>
      <c r="FO369" s="907" t="s">
        <v>1140</v>
      </c>
      <c r="FP369" s="907" t="s">
        <v>1140</v>
      </c>
      <c r="FQ369" s="907" t="s">
        <v>1140</v>
      </c>
      <c r="FR369" s="907" t="s">
        <v>534</v>
      </c>
      <c r="FS369" s="907" t="s">
        <v>1140</v>
      </c>
      <c r="FT369" s="907" t="s">
        <v>1140</v>
      </c>
      <c r="FU369" s="907" t="s">
        <v>1140</v>
      </c>
      <c r="FV369" s="907" t="s">
        <v>534</v>
      </c>
      <c r="FW369" s="907" t="s">
        <v>1140</v>
      </c>
      <c r="FX369" s="907" t="s">
        <v>534</v>
      </c>
      <c r="FY369" s="907" t="s">
        <v>534</v>
      </c>
      <c r="FZ369" s="907" t="s">
        <v>534</v>
      </c>
      <c r="GA369" s="907" t="s">
        <v>534</v>
      </c>
      <c r="GB369" s="907" t="s">
        <v>1140</v>
      </c>
      <c r="GC369" s="907" t="s">
        <v>1140</v>
      </c>
      <c r="GD369" s="907" t="s">
        <v>534</v>
      </c>
      <c r="GE369" s="907" t="s">
        <v>534</v>
      </c>
      <c r="GF369" s="907" t="s">
        <v>1140</v>
      </c>
      <c r="GG369" s="907" t="s">
        <v>1140</v>
      </c>
      <c r="GH369" s="907" t="s">
        <v>534</v>
      </c>
      <c r="GI369" s="907" t="s">
        <v>1140</v>
      </c>
      <c r="GJ369" s="907" t="s">
        <v>534</v>
      </c>
      <c r="GK369" s="907" t="s">
        <v>534</v>
      </c>
    </row>
    <row r="370" spans="1:193" x14ac:dyDescent="0.2">
      <c r="A370" s="906">
        <v>44830</v>
      </c>
      <c r="B370" s="907" t="s">
        <v>1140</v>
      </c>
      <c r="C370" s="907" t="s">
        <v>1140</v>
      </c>
      <c r="D370" s="907" t="s">
        <v>1140</v>
      </c>
      <c r="E370" s="907" t="s">
        <v>534</v>
      </c>
      <c r="F370" s="907" t="s">
        <v>1140</v>
      </c>
      <c r="G370" s="907" t="s">
        <v>1140</v>
      </c>
      <c r="H370" s="907" t="s">
        <v>1140</v>
      </c>
      <c r="I370" s="907" t="s">
        <v>534</v>
      </c>
      <c r="J370" s="907" t="s">
        <v>534</v>
      </c>
      <c r="K370" s="907" t="s">
        <v>534</v>
      </c>
      <c r="L370" s="907" t="s">
        <v>1140</v>
      </c>
      <c r="M370" s="907" t="s">
        <v>1140</v>
      </c>
      <c r="N370" s="907" t="s">
        <v>1140</v>
      </c>
      <c r="O370" s="907" t="s">
        <v>1140</v>
      </c>
      <c r="P370" s="907" t="s">
        <v>1140</v>
      </c>
      <c r="Q370" s="907" t="s">
        <v>1140</v>
      </c>
      <c r="R370" s="907" t="s">
        <v>1140</v>
      </c>
      <c r="S370" s="907" t="s">
        <v>1140</v>
      </c>
      <c r="T370" s="907" t="s">
        <v>1140</v>
      </c>
      <c r="U370" s="907" t="s">
        <v>1140</v>
      </c>
      <c r="V370" s="907" t="s">
        <v>1140</v>
      </c>
      <c r="W370" s="907" t="s">
        <v>534</v>
      </c>
      <c r="X370" s="907" t="s">
        <v>534</v>
      </c>
      <c r="Y370" s="907" t="s">
        <v>1140</v>
      </c>
      <c r="Z370" s="907" t="s">
        <v>1140</v>
      </c>
      <c r="AA370" s="907" t="s">
        <v>1140</v>
      </c>
      <c r="AB370" s="907" t="s">
        <v>1140</v>
      </c>
      <c r="AC370" s="907" t="s">
        <v>1140</v>
      </c>
      <c r="AD370" s="907" t="s">
        <v>1140</v>
      </c>
      <c r="AE370" s="907" t="s">
        <v>1140</v>
      </c>
      <c r="AF370" s="907" t="s">
        <v>1140</v>
      </c>
      <c r="AG370" s="907" t="s">
        <v>1140</v>
      </c>
      <c r="AH370" s="907" t="s">
        <v>1140</v>
      </c>
      <c r="AI370" s="907" t="s">
        <v>1140</v>
      </c>
      <c r="AJ370" s="907" t="s">
        <v>1140</v>
      </c>
      <c r="AK370" s="907" t="s">
        <v>1140</v>
      </c>
      <c r="AL370" s="907" t="s">
        <v>1140</v>
      </c>
      <c r="AM370" s="907" t="s">
        <v>1140</v>
      </c>
      <c r="AN370" s="907" t="s">
        <v>1140</v>
      </c>
      <c r="AO370" s="907" t="s">
        <v>1140</v>
      </c>
      <c r="AP370" s="907" t="s">
        <v>1140</v>
      </c>
      <c r="AQ370" s="907" t="s">
        <v>1140</v>
      </c>
      <c r="AR370" s="907" t="s">
        <v>1140</v>
      </c>
      <c r="AS370" s="907" t="s">
        <v>1140</v>
      </c>
      <c r="AT370" s="907" t="s">
        <v>1140</v>
      </c>
      <c r="AU370" s="907" t="s">
        <v>1140</v>
      </c>
      <c r="AV370" s="907" t="s">
        <v>1140</v>
      </c>
      <c r="AW370" s="907" t="s">
        <v>1140</v>
      </c>
      <c r="AX370" s="907" t="s">
        <v>1140</v>
      </c>
      <c r="AY370" s="907" t="s">
        <v>534</v>
      </c>
      <c r="AZ370" s="907" t="s">
        <v>534</v>
      </c>
      <c r="BA370" s="907" t="s">
        <v>1140</v>
      </c>
      <c r="BB370" s="907" t="s">
        <v>534</v>
      </c>
      <c r="BC370" s="907" t="s">
        <v>1140</v>
      </c>
      <c r="BD370" s="907" t="s">
        <v>534</v>
      </c>
      <c r="BE370" s="907" t="s">
        <v>1140</v>
      </c>
      <c r="BF370" s="907" t="s">
        <v>1140</v>
      </c>
      <c r="BG370" s="907" t="s">
        <v>534</v>
      </c>
      <c r="BH370" s="907" t="s">
        <v>534</v>
      </c>
      <c r="BI370" s="907" t="s">
        <v>1140</v>
      </c>
      <c r="BJ370" s="907" t="s">
        <v>534</v>
      </c>
      <c r="BK370" s="907" t="s">
        <v>1140</v>
      </c>
      <c r="BL370" s="907" t="s">
        <v>534</v>
      </c>
      <c r="BM370" s="907" t="s">
        <v>1140</v>
      </c>
      <c r="BN370" s="907" t="s">
        <v>1140</v>
      </c>
      <c r="BO370" s="907" t="s">
        <v>534</v>
      </c>
      <c r="BP370" s="907" t="s">
        <v>534</v>
      </c>
      <c r="BQ370" s="907" t="s">
        <v>534</v>
      </c>
      <c r="BR370" s="907" t="s">
        <v>534</v>
      </c>
      <c r="BS370" s="907" t="s">
        <v>1140</v>
      </c>
      <c r="BT370" s="907" t="s">
        <v>534</v>
      </c>
      <c r="BU370" s="907" t="s">
        <v>1140</v>
      </c>
      <c r="BV370" s="907" t="s">
        <v>1140</v>
      </c>
      <c r="BW370" s="907" t="s">
        <v>1140</v>
      </c>
      <c r="BX370" s="907" t="s">
        <v>1140</v>
      </c>
      <c r="BY370" s="907" t="s">
        <v>534</v>
      </c>
      <c r="BZ370" s="907" t="s">
        <v>534</v>
      </c>
      <c r="CA370" s="907" t="s">
        <v>534</v>
      </c>
      <c r="CB370" s="907" t="s">
        <v>1140</v>
      </c>
      <c r="CC370" s="907" t="s">
        <v>1140</v>
      </c>
      <c r="CD370" s="907" t="s">
        <v>1140</v>
      </c>
      <c r="CE370" s="907" t="s">
        <v>1140</v>
      </c>
      <c r="CF370" s="907" t="s">
        <v>534</v>
      </c>
      <c r="CG370" s="907" t="s">
        <v>1140</v>
      </c>
      <c r="CH370" s="907" t="s">
        <v>1140</v>
      </c>
      <c r="CI370" s="907" t="s">
        <v>1140</v>
      </c>
      <c r="CJ370" s="907" t="s">
        <v>1140</v>
      </c>
      <c r="CK370" s="907" t="s">
        <v>1140</v>
      </c>
      <c r="CL370" s="907" t="s">
        <v>1140</v>
      </c>
      <c r="CM370" s="907" t="s">
        <v>1140</v>
      </c>
      <c r="CN370" s="907" t="s">
        <v>534</v>
      </c>
      <c r="CO370" s="907" t="s">
        <v>1140</v>
      </c>
      <c r="CP370" s="907" t="s">
        <v>1140</v>
      </c>
      <c r="CQ370" s="907" t="s">
        <v>1140</v>
      </c>
      <c r="CR370" s="907" t="s">
        <v>1140</v>
      </c>
      <c r="CS370" s="907" t="s">
        <v>1140</v>
      </c>
      <c r="CT370" s="907" t="s">
        <v>1140</v>
      </c>
      <c r="CU370" s="907" t="s">
        <v>1140</v>
      </c>
      <c r="CV370" s="907" t="s">
        <v>1140</v>
      </c>
      <c r="CW370" s="907" t="s">
        <v>1140</v>
      </c>
      <c r="CX370" s="907" t="s">
        <v>1140</v>
      </c>
      <c r="CY370" s="907" t="s">
        <v>1140</v>
      </c>
      <c r="CZ370" s="907" t="s">
        <v>534</v>
      </c>
      <c r="DA370" s="907" t="s">
        <v>1140</v>
      </c>
      <c r="DB370" s="907" t="s">
        <v>1140</v>
      </c>
      <c r="DC370" s="907" t="s">
        <v>1140</v>
      </c>
      <c r="DD370" s="907" t="s">
        <v>1140</v>
      </c>
      <c r="DE370" s="907" t="s">
        <v>1140</v>
      </c>
      <c r="DF370" s="907" t="s">
        <v>1140</v>
      </c>
      <c r="DG370" s="907" t="s">
        <v>1140</v>
      </c>
      <c r="DH370" s="907" t="s">
        <v>1140</v>
      </c>
      <c r="DI370" s="907" t="s">
        <v>1140</v>
      </c>
      <c r="DJ370" s="907" t="s">
        <v>534</v>
      </c>
      <c r="DK370" s="907" t="s">
        <v>1140</v>
      </c>
      <c r="DL370" s="907" t="s">
        <v>1140</v>
      </c>
      <c r="DM370" s="907" t="s">
        <v>1140</v>
      </c>
      <c r="DN370" s="907" t="s">
        <v>1140</v>
      </c>
      <c r="DO370" s="907" t="s">
        <v>1140</v>
      </c>
      <c r="DP370" s="907" t="s">
        <v>1140</v>
      </c>
      <c r="DQ370" s="907" t="s">
        <v>1140</v>
      </c>
      <c r="DR370" s="907" t="s">
        <v>1140</v>
      </c>
      <c r="DS370" s="907" t="s">
        <v>1140</v>
      </c>
      <c r="DT370" s="907" t="s">
        <v>1140</v>
      </c>
      <c r="DU370" s="907" t="s">
        <v>1140</v>
      </c>
      <c r="DV370" s="907" t="s">
        <v>1140</v>
      </c>
      <c r="DW370" s="907" t="s">
        <v>534</v>
      </c>
      <c r="DX370" s="907" t="s">
        <v>534</v>
      </c>
      <c r="DY370" s="907" t="s">
        <v>534</v>
      </c>
      <c r="DZ370" s="907" t="s">
        <v>1140</v>
      </c>
      <c r="EA370" s="907" t="s">
        <v>534</v>
      </c>
      <c r="EB370" s="907" t="s">
        <v>534</v>
      </c>
      <c r="EC370" s="907" t="s">
        <v>534</v>
      </c>
      <c r="ED370" s="907" t="s">
        <v>534</v>
      </c>
      <c r="EE370" s="907" t="s">
        <v>534</v>
      </c>
      <c r="EF370" s="907" t="s">
        <v>1140</v>
      </c>
      <c r="EG370" s="907" t="s">
        <v>1140</v>
      </c>
      <c r="EH370" s="907" t="s">
        <v>1140</v>
      </c>
      <c r="EI370" s="907" t="s">
        <v>1140</v>
      </c>
      <c r="EJ370" s="907" t="s">
        <v>1140</v>
      </c>
      <c r="EK370" s="907" t="s">
        <v>1140</v>
      </c>
      <c r="EL370" s="907" t="s">
        <v>1140</v>
      </c>
      <c r="EM370" s="907" t="s">
        <v>1140</v>
      </c>
      <c r="EN370" s="907" t="s">
        <v>1140</v>
      </c>
      <c r="EO370" s="907" t="s">
        <v>1140</v>
      </c>
      <c r="EP370" s="907" t="s">
        <v>1140</v>
      </c>
      <c r="EQ370" s="907" t="s">
        <v>1140</v>
      </c>
      <c r="ER370" s="907" t="s">
        <v>534</v>
      </c>
      <c r="ES370" s="907" t="s">
        <v>534</v>
      </c>
      <c r="ET370" s="907" t="s">
        <v>534</v>
      </c>
      <c r="EU370" s="907" t="s">
        <v>534</v>
      </c>
      <c r="EV370" s="907" t="s">
        <v>1140</v>
      </c>
      <c r="EW370" s="907" t="s">
        <v>1140</v>
      </c>
      <c r="EX370" s="907" t="s">
        <v>534</v>
      </c>
      <c r="EY370" s="907" t="s">
        <v>1140</v>
      </c>
      <c r="EZ370" s="907" t="s">
        <v>1140</v>
      </c>
      <c r="FA370" s="907" t="s">
        <v>1140</v>
      </c>
      <c r="FB370" s="907" t="s">
        <v>1140</v>
      </c>
      <c r="FC370" s="907" t="s">
        <v>1140</v>
      </c>
      <c r="FD370" s="907" t="s">
        <v>1140</v>
      </c>
      <c r="FE370" s="907" t="s">
        <v>1140</v>
      </c>
      <c r="FF370" s="907" t="s">
        <v>534</v>
      </c>
      <c r="FG370" s="907" t="s">
        <v>1140</v>
      </c>
      <c r="FH370" s="907" t="s">
        <v>534</v>
      </c>
      <c r="FI370" s="907" t="s">
        <v>534</v>
      </c>
      <c r="FJ370" s="907" t="s">
        <v>1140</v>
      </c>
      <c r="FK370" s="907" t="s">
        <v>1140</v>
      </c>
      <c r="FL370" s="907" t="s">
        <v>1140</v>
      </c>
      <c r="FM370" s="907" t="s">
        <v>1140</v>
      </c>
      <c r="FN370" s="907" t="s">
        <v>1140</v>
      </c>
      <c r="FO370" s="907" t="s">
        <v>1140</v>
      </c>
      <c r="FP370" s="907" t="s">
        <v>1140</v>
      </c>
      <c r="FQ370" s="907" t="s">
        <v>1140</v>
      </c>
      <c r="FR370" s="907" t="s">
        <v>534</v>
      </c>
      <c r="FS370" s="907" t="s">
        <v>1140</v>
      </c>
      <c r="FT370" s="907" t="s">
        <v>1140</v>
      </c>
      <c r="FU370" s="907" t="s">
        <v>1140</v>
      </c>
      <c r="FV370" s="907" t="s">
        <v>534</v>
      </c>
      <c r="FW370" s="907" t="s">
        <v>1140</v>
      </c>
      <c r="FX370" s="907" t="s">
        <v>534</v>
      </c>
      <c r="FY370" s="907" t="s">
        <v>534</v>
      </c>
      <c r="FZ370" s="907" t="s">
        <v>534</v>
      </c>
      <c r="GA370" s="907" t="s">
        <v>534</v>
      </c>
      <c r="GB370" s="907" t="s">
        <v>534</v>
      </c>
      <c r="GC370" s="907" t="s">
        <v>1140</v>
      </c>
      <c r="GD370" s="907" t="s">
        <v>534</v>
      </c>
      <c r="GE370" s="907" t="s">
        <v>534</v>
      </c>
      <c r="GF370" s="907" t="s">
        <v>1140</v>
      </c>
      <c r="GG370" s="907" t="s">
        <v>1140</v>
      </c>
      <c r="GH370" s="907" t="s">
        <v>534</v>
      </c>
      <c r="GI370" s="907" t="s">
        <v>1140</v>
      </c>
      <c r="GJ370" s="907" t="s">
        <v>534</v>
      </c>
      <c r="GK370" s="907" t="s">
        <v>1140</v>
      </c>
    </row>
    <row r="371" spans="1:193" x14ac:dyDescent="0.2">
      <c r="A371" s="906">
        <v>44831</v>
      </c>
      <c r="B371" s="907" t="s">
        <v>1140</v>
      </c>
      <c r="C371" s="907" t="s">
        <v>1140</v>
      </c>
      <c r="D371" s="907" t="s">
        <v>1140</v>
      </c>
      <c r="E371" s="907" t="s">
        <v>534</v>
      </c>
      <c r="F371" s="907" t="s">
        <v>1140</v>
      </c>
      <c r="G371" s="907" t="s">
        <v>1140</v>
      </c>
      <c r="H371" s="907" t="s">
        <v>1140</v>
      </c>
      <c r="I371" s="907" t="s">
        <v>534</v>
      </c>
      <c r="J371" s="907" t="s">
        <v>534</v>
      </c>
      <c r="K371" s="907" t="s">
        <v>534</v>
      </c>
      <c r="L371" s="907" t="s">
        <v>1140</v>
      </c>
      <c r="M371" s="907" t="s">
        <v>1140</v>
      </c>
      <c r="N371" s="907" t="s">
        <v>1140</v>
      </c>
      <c r="O371" s="907" t="s">
        <v>1140</v>
      </c>
      <c r="P371" s="907" t="s">
        <v>1140</v>
      </c>
      <c r="Q371" s="907" t="s">
        <v>1140</v>
      </c>
      <c r="R371" s="907" t="s">
        <v>1140</v>
      </c>
      <c r="S371" s="907" t="s">
        <v>1140</v>
      </c>
      <c r="T371" s="907" t="s">
        <v>1140</v>
      </c>
      <c r="U371" s="907" t="s">
        <v>1140</v>
      </c>
      <c r="V371" s="907" t="s">
        <v>1140</v>
      </c>
      <c r="W371" s="907" t="s">
        <v>534</v>
      </c>
      <c r="X371" s="907" t="s">
        <v>534</v>
      </c>
      <c r="Y371" s="907" t="s">
        <v>1140</v>
      </c>
      <c r="Z371" s="907" t="s">
        <v>1140</v>
      </c>
      <c r="AA371" s="907" t="s">
        <v>1140</v>
      </c>
      <c r="AB371" s="907" t="s">
        <v>1140</v>
      </c>
      <c r="AC371" s="907" t="s">
        <v>1140</v>
      </c>
      <c r="AD371" s="907" t="s">
        <v>1140</v>
      </c>
      <c r="AE371" s="907" t="s">
        <v>1140</v>
      </c>
      <c r="AF371" s="907" t="s">
        <v>1140</v>
      </c>
      <c r="AG371" s="907" t="s">
        <v>1140</v>
      </c>
      <c r="AH371" s="907" t="s">
        <v>1140</v>
      </c>
      <c r="AI371" s="907" t="s">
        <v>1140</v>
      </c>
      <c r="AJ371" s="907" t="s">
        <v>1140</v>
      </c>
      <c r="AK371" s="907" t="s">
        <v>1140</v>
      </c>
      <c r="AL371" s="907" t="s">
        <v>1140</v>
      </c>
      <c r="AM371" s="907" t="s">
        <v>1140</v>
      </c>
      <c r="AN371" s="907" t="s">
        <v>1140</v>
      </c>
      <c r="AO371" s="907" t="s">
        <v>1140</v>
      </c>
      <c r="AP371" s="907" t="s">
        <v>1140</v>
      </c>
      <c r="AQ371" s="907" t="s">
        <v>1140</v>
      </c>
      <c r="AR371" s="907" t="s">
        <v>1140</v>
      </c>
      <c r="AS371" s="907" t="s">
        <v>1140</v>
      </c>
      <c r="AT371" s="907" t="s">
        <v>1140</v>
      </c>
      <c r="AU371" s="907" t="s">
        <v>1140</v>
      </c>
      <c r="AV371" s="907" t="s">
        <v>1140</v>
      </c>
      <c r="AW371" s="907" t="s">
        <v>1140</v>
      </c>
      <c r="AX371" s="907" t="s">
        <v>1140</v>
      </c>
      <c r="AY371" s="907" t="s">
        <v>534</v>
      </c>
      <c r="AZ371" s="907" t="s">
        <v>534</v>
      </c>
      <c r="BA371" s="907" t="s">
        <v>1140</v>
      </c>
      <c r="BB371" s="907" t="s">
        <v>534</v>
      </c>
      <c r="BC371" s="907" t="s">
        <v>1140</v>
      </c>
      <c r="BD371" s="907" t="s">
        <v>534</v>
      </c>
      <c r="BE371" s="907" t="s">
        <v>1140</v>
      </c>
      <c r="BF371" s="907" t="s">
        <v>1140</v>
      </c>
      <c r="BG371" s="907" t="s">
        <v>534</v>
      </c>
      <c r="BH371" s="907" t="s">
        <v>534</v>
      </c>
      <c r="BI371" s="907" t="s">
        <v>1140</v>
      </c>
      <c r="BJ371" s="907" t="s">
        <v>534</v>
      </c>
      <c r="BK371" s="907" t="s">
        <v>1140</v>
      </c>
      <c r="BL371" s="907" t="s">
        <v>534</v>
      </c>
      <c r="BM371" s="907" t="s">
        <v>1140</v>
      </c>
      <c r="BN371" s="907" t="s">
        <v>1140</v>
      </c>
      <c r="BO371" s="907" t="s">
        <v>534</v>
      </c>
      <c r="BP371" s="907" t="s">
        <v>534</v>
      </c>
      <c r="BQ371" s="907" t="s">
        <v>534</v>
      </c>
      <c r="BR371" s="907" t="s">
        <v>534</v>
      </c>
      <c r="BS371" s="907" t="s">
        <v>1140</v>
      </c>
      <c r="BT371" s="907" t="s">
        <v>534</v>
      </c>
      <c r="BU371" s="907" t="s">
        <v>1140</v>
      </c>
      <c r="BV371" s="907" t="s">
        <v>1140</v>
      </c>
      <c r="BW371" s="907" t="s">
        <v>1140</v>
      </c>
      <c r="BX371" s="907" t="s">
        <v>1140</v>
      </c>
      <c r="BY371" s="907" t="s">
        <v>1140</v>
      </c>
      <c r="BZ371" s="907" t="s">
        <v>534</v>
      </c>
      <c r="CA371" s="907" t="s">
        <v>534</v>
      </c>
      <c r="CB371" s="907" t="s">
        <v>1140</v>
      </c>
      <c r="CC371" s="907" t="s">
        <v>1140</v>
      </c>
      <c r="CD371" s="907" t="s">
        <v>1140</v>
      </c>
      <c r="CE371" s="907" t="s">
        <v>1140</v>
      </c>
      <c r="CF371" s="907" t="s">
        <v>534</v>
      </c>
      <c r="CG371" s="907" t="s">
        <v>1140</v>
      </c>
      <c r="CH371" s="907" t="s">
        <v>1140</v>
      </c>
      <c r="CI371" s="907" t="s">
        <v>1140</v>
      </c>
      <c r="CJ371" s="907" t="s">
        <v>1140</v>
      </c>
      <c r="CK371" s="907" t="s">
        <v>1140</v>
      </c>
      <c r="CL371" s="907" t="s">
        <v>1140</v>
      </c>
      <c r="CM371" s="907" t="s">
        <v>1140</v>
      </c>
      <c r="CN371" s="907" t="s">
        <v>534</v>
      </c>
      <c r="CO371" s="907" t="s">
        <v>1140</v>
      </c>
      <c r="CP371" s="907" t="s">
        <v>1140</v>
      </c>
      <c r="CQ371" s="907" t="s">
        <v>1140</v>
      </c>
      <c r="CR371" s="907" t="s">
        <v>1140</v>
      </c>
      <c r="CS371" s="907" t="s">
        <v>1140</v>
      </c>
      <c r="CT371" s="907" t="s">
        <v>1140</v>
      </c>
      <c r="CU371" s="907" t="s">
        <v>1140</v>
      </c>
      <c r="CV371" s="907" t="s">
        <v>1140</v>
      </c>
      <c r="CW371" s="907" t="s">
        <v>1140</v>
      </c>
      <c r="CX371" s="907" t="s">
        <v>1140</v>
      </c>
      <c r="CY371" s="907" t="s">
        <v>1140</v>
      </c>
      <c r="CZ371" s="907" t="s">
        <v>534</v>
      </c>
      <c r="DA371" s="907" t="s">
        <v>1140</v>
      </c>
      <c r="DB371" s="907" t="s">
        <v>1140</v>
      </c>
      <c r="DC371" s="907" t="s">
        <v>1140</v>
      </c>
      <c r="DD371" s="907" t="s">
        <v>1140</v>
      </c>
      <c r="DE371" s="907" t="s">
        <v>1140</v>
      </c>
      <c r="DF371" s="907" t="s">
        <v>1140</v>
      </c>
      <c r="DG371" s="907" t="s">
        <v>1140</v>
      </c>
      <c r="DH371" s="907" t="s">
        <v>1140</v>
      </c>
      <c r="DI371" s="907" t="s">
        <v>1140</v>
      </c>
      <c r="DJ371" s="907" t="s">
        <v>534</v>
      </c>
      <c r="DK371" s="907" t="s">
        <v>1140</v>
      </c>
      <c r="DL371" s="907" t="s">
        <v>1140</v>
      </c>
      <c r="DM371" s="907" t="s">
        <v>1140</v>
      </c>
      <c r="DN371" s="907" t="s">
        <v>1140</v>
      </c>
      <c r="DO371" s="907" t="s">
        <v>1140</v>
      </c>
      <c r="DP371" s="907" t="s">
        <v>1140</v>
      </c>
      <c r="DQ371" s="907" t="s">
        <v>1140</v>
      </c>
      <c r="DR371" s="907" t="s">
        <v>534</v>
      </c>
      <c r="DS371" s="907" t="s">
        <v>534</v>
      </c>
      <c r="DT371" s="907" t="s">
        <v>1140</v>
      </c>
      <c r="DU371" s="907" t="s">
        <v>1140</v>
      </c>
      <c r="DV371" s="907" t="s">
        <v>1140</v>
      </c>
      <c r="DW371" s="907" t="s">
        <v>534</v>
      </c>
      <c r="DX371" s="907" t="s">
        <v>534</v>
      </c>
      <c r="DY371" s="907" t="s">
        <v>534</v>
      </c>
      <c r="DZ371" s="907" t="s">
        <v>534</v>
      </c>
      <c r="EA371" s="907" t="s">
        <v>534</v>
      </c>
      <c r="EB371" s="907" t="s">
        <v>534</v>
      </c>
      <c r="EC371" s="907" t="s">
        <v>534</v>
      </c>
      <c r="ED371" s="907" t="s">
        <v>534</v>
      </c>
      <c r="EE371" s="907" t="s">
        <v>534</v>
      </c>
      <c r="EF371" s="907" t="s">
        <v>1140</v>
      </c>
      <c r="EG371" s="907" t="s">
        <v>1140</v>
      </c>
      <c r="EH371" s="907" t="s">
        <v>1140</v>
      </c>
      <c r="EI371" s="907" t="s">
        <v>1140</v>
      </c>
      <c r="EJ371" s="907" t="s">
        <v>1140</v>
      </c>
      <c r="EK371" s="907" t="s">
        <v>1140</v>
      </c>
      <c r="EL371" s="907" t="s">
        <v>1140</v>
      </c>
      <c r="EM371" s="907" t="s">
        <v>1140</v>
      </c>
      <c r="EN371" s="907" t="s">
        <v>1140</v>
      </c>
      <c r="EO371" s="907" t="s">
        <v>1140</v>
      </c>
      <c r="EP371" s="907" t="s">
        <v>1140</v>
      </c>
      <c r="EQ371" s="907" t="s">
        <v>1140</v>
      </c>
      <c r="ER371" s="907" t="s">
        <v>534</v>
      </c>
      <c r="ES371" s="907" t="s">
        <v>534</v>
      </c>
      <c r="ET371" s="907" t="s">
        <v>534</v>
      </c>
      <c r="EU371" s="907" t="s">
        <v>534</v>
      </c>
      <c r="EV371" s="907" t="s">
        <v>1140</v>
      </c>
      <c r="EW371" s="907" t="s">
        <v>1140</v>
      </c>
      <c r="EX371" s="907" t="s">
        <v>534</v>
      </c>
      <c r="EY371" s="907" t="s">
        <v>1140</v>
      </c>
      <c r="EZ371" s="907" t="s">
        <v>1140</v>
      </c>
      <c r="FA371" s="907" t="s">
        <v>1140</v>
      </c>
      <c r="FB371" s="907" t="s">
        <v>1140</v>
      </c>
      <c r="FC371" s="907" t="s">
        <v>1140</v>
      </c>
      <c r="FD371" s="907" t="s">
        <v>1140</v>
      </c>
      <c r="FE371" s="907" t="s">
        <v>1140</v>
      </c>
      <c r="FF371" s="907" t="s">
        <v>1140</v>
      </c>
      <c r="FG371" s="907" t="s">
        <v>1140</v>
      </c>
      <c r="FH371" s="907" t="s">
        <v>1140</v>
      </c>
      <c r="FI371" s="907" t="s">
        <v>1140</v>
      </c>
      <c r="FJ371" s="907" t="s">
        <v>1140</v>
      </c>
      <c r="FK371" s="907" t="s">
        <v>1140</v>
      </c>
      <c r="FL371" s="907" t="s">
        <v>1140</v>
      </c>
      <c r="FM371" s="907" t="s">
        <v>1140</v>
      </c>
      <c r="FN371" s="907" t="s">
        <v>1140</v>
      </c>
      <c r="FO371" s="907" t="s">
        <v>1140</v>
      </c>
      <c r="FP371" s="907" t="s">
        <v>1140</v>
      </c>
      <c r="FQ371" s="907" t="s">
        <v>1140</v>
      </c>
      <c r="FR371" s="907" t="s">
        <v>534</v>
      </c>
      <c r="FS371" s="907" t="s">
        <v>1140</v>
      </c>
      <c r="FT371" s="907" t="s">
        <v>1140</v>
      </c>
      <c r="FU371" s="907" t="s">
        <v>1140</v>
      </c>
      <c r="FV371" s="907" t="s">
        <v>534</v>
      </c>
      <c r="FW371" s="907" t="s">
        <v>1140</v>
      </c>
      <c r="FX371" s="907" t="s">
        <v>534</v>
      </c>
      <c r="FY371" s="907" t="s">
        <v>534</v>
      </c>
      <c r="FZ371" s="907" t="s">
        <v>534</v>
      </c>
      <c r="GA371" s="907" t="s">
        <v>534</v>
      </c>
      <c r="GB371" s="907" t="s">
        <v>534</v>
      </c>
      <c r="GC371" s="907" t="s">
        <v>1140</v>
      </c>
      <c r="GD371" s="907" t="s">
        <v>534</v>
      </c>
      <c r="GE371" s="907" t="s">
        <v>534</v>
      </c>
      <c r="GF371" s="907" t="s">
        <v>1140</v>
      </c>
      <c r="GG371" s="907" t="s">
        <v>1140</v>
      </c>
      <c r="GH371" s="907" t="s">
        <v>534</v>
      </c>
      <c r="GI371" s="907" t="s">
        <v>1140</v>
      </c>
      <c r="GJ371" s="907" t="s">
        <v>534</v>
      </c>
      <c r="GK371" s="907" t="s">
        <v>1140</v>
      </c>
    </row>
    <row r="372" spans="1:193" x14ac:dyDescent="0.2">
      <c r="A372" s="906">
        <v>44832</v>
      </c>
      <c r="B372" s="907" t="s">
        <v>1140</v>
      </c>
      <c r="C372" s="907" t="s">
        <v>1140</v>
      </c>
      <c r="D372" s="907" t="s">
        <v>1140</v>
      </c>
      <c r="E372" s="907" t="s">
        <v>534</v>
      </c>
      <c r="F372" s="907" t="s">
        <v>1140</v>
      </c>
      <c r="G372" s="907" t="s">
        <v>1140</v>
      </c>
      <c r="H372" s="907" t="s">
        <v>1140</v>
      </c>
      <c r="I372" s="907" t="s">
        <v>1140</v>
      </c>
      <c r="J372" s="907" t="s">
        <v>534</v>
      </c>
      <c r="K372" s="907" t="s">
        <v>534</v>
      </c>
      <c r="L372" s="907" t="s">
        <v>1140</v>
      </c>
      <c r="M372" s="907" t="s">
        <v>1140</v>
      </c>
      <c r="N372" s="907" t="s">
        <v>1140</v>
      </c>
      <c r="O372" s="907" t="s">
        <v>1140</v>
      </c>
      <c r="P372" s="907" t="s">
        <v>1140</v>
      </c>
      <c r="Q372" s="907" t="s">
        <v>1140</v>
      </c>
      <c r="R372" s="907" t="s">
        <v>1140</v>
      </c>
      <c r="S372" s="907" t="s">
        <v>1140</v>
      </c>
      <c r="T372" s="907" t="s">
        <v>1140</v>
      </c>
      <c r="U372" s="907" t="s">
        <v>1140</v>
      </c>
      <c r="V372" s="907" t="s">
        <v>1140</v>
      </c>
      <c r="W372" s="907" t="s">
        <v>534</v>
      </c>
      <c r="X372" s="907" t="s">
        <v>534</v>
      </c>
      <c r="Y372" s="907" t="s">
        <v>1140</v>
      </c>
      <c r="Z372" s="907" t="s">
        <v>1140</v>
      </c>
      <c r="AA372" s="907" t="s">
        <v>1140</v>
      </c>
      <c r="AB372" s="907" t="s">
        <v>1140</v>
      </c>
      <c r="AC372" s="907" t="s">
        <v>1140</v>
      </c>
      <c r="AD372" s="907" t="s">
        <v>1140</v>
      </c>
      <c r="AE372" s="907" t="s">
        <v>1140</v>
      </c>
      <c r="AF372" s="907" t="s">
        <v>1140</v>
      </c>
      <c r="AG372" s="907" t="s">
        <v>1140</v>
      </c>
      <c r="AH372" s="907" t="s">
        <v>1140</v>
      </c>
      <c r="AI372" s="907" t="s">
        <v>1140</v>
      </c>
      <c r="AJ372" s="907" t="s">
        <v>1140</v>
      </c>
      <c r="AK372" s="907" t="s">
        <v>1140</v>
      </c>
      <c r="AL372" s="907" t="s">
        <v>1140</v>
      </c>
      <c r="AM372" s="907" t="s">
        <v>1140</v>
      </c>
      <c r="AN372" s="907" t="s">
        <v>1140</v>
      </c>
      <c r="AO372" s="907" t="s">
        <v>1140</v>
      </c>
      <c r="AP372" s="907" t="s">
        <v>1140</v>
      </c>
      <c r="AQ372" s="907" t="s">
        <v>1140</v>
      </c>
      <c r="AR372" s="907" t="s">
        <v>1140</v>
      </c>
      <c r="AS372" s="907" t="s">
        <v>1140</v>
      </c>
      <c r="AT372" s="907" t="s">
        <v>1140</v>
      </c>
      <c r="AU372" s="907" t="s">
        <v>1140</v>
      </c>
      <c r="AV372" s="907" t="s">
        <v>1140</v>
      </c>
      <c r="AW372" s="907" t="s">
        <v>1140</v>
      </c>
      <c r="AX372" s="907" t="s">
        <v>1140</v>
      </c>
      <c r="AY372" s="907" t="s">
        <v>534</v>
      </c>
      <c r="AZ372" s="907" t="s">
        <v>534</v>
      </c>
      <c r="BA372" s="907" t="s">
        <v>1140</v>
      </c>
      <c r="BB372" s="907" t="s">
        <v>534</v>
      </c>
      <c r="BC372" s="907" t="s">
        <v>1140</v>
      </c>
      <c r="BD372" s="907" t="s">
        <v>534</v>
      </c>
      <c r="BE372" s="907" t="s">
        <v>1140</v>
      </c>
      <c r="BF372" s="907" t="s">
        <v>1140</v>
      </c>
      <c r="BG372" s="907" t="s">
        <v>534</v>
      </c>
      <c r="BH372" s="907" t="s">
        <v>534</v>
      </c>
      <c r="BI372" s="907" t="s">
        <v>1140</v>
      </c>
      <c r="BJ372" s="907" t="s">
        <v>534</v>
      </c>
      <c r="BK372" s="907" t="s">
        <v>1140</v>
      </c>
      <c r="BL372" s="907" t="s">
        <v>534</v>
      </c>
      <c r="BM372" s="907" t="s">
        <v>1140</v>
      </c>
      <c r="BN372" s="907" t="s">
        <v>1140</v>
      </c>
      <c r="BO372" s="907" t="s">
        <v>534</v>
      </c>
      <c r="BP372" s="907" t="s">
        <v>534</v>
      </c>
      <c r="BQ372" s="907" t="s">
        <v>534</v>
      </c>
      <c r="BR372" s="907" t="s">
        <v>534</v>
      </c>
      <c r="BS372" s="907" t="s">
        <v>1140</v>
      </c>
      <c r="BT372" s="907" t="s">
        <v>534</v>
      </c>
      <c r="BU372" s="907" t="s">
        <v>1140</v>
      </c>
      <c r="BV372" s="907" t="s">
        <v>1140</v>
      </c>
      <c r="BW372" s="907" t="s">
        <v>1140</v>
      </c>
      <c r="BX372" s="907" t="s">
        <v>1140</v>
      </c>
      <c r="BY372" s="907" t="s">
        <v>1140</v>
      </c>
      <c r="BZ372" s="907" t="s">
        <v>534</v>
      </c>
      <c r="CA372" s="907" t="s">
        <v>534</v>
      </c>
      <c r="CB372" s="907" t="s">
        <v>1140</v>
      </c>
      <c r="CC372" s="907" t="s">
        <v>1140</v>
      </c>
      <c r="CD372" s="907" t="s">
        <v>1140</v>
      </c>
      <c r="CE372" s="907" t="s">
        <v>1140</v>
      </c>
      <c r="CF372" s="907" t="s">
        <v>534</v>
      </c>
      <c r="CG372" s="907" t="s">
        <v>1140</v>
      </c>
      <c r="CH372" s="907" t="s">
        <v>1140</v>
      </c>
      <c r="CI372" s="907" t="s">
        <v>1140</v>
      </c>
      <c r="CJ372" s="907" t="s">
        <v>1140</v>
      </c>
      <c r="CK372" s="907" t="s">
        <v>1140</v>
      </c>
      <c r="CL372" s="907" t="s">
        <v>1140</v>
      </c>
      <c r="CM372" s="907" t="s">
        <v>1140</v>
      </c>
      <c r="CN372" s="907" t="s">
        <v>534</v>
      </c>
      <c r="CO372" s="907" t="s">
        <v>1140</v>
      </c>
      <c r="CP372" s="907" t="s">
        <v>1140</v>
      </c>
      <c r="CQ372" s="907" t="s">
        <v>1140</v>
      </c>
      <c r="CR372" s="907" t="s">
        <v>1140</v>
      </c>
      <c r="CS372" s="907" t="s">
        <v>1140</v>
      </c>
      <c r="CT372" s="907" t="s">
        <v>1140</v>
      </c>
      <c r="CU372" s="907" t="s">
        <v>1140</v>
      </c>
      <c r="CV372" s="907" t="s">
        <v>1140</v>
      </c>
      <c r="CW372" s="907" t="s">
        <v>1140</v>
      </c>
      <c r="CX372" s="907" t="s">
        <v>1140</v>
      </c>
      <c r="CY372" s="907" t="s">
        <v>1140</v>
      </c>
      <c r="CZ372" s="907" t="s">
        <v>534</v>
      </c>
      <c r="DA372" s="907" t="s">
        <v>1140</v>
      </c>
      <c r="DB372" s="907" t="s">
        <v>1140</v>
      </c>
      <c r="DC372" s="907" t="s">
        <v>1140</v>
      </c>
      <c r="DD372" s="907" t="s">
        <v>1140</v>
      </c>
      <c r="DE372" s="907" t="s">
        <v>1140</v>
      </c>
      <c r="DF372" s="907" t="s">
        <v>1140</v>
      </c>
      <c r="DG372" s="907" t="s">
        <v>1140</v>
      </c>
      <c r="DH372" s="907" t="s">
        <v>1140</v>
      </c>
      <c r="DI372" s="907" t="s">
        <v>1140</v>
      </c>
      <c r="DJ372" s="907" t="s">
        <v>534</v>
      </c>
      <c r="DK372" s="907" t="s">
        <v>1140</v>
      </c>
      <c r="DL372" s="907" t="s">
        <v>1140</v>
      </c>
      <c r="DM372" s="907" t="s">
        <v>1140</v>
      </c>
      <c r="DN372" s="907" t="s">
        <v>1140</v>
      </c>
      <c r="DO372" s="907" t="s">
        <v>1140</v>
      </c>
      <c r="DP372" s="907" t="s">
        <v>1140</v>
      </c>
      <c r="DQ372" s="907" t="s">
        <v>1140</v>
      </c>
      <c r="DR372" s="907" t="s">
        <v>1140</v>
      </c>
      <c r="DS372" s="907" t="s">
        <v>1140</v>
      </c>
      <c r="DT372" s="907" t="s">
        <v>1140</v>
      </c>
      <c r="DU372" s="907" t="s">
        <v>1140</v>
      </c>
      <c r="DV372" s="907" t="s">
        <v>1140</v>
      </c>
      <c r="DW372" s="907" t="s">
        <v>534</v>
      </c>
      <c r="DX372" s="907" t="s">
        <v>534</v>
      </c>
      <c r="DY372" s="907" t="s">
        <v>534</v>
      </c>
      <c r="DZ372" s="907" t="s">
        <v>534</v>
      </c>
      <c r="EA372" s="907" t="s">
        <v>534</v>
      </c>
      <c r="EB372" s="907" t="s">
        <v>534</v>
      </c>
      <c r="EC372" s="907" t="s">
        <v>534</v>
      </c>
      <c r="ED372" s="907" t="s">
        <v>534</v>
      </c>
      <c r="EE372" s="907" t="s">
        <v>534</v>
      </c>
      <c r="EF372" s="907" t="s">
        <v>1140</v>
      </c>
      <c r="EG372" s="907" t="s">
        <v>1140</v>
      </c>
      <c r="EH372" s="907" t="s">
        <v>1140</v>
      </c>
      <c r="EI372" s="907" t="s">
        <v>1140</v>
      </c>
      <c r="EJ372" s="907" t="s">
        <v>1140</v>
      </c>
      <c r="EK372" s="907" t="s">
        <v>1140</v>
      </c>
      <c r="EL372" s="907" t="s">
        <v>1140</v>
      </c>
      <c r="EM372" s="907" t="s">
        <v>1140</v>
      </c>
      <c r="EN372" s="907" t="s">
        <v>1140</v>
      </c>
      <c r="EO372" s="907" t="s">
        <v>1140</v>
      </c>
      <c r="EP372" s="907" t="s">
        <v>1140</v>
      </c>
      <c r="EQ372" s="907" t="s">
        <v>1140</v>
      </c>
      <c r="ER372" s="907" t="s">
        <v>534</v>
      </c>
      <c r="ES372" s="907" t="s">
        <v>1140</v>
      </c>
      <c r="ET372" s="907" t="s">
        <v>534</v>
      </c>
      <c r="EU372" s="907" t="s">
        <v>534</v>
      </c>
      <c r="EV372" s="907" t="s">
        <v>1140</v>
      </c>
      <c r="EW372" s="907" t="s">
        <v>1140</v>
      </c>
      <c r="EX372" s="907" t="s">
        <v>534</v>
      </c>
      <c r="EY372" s="907" t="s">
        <v>1140</v>
      </c>
      <c r="EZ372" s="907" t="s">
        <v>1140</v>
      </c>
      <c r="FA372" s="907" t="s">
        <v>1140</v>
      </c>
      <c r="FB372" s="907" t="s">
        <v>1140</v>
      </c>
      <c r="FC372" s="907" t="s">
        <v>1140</v>
      </c>
      <c r="FD372" s="907" t="s">
        <v>1140</v>
      </c>
      <c r="FE372" s="907" t="s">
        <v>1140</v>
      </c>
      <c r="FF372" s="907" t="s">
        <v>1140</v>
      </c>
      <c r="FG372" s="907" t="s">
        <v>1140</v>
      </c>
      <c r="FH372" s="907" t="s">
        <v>534</v>
      </c>
      <c r="FI372" s="907" t="s">
        <v>534</v>
      </c>
      <c r="FJ372" s="907" t="s">
        <v>1140</v>
      </c>
      <c r="FK372" s="907" t="s">
        <v>1140</v>
      </c>
      <c r="FL372" s="907" t="s">
        <v>1140</v>
      </c>
      <c r="FM372" s="907" t="s">
        <v>1140</v>
      </c>
      <c r="FN372" s="907" t="s">
        <v>1140</v>
      </c>
      <c r="FO372" s="907" t="s">
        <v>1140</v>
      </c>
      <c r="FP372" s="907" t="s">
        <v>1140</v>
      </c>
      <c r="FQ372" s="907" t="s">
        <v>1140</v>
      </c>
      <c r="FR372" s="907" t="s">
        <v>534</v>
      </c>
      <c r="FS372" s="907" t="s">
        <v>1140</v>
      </c>
      <c r="FT372" s="907" t="s">
        <v>1140</v>
      </c>
      <c r="FU372" s="907" t="s">
        <v>1140</v>
      </c>
      <c r="FV372" s="907" t="s">
        <v>534</v>
      </c>
      <c r="FW372" s="907" t="s">
        <v>1140</v>
      </c>
      <c r="FX372" s="907" t="s">
        <v>534</v>
      </c>
      <c r="FY372" s="907" t="s">
        <v>534</v>
      </c>
      <c r="FZ372" s="907" t="s">
        <v>534</v>
      </c>
      <c r="GA372" s="907" t="s">
        <v>534</v>
      </c>
      <c r="GB372" s="907" t="s">
        <v>1140</v>
      </c>
      <c r="GC372" s="907" t="s">
        <v>1140</v>
      </c>
      <c r="GD372" s="907" t="s">
        <v>534</v>
      </c>
      <c r="GE372" s="907" t="s">
        <v>534</v>
      </c>
      <c r="GF372" s="907" t="s">
        <v>1140</v>
      </c>
      <c r="GG372" s="907" t="s">
        <v>1140</v>
      </c>
      <c r="GH372" s="907" t="s">
        <v>534</v>
      </c>
      <c r="GI372" s="907" t="s">
        <v>1140</v>
      </c>
      <c r="GJ372" s="907" t="s">
        <v>534</v>
      </c>
      <c r="GK372" s="907" t="s">
        <v>534</v>
      </c>
    </row>
    <row r="373" spans="1:193" x14ac:dyDescent="0.2">
      <c r="A373" s="906">
        <v>44833</v>
      </c>
      <c r="B373" s="907" t="s">
        <v>1140</v>
      </c>
      <c r="C373" s="907" t="s">
        <v>1140</v>
      </c>
      <c r="D373" s="907" t="s">
        <v>1140</v>
      </c>
      <c r="E373" s="907" t="s">
        <v>534</v>
      </c>
      <c r="F373" s="907" t="s">
        <v>1140</v>
      </c>
      <c r="G373" s="907" t="s">
        <v>1140</v>
      </c>
      <c r="H373" s="907" t="s">
        <v>1140</v>
      </c>
      <c r="I373" s="907" t="s">
        <v>534</v>
      </c>
      <c r="J373" s="907" t="s">
        <v>534</v>
      </c>
      <c r="K373" s="907" t="s">
        <v>534</v>
      </c>
      <c r="L373" s="907" t="s">
        <v>1140</v>
      </c>
      <c r="M373" s="907" t="s">
        <v>1140</v>
      </c>
      <c r="N373" s="907" t="s">
        <v>1140</v>
      </c>
      <c r="O373" s="907" t="s">
        <v>1140</v>
      </c>
      <c r="P373" s="907" t="s">
        <v>1140</v>
      </c>
      <c r="Q373" s="907" t="s">
        <v>1140</v>
      </c>
      <c r="R373" s="907" t="s">
        <v>1140</v>
      </c>
      <c r="S373" s="907" t="s">
        <v>1140</v>
      </c>
      <c r="T373" s="907" t="s">
        <v>1140</v>
      </c>
      <c r="U373" s="907" t="s">
        <v>1140</v>
      </c>
      <c r="V373" s="907" t="s">
        <v>1140</v>
      </c>
      <c r="W373" s="907" t="s">
        <v>534</v>
      </c>
      <c r="X373" s="907" t="s">
        <v>534</v>
      </c>
      <c r="Y373" s="907" t="s">
        <v>1140</v>
      </c>
      <c r="Z373" s="907" t="s">
        <v>1140</v>
      </c>
      <c r="AA373" s="907" t="s">
        <v>1140</v>
      </c>
      <c r="AB373" s="907" t="s">
        <v>1140</v>
      </c>
      <c r="AC373" s="907" t="s">
        <v>1140</v>
      </c>
      <c r="AD373" s="907" t="s">
        <v>1140</v>
      </c>
      <c r="AE373" s="907" t="s">
        <v>1140</v>
      </c>
      <c r="AF373" s="907" t="s">
        <v>1140</v>
      </c>
      <c r="AG373" s="907" t="s">
        <v>1140</v>
      </c>
      <c r="AH373" s="907" t="s">
        <v>1140</v>
      </c>
      <c r="AI373" s="907" t="s">
        <v>1140</v>
      </c>
      <c r="AJ373" s="907" t="s">
        <v>1140</v>
      </c>
      <c r="AK373" s="907" t="s">
        <v>1140</v>
      </c>
      <c r="AL373" s="907" t="s">
        <v>1140</v>
      </c>
      <c r="AM373" s="907" t="s">
        <v>1140</v>
      </c>
      <c r="AN373" s="907" t="s">
        <v>1140</v>
      </c>
      <c r="AO373" s="907" t="s">
        <v>1140</v>
      </c>
      <c r="AP373" s="907" t="s">
        <v>1140</v>
      </c>
      <c r="AQ373" s="907" t="s">
        <v>1140</v>
      </c>
      <c r="AR373" s="907" t="s">
        <v>1140</v>
      </c>
      <c r="AS373" s="907" t="s">
        <v>1140</v>
      </c>
      <c r="AT373" s="907" t="s">
        <v>1140</v>
      </c>
      <c r="AU373" s="907" t="s">
        <v>1140</v>
      </c>
      <c r="AV373" s="907" t="s">
        <v>1140</v>
      </c>
      <c r="AW373" s="907" t="s">
        <v>1140</v>
      </c>
      <c r="AX373" s="907" t="s">
        <v>1140</v>
      </c>
      <c r="AY373" s="907" t="s">
        <v>534</v>
      </c>
      <c r="AZ373" s="907" t="s">
        <v>534</v>
      </c>
      <c r="BA373" s="907" t="s">
        <v>1140</v>
      </c>
      <c r="BB373" s="907" t="s">
        <v>534</v>
      </c>
      <c r="BC373" s="907" t="s">
        <v>1140</v>
      </c>
      <c r="BD373" s="907" t="s">
        <v>534</v>
      </c>
      <c r="BE373" s="907" t="s">
        <v>1140</v>
      </c>
      <c r="BF373" s="907" t="s">
        <v>1140</v>
      </c>
      <c r="BG373" s="907" t="s">
        <v>534</v>
      </c>
      <c r="BH373" s="907" t="s">
        <v>534</v>
      </c>
      <c r="BI373" s="907" t="s">
        <v>1140</v>
      </c>
      <c r="BJ373" s="907" t="s">
        <v>534</v>
      </c>
      <c r="BK373" s="907" t="s">
        <v>1140</v>
      </c>
      <c r="BL373" s="907" t="s">
        <v>534</v>
      </c>
      <c r="BM373" s="907" t="s">
        <v>1140</v>
      </c>
      <c r="BN373" s="907" t="s">
        <v>1140</v>
      </c>
      <c r="BO373" s="907" t="s">
        <v>534</v>
      </c>
      <c r="BP373" s="907" t="s">
        <v>534</v>
      </c>
      <c r="BQ373" s="907" t="s">
        <v>534</v>
      </c>
      <c r="BR373" s="907" t="s">
        <v>534</v>
      </c>
      <c r="BS373" s="907" t="s">
        <v>1140</v>
      </c>
      <c r="BT373" s="907" t="s">
        <v>534</v>
      </c>
      <c r="BU373" s="907" t="s">
        <v>1140</v>
      </c>
      <c r="BV373" s="907" t="s">
        <v>1140</v>
      </c>
      <c r="BW373" s="907" t="s">
        <v>1140</v>
      </c>
      <c r="BX373" s="907" t="s">
        <v>1140</v>
      </c>
      <c r="BY373" s="907" t="s">
        <v>1140</v>
      </c>
      <c r="BZ373" s="907" t="s">
        <v>534</v>
      </c>
      <c r="CA373" s="907" t="s">
        <v>534</v>
      </c>
      <c r="CB373" s="907" t="s">
        <v>1140</v>
      </c>
      <c r="CC373" s="907" t="s">
        <v>1140</v>
      </c>
      <c r="CD373" s="907" t="s">
        <v>1140</v>
      </c>
      <c r="CE373" s="907" t="s">
        <v>1140</v>
      </c>
      <c r="CF373" s="907" t="s">
        <v>534</v>
      </c>
      <c r="CG373" s="907" t="s">
        <v>1140</v>
      </c>
      <c r="CH373" s="907" t="s">
        <v>1140</v>
      </c>
      <c r="CI373" s="907" t="s">
        <v>1140</v>
      </c>
      <c r="CJ373" s="907" t="s">
        <v>1140</v>
      </c>
      <c r="CK373" s="907" t="s">
        <v>1140</v>
      </c>
      <c r="CL373" s="907" t="s">
        <v>1140</v>
      </c>
      <c r="CM373" s="907" t="s">
        <v>1140</v>
      </c>
      <c r="CN373" s="907" t="s">
        <v>534</v>
      </c>
      <c r="CO373" s="907" t="s">
        <v>1140</v>
      </c>
      <c r="CP373" s="907" t="s">
        <v>1140</v>
      </c>
      <c r="CQ373" s="907" t="s">
        <v>1140</v>
      </c>
      <c r="CR373" s="907" t="s">
        <v>1140</v>
      </c>
      <c r="CS373" s="907" t="s">
        <v>1140</v>
      </c>
      <c r="CT373" s="907" t="s">
        <v>1140</v>
      </c>
      <c r="CU373" s="907" t="s">
        <v>1140</v>
      </c>
      <c r="CV373" s="907" t="s">
        <v>1140</v>
      </c>
      <c r="CW373" s="907" t="s">
        <v>1140</v>
      </c>
      <c r="CX373" s="907" t="s">
        <v>1140</v>
      </c>
      <c r="CY373" s="907" t="s">
        <v>1140</v>
      </c>
      <c r="CZ373" s="907" t="s">
        <v>1140</v>
      </c>
      <c r="DA373" s="907" t="s">
        <v>1140</v>
      </c>
      <c r="DB373" s="907" t="s">
        <v>1140</v>
      </c>
      <c r="DC373" s="907" t="s">
        <v>1140</v>
      </c>
      <c r="DD373" s="907" t="s">
        <v>1140</v>
      </c>
      <c r="DE373" s="907" t="s">
        <v>1140</v>
      </c>
      <c r="DF373" s="907" t="s">
        <v>1140</v>
      </c>
      <c r="DG373" s="907" t="s">
        <v>1140</v>
      </c>
      <c r="DH373" s="907" t="s">
        <v>1140</v>
      </c>
      <c r="DI373" s="907" t="s">
        <v>1140</v>
      </c>
      <c r="DJ373" s="907" t="s">
        <v>534</v>
      </c>
      <c r="DK373" s="907" t="s">
        <v>1140</v>
      </c>
      <c r="DL373" s="907" t="s">
        <v>1140</v>
      </c>
      <c r="DM373" s="907" t="s">
        <v>1140</v>
      </c>
      <c r="DN373" s="907" t="s">
        <v>1140</v>
      </c>
      <c r="DO373" s="907" t="s">
        <v>1140</v>
      </c>
      <c r="DP373" s="907" t="s">
        <v>1140</v>
      </c>
      <c r="DQ373" s="907" t="s">
        <v>1140</v>
      </c>
      <c r="DR373" s="907" t="s">
        <v>534</v>
      </c>
      <c r="DS373" s="907" t="s">
        <v>534</v>
      </c>
      <c r="DT373" s="907" t="s">
        <v>1140</v>
      </c>
      <c r="DU373" s="907" t="s">
        <v>1140</v>
      </c>
      <c r="DV373" s="907" t="s">
        <v>1140</v>
      </c>
      <c r="DW373" s="907" t="s">
        <v>534</v>
      </c>
      <c r="DX373" s="907" t="s">
        <v>534</v>
      </c>
      <c r="DY373" s="907" t="s">
        <v>534</v>
      </c>
      <c r="DZ373" s="907" t="s">
        <v>534</v>
      </c>
      <c r="EA373" s="907" t="s">
        <v>534</v>
      </c>
      <c r="EB373" s="907" t="s">
        <v>1140</v>
      </c>
      <c r="EC373" s="907" t="s">
        <v>534</v>
      </c>
      <c r="ED373" s="907" t="s">
        <v>534</v>
      </c>
      <c r="EE373" s="907" t="s">
        <v>534</v>
      </c>
      <c r="EF373" s="907" t="s">
        <v>1140</v>
      </c>
      <c r="EG373" s="907" t="s">
        <v>1140</v>
      </c>
      <c r="EH373" s="907" t="s">
        <v>1140</v>
      </c>
      <c r="EI373" s="907" t="s">
        <v>1140</v>
      </c>
      <c r="EJ373" s="907" t="s">
        <v>1140</v>
      </c>
      <c r="EK373" s="907" t="s">
        <v>1140</v>
      </c>
      <c r="EL373" s="907" t="s">
        <v>1140</v>
      </c>
      <c r="EM373" s="907" t="s">
        <v>1140</v>
      </c>
      <c r="EN373" s="907" t="s">
        <v>1140</v>
      </c>
      <c r="EO373" s="907" t="s">
        <v>1140</v>
      </c>
      <c r="EP373" s="907" t="s">
        <v>1140</v>
      </c>
      <c r="EQ373" s="907" t="s">
        <v>1140</v>
      </c>
      <c r="ER373" s="907" t="s">
        <v>1140</v>
      </c>
      <c r="ES373" s="907" t="s">
        <v>1140</v>
      </c>
      <c r="ET373" s="907" t="s">
        <v>534</v>
      </c>
      <c r="EU373" s="907" t="s">
        <v>534</v>
      </c>
      <c r="EV373" s="907" t="s">
        <v>1140</v>
      </c>
      <c r="EW373" s="907" t="s">
        <v>1140</v>
      </c>
      <c r="EX373" s="907" t="s">
        <v>534</v>
      </c>
      <c r="EY373" s="907" t="s">
        <v>1140</v>
      </c>
      <c r="EZ373" s="907" t="s">
        <v>1140</v>
      </c>
      <c r="FA373" s="907" t="s">
        <v>1140</v>
      </c>
      <c r="FB373" s="907" t="s">
        <v>1140</v>
      </c>
      <c r="FC373" s="907" t="s">
        <v>1140</v>
      </c>
      <c r="FD373" s="907" t="s">
        <v>1140</v>
      </c>
      <c r="FE373" s="907" t="s">
        <v>534</v>
      </c>
      <c r="FF373" s="907" t="s">
        <v>1140</v>
      </c>
      <c r="FG373" s="907" t="s">
        <v>1140</v>
      </c>
      <c r="FH373" s="907" t="s">
        <v>534</v>
      </c>
      <c r="FI373" s="907" t="s">
        <v>534</v>
      </c>
      <c r="FJ373" s="907" t="s">
        <v>1140</v>
      </c>
      <c r="FK373" s="907" t="s">
        <v>1140</v>
      </c>
      <c r="FL373" s="907" t="s">
        <v>1140</v>
      </c>
      <c r="FM373" s="907" t="s">
        <v>1140</v>
      </c>
      <c r="FN373" s="907" t="s">
        <v>1140</v>
      </c>
      <c r="FO373" s="907" t="s">
        <v>1140</v>
      </c>
      <c r="FP373" s="907" t="s">
        <v>1140</v>
      </c>
      <c r="FQ373" s="907" t="s">
        <v>1140</v>
      </c>
      <c r="FR373" s="907" t="s">
        <v>534</v>
      </c>
      <c r="FS373" s="907" t="s">
        <v>1140</v>
      </c>
      <c r="FT373" s="907" t="s">
        <v>1140</v>
      </c>
      <c r="FU373" s="907" t="s">
        <v>1140</v>
      </c>
      <c r="FV373" s="907" t="s">
        <v>534</v>
      </c>
      <c r="FW373" s="907" t="s">
        <v>1140</v>
      </c>
      <c r="FX373" s="907" t="s">
        <v>534</v>
      </c>
      <c r="FY373" s="907" t="s">
        <v>534</v>
      </c>
      <c r="FZ373" s="907" t="s">
        <v>534</v>
      </c>
      <c r="GA373" s="907" t="s">
        <v>534</v>
      </c>
      <c r="GB373" s="907" t="s">
        <v>534</v>
      </c>
      <c r="GC373" s="907" t="s">
        <v>1140</v>
      </c>
      <c r="GD373" s="907" t="s">
        <v>534</v>
      </c>
      <c r="GE373" s="907" t="s">
        <v>534</v>
      </c>
      <c r="GF373" s="907" t="s">
        <v>1140</v>
      </c>
      <c r="GG373" s="907" t="s">
        <v>1140</v>
      </c>
      <c r="GH373" s="907" t="s">
        <v>534</v>
      </c>
      <c r="GI373" s="907" t="s">
        <v>1140</v>
      </c>
      <c r="GJ373" s="907" t="s">
        <v>534</v>
      </c>
      <c r="GK373" s="907" t="s">
        <v>534</v>
      </c>
    </row>
    <row r="374" spans="1:193" x14ac:dyDescent="0.2">
      <c r="A374" s="906">
        <v>44834</v>
      </c>
      <c r="B374" s="907" t="s">
        <v>1140</v>
      </c>
      <c r="C374" s="907" t="s">
        <v>1140</v>
      </c>
      <c r="D374" s="907" t="s">
        <v>1140</v>
      </c>
      <c r="E374" s="907" t="s">
        <v>534</v>
      </c>
      <c r="F374" s="907" t="s">
        <v>1140</v>
      </c>
      <c r="G374" s="907" t="s">
        <v>1140</v>
      </c>
      <c r="H374" s="907" t="s">
        <v>1140</v>
      </c>
      <c r="I374" s="907" t="s">
        <v>534</v>
      </c>
      <c r="J374" s="907" t="s">
        <v>534</v>
      </c>
      <c r="K374" s="907" t="s">
        <v>534</v>
      </c>
      <c r="L374" s="907" t="s">
        <v>1140</v>
      </c>
      <c r="M374" s="907" t="s">
        <v>1140</v>
      </c>
      <c r="N374" s="907" t="s">
        <v>1140</v>
      </c>
      <c r="O374" s="907" t="s">
        <v>1140</v>
      </c>
      <c r="P374" s="907" t="s">
        <v>1140</v>
      </c>
      <c r="Q374" s="907" t="s">
        <v>1140</v>
      </c>
      <c r="R374" s="907" t="s">
        <v>1140</v>
      </c>
      <c r="S374" s="907" t="s">
        <v>1140</v>
      </c>
      <c r="T374" s="907" t="s">
        <v>534</v>
      </c>
      <c r="U374" s="907" t="s">
        <v>1140</v>
      </c>
      <c r="V374" s="907" t="s">
        <v>1140</v>
      </c>
      <c r="W374" s="907" t="s">
        <v>534</v>
      </c>
      <c r="X374" s="907" t="s">
        <v>534</v>
      </c>
      <c r="Y374" s="907" t="s">
        <v>1140</v>
      </c>
      <c r="Z374" s="907" t="s">
        <v>1140</v>
      </c>
      <c r="AA374" s="907" t="s">
        <v>1140</v>
      </c>
      <c r="AB374" s="907" t="s">
        <v>1140</v>
      </c>
      <c r="AC374" s="907" t="s">
        <v>1140</v>
      </c>
      <c r="AD374" s="907" t="s">
        <v>1140</v>
      </c>
      <c r="AE374" s="907" t="s">
        <v>1140</v>
      </c>
      <c r="AF374" s="907" t="s">
        <v>1140</v>
      </c>
      <c r="AG374" s="907" t="s">
        <v>1140</v>
      </c>
      <c r="AH374" s="907" t="s">
        <v>1140</v>
      </c>
      <c r="AI374" s="907" t="s">
        <v>1140</v>
      </c>
      <c r="AJ374" s="907" t="s">
        <v>1140</v>
      </c>
      <c r="AK374" s="907" t="s">
        <v>1140</v>
      </c>
      <c r="AL374" s="907" t="s">
        <v>1140</v>
      </c>
      <c r="AM374" s="907" t="s">
        <v>1140</v>
      </c>
      <c r="AN374" s="907" t="s">
        <v>1140</v>
      </c>
      <c r="AO374" s="907" t="s">
        <v>1140</v>
      </c>
      <c r="AP374" s="907" t="s">
        <v>1140</v>
      </c>
      <c r="AQ374" s="907" t="s">
        <v>1140</v>
      </c>
      <c r="AR374" s="907" t="s">
        <v>1140</v>
      </c>
      <c r="AS374" s="907" t="s">
        <v>1140</v>
      </c>
      <c r="AT374" s="907" t="s">
        <v>1140</v>
      </c>
      <c r="AU374" s="907" t="s">
        <v>1140</v>
      </c>
      <c r="AV374" s="907" t="s">
        <v>1140</v>
      </c>
      <c r="AW374" s="907" t="s">
        <v>1140</v>
      </c>
      <c r="AX374" s="907" t="s">
        <v>1140</v>
      </c>
      <c r="AY374" s="907" t="s">
        <v>534</v>
      </c>
      <c r="AZ374" s="907" t="s">
        <v>534</v>
      </c>
      <c r="BA374" s="907" t="s">
        <v>1140</v>
      </c>
      <c r="BB374" s="907" t="s">
        <v>534</v>
      </c>
      <c r="BC374" s="907" t="s">
        <v>1140</v>
      </c>
      <c r="BD374" s="907" t="s">
        <v>534</v>
      </c>
      <c r="BE374" s="907" t="s">
        <v>1140</v>
      </c>
      <c r="BF374" s="907" t="s">
        <v>1140</v>
      </c>
      <c r="BG374" s="907" t="s">
        <v>534</v>
      </c>
      <c r="BH374" s="907" t="s">
        <v>534</v>
      </c>
      <c r="BI374" s="907" t="s">
        <v>1140</v>
      </c>
      <c r="BJ374" s="907" t="s">
        <v>534</v>
      </c>
      <c r="BK374" s="907" t="s">
        <v>1140</v>
      </c>
      <c r="BL374" s="907" t="s">
        <v>534</v>
      </c>
      <c r="BM374" s="907" t="s">
        <v>1140</v>
      </c>
      <c r="BN374" s="907" t="s">
        <v>1140</v>
      </c>
      <c r="BO374" s="907" t="s">
        <v>534</v>
      </c>
      <c r="BP374" s="907" t="s">
        <v>534</v>
      </c>
      <c r="BQ374" s="907" t="s">
        <v>534</v>
      </c>
      <c r="BR374" s="907" t="s">
        <v>534</v>
      </c>
      <c r="BS374" s="907" t="s">
        <v>1140</v>
      </c>
      <c r="BT374" s="907" t="s">
        <v>534</v>
      </c>
      <c r="BU374" s="907" t="s">
        <v>1140</v>
      </c>
      <c r="BV374" s="907" t="s">
        <v>1140</v>
      </c>
      <c r="BW374" s="907" t="s">
        <v>1140</v>
      </c>
      <c r="BX374" s="907" t="s">
        <v>1140</v>
      </c>
      <c r="BY374" s="907" t="s">
        <v>1140</v>
      </c>
      <c r="BZ374" s="907" t="s">
        <v>534</v>
      </c>
      <c r="CA374" s="907" t="s">
        <v>534</v>
      </c>
      <c r="CB374" s="907" t="s">
        <v>1140</v>
      </c>
      <c r="CC374" s="907" t="s">
        <v>1140</v>
      </c>
      <c r="CD374" s="907" t="s">
        <v>1140</v>
      </c>
      <c r="CE374" s="907" t="s">
        <v>534</v>
      </c>
      <c r="CF374" s="907" t="s">
        <v>534</v>
      </c>
      <c r="CG374" s="907" t="s">
        <v>1140</v>
      </c>
      <c r="CH374" s="907" t="s">
        <v>1140</v>
      </c>
      <c r="CI374" s="907" t="s">
        <v>1140</v>
      </c>
      <c r="CJ374" s="907" t="s">
        <v>1140</v>
      </c>
      <c r="CK374" s="907" t="s">
        <v>1140</v>
      </c>
      <c r="CL374" s="907" t="s">
        <v>1140</v>
      </c>
      <c r="CM374" s="907" t="s">
        <v>1140</v>
      </c>
      <c r="CN374" s="907" t="s">
        <v>534</v>
      </c>
      <c r="CO374" s="907" t="s">
        <v>1140</v>
      </c>
      <c r="CP374" s="907" t="s">
        <v>1140</v>
      </c>
      <c r="CQ374" s="907" t="s">
        <v>1140</v>
      </c>
      <c r="CR374" s="907" t="s">
        <v>1140</v>
      </c>
      <c r="CS374" s="907" t="s">
        <v>1140</v>
      </c>
      <c r="CT374" s="907" t="s">
        <v>1140</v>
      </c>
      <c r="CU374" s="907" t="s">
        <v>1140</v>
      </c>
      <c r="CV374" s="907" t="s">
        <v>1140</v>
      </c>
      <c r="CW374" s="907" t="s">
        <v>1140</v>
      </c>
      <c r="CX374" s="907" t="s">
        <v>1140</v>
      </c>
      <c r="CY374" s="907" t="s">
        <v>1140</v>
      </c>
      <c r="CZ374" s="907" t="s">
        <v>534</v>
      </c>
      <c r="DA374" s="907" t="s">
        <v>1140</v>
      </c>
      <c r="DB374" s="907" t="s">
        <v>1140</v>
      </c>
      <c r="DC374" s="907" t="s">
        <v>1140</v>
      </c>
      <c r="DD374" s="907" t="s">
        <v>1140</v>
      </c>
      <c r="DE374" s="907" t="s">
        <v>1140</v>
      </c>
      <c r="DF374" s="907" t="s">
        <v>1140</v>
      </c>
      <c r="DG374" s="907" t="s">
        <v>1140</v>
      </c>
      <c r="DH374" s="907" t="s">
        <v>1140</v>
      </c>
      <c r="DI374" s="907" t="s">
        <v>1140</v>
      </c>
      <c r="DJ374" s="907" t="s">
        <v>534</v>
      </c>
      <c r="DK374" s="907" t="s">
        <v>1140</v>
      </c>
      <c r="DL374" s="907" t="s">
        <v>1140</v>
      </c>
      <c r="DM374" s="907" t="s">
        <v>1140</v>
      </c>
      <c r="DN374" s="907" t="s">
        <v>1140</v>
      </c>
      <c r="DO374" s="907" t="s">
        <v>1140</v>
      </c>
      <c r="DP374" s="907" t="s">
        <v>1140</v>
      </c>
      <c r="DQ374" s="907" t="s">
        <v>1140</v>
      </c>
      <c r="DR374" s="907" t="s">
        <v>1140</v>
      </c>
      <c r="DS374" s="907" t="s">
        <v>1140</v>
      </c>
      <c r="DT374" s="907" t="s">
        <v>1140</v>
      </c>
      <c r="DU374" s="907" t="s">
        <v>1140</v>
      </c>
      <c r="DV374" s="907" t="s">
        <v>1140</v>
      </c>
      <c r="DW374" s="907" t="s">
        <v>534</v>
      </c>
      <c r="DX374" s="907" t="s">
        <v>534</v>
      </c>
      <c r="DY374" s="907" t="s">
        <v>534</v>
      </c>
      <c r="DZ374" s="907" t="s">
        <v>1140</v>
      </c>
      <c r="EA374" s="907" t="s">
        <v>534</v>
      </c>
      <c r="EB374" s="907" t="s">
        <v>534</v>
      </c>
      <c r="EC374" s="907" t="s">
        <v>534</v>
      </c>
      <c r="ED374" s="907" t="s">
        <v>534</v>
      </c>
      <c r="EE374" s="907" t="s">
        <v>534</v>
      </c>
      <c r="EF374" s="907" t="s">
        <v>1140</v>
      </c>
      <c r="EG374" s="907" t="s">
        <v>1140</v>
      </c>
      <c r="EH374" s="907" t="s">
        <v>1140</v>
      </c>
      <c r="EI374" s="907" t="s">
        <v>1140</v>
      </c>
      <c r="EJ374" s="907" t="s">
        <v>1140</v>
      </c>
      <c r="EK374" s="907" t="s">
        <v>1140</v>
      </c>
      <c r="EL374" s="907" t="s">
        <v>1140</v>
      </c>
      <c r="EM374" s="907" t="s">
        <v>1140</v>
      </c>
      <c r="EN374" s="907" t="s">
        <v>1140</v>
      </c>
      <c r="EO374" s="907" t="s">
        <v>1140</v>
      </c>
      <c r="EP374" s="907" t="s">
        <v>1140</v>
      </c>
      <c r="EQ374" s="907" t="s">
        <v>1140</v>
      </c>
      <c r="ER374" s="907" t="s">
        <v>534</v>
      </c>
      <c r="ES374" s="907" t="s">
        <v>534</v>
      </c>
      <c r="ET374" s="907" t="s">
        <v>534</v>
      </c>
      <c r="EU374" s="907" t="s">
        <v>534</v>
      </c>
      <c r="EV374" s="907" t="s">
        <v>1140</v>
      </c>
      <c r="EW374" s="907" t="s">
        <v>1140</v>
      </c>
      <c r="EX374" s="907" t="s">
        <v>534</v>
      </c>
      <c r="EY374" s="907" t="s">
        <v>1140</v>
      </c>
      <c r="EZ374" s="907" t="s">
        <v>1140</v>
      </c>
      <c r="FA374" s="907" t="s">
        <v>1140</v>
      </c>
      <c r="FB374" s="907" t="s">
        <v>1140</v>
      </c>
      <c r="FC374" s="907" t="s">
        <v>534</v>
      </c>
      <c r="FD374" s="907" t="s">
        <v>1140</v>
      </c>
      <c r="FE374" s="907" t="s">
        <v>1140</v>
      </c>
      <c r="FF374" s="907" t="s">
        <v>1140</v>
      </c>
      <c r="FG374" s="907" t="s">
        <v>1140</v>
      </c>
      <c r="FH374" s="907" t="s">
        <v>534</v>
      </c>
      <c r="FI374" s="907" t="s">
        <v>534</v>
      </c>
      <c r="FJ374" s="907" t="s">
        <v>1140</v>
      </c>
      <c r="FK374" s="907" t="s">
        <v>1140</v>
      </c>
      <c r="FL374" s="907" t="s">
        <v>1140</v>
      </c>
      <c r="FM374" s="907" t="s">
        <v>1140</v>
      </c>
      <c r="FN374" s="907" t="s">
        <v>1140</v>
      </c>
      <c r="FO374" s="907" t="s">
        <v>1140</v>
      </c>
      <c r="FP374" s="907" t="s">
        <v>1140</v>
      </c>
      <c r="FQ374" s="907" t="s">
        <v>1140</v>
      </c>
      <c r="FR374" s="907" t="s">
        <v>534</v>
      </c>
      <c r="FS374" s="907" t="s">
        <v>1140</v>
      </c>
      <c r="FT374" s="907" t="s">
        <v>1140</v>
      </c>
      <c r="FU374" s="907" t="s">
        <v>1140</v>
      </c>
      <c r="FV374" s="907" t="s">
        <v>534</v>
      </c>
      <c r="FW374" s="907" t="s">
        <v>1140</v>
      </c>
      <c r="FX374" s="907" t="s">
        <v>534</v>
      </c>
      <c r="FY374" s="907" t="s">
        <v>534</v>
      </c>
      <c r="FZ374" s="907" t="s">
        <v>534</v>
      </c>
      <c r="GA374" s="907" t="s">
        <v>534</v>
      </c>
      <c r="GB374" s="907" t="s">
        <v>534</v>
      </c>
      <c r="GC374" s="907" t="s">
        <v>1140</v>
      </c>
      <c r="GD374" s="907" t="s">
        <v>534</v>
      </c>
      <c r="GE374" s="907" t="s">
        <v>534</v>
      </c>
      <c r="GF374" s="907" t="s">
        <v>1140</v>
      </c>
      <c r="GG374" s="907" t="s">
        <v>1140</v>
      </c>
      <c r="GH374" s="907" t="s">
        <v>534</v>
      </c>
      <c r="GI374" s="907" t="s">
        <v>1140</v>
      </c>
      <c r="GJ374" s="907" t="s">
        <v>534</v>
      </c>
      <c r="GK374" s="907" t="s">
        <v>1140</v>
      </c>
    </row>
  </sheetData>
  <mergeCells count="37">
    <mergeCell ref="B8:E8"/>
    <mergeCell ref="F8:I8"/>
    <mergeCell ref="J8:M8"/>
    <mergeCell ref="N8:P8"/>
    <mergeCell ref="Q8:R8"/>
    <mergeCell ref="S8:V8"/>
    <mergeCell ref="W8:X8"/>
    <mergeCell ref="Y8:AE8"/>
    <mergeCell ref="AF8:AH8"/>
    <mergeCell ref="AJ8:AO8"/>
    <mergeCell ref="AP8:AQ8"/>
    <mergeCell ref="AR8:AT8"/>
    <mergeCell ref="AU8:AV8"/>
    <mergeCell ref="AW8:BD8"/>
    <mergeCell ref="BE8:BL8"/>
    <mergeCell ref="BM8:BT8"/>
    <mergeCell ref="BU8:BV8"/>
    <mergeCell ref="BW8:CF8"/>
    <mergeCell ref="CG8:CK8"/>
    <mergeCell ref="CL8:CQ8"/>
    <mergeCell ref="CR8:CZ8"/>
    <mergeCell ref="DA8:DB8"/>
    <mergeCell ref="DC8:DD8"/>
    <mergeCell ref="DE8:DG8"/>
    <mergeCell ref="DH8:DJ8"/>
    <mergeCell ref="DK8:DQ8"/>
    <mergeCell ref="DR8:DT8"/>
    <mergeCell ref="DU8:EB8"/>
    <mergeCell ref="EC8:EG8"/>
    <mergeCell ref="EH8:EK8"/>
    <mergeCell ref="FN8:FW8"/>
    <mergeCell ref="FX8:GK8"/>
    <mergeCell ref="EL8:EO8"/>
    <mergeCell ref="EP8:EQ8"/>
    <mergeCell ref="ER8:FG8"/>
    <mergeCell ref="FH8:FJ8"/>
    <mergeCell ref="FK8:FM8"/>
  </mergeCells>
  <conditionalFormatting sqref="A1:GK3 A5:GK374 A4 C4:GK4">
    <cfRule type="containsText" dxfId="3" priority="1" operator="containsText" text="DATA ERROR">
      <formula>NOT(ISERROR(SEARCH("DATA ERROR",A1)))</formula>
    </cfRule>
    <cfRule type="containsText" dxfId="2" priority="2" operator="containsText" text="NO DATA">
      <formula>NOT(ISERROR(SEARCH("NO DATA",A1)))</formula>
    </cfRule>
    <cfRule type="containsText" dxfId="1" priority="3" operator="containsText" text="MISSING">
      <formula>NOT(ISERROR(SEARCH("MISSING",A1)))</formula>
    </cfRule>
    <cfRule type="containsText" dxfId="0" priority="4" operator="containsText" text="EMPTY">
      <formula>NOT(ISERROR(SEARCH("EMPTY",A1)))</formula>
    </cfRule>
  </conditionalFormatting>
  <printOptions horizontalCentered="1"/>
  <pageMargins left="0.75" right="0.75" top="1" bottom="1" header="0.5" footer="0.5"/>
  <pageSetup scale="7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tabColor rgb="FFFFC000"/>
  </sheetPr>
  <dimension ref="A1:B35"/>
  <sheetViews>
    <sheetView zoomScaleNormal="100" workbookViewId="0">
      <selection activeCell="V31" sqref="V31"/>
    </sheetView>
  </sheetViews>
  <sheetFormatPr baseColWidth="10" defaultColWidth="8.83203125" defaultRowHeight="13" x14ac:dyDescent="0.15"/>
  <cols>
    <col min="1" max="1" width="18.33203125" style="93" customWidth="1"/>
    <col min="2" max="2" width="89.5" style="93" customWidth="1"/>
    <col min="3" max="16384" width="8.83203125" style="93"/>
  </cols>
  <sheetData>
    <row r="1" spans="1:2" ht="24" customHeight="1" x14ac:dyDescent="0.15">
      <c r="A1" s="222" t="s">
        <v>539</v>
      </c>
      <c r="B1" s="222" t="s">
        <v>540</v>
      </c>
    </row>
    <row r="2" spans="1:2" ht="50.25" customHeight="1" x14ac:dyDescent="0.15">
      <c r="A2" s="223" t="s">
        <v>65</v>
      </c>
      <c r="B2" s="292" t="s">
        <v>1007</v>
      </c>
    </row>
    <row r="3" spans="1:2" ht="51" customHeight="1" x14ac:dyDescent="0.15">
      <c r="A3" s="223" t="s">
        <v>541</v>
      </c>
      <c r="B3" s="292" t="s">
        <v>542</v>
      </c>
    </row>
    <row r="4" spans="1:2" ht="39" customHeight="1" x14ac:dyDescent="0.15">
      <c r="A4" s="223" t="s">
        <v>543</v>
      </c>
      <c r="B4" s="15" t="s">
        <v>544</v>
      </c>
    </row>
    <row r="5" spans="1:2" ht="25" customHeight="1" x14ac:dyDescent="0.15">
      <c r="A5" s="223" t="s">
        <v>236</v>
      </c>
      <c r="B5" s="15" t="s">
        <v>545</v>
      </c>
    </row>
    <row r="6" spans="1:2" ht="26.25" customHeight="1" x14ac:dyDescent="0.15">
      <c r="A6" s="222" t="s">
        <v>546</v>
      </c>
      <c r="B6" s="222" t="s">
        <v>540</v>
      </c>
    </row>
    <row r="7" spans="1:2" ht="16" customHeight="1" x14ac:dyDescent="0.15">
      <c r="A7" s="224" t="s">
        <v>547</v>
      </c>
      <c r="B7" s="114" t="s">
        <v>548</v>
      </c>
    </row>
    <row r="8" spans="1:2" ht="18" customHeight="1" x14ac:dyDescent="0.15">
      <c r="A8" s="225" t="s">
        <v>549</v>
      </c>
      <c r="B8" s="114" t="s">
        <v>550</v>
      </c>
    </row>
    <row r="9" spans="1:2" ht="28" customHeight="1" x14ac:dyDescent="0.15">
      <c r="A9" s="225" t="s">
        <v>551</v>
      </c>
      <c r="B9" s="114" t="s">
        <v>552</v>
      </c>
    </row>
    <row r="10" spans="1:2" ht="24" customHeight="1" x14ac:dyDescent="0.15">
      <c r="A10" s="223" t="s">
        <v>553</v>
      </c>
      <c r="B10" s="293" t="s">
        <v>786</v>
      </c>
    </row>
    <row r="11" spans="1:2" ht="14" x14ac:dyDescent="0.15">
      <c r="A11" s="223" t="s">
        <v>554</v>
      </c>
      <c r="B11" s="226" t="s">
        <v>555</v>
      </c>
    </row>
    <row r="12" spans="1:2" ht="28" x14ac:dyDescent="0.15">
      <c r="A12" s="225" t="s">
        <v>556</v>
      </c>
      <c r="B12" s="114" t="s">
        <v>557</v>
      </c>
    </row>
    <row r="13" spans="1:2" ht="56" x14ac:dyDescent="0.15">
      <c r="A13" s="227" t="s">
        <v>205</v>
      </c>
      <c r="B13" s="20" t="s">
        <v>558</v>
      </c>
    </row>
    <row r="14" spans="1:2" ht="40.5" customHeight="1" x14ac:dyDescent="0.15">
      <c r="A14" s="225" t="s">
        <v>559</v>
      </c>
      <c r="B14" s="20" t="s">
        <v>560</v>
      </c>
    </row>
    <row r="15" spans="1:2" ht="29.25" customHeight="1" x14ac:dyDescent="0.15">
      <c r="A15" s="225" t="s">
        <v>561</v>
      </c>
      <c r="B15" s="262" t="s">
        <v>787</v>
      </c>
    </row>
    <row r="16" spans="1:2" ht="29.25" customHeight="1" x14ac:dyDescent="0.15">
      <c r="A16" s="223" t="s">
        <v>562</v>
      </c>
      <c r="B16" s="15" t="s">
        <v>563</v>
      </c>
    </row>
    <row r="17" spans="1:2" ht="14" x14ac:dyDescent="0.15">
      <c r="A17" s="223" t="s">
        <v>564</v>
      </c>
      <c r="B17" s="15" t="s">
        <v>565</v>
      </c>
    </row>
    <row r="18" spans="1:2" ht="14" x14ac:dyDescent="0.15">
      <c r="A18" s="223" t="s">
        <v>566</v>
      </c>
      <c r="B18" s="15" t="s">
        <v>567</v>
      </c>
    </row>
    <row r="19" spans="1:2" ht="30.75" customHeight="1" x14ac:dyDescent="0.15">
      <c r="A19" s="223" t="s">
        <v>568</v>
      </c>
      <c r="B19" s="15" t="s">
        <v>569</v>
      </c>
    </row>
    <row r="20" spans="1:2" ht="49.5" customHeight="1" x14ac:dyDescent="0.15">
      <c r="A20" s="223" t="s">
        <v>570</v>
      </c>
      <c r="B20" s="228" t="s">
        <v>571</v>
      </c>
    </row>
    <row r="21" spans="1:2" ht="14" x14ac:dyDescent="0.15">
      <c r="A21" s="229" t="s">
        <v>572</v>
      </c>
      <c r="B21" s="15" t="s">
        <v>573</v>
      </c>
    </row>
    <row r="22" spans="1:2" ht="42" x14ac:dyDescent="0.15">
      <c r="A22" s="223" t="s">
        <v>574</v>
      </c>
      <c r="B22" s="15" t="s">
        <v>575</v>
      </c>
    </row>
    <row r="23" spans="1:2" ht="27.75" customHeight="1" x14ac:dyDescent="0.15">
      <c r="A23" s="222" t="s">
        <v>576</v>
      </c>
      <c r="B23" s="222" t="s">
        <v>540</v>
      </c>
    </row>
    <row r="24" spans="1:2" ht="28" x14ac:dyDescent="0.15">
      <c r="A24" s="229" t="s">
        <v>577</v>
      </c>
      <c r="B24" s="226" t="s">
        <v>578</v>
      </c>
    </row>
    <row r="25" spans="1:2" ht="14" x14ac:dyDescent="0.15">
      <c r="A25" s="223" t="s">
        <v>579</v>
      </c>
      <c r="B25" s="226" t="s">
        <v>580</v>
      </c>
    </row>
    <row r="26" spans="1:2" ht="39.75" customHeight="1" x14ac:dyDescent="0.15">
      <c r="A26" s="227" t="s">
        <v>581</v>
      </c>
      <c r="B26" s="15" t="s">
        <v>582</v>
      </c>
    </row>
    <row r="27" spans="1:2" ht="42" x14ac:dyDescent="0.15">
      <c r="A27" s="223" t="s">
        <v>899</v>
      </c>
      <c r="B27" s="292" t="s">
        <v>900</v>
      </c>
    </row>
    <row r="28" spans="1:2" ht="14" x14ac:dyDescent="0.15">
      <c r="A28" s="223" t="s">
        <v>583</v>
      </c>
      <c r="B28" s="15" t="s">
        <v>584</v>
      </c>
    </row>
    <row r="29" spans="1:2" ht="28" x14ac:dyDescent="0.15">
      <c r="A29" s="223" t="s">
        <v>901</v>
      </c>
      <c r="B29" s="15" t="s">
        <v>902</v>
      </c>
    </row>
    <row r="30" spans="1:2" ht="14" x14ac:dyDescent="0.15">
      <c r="A30" s="229" t="s">
        <v>585</v>
      </c>
      <c r="B30" s="15" t="s">
        <v>586</v>
      </c>
    </row>
    <row r="31" spans="1:2" ht="75.75" customHeight="1" x14ac:dyDescent="0.15">
      <c r="A31" s="223" t="s">
        <v>531</v>
      </c>
      <c r="B31" s="15" t="s">
        <v>587</v>
      </c>
    </row>
    <row r="32" spans="1:2" ht="14" x14ac:dyDescent="0.15">
      <c r="A32" s="222" t="s">
        <v>588</v>
      </c>
      <c r="B32" s="222" t="s">
        <v>540</v>
      </c>
    </row>
    <row r="33" spans="1:2" ht="14" x14ac:dyDescent="0.15">
      <c r="A33" s="230" t="s">
        <v>63</v>
      </c>
      <c r="B33" s="15" t="s">
        <v>589</v>
      </c>
    </row>
    <row r="34" spans="1:2" ht="42" x14ac:dyDescent="0.15">
      <c r="A34" s="230" t="s">
        <v>57</v>
      </c>
      <c r="B34" s="292" t="s">
        <v>788</v>
      </c>
    </row>
    <row r="35" spans="1:2" ht="14" x14ac:dyDescent="0.15">
      <c r="A35" s="230" t="s">
        <v>70</v>
      </c>
      <c r="B35" s="15" t="s">
        <v>590</v>
      </c>
    </row>
  </sheetData>
  <printOptions horizontalCentered="1"/>
  <pageMargins left="0.75" right="0.75" top="1" bottom="1" header="0.5" footer="0.5"/>
  <pageSetup scale="75" orientation="landscape" horizontalDpi="4294967292" verticalDpi="4294967292" r:id="rId1"/>
  <headerFooter alignWithMargins="0"/>
  <rowBreaks count="1" manualBreakCount="1">
    <brk id="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C000"/>
  </sheetPr>
  <dimension ref="A1:O49"/>
  <sheetViews>
    <sheetView zoomScaleNormal="100" workbookViewId="0">
      <selection activeCell="B28" sqref="B28:L28"/>
    </sheetView>
  </sheetViews>
  <sheetFormatPr baseColWidth="10" defaultColWidth="8.83203125" defaultRowHeight="13" x14ac:dyDescent="0.15"/>
  <cols>
    <col min="1" max="1" width="23.5" style="13" customWidth="1"/>
    <col min="2" max="3" width="11.5" style="13" customWidth="1"/>
    <col min="4" max="4" width="11.83203125" style="13" customWidth="1"/>
    <col min="5" max="6" width="11.5" style="13" customWidth="1"/>
    <col min="7" max="7" width="38.1640625" style="13" customWidth="1"/>
    <col min="8" max="8" width="10.1640625" style="13" customWidth="1"/>
    <col min="9" max="11" width="8.83203125" style="13"/>
    <col min="12" max="12" width="9.6640625" style="13" customWidth="1"/>
    <col min="13" max="13" width="8.83203125" style="13"/>
    <col min="14" max="14" width="7.5" style="13" customWidth="1"/>
    <col min="15" max="15" width="8.5" style="13" customWidth="1"/>
    <col min="16" max="16384" width="8.83203125" style="13"/>
  </cols>
  <sheetData>
    <row r="1" spans="1:15" ht="25.5" customHeight="1" x14ac:dyDescent="0.15">
      <c r="A1" s="986" t="s">
        <v>14</v>
      </c>
      <c r="B1" s="987"/>
      <c r="C1" s="987"/>
      <c r="D1" s="987"/>
      <c r="E1" s="987"/>
      <c r="F1" s="987"/>
      <c r="G1" s="987"/>
      <c r="H1" s="987"/>
      <c r="I1" s="987"/>
      <c r="J1" s="987"/>
      <c r="K1" s="987"/>
      <c r="L1" s="988"/>
    </row>
    <row r="2" spans="1:15" x14ac:dyDescent="0.15">
      <c r="A2" s="980"/>
      <c r="B2" s="981"/>
      <c r="C2" s="981"/>
      <c r="D2" s="981"/>
      <c r="E2" s="981"/>
      <c r="F2" s="981"/>
      <c r="G2" s="981"/>
      <c r="H2" s="981"/>
      <c r="I2" s="981"/>
      <c r="J2" s="981"/>
      <c r="K2" s="981"/>
      <c r="L2" s="982"/>
    </row>
    <row r="3" spans="1:15" ht="26.25" customHeight="1" x14ac:dyDescent="0.15">
      <c r="A3" s="12" t="s">
        <v>15</v>
      </c>
      <c r="B3" s="989" t="s">
        <v>16</v>
      </c>
      <c r="C3" s="990"/>
      <c r="D3" s="990"/>
      <c r="E3" s="990"/>
      <c r="F3" s="990"/>
      <c r="G3" s="990"/>
      <c r="H3" s="990"/>
      <c r="I3" s="990"/>
      <c r="J3" s="990"/>
      <c r="K3" s="990"/>
      <c r="L3" s="991"/>
    </row>
    <row r="4" spans="1:15" ht="93" customHeight="1" x14ac:dyDescent="0.15">
      <c r="A4" s="14" t="s">
        <v>17</v>
      </c>
      <c r="B4" s="974" t="s">
        <v>1162</v>
      </c>
      <c r="C4" s="975"/>
      <c r="D4" s="975"/>
      <c r="E4" s="975"/>
      <c r="F4" s="975"/>
      <c r="G4" s="975"/>
      <c r="H4" s="975"/>
      <c r="I4" s="975"/>
      <c r="J4" s="975"/>
      <c r="K4" s="975"/>
      <c r="L4" s="976"/>
    </row>
    <row r="5" spans="1:15" ht="107.25" customHeight="1" x14ac:dyDescent="0.15">
      <c r="A5" s="14" t="s">
        <v>18</v>
      </c>
      <c r="B5" s="974" t="s">
        <v>1163</v>
      </c>
      <c r="C5" s="975"/>
      <c r="D5" s="975"/>
      <c r="E5" s="975"/>
      <c r="F5" s="975"/>
      <c r="G5" s="975"/>
      <c r="H5" s="975"/>
      <c r="I5" s="975"/>
      <c r="J5" s="975"/>
      <c r="K5" s="975"/>
      <c r="L5" s="976"/>
    </row>
    <row r="6" spans="1:15" ht="96" customHeight="1" x14ac:dyDescent="0.15">
      <c r="A6" s="12" t="s">
        <v>19</v>
      </c>
      <c r="B6" s="974" t="s">
        <v>1164</v>
      </c>
      <c r="C6" s="975"/>
      <c r="D6" s="975"/>
      <c r="E6" s="975"/>
      <c r="F6" s="975"/>
      <c r="G6" s="975"/>
      <c r="H6" s="975"/>
      <c r="I6" s="975"/>
      <c r="J6" s="975"/>
      <c r="K6" s="975"/>
      <c r="L6" s="976"/>
    </row>
    <row r="7" spans="1:15" ht="237" customHeight="1" x14ac:dyDescent="0.15">
      <c r="A7" s="240" t="s">
        <v>608</v>
      </c>
      <c r="B7" s="974" t="s">
        <v>1165</v>
      </c>
      <c r="C7" s="975"/>
      <c r="D7" s="975"/>
      <c r="E7" s="975"/>
      <c r="F7" s="975"/>
      <c r="G7" s="975"/>
      <c r="H7" s="975"/>
      <c r="I7" s="975"/>
      <c r="J7" s="975"/>
      <c r="K7" s="975"/>
      <c r="L7" s="976"/>
    </row>
    <row r="8" spans="1:15" ht="27.75" customHeight="1" x14ac:dyDescent="0.15">
      <c r="A8" s="12" t="s">
        <v>22</v>
      </c>
      <c r="B8" s="974" t="s">
        <v>828</v>
      </c>
      <c r="C8" s="975"/>
      <c r="D8" s="975"/>
      <c r="E8" s="975"/>
      <c r="F8" s="975"/>
      <c r="G8" s="975"/>
      <c r="H8" s="975"/>
      <c r="I8" s="975"/>
      <c r="J8" s="975"/>
      <c r="K8" s="975"/>
      <c r="L8" s="976"/>
    </row>
    <row r="9" spans="1:15" ht="36" customHeight="1" x14ac:dyDescent="0.15">
      <c r="A9" s="240" t="s">
        <v>697</v>
      </c>
      <c r="B9" s="974" t="s">
        <v>698</v>
      </c>
      <c r="C9" s="975"/>
      <c r="D9" s="975"/>
      <c r="E9" s="975"/>
      <c r="F9" s="975"/>
      <c r="G9" s="975"/>
      <c r="H9" s="975"/>
      <c r="I9" s="975"/>
      <c r="J9" s="975"/>
      <c r="K9" s="975"/>
      <c r="L9" s="976"/>
    </row>
    <row r="10" spans="1:15" ht="139.5" customHeight="1" x14ac:dyDescent="0.15">
      <c r="A10" s="241" t="s">
        <v>20</v>
      </c>
      <c r="B10" s="974" t="s">
        <v>609</v>
      </c>
      <c r="C10" s="975"/>
      <c r="D10" s="975"/>
      <c r="E10" s="975"/>
      <c r="F10" s="975"/>
      <c r="G10" s="975"/>
      <c r="H10" s="975"/>
      <c r="I10" s="975"/>
      <c r="J10" s="975"/>
      <c r="K10" s="975"/>
      <c r="L10" s="976"/>
    </row>
    <row r="11" spans="1:15" ht="154.5" customHeight="1" x14ac:dyDescent="0.15">
      <c r="A11" s="241" t="s">
        <v>622</v>
      </c>
      <c r="B11" s="974" t="s">
        <v>1166</v>
      </c>
      <c r="C11" s="975"/>
      <c r="D11" s="975"/>
      <c r="E11" s="975"/>
      <c r="F11" s="975"/>
      <c r="G11" s="975"/>
      <c r="H11" s="975"/>
      <c r="I11" s="975"/>
      <c r="J11" s="975"/>
      <c r="K11" s="975"/>
      <c r="L11" s="976"/>
    </row>
    <row r="12" spans="1:15" ht="147.75" customHeight="1" x14ac:dyDescent="0.15">
      <c r="A12" s="12" t="s">
        <v>21</v>
      </c>
      <c r="B12" s="966" t="s">
        <v>1167</v>
      </c>
      <c r="C12" s="967"/>
      <c r="D12" s="967"/>
      <c r="E12" s="967"/>
      <c r="F12" s="967"/>
      <c r="G12" s="967"/>
      <c r="H12" s="967"/>
      <c r="I12" s="967"/>
      <c r="J12" s="967"/>
      <c r="K12" s="967"/>
      <c r="L12" s="968"/>
      <c r="M12" s="273"/>
      <c r="N12" s="273"/>
      <c r="O12" s="273"/>
    </row>
    <row r="13" spans="1:15" ht="141.75" customHeight="1" x14ac:dyDescent="0.15">
      <c r="A13" s="14" t="s">
        <v>23</v>
      </c>
      <c r="B13" s="966" t="s">
        <v>1168</v>
      </c>
      <c r="C13" s="967"/>
      <c r="D13" s="967"/>
      <c r="E13" s="967"/>
      <c r="F13" s="967"/>
      <c r="G13" s="967"/>
      <c r="H13" s="967"/>
      <c r="I13" s="967"/>
      <c r="J13" s="967"/>
      <c r="K13" s="967"/>
      <c r="L13" s="968"/>
      <c r="M13" s="273"/>
      <c r="N13" s="273"/>
      <c r="O13" s="273"/>
    </row>
    <row r="14" spans="1:15" x14ac:dyDescent="0.15">
      <c r="A14" s="980"/>
      <c r="B14" s="981"/>
      <c r="C14" s="981"/>
      <c r="D14" s="981"/>
      <c r="E14" s="981"/>
      <c r="F14" s="981"/>
      <c r="G14" s="981"/>
      <c r="H14" s="981"/>
      <c r="I14" s="981"/>
      <c r="J14" s="981"/>
      <c r="K14" s="981"/>
      <c r="L14" s="982"/>
    </row>
    <row r="15" spans="1:15" ht="27" customHeight="1" x14ac:dyDescent="0.15">
      <c r="A15" s="12" t="s">
        <v>24</v>
      </c>
      <c r="B15" s="963" t="s">
        <v>895</v>
      </c>
      <c r="C15" s="964"/>
      <c r="D15" s="964"/>
      <c r="E15" s="964"/>
      <c r="F15" s="964"/>
      <c r="G15" s="964"/>
      <c r="H15" s="964"/>
      <c r="I15" s="964"/>
      <c r="J15" s="964"/>
      <c r="K15" s="964"/>
      <c r="L15" s="965"/>
    </row>
    <row r="16" spans="1:15" ht="26.25" customHeight="1" x14ac:dyDescent="0.15">
      <c r="A16" s="14" t="s">
        <v>25</v>
      </c>
      <c r="B16" s="960" t="s">
        <v>896</v>
      </c>
      <c r="C16" s="961"/>
      <c r="D16" s="961"/>
      <c r="E16" s="961"/>
      <c r="F16" s="961"/>
      <c r="G16" s="961"/>
      <c r="H16" s="961"/>
      <c r="I16" s="961"/>
      <c r="J16" s="961"/>
      <c r="K16" s="961"/>
      <c r="L16" s="962"/>
    </row>
    <row r="17" spans="1:12" ht="25" customHeight="1" x14ac:dyDescent="0.15">
      <c r="A17" s="12" t="s">
        <v>26</v>
      </c>
      <c r="B17" s="983" t="s">
        <v>907</v>
      </c>
      <c r="C17" s="984"/>
      <c r="D17" s="984"/>
      <c r="E17" s="984"/>
      <c r="F17" s="984"/>
      <c r="G17" s="984"/>
      <c r="H17" s="984"/>
      <c r="I17" s="984"/>
      <c r="J17" s="984"/>
      <c r="K17" s="984"/>
      <c r="L17" s="985"/>
    </row>
    <row r="18" spans="1:12" ht="37" customHeight="1" x14ac:dyDescent="0.15">
      <c r="A18" s="12" t="s">
        <v>27</v>
      </c>
      <c r="B18" s="966" t="s">
        <v>904</v>
      </c>
      <c r="C18" s="961"/>
      <c r="D18" s="961"/>
      <c r="E18" s="961"/>
      <c r="F18" s="961"/>
      <c r="G18" s="961"/>
      <c r="H18" s="961"/>
      <c r="I18" s="961"/>
      <c r="J18" s="961"/>
      <c r="K18" s="961"/>
      <c r="L18" s="962"/>
    </row>
    <row r="19" spans="1:12" ht="26" customHeight="1" x14ac:dyDescent="0.15">
      <c r="A19" s="12" t="s">
        <v>28</v>
      </c>
      <c r="B19" s="960" t="s">
        <v>905</v>
      </c>
      <c r="C19" s="961"/>
      <c r="D19" s="961"/>
      <c r="E19" s="961"/>
      <c r="F19" s="961"/>
      <c r="G19" s="961"/>
      <c r="H19" s="961"/>
      <c r="I19" s="961"/>
      <c r="J19" s="961"/>
      <c r="K19" s="961"/>
      <c r="L19" s="962"/>
    </row>
    <row r="20" spans="1:12" ht="41.25" customHeight="1" x14ac:dyDescent="0.15">
      <c r="A20" s="12" t="s">
        <v>29</v>
      </c>
      <c r="B20" s="960" t="s">
        <v>908</v>
      </c>
      <c r="C20" s="961"/>
      <c r="D20" s="961"/>
      <c r="E20" s="961"/>
      <c r="F20" s="961"/>
      <c r="G20" s="961"/>
      <c r="H20" s="961"/>
      <c r="I20" s="961"/>
      <c r="J20" s="961"/>
      <c r="K20" s="961"/>
      <c r="L20" s="962"/>
    </row>
    <row r="21" spans="1:12" ht="141" customHeight="1" x14ac:dyDescent="0.15">
      <c r="A21" s="12" t="s">
        <v>30</v>
      </c>
      <c r="B21" s="966" t="s">
        <v>1169</v>
      </c>
      <c r="C21" s="967"/>
      <c r="D21" s="967"/>
      <c r="E21" s="967"/>
      <c r="F21" s="967"/>
      <c r="G21" s="967"/>
      <c r="H21" s="967"/>
      <c r="I21" s="967"/>
      <c r="J21" s="967"/>
      <c r="K21" s="967"/>
      <c r="L21" s="968"/>
    </row>
    <row r="22" spans="1:12" x14ac:dyDescent="0.15">
      <c r="A22" s="977"/>
      <c r="B22" s="978"/>
      <c r="C22" s="978"/>
      <c r="D22" s="978"/>
      <c r="E22" s="978"/>
      <c r="F22" s="978"/>
      <c r="G22" s="978"/>
      <c r="H22" s="978"/>
      <c r="I22" s="978"/>
      <c r="J22" s="978"/>
      <c r="K22" s="978"/>
      <c r="L22" s="979"/>
    </row>
    <row r="23" spans="1:12" ht="26.25" customHeight="1" x14ac:dyDescent="0.15">
      <c r="A23" s="271" t="s">
        <v>31</v>
      </c>
      <c r="B23" s="972"/>
      <c r="C23" s="972"/>
      <c r="D23" s="972"/>
      <c r="E23" s="972"/>
      <c r="F23" s="972"/>
      <c r="G23" s="972"/>
      <c r="H23" s="972"/>
      <c r="I23" s="972"/>
      <c r="J23" s="972"/>
      <c r="K23" s="972"/>
      <c r="L23" s="973"/>
    </row>
    <row r="24" spans="1:12" ht="51" customHeight="1" x14ac:dyDescent="0.15">
      <c r="A24" s="272" t="s">
        <v>32</v>
      </c>
      <c r="B24" s="969" t="s">
        <v>599</v>
      </c>
      <c r="C24" s="970"/>
      <c r="D24" s="970"/>
      <c r="E24" s="970"/>
      <c r="F24" s="970"/>
      <c r="G24" s="970"/>
      <c r="H24" s="970"/>
      <c r="I24" s="970"/>
      <c r="J24" s="970"/>
      <c r="K24" s="970"/>
      <c r="L24" s="971"/>
    </row>
    <row r="25" spans="1:12" ht="51" customHeight="1" x14ac:dyDescent="0.15">
      <c r="A25" s="271" t="s">
        <v>33</v>
      </c>
      <c r="B25" s="969" t="s">
        <v>34</v>
      </c>
      <c r="C25" s="970"/>
      <c r="D25" s="970"/>
      <c r="E25" s="970"/>
      <c r="F25" s="970"/>
      <c r="G25" s="970"/>
      <c r="H25" s="970"/>
      <c r="I25" s="970"/>
      <c r="J25" s="970"/>
      <c r="K25" s="970"/>
      <c r="L25" s="971"/>
    </row>
    <row r="26" spans="1:12" ht="25.5" customHeight="1" x14ac:dyDescent="0.15">
      <c r="A26" s="271" t="s">
        <v>35</v>
      </c>
      <c r="B26" s="963" t="s">
        <v>1170</v>
      </c>
      <c r="C26" s="964"/>
      <c r="D26" s="964"/>
      <c r="E26" s="964"/>
      <c r="F26" s="964"/>
      <c r="G26" s="964"/>
      <c r="H26" s="964"/>
      <c r="I26" s="964"/>
      <c r="J26" s="964"/>
      <c r="K26" s="964"/>
      <c r="L26" s="965"/>
    </row>
    <row r="27" spans="1:12" ht="25.5" customHeight="1" x14ac:dyDescent="0.15">
      <c r="A27" s="271" t="s">
        <v>36</v>
      </c>
      <c r="B27" s="969" t="s">
        <v>37</v>
      </c>
      <c r="C27" s="970"/>
      <c r="D27" s="970"/>
      <c r="E27" s="970"/>
      <c r="F27" s="970"/>
      <c r="G27" s="970"/>
      <c r="H27" s="970"/>
      <c r="I27" s="970"/>
      <c r="J27" s="970"/>
      <c r="K27" s="970"/>
      <c r="L27" s="971"/>
    </row>
    <row r="28" spans="1:12" ht="38.25" customHeight="1" x14ac:dyDescent="0.15">
      <c r="A28" s="21" t="s">
        <v>38</v>
      </c>
      <c r="B28" s="966" t="s">
        <v>1301</v>
      </c>
      <c r="C28" s="967"/>
      <c r="D28" s="967"/>
      <c r="E28" s="967"/>
      <c r="F28" s="967"/>
      <c r="G28" s="967"/>
      <c r="H28" s="967"/>
      <c r="I28" s="967"/>
      <c r="J28" s="967"/>
      <c r="K28" s="967"/>
      <c r="L28" s="968"/>
    </row>
    <row r="29" spans="1:12" ht="27" customHeight="1" x14ac:dyDescent="0.15">
      <c r="A29" s="12" t="s">
        <v>39</v>
      </c>
      <c r="B29" s="966" t="s">
        <v>1300</v>
      </c>
      <c r="C29" s="967"/>
      <c r="D29" s="967"/>
      <c r="E29" s="967"/>
      <c r="F29" s="967"/>
      <c r="G29" s="967"/>
      <c r="H29" s="967"/>
      <c r="I29" s="967"/>
      <c r="J29" s="967"/>
      <c r="K29" s="967"/>
      <c r="L29" s="968"/>
    </row>
    <row r="30" spans="1:12" ht="27" customHeight="1" x14ac:dyDescent="0.15">
      <c r="A30" s="12" t="s">
        <v>40</v>
      </c>
      <c r="B30" s="966" t="s">
        <v>1171</v>
      </c>
      <c r="C30" s="967"/>
      <c r="D30" s="967"/>
      <c r="E30" s="967"/>
      <c r="F30" s="967"/>
      <c r="G30" s="967"/>
      <c r="H30" s="967"/>
      <c r="I30" s="967"/>
      <c r="J30" s="967"/>
      <c r="K30" s="967"/>
      <c r="L30" s="968"/>
    </row>
    <row r="31" spans="1:12" ht="12.75" customHeight="1" x14ac:dyDescent="0.15">
      <c r="A31" s="245" t="s">
        <v>633</v>
      </c>
      <c r="B31" s="960" t="s">
        <v>627</v>
      </c>
      <c r="C31" s="961"/>
      <c r="D31" s="961"/>
      <c r="E31" s="961"/>
      <c r="F31" s="961"/>
      <c r="G31" s="961"/>
      <c r="H31" s="961"/>
      <c r="I31" s="961"/>
      <c r="J31" s="961"/>
      <c r="K31" s="961"/>
      <c r="L31" s="962"/>
    </row>
    <row r="32" spans="1:12" ht="12.75" customHeight="1" x14ac:dyDescent="0.15">
      <c r="A32" s="246"/>
      <c r="B32" s="966" t="s">
        <v>1172</v>
      </c>
      <c r="C32" s="967"/>
      <c r="D32" s="967"/>
      <c r="E32" s="967"/>
      <c r="F32" s="967"/>
      <c r="G32" s="967"/>
      <c r="H32" s="967"/>
      <c r="I32" s="967"/>
      <c r="J32" s="967"/>
      <c r="K32" s="967"/>
      <c r="L32" s="968"/>
    </row>
    <row r="33" spans="1:12" ht="12.75" customHeight="1" x14ac:dyDescent="0.15">
      <c r="A33" s="247"/>
      <c r="B33" s="960" t="s">
        <v>1173</v>
      </c>
      <c r="C33" s="961"/>
      <c r="D33" s="961"/>
      <c r="E33" s="961"/>
      <c r="F33" s="961"/>
      <c r="G33" s="961"/>
      <c r="H33" s="961"/>
      <c r="I33" s="961"/>
      <c r="J33" s="961"/>
      <c r="K33" s="961"/>
      <c r="L33" s="962"/>
    </row>
    <row r="34" spans="1:12" ht="12.75" customHeight="1" x14ac:dyDescent="0.15">
      <c r="A34" s="247"/>
      <c r="B34" s="966" t="s">
        <v>1174</v>
      </c>
      <c r="C34" s="967"/>
      <c r="D34" s="967"/>
      <c r="E34" s="967"/>
      <c r="F34" s="967"/>
      <c r="G34" s="967"/>
      <c r="H34" s="967"/>
      <c r="I34" s="967"/>
      <c r="J34" s="967"/>
      <c r="K34" s="967"/>
      <c r="L34" s="968"/>
    </row>
    <row r="35" spans="1:12" ht="12.75" customHeight="1" x14ac:dyDescent="0.15">
      <c r="A35" s="247"/>
      <c r="B35" s="960" t="s">
        <v>628</v>
      </c>
      <c r="C35" s="961"/>
      <c r="D35" s="961"/>
      <c r="E35" s="961"/>
      <c r="F35" s="961"/>
      <c r="G35" s="961"/>
      <c r="H35" s="961"/>
      <c r="I35" s="961"/>
      <c r="J35" s="961"/>
      <c r="K35" s="961"/>
      <c r="L35" s="962"/>
    </row>
    <row r="36" spans="1:12" ht="12.75" customHeight="1" x14ac:dyDescent="0.15">
      <c r="A36" s="247"/>
      <c r="B36" s="960" t="s">
        <v>629</v>
      </c>
      <c r="C36" s="961"/>
      <c r="D36" s="961"/>
      <c r="E36" s="961"/>
      <c r="F36" s="961"/>
      <c r="G36" s="961"/>
      <c r="H36" s="961"/>
      <c r="I36" s="961"/>
      <c r="J36" s="961"/>
      <c r="K36" s="961"/>
      <c r="L36" s="962"/>
    </row>
    <row r="37" spans="1:12" ht="12.75" customHeight="1" x14ac:dyDescent="0.15">
      <c r="A37" s="247"/>
      <c r="B37" s="966" t="s">
        <v>749</v>
      </c>
      <c r="C37" s="961"/>
      <c r="D37" s="961"/>
      <c r="E37" s="961"/>
      <c r="F37" s="961"/>
      <c r="G37" s="961"/>
      <c r="H37" s="961"/>
      <c r="I37" s="961"/>
      <c r="J37" s="961"/>
      <c r="K37" s="961"/>
      <c r="L37" s="962"/>
    </row>
    <row r="38" spans="1:12" ht="12.75" customHeight="1" x14ac:dyDescent="0.15">
      <c r="A38" s="247"/>
      <c r="B38" s="960" t="s">
        <v>630</v>
      </c>
      <c r="C38" s="961"/>
      <c r="D38" s="961"/>
      <c r="E38" s="961"/>
      <c r="F38" s="961"/>
      <c r="G38" s="961"/>
      <c r="H38" s="961"/>
      <c r="I38" s="961"/>
      <c r="J38" s="961"/>
      <c r="K38" s="961"/>
      <c r="L38" s="962"/>
    </row>
    <row r="39" spans="1:12" ht="12.75" customHeight="1" x14ac:dyDescent="0.15">
      <c r="A39" s="247"/>
      <c r="B39" s="966" t="s">
        <v>750</v>
      </c>
      <c r="C39" s="961"/>
      <c r="D39" s="961"/>
      <c r="E39" s="961"/>
      <c r="F39" s="961"/>
      <c r="G39" s="961"/>
      <c r="H39" s="961"/>
      <c r="I39" s="961"/>
      <c r="J39" s="961"/>
      <c r="K39" s="961"/>
      <c r="L39" s="962"/>
    </row>
    <row r="40" spans="1:12" ht="12.75" customHeight="1" x14ac:dyDescent="0.15">
      <c r="A40" s="247"/>
      <c r="B40" s="960" t="s">
        <v>631</v>
      </c>
      <c r="C40" s="961"/>
      <c r="D40" s="961"/>
      <c r="E40" s="961"/>
      <c r="F40" s="961"/>
      <c r="G40" s="961"/>
      <c r="H40" s="961"/>
      <c r="I40" s="961"/>
      <c r="J40" s="961"/>
      <c r="K40" s="961"/>
      <c r="L40" s="962"/>
    </row>
    <row r="41" spans="1:12" ht="12.75" customHeight="1" x14ac:dyDescent="0.15">
      <c r="A41" s="247"/>
      <c r="B41" s="966" t="s">
        <v>751</v>
      </c>
      <c r="C41" s="967"/>
      <c r="D41" s="967"/>
      <c r="E41" s="967"/>
      <c r="F41" s="967"/>
      <c r="G41" s="967"/>
      <c r="H41" s="967"/>
      <c r="I41" s="967"/>
      <c r="J41" s="967"/>
      <c r="K41" s="967"/>
      <c r="L41" s="968"/>
    </row>
    <row r="42" spans="1:12" ht="12.75" customHeight="1" x14ac:dyDescent="0.15">
      <c r="A42" s="247"/>
      <c r="B42" s="960" t="s">
        <v>632</v>
      </c>
      <c r="C42" s="961"/>
      <c r="D42" s="961"/>
      <c r="E42" s="961"/>
      <c r="F42" s="961"/>
      <c r="G42" s="961"/>
      <c r="H42" s="961"/>
      <c r="I42" s="961"/>
      <c r="J42" s="961"/>
      <c r="K42" s="961"/>
      <c r="L42" s="962"/>
    </row>
    <row r="43" spans="1:12" ht="12.75" customHeight="1" x14ac:dyDescent="0.15">
      <c r="A43" s="248"/>
      <c r="B43" s="966" t="s">
        <v>752</v>
      </c>
      <c r="C43" s="967"/>
      <c r="D43" s="967"/>
      <c r="E43" s="967"/>
      <c r="F43" s="967"/>
      <c r="G43" s="967"/>
      <c r="H43" s="967"/>
      <c r="I43" s="967"/>
      <c r="J43" s="967"/>
      <c r="K43" s="967"/>
      <c r="L43" s="968"/>
    </row>
    <row r="44" spans="1:12" ht="12.75" customHeight="1" x14ac:dyDescent="0.15">
      <c r="A44" s="245" t="s">
        <v>793</v>
      </c>
      <c r="B44" s="14"/>
      <c r="C44" s="14"/>
      <c r="D44" s="14"/>
      <c r="E44" s="14"/>
      <c r="F44" s="14"/>
      <c r="G44" s="14"/>
      <c r="H44" s="14"/>
      <c r="I44" s="14"/>
      <c r="J44" s="14"/>
      <c r="K44" s="14"/>
      <c r="L44" s="14"/>
    </row>
    <row r="45" spans="1:12" s="295" customFormat="1" ht="56" customHeight="1" x14ac:dyDescent="0.15">
      <c r="A45" s="296"/>
      <c r="B45" s="993" t="s">
        <v>1175</v>
      </c>
      <c r="C45" s="993"/>
      <c r="D45" s="993"/>
      <c r="E45" s="993"/>
      <c r="F45" s="993"/>
      <c r="G45" s="993"/>
      <c r="H45" s="993"/>
      <c r="I45" s="993"/>
      <c r="J45" s="993"/>
      <c r="K45" s="993"/>
      <c r="L45" s="993"/>
    </row>
    <row r="46" spans="1:12" s="295" customFormat="1" ht="44" customHeight="1" x14ac:dyDescent="0.15">
      <c r="A46" s="297"/>
      <c r="B46" s="993" t="s">
        <v>1148</v>
      </c>
      <c r="C46" s="993"/>
      <c r="D46" s="993"/>
      <c r="E46" s="993"/>
      <c r="F46" s="993"/>
      <c r="G46" s="993"/>
      <c r="H46" s="993"/>
      <c r="I46" s="993"/>
      <c r="J46" s="993"/>
      <c r="K46" s="993"/>
      <c r="L46" s="993"/>
    </row>
    <row r="47" spans="1:12" s="295" customFormat="1" ht="43" customHeight="1" x14ac:dyDescent="0.15">
      <c r="A47" s="297"/>
      <c r="B47" s="994"/>
      <c r="C47" s="995"/>
      <c r="D47" s="995"/>
      <c r="E47" s="995"/>
      <c r="F47" s="995"/>
      <c r="G47" s="995"/>
      <c r="H47" s="995"/>
      <c r="I47" s="995"/>
      <c r="J47" s="995"/>
      <c r="K47" s="995"/>
      <c r="L47" s="995"/>
    </row>
    <row r="48" spans="1:12" s="231" customFormat="1" ht="47" customHeight="1" x14ac:dyDescent="0.15">
      <c r="A48" s="298"/>
      <c r="B48" s="993"/>
      <c r="C48" s="992"/>
      <c r="D48" s="992"/>
      <c r="E48" s="992"/>
      <c r="F48" s="992"/>
      <c r="G48" s="992"/>
      <c r="H48" s="992"/>
      <c r="I48" s="992"/>
      <c r="J48" s="992"/>
      <c r="K48" s="992"/>
      <c r="L48" s="992"/>
    </row>
    <row r="49" spans="1:12" s="231" customFormat="1" ht="25.5" customHeight="1" x14ac:dyDescent="0.15">
      <c r="A49" s="299"/>
      <c r="B49" s="992"/>
      <c r="C49" s="992"/>
      <c r="D49" s="992"/>
      <c r="E49" s="992"/>
      <c r="F49" s="992"/>
      <c r="G49" s="992"/>
      <c r="H49" s="992"/>
      <c r="I49" s="992"/>
      <c r="J49" s="992"/>
      <c r="K49" s="992"/>
      <c r="L49" s="992"/>
    </row>
  </sheetData>
  <mergeCells count="48">
    <mergeCell ref="B49:L49"/>
    <mergeCell ref="B45:L45"/>
    <mergeCell ref="B46:L46"/>
    <mergeCell ref="B47:L47"/>
    <mergeCell ref="B48:L48"/>
    <mergeCell ref="A1:L1"/>
    <mergeCell ref="A2:L2"/>
    <mergeCell ref="B3:L3"/>
    <mergeCell ref="B4:L4"/>
    <mergeCell ref="B5:L5"/>
    <mergeCell ref="B8:L8"/>
    <mergeCell ref="B9:L9"/>
    <mergeCell ref="B21:L21"/>
    <mergeCell ref="A22:L22"/>
    <mergeCell ref="B6:L6"/>
    <mergeCell ref="B20:L20"/>
    <mergeCell ref="B7:L7"/>
    <mergeCell ref="B10:L10"/>
    <mergeCell ref="B12:L12"/>
    <mergeCell ref="B13:L13"/>
    <mergeCell ref="A14:L14"/>
    <mergeCell ref="B15:L15"/>
    <mergeCell ref="B11:L11"/>
    <mergeCell ref="B16:L16"/>
    <mergeCell ref="B17:L17"/>
    <mergeCell ref="B18:L18"/>
    <mergeCell ref="B23:L23"/>
    <mergeCell ref="B24:L24"/>
    <mergeCell ref="B25:L25"/>
    <mergeCell ref="B41:L41"/>
    <mergeCell ref="B35:L35"/>
    <mergeCell ref="B34:L34"/>
    <mergeCell ref="B19:L19"/>
    <mergeCell ref="B42:L42"/>
    <mergeCell ref="B26:L26"/>
    <mergeCell ref="B43:L43"/>
    <mergeCell ref="B27:L27"/>
    <mergeCell ref="B28:L28"/>
    <mergeCell ref="B29:L29"/>
    <mergeCell ref="B30:L30"/>
    <mergeCell ref="B36:L36"/>
    <mergeCell ref="B37:L37"/>
    <mergeCell ref="B38:L38"/>
    <mergeCell ref="B39:L39"/>
    <mergeCell ref="B40:L40"/>
    <mergeCell ref="B32:L32"/>
    <mergeCell ref="B31:L31"/>
    <mergeCell ref="B33:L33"/>
  </mergeCells>
  <printOptions horizontalCentered="1"/>
  <pageMargins left="0.75" right="0.75" top="1" bottom="1" header="0.5" footer="0.5"/>
  <pageSetup scale="75" orientation="landscape" horizontalDpi="4294967292" verticalDpi="4294967292" r:id="rId1"/>
  <headerFooter alignWithMargins="0"/>
  <rowBreaks count="2" manualBreakCount="2">
    <brk id="13" max="16383" man="1"/>
    <brk id="2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1:E23"/>
  <sheetViews>
    <sheetView zoomScaleNormal="100" workbookViewId="0">
      <selection activeCell="E12" sqref="E12"/>
    </sheetView>
  </sheetViews>
  <sheetFormatPr baseColWidth="10" defaultColWidth="11.5" defaultRowHeight="13" x14ac:dyDescent="0.15"/>
  <cols>
    <col min="2" max="2" width="73.5" customWidth="1"/>
    <col min="3" max="3" width="42" customWidth="1"/>
    <col min="4" max="4" width="12.6640625" bestFit="1" customWidth="1"/>
    <col min="5" max="5" width="12.33203125" bestFit="1" customWidth="1"/>
  </cols>
  <sheetData>
    <row r="1" spans="2:5" ht="52" customHeight="1" thickBot="1" x14ac:dyDescent="0.2">
      <c r="B1" s="998" t="s">
        <v>5</v>
      </c>
      <c r="C1" s="998"/>
      <c r="D1" s="541"/>
    </row>
    <row r="2" spans="2:5" s="499" customFormat="1" ht="25" customHeight="1" thickBot="1" x14ac:dyDescent="0.2">
      <c r="B2" s="999" t="s">
        <v>1176</v>
      </c>
      <c r="C2" s="1000"/>
      <c r="D2" s="541"/>
      <c r="E2"/>
    </row>
    <row r="3" spans="2:5" ht="18" customHeight="1" thickBot="1" x14ac:dyDescent="0.2">
      <c r="B3" s="1001" t="s">
        <v>1177</v>
      </c>
      <c r="C3" s="1002"/>
    </row>
    <row r="4" spans="2:5" ht="19" customHeight="1" thickBot="1" x14ac:dyDescent="0.2">
      <c r="B4" s="534" t="s">
        <v>623</v>
      </c>
      <c r="C4" s="535">
        <f>14595+765</f>
        <v>15360</v>
      </c>
    </row>
    <row r="5" spans="2:5" ht="25" customHeight="1" thickBot="1" x14ac:dyDescent="0.2">
      <c r="B5" s="536" t="s">
        <v>829</v>
      </c>
      <c r="C5" s="537" t="s">
        <v>1293</v>
      </c>
    </row>
    <row r="6" spans="2:5" ht="20" thickBot="1" x14ac:dyDescent="0.2">
      <c r="B6" s="536" t="s">
        <v>906</v>
      </c>
      <c r="C6" s="538" t="s">
        <v>1294</v>
      </c>
    </row>
    <row r="7" spans="2:5" ht="20" thickBot="1" x14ac:dyDescent="0.2">
      <c r="B7" s="536" t="s">
        <v>7</v>
      </c>
      <c r="C7" s="537" t="s">
        <v>1295</v>
      </c>
    </row>
    <row r="8" spans="2:5" ht="20" thickBot="1" x14ac:dyDescent="0.2">
      <c r="B8" s="536" t="s">
        <v>1149</v>
      </c>
      <c r="C8" s="539" t="s">
        <v>1296</v>
      </c>
    </row>
    <row r="9" spans="2:5" ht="20" thickBot="1" x14ac:dyDescent="0.2">
      <c r="B9" s="536" t="s">
        <v>1150</v>
      </c>
      <c r="C9" s="539" t="s">
        <v>1297</v>
      </c>
    </row>
    <row r="10" spans="2:5" ht="28" customHeight="1" thickBot="1" x14ac:dyDescent="0.2">
      <c r="B10" s="536" t="s">
        <v>1151</v>
      </c>
      <c r="C10" s="540" t="s">
        <v>1298</v>
      </c>
    </row>
    <row r="11" spans="2:5" ht="26" customHeight="1" thickBot="1" x14ac:dyDescent="0.2">
      <c r="B11" s="536" t="s">
        <v>1152</v>
      </c>
      <c r="C11" s="540" t="s">
        <v>1299</v>
      </c>
    </row>
    <row r="12" spans="2:5" ht="20" thickBot="1" x14ac:dyDescent="0.2">
      <c r="B12" s="536" t="s">
        <v>1153</v>
      </c>
      <c r="C12" s="537" t="s">
        <v>1306</v>
      </c>
    </row>
    <row r="13" spans="2:5" s="499" customFormat="1" ht="18" x14ac:dyDescent="0.15">
      <c r="B13" s="542"/>
      <c r="C13" s="543"/>
    </row>
    <row r="14" spans="2:5" s="10" customFormat="1" ht="76" customHeight="1" x14ac:dyDescent="0.15">
      <c r="B14" s="996" t="s">
        <v>1154</v>
      </c>
      <c r="C14" s="997"/>
    </row>
    <row r="15" spans="2:5" ht="93" customHeight="1" x14ac:dyDescent="0.15">
      <c r="B15" s="996" t="s">
        <v>1155</v>
      </c>
      <c r="C15" s="997"/>
    </row>
    <row r="16" spans="2:5" ht="77" customHeight="1" x14ac:dyDescent="0.15">
      <c r="B16" s="996" t="s">
        <v>1156</v>
      </c>
      <c r="C16" s="997"/>
    </row>
    <row r="23" spans="3:3" x14ac:dyDescent="0.15">
      <c r="C23" s="65"/>
    </row>
  </sheetData>
  <dataConsolidate/>
  <mergeCells count="6">
    <mergeCell ref="B16:C16"/>
    <mergeCell ref="B1:C1"/>
    <mergeCell ref="B2:C2"/>
    <mergeCell ref="B3:C3"/>
    <mergeCell ref="B14:C14"/>
    <mergeCell ref="B15:C15"/>
  </mergeCells>
  <printOptions horizontalCentered="1"/>
  <pageMargins left="0.75" right="0.75" top="1" bottom="1" header="0.5" footer="0.5"/>
  <pageSetup scale="75" orientation="landscape"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C13"/>
  <sheetViews>
    <sheetView zoomScaleNormal="100" workbookViewId="0">
      <selection activeCell="B2" sqref="B2:C11"/>
    </sheetView>
  </sheetViews>
  <sheetFormatPr baseColWidth="10" defaultColWidth="8.83203125" defaultRowHeight="13" x14ac:dyDescent="0.15"/>
  <cols>
    <col min="2" max="2" width="50.6640625" customWidth="1"/>
    <col min="3" max="3" width="42" customWidth="1"/>
  </cols>
  <sheetData>
    <row r="1" spans="1:3" ht="72.75" customHeight="1" thickBot="1" x14ac:dyDescent="0.2">
      <c r="A1" s="998" t="s">
        <v>636</v>
      </c>
      <c r="B1" s="1003"/>
      <c r="C1" s="1003"/>
    </row>
    <row r="2" spans="1:3" ht="18" x14ac:dyDescent="0.2">
      <c r="B2" s="1004" t="s">
        <v>1292</v>
      </c>
      <c r="C2" s="1005"/>
    </row>
    <row r="3" spans="1:3" ht="19" thickBot="1" x14ac:dyDescent="0.25">
      <c r="B3" s="1006" t="s">
        <v>1177</v>
      </c>
      <c r="C3" s="1007"/>
    </row>
    <row r="4" spans="1:3" ht="20" thickBot="1" x14ac:dyDescent="0.25">
      <c r="B4" s="234" t="s">
        <v>6</v>
      </c>
      <c r="C4" s="235">
        <v>765</v>
      </c>
    </row>
    <row r="5" spans="1:3" ht="20" thickBot="1" x14ac:dyDescent="0.25">
      <c r="B5" s="236" t="s">
        <v>10</v>
      </c>
      <c r="C5" s="238">
        <v>3514</v>
      </c>
    </row>
    <row r="6" spans="1:3" ht="20" thickBot="1" x14ac:dyDescent="0.25">
      <c r="B6" s="236" t="s">
        <v>11</v>
      </c>
      <c r="C6" s="238">
        <v>1037652</v>
      </c>
    </row>
    <row r="7" spans="1:3" ht="20" thickBot="1" x14ac:dyDescent="0.25">
      <c r="B7" s="236" t="s">
        <v>906</v>
      </c>
      <c r="C7" s="238" t="s">
        <v>1288</v>
      </c>
    </row>
    <row r="8" spans="1:3" ht="20" thickBot="1" x14ac:dyDescent="0.25">
      <c r="B8" s="236" t="s">
        <v>12</v>
      </c>
      <c r="C8" s="239" t="s">
        <v>1289</v>
      </c>
    </row>
    <row r="9" spans="1:3" ht="20" thickBot="1" x14ac:dyDescent="0.25">
      <c r="B9" s="236" t="s">
        <v>13</v>
      </c>
      <c r="C9" s="239" t="s">
        <v>1290</v>
      </c>
    </row>
    <row r="10" spans="1:3" ht="20" thickBot="1" x14ac:dyDescent="0.25">
      <c r="B10" s="236" t="s">
        <v>8</v>
      </c>
      <c r="C10" s="237" t="s">
        <v>1291</v>
      </c>
    </row>
    <row r="11" spans="1:3" ht="20" thickBot="1" x14ac:dyDescent="0.25">
      <c r="B11" s="236" t="s">
        <v>9</v>
      </c>
      <c r="C11" s="237" t="s">
        <v>1289</v>
      </c>
    </row>
    <row r="13" spans="1:3" ht="318.75" customHeight="1" x14ac:dyDescent="0.15">
      <c r="A13" s="10"/>
      <c r="B13" s="1008" t="s">
        <v>655</v>
      </c>
      <c r="C13" s="1009"/>
    </row>
  </sheetData>
  <mergeCells count="4">
    <mergeCell ref="A1:C1"/>
    <mergeCell ref="B2:C2"/>
    <mergeCell ref="B3:C3"/>
    <mergeCell ref="B13:C13"/>
  </mergeCells>
  <printOptions horizontalCentered="1"/>
  <pageMargins left="0.75" right="0.75" top="1" bottom="1" header="0.5" footer="0.5"/>
  <pageSetup scale="75"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000"/>
  </sheetPr>
  <dimension ref="A1:M65"/>
  <sheetViews>
    <sheetView zoomScaleNormal="100" workbookViewId="0">
      <selection activeCell="P12" sqref="P12"/>
    </sheetView>
  </sheetViews>
  <sheetFormatPr baseColWidth="10" defaultColWidth="8.83203125" defaultRowHeight="13" x14ac:dyDescent="0.15"/>
  <cols>
    <col min="1" max="1" width="15.33203125" customWidth="1"/>
    <col min="2" max="2" width="14.83203125" customWidth="1"/>
    <col min="3" max="3" width="13.6640625" customWidth="1"/>
    <col min="4" max="5" width="15.6640625" customWidth="1"/>
    <col min="6" max="6" width="34.5" customWidth="1"/>
    <col min="7" max="7" width="25.5" customWidth="1"/>
    <col min="8" max="8" width="14.33203125" customWidth="1"/>
    <col min="9" max="9" width="12.6640625" customWidth="1"/>
    <col min="10" max="10" width="10.33203125" customWidth="1"/>
  </cols>
  <sheetData>
    <row r="1" spans="1:13" ht="46.5" customHeight="1" x14ac:dyDescent="0.15">
      <c r="A1" s="1010" t="s">
        <v>1179</v>
      </c>
      <c r="B1" s="1009"/>
      <c r="C1" s="1009"/>
      <c r="D1" s="1009"/>
      <c r="E1" s="1009"/>
      <c r="F1" s="1009"/>
    </row>
    <row r="2" spans="1:13" x14ac:dyDescent="0.15">
      <c r="A2" s="22"/>
      <c r="B2" s="22"/>
    </row>
    <row r="3" spans="1:13" x14ac:dyDescent="0.15">
      <c r="B3" s="22"/>
    </row>
    <row r="4" spans="1:13" x14ac:dyDescent="0.15">
      <c r="A4" s="231" t="s">
        <v>70</v>
      </c>
      <c r="B4" s="23"/>
      <c r="C4" s="23"/>
      <c r="D4" s="23"/>
    </row>
    <row r="5" spans="1:13" x14ac:dyDescent="0.15">
      <c r="B5" s="23"/>
      <c r="C5" s="23"/>
      <c r="D5" s="23"/>
      <c r="E5" s="22"/>
      <c r="F5" s="22"/>
    </row>
    <row r="6" spans="1:13" ht="19" customHeight="1" x14ac:dyDescent="0.15">
      <c r="A6" s="522" t="s">
        <v>41</v>
      </c>
      <c r="B6" s="522" t="s">
        <v>42</v>
      </c>
      <c r="C6" s="522" t="s">
        <v>43</v>
      </c>
      <c r="D6" s="26"/>
    </row>
    <row r="7" spans="1:13" ht="16" x14ac:dyDescent="0.2">
      <c r="A7" s="366" t="s">
        <v>44</v>
      </c>
      <c r="B7" s="351">
        <f t="shared" ref="B7:B18" si="0">C25/1024</f>
        <v>421.02633203124998</v>
      </c>
      <c r="C7" s="351">
        <f t="shared" ref="C7:C16" si="1">D25/1000000</f>
        <v>11.859315</v>
      </c>
    </row>
    <row r="8" spans="1:13" ht="16" x14ac:dyDescent="0.2">
      <c r="A8" s="322" t="s">
        <v>45</v>
      </c>
      <c r="B8" s="351">
        <f t="shared" si="0"/>
        <v>3382.3351445312501</v>
      </c>
      <c r="C8" s="351">
        <f t="shared" si="1"/>
        <v>5.7532050000000003</v>
      </c>
    </row>
    <row r="9" spans="1:13" ht="16" x14ac:dyDescent="0.2">
      <c r="A9" s="366" t="s">
        <v>46</v>
      </c>
      <c r="B9" s="351">
        <f t="shared" si="0"/>
        <v>13.82935546875</v>
      </c>
      <c r="C9" s="351">
        <f t="shared" si="1"/>
        <v>46.009805999999998</v>
      </c>
    </row>
    <row r="10" spans="1:13" ht="16" x14ac:dyDescent="0.2">
      <c r="A10" s="366" t="s">
        <v>47</v>
      </c>
      <c r="B10" s="351">
        <f t="shared" si="0"/>
        <v>1656.291447265625</v>
      </c>
      <c r="C10" s="351">
        <f t="shared" si="1"/>
        <v>30.740055000000002</v>
      </c>
    </row>
    <row r="11" spans="1:13" ht="16" x14ac:dyDescent="0.2">
      <c r="A11" s="366" t="s">
        <v>48</v>
      </c>
      <c r="B11" s="351">
        <f t="shared" si="0"/>
        <v>14.192375976562499</v>
      </c>
      <c r="C11" s="351">
        <f t="shared" si="1"/>
        <v>3.8316330000000001</v>
      </c>
    </row>
    <row r="12" spans="1:13" ht="16" x14ac:dyDescent="0.2">
      <c r="A12" s="366" t="s">
        <v>49</v>
      </c>
      <c r="B12" s="351">
        <f t="shared" si="0"/>
        <v>5857.9591259765621</v>
      </c>
      <c r="C12" s="351">
        <f t="shared" si="1"/>
        <v>130.155205</v>
      </c>
    </row>
    <row r="13" spans="1:13" ht="16" x14ac:dyDescent="0.2">
      <c r="A13" s="322" t="s">
        <v>825</v>
      </c>
      <c r="B13" s="351">
        <f t="shared" si="0"/>
        <v>711.33895410156254</v>
      </c>
      <c r="C13" s="351">
        <f t="shared" si="1"/>
        <v>3.33046</v>
      </c>
    </row>
    <row r="14" spans="1:13" s="28" customFormat="1" ht="16" x14ac:dyDescent="0.2">
      <c r="A14" s="366" t="s">
        <v>51</v>
      </c>
      <c r="B14" s="351">
        <f t="shared" si="0"/>
        <v>1209.3634179687499</v>
      </c>
      <c r="C14" s="351">
        <f t="shared" si="1"/>
        <v>23.968807000000002</v>
      </c>
      <c r="D14"/>
      <c r="E14"/>
      <c r="F14"/>
      <c r="G14"/>
      <c r="H14"/>
      <c r="I14"/>
      <c r="J14"/>
      <c r="K14"/>
      <c r="L14"/>
      <c r="M14"/>
    </row>
    <row r="15" spans="1:13" s="28" customFormat="1" ht="16" x14ac:dyDescent="0.2">
      <c r="A15" s="366" t="s">
        <v>593</v>
      </c>
      <c r="B15" s="351">
        <f t="shared" si="0"/>
        <v>349.33581835937503</v>
      </c>
      <c r="C15" s="351">
        <f t="shared" si="1"/>
        <v>0.98957899999999999</v>
      </c>
      <c r="D15"/>
      <c r="E15"/>
      <c r="F15"/>
      <c r="K15"/>
      <c r="L15"/>
      <c r="M15"/>
    </row>
    <row r="16" spans="1:13" s="28" customFormat="1" ht="16" x14ac:dyDescent="0.2">
      <c r="A16" s="366" t="s">
        <v>52</v>
      </c>
      <c r="B16" s="351">
        <f t="shared" si="0"/>
        <v>209.19147851562502</v>
      </c>
      <c r="C16" s="351">
        <f t="shared" si="1"/>
        <v>2.6029990000000001</v>
      </c>
      <c r="D16"/>
      <c r="E16"/>
      <c r="F16" s="29"/>
      <c r="K16"/>
      <c r="L16"/>
      <c r="M16"/>
    </row>
    <row r="17" spans="1:10" ht="16" x14ac:dyDescent="0.2">
      <c r="A17" s="366" t="s">
        <v>53</v>
      </c>
      <c r="B17" s="351">
        <f t="shared" si="0"/>
        <v>927.009935546875</v>
      </c>
      <c r="C17" s="351">
        <f>D35/1000000</f>
        <v>14.436431000000001</v>
      </c>
      <c r="E17" s="29"/>
      <c r="G17" s="28"/>
      <c r="H17" s="28"/>
      <c r="I17" s="28"/>
      <c r="J17" s="28"/>
    </row>
    <row r="18" spans="1:10" ht="16" x14ac:dyDescent="0.2">
      <c r="A18" s="523" t="s">
        <v>54</v>
      </c>
      <c r="B18" s="351">
        <f t="shared" si="0"/>
        <v>1.5717568359375</v>
      </c>
      <c r="C18" s="351">
        <f>D36/1000000</f>
        <v>1.9000000000000001E-5</v>
      </c>
      <c r="F18" s="23"/>
    </row>
    <row r="19" spans="1:10" ht="16" x14ac:dyDescent="0.2">
      <c r="A19" s="524" t="s">
        <v>55</v>
      </c>
      <c r="B19" s="351">
        <f>SUM(B7:B18)</f>
        <v>14753.445142578126</v>
      </c>
      <c r="C19" s="351">
        <f>SUM(C7:C18)</f>
        <v>273.67751400000003</v>
      </c>
      <c r="F19" s="23"/>
    </row>
    <row r="20" spans="1:10" x14ac:dyDescent="0.15">
      <c r="A20" s="311" t="s">
        <v>56</v>
      </c>
      <c r="B20" s="312">
        <f>B19/366</f>
        <v>40.309959405951162</v>
      </c>
      <c r="C20" s="312">
        <f>C19/366</f>
        <v>0.74775277049180333</v>
      </c>
      <c r="E20" s="23"/>
    </row>
    <row r="21" spans="1:10" x14ac:dyDescent="0.15">
      <c r="D21" s="23"/>
      <c r="E21" s="23"/>
    </row>
    <row r="22" spans="1:10" x14ac:dyDescent="0.15">
      <c r="A22" s="32" t="s">
        <v>57</v>
      </c>
      <c r="B22" s="23"/>
      <c r="C22" s="23"/>
      <c r="D22" s="23"/>
    </row>
    <row r="23" spans="1:10" x14ac:dyDescent="0.15">
      <c r="B23" s="23"/>
      <c r="C23" s="23"/>
      <c r="D23" s="23"/>
    </row>
    <row r="24" spans="1:10" ht="14" x14ac:dyDescent="0.15">
      <c r="A24" s="24" t="s">
        <v>41</v>
      </c>
      <c r="B24" s="24" t="s">
        <v>58</v>
      </c>
      <c r="C24" s="33" t="s">
        <v>59</v>
      </c>
      <c r="D24" s="33" t="s">
        <v>60</v>
      </c>
    </row>
    <row r="25" spans="1:10" ht="14" x14ac:dyDescent="0.15">
      <c r="A25" s="19" t="s">
        <v>44</v>
      </c>
      <c r="B25" s="34" t="s">
        <v>61</v>
      </c>
      <c r="C25" s="430">
        <f>C51+C52</f>
        <v>431130.96399999998</v>
      </c>
      <c r="D25" s="430">
        <f>D51+D52</f>
        <v>11859315</v>
      </c>
    </row>
    <row r="26" spans="1:10" ht="14" x14ac:dyDescent="0.15">
      <c r="A26" s="270" t="s">
        <v>45</v>
      </c>
      <c r="B26" s="34" t="s">
        <v>61</v>
      </c>
      <c r="C26" s="37">
        <f>C44+C45</f>
        <v>3463511.1880000001</v>
      </c>
      <c r="D26" s="37">
        <f>D44+D45</f>
        <v>5753205</v>
      </c>
    </row>
    <row r="27" spans="1:10" ht="14" x14ac:dyDescent="0.15">
      <c r="A27" s="38" t="s">
        <v>46</v>
      </c>
      <c r="B27" s="34" t="s">
        <v>61</v>
      </c>
      <c r="C27" s="37">
        <f>C46</f>
        <v>14161.26</v>
      </c>
      <c r="D27" s="37">
        <f>D46</f>
        <v>46009806</v>
      </c>
    </row>
    <row r="28" spans="1:10" ht="14" x14ac:dyDescent="0.15">
      <c r="A28" s="19" t="s">
        <v>47</v>
      </c>
      <c r="B28" s="34" t="s">
        <v>61</v>
      </c>
      <c r="C28" s="35">
        <f>C47+C48</f>
        <v>1696042.442</v>
      </c>
      <c r="D28" s="35">
        <f>D47+D48</f>
        <v>30740055</v>
      </c>
    </row>
    <row r="29" spans="1:10" ht="14" x14ac:dyDescent="0.15">
      <c r="A29" s="19" t="s">
        <v>48</v>
      </c>
      <c r="B29" s="34" t="s">
        <v>61</v>
      </c>
      <c r="C29" s="35">
        <f>C49+C50</f>
        <v>14532.992999999999</v>
      </c>
      <c r="D29" s="35">
        <f>D49+D50</f>
        <v>3831633</v>
      </c>
    </row>
    <row r="30" spans="1:10" ht="14" x14ac:dyDescent="0.15">
      <c r="A30" s="19" t="s">
        <v>49</v>
      </c>
      <c r="B30" s="34" t="s">
        <v>61</v>
      </c>
      <c r="C30" s="35">
        <f>C53+C54</f>
        <v>5998550.1449999996</v>
      </c>
      <c r="D30" s="35">
        <f>D53+D54</f>
        <v>130155205</v>
      </c>
    </row>
    <row r="31" spans="1:10" ht="14" x14ac:dyDescent="0.15">
      <c r="A31" s="19" t="s">
        <v>825</v>
      </c>
      <c r="B31" s="34" t="s">
        <v>61</v>
      </c>
      <c r="C31" s="35">
        <f>C55</f>
        <v>728411.08900000004</v>
      </c>
      <c r="D31" s="35">
        <f>D55</f>
        <v>3330460</v>
      </c>
    </row>
    <row r="32" spans="1:10" ht="14" x14ac:dyDescent="0.15">
      <c r="A32" s="19" t="s">
        <v>51</v>
      </c>
      <c r="B32" s="34" t="s">
        <v>61</v>
      </c>
      <c r="C32" s="35">
        <f>C56+C57+C58</f>
        <v>1238388.1399999999</v>
      </c>
      <c r="D32" s="35">
        <f>D56+D57+D58</f>
        <v>23968807</v>
      </c>
    </row>
    <row r="33" spans="1:10" ht="14" x14ac:dyDescent="0.15">
      <c r="A33" s="249" t="s">
        <v>593</v>
      </c>
      <c r="B33" s="308" t="s">
        <v>61</v>
      </c>
      <c r="C33" s="280">
        <f>C59</f>
        <v>357719.87800000003</v>
      </c>
      <c r="D33" s="280">
        <f>D59</f>
        <v>989579</v>
      </c>
    </row>
    <row r="34" spans="1:10" ht="14" x14ac:dyDescent="0.15">
      <c r="A34" s="249" t="s">
        <v>52</v>
      </c>
      <c r="B34" s="34" t="s">
        <v>61</v>
      </c>
      <c r="C34" s="35">
        <f>C60+C61</f>
        <v>214212.07400000002</v>
      </c>
      <c r="D34" s="35">
        <f>D60+D61</f>
        <v>2602999</v>
      </c>
      <c r="E34" s="39"/>
    </row>
    <row r="35" spans="1:10" ht="14" x14ac:dyDescent="0.15">
      <c r="A35" s="19" t="s">
        <v>53</v>
      </c>
      <c r="B35" s="34" t="s">
        <v>61</v>
      </c>
      <c r="C35" s="35">
        <f>C62+C63</f>
        <v>949258.174</v>
      </c>
      <c r="D35" s="35">
        <f>D62+D63</f>
        <v>14436431</v>
      </c>
    </row>
    <row r="36" spans="1:10" ht="14" x14ac:dyDescent="0.15">
      <c r="A36" s="30" t="s">
        <v>54</v>
      </c>
      <c r="B36" s="34" t="s">
        <v>61</v>
      </c>
      <c r="C36" s="35">
        <f>C64</f>
        <v>1609.479</v>
      </c>
      <c r="D36" s="35">
        <f>D64</f>
        <v>19</v>
      </c>
    </row>
    <row r="37" spans="1:10" x14ac:dyDescent="0.15">
      <c r="A37" s="31" t="s">
        <v>55</v>
      </c>
      <c r="B37" s="40"/>
      <c r="C37" s="41">
        <f>SUM(C25:C36)</f>
        <v>15107527.826000001</v>
      </c>
      <c r="D37" s="42">
        <f>SUM(D25:D36)</f>
        <v>273677514</v>
      </c>
    </row>
    <row r="39" spans="1:10" x14ac:dyDescent="0.15">
      <c r="A39" s="43"/>
    </row>
    <row r="40" spans="1:10" x14ac:dyDescent="0.15">
      <c r="A40" s="43"/>
    </row>
    <row r="41" spans="1:10" x14ac:dyDescent="0.15">
      <c r="A41" s="32" t="s">
        <v>946</v>
      </c>
      <c r="C41" s="419" t="s">
        <v>64</v>
      </c>
      <c r="F41" s="32" t="s">
        <v>79</v>
      </c>
      <c r="G41" s="419" t="s">
        <v>64</v>
      </c>
      <c r="H41" s="419"/>
      <c r="I41" s="419"/>
      <c r="J41" s="419"/>
    </row>
    <row r="42" spans="1:10" x14ac:dyDescent="0.15">
      <c r="F42" s="419"/>
      <c r="G42" s="419"/>
      <c r="H42" s="419"/>
      <c r="I42" s="419"/>
      <c r="J42" s="419"/>
    </row>
    <row r="43" spans="1:10" ht="14" x14ac:dyDescent="0.15">
      <c r="A43" s="25" t="s">
        <v>65</v>
      </c>
      <c r="B43" s="44" t="s">
        <v>66</v>
      </c>
      <c r="C43" s="44" t="s">
        <v>59</v>
      </c>
      <c r="D43" s="33" t="s">
        <v>60</v>
      </c>
      <c r="F43" s="25" t="s">
        <v>65</v>
      </c>
      <c r="G43" s="44" t="s">
        <v>66</v>
      </c>
      <c r="H43" s="44" t="s">
        <v>59</v>
      </c>
      <c r="I43" s="33" t="s">
        <v>60</v>
      </c>
      <c r="J43" s="419"/>
    </row>
    <row r="44" spans="1:10" x14ac:dyDescent="0.15">
      <c r="A44" t="s">
        <v>45</v>
      </c>
      <c r="B44" s="254" t="s">
        <v>1178</v>
      </c>
      <c r="C44" s="255">
        <v>69659.648000000001</v>
      </c>
      <c r="D44" s="233">
        <v>55566</v>
      </c>
      <c r="F44" s="419" t="s">
        <v>45</v>
      </c>
      <c r="G44" s="254" t="s">
        <v>1178</v>
      </c>
      <c r="H44" s="255">
        <v>69659.648000000001</v>
      </c>
      <c r="I44" s="233">
        <v>55566</v>
      </c>
      <c r="J44" s="419"/>
    </row>
    <row r="45" spans="1:10" x14ac:dyDescent="0.15">
      <c r="A45" t="s">
        <v>941</v>
      </c>
      <c r="B45" s="254" t="s">
        <v>1178</v>
      </c>
      <c r="C45" s="255">
        <v>3393851.54</v>
      </c>
      <c r="D45" s="233">
        <v>5697639</v>
      </c>
      <c r="F45" s="419" t="s">
        <v>941</v>
      </c>
      <c r="G45" s="254" t="s">
        <v>1178</v>
      </c>
      <c r="H45" s="255">
        <v>3393851.54</v>
      </c>
      <c r="I45" s="233">
        <v>5697639</v>
      </c>
      <c r="J45" s="419"/>
    </row>
    <row r="46" spans="1:10" x14ac:dyDescent="0.15">
      <c r="A46" t="s">
        <v>46</v>
      </c>
      <c r="B46" s="254" t="s">
        <v>1178</v>
      </c>
      <c r="C46" s="255">
        <v>14161.26</v>
      </c>
      <c r="D46" s="233">
        <v>46009806</v>
      </c>
      <c r="F46" s="419" t="s">
        <v>46</v>
      </c>
      <c r="G46" s="254" t="s">
        <v>1178</v>
      </c>
      <c r="H46" s="255">
        <v>14161.26</v>
      </c>
      <c r="I46" s="233">
        <v>46009806</v>
      </c>
      <c r="J46" s="419"/>
    </row>
    <row r="47" spans="1:10" x14ac:dyDescent="0.15">
      <c r="A47" t="s">
        <v>47</v>
      </c>
      <c r="B47" s="254" t="s">
        <v>1178</v>
      </c>
      <c r="C47" s="255">
        <v>965526.14199999999</v>
      </c>
      <c r="D47" s="233">
        <v>19961680</v>
      </c>
      <c r="F47" s="419" t="s">
        <v>47</v>
      </c>
      <c r="G47" s="254" t="s">
        <v>1178</v>
      </c>
      <c r="H47" s="255">
        <v>965526.14199999999</v>
      </c>
      <c r="I47" s="233">
        <v>19961680</v>
      </c>
      <c r="J47" s="419"/>
    </row>
    <row r="48" spans="1:10" x14ac:dyDescent="0.15">
      <c r="A48" t="s">
        <v>942</v>
      </c>
      <c r="B48" s="254" t="s">
        <v>1178</v>
      </c>
      <c r="C48" s="255">
        <v>730516.3</v>
      </c>
      <c r="D48" s="233">
        <v>10778375</v>
      </c>
      <c r="F48" s="419" t="s">
        <v>942</v>
      </c>
      <c r="G48" s="254" t="s">
        <v>1178</v>
      </c>
      <c r="H48" s="255">
        <v>730516.3</v>
      </c>
      <c r="I48" s="233">
        <v>10778375</v>
      </c>
      <c r="J48" s="419"/>
    </row>
    <row r="49" spans="1:10" x14ac:dyDescent="0.15">
      <c r="A49" t="s">
        <v>48</v>
      </c>
      <c r="B49" s="254" t="s">
        <v>1178</v>
      </c>
      <c r="C49" s="255">
        <v>3425.13</v>
      </c>
      <c r="D49" s="233">
        <v>519692</v>
      </c>
      <c r="F49" s="419" t="s">
        <v>48</v>
      </c>
      <c r="G49" s="254" t="s">
        <v>1178</v>
      </c>
      <c r="H49" s="255">
        <v>3425.13</v>
      </c>
      <c r="I49" s="233">
        <v>519692</v>
      </c>
      <c r="J49" s="419"/>
    </row>
    <row r="50" spans="1:10" x14ac:dyDescent="0.15">
      <c r="A50" t="s">
        <v>897</v>
      </c>
      <c r="B50" s="254" t="s">
        <v>1178</v>
      </c>
      <c r="C50" s="255">
        <v>11107.862999999999</v>
      </c>
      <c r="D50" s="233">
        <v>3311941</v>
      </c>
      <c r="E50" s="45"/>
      <c r="F50" s="419" t="s">
        <v>897</v>
      </c>
      <c r="G50" s="254" t="s">
        <v>1178</v>
      </c>
      <c r="H50" s="255">
        <v>11107.862999999999</v>
      </c>
      <c r="I50" s="233">
        <v>3311941</v>
      </c>
      <c r="J50" s="45"/>
    </row>
    <row r="51" spans="1:10" x14ac:dyDescent="0.15">
      <c r="A51" t="s">
        <v>67</v>
      </c>
      <c r="B51" s="254" t="s">
        <v>1178</v>
      </c>
      <c r="C51" s="255">
        <v>339895.71399999998</v>
      </c>
      <c r="D51" s="233">
        <v>9986830</v>
      </c>
      <c r="E51" s="45"/>
      <c r="F51" s="419" t="s">
        <v>67</v>
      </c>
      <c r="G51" s="254" t="s">
        <v>1178</v>
      </c>
      <c r="H51" s="255">
        <v>339895.71399999998</v>
      </c>
      <c r="I51" s="233">
        <v>9986830</v>
      </c>
      <c r="J51" s="45"/>
    </row>
    <row r="52" spans="1:10" x14ac:dyDescent="0.15">
      <c r="A52" t="s">
        <v>68</v>
      </c>
      <c r="B52" s="254" t="s">
        <v>1178</v>
      </c>
      <c r="C52" s="255">
        <v>91235.25</v>
      </c>
      <c r="D52" s="233">
        <v>1872485</v>
      </c>
      <c r="E52" s="45"/>
      <c r="F52" s="419" t="s">
        <v>68</v>
      </c>
      <c r="G52" s="254" t="s">
        <v>1178</v>
      </c>
      <c r="H52" s="255">
        <v>91235.25</v>
      </c>
      <c r="I52" s="233">
        <v>1872485</v>
      </c>
      <c r="J52" s="45"/>
    </row>
    <row r="53" spans="1:10" x14ac:dyDescent="0.15">
      <c r="A53" s="411" t="s">
        <v>49</v>
      </c>
      <c r="B53" s="254" t="s">
        <v>1178</v>
      </c>
      <c r="C53" s="255">
        <v>1966459.1910000001</v>
      </c>
      <c r="D53" s="233">
        <v>74026806</v>
      </c>
      <c r="F53" s="419" t="s">
        <v>49</v>
      </c>
      <c r="G53" s="254" t="s">
        <v>1178</v>
      </c>
      <c r="H53" s="38">
        <v>1966459.1910000001</v>
      </c>
      <c r="I53" s="233">
        <v>74026806</v>
      </c>
      <c r="J53" s="419"/>
    </row>
    <row r="54" spans="1:10" x14ac:dyDescent="0.15">
      <c r="A54" t="s">
        <v>898</v>
      </c>
      <c r="B54" s="254" t="s">
        <v>1178</v>
      </c>
      <c r="C54" s="460">
        <v>4032090.9539999999</v>
      </c>
      <c r="D54" s="473">
        <v>56128399</v>
      </c>
      <c r="E54" s="45"/>
      <c r="F54" s="419" t="s">
        <v>898</v>
      </c>
      <c r="G54" s="254" t="s">
        <v>1178</v>
      </c>
      <c r="H54" s="255">
        <v>4032090.9539999999</v>
      </c>
      <c r="I54" s="233">
        <v>56128399</v>
      </c>
      <c r="J54" s="45"/>
    </row>
    <row r="55" spans="1:10" x14ac:dyDescent="0.15">
      <c r="A55" t="s">
        <v>50</v>
      </c>
      <c r="B55" s="254" t="s">
        <v>1178</v>
      </c>
      <c r="C55" s="255">
        <v>728411.08900000004</v>
      </c>
      <c r="D55" s="233">
        <v>3330460</v>
      </c>
      <c r="E55" s="45"/>
      <c r="F55" s="419" t="s">
        <v>50</v>
      </c>
      <c r="G55" s="254" t="s">
        <v>1178</v>
      </c>
      <c r="H55" s="255">
        <v>728411.08900000004</v>
      </c>
      <c r="I55" s="233">
        <v>3330460</v>
      </c>
      <c r="J55" s="45"/>
    </row>
    <row r="56" spans="1:10" x14ac:dyDescent="0.15">
      <c r="A56" t="s">
        <v>51</v>
      </c>
      <c r="B56" s="254" t="s">
        <v>1178</v>
      </c>
      <c r="C56" s="255">
        <v>620354.402</v>
      </c>
      <c r="D56" s="233">
        <v>22712797</v>
      </c>
      <c r="E56" s="45"/>
      <c r="F56" s="419" t="s">
        <v>51</v>
      </c>
      <c r="G56" s="254" t="s">
        <v>1178</v>
      </c>
      <c r="H56" s="255">
        <v>620354.402</v>
      </c>
      <c r="I56" s="233">
        <v>22712797</v>
      </c>
      <c r="J56" s="45"/>
    </row>
    <row r="57" spans="1:10" x14ac:dyDescent="0.15">
      <c r="A57" t="s">
        <v>943</v>
      </c>
      <c r="B57" s="254" t="s">
        <v>1178</v>
      </c>
      <c r="C57" s="255">
        <v>602966.58600000001</v>
      </c>
      <c r="D57" s="233">
        <v>1183328</v>
      </c>
      <c r="E57" s="45"/>
      <c r="F57" s="419" t="s">
        <v>943</v>
      </c>
      <c r="G57" s="254" t="s">
        <v>1178</v>
      </c>
      <c r="H57" s="255">
        <v>602966.58600000001</v>
      </c>
      <c r="I57" s="233">
        <v>1183328</v>
      </c>
      <c r="J57" s="45"/>
    </row>
    <row r="58" spans="1:10" x14ac:dyDescent="0.15">
      <c r="A58" s="46" t="s">
        <v>840</v>
      </c>
      <c r="B58" s="254" t="s">
        <v>1178</v>
      </c>
      <c r="C58" s="255">
        <v>15067.152</v>
      </c>
      <c r="D58" s="233">
        <v>72682</v>
      </c>
      <c r="E58" s="45" t="s">
        <v>893</v>
      </c>
      <c r="F58" s="46" t="s">
        <v>840</v>
      </c>
      <c r="G58" s="254" t="s">
        <v>1178</v>
      </c>
      <c r="H58" s="41">
        <v>15067.152</v>
      </c>
      <c r="I58" s="42">
        <v>72682</v>
      </c>
      <c r="J58" s="45" t="s">
        <v>893</v>
      </c>
    </row>
    <row r="59" spans="1:10" x14ac:dyDescent="0.15">
      <c r="A59" s="38" t="s">
        <v>640</v>
      </c>
      <c r="B59" s="254" t="s">
        <v>1178</v>
      </c>
      <c r="C59" s="255">
        <v>357719.87800000003</v>
      </c>
      <c r="D59" s="233">
        <v>989579</v>
      </c>
      <c r="F59" s="38" t="s">
        <v>640</v>
      </c>
      <c r="G59" s="254" t="s">
        <v>1178</v>
      </c>
      <c r="H59" s="38">
        <v>357719.87800000003</v>
      </c>
      <c r="I59" s="38">
        <v>989579</v>
      </c>
      <c r="J59" s="419"/>
    </row>
    <row r="60" spans="1:10" x14ac:dyDescent="0.15">
      <c r="A60" s="38" t="s">
        <v>52</v>
      </c>
      <c r="B60" s="254" t="s">
        <v>1178</v>
      </c>
      <c r="C60" s="255">
        <v>136813.35500000001</v>
      </c>
      <c r="D60" s="233">
        <v>1436683</v>
      </c>
      <c r="F60" s="38" t="s">
        <v>52</v>
      </c>
      <c r="G60" s="254" t="s">
        <v>1178</v>
      </c>
      <c r="H60" s="38">
        <v>136813.35500000001</v>
      </c>
      <c r="I60" s="38">
        <v>1436683</v>
      </c>
      <c r="J60" s="419"/>
    </row>
    <row r="61" spans="1:10" x14ac:dyDescent="0.15">
      <c r="A61" s="38" t="s">
        <v>944</v>
      </c>
      <c r="B61" s="254" t="s">
        <v>1178</v>
      </c>
      <c r="C61" s="460">
        <v>77398.718999999997</v>
      </c>
      <c r="D61" s="473">
        <v>1166316</v>
      </c>
      <c r="F61" s="38" t="s">
        <v>944</v>
      </c>
      <c r="G61" s="254" t="s">
        <v>1178</v>
      </c>
      <c r="H61" s="38">
        <v>77398.718999999997</v>
      </c>
      <c r="I61" s="38">
        <v>1166316</v>
      </c>
      <c r="J61" s="419"/>
    </row>
    <row r="62" spans="1:10" x14ac:dyDescent="0.15">
      <c r="A62" s="38" t="s">
        <v>945</v>
      </c>
      <c r="B62" s="254" t="s">
        <v>1178</v>
      </c>
      <c r="C62" s="255">
        <v>793540.02899999998</v>
      </c>
      <c r="D62" s="233">
        <v>9065973</v>
      </c>
      <c r="F62" s="38" t="s">
        <v>945</v>
      </c>
      <c r="G62" s="254" t="s">
        <v>1178</v>
      </c>
      <c r="H62" s="38">
        <v>793540.02899999998</v>
      </c>
      <c r="I62" s="38">
        <v>9065973</v>
      </c>
      <c r="J62" s="419"/>
    </row>
    <row r="63" spans="1:10" x14ac:dyDescent="0.15">
      <c r="A63" s="38" t="s">
        <v>69</v>
      </c>
      <c r="B63" s="254" t="s">
        <v>1178</v>
      </c>
      <c r="C63" s="255">
        <v>155718.14499999999</v>
      </c>
      <c r="D63" s="233">
        <v>5370458</v>
      </c>
      <c r="F63" s="38" t="s">
        <v>69</v>
      </c>
      <c r="G63" s="254" t="s">
        <v>1178</v>
      </c>
      <c r="H63" s="38">
        <v>155718.14499999999</v>
      </c>
      <c r="I63" s="38">
        <v>5370458</v>
      </c>
      <c r="J63" s="419"/>
    </row>
    <row r="64" spans="1:10" x14ac:dyDescent="0.15">
      <c r="A64" s="38" t="s">
        <v>54</v>
      </c>
      <c r="B64" s="254" t="s">
        <v>1178</v>
      </c>
      <c r="C64" s="255">
        <v>1609.479</v>
      </c>
      <c r="D64" s="233">
        <v>19</v>
      </c>
      <c r="F64" s="38" t="s">
        <v>54</v>
      </c>
      <c r="G64" s="254" t="s">
        <v>1178</v>
      </c>
      <c r="H64" s="38">
        <v>1609.479</v>
      </c>
      <c r="I64" s="38">
        <v>19</v>
      </c>
      <c r="J64" s="419"/>
    </row>
    <row r="65" spans="1:10" x14ac:dyDescent="0.15">
      <c r="A65" s="38" t="s">
        <v>55</v>
      </c>
      <c r="B65" s="38"/>
      <c r="C65" s="428">
        <f>SUM(C44:C64)</f>
        <v>15107527.825999999</v>
      </c>
      <c r="D65" s="429">
        <f>SUM(D44:D64)</f>
        <v>273677514</v>
      </c>
      <c r="F65" s="38" t="s">
        <v>55</v>
      </c>
      <c r="G65" s="38"/>
      <c r="H65" s="428">
        <f>SUM(H44:H64)</f>
        <v>15107527.825999999</v>
      </c>
      <c r="I65" s="429">
        <f>SUM(I44:I64)</f>
        <v>273677514</v>
      </c>
      <c r="J65" s="419"/>
    </row>
  </sheetData>
  <mergeCells count="1">
    <mergeCell ref="A1:F1"/>
  </mergeCells>
  <phoneticPr fontId="34" type="noConversion"/>
  <printOptions horizontalCentered="1"/>
  <pageMargins left="0.75" right="0.75" top="1" bottom="1" header="0.5" footer="0.5"/>
  <pageSetup scale="75" orientation="landscape"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sheetPr>
  <dimension ref="A1:AE71"/>
  <sheetViews>
    <sheetView zoomScaleNormal="100" workbookViewId="0">
      <selection activeCell="M14" sqref="M14"/>
    </sheetView>
  </sheetViews>
  <sheetFormatPr baseColWidth="10" defaultColWidth="8.83203125" defaultRowHeight="13" x14ac:dyDescent="0.15"/>
  <cols>
    <col min="1" max="1" width="15.83203125" style="11" customWidth="1"/>
    <col min="2" max="2" width="16.6640625" style="11" customWidth="1"/>
    <col min="3" max="3" width="16" style="11" customWidth="1"/>
    <col min="4" max="5" width="15.6640625" style="11" customWidth="1"/>
    <col min="6" max="6" width="16.33203125" style="11" customWidth="1"/>
    <col min="7" max="7" width="22" style="11" bestFit="1" customWidth="1"/>
    <col min="8" max="8" width="15" style="11" customWidth="1"/>
    <col min="9" max="9" width="14" style="11" customWidth="1"/>
    <col min="10" max="10" width="8.6640625" style="11" customWidth="1"/>
    <col min="11" max="13" width="8.83203125" style="11"/>
    <col min="14" max="14" width="17.5" style="11" customWidth="1"/>
    <col min="15" max="15" width="15.33203125" style="11" customWidth="1"/>
    <col min="16" max="16" width="8.83203125" style="11" customWidth="1"/>
    <col min="17" max="17" width="10.1640625" style="11" customWidth="1"/>
    <col min="18" max="16384" width="8.83203125" style="11"/>
  </cols>
  <sheetData>
    <row r="1" spans="1:16" s="16" customFormat="1" ht="38.25" customHeight="1" x14ac:dyDescent="0.15">
      <c r="A1" s="1011" t="s">
        <v>1180</v>
      </c>
      <c r="B1" s="1012"/>
      <c r="C1" s="1012"/>
      <c r="D1" s="1012"/>
      <c r="E1" s="1012"/>
      <c r="F1" s="1012"/>
      <c r="G1" s="47"/>
    </row>
    <row r="2" spans="1:16" x14ac:dyDescent="0.15">
      <c r="A2" s="45"/>
      <c r="B2" s="45"/>
      <c r="C2" s="45"/>
      <c r="D2" s="45"/>
      <c r="E2" s="45"/>
      <c r="F2" s="45"/>
      <c r="G2" s="45"/>
    </row>
    <row r="3" spans="1:16" x14ac:dyDescent="0.15">
      <c r="A3" s="48"/>
      <c r="B3" s="45"/>
      <c r="C3" s="45"/>
      <c r="D3" s="45"/>
      <c r="E3" s="45"/>
      <c r="F3" s="45"/>
      <c r="G3" s="45"/>
    </row>
    <row r="4" spans="1:16" x14ac:dyDescent="0.15">
      <c r="A4" s="11" t="s">
        <v>70</v>
      </c>
      <c r="B4" s="45"/>
      <c r="C4" s="45"/>
      <c r="D4" s="45"/>
      <c r="E4" s="45"/>
      <c r="F4" s="45"/>
      <c r="G4" s="45"/>
    </row>
    <row r="5" spans="1:16" ht="17" x14ac:dyDescent="0.15">
      <c r="A5" s="321" t="s">
        <v>41</v>
      </c>
      <c r="B5" s="321" t="s">
        <v>71</v>
      </c>
      <c r="C5" s="321" t="s">
        <v>43</v>
      </c>
      <c r="D5" s="49"/>
    </row>
    <row r="6" spans="1:16" ht="16" x14ac:dyDescent="0.2">
      <c r="A6" s="366" t="s">
        <v>44</v>
      </c>
      <c r="B6" s="351">
        <f t="shared" ref="B6:B17" si="0">C23/1024</f>
        <v>576.32518554687499</v>
      </c>
      <c r="C6" s="351">
        <f>D23/1000000</f>
        <v>15.221769</v>
      </c>
      <c r="D6" s="50"/>
      <c r="E6" s="51"/>
      <c r="F6" s="51"/>
      <c r="G6" s="51"/>
      <c r="N6"/>
      <c r="O6"/>
      <c r="P6"/>
    </row>
    <row r="7" spans="1:16" ht="16" x14ac:dyDescent="0.2">
      <c r="A7" s="366" t="s">
        <v>45</v>
      </c>
      <c r="B7" s="351">
        <f t="shared" si="0"/>
        <v>1804.6213462000001</v>
      </c>
      <c r="C7" s="351">
        <f>D24/1000000</f>
        <v>2.9436779999999998</v>
      </c>
      <c r="D7" s="50"/>
      <c r="N7"/>
      <c r="O7"/>
      <c r="P7"/>
    </row>
    <row r="8" spans="1:16" ht="16" x14ac:dyDescent="0.2">
      <c r="A8" s="366" t="s">
        <v>46</v>
      </c>
      <c r="B8" s="351">
        <f t="shared" si="0"/>
        <v>25.535683593750001</v>
      </c>
      <c r="C8" s="351">
        <f t="shared" ref="C8:C13" si="1">D25/1000000</f>
        <v>52.485646000000003</v>
      </c>
      <c r="D8" s="50"/>
      <c r="N8"/>
      <c r="O8"/>
      <c r="P8"/>
    </row>
    <row r="9" spans="1:16" ht="16" x14ac:dyDescent="0.2">
      <c r="A9" s="366" t="s">
        <v>47</v>
      </c>
      <c r="B9" s="351">
        <f t="shared" si="0"/>
        <v>1857.7837500000001</v>
      </c>
      <c r="C9" s="351">
        <f t="shared" si="1"/>
        <v>37.328567</v>
      </c>
      <c r="D9" s="50"/>
      <c r="N9"/>
      <c r="O9"/>
      <c r="P9"/>
    </row>
    <row r="10" spans="1:16" ht="16" x14ac:dyDescent="0.2">
      <c r="A10" s="366" t="s">
        <v>48</v>
      </c>
      <c r="B10" s="351">
        <f t="shared" si="0"/>
        <v>24.218482540625001</v>
      </c>
      <c r="C10" s="351">
        <f t="shared" si="1"/>
        <v>5.6168069999999997</v>
      </c>
      <c r="D10" s="50"/>
      <c r="N10"/>
      <c r="O10"/>
      <c r="P10"/>
    </row>
    <row r="11" spans="1:16" ht="16" x14ac:dyDescent="0.2">
      <c r="A11" s="366" t="s">
        <v>49</v>
      </c>
      <c r="B11" s="351">
        <f t="shared" si="0"/>
        <v>5891.9323632812502</v>
      </c>
      <c r="C11" s="351">
        <f t="shared" si="1"/>
        <v>131.01487599999999</v>
      </c>
      <c r="D11" s="50"/>
      <c r="N11"/>
      <c r="O11"/>
      <c r="P11"/>
    </row>
    <row r="12" spans="1:16" ht="16" x14ac:dyDescent="0.2">
      <c r="A12" s="322" t="s">
        <v>825</v>
      </c>
      <c r="B12" s="351">
        <f t="shared" si="0"/>
        <v>3561.9929687499998</v>
      </c>
      <c r="C12" s="351">
        <f t="shared" si="1"/>
        <v>367.90565400000003</v>
      </c>
      <c r="D12" s="50"/>
      <c r="N12"/>
      <c r="O12"/>
      <c r="P12"/>
    </row>
    <row r="13" spans="1:16" ht="16" x14ac:dyDescent="0.2">
      <c r="A13" s="366" t="s">
        <v>51</v>
      </c>
      <c r="B13" s="351">
        <f t="shared" si="0"/>
        <v>1229.5375097656251</v>
      </c>
      <c r="C13" s="351">
        <f t="shared" si="1"/>
        <v>24.071484999999999</v>
      </c>
      <c r="D13" s="50"/>
      <c r="N13"/>
      <c r="O13"/>
      <c r="P13"/>
    </row>
    <row r="14" spans="1:16" ht="16" x14ac:dyDescent="0.2">
      <c r="A14" s="366" t="s">
        <v>593</v>
      </c>
      <c r="B14" s="351">
        <f t="shared" si="0"/>
        <v>1668.2124804687501</v>
      </c>
      <c r="C14" s="351">
        <f>D31/1000000</f>
        <v>16.573623000000001</v>
      </c>
      <c r="D14" s="50"/>
      <c r="N14"/>
      <c r="O14"/>
      <c r="P14"/>
    </row>
    <row r="15" spans="1:16" ht="16" x14ac:dyDescent="0.2">
      <c r="A15" s="366" t="s">
        <v>52</v>
      </c>
      <c r="B15" s="351">
        <f t="shared" si="0"/>
        <v>369.59805664062497</v>
      </c>
      <c r="C15" s="351">
        <f>D32/1000000</f>
        <v>4.7080229999999998</v>
      </c>
      <c r="D15" s="50"/>
      <c r="N15"/>
      <c r="O15"/>
      <c r="P15"/>
    </row>
    <row r="16" spans="1:16" ht="16" x14ac:dyDescent="0.2">
      <c r="A16" s="366" t="s">
        <v>53</v>
      </c>
      <c r="B16" s="351">
        <f t="shared" si="0"/>
        <v>929.43338867187504</v>
      </c>
      <c r="C16" s="351">
        <f>D33/1000000</f>
        <v>14.466255</v>
      </c>
      <c r="D16" s="50"/>
      <c r="G16" s="45"/>
      <c r="N16"/>
      <c r="O16"/>
      <c r="P16"/>
    </row>
    <row r="17" spans="1:16" ht="16" x14ac:dyDescent="0.2">
      <c r="A17" s="523" t="s">
        <v>54</v>
      </c>
      <c r="B17" s="351">
        <f t="shared" si="0"/>
        <v>1.8309667968750001</v>
      </c>
      <c r="C17" s="351">
        <f>D34/1000000</f>
        <v>3.1000000000000001E-5</v>
      </c>
      <c r="D17" s="50"/>
      <c r="F17" s="45"/>
      <c r="G17" s="45"/>
      <c r="N17"/>
      <c r="O17"/>
      <c r="P17"/>
    </row>
    <row r="18" spans="1:16" s="26" customFormat="1" ht="16" x14ac:dyDescent="0.2">
      <c r="A18" s="357" t="s">
        <v>55</v>
      </c>
      <c r="B18" s="351">
        <f>SUM(B6:B17)</f>
        <v>17941.022182256253</v>
      </c>
      <c r="C18" s="351">
        <f>SUM(C6:C17)</f>
        <v>672.3364140000001</v>
      </c>
      <c r="D18"/>
      <c r="E18" s="11"/>
      <c r="F18" s="45"/>
      <c r="G18" s="45"/>
      <c r="H18" s="11"/>
      <c r="I18" s="11"/>
      <c r="J18" s="11"/>
      <c r="K18" s="11"/>
      <c r="L18" s="11"/>
      <c r="M18" s="11"/>
    </row>
    <row r="19" spans="1:16" ht="26.25" customHeight="1" x14ac:dyDescent="0.15">
      <c r="A19" s="32" t="s">
        <v>56</v>
      </c>
      <c r="B19" s="53">
        <f>B18/365</f>
        <v>49.153485430839048</v>
      </c>
      <c r="C19" s="53">
        <f>C18/365</f>
        <v>1.8420175726027399</v>
      </c>
      <c r="D19" s="45"/>
      <c r="E19" s="45"/>
      <c r="F19" s="45"/>
      <c r="G19" s="45"/>
      <c r="H19" s="26"/>
      <c r="I19" s="26"/>
      <c r="J19" s="26"/>
      <c r="K19" s="26"/>
      <c r="L19" s="26"/>
      <c r="M19" s="26"/>
    </row>
    <row r="20" spans="1:16" x14ac:dyDescent="0.15">
      <c r="A20" s="32"/>
      <c r="B20" s="54"/>
      <c r="C20" s="45"/>
      <c r="D20" s="45"/>
      <c r="E20" s="45"/>
      <c r="G20" s="45"/>
      <c r="N20"/>
      <c r="O20"/>
    </row>
    <row r="21" spans="1:16" x14ac:dyDescent="0.15">
      <c r="A21" s="45" t="s">
        <v>57</v>
      </c>
      <c r="B21" s="45"/>
      <c r="C21" s="45"/>
      <c r="D21" s="45"/>
      <c r="E21" s="45"/>
      <c r="G21" s="45"/>
      <c r="N21"/>
      <c r="O21"/>
    </row>
    <row r="22" spans="1:16" ht="14" x14ac:dyDescent="0.15">
      <c r="A22" s="24" t="s">
        <v>41</v>
      </c>
      <c r="B22" s="24" t="s">
        <v>58</v>
      </c>
      <c r="C22" s="33" t="s">
        <v>59</v>
      </c>
      <c r="D22" s="55" t="s">
        <v>60</v>
      </c>
      <c r="E22" s="45"/>
      <c r="F22" s="45"/>
      <c r="N22"/>
      <c r="O22"/>
    </row>
    <row r="23" spans="1:16" ht="28" x14ac:dyDescent="0.15">
      <c r="A23" s="256" t="s">
        <v>44</v>
      </c>
      <c r="B23" s="34" t="s">
        <v>72</v>
      </c>
      <c r="C23" s="41">
        <f>C48+C49+C50</f>
        <v>590156.99</v>
      </c>
      <c r="D23" s="42">
        <f>D48+D49+D50</f>
        <v>15221769</v>
      </c>
      <c r="F23" s="45"/>
      <c r="N23"/>
      <c r="O23"/>
    </row>
    <row r="24" spans="1:16" ht="14" x14ac:dyDescent="0.15">
      <c r="A24" s="256" t="s">
        <v>45</v>
      </c>
      <c r="B24" s="34" t="s">
        <v>61</v>
      </c>
      <c r="C24" s="56">
        <f>C41+C42</f>
        <v>1847932.2585088001</v>
      </c>
      <c r="D24" s="57">
        <f>D41+D42</f>
        <v>2943678</v>
      </c>
      <c r="F24" s="45"/>
      <c r="N24"/>
      <c r="O24"/>
    </row>
    <row r="25" spans="1:16" ht="14" x14ac:dyDescent="0.15">
      <c r="A25" s="256" t="s">
        <v>46</v>
      </c>
      <c r="B25" s="34" t="s">
        <v>61</v>
      </c>
      <c r="C25" s="41">
        <f>C43</f>
        <v>26148.54</v>
      </c>
      <c r="D25" s="42">
        <f>D43</f>
        <v>52485646</v>
      </c>
      <c r="F25" s="45"/>
      <c r="N25"/>
      <c r="O25"/>
    </row>
    <row r="26" spans="1:16" ht="14" x14ac:dyDescent="0.15">
      <c r="A26" s="27" t="s">
        <v>47</v>
      </c>
      <c r="B26" s="34" t="s">
        <v>61</v>
      </c>
      <c r="C26" s="41">
        <f>C44+C45</f>
        <v>1902370.56</v>
      </c>
      <c r="D26" s="42">
        <f>D44+D45</f>
        <v>37328567</v>
      </c>
      <c r="F26" s="45" t="s">
        <v>73</v>
      </c>
      <c r="N26"/>
      <c r="O26"/>
    </row>
    <row r="27" spans="1:16" ht="14" x14ac:dyDescent="0.15">
      <c r="A27" s="256" t="s">
        <v>48</v>
      </c>
      <c r="B27" s="34" t="s">
        <v>61</v>
      </c>
      <c r="C27" s="41">
        <f>C46+C47</f>
        <v>24799.726121600001</v>
      </c>
      <c r="D27" s="42">
        <f>D46+D47</f>
        <v>5616807</v>
      </c>
      <c r="F27" s="45"/>
      <c r="N27"/>
      <c r="O27"/>
    </row>
    <row r="28" spans="1:16" ht="14" x14ac:dyDescent="0.15">
      <c r="A28" s="256" t="s">
        <v>49</v>
      </c>
      <c r="B28" s="34" t="s">
        <v>61</v>
      </c>
      <c r="C28" s="41">
        <f>C51+C52</f>
        <v>6033338.7400000002</v>
      </c>
      <c r="D28" s="42">
        <f>D51+D52</f>
        <v>131014876</v>
      </c>
      <c r="F28" s="45"/>
      <c r="N28"/>
      <c r="O28"/>
    </row>
    <row r="29" spans="1:16" ht="14" x14ac:dyDescent="0.15">
      <c r="A29" s="27" t="s">
        <v>825</v>
      </c>
      <c r="B29" s="34" t="s">
        <v>61</v>
      </c>
      <c r="C29" s="35">
        <f>C53</f>
        <v>3647480.8</v>
      </c>
      <c r="D29" s="36">
        <f>D53</f>
        <v>367905654</v>
      </c>
      <c r="F29" s="45"/>
      <c r="N29"/>
      <c r="O29"/>
    </row>
    <row r="30" spans="1:16" ht="14" x14ac:dyDescent="0.15">
      <c r="A30" s="281" t="s">
        <v>51</v>
      </c>
      <c r="B30" s="34" t="s">
        <v>61</v>
      </c>
      <c r="C30" s="35">
        <f>C54+C55+C56</f>
        <v>1259046.4100000001</v>
      </c>
      <c r="D30" s="36">
        <f>D54+D55+D56</f>
        <v>24071485</v>
      </c>
      <c r="F30" s="45"/>
      <c r="N30"/>
      <c r="O30"/>
    </row>
    <row r="31" spans="1:16" ht="14" x14ac:dyDescent="0.15">
      <c r="A31" s="281" t="s">
        <v>593</v>
      </c>
      <c r="B31" s="34" t="s">
        <v>61</v>
      </c>
      <c r="C31" s="35">
        <f>C57</f>
        <v>1708249.58</v>
      </c>
      <c r="D31" s="36">
        <f>D57</f>
        <v>16573623</v>
      </c>
      <c r="F31" s="45"/>
      <c r="N31"/>
      <c r="O31"/>
    </row>
    <row r="32" spans="1:16" ht="14" x14ac:dyDescent="0.15">
      <c r="A32" s="256" t="s">
        <v>52</v>
      </c>
      <c r="B32" s="34" t="s">
        <v>61</v>
      </c>
      <c r="C32" s="35">
        <f>C58+C59</f>
        <v>378468.41</v>
      </c>
      <c r="D32" s="36">
        <f>D58+D59</f>
        <v>4708023</v>
      </c>
      <c r="F32" s="45"/>
      <c r="N32"/>
      <c r="O32"/>
    </row>
    <row r="33" spans="1:31" ht="14" x14ac:dyDescent="0.15">
      <c r="A33" s="249" t="s">
        <v>53</v>
      </c>
      <c r="B33" s="34" t="s">
        <v>61</v>
      </c>
      <c r="C33" s="35">
        <f>C60+C61</f>
        <v>951739.79</v>
      </c>
      <c r="D33" s="36">
        <f>D60+D61</f>
        <v>14466255</v>
      </c>
      <c r="F33" s="45"/>
      <c r="N33"/>
      <c r="O33"/>
    </row>
    <row r="34" spans="1:31" ht="14" x14ac:dyDescent="0.15">
      <c r="A34" s="58" t="s">
        <v>54</v>
      </c>
      <c r="B34" s="34" t="s">
        <v>61</v>
      </c>
      <c r="C34" s="35">
        <f>C62</f>
        <v>1874.91</v>
      </c>
      <c r="D34" s="36">
        <f>D62</f>
        <v>31</v>
      </c>
      <c r="F34" s="45"/>
      <c r="N34"/>
      <c r="O34"/>
    </row>
    <row r="35" spans="1:31" x14ac:dyDescent="0.15">
      <c r="A35" s="59" t="s">
        <v>55</v>
      </c>
      <c r="B35" s="34"/>
      <c r="C35" s="41">
        <f>SUM(C23:C34)</f>
        <v>18371606.714630403</v>
      </c>
      <c r="D35" s="42">
        <f>SUM(D23:D34)</f>
        <v>672336414</v>
      </c>
      <c r="F35" s="45"/>
    </row>
    <row r="36" spans="1:31" ht="26.25" customHeight="1" x14ac:dyDescent="0.15">
      <c r="A36" s="45"/>
      <c r="B36" s="60"/>
      <c r="C36"/>
      <c r="D36"/>
      <c r="E36" s="62"/>
      <c r="F36" s="45"/>
    </row>
    <row r="37" spans="1:31" x14ac:dyDescent="0.15">
      <c r="B37" s="60"/>
      <c r="C37" s="45"/>
      <c r="D37" s="61"/>
      <c r="E37" s="45"/>
      <c r="F37" s="45"/>
    </row>
    <row r="38" spans="1:31" x14ac:dyDescent="0.15">
      <c r="A38" s="45"/>
      <c r="B38" s="60"/>
      <c r="C38" s="45"/>
      <c r="D38" s="61"/>
      <c r="E38" s="45"/>
      <c r="F38" s="45"/>
    </row>
    <row r="39" spans="1:31" x14ac:dyDescent="0.15">
      <c r="A39" s="11" t="s">
        <v>948</v>
      </c>
      <c r="B39" s="63" t="s">
        <v>74</v>
      </c>
      <c r="C39" t="s">
        <v>75</v>
      </c>
      <c r="D39" s="45"/>
      <c r="E39" s="45"/>
      <c r="F39" s="11" t="s">
        <v>947</v>
      </c>
      <c r="G39" s="63" t="s">
        <v>74</v>
      </c>
      <c r="H39" s="419" t="s">
        <v>75</v>
      </c>
      <c r="I39" s="45"/>
      <c r="N39"/>
      <c r="O39"/>
      <c r="P39"/>
      <c r="Q39"/>
      <c r="R39"/>
      <c r="S39"/>
      <c r="T39"/>
      <c r="U39"/>
      <c r="V39"/>
      <c r="W39"/>
      <c r="X39"/>
      <c r="Y39"/>
      <c r="Z39"/>
      <c r="AA39"/>
      <c r="AB39"/>
      <c r="AC39"/>
      <c r="AD39"/>
      <c r="AE39"/>
    </row>
    <row r="40" spans="1:31" ht="14" x14ac:dyDescent="0.15">
      <c r="A40" s="24" t="s">
        <v>65</v>
      </c>
      <c r="B40" s="369" t="s">
        <v>66</v>
      </c>
      <c r="C40" s="369" t="s">
        <v>59</v>
      </c>
      <c r="D40" s="55" t="s">
        <v>60</v>
      </c>
      <c r="E40" s="45"/>
      <c r="F40" s="24" t="s">
        <v>65</v>
      </c>
      <c r="G40" s="418" t="s">
        <v>66</v>
      </c>
      <c r="H40" s="418" t="s">
        <v>59</v>
      </c>
      <c r="I40" s="55" t="s">
        <v>60</v>
      </c>
    </row>
    <row r="41" spans="1:31" ht="15" x14ac:dyDescent="0.15">
      <c r="A41" s="38" t="s">
        <v>949</v>
      </c>
      <c r="B41" s="254" t="s">
        <v>1178</v>
      </c>
      <c r="C41" s="232">
        <v>69600.051404800004</v>
      </c>
      <c r="D41" s="283">
        <v>55215</v>
      </c>
      <c r="E41"/>
      <c r="F41" s="38" t="s">
        <v>45</v>
      </c>
      <c r="G41" s="254" t="s">
        <v>1178</v>
      </c>
      <c r="H41" s="232">
        <v>69659.649999999994</v>
      </c>
      <c r="I41" s="283">
        <v>55566</v>
      </c>
    </row>
    <row r="42" spans="1:31" ht="15" x14ac:dyDescent="0.15">
      <c r="A42" s="38" t="s">
        <v>1271</v>
      </c>
      <c r="B42" s="254" t="s">
        <v>1178</v>
      </c>
      <c r="C42" s="232">
        <v>1778332.207104</v>
      </c>
      <c r="D42" s="283">
        <v>2888463</v>
      </c>
      <c r="E42" s="45"/>
      <c r="F42" s="38" t="s">
        <v>941</v>
      </c>
      <c r="G42" s="254" t="s">
        <v>1178</v>
      </c>
      <c r="H42" s="232">
        <v>3431001.51</v>
      </c>
      <c r="I42" s="283">
        <v>5865485</v>
      </c>
    </row>
    <row r="43" spans="1:31" x14ac:dyDescent="0.15">
      <c r="A43" s="38" t="s">
        <v>46</v>
      </c>
      <c r="B43" s="254" t="s">
        <v>1178</v>
      </c>
      <c r="C43" s="232">
        <v>26148.54</v>
      </c>
      <c r="D43" s="283">
        <v>52485646</v>
      </c>
      <c r="E43"/>
      <c r="F43" s="38" t="s">
        <v>46</v>
      </c>
      <c r="G43" s="254" t="s">
        <v>1178</v>
      </c>
      <c r="H43" s="232">
        <v>26148.54</v>
      </c>
      <c r="I43" s="283">
        <v>52485646</v>
      </c>
    </row>
    <row r="44" spans="1:31" x14ac:dyDescent="0.15">
      <c r="A44" s="38" t="s">
        <v>47</v>
      </c>
      <c r="B44" s="254" t="s">
        <v>1178</v>
      </c>
      <c r="C44" s="232">
        <v>1153151.6000000001</v>
      </c>
      <c r="D44" s="283">
        <v>26166111</v>
      </c>
      <c r="E44" s="45"/>
      <c r="F44" s="38" t="s">
        <v>47</v>
      </c>
      <c r="G44" s="254" t="s">
        <v>1178</v>
      </c>
      <c r="H44" s="232">
        <v>1153151.6000000001</v>
      </c>
      <c r="I44" s="283">
        <v>26166111</v>
      </c>
    </row>
    <row r="45" spans="1:31" x14ac:dyDescent="0.15">
      <c r="A45" s="38" t="s">
        <v>942</v>
      </c>
      <c r="B45" s="254" t="s">
        <v>1178</v>
      </c>
      <c r="C45" s="232">
        <v>749218.96</v>
      </c>
      <c r="D45" s="283">
        <v>11162456</v>
      </c>
      <c r="E45" s="45"/>
      <c r="F45" s="38" t="s">
        <v>942</v>
      </c>
      <c r="G45" s="254" t="s">
        <v>1178</v>
      </c>
      <c r="H45" s="232">
        <v>749218.96</v>
      </c>
      <c r="I45" s="283">
        <v>11162456</v>
      </c>
    </row>
    <row r="46" spans="1:31" x14ac:dyDescent="0.15">
      <c r="A46" s="38" t="s">
        <v>48</v>
      </c>
      <c r="B46" s="254" t="s">
        <v>1178</v>
      </c>
      <c r="C46" s="232">
        <v>3648.57</v>
      </c>
      <c r="D46" s="283">
        <v>900983</v>
      </c>
      <c r="E46" s="45"/>
      <c r="F46" s="38" t="s">
        <v>48</v>
      </c>
      <c r="G46" s="254" t="s">
        <v>1178</v>
      </c>
      <c r="H46" s="232">
        <v>3648.57</v>
      </c>
      <c r="I46" s="283">
        <v>900983</v>
      </c>
    </row>
    <row r="47" spans="1:31" ht="15" x14ac:dyDescent="0.15">
      <c r="A47" s="38" t="s">
        <v>1272</v>
      </c>
      <c r="B47" s="254" t="s">
        <v>1178</v>
      </c>
      <c r="C47" s="232">
        <v>21151.156121600001</v>
      </c>
      <c r="D47" s="283">
        <v>4715824</v>
      </c>
      <c r="E47" s="45"/>
      <c r="F47" s="38" t="s">
        <v>897</v>
      </c>
      <c r="G47" s="254" t="s">
        <v>1178</v>
      </c>
      <c r="H47" s="232">
        <v>11126.03</v>
      </c>
      <c r="I47" s="283">
        <v>3314111</v>
      </c>
    </row>
    <row r="48" spans="1:31" x14ac:dyDescent="0.15">
      <c r="A48" s="38" t="s">
        <v>67</v>
      </c>
      <c r="B48" s="254" t="s">
        <v>1178</v>
      </c>
      <c r="C48" s="232">
        <v>341898.78</v>
      </c>
      <c r="D48" s="283">
        <v>10031102</v>
      </c>
      <c r="E48" s="45"/>
      <c r="F48" s="38" t="s">
        <v>67</v>
      </c>
      <c r="G48" s="254" t="s">
        <v>1178</v>
      </c>
      <c r="H48" s="232">
        <v>341898.78</v>
      </c>
      <c r="I48" s="283">
        <v>10031102</v>
      </c>
    </row>
    <row r="49" spans="1:15" x14ac:dyDescent="0.15">
      <c r="A49" s="38" t="s">
        <v>1181</v>
      </c>
      <c r="B49" s="254" t="s">
        <v>1178</v>
      </c>
      <c r="C49" s="232">
        <v>157145.5</v>
      </c>
      <c r="D49" s="283">
        <v>3319386</v>
      </c>
      <c r="E49" s="45"/>
      <c r="F49" s="38" t="s">
        <v>1181</v>
      </c>
      <c r="G49" s="254" t="s">
        <v>1178</v>
      </c>
      <c r="H49" s="232">
        <v>157145.5</v>
      </c>
      <c r="I49" s="283">
        <v>3319386</v>
      </c>
    </row>
    <row r="50" spans="1:15" x14ac:dyDescent="0.15">
      <c r="A50" s="38" t="s">
        <v>68</v>
      </c>
      <c r="B50" s="254" t="s">
        <v>1178</v>
      </c>
      <c r="C50" s="232">
        <v>91112.71</v>
      </c>
      <c r="D50" s="283">
        <v>1871281</v>
      </c>
      <c r="E50"/>
      <c r="F50" s="38" t="s">
        <v>68</v>
      </c>
      <c r="G50" s="254" t="s">
        <v>1178</v>
      </c>
      <c r="H50" s="232">
        <v>91112.71</v>
      </c>
      <c r="I50" s="283">
        <v>1871281</v>
      </c>
    </row>
    <row r="51" spans="1:15" x14ac:dyDescent="0.15">
      <c r="A51" s="38" t="s">
        <v>49</v>
      </c>
      <c r="B51" s="254" t="s">
        <v>1178</v>
      </c>
      <c r="C51" s="232">
        <v>1970672.08</v>
      </c>
      <c r="D51" s="283">
        <v>74194574</v>
      </c>
      <c r="E51" s="45"/>
      <c r="F51" s="38" t="s">
        <v>49</v>
      </c>
      <c r="G51" s="254" t="s">
        <v>1178</v>
      </c>
      <c r="H51" s="232">
        <v>1970672.08</v>
      </c>
      <c r="I51" s="283">
        <v>74194574</v>
      </c>
    </row>
    <row r="52" spans="1:15" customFormat="1" x14ac:dyDescent="0.15">
      <c r="A52" s="38" t="s">
        <v>898</v>
      </c>
      <c r="B52" s="254" t="s">
        <v>1178</v>
      </c>
      <c r="C52" s="501">
        <v>4062666.66</v>
      </c>
      <c r="D52" s="456">
        <v>56820302</v>
      </c>
      <c r="E52" s="45"/>
      <c r="F52" s="38" t="s">
        <v>898</v>
      </c>
      <c r="G52" s="254" t="s">
        <v>1178</v>
      </c>
      <c r="H52" s="232">
        <v>4062666.66</v>
      </c>
      <c r="I52" s="283">
        <v>56820302</v>
      </c>
    </row>
    <row r="53" spans="1:15" customFormat="1" x14ac:dyDescent="0.15">
      <c r="A53" s="38" t="s">
        <v>50</v>
      </c>
      <c r="B53" s="254" t="s">
        <v>1178</v>
      </c>
      <c r="C53" s="232">
        <v>3647480.8</v>
      </c>
      <c r="D53" s="283">
        <v>367905654</v>
      </c>
      <c r="F53" s="38" t="s">
        <v>50</v>
      </c>
      <c r="G53" s="254" t="s">
        <v>1178</v>
      </c>
      <c r="H53" s="232">
        <v>3647480.8</v>
      </c>
      <c r="I53" s="283">
        <v>367905654</v>
      </c>
    </row>
    <row r="54" spans="1:15" x14ac:dyDescent="0.15">
      <c r="A54" s="38" t="s">
        <v>51</v>
      </c>
      <c r="B54" s="254" t="s">
        <v>1178</v>
      </c>
      <c r="C54" s="232">
        <v>638388.38</v>
      </c>
      <c r="D54" s="283">
        <v>22812938</v>
      </c>
      <c r="E54"/>
      <c r="F54" s="38" t="s">
        <v>51</v>
      </c>
      <c r="G54" s="254" t="s">
        <v>1178</v>
      </c>
      <c r="H54" s="232">
        <v>638388.38</v>
      </c>
      <c r="I54" s="283">
        <v>22812938</v>
      </c>
      <c r="J54"/>
      <c r="K54"/>
      <c r="L54"/>
      <c r="M54"/>
      <c r="N54"/>
      <c r="O54"/>
    </row>
    <row r="55" spans="1:15" x14ac:dyDescent="0.15">
      <c r="A55" s="38" t="s">
        <v>943</v>
      </c>
      <c r="B55" s="254" t="s">
        <v>1178</v>
      </c>
      <c r="C55" s="280">
        <v>605494.03</v>
      </c>
      <c r="D55" s="283">
        <v>1184963</v>
      </c>
      <c r="E55"/>
      <c r="F55" s="38" t="s">
        <v>943</v>
      </c>
      <c r="G55" s="254" t="s">
        <v>1178</v>
      </c>
      <c r="H55" s="280">
        <v>605494.03</v>
      </c>
      <c r="I55" s="283">
        <v>1184963</v>
      </c>
      <c r="J55"/>
      <c r="K55"/>
      <c r="L55"/>
      <c r="M55"/>
      <c r="N55"/>
      <c r="O55"/>
    </row>
    <row r="56" spans="1:15" x14ac:dyDescent="0.15">
      <c r="A56" s="38" t="s">
        <v>840</v>
      </c>
      <c r="B56" s="254" t="s">
        <v>1178</v>
      </c>
      <c r="C56" s="280">
        <v>15164</v>
      </c>
      <c r="D56" s="283">
        <v>73584</v>
      </c>
      <c r="E56" s="45" t="s">
        <v>893</v>
      </c>
      <c r="F56" s="38" t="s">
        <v>840</v>
      </c>
      <c r="G56" s="254" t="s">
        <v>1178</v>
      </c>
      <c r="H56" s="280">
        <v>15164</v>
      </c>
      <c r="I56" s="283">
        <v>73584</v>
      </c>
      <c r="J56" s="45" t="s">
        <v>893</v>
      </c>
      <c r="K56"/>
      <c r="L56"/>
      <c r="M56"/>
      <c r="N56"/>
    </row>
    <row r="57" spans="1:15" x14ac:dyDescent="0.15">
      <c r="A57" s="38" t="s">
        <v>640</v>
      </c>
      <c r="B57" s="254" t="s">
        <v>1178</v>
      </c>
      <c r="C57" s="255">
        <v>1708249.58</v>
      </c>
      <c r="D57" s="233">
        <v>16573623</v>
      </c>
      <c r="E57"/>
      <c r="F57" s="38" t="s">
        <v>640</v>
      </c>
      <c r="G57" s="254" t="s">
        <v>1178</v>
      </c>
      <c r="H57" s="255">
        <v>1708249.58</v>
      </c>
      <c r="I57" s="233">
        <v>16573623</v>
      </c>
      <c r="J57"/>
      <c r="K57"/>
      <c r="L57"/>
      <c r="M57"/>
      <c r="N57"/>
      <c r="O57"/>
    </row>
    <row r="58" spans="1:15" ht="15" x14ac:dyDescent="0.15">
      <c r="A58" s="38" t="s">
        <v>1273</v>
      </c>
      <c r="B58" s="254" t="s">
        <v>1178</v>
      </c>
      <c r="C58" s="255">
        <v>310681.59999999998</v>
      </c>
      <c r="D58" s="233">
        <v>3601519</v>
      </c>
      <c r="E58"/>
      <c r="F58" s="38" t="s">
        <v>52</v>
      </c>
      <c r="G58" s="254" t="s">
        <v>1178</v>
      </c>
      <c r="H58" s="255">
        <v>129214.86</v>
      </c>
      <c r="I58" s="233">
        <v>1777104</v>
      </c>
      <c r="J58"/>
      <c r="K58"/>
      <c r="L58"/>
      <c r="M58"/>
      <c r="N58"/>
      <c r="O58"/>
    </row>
    <row r="59" spans="1:15" customFormat="1" x14ac:dyDescent="0.15">
      <c r="A59" s="38" t="s">
        <v>944</v>
      </c>
      <c r="B59" s="254" t="s">
        <v>1178</v>
      </c>
      <c r="C59" s="460">
        <v>67786.81</v>
      </c>
      <c r="D59" s="473">
        <v>1106504</v>
      </c>
      <c r="F59" s="38" t="s">
        <v>944</v>
      </c>
      <c r="G59" s="254" t="s">
        <v>1178</v>
      </c>
      <c r="H59" s="255">
        <v>67786.81</v>
      </c>
      <c r="I59" s="233">
        <v>1106504</v>
      </c>
    </row>
    <row r="60" spans="1:15" customFormat="1" x14ac:dyDescent="0.15">
      <c r="A60" s="38" t="s">
        <v>945</v>
      </c>
      <c r="B60" s="254" t="s">
        <v>1178</v>
      </c>
      <c r="C60" s="255">
        <v>795725.66</v>
      </c>
      <c r="D60" s="233">
        <v>9079598</v>
      </c>
      <c r="F60" s="38" t="s">
        <v>945</v>
      </c>
      <c r="G60" s="254" t="s">
        <v>1178</v>
      </c>
      <c r="H60" s="255">
        <v>795725.66</v>
      </c>
      <c r="I60" s="233">
        <v>9079598</v>
      </c>
    </row>
    <row r="61" spans="1:15" x14ac:dyDescent="0.15">
      <c r="A61" s="38" t="s">
        <v>69</v>
      </c>
      <c r="B61" s="254" t="s">
        <v>1178</v>
      </c>
      <c r="C61" s="255">
        <v>156014.13</v>
      </c>
      <c r="D61" s="233">
        <v>5386657</v>
      </c>
      <c r="F61" s="38" t="s">
        <v>69</v>
      </c>
      <c r="G61" s="254" t="s">
        <v>1178</v>
      </c>
      <c r="H61" s="255">
        <v>156014.13</v>
      </c>
      <c r="I61" s="233">
        <v>5386657</v>
      </c>
      <c r="J61"/>
      <c r="K61"/>
      <c r="L61"/>
      <c r="M61"/>
      <c r="N61"/>
      <c r="O61"/>
    </row>
    <row r="62" spans="1:15" x14ac:dyDescent="0.15">
      <c r="A62" s="38" t="s">
        <v>54</v>
      </c>
      <c r="B62" s="254" t="s">
        <v>1178</v>
      </c>
      <c r="C62" s="280">
        <v>1874.91</v>
      </c>
      <c r="D62" s="283">
        <v>31</v>
      </c>
      <c r="F62" s="38" t="s">
        <v>54</v>
      </c>
      <c r="G62" s="254" t="s">
        <v>1178</v>
      </c>
      <c r="H62" s="280">
        <v>1874.91</v>
      </c>
      <c r="I62" s="283">
        <v>31</v>
      </c>
      <c r="J62"/>
      <c r="K62"/>
      <c r="L62"/>
      <c r="M62"/>
      <c r="N62"/>
      <c r="O62"/>
    </row>
    <row r="63" spans="1:15" x14ac:dyDescent="0.15">
      <c r="A63" s="279" t="s">
        <v>55</v>
      </c>
      <c r="C63" s="50">
        <f>SUM(C41:C62)</f>
        <v>18371606.714630403</v>
      </c>
      <c r="D63" s="70">
        <f>SUM(D41:D62)</f>
        <v>672336414</v>
      </c>
      <c r="F63" s="38" t="s">
        <v>55</v>
      </c>
      <c r="G63" s="38"/>
      <c r="H63" s="255">
        <f>SUM(H41:H62)</f>
        <v>19832843.75</v>
      </c>
      <c r="I63" s="233">
        <f>SUM(I41:I62)</f>
        <v>672087659</v>
      </c>
      <c r="J63"/>
      <c r="K63"/>
      <c r="L63"/>
      <c r="M63"/>
      <c r="N63"/>
      <c r="O63"/>
    </row>
    <row r="64" spans="1:15" x14ac:dyDescent="0.15">
      <c r="A64" s="257" t="s">
        <v>82</v>
      </c>
      <c r="B64" s="45"/>
      <c r="C64" s="45"/>
      <c r="D64" s="45"/>
      <c r="F64"/>
      <c r="G64"/>
      <c r="H64"/>
      <c r="I64"/>
      <c r="J64"/>
      <c r="K64"/>
      <c r="L64"/>
      <c r="M64"/>
      <c r="N64"/>
      <c r="O64"/>
    </row>
    <row r="65" spans="1:15" x14ac:dyDescent="0.15">
      <c r="A65"/>
      <c r="B65"/>
      <c r="C65"/>
      <c r="D65"/>
      <c r="F65"/>
      <c r="G65"/>
      <c r="H65"/>
      <c r="I65"/>
      <c r="J65"/>
      <c r="K65"/>
      <c r="L65"/>
      <c r="M65"/>
      <c r="N65"/>
      <c r="O65"/>
    </row>
    <row r="66" spans="1:15" ht="15" x14ac:dyDescent="0.15">
      <c r="A66" s="419" t="s">
        <v>1274</v>
      </c>
      <c r="B66"/>
      <c r="C66"/>
      <c r="D66"/>
      <c r="F66"/>
      <c r="G66"/>
      <c r="H66"/>
      <c r="I66"/>
      <c r="J66"/>
      <c r="K66"/>
      <c r="L66"/>
      <c r="M66"/>
      <c r="N66"/>
      <c r="O66"/>
    </row>
    <row r="67" spans="1:15" ht="15" x14ac:dyDescent="0.15">
      <c r="A67" s="419" t="s">
        <v>1275</v>
      </c>
      <c r="B67"/>
      <c r="C67"/>
      <c r="D67"/>
      <c r="F67"/>
      <c r="G67"/>
      <c r="H67"/>
      <c r="I67"/>
      <c r="J67"/>
      <c r="K67"/>
      <c r="L67"/>
      <c r="M67"/>
      <c r="N67"/>
      <c r="O67"/>
    </row>
    <row r="68" spans="1:15" ht="15" x14ac:dyDescent="0.15">
      <c r="A68" s="419" t="s">
        <v>1276</v>
      </c>
      <c r="B68"/>
      <c r="C68"/>
      <c r="D68"/>
      <c r="F68"/>
      <c r="G68"/>
      <c r="H68"/>
      <c r="I68"/>
      <c r="J68"/>
      <c r="K68"/>
      <c r="L68"/>
      <c r="M68"/>
      <c r="N68"/>
      <c r="O68"/>
    </row>
    <row r="69" spans="1:15" customFormat="1" x14ac:dyDescent="0.15"/>
    <row r="70" spans="1:15" customFormat="1" x14ac:dyDescent="0.15"/>
    <row r="71" spans="1:15" customFormat="1" x14ac:dyDescent="0.15"/>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sheetPr>
  <dimension ref="A1:U70"/>
  <sheetViews>
    <sheetView zoomScaleNormal="100" workbookViewId="0">
      <selection activeCell="A4" sqref="A4:C17"/>
    </sheetView>
  </sheetViews>
  <sheetFormatPr baseColWidth="10" defaultColWidth="8.83203125" defaultRowHeight="13" x14ac:dyDescent="0.15"/>
  <cols>
    <col min="1" max="1" width="17.6640625" style="11" customWidth="1"/>
    <col min="2" max="2" width="15.83203125" style="11" customWidth="1"/>
    <col min="3" max="5" width="15.6640625" style="11" customWidth="1"/>
    <col min="6" max="6" width="15.6640625" style="70" customWidth="1"/>
    <col min="7" max="7" width="8.83203125" style="11"/>
    <col min="8" max="8" width="19.5" style="11" customWidth="1"/>
    <col min="9" max="9" width="15.83203125" style="11" customWidth="1"/>
    <col min="10" max="11" width="8.83203125" style="11"/>
    <col min="12" max="12" width="13.6640625" style="11" bestFit="1" customWidth="1"/>
    <col min="13" max="13" width="18.1640625" style="11" bestFit="1" customWidth="1"/>
    <col min="14" max="14" width="8.83203125" style="11"/>
    <col min="15" max="15" width="18" style="11" customWidth="1"/>
    <col min="16" max="16" width="11.33203125" style="11" bestFit="1" customWidth="1"/>
    <col min="17" max="16384" width="8.83203125" style="11"/>
  </cols>
  <sheetData>
    <row r="1" spans="1:14" ht="29" customHeight="1" x14ac:dyDescent="0.15">
      <c r="A1" s="1013" t="s">
        <v>1183</v>
      </c>
      <c r="B1" s="997"/>
      <c r="C1" s="997"/>
      <c r="D1" s="997"/>
      <c r="E1" s="997"/>
      <c r="F1" s="997"/>
      <c r="G1" s="997"/>
      <c r="H1"/>
      <c r="I1"/>
      <c r="J1"/>
      <c r="K1"/>
      <c r="L1"/>
      <c r="M1"/>
      <c r="N1"/>
    </row>
    <row r="2" spans="1:14" x14ac:dyDescent="0.15">
      <c r="A2"/>
      <c r="B2"/>
      <c r="C2"/>
      <c r="D2"/>
      <c r="E2"/>
      <c r="F2" s="65"/>
      <c r="G2"/>
      <c r="H2"/>
      <c r="I2" s="22"/>
      <c r="J2" s="22"/>
      <c r="K2" s="22"/>
      <c r="L2" s="22"/>
      <c r="M2" s="22"/>
      <c r="N2" s="22"/>
    </row>
    <row r="3" spans="1:14" ht="17" customHeight="1" x14ac:dyDescent="0.15">
      <c r="A3" s="23" t="s">
        <v>70</v>
      </c>
      <c r="B3" s="23"/>
      <c r="C3" s="23"/>
      <c r="D3"/>
      <c r="E3"/>
      <c r="F3" s="65"/>
      <c r="G3"/>
      <c r="H3"/>
      <c r="I3" s="22"/>
      <c r="J3" s="22"/>
      <c r="K3" s="22"/>
      <c r="L3" s="22"/>
      <c r="M3" s="22"/>
      <c r="N3" s="22"/>
    </row>
    <row r="4" spans="1:14" ht="17" x14ac:dyDescent="0.15">
      <c r="A4" s="321" t="s">
        <v>41</v>
      </c>
      <c r="B4" s="321" t="s">
        <v>71</v>
      </c>
      <c r="C4" s="321" t="s">
        <v>43</v>
      </c>
      <c r="D4" s="291"/>
      <c r="E4" s="291"/>
      <c r="F4" s="66"/>
      <c r="G4" s="291"/>
      <c r="H4" s="291"/>
      <c r="I4" s="67"/>
      <c r="J4" s="67"/>
      <c r="K4" s="67"/>
      <c r="L4" s="67"/>
      <c r="M4" s="67"/>
      <c r="N4" s="67"/>
    </row>
    <row r="5" spans="1:14" ht="17" x14ac:dyDescent="0.2">
      <c r="A5" s="337" t="s">
        <v>44</v>
      </c>
      <c r="B5" s="525">
        <f t="shared" ref="B5:B16" si="0">C22/1024</f>
        <v>7064.0329882812503</v>
      </c>
      <c r="C5" s="525">
        <f>D22/1000000</f>
        <v>221.34319400000001</v>
      </c>
      <c r="D5"/>
      <c r="E5"/>
      <c r="F5" s="65"/>
      <c r="G5"/>
      <c r="H5"/>
      <c r="I5" s="22"/>
      <c r="J5" s="22"/>
      <c r="K5" s="22"/>
      <c r="L5" s="22"/>
      <c r="M5" s="22"/>
      <c r="N5" s="22"/>
    </row>
    <row r="6" spans="1:14" ht="17" x14ac:dyDescent="0.2">
      <c r="A6" s="337" t="s">
        <v>76</v>
      </c>
      <c r="B6" s="525">
        <f t="shared" si="0"/>
        <v>16138.00728</v>
      </c>
      <c r="C6" s="525">
        <f t="shared" ref="C6:C12" si="1">D23/1000000</f>
        <v>36.110860000000002</v>
      </c>
      <c r="D6"/>
      <c r="E6"/>
      <c r="F6" s="65"/>
      <c r="G6"/>
      <c r="H6"/>
      <c r="I6" s="22"/>
      <c r="J6" s="22"/>
      <c r="K6" s="22"/>
      <c r="L6" s="22"/>
      <c r="M6" s="22"/>
      <c r="N6" s="22"/>
    </row>
    <row r="7" spans="1:14" ht="17" x14ac:dyDescent="0.2">
      <c r="A7" s="337" t="s">
        <v>46</v>
      </c>
      <c r="B7" s="525">
        <f t="shared" si="0"/>
        <v>67.387324218749995</v>
      </c>
      <c r="C7" s="525">
        <f t="shared" si="1"/>
        <v>368.340844</v>
      </c>
      <c r="D7"/>
      <c r="E7"/>
      <c r="F7" s="65"/>
      <c r="G7"/>
      <c r="H7"/>
      <c r="I7" s="22"/>
      <c r="J7" s="22"/>
      <c r="K7" s="22"/>
      <c r="L7" s="22"/>
      <c r="M7" s="22"/>
      <c r="N7" s="22"/>
    </row>
    <row r="8" spans="1:14" ht="17" x14ac:dyDescent="0.2">
      <c r="A8" s="337" t="s">
        <v>47</v>
      </c>
      <c r="B8" s="525">
        <f t="shared" si="0"/>
        <v>5545.7002050781257</v>
      </c>
      <c r="C8" s="525">
        <f t="shared" si="1"/>
        <v>195.75670099999999</v>
      </c>
      <c r="D8"/>
      <c r="E8"/>
      <c r="F8" s="65"/>
      <c r="G8"/>
      <c r="H8"/>
      <c r="I8" s="22"/>
      <c r="J8" s="22"/>
      <c r="K8" s="22"/>
      <c r="L8" s="22"/>
      <c r="M8" s="22"/>
      <c r="N8" s="22"/>
    </row>
    <row r="9" spans="1:14" ht="17" x14ac:dyDescent="0.2">
      <c r="A9" s="337" t="s">
        <v>48</v>
      </c>
      <c r="B9" s="525">
        <f t="shared" si="0"/>
        <v>84.354914600000001</v>
      </c>
      <c r="C9" s="525">
        <f t="shared" si="1"/>
        <v>23.019594999999999</v>
      </c>
      <c r="D9"/>
      <c r="E9"/>
      <c r="F9" s="65"/>
      <c r="G9"/>
      <c r="H9"/>
      <c r="I9" s="22"/>
      <c r="J9" s="22"/>
      <c r="K9" s="22"/>
      <c r="L9" s="22"/>
      <c r="M9" s="22"/>
      <c r="N9"/>
    </row>
    <row r="10" spans="1:14" ht="17" customHeight="1" x14ac:dyDescent="0.2">
      <c r="A10" s="337" t="s">
        <v>49</v>
      </c>
      <c r="B10" s="525">
        <f t="shared" si="0"/>
        <v>12406.71533203125</v>
      </c>
      <c r="C10" s="525">
        <f t="shared" si="1"/>
        <v>467.84012200000001</v>
      </c>
      <c r="D10"/>
      <c r="E10"/>
      <c r="F10" s="65"/>
      <c r="G10"/>
      <c r="H10"/>
      <c r="I10" s="22"/>
      <c r="J10" s="22"/>
      <c r="K10" s="22"/>
      <c r="L10" s="22"/>
      <c r="M10" s="22"/>
      <c r="N10"/>
    </row>
    <row r="11" spans="1:14" ht="17" customHeight="1" x14ac:dyDescent="0.2">
      <c r="A11" s="337" t="s">
        <v>825</v>
      </c>
      <c r="B11" s="525">
        <f t="shared" si="0"/>
        <v>19751.726464843749</v>
      </c>
      <c r="C11" s="525">
        <f t="shared" si="1"/>
        <v>1766.6591659999999</v>
      </c>
      <c r="D11"/>
      <c r="E11"/>
      <c r="F11" s="65"/>
      <c r="G11"/>
      <c r="H11"/>
      <c r="I11" s="22"/>
      <c r="J11" s="22"/>
      <c r="K11" s="22"/>
      <c r="L11" s="22"/>
      <c r="M11" s="22"/>
      <c r="N11" s="22"/>
    </row>
    <row r="12" spans="1:14" ht="17" x14ac:dyDescent="0.2">
      <c r="A12" s="337" t="s">
        <v>51</v>
      </c>
      <c r="B12" s="525">
        <f t="shared" si="0"/>
        <v>3211.5</v>
      </c>
      <c r="C12" s="525">
        <f t="shared" si="1"/>
        <v>190.44750500000001</v>
      </c>
      <c r="D12"/>
      <c r="E12"/>
      <c r="F12" s="65"/>
      <c r="G12"/>
      <c r="H12"/>
      <c r="I12" s="22"/>
      <c r="J12" s="22"/>
      <c r="K12" s="22"/>
      <c r="L12" s="22"/>
      <c r="M12" s="22"/>
      <c r="N12" s="22"/>
    </row>
    <row r="13" spans="1:14" ht="17" x14ac:dyDescent="0.2">
      <c r="A13" s="337" t="s">
        <v>593</v>
      </c>
      <c r="B13" s="525">
        <f t="shared" si="0"/>
        <v>5921.1186425781252</v>
      </c>
      <c r="C13" s="525">
        <f>D30/1000000</f>
        <v>91.840110999999993</v>
      </c>
      <c r="D13"/>
      <c r="E13"/>
      <c r="F13" s="65"/>
      <c r="G13"/>
      <c r="H13"/>
      <c r="I13" s="22"/>
      <c r="J13" s="22"/>
      <c r="K13" s="22"/>
      <c r="L13" s="22"/>
      <c r="M13" s="22"/>
      <c r="N13" s="22"/>
    </row>
    <row r="14" spans="1:14" ht="17" x14ac:dyDescent="0.2">
      <c r="A14" s="526" t="s">
        <v>52</v>
      </c>
      <c r="B14" s="525">
        <f t="shared" si="0"/>
        <v>1102.298369140625</v>
      </c>
      <c r="C14" s="525">
        <f>D31/1000000</f>
        <v>8.3948470000000004</v>
      </c>
      <c r="D14"/>
      <c r="E14"/>
      <c r="G14"/>
      <c r="H14"/>
      <c r="I14" s="22"/>
      <c r="J14" s="22"/>
      <c r="K14" s="22"/>
      <c r="L14" s="22"/>
      <c r="M14" s="22"/>
      <c r="N14" s="22"/>
    </row>
    <row r="15" spans="1:14" ht="17" x14ac:dyDescent="0.2">
      <c r="A15" s="337" t="s">
        <v>53</v>
      </c>
      <c r="B15" s="525">
        <f t="shared" si="0"/>
        <v>1950.7139941406249</v>
      </c>
      <c r="C15" s="525">
        <f>D32/1000000</f>
        <v>51.164622000000001</v>
      </c>
      <c r="D15"/>
      <c r="F15" s="72"/>
      <c r="G15"/>
      <c r="H15"/>
      <c r="I15" s="22"/>
      <c r="J15" s="22"/>
      <c r="K15" s="22"/>
      <c r="L15" s="22"/>
      <c r="M15" s="22"/>
      <c r="N15" s="22"/>
    </row>
    <row r="16" spans="1:14" ht="17" x14ac:dyDescent="0.2">
      <c r="A16" s="526" t="s">
        <v>54</v>
      </c>
      <c r="B16" s="525">
        <f t="shared" si="0"/>
        <v>12.40453125</v>
      </c>
      <c r="C16" s="525">
        <f>D33/1000000</f>
        <v>8.1499999999999997E-4</v>
      </c>
      <c r="D16"/>
      <c r="E16" s="71"/>
      <c r="F16" s="65"/>
      <c r="G16"/>
      <c r="H16"/>
      <c r="I16" s="22"/>
      <c r="J16" s="22"/>
      <c r="K16" s="22"/>
      <c r="L16" s="22"/>
      <c r="M16" s="22"/>
      <c r="N16" s="22"/>
    </row>
    <row r="17" spans="1:16" ht="16" customHeight="1" x14ac:dyDescent="0.2">
      <c r="A17" s="357" t="s">
        <v>55</v>
      </c>
      <c r="B17" s="351">
        <f>SUM(B5:B16)</f>
        <v>73255.960046162494</v>
      </c>
      <c r="C17" s="351">
        <f>SUM(C5:C16)</f>
        <v>3420.9183819999998</v>
      </c>
      <c r="D17"/>
      <c r="E17"/>
      <c r="F17" s="65"/>
      <c r="G17"/>
      <c r="H17"/>
      <c r="I17" s="22"/>
      <c r="J17" s="22"/>
      <c r="K17" s="22"/>
      <c r="L17" s="22"/>
      <c r="M17" s="22"/>
      <c r="N17" s="22"/>
    </row>
    <row r="18" spans="1:16" ht="14" x14ac:dyDescent="0.15">
      <c r="A18" s="18" t="s">
        <v>77</v>
      </c>
      <c r="B18" s="73">
        <f>B17/1024</f>
        <v>71.539023482580561</v>
      </c>
      <c r="C18" s="50"/>
      <c r="D18"/>
      <c r="E18"/>
      <c r="F18"/>
      <c r="G18"/>
      <c r="H18" s="22"/>
      <c r="I18" s="22"/>
      <c r="J18" s="22"/>
      <c r="K18" s="22"/>
      <c r="L18" s="22"/>
    </row>
    <row r="19" spans="1:16" x14ac:dyDescent="0.15">
      <c r="A19" s="23"/>
      <c r="B19" s="23"/>
      <c r="C19" s="23"/>
      <c r="D19"/>
      <c r="F19"/>
      <c r="G19"/>
      <c r="H19" s="22"/>
      <c r="I19" s="74"/>
      <c r="J19" s="22"/>
      <c r="K19" s="22"/>
      <c r="L19" s="22"/>
    </row>
    <row r="20" spans="1:16" x14ac:dyDescent="0.15">
      <c r="A20" t="s">
        <v>57</v>
      </c>
      <c r="B20"/>
      <c r="C20"/>
      <c r="D20"/>
      <c r="F20"/>
      <c r="G20"/>
      <c r="H20" s="22"/>
      <c r="I20" s="74"/>
      <c r="J20" s="22"/>
      <c r="K20" s="22"/>
      <c r="L20" s="22"/>
      <c r="M20"/>
    </row>
    <row r="21" spans="1:16" ht="14" x14ac:dyDescent="0.15">
      <c r="A21" s="24" t="s">
        <v>41</v>
      </c>
      <c r="B21" s="24" t="s">
        <v>58</v>
      </c>
      <c r="C21" s="33" t="s">
        <v>59</v>
      </c>
      <c r="D21" s="55" t="s">
        <v>60</v>
      </c>
      <c r="F21"/>
      <c r="G21"/>
      <c r="H21" s="22"/>
      <c r="I21" s="22"/>
      <c r="J21" s="22"/>
      <c r="K21" s="22"/>
      <c r="L21" s="22"/>
    </row>
    <row r="22" spans="1:16" ht="14" x14ac:dyDescent="0.15">
      <c r="A22" s="307" t="s">
        <v>44</v>
      </c>
      <c r="B22" s="272" t="s">
        <v>78</v>
      </c>
      <c r="C22" s="35">
        <f>C45+C46+C47</f>
        <v>7233569.7800000003</v>
      </c>
      <c r="D22" s="36">
        <f>D45+D46+D47</f>
        <v>221343194</v>
      </c>
      <c r="F22"/>
      <c r="G22"/>
      <c r="H22" s="22"/>
      <c r="I22" s="74"/>
      <c r="J22" s="22"/>
      <c r="K22" s="22"/>
      <c r="L22" s="22"/>
      <c r="O22"/>
    </row>
    <row r="23" spans="1:16" ht="14" x14ac:dyDescent="0.15">
      <c r="A23" s="307" t="s">
        <v>45</v>
      </c>
      <c r="B23" s="272" t="s">
        <v>61</v>
      </c>
      <c r="C23" s="35">
        <f>C38+C39</f>
        <v>16525319.45472</v>
      </c>
      <c r="D23" s="36">
        <f>D38+D39</f>
        <v>36110860</v>
      </c>
      <c r="F23"/>
      <c r="G23"/>
      <c r="H23" s="22"/>
      <c r="I23" s="74"/>
      <c r="J23" s="22"/>
      <c r="K23" s="22"/>
      <c r="L23" s="22"/>
      <c r="O23"/>
    </row>
    <row r="24" spans="1:16" ht="14" x14ac:dyDescent="0.15">
      <c r="A24" s="307" t="s">
        <v>46</v>
      </c>
      <c r="B24" s="272" t="s">
        <v>61</v>
      </c>
      <c r="C24" s="35">
        <f>C40</f>
        <v>69004.62</v>
      </c>
      <c r="D24" s="36">
        <f>D40</f>
        <v>368340844</v>
      </c>
      <c r="F24"/>
      <c r="G24"/>
      <c r="H24" s="22"/>
      <c r="I24" s="22"/>
      <c r="J24" s="22"/>
      <c r="K24" s="22"/>
      <c r="L24" s="22"/>
      <c r="O24"/>
    </row>
    <row r="25" spans="1:16" ht="14" x14ac:dyDescent="0.15">
      <c r="A25" s="272" t="s">
        <v>47</v>
      </c>
      <c r="B25" s="272" t="s">
        <v>61</v>
      </c>
      <c r="C25" s="35">
        <f>C41+C42</f>
        <v>5678797.0100000007</v>
      </c>
      <c r="D25" s="36">
        <f>D41+D42</f>
        <v>195756701</v>
      </c>
      <c r="F25"/>
      <c r="G25"/>
      <c r="H25" s="22"/>
      <c r="I25" s="74"/>
      <c r="J25" s="22"/>
      <c r="K25" s="22"/>
      <c r="L25" s="22"/>
      <c r="O25"/>
      <c r="P25"/>
    </row>
    <row r="26" spans="1:16" ht="14" x14ac:dyDescent="0.15">
      <c r="A26" s="307" t="s">
        <v>48</v>
      </c>
      <c r="B26" s="272" t="s">
        <v>61</v>
      </c>
      <c r="C26" s="35">
        <f>C43+C44</f>
        <v>86379.432550400001</v>
      </c>
      <c r="D26" s="36">
        <f>D43+D44</f>
        <v>23019595</v>
      </c>
      <c r="F26"/>
      <c r="G26"/>
      <c r="H26" s="22"/>
      <c r="I26" s="74"/>
      <c r="J26" s="22"/>
      <c r="K26" s="22"/>
      <c r="L26" s="22"/>
    </row>
    <row r="27" spans="1:16" ht="14" x14ac:dyDescent="0.15">
      <c r="A27" s="307" t="s">
        <v>49</v>
      </c>
      <c r="B27" s="272" t="s">
        <v>61</v>
      </c>
      <c r="C27" s="35">
        <f>C48+C49</f>
        <v>12704476.5</v>
      </c>
      <c r="D27" s="36">
        <f>D48+D49</f>
        <v>467840122</v>
      </c>
      <c r="F27"/>
      <c r="G27"/>
      <c r="H27" s="22"/>
      <c r="I27" s="74"/>
      <c r="J27" s="22"/>
      <c r="K27" s="22"/>
      <c r="L27" s="22"/>
    </row>
    <row r="28" spans="1:16" ht="14" x14ac:dyDescent="0.15">
      <c r="A28" s="272" t="s">
        <v>825</v>
      </c>
      <c r="B28" s="272" t="s">
        <v>61</v>
      </c>
      <c r="C28" s="35">
        <f>C50</f>
        <v>20225767.899999999</v>
      </c>
      <c r="D28" s="36">
        <f>D50</f>
        <v>1766659166</v>
      </c>
      <c r="F28"/>
      <c r="G28"/>
      <c r="H28"/>
      <c r="I28"/>
      <c r="J28" s="22"/>
      <c r="K28" s="22"/>
      <c r="L28" s="22"/>
    </row>
    <row r="29" spans="1:16" ht="14" x14ac:dyDescent="0.15">
      <c r="A29" s="307" t="s">
        <v>51</v>
      </c>
      <c r="B29" s="272" t="s">
        <v>61</v>
      </c>
      <c r="C29" s="35">
        <f>C51+C52+C53+C54</f>
        <v>3288576</v>
      </c>
      <c r="D29" s="36">
        <f>D51+D52+D53+D54</f>
        <v>190447505</v>
      </c>
      <c r="F29"/>
      <c r="G29"/>
      <c r="H29" s="22"/>
      <c r="I29" s="22"/>
      <c r="J29" s="22"/>
      <c r="K29" s="22"/>
      <c r="L29" s="22"/>
    </row>
    <row r="30" spans="1:16" ht="19" customHeight="1" x14ac:dyDescent="0.15">
      <c r="A30" s="307" t="s">
        <v>593</v>
      </c>
      <c r="B30" s="307" t="s">
        <v>737</v>
      </c>
      <c r="C30" s="35">
        <f>C55</f>
        <v>6063225.4900000002</v>
      </c>
      <c r="D30" s="36">
        <f>D55</f>
        <v>91840111</v>
      </c>
      <c r="F30"/>
      <c r="G30"/>
      <c r="H30" s="22"/>
      <c r="I30" s="22"/>
      <c r="J30" s="22"/>
      <c r="K30" s="22"/>
      <c r="L30" s="22"/>
    </row>
    <row r="31" spans="1:16" ht="14" x14ac:dyDescent="0.15">
      <c r="A31" s="274" t="s">
        <v>52</v>
      </c>
      <c r="B31" s="272" t="s">
        <v>61</v>
      </c>
      <c r="C31" s="75">
        <f>C56+C57</f>
        <v>1128753.53</v>
      </c>
      <c r="D31" s="76">
        <f>D56+D57</f>
        <v>8394847</v>
      </c>
      <c r="F31"/>
      <c r="G31"/>
      <c r="H31"/>
      <c r="I31"/>
      <c r="J31"/>
      <c r="K31"/>
      <c r="L31"/>
    </row>
    <row r="32" spans="1:16" ht="14" x14ac:dyDescent="0.15">
      <c r="A32" s="307" t="s">
        <v>53</v>
      </c>
      <c r="B32" s="272" t="s">
        <v>61</v>
      </c>
      <c r="C32" s="35">
        <f>C58+C59+C60</f>
        <v>1997531.13</v>
      </c>
      <c r="D32" s="36">
        <f>D58+D59+D60</f>
        <v>51164622</v>
      </c>
      <c r="F32"/>
      <c r="G32"/>
      <c r="H32"/>
      <c r="I32"/>
      <c r="J32"/>
      <c r="K32"/>
      <c r="L32"/>
    </row>
    <row r="33" spans="1:21" ht="12" customHeight="1" x14ac:dyDescent="0.15">
      <c r="A33" s="69" t="s">
        <v>54</v>
      </c>
      <c r="B33" s="272" t="s">
        <v>61</v>
      </c>
      <c r="C33" s="75">
        <f>C61</f>
        <v>12702.24</v>
      </c>
      <c r="D33" s="76">
        <f>D61</f>
        <v>815</v>
      </c>
      <c r="E33"/>
      <c r="F33"/>
      <c r="G33"/>
      <c r="H33"/>
      <c r="I33"/>
      <c r="J33"/>
      <c r="K33"/>
      <c r="L33"/>
    </row>
    <row r="34" spans="1:21" ht="14" x14ac:dyDescent="0.15">
      <c r="A34" s="69" t="s">
        <v>55</v>
      </c>
      <c r="B34" s="77"/>
      <c r="C34" s="35">
        <f>SUM(C22:C33)</f>
        <v>75014103.087270394</v>
      </c>
      <c r="D34" s="36">
        <f>SUM(D22:D33)</f>
        <v>3420918382</v>
      </c>
      <c r="E34"/>
      <c r="F34"/>
      <c r="G34"/>
      <c r="H34"/>
      <c r="I34"/>
      <c r="K34"/>
    </row>
    <row r="35" spans="1:21" x14ac:dyDescent="0.15">
      <c r="A35"/>
      <c r="B35"/>
      <c r="C35" s="61"/>
      <c r="D35" s="62"/>
      <c r="E35"/>
      <c r="F35"/>
      <c r="G35"/>
      <c r="H35"/>
      <c r="I35"/>
    </row>
    <row r="36" spans="1:21" x14ac:dyDescent="0.15">
      <c r="A36" s="23" t="s">
        <v>946</v>
      </c>
      <c r="B36" t="s">
        <v>74</v>
      </c>
      <c r="C36" t="s">
        <v>80</v>
      </c>
      <c r="D36" s="65"/>
      <c r="E36"/>
      <c r="F36" s="23" t="s">
        <v>79</v>
      </c>
      <c r="G36" s="419" t="s">
        <v>74</v>
      </c>
      <c r="H36" s="419" t="s">
        <v>80</v>
      </c>
      <c r="I36" s="65"/>
      <c r="J36" s="419"/>
    </row>
    <row r="37" spans="1:21" ht="14" x14ac:dyDescent="0.15">
      <c r="A37" s="24" t="s">
        <v>65</v>
      </c>
      <c r="B37" s="33" t="s">
        <v>66</v>
      </c>
      <c r="C37" s="33" t="s">
        <v>59</v>
      </c>
      <c r="D37" s="55" t="s">
        <v>60</v>
      </c>
      <c r="E37" s="419"/>
      <c r="F37" s="24" t="s">
        <v>65</v>
      </c>
      <c r="G37" s="33" t="s">
        <v>66</v>
      </c>
      <c r="H37" s="33" t="s">
        <v>59</v>
      </c>
      <c r="I37" s="55" t="s">
        <v>60</v>
      </c>
      <c r="J37" s="419"/>
    </row>
    <row r="38" spans="1:21" ht="15" x14ac:dyDescent="0.15">
      <c r="A38" s="38" t="s">
        <v>949</v>
      </c>
      <c r="B38" s="254" t="s">
        <v>1182</v>
      </c>
      <c r="C38" s="232">
        <v>2186352.6400000001</v>
      </c>
      <c r="D38" s="283">
        <v>12007697</v>
      </c>
      <c r="E38" s="419"/>
      <c r="F38" s="38" t="s">
        <v>45</v>
      </c>
      <c r="G38" s="254" t="s">
        <v>1182</v>
      </c>
      <c r="H38" s="501">
        <v>14231213.619999999</v>
      </c>
      <c r="I38" s="456">
        <v>33151534</v>
      </c>
      <c r="J38" s="419"/>
      <c r="M38"/>
      <c r="N38"/>
      <c r="O38"/>
      <c r="P38"/>
      <c r="Q38"/>
      <c r="R38"/>
      <c r="S38"/>
      <c r="T38"/>
      <c r="U38"/>
    </row>
    <row r="39" spans="1:21" ht="15" x14ac:dyDescent="0.15">
      <c r="A39" s="38" t="s">
        <v>1271</v>
      </c>
      <c r="B39" s="254" t="s">
        <v>1182</v>
      </c>
      <c r="C39" s="232">
        <v>14338966.814719999</v>
      </c>
      <c r="D39" s="283">
        <v>24103163</v>
      </c>
      <c r="E39" s="419"/>
      <c r="F39" s="38" t="s">
        <v>941</v>
      </c>
      <c r="G39" s="254" t="s">
        <v>1182</v>
      </c>
      <c r="H39" s="501">
        <v>7291863.5099999998</v>
      </c>
      <c r="I39" s="456">
        <v>13523368</v>
      </c>
      <c r="J39" s="419"/>
    </row>
    <row r="40" spans="1:21" ht="15" x14ac:dyDescent="0.15">
      <c r="A40" s="38" t="s">
        <v>1285</v>
      </c>
      <c r="B40" s="254" t="s">
        <v>1182</v>
      </c>
      <c r="C40" s="232">
        <v>69004.62</v>
      </c>
      <c r="D40" s="283">
        <v>368340844</v>
      </c>
      <c r="E40" s="419"/>
      <c r="F40" s="38" t="s">
        <v>46</v>
      </c>
      <c r="G40" s="254" t="s">
        <v>1182</v>
      </c>
      <c r="H40" s="501">
        <v>69004.62</v>
      </c>
      <c r="I40" s="456">
        <v>350985387</v>
      </c>
      <c r="J40" s="419"/>
      <c r="L40" s="912">
        <f>C39+C42+C44+C49+C52+C57+C59</f>
        <v>21173152.157270402</v>
      </c>
      <c r="M40" s="912">
        <f>L40/1024^2</f>
        <v>20.192291409750368</v>
      </c>
    </row>
    <row r="41" spans="1:21" x14ac:dyDescent="0.15">
      <c r="A41" s="38" t="s">
        <v>47</v>
      </c>
      <c r="B41" s="254" t="s">
        <v>1182</v>
      </c>
      <c r="C41" s="232">
        <v>4929862.1100000003</v>
      </c>
      <c r="D41" s="283">
        <v>184598339</v>
      </c>
      <c r="E41" s="419"/>
      <c r="F41" s="38" t="s">
        <v>47</v>
      </c>
      <c r="G41" s="254" t="s">
        <v>1182</v>
      </c>
      <c r="H41" s="501">
        <v>4929862.1100000003</v>
      </c>
      <c r="I41" s="456">
        <v>184598339</v>
      </c>
      <c r="J41" s="419"/>
    </row>
    <row r="42" spans="1:21" x14ac:dyDescent="0.15">
      <c r="A42" s="38" t="s">
        <v>942</v>
      </c>
      <c r="B42" s="254" t="s">
        <v>1182</v>
      </c>
      <c r="C42" s="232">
        <v>748934.9</v>
      </c>
      <c r="D42" s="283">
        <v>11158362</v>
      </c>
      <c r="E42" s="419"/>
      <c r="F42" s="38" t="s">
        <v>942</v>
      </c>
      <c r="G42" s="254" t="s">
        <v>1182</v>
      </c>
      <c r="H42" s="501">
        <v>748934.9</v>
      </c>
      <c r="I42" s="456">
        <v>11158362</v>
      </c>
      <c r="J42" s="419"/>
    </row>
    <row r="43" spans="1:21" ht="15" x14ac:dyDescent="0.15">
      <c r="A43" s="38" t="s">
        <v>1278</v>
      </c>
      <c r="B43" s="254" t="s">
        <v>1182</v>
      </c>
      <c r="C43" s="232">
        <v>65228.800000000003</v>
      </c>
      <c r="D43" s="283">
        <v>18306898</v>
      </c>
      <c r="E43" s="419"/>
      <c r="F43" s="38" t="s">
        <v>48</v>
      </c>
      <c r="G43" s="254" t="s">
        <v>1182</v>
      </c>
      <c r="H43" s="501">
        <v>49678.7</v>
      </c>
      <c r="I43" s="456">
        <v>11631001</v>
      </c>
      <c r="J43" s="419"/>
      <c r="K43"/>
      <c r="L43"/>
    </row>
    <row r="44" spans="1:21" ht="15" x14ac:dyDescent="0.15">
      <c r="A44" s="38" t="s">
        <v>1279</v>
      </c>
      <c r="B44" s="254" t="s">
        <v>1182</v>
      </c>
      <c r="C44" s="232">
        <v>21150.632550400001</v>
      </c>
      <c r="D44" s="283">
        <v>4712697</v>
      </c>
      <c r="E44" s="419"/>
      <c r="F44" s="38" t="s">
        <v>897</v>
      </c>
      <c r="G44" s="254" t="s">
        <v>1182</v>
      </c>
      <c r="H44" s="501">
        <v>24728.15</v>
      </c>
      <c r="I44" s="456">
        <v>8753163</v>
      </c>
      <c r="J44" s="419"/>
      <c r="K44"/>
      <c r="L44"/>
    </row>
    <row r="45" spans="1:21" x14ac:dyDescent="0.15">
      <c r="A45" s="38" t="s">
        <v>67</v>
      </c>
      <c r="B45" s="254" t="s">
        <v>1182</v>
      </c>
      <c r="C45" s="232">
        <v>5803513.25</v>
      </c>
      <c r="D45" s="283">
        <v>181384430</v>
      </c>
      <c r="E45" s="419"/>
      <c r="F45" s="38" t="s">
        <v>67</v>
      </c>
      <c r="G45" s="254" t="s">
        <v>1182</v>
      </c>
      <c r="H45" s="501">
        <v>5803513.25</v>
      </c>
      <c r="I45" s="456">
        <v>181384430</v>
      </c>
      <c r="J45" s="419"/>
      <c r="K45"/>
      <c r="L45"/>
    </row>
    <row r="46" spans="1:21" x14ac:dyDescent="0.15">
      <c r="A46" s="38" t="s">
        <v>1181</v>
      </c>
      <c r="B46" s="254" t="s">
        <v>1182</v>
      </c>
      <c r="C46" s="232">
        <v>157145.5</v>
      </c>
      <c r="D46" s="283">
        <v>3319386</v>
      </c>
      <c r="E46" s="547"/>
      <c r="F46" s="38" t="s">
        <v>1181</v>
      </c>
      <c r="G46" s="254" t="s">
        <v>1182</v>
      </c>
      <c r="H46" s="501">
        <v>157145.5</v>
      </c>
      <c r="I46" s="456">
        <v>3319386</v>
      </c>
      <c r="J46" s="547"/>
      <c r="K46" s="547"/>
      <c r="L46" s="547"/>
    </row>
    <row r="47" spans="1:21" x14ac:dyDescent="0.15">
      <c r="A47" s="38" t="s">
        <v>68</v>
      </c>
      <c r="B47" s="254" t="s">
        <v>1182</v>
      </c>
      <c r="C47" s="232">
        <v>1272911.03</v>
      </c>
      <c r="D47" s="283">
        <v>36639378</v>
      </c>
      <c r="E47" s="419"/>
      <c r="F47" s="38" t="s">
        <v>68</v>
      </c>
      <c r="G47" s="254" t="s">
        <v>1182</v>
      </c>
      <c r="H47" s="501">
        <v>1272911.03</v>
      </c>
      <c r="I47" s="456">
        <v>36639378</v>
      </c>
      <c r="J47" s="419"/>
      <c r="K47"/>
      <c r="L47"/>
      <c r="M47"/>
    </row>
    <row r="48" spans="1:21" x14ac:dyDescent="0.15">
      <c r="A48" s="38" t="s">
        <v>49</v>
      </c>
      <c r="B48" s="254" t="s">
        <v>1182</v>
      </c>
      <c r="C48" s="232">
        <v>8634174.4700000007</v>
      </c>
      <c r="D48" s="283">
        <v>410998732</v>
      </c>
      <c r="E48" s="39"/>
      <c r="F48" s="38" t="s">
        <v>49</v>
      </c>
      <c r="G48" s="254" t="s">
        <v>1182</v>
      </c>
      <c r="H48" s="501">
        <v>8634174.4700000007</v>
      </c>
      <c r="I48" s="456">
        <v>410998732</v>
      </c>
      <c r="J48" s="39"/>
      <c r="K48"/>
      <c r="L48"/>
      <c r="M48"/>
    </row>
    <row r="49" spans="1:14" x14ac:dyDescent="0.15">
      <c r="A49" s="38" t="s">
        <v>898</v>
      </c>
      <c r="B49" s="254" t="s">
        <v>1182</v>
      </c>
      <c r="C49" s="232">
        <v>4070302.03</v>
      </c>
      <c r="D49" s="283">
        <v>56841390</v>
      </c>
      <c r="E49" s="419"/>
      <c r="F49" s="38" t="s">
        <v>898</v>
      </c>
      <c r="G49" s="254" t="s">
        <v>1182</v>
      </c>
      <c r="H49" s="501">
        <v>4070302.03</v>
      </c>
      <c r="I49" s="456">
        <v>56841390</v>
      </c>
      <c r="J49"/>
      <c r="K49"/>
      <c r="L49"/>
      <c r="M49"/>
      <c r="N49"/>
    </row>
    <row r="50" spans="1:14" x14ac:dyDescent="0.15">
      <c r="A50" s="38" t="s">
        <v>50</v>
      </c>
      <c r="B50" s="254" t="s">
        <v>1182</v>
      </c>
      <c r="C50" s="232">
        <v>20225767.899999999</v>
      </c>
      <c r="D50" s="283">
        <v>1766659166</v>
      </c>
      <c r="E50" s="419"/>
      <c r="F50" s="38" t="s">
        <v>50</v>
      </c>
      <c r="G50" s="254" t="s">
        <v>1182</v>
      </c>
      <c r="H50" s="501">
        <v>20225767.899999999</v>
      </c>
      <c r="I50" s="456">
        <v>1766659166</v>
      </c>
      <c r="J50" s="419"/>
      <c r="K50"/>
    </row>
    <row r="51" spans="1:14" ht="15" x14ac:dyDescent="0.15">
      <c r="A51" s="38" t="s">
        <v>1280</v>
      </c>
      <c r="B51" s="254" t="s">
        <v>1182</v>
      </c>
      <c r="C51" s="232">
        <v>2422374.3999999999</v>
      </c>
      <c r="D51" s="283">
        <v>188751868</v>
      </c>
      <c r="E51" s="547" t="s">
        <v>1184</v>
      </c>
      <c r="F51" s="38" t="s">
        <v>51</v>
      </c>
      <c r="G51" s="254" t="s">
        <v>1182</v>
      </c>
      <c r="H51" s="501">
        <v>2416179.5</v>
      </c>
      <c r="I51" s="456">
        <v>199585164</v>
      </c>
      <c r="J51" s="78"/>
      <c r="K51"/>
    </row>
    <row r="52" spans="1:14" ht="15" x14ac:dyDescent="0.15">
      <c r="A52" s="38" t="s">
        <v>1286</v>
      </c>
      <c r="B52" s="254" t="s">
        <v>1182</v>
      </c>
      <c r="C52" s="280">
        <v>866201.59999999998</v>
      </c>
      <c r="D52" s="283">
        <v>1695637</v>
      </c>
      <c r="E52"/>
      <c r="F52" s="38" t="s">
        <v>943</v>
      </c>
      <c r="G52" s="254" t="s">
        <v>1182</v>
      </c>
      <c r="H52" s="462">
        <v>794393.91</v>
      </c>
      <c r="I52" s="456">
        <v>1518507</v>
      </c>
      <c r="J52"/>
      <c r="K52"/>
    </row>
    <row r="53" spans="1:14" x14ac:dyDescent="0.15">
      <c r="A53" s="38" t="s">
        <v>840</v>
      </c>
      <c r="B53" s="254" t="s">
        <v>1182</v>
      </c>
      <c r="C53" s="280">
        <v>0</v>
      </c>
      <c r="D53" s="283">
        <v>0</v>
      </c>
      <c r="E53" s="45" t="s">
        <v>893</v>
      </c>
      <c r="F53" s="38" t="s">
        <v>840</v>
      </c>
      <c r="G53" s="254" t="s">
        <v>1182</v>
      </c>
      <c r="H53" s="462">
        <v>2432.31</v>
      </c>
      <c r="I53" s="456">
        <v>22661</v>
      </c>
      <c r="J53" s="45" t="s">
        <v>893</v>
      </c>
    </row>
    <row r="54" spans="1:14" x14ac:dyDescent="0.15">
      <c r="A54" s="38" t="s">
        <v>81</v>
      </c>
      <c r="B54" s="254" t="s">
        <v>1182</v>
      </c>
      <c r="C54" s="280">
        <v>0</v>
      </c>
      <c r="D54" s="283">
        <v>0</v>
      </c>
      <c r="F54" s="38" t="s">
        <v>81</v>
      </c>
      <c r="G54" s="254" t="s">
        <v>1182</v>
      </c>
      <c r="H54" s="462">
        <v>1902.58</v>
      </c>
      <c r="I54" s="456">
        <v>532639</v>
      </c>
    </row>
    <row r="55" spans="1:14" x14ac:dyDescent="0.15">
      <c r="A55" s="38" t="s">
        <v>640</v>
      </c>
      <c r="B55" s="254" t="s">
        <v>1182</v>
      </c>
      <c r="C55" s="255">
        <v>6063225.4900000002</v>
      </c>
      <c r="D55" s="233">
        <v>91840111</v>
      </c>
      <c r="E55"/>
      <c r="F55" s="38" t="s">
        <v>640</v>
      </c>
      <c r="G55" s="254" t="s">
        <v>1182</v>
      </c>
      <c r="H55" s="460">
        <v>6063225.4900000002</v>
      </c>
      <c r="I55" s="473">
        <v>91840111</v>
      </c>
    </row>
    <row r="56" spans="1:14" ht="15" x14ac:dyDescent="0.15">
      <c r="A56" s="38" t="s">
        <v>1283</v>
      </c>
      <c r="B56" s="254" t="s">
        <v>1182</v>
      </c>
      <c r="C56" s="255">
        <v>1035217.92</v>
      </c>
      <c r="D56" s="233">
        <v>7257016</v>
      </c>
      <c r="F56" s="38" t="s">
        <v>52</v>
      </c>
      <c r="G56" s="254" t="s">
        <v>1182</v>
      </c>
      <c r="H56" s="460">
        <v>126919.65</v>
      </c>
      <c r="I56" s="473">
        <v>1599433</v>
      </c>
    </row>
    <row r="57" spans="1:14" ht="15" x14ac:dyDescent="0.15">
      <c r="A57" s="38" t="s">
        <v>1287</v>
      </c>
      <c r="B57" s="254" t="s">
        <v>1182</v>
      </c>
      <c r="C57" s="255">
        <v>93535.61</v>
      </c>
      <c r="D57" s="233">
        <v>1137831</v>
      </c>
      <c r="F57" s="38" t="s">
        <v>944</v>
      </c>
      <c r="G57" s="254" t="s">
        <v>1182</v>
      </c>
      <c r="H57" s="460">
        <v>93535.61</v>
      </c>
      <c r="I57" s="473">
        <v>1137831</v>
      </c>
    </row>
    <row r="58" spans="1:14" x14ac:dyDescent="0.15">
      <c r="A58" s="38" t="s">
        <v>53</v>
      </c>
      <c r="B58" s="254" t="s">
        <v>1182</v>
      </c>
      <c r="C58" s="255">
        <v>37319.230000000003</v>
      </c>
      <c r="D58" s="233">
        <v>2608269</v>
      </c>
      <c r="F58" s="38" t="s">
        <v>53</v>
      </c>
      <c r="G58" s="254" t="s">
        <v>1182</v>
      </c>
      <c r="H58" s="460">
        <v>37319.230000000003</v>
      </c>
      <c r="I58" s="473">
        <v>2608269</v>
      </c>
    </row>
    <row r="59" spans="1:14" x14ac:dyDescent="0.15">
      <c r="A59" s="38" t="s">
        <v>945</v>
      </c>
      <c r="B59" s="254" t="s">
        <v>1182</v>
      </c>
      <c r="C59" s="255">
        <v>1034060.57</v>
      </c>
      <c r="D59" s="233">
        <v>14956280</v>
      </c>
      <c r="F59" s="38" t="s">
        <v>945</v>
      </c>
      <c r="G59" s="254" t="s">
        <v>1182</v>
      </c>
      <c r="H59" s="460">
        <v>1034060.57</v>
      </c>
      <c r="I59" s="473">
        <v>14956280</v>
      </c>
    </row>
    <row r="60" spans="1:14" x14ac:dyDescent="0.15">
      <c r="A60" s="38" t="s">
        <v>69</v>
      </c>
      <c r="B60" s="254" t="s">
        <v>1182</v>
      </c>
      <c r="C60" s="280">
        <v>926151.33</v>
      </c>
      <c r="D60" s="283">
        <v>33600073</v>
      </c>
      <c r="F60" s="38" t="s">
        <v>69</v>
      </c>
      <c r="G60" s="254" t="s">
        <v>1182</v>
      </c>
      <c r="H60" s="462">
        <v>926151.33</v>
      </c>
      <c r="I60" s="456">
        <v>33600073</v>
      </c>
    </row>
    <row r="61" spans="1:14" x14ac:dyDescent="0.15">
      <c r="A61" s="38" t="s">
        <v>54</v>
      </c>
      <c r="B61" s="254" t="s">
        <v>1182</v>
      </c>
      <c r="C61" s="255">
        <v>12702.24</v>
      </c>
      <c r="D61" s="233">
        <v>815</v>
      </c>
      <c r="F61" s="38" t="s">
        <v>54</v>
      </c>
      <c r="G61" s="254" t="s">
        <v>1182</v>
      </c>
      <c r="H61" s="460">
        <v>12702.24</v>
      </c>
      <c r="I61" s="473">
        <v>815</v>
      </c>
    </row>
    <row r="62" spans="1:14" x14ac:dyDescent="0.15">
      <c r="A62" s="38" t="s">
        <v>55</v>
      </c>
      <c r="B62" s="38"/>
      <c r="C62" s="255">
        <f>SUM(C38:C61)</f>
        <v>75014103.087270394</v>
      </c>
      <c r="D62" s="233">
        <f>SUM(D38:D61)</f>
        <v>3420918382</v>
      </c>
      <c r="F62" s="38" t="s">
        <v>55</v>
      </c>
      <c r="G62" s="38"/>
      <c r="H62" s="255">
        <f>SUM(H38:H61)</f>
        <v>79017922.209999979</v>
      </c>
      <c r="I62" s="233">
        <f>SUM(I38:I61)</f>
        <v>3417045419</v>
      </c>
    </row>
    <row r="63" spans="1:14" customFormat="1" x14ac:dyDescent="0.15">
      <c r="G63" s="11"/>
      <c r="H63" s="11"/>
      <c r="I63" s="11"/>
    </row>
    <row r="64" spans="1:14" x14ac:dyDescent="0.15">
      <c r="A64" s="257" t="s">
        <v>82</v>
      </c>
      <c r="E64"/>
      <c r="F64"/>
    </row>
    <row r="65" spans="1:9" x14ac:dyDescent="0.15">
      <c r="A65" s="419"/>
      <c r="E65"/>
      <c r="F65"/>
      <c r="G65"/>
      <c r="H65"/>
      <c r="I65"/>
    </row>
    <row r="66" spans="1:9" ht="15" x14ac:dyDescent="0.15">
      <c r="A66" s="602" t="s">
        <v>1274</v>
      </c>
    </row>
    <row r="67" spans="1:9" ht="15" x14ac:dyDescent="0.15">
      <c r="A67" s="602" t="s">
        <v>1277</v>
      </c>
    </row>
    <row r="68" spans="1:9" ht="15" x14ac:dyDescent="0.15">
      <c r="A68" s="602" t="s">
        <v>1281</v>
      </c>
    </row>
    <row r="69" spans="1:9" ht="15" x14ac:dyDescent="0.15">
      <c r="A69" s="602" t="s">
        <v>1282</v>
      </c>
    </row>
    <row r="70" spans="1:9" ht="15" x14ac:dyDescent="0.15">
      <c r="A70" s="602" t="s">
        <v>1284</v>
      </c>
    </row>
  </sheetData>
  <mergeCells count="1">
    <mergeCell ref="A1:G1"/>
  </mergeCells>
  <printOptions horizontalCentered="1"/>
  <pageMargins left="0.75" right="0.75" top="1" bottom="1" header="0.5" footer="0.5"/>
  <pageSetup scale="75" orientation="landscape" horizontalDpi="4294967292" vertic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33</vt:i4>
      </vt:variant>
      <vt:variant>
        <vt:lpstr>Named Ranges</vt:lpstr>
      </vt:variant>
      <vt:variant>
        <vt:i4>14</vt:i4>
      </vt:variant>
    </vt:vector>
  </HeadingPairs>
  <TitlesOfParts>
    <vt:vector size="47" baseType="lpstr">
      <vt:lpstr>Cover</vt:lpstr>
      <vt:lpstr>Preface</vt:lpstr>
      <vt:lpstr>Introduction</vt:lpstr>
      <vt:lpstr>Notes</vt:lpstr>
      <vt:lpstr>EOSDIS_Summary</vt:lpstr>
      <vt:lpstr>LANCE_Summary</vt:lpstr>
      <vt:lpstr>Ingest</vt:lpstr>
      <vt:lpstr>Archive</vt:lpstr>
      <vt:lpstr>Total Archive Size</vt:lpstr>
      <vt:lpstr>Distribution</vt:lpstr>
      <vt:lpstr>Distribution_bots</vt:lpstr>
      <vt:lpstr>Foreign Distribution </vt:lpstr>
      <vt:lpstr>Top 20 Countries - Dist</vt:lpstr>
      <vt:lpstr>Data Users</vt:lpstr>
      <vt:lpstr>Top_10_country_with_NRT</vt:lpstr>
      <vt:lpstr>Unique Product Counts</vt:lpstr>
      <vt:lpstr>Distribution_Mission_Instrument</vt:lpstr>
      <vt:lpstr>Distribution_Mission_Domain</vt:lpstr>
      <vt:lpstr>Distribution_Mission_Level</vt:lpstr>
      <vt:lpstr>NRT</vt:lpstr>
      <vt:lpstr>doi_summary</vt:lpstr>
      <vt:lpstr>Total_Users</vt:lpstr>
      <vt:lpstr>Top_10_Products_Dist</vt:lpstr>
      <vt:lpstr>Earthdata_cloud</vt:lpstr>
      <vt:lpstr>Total Archive Trend</vt:lpstr>
      <vt:lpstr>Product Distribution Trend</vt:lpstr>
      <vt:lpstr>Volume Distribution Trend</vt:lpstr>
      <vt:lpstr>Product_level_Trend</vt:lpstr>
      <vt:lpstr>Top 10 Product Trend</vt:lpstr>
      <vt:lpstr>US - Foreign Trend</vt:lpstr>
      <vt:lpstr>Public - Science User Trend</vt:lpstr>
      <vt:lpstr>data_availability</vt:lpstr>
      <vt:lpstr>Definitions</vt:lpstr>
      <vt:lpstr>Archive!Print_Area</vt:lpstr>
      <vt:lpstr>Cover!Print_Area</vt:lpstr>
      <vt:lpstr>Definitions!Print_Area</vt:lpstr>
      <vt:lpstr>EOSDIS_Summary!Print_Area</vt:lpstr>
      <vt:lpstr>Ingest!Print_Area</vt:lpstr>
      <vt:lpstr>Introduction!Print_Area</vt:lpstr>
      <vt:lpstr>NRT!Print_Area</vt:lpstr>
      <vt:lpstr>Preface!Print_Area</vt:lpstr>
      <vt:lpstr>'Product Distribution Trend'!Print_Area</vt:lpstr>
      <vt:lpstr>Product_level_Trend!Print_Area</vt:lpstr>
      <vt:lpstr>'Public - Science User Trend'!Print_Area</vt:lpstr>
      <vt:lpstr>'Top 20 Countries - Dist'!Print_Area</vt:lpstr>
      <vt:lpstr>'Total Archive Size'!Print_Area</vt:lpstr>
      <vt:lpstr>Total_Users!Print_Area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lwanchoo</dc:creator>
  <cp:keywords/>
  <dc:description/>
  <cp:lastModifiedBy>Lalit Wanchoo</cp:lastModifiedBy>
  <cp:lastPrinted>2015-12-22T14:20:59Z</cp:lastPrinted>
  <dcterms:created xsi:type="dcterms:W3CDTF">2015-11-25T18:34:53Z</dcterms:created>
  <dcterms:modified xsi:type="dcterms:W3CDTF">2022-12-09T19:12:08Z</dcterms:modified>
  <cp:category/>
</cp:coreProperties>
</file>